
<file path=[Content_Types].xml><?xml version="1.0" encoding="utf-8"?>
<Types xmlns="http://schemas.openxmlformats.org/package/2006/content-types">
  <Override PartName="/xl/worksheets/sheet9.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drawings/drawing4.xml" ContentType="application/vnd.openxmlformats-officedocument.drawing+xml"/>
  <Override PartName="/xl/drawings/drawing5.xml" ContentType="application/vnd.openxmlformats-officedocument.drawing+xml"/>
  <Override PartName="/xl/comments6.xml" ContentType="application/vnd.openxmlformats-officedocument.spreadsheetml.comments+xml"/>
  <Override PartName="/xl/comments7.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Default Extension="bin" ContentType="application/vnd.openxmlformats-officedocument.spreadsheetml.printerSettings"/>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4265" yWindow="0" windowWidth="14220" windowHeight="12765" tabRatio="928" activeTab="9"/>
  </bookViews>
  <sheets>
    <sheet name="074-19-CAPA" sheetId="4" r:id="rId1"/>
    <sheet name="074.01-19-Edificação" sheetId="32" r:id="rId2"/>
    <sheet name="074-19-CCU's" sheetId="15" r:id="rId3"/>
    <sheet name="SERVIÇOS" sheetId="27" state="hidden" r:id="rId4"/>
    <sheet name="INSUMOS" sheetId="28" state="hidden" r:id="rId5"/>
    <sheet name="074-19-cotação" sheetId="16" r:id="rId6"/>
    <sheet name="074-19-CRO" sheetId="21" r:id="rId7"/>
    <sheet name="074-19-ABC" sheetId="41" r:id="rId8"/>
    <sheet name="Encargos" sheetId="5" r:id="rId9"/>
    <sheet name="BDI-Edificações" sheetId="37" r:id="rId10"/>
    <sheet name="Reajustamento INCC" sheetId="39"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SM1" localSheetId="1">#REF!</definedName>
    <definedName name="__SM1" localSheetId="7">#REF!</definedName>
    <definedName name="__SM1" localSheetId="0">#REF!</definedName>
    <definedName name="__SM1" localSheetId="2">#REF!</definedName>
    <definedName name="__SM1" localSheetId="5">#REF!</definedName>
    <definedName name="__SM1" localSheetId="6">#REF!</definedName>
    <definedName name="__SM1" localSheetId="8">#REF!</definedName>
    <definedName name="__SM1" localSheetId="10">#REF!</definedName>
    <definedName name="__SM1">#REF!</definedName>
    <definedName name="__SM10" localSheetId="1">#REF!</definedName>
    <definedName name="__SM10" localSheetId="7">#REF!</definedName>
    <definedName name="__SM10" localSheetId="0">#REF!</definedName>
    <definedName name="__SM10" localSheetId="5">#REF!</definedName>
    <definedName name="__SM10" localSheetId="6">#REF!</definedName>
    <definedName name="__SM10" localSheetId="8">#REF!</definedName>
    <definedName name="__SM10" localSheetId="10">#REF!</definedName>
    <definedName name="__SM10">#REF!</definedName>
    <definedName name="__SM11" localSheetId="1">#REF!</definedName>
    <definedName name="__SM11" localSheetId="7">#REF!</definedName>
    <definedName name="__SM11" localSheetId="0">#REF!</definedName>
    <definedName name="__SM11" localSheetId="5">#REF!</definedName>
    <definedName name="__SM11" localSheetId="6">#REF!</definedName>
    <definedName name="__SM11" localSheetId="8">#REF!</definedName>
    <definedName name="__SM11" localSheetId="10">#REF!</definedName>
    <definedName name="__SM11">#REF!</definedName>
    <definedName name="__SM12" localSheetId="1">#REF!</definedName>
    <definedName name="__SM12" localSheetId="7">#REF!</definedName>
    <definedName name="__SM12" localSheetId="6">#REF!</definedName>
    <definedName name="__SM12">#REF!</definedName>
    <definedName name="__sm13" localSheetId="1">#REF!</definedName>
    <definedName name="__sm13" localSheetId="7">#REF!</definedName>
    <definedName name="__sm13" localSheetId="6">#REF!</definedName>
    <definedName name="__sm13">#REF!</definedName>
    <definedName name="__SM2" localSheetId="1">#REF!</definedName>
    <definedName name="__SM2" localSheetId="7">#REF!</definedName>
    <definedName name="__SM2" localSheetId="6">#REF!</definedName>
    <definedName name="__SM2">#REF!</definedName>
    <definedName name="__SM3" localSheetId="1">#REF!</definedName>
    <definedName name="__SM3" localSheetId="7">#REF!</definedName>
    <definedName name="__SM3" localSheetId="6">#REF!</definedName>
    <definedName name="__SM3">#REF!</definedName>
    <definedName name="__SM4" localSheetId="1">#REF!</definedName>
    <definedName name="__SM4" localSheetId="7">#REF!</definedName>
    <definedName name="__SM4" localSheetId="6">#REF!</definedName>
    <definedName name="__SM4">#REF!</definedName>
    <definedName name="__SM5" localSheetId="1">#REF!</definedName>
    <definedName name="__SM5" localSheetId="7">#REF!</definedName>
    <definedName name="__SM5" localSheetId="6">#REF!</definedName>
    <definedName name="__SM5">#REF!</definedName>
    <definedName name="__SM6" localSheetId="1">#REF!</definedName>
    <definedName name="__SM6" localSheetId="7">#REF!</definedName>
    <definedName name="__SM6" localSheetId="6">#REF!</definedName>
    <definedName name="__SM6">#REF!</definedName>
    <definedName name="__SM7" localSheetId="1">#REF!</definedName>
    <definedName name="__SM7" localSheetId="7">#REF!</definedName>
    <definedName name="__SM7" localSheetId="6">#REF!</definedName>
    <definedName name="__SM7">#REF!</definedName>
    <definedName name="__SM8" localSheetId="1">#REF!</definedName>
    <definedName name="__SM8" localSheetId="7">#REF!</definedName>
    <definedName name="__SM8" localSheetId="6">#REF!</definedName>
    <definedName name="__SM8">#REF!</definedName>
    <definedName name="__SM9" localSheetId="1">#REF!</definedName>
    <definedName name="__SM9" localSheetId="7">#REF!</definedName>
    <definedName name="__SM9" localSheetId="6">#REF!</definedName>
    <definedName name="__SM9">#REF!</definedName>
    <definedName name="_1Excel_BuiltIn_Print_Area_1_1" localSheetId="7">#REF!</definedName>
    <definedName name="_1Excel_BuiltIn_Print_Area_1_1">#REF!</definedName>
    <definedName name="_xlnm._FilterDatabase" localSheetId="1" hidden="1">'074.01-19-Edificação'!$E$1:$E$461</definedName>
    <definedName name="_xlnm._FilterDatabase" localSheetId="7" hidden="1">'074-19-ABC'!$A$11:$J$258</definedName>
    <definedName name="_xlnm._FilterDatabase" localSheetId="2" hidden="1">'074-19-CCU''s'!$B$9:$H$670</definedName>
    <definedName name="_xlnm._FilterDatabase" localSheetId="5" hidden="1">'074-19-cotação'!$C$1:$C$444</definedName>
    <definedName name="_xlnm._FilterDatabase" localSheetId="4" hidden="1">INSUMOS!$C$1:$C$5246</definedName>
    <definedName name="_xlnm._FilterDatabase" localSheetId="3" hidden="1">SERVIÇOS!$C$1:$C$7176</definedName>
    <definedName name="_SM1" localSheetId="1">#REF!</definedName>
    <definedName name="_SM1" localSheetId="7">#REF!</definedName>
    <definedName name="_SM1" localSheetId="0">#REF!</definedName>
    <definedName name="_SM1" localSheetId="2">#REF!</definedName>
    <definedName name="_SM1" localSheetId="6">#REF!</definedName>
    <definedName name="_SM1" localSheetId="8">#REF!</definedName>
    <definedName name="_SM1" localSheetId="10">#REF!</definedName>
    <definedName name="_SM1">#REF!</definedName>
    <definedName name="_SM10" localSheetId="1">#REF!</definedName>
    <definedName name="_SM10" localSheetId="7">#REF!</definedName>
    <definedName name="_SM10" localSheetId="0">#REF!</definedName>
    <definedName name="_SM10" localSheetId="6">#REF!</definedName>
    <definedName name="_SM10" localSheetId="8">#REF!</definedName>
    <definedName name="_SM10" localSheetId="10">#REF!</definedName>
    <definedName name="_SM10">#REF!</definedName>
    <definedName name="_SM11" localSheetId="1">#REF!</definedName>
    <definedName name="_SM11" localSheetId="7">#REF!</definedName>
    <definedName name="_SM11" localSheetId="5">#REF!</definedName>
    <definedName name="_SM11" localSheetId="6">#REF!</definedName>
    <definedName name="_SM11" localSheetId="10">#REF!</definedName>
    <definedName name="_SM11">#REF!</definedName>
    <definedName name="_SM12" localSheetId="1">#REF!</definedName>
    <definedName name="_SM12" localSheetId="7">#REF!</definedName>
    <definedName name="_SM12" localSheetId="5">#REF!</definedName>
    <definedName name="_SM12" localSheetId="6">#REF!</definedName>
    <definedName name="_SM12" localSheetId="10">#REF!</definedName>
    <definedName name="_SM12">#REF!</definedName>
    <definedName name="_sm13" localSheetId="1">#REF!</definedName>
    <definedName name="_sm13" localSheetId="7">#REF!</definedName>
    <definedName name="_sm13" localSheetId="5">#REF!</definedName>
    <definedName name="_sm13" localSheetId="6">#REF!</definedName>
    <definedName name="_sm13" localSheetId="10">#REF!</definedName>
    <definedName name="_sm13">#REF!</definedName>
    <definedName name="_SM2" localSheetId="1">#REF!</definedName>
    <definedName name="_SM2" localSheetId="7">#REF!</definedName>
    <definedName name="_SM2" localSheetId="6">#REF!</definedName>
    <definedName name="_SM2" localSheetId="10">#REF!</definedName>
    <definedName name="_SM2">#REF!</definedName>
    <definedName name="_SM3" localSheetId="1">#REF!</definedName>
    <definedName name="_SM3" localSheetId="7">#REF!</definedName>
    <definedName name="_SM3" localSheetId="6">#REF!</definedName>
    <definedName name="_SM3" localSheetId="10">#REF!</definedName>
    <definedName name="_SM3">#REF!</definedName>
    <definedName name="_SM35" localSheetId="7">#REF!</definedName>
    <definedName name="_SM35">#REF!</definedName>
    <definedName name="_SM4" localSheetId="1">#REF!</definedName>
    <definedName name="_SM4" localSheetId="7">#REF!</definedName>
    <definedName name="_SM4" localSheetId="6">#REF!</definedName>
    <definedName name="_SM4" localSheetId="10">#REF!</definedName>
    <definedName name="_SM4">#REF!</definedName>
    <definedName name="_SM5" localSheetId="1">#REF!</definedName>
    <definedName name="_SM5" localSheetId="7">#REF!</definedName>
    <definedName name="_SM5" localSheetId="6">#REF!</definedName>
    <definedName name="_SM5" localSheetId="10">#REF!</definedName>
    <definedName name="_SM5">#REF!</definedName>
    <definedName name="_SM6" localSheetId="1">#REF!</definedName>
    <definedName name="_SM6" localSheetId="7">#REF!</definedName>
    <definedName name="_SM6" localSheetId="6">#REF!</definedName>
    <definedName name="_SM6" localSheetId="10">#REF!</definedName>
    <definedName name="_SM6">#REF!</definedName>
    <definedName name="_SM66" localSheetId="7">#REF!</definedName>
    <definedName name="_SM66">#REF!</definedName>
    <definedName name="_SM7" localSheetId="1">#REF!</definedName>
    <definedName name="_SM7" localSheetId="7">#REF!</definedName>
    <definedName name="_SM7" localSheetId="6">#REF!</definedName>
    <definedName name="_SM7" localSheetId="10">#REF!</definedName>
    <definedName name="_SM7">#REF!</definedName>
    <definedName name="_SM8" localSheetId="1">#REF!</definedName>
    <definedName name="_SM8" localSheetId="7">#REF!</definedName>
    <definedName name="_SM8" localSheetId="6">#REF!</definedName>
    <definedName name="_SM8" localSheetId="10">#REF!</definedName>
    <definedName name="_SM8">#REF!</definedName>
    <definedName name="_SM9" localSheetId="1">#REF!</definedName>
    <definedName name="_SM9" localSheetId="7">#REF!</definedName>
    <definedName name="_SM9" localSheetId="6">#REF!</definedName>
    <definedName name="_SM9" localSheetId="10">#REF!</definedName>
    <definedName name="_SM9">#REF!</definedName>
    <definedName name="_sss" localSheetId="1">#REF!</definedName>
    <definedName name="_sss" localSheetId="7">#REF!</definedName>
    <definedName name="_sss" localSheetId="6">#REF!</definedName>
    <definedName name="_sss">#REF!</definedName>
    <definedName name="aaaa" localSheetId="1">#REF!</definedName>
    <definedName name="aaaa" localSheetId="7">#REF!</definedName>
    <definedName name="aaaa" localSheetId="6">#REF!</definedName>
    <definedName name="aaaa">#REF!</definedName>
    <definedName name="aaaaaaaaaaa" localSheetId="1">#REF!</definedName>
    <definedName name="aaaaaaaaaaa" localSheetId="7">#REF!</definedName>
    <definedName name="aaaaaaaaaaa" localSheetId="6">#REF!</definedName>
    <definedName name="aaaaaaaaaaa">#REF!</definedName>
    <definedName name="Administração" localSheetId="7">#REF!</definedName>
    <definedName name="Administração">#REF!</definedName>
    <definedName name="_xlnm.Print_Area" localSheetId="1">'074.01-19-Edificação'!$B$1:$J$456</definedName>
    <definedName name="_xlnm.Print_Area" localSheetId="7">'074-19-ABC'!$A$1:$J$266</definedName>
    <definedName name="_xlnm.Print_Area" localSheetId="0">'074-19-CAPA'!$A$2:$F$38</definedName>
    <definedName name="_xlnm.Print_Area" localSheetId="2">'074-19-CCU''s'!$B$1:$H$673</definedName>
    <definedName name="_xlnm.Print_Area" localSheetId="5">'074-19-cotação'!$A$1:$H$446</definedName>
    <definedName name="_xlnm.Print_Area" localSheetId="6">'074-19-CRO'!$A$1:$I$55</definedName>
    <definedName name="_xlnm.Print_Area" localSheetId="9">'BDI-Edificações'!$A$1:$I$39</definedName>
    <definedName name="_xlnm.Print_Area" localSheetId="8">Encargos!$A$2:$D$43</definedName>
    <definedName name="_xlnm.Print_Area" localSheetId="10">'Reajustamento INCC'!$A$1:$H$163</definedName>
    <definedName name="_xlnm.Database" localSheetId="1">#REF!</definedName>
    <definedName name="_xlnm.Database" localSheetId="7">#REF!</definedName>
    <definedName name="_xlnm.Database" localSheetId="0">#REF!</definedName>
    <definedName name="_xlnm.Database" localSheetId="2">#REF!</definedName>
    <definedName name="_xlnm.Database" localSheetId="5">#REF!</definedName>
    <definedName name="_xlnm.Database" localSheetId="6">#REF!</definedName>
    <definedName name="_xlnm.Database" localSheetId="8">#REF!</definedName>
    <definedName name="_xlnm.Database" localSheetId="10">#REF!</definedName>
    <definedName name="_xlnm.Database">#REF!</definedName>
    <definedName name="BDI_1" localSheetId="1">[1]ORÇAMENTO!#REF!</definedName>
    <definedName name="BDI_1" localSheetId="7">[1]ORÇAMENTO!#REF!</definedName>
    <definedName name="BDI_1" localSheetId="5">[1]ORÇAMENTO!#REF!</definedName>
    <definedName name="BDI_1" localSheetId="10">[1]ORÇAMENTO!#REF!</definedName>
    <definedName name="BDI_1">[1]ORÇAMENTO!#REF!</definedName>
    <definedName name="BDI_10" localSheetId="1">#REF!</definedName>
    <definedName name="BDI_10" localSheetId="7">#REF!</definedName>
    <definedName name="BDI_10" localSheetId="5">#REF!</definedName>
    <definedName name="BDI_10" localSheetId="9">#REF!</definedName>
    <definedName name="BDI_10" localSheetId="10">#REF!</definedName>
    <definedName name="BDI_10">#REF!</definedName>
    <definedName name="BDI_11" localSheetId="1">#REF!</definedName>
    <definedName name="BDI_11" localSheetId="7">#REF!</definedName>
    <definedName name="BDI_11" localSheetId="5">#REF!</definedName>
    <definedName name="BDI_11" localSheetId="10">#REF!</definedName>
    <definedName name="BDI_11">#REF!</definedName>
    <definedName name="BDI_2" localSheetId="1">#REF!</definedName>
    <definedName name="BDI_2" localSheetId="7">#REF!</definedName>
    <definedName name="BDI_2" localSheetId="5">#REF!</definedName>
    <definedName name="BDI_2" localSheetId="10">#REF!</definedName>
    <definedName name="BDI_2">#REF!</definedName>
    <definedName name="BDI_3" localSheetId="1">#REF!</definedName>
    <definedName name="BDI_3" localSheetId="7">#REF!</definedName>
    <definedName name="BDI_3">#REF!</definedName>
    <definedName name="BDI_4" localSheetId="1">#REF!</definedName>
    <definedName name="BDI_4" localSheetId="7">#REF!</definedName>
    <definedName name="BDI_4">#REF!</definedName>
    <definedName name="BDI_5" localSheetId="1">#REF!</definedName>
    <definedName name="BDI_5" localSheetId="7">#REF!</definedName>
    <definedName name="BDI_5">#REF!</definedName>
    <definedName name="BDI_6" localSheetId="1">#REF!</definedName>
    <definedName name="BDI_6" localSheetId="7">#REF!</definedName>
    <definedName name="BDI_6">#REF!</definedName>
    <definedName name="BDI_7" localSheetId="1">#REF!</definedName>
    <definedName name="BDI_7" localSheetId="7">#REF!</definedName>
    <definedName name="BDI_7">#REF!</definedName>
    <definedName name="BDI_8" localSheetId="1">#REF!</definedName>
    <definedName name="BDI_8" localSheetId="7">#REF!</definedName>
    <definedName name="BDI_8">#REF!</definedName>
    <definedName name="BDI_9" localSheetId="1">#REF!</definedName>
    <definedName name="BDI_9" localSheetId="7">#REF!</definedName>
    <definedName name="BDI_9">#REF!</definedName>
    <definedName name="Betune" localSheetId="1">#REF!</definedName>
    <definedName name="Betune" localSheetId="7">#REF!</definedName>
    <definedName name="Betune" localSheetId="0">#REF!</definedName>
    <definedName name="Betune" localSheetId="6">#REF!</definedName>
    <definedName name="Betune" localSheetId="8">#REF!</definedName>
    <definedName name="Betune">#REF!</definedName>
    <definedName name="COLETA">'[2]111-17-COTAÇÃO'!$A$9:$D$1215</definedName>
    <definedName name="comp2" localSheetId="1">[3]PLANILHA!#REF!</definedName>
    <definedName name="comp2" localSheetId="7">[3]PLANILHA!#REF!</definedName>
    <definedName name="comp2" localSheetId="0">[3]PLANILHA!#REF!</definedName>
    <definedName name="comp2" localSheetId="8">[3]PLANILHA!#REF!</definedName>
    <definedName name="comp2" localSheetId="10">[3]PLANILHA!#REF!</definedName>
    <definedName name="comp2">[3]PLANILHA!#REF!</definedName>
    <definedName name="compinst." localSheetId="1">[4]PLANILHA!#REF!</definedName>
    <definedName name="compinst." localSheetId="7">[4]PLANILHA!#REF!</definedName>
    <definedName name="compinst." localSheetId="0">[4]PLANILHA!#REF!</definedName>
    <definedName name="compinst." localSheetId="8">[4]PLANILHA!#REF!</definedName>
    <definedName name="compinst." localSheetId="10">[4]PLANILHA!#REF!</definedName>
    <definedName name="compinst.">[4]PLANILHA!#REF!</definedName>
    <definedName name="_xlnm.Criteria" localSheetId="7">#REF!</definedName>
    <definedName name="_xlnm.Criteria" localSheetId="10">#REF!</definedName>
    <definedName name="_xlnm.Criteria">#REF!</definedName>
    <definedName name="crogr" localSheetId="1">[5]PLANILHA!#REF!</definedName>
    <definedName name="crogr" localSheetId="7">[5]PLANILHA!#REF!</definedName>
    <definedName name="crogr" localSheetId="0">[5]PLANILHA!#REF!</definedName>
    <definedName name="crogr" localSheetId="8">[5]PLANILHA!#REF!</definedName>
    <definedName name="crogr" localSheetId="10">[5]PLANILHA!#REF!</definedName>
    <definedName name="crogr">[5]PLANILHA!#REF!</definedName>
    <definedName name="ddddddd" localSheetId="1">#REF!</definedName>
    <definedName name="ddddddd" localSheetId="7">#REF!</definedName>
    <definedName name="ddddddd" localSheetId="0">#REF!</definedName>
    <definedName name="ddddddd" localSheetId="2">#REF!</definedName>
    <definedName name="ddddddd" localSheetId="5">#REF!</definedName>
    <definedName name="ddddddd" localSheetId="6">#REF!</definedName>
    <definedName name="ddddddd" localSheetId="8">#REF!</definedName>
    <definedName name="ddddddd" localSheetId="10">#REF!</definedName>
    <definedName name="ddddddd">#REF!</definedName>
    <definedName name="dk">'[6]unit arq'!$L$5</definedName>
    <definedName name="Excel_BuiltIn__FilterDatabase_2_1">NA()</definedName>
    <definedName name="Excel_BuiltIn_Print_Area_1" localSheetId="7">#REF!</definedName>
    <definedName name="Excel_BuiltIn_Print_Area_1" localSheetId="10">#REF!</definedName>
    <definedName name="Excel_BuiltIn_Print_Area_1">#REF!</definedName>
    <definedName name="Excel_BuiltIn_Print_Area_1_1" localSheetId="7">#REF!</definedName>
    <definedName name="Excel_BuiltIn_Print_Area_1_1" localSheetId="10">#REF!</definedName>
    <definedName name="Excel_BuiltIn_Print_Area_1_1">#REF!</definedName>
    <definedName name="Excel_BuiltIn_Print_Area_1_1_1_1">NA()</definedName>
    <definedName name="Excel_BuiltIn_Print_Area_1_1_1_1_1" localSheetId="7">#REF!</definedName>
    <definedName name="Excel_BuiltIn_Print_Area_1_1_1_1_1" localSheetId="10">#REF!</definedName>
    <definedName name="Excel_BuiltIn_Print_Area_1_1_1_1_1">#REF!</definedName>
    <definedName name="Excel_BuiltIn_Print_Area_1_1_1_1_1_1" localSheetId="7">#REF!</definedName>
    <definedName name="Excel_BuiltIn_Print_Area_1_1_1_1_1_1">#REF!</definedName>
    <definedName name="Excel_BuiltIn_Print_Area_1_1_1_1_1_1_1" localSheetId="7">#REF!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7">#REF!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R_K1" localSheetId="1">[1]ORÇAMENTO!#REF!</definedName>
    <definedName name="FATOR_K1" localSheetId="7">[1]ORÇAMENTO!#REF!</definedName>
    <definedName name="FATOR_K1" localSheetId="5">[1]ORÇAMENTO!#REF!</definedName>
    <definedName name="FATOR_K1" localSheetId="9">[1]ORÇAMENTO!#REF!</definedName>
    <definedName name="FATOR_K1" localSheetId="10">[1]ORÇAMENTO!#REF!</definedName>
    <definedName name="FATOR_K1">[1]ORÇAMENTO!#REF!</definedName>
    <definedName name="FATOR_K10" localSheetId="1">#REF!</definedName>
    <definedName name="FATOR_K10" localSheetId="7">#REF!</definedName>
    <definedName name="FATOR_K10" localSheetId="5">#REF!</definedName>
    <definedName name="FATOR_K10" localSheetId="9">#REF!</definedName>
    <definedName name="FATOR_K10" localSheetId="10">#REF!</definedName>
    <definedName name="FATOR_K10">#REF!</definedName>
    <definedName name="FATOR_K11" localSheetId="1">#REF!</definedName>
    <definedName name="FATOR_K11" localSheetId="7">#REF!</definedName>
    <definedName name="FATOR_K11" localSheetId="5">#REF!</definedName>
    <definedName name="FATOR_K11" localSheetId="10">#REF!</definedName>
    <definedName name="FATOR_K11">#REF!</definedName>
    <definedName name="FATOR_K2" localSheetId="1">#REF!</definedName>
    <definedName name="FATOR_K2" localSheetId="7">#REF!</definedName>
    <definedName name="FATOR_K2" localSheetId="5">#REF!</definedName>
    <definedName name="FATOR_K2" localSheetId="10">#REF!</definedName>
    <definedName name="FATOR_K2">#REF!</definedName>
    <definedName name="FATOR_K3" localSheetId="1">#REF!</definedName>
    <definedName name="FATOR_K3" localSheetId="7">#REF!</definedName>
    <definedName name="FATOR_K3">#REF!</definedName>
    <definedName name="FATOR_K4" localSheetId="1">#REF!</definedName>
    <definedName name="FATOR_K4" localSheetId="7">#REF!</definedName>
    <definedName name="FATOR_K4">#REF!</definedName>
    <definedName name="FATOR_K5" localSheetId="1">#REF!</definedName>
    <definedName name="FATOR_K5" localSheetId="7">#REF!</definedName>
    <definedName name="FATOR_K5">#REF!</definedName>
    <definedName name="FATOR_K6" localSheetId="1">#REF!</definedName>
    <definedName name="FATOR_K6" localSheetId="7">#REF!</definedName>
    <definedName name="FATOR_K6">#REF!</definedName>
    <definedName name="FATOR_K7" localSheetId="1">#REF!</definedName>
    <definedName name="FATOR_K7" localSheetId="7">#REF!</definedName>
    <definedName name="FATOR_K7">#REF!</definedName>
    <definedName name="FATOR_K8" localSheetId="1">#REF!</definedName>
    <definedName name="FATOR_K8" localSheetId="7">#REF!</definedName>
    <definedName name="FATOR_K8">#REF!</definedName>
    <definedName name="FATOR_K9" localSheetId="1">#REF!</definedName>
    <definedName name="FATOR_K9" localSheetId="7">#REF!</definedName>
    <definedName name="FATOR_K9">#REF!</definedName>
    <definedName name="g" localSheetId="7">#REF!</definedName>
    <definedName name="g">#REF!</definedName>
    <definedName name="INSUMO_TAG" localSheetId="10">[7]INSUMO!$B$2:$B$475</definedName>
    <definedName name="INSUMO_TAG">[8]INSUMO!$B$2:$B$475</definedName>
    <definedName name="k">[6]Eletrica!$L$5</definedName>
    <definedName name="kle">'[6]unit arq'!$L$4</definedName>
    <definedName name="kmo">[6]Eletrica!$L$6</definedName>
    <definedName name="l.sociais" localSheetId="1">[5]PLANILHA!#REF!</definedName>
    <definedName name="l.sociais" localSheetId="7">[5]PLANILHA!#REF!</definedName>
    <definedName name="l.sociais" localSheetId="0">[5]PLANILHA!#REF!</definedName>
    <definedName name="l.sociais" localSheetId="2">[5]PLANILHA!#REF!</definedName>
    <definedName name="l.sociais" localSheetId="8">[5]PLANILHA!#REF!</definedName>
    <definedName name="l.sociais" localSheetId="10">[5]PLANILHA!#REF!</definedName>
    <definedName name="l.sociais">[5]PLANILHA!#REF!</definedName>
    <definedName name="m" localSheetId="7">#REF!</definedName>
    <definedName name="m" localSheetId="10">#REF!</definedName>
    <definedName name="m">#REF!</definedName>
    <definedName name="M.O." localSheetId="7">#REF!</definedName>
    <definedName name="M.O." localSheetId="10">#REF!</definedName>
    <definedName name="M.O.">#REF!</definedName>
    <definedName name="nao" localSheetId="1">#REF!</definedName>
    <definedName name="nao" localSheetId="7">#REF!</definedName>
    <definedName name="nao" localSheetId="0">#REF!</definedName>
    <definedName name="nao" localSheetId="2">#REF!</definedName>
    <definedName name="nao" localSheetId="5">#REF!</definedName>
    <definedName name="nao" localSheetId="6">#REF!</definedName>
    <definedName name="nao" localSheetId="8">#REF!</definedName>
    <definedName name="nao" localSheetId="10">#REF!</definedName>
    <definedName name="nao">#REF!</definedName>
    <definedName name="popspkasdjhlasdbhasfknb" localSheetId="1">#REF!</definedName>
    <definedName name="popspkasdjhlasdbhasfknb" localSheetId="7">#REF!</definedName>
    <definedName name="popspkasdjhlasdbhasfknb" localSheetId="0">#REF!</definedName>
    <definedName name="popspkasdjhlasdbhasfknb" localSheetId="5">#REF!</definedName>
    <definedName name="popspkasdjhlasdbhasfknb" localSheetId="6">#REF!</definedName>
    <definedName name="popspkasdjhlasdbhasfknb" localSheetId="8">#REF!</definedName>
    <definedName name="popspkasdjhlasdbhasfknb">#REF!</definedName>
    <definedName name="RESUMO2" localSheetId="7">#REF!</definedName>
    <definedName name="RESUMO2" localSheetId="10">#REF!</definedName>
    <definedName name="RESUMO2">#REF!</definedName>
    <definedName name="ssss" localSheetId="1">#REF!</definedName>
    <definedName name="ssss" localSheetId="7">#REF!</definedName>
    <definedName name="ssss" localSheetId="0">#REF!</definedName>
    <definedName name="ssss" localSheetId="5">#REF!</definedName>
    <definedName name="ssss" localSheetId="6">#REF!</definedName>
    <definedName name="ssss" localSheetId="8">#REF!</definedName>
    <definedName name="ssss">#REF!</definedName>
    <definedName name="TESTA" localSheetId="1">#REF!</definedName>
    <definedName name="TESTA" localSheetId="7">#REF!</definedName>
    <definedName name="TESTA">#REF!</definedName>
    <definedName name="_xlnm.Print_Titles" localSheetId="1">'074.01-19-Edificação'!$1:$11</definedName>
    <definedName name="_xlnm.Print_Titles" localSheetId="7">'074-19-ABC'!$1:$11</definedName>
    <definedName name="_xlnm.Print_Titles" localSheetId="2">'074-19-CCU''s'!$1:$9</definedName>
    <definedName name="_xlnm.Print_Titles" localSheetId="5">'074-19-cotação'!$1:$9</definedName>
    <definedName name="Total_ReaterroComAreia">[9]Planilha!$DH$1:$DH$65536</definedName>
    <definedName name="Total_ReaterroMecanicoComControleGrauCompactacao">[9]Planilha!$DG$1:$DG$65536</definedName>
  </definedNames>
  <calcPr calcId="125725"/>
</workbook>
</file>

<file path=xl/calcChain.xml><?xml version="1.0" encoding="utf-8"?>
<calcChain xmlns="http://schemas.openxmlformats.org/spreadsheetml/2006/main">
  <c r="J6" i="41"/>
  <c r="R12" l="1"/>
  <c r="R257"/>
  <c r="R13"/>
  <c r="R14"/>
  <c r="R258"/>
  <c r="F427" i="16"/>
  <c r="E428"/>
  <c r="E429" s="1"/>
  <c r="G113"/>
  <c r="F113"/>
  <c r="F293" l="1"/>
  <c r="F294"/>
  <c r="F295"/>
  <c r="F296"/>
  <c r="G263"/>
  <c r="G92"/>
  <c r="F93"/>
  <c r="F92"/>
  <c r="G82"/>
  <c r="F82"/>
  <c r="G72"/>
  <c r="K21" i="41" l="1"/>
  <c r="K23"/>
  <c r="K25"/>
  <c r="K27"/>
  <c r="K29"/>
  <c r="K31"/>
  <c r="K33"/>
  <c r="K35"/>
  <c r="K37"/>
  <c r="K39"/>
  <c r="K41"/>
  <c r="K43"/>
  <c r="K45"/>
  <c r="K47"/>
  <c r="K49"/>
  <c r="K51"/>
  <c r="K53"/>
  <c r="K55"/>
  <c r="K57"/>
  <c r="K59"/>
  <c r="K61"/>
  <c r="K63"/>
  <c r="K65"/>
  <c r="K67"/>
  <c r="K69"/>
  <c r="K71"/>
  <c r="K73"/>
  <c r="K75"/>
  <c r="K77"/>
  <c r="K79"/>
  <c r="K81"/>
  <c r="K83"/>
  <c r="K85"/>
  <c r="K87"/>
  <c r="K89"/>
  <c r="K91"/>
  <c r="K93"/>
  <c r="K95"/>
  <c r="K97"/>
  <c r="K99"/>
  <c r="K101"/>
  <c r="K103"/>
  <c r="K105"/>
  <c r="K107"/>
  <c r="K109"/>
  <c r="K111"/>
  <c r="K113"/>
  <c r="K115"/>
  <c r="K117"/>
  <c r="K119"/>
  <c r="K121"/>
  <c r="K123"/>
  <c r="K125"/>
  <c r="K127"/>
  <c r="K129"/>
  <c r="K131"/>
  <c r="K133"/>
  <c r="K135"/>
  <c r="K137"/>
  <c r="K139"/>
  <c r="K141"/>
  <c r="K143"/>
  <c r="K145"/>
  <c r="K147"/>
  <c r="K149"/>
  <c r="K151"/>
  <c r="K153"/>
  <c r="K155"/>
  <c r="K157"/>
  <c r="K159"/>
  <c r="K161"/>
  <c r="K163"/>
  <c r="K165"/>
  <c r="K167"/>
  <c r="K169"/>
  <c r="K171"/>
  <c r="K173"/>
  <c r="K175"/>
  <c r="K177"/>
  <c r="K179"/>
  <c r="K181"/>
  <c r="K183"/>
  <c r="K185"/>
  <c r="K187"/>
  <c r="K189"/>
  <c r="K191"/>
  <c r="K193"/>
  <c r="K195"/>
  <c r="K197"/>
  <c r="K199"/>
  <c r="K201"/>
  <c r="K203"/>
  <c r="K205"/>
  <c r="K207"/>
  <c r="K209"/>
  <c r="K211"/>
  <c r="K213"/>
  <c r="K215"/>
  <c r="K217"/>
  <c r="K219"/>
  <c r="K221"/>
  <c r="K223"/>
  <c r="K225"/>
  <c r="K227"/>
  <c r="K229"/>
  <c r="K231"/>
  <c r="K233"/>
  <c r="K235"/>
  <c r="K237"/>
  <c r="K239"/>
  <c r="K241"/>
  <c r="K243"/>
  <c r="K245"/>
  <c r="K247"/>
  <c r="K249"/>
  <c r="K251"/>
  <c r="K253"/>
  <c r="K255"/>
  <c r="K257"/>
  <c r="K20"/>
  <c r="K22"/>
  <c r="K24"/>
  <c r="K26"/>
  <c r="K28"/>
  <c r="K30"/>
  <c r="K32"/>
  <c r="K34"/>
  <c r="K36"/>
  <c r="K38"/>
  <c r="K40"/>
  <c r="K42"/>
  <c r="K44"/>
  <c r="K46"/>
  <c r="K48"/>
  <c r="K50"/>
  <c r="K52"/>
  <c r="K54"/>
  <c r="K56"/>
  <c r="K58"/>
  <c r="K60"/>
  <c r="K62"/>
  <c r="K64"/>
  <c r="K66"/>
  <c r="K68"/>
  <c r="K70"/>
  <c r="K72"/>
  <c r="K74"/>
  <c r="K76"/>
  <c r="K78"/>
  <c r="K80"/>
  <c r="K82"/>
  <c r="K84"/>
  <c r="K86"/>
  <c r="K88"/>
  <c r="K90"/>
  <c r="K92"/>
  <c r="K94"/>
  <c r="K96"/>
  <c r="K98"/>
  <c r="K100"/>
  <c r="K102"/>
  <c r="K104"/>
  <c r="K106"/>
  <c r="K108"/>
  <c r="K110"/>
  <c r="K112"/>
  <c r="K114"/>
  <c r="K116"/>
  <c r="K118"/>
  <c r="K120"/>
  <c r="K122"/>
  <c r="K124"/>
  <c r="K126"/>
  <c r="K128"/>
  <c r="K130"/>
  <c r="K132"/>
  <c r="K134"/>
  <c r="K136"/>
  <c r="K138"/>
  <c r="K140"/>
  <c r="K142"/>
  <c r="K144"/>
  <c r="K146"/>
  <c r="K148"/>
  <c r="K150"/>
  <c r="K152"/>
  <c r="K154"/>
  <c r="K156"/>
  <c r="K158"/>
  <c r="K160"/>
  <c r="K162"/>
  <c r="K164"/>
  <c r="K166"/>
  <c r="K168"/>
  <c r="K170"/>
  <c r="K172"/>
  <c r="K174"/>
  <c r="K176"/>
  <c r="K178"/>
  <c r="K180"/>
  <c r="K182"/>
  <c r="K184"/>
  <c r="K186"/>
  <c r="K188"/>
  <c r="K190"/>
  <c r="K192"/>
  <c r="K194"/>
  <c r="K196"/>
  <c r="K198"/>
  <c r="K200"/>
  <c r="K202"/>
  <c r="K204"/>
  <c r="K206"/>
  <c r="K208"/>
  <c r="K210"/>
  <c r="K212"/>
  <c r="K214"/>
  <c r="K216"/>
  <c r="K218"/>
  <c r="K220"/>
  <c r="K222"/>
  <c r="K224"/>
  <c r="K226"/>
  <c r="K228"/>
  <c r="K230"/>
  <c r="K232"/>
  <c r="K234"/>
  <c r="K236"/>
  <c r="K238"/>
  <c r="K240"/>
  <c r="K242"/>
  <c r="K244"/>
  <c r="K246"/>
  <c r="K248"/>
  <c r="K250"/>
  <c r="K252"/>
  <c r="K254"/>
  <c r="K256"/>
  <c r="K258"/>
  <c r="K17"/>
  <c r="K14"/>
  <c r="K12"/>
  <c r="K19"/>
  <c r="K18"/>
  <c r="K16"/>
  <c r="K13"/>
  <c r="K15"/>
  <c r="F94" i="16"/>
  <c r="I427" l="1"/>
  <c r="E325" l="1"/>
  <c r="F325"/>
  <c r="G325"/>
  <c r="G143"/>
  <c r="F143"/>
  <c r="E143"/>
  <c r="E92"/>
  <c r="G62"/>
  <c r="G22"/>
  <c r="F12"/>
  <c r="G12"/>
  <c r="E82" l="1"/>
  <c r="C435" l="1"/>
  <c r="C425"/>
  <c r="C415"/>
  <c r="C405"/>
  <c r="C395"/>
  <c r="C385"/>
  <c r="C375"/>
  <c r="C365"/>
  <c r="C355"/>
  <c r="C345"/>
  <c r="C335"/>
  <c r="C323"/>
  <c r="C313"/>
  <c r="C303"/>
  <c r="C291"/>
  <c r="C281"/>
  <c r="C271"/>
  <c r="C251"/>
  <c r="C241"/>
  <c r="C231"/>
  <c r="C221"/>
  <c r="C211"/>
  <c r="C201"/>
  <c r="C191"/>
  <c r="C181"/>
  <c r="C171"/>
  <c r="C161"/>
  <c r="C151"/>
  <c r="C141"/>
  <c r="C131"/>
  <c r="C111"/>
  <c r="C100"/>
  <c r="C60"/>
  <c r="C40"/>
  <c r="C30"/>
  <c r="C10"/>
  <c r="G438" l="1"/>
  <c r="G439" s="1"/>
  <c r="F438"/>
  <c r="F439" s="1"/>
  <c r="E438"/>
  <c r="E439" s="1"/>
  <c r="A438"/>
  <c r="A436"/>
  <c r="A428"/>
  <c r="A426"/>
  <c r="G418"/>
  <c r="G419" s="1"/>
  <c r="F418"/>
  <c r="F419" s="1"/>
  <c r="E418"/>
  <c r="E419" s="1"/>
  <c r="A418"/>
  <c r="A416"/>
  <c r="G408"/>
  <c r="G409" s="1"/>
  <c r="F408"/>
  <c r="F409" s="1"/>
  <c r="E408"/>
  <c r="E409" s="1"/>
  <c r="A406"/>
  <c r="G398"/>
  <c r="G399" s="1"/>
  <c r="F398"/>
  <c r="F399" s="1"/>
  <c r="E398"/>
  <c r="E399" s="1"/>
  <c r="A398"/>
  <c r="A396"/>
  <c r="G388"/>
  <c r="G389" s="1"/>
  <c r="F388"/>
  <c r="F389" s="1"/>
  <c r="E388"/>
  <c r="E389" s="1"/>
  <c r="A388"/>
  <c r="A386"/>
  <c r="G378"/>
  <c r="F378"/>
  <c r="E378"/>
  <c r="A378"/>
  <c r="A376"/>
  <c r="G368"/>
  <c r="G369" s="1"/>
  <c r="F368"/>
  <c r="F369" s="1"/>
  <c r="E368"/>
  <c r="E369" s="1"/>
  <c r="A368"/>
  <c r="A366"/>
  <c r="G358"/>
  <c r="G359" s="1"/>
  <c r="F358"/>
  <c r="F359" s="1"/>
  <c r="E358"/>
  <c r="E359" s="1"/>
  <c r="A358"/>
  <c r="A356"/>
  <c r="G348"/>
  <c r="G349" s="1"/>
  <c r="F348"/>
  <c r="F349" s="1"/>
  <c r="E348"/>
  <c r="E349" s="1"/>
  <c r="A348"/>
  <c r="A346"/>
  <c r="G338"/>
  <c r="G339" s="1"/>
  <c r="F338"/>
  <c r="F339" s="1"/>
  <c r="E338"/>
  <c r="E339" s="1"/>
  <c r="A338"/>
  <c r="A336"/>
  <c r="G328"/>
  <c r="G329" s="1"/>
  <c r="F328"/>
  <c r="F329" s="1"/>
  <c r="E328"/>
  <c r="E329" s="1"/>
  <c r="A324"/>
  <c r="G316"/>
  <c r="G317" s="1"/>
  <c r="F316"/>
  <c r="F317" s="1"/>
  <c r="E316"/>
  <c r="E317" s="1"/>
  <c r="A316"/>
  <c r="A314"/>
  <c r="H306"/>
  <c r="H307" s="1"/>
  <c r="G306"/>
  <c r="G307" s="1"/>
  <c r="F306"/>
  <c r="F307" s="1"/>
  <c r="E306"/>
  <c r="E307" s="1"/>
  <c r="A306"/>
  <c r="A304"/>
  <c r="G294"/>
  <c r="G295" s="1"/>
  <c r="E294"/>
  <c r="E295" s="1"/>
  <c r="A294"/>
  <c r="A292"/>
  <c r="G284"/>
  <c r="G285" s="1"/>
  <c r="F284"/>
  <c r="F285" s="1"/>
  <c r="E284"/>
  <c r="E285" s="1"/>
  <c r="A284"/>
  <c r="A282"/>
  <c r="G274"/>
  <c r="G275" s="1"/>
  <c r="F274"/>
  <c r="F275" s="1"/>
  <c r="E274"/>
  <c r="E275" s="1"/>
  <c r="A274"/>
  <c r="A272"/>
  <c r="G264"/>
  <c r="G265" s="1"/>
  <c r="F264"/>
  <c r="E264"/>
  <c r="A264"/>
  <c r="F263"/>
  <c r="E263"/>
  <c r="A262"/>
  <c r="G254"/>
  <c r="G255" s="1"/>
  <c r="F254"/>
  <c r="F255" s="1"/>
  <c r="E254"/>
  <c r="E255" s="1"/>
  <c r="A254"/>
  <c r="A252"/>
  <c r="G244"/>
  <c r="G245" s="1"/>
  <c r="F244"/>
  <c r="F245" s="1"/>
  <c r="E244"/>
  <c r="E245" s="1"/>
  <c r="A244"/>
  <c r="A242"/>
  <c r="G234"/>
  <c r="G235" s="1"/>
  <c r="F234"/>
  <c r="F235" s="1"/>
  <c r="E234"/>
  <c r="E235" s="1"/>
  <c r="A234"/>
  <c r="A232"/>
  <c r="G224"/>
  <c r="G225" s="1"/>
  <c r="F224"/>
  <c r="F225" s="1"/>
  <c r="E224"/>
  <c r="E225" s="1"/>
  <c r="A224"/>
  <c r="A222"/>
  <c r="G214"/>
  <c r="G215" s="1"/>
  <c r="F214"/>
  <c r="F215" s="1"/>
  <c r="E214"/>
  <c r="E215" s="1"/>
  <c r="A214"/>
  <c r="A212"/>
  <c r="G204"/>
  <c r="G205" s="1"/>
  <c r="F204"/>
  <c r="F205" s="1"/>
  <c r="E204"/>
  <c r="E205" s="1"/>
  <c r="A204"/>
  <c r="A202"/>
  <c r="G194"/>
  <c r="G195" s="1"/>
  <c r="F194"/>
  <c r="F195" s="1"/>
  <c r="E194"/>
  <c r="E195" s="1"/>
  <c r="A194"/>
  <c r="A192"/>
  <c r="G184"/>
  <c r="G185" s="1"/>
  <c r="F184"/>
  <c r="F185" s="1"/>
  <c r="E184"/>
  <c r="E185" s="1"/>
  <c r="A184"/>
  <c r="A182"/>
  <c r="G174"/>
  <c r="G175" s="1"/>
  <c r="F174"/>
  <c r="F175" s="1"/>
  <c r="E174"/>
  <c r="E175" s="1"/>
  <c r="A174"/>
  <c r="A172"/>
  <c r="G164"/>
  <c r="G165" s="1"/>
  <c r="F164"/>
  <c r="F165" s="1"/>
  <c r="E164"/>
  <c r="E165" s="1"/>
  <c r="A164"/>
  <c r="A162"/>
  <c r="G154"/>
  <c r="G155" s="1"/>
  <c r="F154"/>
  <c r="F155" s="1"/>
  <c r="E154"/>
  <c r="E155" s="1"/>
  <c r="A154"/>
  <c r="A152"/>
  <c r="G144"/>
  <c r="G145" s="1"/>
  <c r="F144"/>
  <c r="F145" s="1"/>
  <c r="E144"/>
  <c r="E145" s="1"/>
  <c r="A144"/>
  <c r="A142"/>
  <c r="G134"/>
  <c r="G135" s="1"/>
  <c r="F134"/>
  <c r="F135" s="1"/>
  <c r="E134"/>
  <c r="E135" s="1"/>
  <c r="A134"/>
  <c r="A132"/>
  <c r="G124"/>
  <c r="F124"/>
  <c r="F125" s="1"/>
  <c r="E124"/>
  <c r="E125" s="1"/>
  <c r="A124"/>
  <c r="G123"/>
  <c r="C121" s="1"/>
  <c r="A122"/>
  <c r="G114"/>
  <c r="G115" s="1"/>
  <c r="F114"/>
  <c r="F115" s="1"/>
  <c r="E114"/>
  <c r="E115" s="1"/>
  <c r="A114"/>
  <c r="A112"/>
  <c r="G103"/>
  <c r="G104" s="1"/>
  <c r="F103"/>
  <c r="F104" s="1"/>
  <c r="E103"/>
  <c r="E104" s="1"/>
  <c r="G93"/>
  <c r="G94" s="1"/>
  <c r="E93"/>
  <c r="A93"/>
  <c r="A91"/>
  <c r="G83"/>
  <c r="F83"/>
  <c r="E83"/>
  <c r="E84" s="1"/>
  <c r="A83"/>
  <c r="A81"/>
  <c r="G73"/>
  <c r="G74" s="1"/>
  <c r="F73"/>
  <c r="E73"/>
  <c r="A73"/>
  <c r="F72"/>
  <c r="E72"/>
  <c r="A71"/>
  <c r="G63"/>
  <c r="G64" s="1"/>
  <c r="F63"/>
  <c r="F64" s="1"/>
  <c r="E63"/>
  <c r="E64" s="1"/>
  <c r="A63"/>
  <c r="A61"/>
  <c r="G53"/>
  <c r="F53"/>
  <c r="E53"/>
  <c r="E54" s="1"/>
  <c r="A53"/>
  <c r="G52"/>
  <c r="F52"/>
  <c r="A51"/>
  <c r="G43"/>
  <c r="G44" s="1"/>
  <c r="F43"/>
  <c r="F44" s="1"/>
  <c r="E43"/>
  <c r="E44" s="1"/>
  <c r="A43"/>
  <c r="A41"/>
  <c r="G33"/>
  <c r="G34" s="1"/>
  <c r="F33"/>
  <c r="F34" s="1"/>
  <c r="E33"/>
  <c r="E34" s="1"/>
  <c r="A33"/>
  <c r="A31"/>
  <c r="G23"/>
  <c r="G24" s="1"/>
  <c r="F23"/>
  <c r="E23"/>
  <c r="A23"/>
  <c r="F22"/>
  <c r="E22"/>
  <c r="A21"/>
  <c r="G13"/>
  <c r="F13"/>
  <c r="E13"/>
  <c r="G7"/>
  <c r="B7"/>
  <c r="G6"/>
  <c r="D7" i="39"/>
  <c r="E7"/>
  <c r="G7"/>
  <c r="D8"/>
  <c r="E8"/>
  <c r="G8"/>
  <c r="D9"/>
  <c r="E9"/>
  <c r="G9"/>
  <c r="D10"/>
  <c r="E10"/>
  <c r="G10"/>
  <c r="D11"/>
  <c r="E11"/>
  <c r="G11"/>
  <c r="D12"/>
  <c r="E12"/>
  <c r="G12"/>
  <c r="D13"/>
  <c r="E13"/>
  <c r="G13"/>
  <c r="D14"/>
  <c r="E14"/>
  <c r="G14"/>
  <c r="D15"/>
  <c r="E15"/>
  <c r="G15"/>
  <c r="D16"/>
  <c r="E16"/>
  <c r="G16"/>
  <c r="D17"/>
  <c r="E17"/>
  <c r="G17"/>
  <c r="D18"/>
  <c r="E18"/>
  <c r="G18"/>
  <c r="D19"/>
  <c r="E19"/>
  <c r="G19"/>
  <c r="D20"/>
  <c r="E20"/>
  <c r="G20"/>
  <c r="D21"/>
  <c r="E21"/>
  <c r="G21"/>
  <c r="D22"/>
  <c r="E22"/>
  <c r="G22"/>
  <c r="D23"/>
  <c r="E23"/>
  <c r="G23"/>
  <c r="D24"/>
  <c r="E24"/>
  <c r="G24"/>
  <c r="D25"/>
  <c r="E25"/>
  <c r="G25"/>
  <c r="D26"/>
  <c r="E26"/>
  <c r="G26"/>
  <c r="D27"/>
  <c r="E27"/>
  <c r="G27"/>
  <c r="D28"/>
  <c r="E28"/>
  <c r="G28"/>
  <c r="D29"/>
  <c r="E29"/>
  <c r="G29"/>
  <c r="D30"/>
  <c r="E30"/>
  <c r="G30"/>
  <c r="D31"/>
  <c r="E31"/>
  <c r="G31"/>
  <c r="D32"/>
  <c r="E32"/>
  <c r="G32"/>
  <c r="D33"/>
  <c r="E33"/>
  <c r="G33"/>
  <c r="D34"/>
  <c r="E34"/>
  <c r="G34"/>
  <c r="D35"/>
  <c r="E35"/>
  <c r="G35"/>
  <c r="D36"/>
  <c r="E36"/>
  <c r="G36"/>
  <c r="D37"/>
  <c r="E37"/>
  <c r="G37"/>
  <c r="D38"/>
  <c r="E38"/>
  <c r="G38"/>
  <c r="D39"/>
  <c r="E39"/>
  <c r="G39"/>
  <c r="D40"/>
  <c r="E40"/>
  <c r="G40"/>
  <c r="D41"/>
  <c r="E41"/>
  <c r="G41"/>
  <c r="D42"/>
  <c r="E42"/>
  <c r="G42"/>
  <c r="D43"/>
  <c r="E43"/>
  <c r="G43"/>
  <c r="D44"/>
  <c r="E44"/>
  <c r="G44"/>
  <c r="D45"/>
  <c r="E45"/>
  <c r="G45"/>
  <c r="D46"/>
  <c r="E46"/>
  <c r="G46"/>
  <c r="D47"/>
  <c r="E47"/>
  <c r="G47"/>
  <c r="D48"/>
  <c r="E48"/>
  <c r="G48"/>
  <c r="D49"/>
  <c r="E49"/>
  <c r="G49"/>
  <c r="D50"/>
  <c r="E50"/>
  <c r="G50"/>
  <c r="D51"/>
  <c r="E51"/>
  <c r="G51"/>
  <c r="D52"/>
  <c r="E52"/>
  <c r="G52"/>
  <c r="D53"/>
  <c r="E53"/>
  <c r="G53"/>
  <c r="D54"/>
  <c r="E54"/>
  <c r="G54"/>
  <c r="D55"/>
  <c r="E55"/>
  <c r="G55"/>
  <c r="D56"/>
  <c r="E56"/>
  <c r="G56"/>
  <c r="D57"/>
  <c r="E57"/>
  <c r="G57"/>
  <c r="D58"/>
  <c r="E58"/>
  <c r="G58"/>
  <c r="D59"/>
  <c r="E59"/>
  <c r="G59"/>
  <c r="D60"/>
  <c r="E60"/>
  <c r="G60"/>
  <c r="D61"/>
  <c r="E61"/>
  <c r="G61"/>
  <c r="D62"/>
  <c r="E62"/>
  <c r="G62"/>
  <c r="D63"/>
  <c r="E63"/>
  <c r="G63"/>
  <c r="D64"/>
  <c r="E64"/>
  <c r="G64"/>
  <c r="D65"/>
  <c r="F65"/>
  <c r="E65" s="1"/>
  <c r="G65"/>
  <c r="D66"/>
  <c r="G66"/>
  <c r="D67"/>
  <c r="E67"/>
  <c r="G67"/>
  <c r="D68"/>
  <c r="E68"/>
  <c r="G68"/>
  <c r="D69"/>
  <c r="E69"/>
  <c r="G69"/>
  <c r="D70"/>
  <c r="E70"/>
  <c r="G70"/>
  <c r="D71"/>
  <c r="E71"/>
  <c r="G71"/>
  <c r="D72"/>
  <c r="E72"/>
  <c r="G72"/>
  <c r="D73"/>
  <c r="E73"/>
  <c r="G73"/>
  <c r="D74"/>
  <c r="E74"/>
  <c r="G74"/>
  <c r="D75"/>
  <c r="E75"/>
  <c r="G75"/>
  <c r="D76"/>
  <c r="E76"/>
  <c r="G76"/>
  <c r="D77"/>
  <c r="E77"/>
  <c r="G77"/>
  <c r="D78"/>
  <c r="E78"/>
  <c r="G78"/>
  <c r="D79"/>
  <c r="E79"/>
  <c r="G79"/>
  <c r="D80"/>
  <c r="E80"/>
  <c r="G80"/>
  <c r="D81"/>
  <c r="E81"/>
  <c r="G81"/>
  <c r="D82"/>
  <c r="E82"/>
  <c r="G82"/>
  <c r="D83"/>
  <c r="E83"/>
  <c r="G83"/>
  <c r="D84"/>
  <c r="E84"/>
  <c r="G84"/>
  <c r="D85"/>
  <c r="E85"/>
  <c r="G85"/>
  <c r="D86"/>
  <c r="E86"/>
  <c r="G86"/>
  <c r="D87"/>
  <c r="E87"/>
  <c r="G87"/>
  <c r="D88"/>
  <c r="E88"/>
  <c r="G88"/>
  <c r="D89"/>
  <c r="E89"/>
  <c r="G89"/>
  <c r="D90"/>
  <c r="E90"/>
  <c r="G90"/>
  <c r="D91"/>
  <c r="E91"/>
  <c r="G91"/>
  <c r="D92"/>
  <c r="E92"/>
  <c r="G92"/>
  <c r="D93"/>
  <c r="E93"/>
  <c r="G93"/>
  <c r="D94"/>
  <c r="E94"/>
  <c r="G94"/>
  <c r="D95"/>
  <c r="E95"/>
  <c r="G95"/>
  <c r="D96"/>
  <c r="E96"/>
  <c r="G96"/>
  <c r="D97"/>
  <c r="E97"/>
  <c r="G97"/>
  <c r="D98"/>
  <c r="E98"/>
  <c r="G98"/>
  <c r="D99"/>
  <c r="E99"/>
  <c r="G99"/>
  <c r="D100"/>
  <c r="E100"/>
  <c r="G100"/>
  <c r="D101"/>
  <c r="E101"/>
  <c r="G101"/>
  <c r="D102"/>
  <c r="E102"/>
  <c r="G102"/>
  <c r="D103"/>
  <c r="E103"/>
  <c r="G103"/>
  <c r="D104"/>
  <c r="E104"/>
  <c r="G104"/>
  <c r="D105"/>
  <c r="E105"/>
  <c r="G105"/>
  <c r="D106"/>
  <c r="E106"/>
  <c r="G106"/>
  <c r="D107"/>
  <c r="E107"/>
  <c r="G107"/>
  <c r="D108"/>
  <c r="E108"/>
  <c r="G108"/>
  <c r="D109"/>
  <c r="E109"/>
  <c r="G109"/>
  <c r="D110"/>
  <c r="E110"/>
  <c r="G110"/>
  <c r="D111"/>
  <c r="E111"/>
  <c r="G111"/>
  <c r="D112"/>
  <c r="E112"/>
  <c r="G112"/>
  <c r="D113"/>
  <c r="E113"/>
  <c r="G113"/>
  <c r="D114"/>
  <c r="E114"/>
  <c r="G114"/>
  <c r="D115"/>
  <c r="E115"/>
  <c r="G115"/>
  <c r="D116"/>
  <c r="E116"/>
  <c r="G116"/>
  <c r="D117"/>
  <c r="E117"/>
  <c r="G117"/>
  <c r="D118"/>
  <c r="E118"/>
  <c r="G118"/>
  <c r="D119"/>
  <c r="E119"/>
  <c r="G119"/>
  <c r="D120"/>
  <c r="E120"/>
  <c r="G120"/>
  <c r="D121"/>
  <c r="E121"/>
  <c r="G121"/>
  <c r="D122"/>
  <c r="E122"/>
  <c r="G122"/>
  <c r="D123"/>
  <c r="E123"/>
  <c r="G123"/>
  <c r="D124"/>
  <c r="E124"/>
  <c r="G124"/>
  <c r="D125"/>
  <c r="E125"/>
  <c r="G125"/>
  <c r="D126"/>
  <c r="E126"/>
  <c r="G126"/>
  <c r="D127"/>
  <c r="E127"/>
  <c r="G127"/>
  <c r="D128"/>
  <c r="E128"/>
  <c r="G128"/>
  <c r="D129"/>
  <c r="E129"/>
  <c r="G129"/>
  <c r="D130"/>
  <c r="E130"/>
  <c r="G130"/>
  <c r="D131"/>
  <c r="E131"/>
  <c r="G131"/>
  <c r="D132"/>
  <c r="E132"/>
  <c r="G132"/>
  <c r="D133"/>
  <c r="E133"/>
  <c r="G133"/>
  <c r="D134"/>
  <c r="E134"/>
  <c r="G134"/>
  <c r="D135"/>
  <c r="E135"/>
  <c r="G135"/>
  <c r="D136"/>
  <c r="E136"/>
  <c r="G136"/>
  <c r="D137"/>
  <c r="E137"/>
  <c r="G137"/>
  <c r="D138"/>
  <c r="E138"/>
  <c r="G138"/>
  <c r="D139"/>
  <c r="E139"/>
  <c r="G139"/>
  <c r="D140"/>
  <c r="E140"/>
  <c r="G140"/>
  <c r="D141"/>
  <c r="E141"/>
  <c r="G141"/>
  <c r="D142"/>
  <c r="E142"/>
  <c r="G142"/>
  <c r="D143"/>
  <c r="E143"/>
  <c r="G143"/>
  <c r="D144"/>
  <c r="E144"/>
  <c r="G144"/>
  <c r="D145"/>
  <c r="E145"/>
  <c r="G145"/>
  <c r="D146"/>
  <c r="E146"/>
  <c r="G146"/>
  <c r="D147"/>
  <c r="E147"/>
  <c r="G147"/>
  <c r="D148"/>
  <c r="C152" s="1"/>
  <c r="E148"/>
  <c r="G148"/>
  <c r="A155"/>
  <c r="C155"/>
  <c r="E155"/>
  <c r="G159" s="1"/>
  <c r="G155"/>
  <c r="F24" i="16" l="1"/>
  <c r="F265"/>
  <c r="G54"/>
  <c r="G152" i="39"/>
  <c r="C70" i="16"/>
  <c r="I263"/>
  <c r="E152" i="39"/>
  <c r="C20" i="16"/>
  <c r="E265"/>
  <c r="C261"/>
  <c r="F84"/>
  <c r="C80"/>
  <c r="C50"/>
  <c r="C90"/>
  <c r="F74"/>
  <c r="G125"/>
  <c r="F14"/>
  <c r="G84"/>
  <c r="E24"/>
  <c r="E74"/>
  <c r="E94"/>
  <c r="F54"/>
  <c r="E14"/>
  <c r="G14"/>
  <c r="E66" i="39"/>
  <c r="L49" i="32" l="1"/>
  <c r="R33" l="1"/>
  <c r="L33" l="1"/>
  <c r="L48" l="1"/>
  <c r="H7" i="21" l="1"/>
  <c r="H6"/>
  <c r="L39" i="32"/>
  <c r="L42"/>
  <c r="L43"/>
  <c r="I437" i="16" l="1"/>
  <c r="J436" s="1"/>
  <c r="J426"/>
  <c r="I417"/>
  <c r="J416" s="1"/>
  <c r="I407"/>
  <c r="J406" s="1"/>
  <c r="I397"/>
  <c r="J396" s="1"/>
  <c r="I387"/>
  <c r="J386" s="1"/>
  <c r="I377"/>
  <c r="J376" s="1"/>
  <c r="I367"/>
  <c r="J366" s="1"/>
  <c r="I357"/>
  <c r="J356" s="1"/>
  <c r="I347"/>
  <c r="K346" s="1"/>
  <c r="I337"/>
  <c r="K336" s="1"/>
  <c r="I315"/>
  <c r="K314" s="1"/>
  <c r="I305"/>
  <c r="J304" s="1"/>
  <c r="I293"/>
  <c r="J292" s="1"/>
  <c r="I283"/>
  <c r="J282" s="1"/>
  <c r="I273"/>
  <c r="J272" s="1"/>
  <c r="I253"/>
  <c r="K252" s="1"/>
  <c r="I243"/>
  <c r="K242" s="1"/>
  <c r="I233"/>
  <c r="J232" s="1"/>
  <c r="I203"/>
  <c r="K202" s="1"/>
  <c r="I193"/>
  <c r="J192" s="1"/>
  <c r="I183"/>
  <c r="J182" s="1"/>
  <c r="I173"/>
  <c r="J172" s="1"/>
  <c r="I163"/>
  <c r="J162" s="1"/>
  <c r="I153"/>
  <c r="J152" s="1"/>
  <c r="I133"/>
  <c r="J132" s="1"/>
  <c r="I123"/>
  <c r="J122" s="1"/>
  <c r="I113"/>
  <c r="J112" s="1"/>
  <c r="I42"/>
  <c r="J42" s="1"/>
  <c r="I32"/>
  <c r="J32" s="1"/>
  <c r="J242" l="1"/>
  <c r="I52"/>
  <c r="J52" s="1"/>
  <c r="K162"/>
  <c r="I143"/>
  <c r="J142" s="1"/>
  <c r="K112"/>
  <c r="K182"/>
  <c r="I213"/>
  <c r="J212" s="1"/>
  <c r="J252"/>
  <c r="K232"/>
  <c r="K292"/>
  <c r="K32"/>
  <c r="K42"/>
  <c r="K122"/>
  <c r="K172"/>
  <c r="K282"/>
  <c r="J346"/>
  <c r="K132"/>
  <c r="J202"/>
  <c r="K304"/>
  <c r="J314"/>
  <c r="J262"/>
  <c r="K262"/>
  <c r="I325"/>
  <c r="J336"/>
  <c r="I12"/>
  <c r="I22"/>
  <c r="I72"/>
  <c r="K142"/>
  <c r="K152"/>
  <c r="K272"/>
  <c r="K376"/>
  <c r="K386"/>
  <c r="K396"/>
  <c r="K406"/>
  <c r="K416"/>
  <c r="K426"/>
  <c r="K436"/>
  <c r="I62"/>
  <c r="K192"/>
  <c r="I223"/>
  <c r="K356"/>
  <c r="K366"/>
  <c r="K52" l="1"/>
  <c r="K212"/>
  <c r="J62"/>
  <c r="K62"/>
  <c r="K12"/>
  <c r="J12"/>
  <c r="J324"/>
  <c r="K324"/>
  <c r="K22"/>
  <c r="J22"/>
  <c r="J222"/>
  <c r="K222"/>
  <c r="K72"/>
  <c r="J72"/>
  <c r="C8" i="21" l="1"/>
  <c r="H8" i="15"/>
  <c r="C8"/>
  <c r="E12" i="21" l="1"/>
  <c r="L40" i="32" l="1"/>
  <c r="L45"/>
  <c r="L44"/>
  <c r="J6"/>
  <c r="O40" i="21" l="1"/>
  <c r="O27"/>
  <c r="O18"/>
  <c r="O15"/>
  <c r="O12"/>
  <c r="H7" i="15"/>
  <c r="O43" i="21" l="1"/>
  <c r="R262" i="32" l="1"/>
  <c r="R16"/>
  <c r="R17"/>
  <c r="R18"/>
  <c r="R19"/>
  <c r="R20"/>
  <c r="R26"/>
  <c r="R27"/>
  <c r="R28"/>
  <c r="R34"/>
  <c r="R35"/>
  <c r="R36"/>
  <c r="R38"/>
  <c r="R39"/>
  <c r="R42"/>
  <c r="R43"/>
  <c r="R50"/>
  <c r="R51"/>
  <c r="R53"/>
  <c r="R54"/>
  <c r="R55"/>
  <c r="R57"/>
  <c r="R58"/>
  <c r="R59"/>
  <c r="R60"/>
  <c r="R61"/>
  <c r="R62"/>
  <c r="R67"/>
  <c r="R68"/>
  <c r="R72"/>
  <c r="R73"/>
  <c r="R74"/>
  <c r="R78"/>
  <c r="R79"/>
  <c r="R81"/>
  <c r="R82"/>
  <c r="R91"/>
  <c r="R92"/>
  <c r="R93"/>
  <c r="R94"/>
  <c r="R96"/>
  <c r="R97"/>
  <c r="R98"/>
  <c r="R99"/>
  <c r="R100"/>
  <c r="R102"/>
  <c r="R103"/>
  <c r="R106"/>
  <c r="R107"/>
  <c r="R108"/>
  <c r="R110"/>
  <c r="R111"/>
  <c r="R112"/>
  <c r="R114"/>
  <c r="R115"/>
  <c r="R118"/>
  <c r="R119"/>
  <c r="R121"/>
  <c r="R122"/>
  <c r="R123"/>
  <c r="R124"/>
  <c r="R143"/>
  <c r="R144"/>
  <c r="R145"/>
  <c r="R146"/>
  <c r="R147"/>
  <c r="R148"/>
  <c r="R162"/>
  <c r="R163"/>
  <c r="R175"/>
  <c r="R176"/>
  <c r="R178"/>
  <c r="R179"/>
  <c r="R184"/>
  <c r="R185"/>
  <c r="R193"/>
  <c r="R194"/>
  <c r="R195"/>
  <c r="R196"/>
  <c r="R198"/>
  <c r="R199"/>
  <c r="R201"/>
  <c r="R202"/>
  <c r="R204"/>
  <c r="R205"/>
  <c r="R207"/>
  <c r="R208"/>
  <c r="R209"/>
  <c r="R211"/>
  <c r="R212"/>
  <c r="R213"/>
  <c r="R216"/>
  <c r="R217"/>
  <c r="R219"/>
  <c r="R220"/>
  <c r="R223"/>
  <c r="R224"/>
  <c r="R226"/>
  <c r="R227"/>
  <c r="R228"/>
  <c r="R230"/>
  <c r="R231"/>
  <c r="R233"/>
  <c r="R234"/>
  <c r="R235"/>
  <c r="R236"/>
  <c r="R240"/>
  <c r="R241"/>
  <c r="R263"/>
  <c r="R264"/>
  <c r="R265"/>
  <c r="R269"/>
  <c r="R270"/>
  <c r="R271"/>
  <c r="R272"/>
  <c r="R273"/>
  <c r="R274"/>
  <c r="R275"/>
  <c r="R302"/>
  <c r="R303"/>
  <c r="R304"/>
  <c r="R308"/>
  <c r="R309"/>
  <c r="R310"/>
  <c r="R326"/>
  <c r="R327"/>
  <c r="R334"/>
  <c r="R335"/>
  <c r="R346"/>
  <c r="R347"/>
  <c r="R348"/>
  <c r="R349"/>
  <c r="R350"/>
  <c r="R351"/>
  <c r="R352"/>
  <c r="R354"/>
  <c r="R355"/>
  <c r="R361"/>
  <c r="R362"/>
  <c r="R366"/>
  <c r="R367"/>
  <c r="R385"/>
  <c r="R386"/>
  <c r="R387"/>
  <c r="R393"/>
  <c r="R394"/>
  <c r="R399"/>
  <c r="R400"/>
  <c r="R406"/>
  <c r="R407"/>
  <c r="R408"/>
  <c r="R409"/>
  <c r="R410"/>
  <c r="R411"/>
  <c r="R413"/>
  <c r="R414"/>
  <c r="R418"/>
  <c r="R419"/>
  <c r="R420"/>
  <c r="R421"/>
  <c r="R422"/>
  <c r="R423"/>
  <c r="R424"/>
  <c r="R427"/>
  <c r="R428"/>
  <c r="R430"/>
  <c r="R431"/>
  <c r="R432"/>
  <c r="R434"/>
  <c r="R435"/>
  <c r="R436"/>
  <c r="R437"/>
  <c r="R438"/>
  <c r="R439"/>
  <c r="R441"/>
  <c r="R442"/>
  <c r="R443"/>
  <c r="R15"/>
  <c r="R433" l="1"/>
  <c r="R56"/>
  <c r="R447"/>
  <c r="R446"/>
  <c r="R445"/>
  <c r="R444"/>
  <c r="R412"/>
  <c r="R405"/>
  <c r="R404"/>
  <c r="R403"/>
  <c r="R402"/>
  <c r="R401"/>
  <c r="R396"/>
  <c r="R395"/>
  <c r="R388"/>
  <c r="R378"/>
  <c r="R377"/>
  <c r="R376"/>
  <c r="R375"/>
  <c r="R374"/>
  <c r="R373"/>
  <c r="R372"/>
  <c r="R371"/>
  <c r="R370"/>
  <c r="R369"/>
  <c r="R368"/>
  <c r="R365"/>
  <c r="R364"/>
  <c r="R363"/>
  <c r="R360"/>
  <c r="L46" l="1"/>
  <c r="R359"/>
  <c r="R358"/>
  <c r="R357"/>
  <c r="R356"/>
  <c r="R345"/>
  <c r="R344"/>
  <c r="R340"/>
  <c r="R333"/>
  <c r="R331"/>
  <c r="R330"/>
  <c r="R328"/>
  <c r="R323"/>
  <c r="R321"/>
  <c r="R320"/>
  <c r="R319"/>
  <c r="R318"/>
  <c r="R317"/>
  <c r="R316"/>
  <c r="R315"/>
  <c r="R314"/>
  <c r="R313"/>
  <c r="R312"/>
  <c r="R311"/>
  <c r="R307"/>
  <c r="R305"/>
  <c r="R300"/>
  <c r="R299"/>
  <c r="R298"/>
  <c r="R297"/>
  <c r="R296"/>
  <c r="R291"/>
  <c r="R290"/>
  <c r="R289"/>
  <c r="R288"/>
  <c r="R287"/>
  <c r="R286"/>
  <c r="R285"/>
  <c r="R284"/>
  <c r="R283"/>
  <c r="R282"/>
  <c r="R281"/>
  <c r="R280"/>
  <c r="R279"/>
  <c r="R278"/>
  <c r="R277"/>
  <c r="R276"/>
  <c r="L422"/>
  <c r="L423"/>
  <c r="L424"/>
  <c r="L427"/>
  <c r="L428"/>
  <c r="L430"/>
  <c r="L431"/>
  <c r="L432"/>
  <c r="L433"/>
  <c r="R267" l="1"/>
  <c r="R259" l="1"/>
  <c r="R258"/>
  <c r="R257"/>
  <c r="R256"/>
  <c r="R255"/>
  <c r="R253"/>
  <c r="R268" l="1"/>
  <c r="R266"/>
  <c r="R260" l="1"/>
  <c r="R261"/>
  <c r="R254"/>
  <c r="R251"/>
  <c r="R250" l="1"/>
  <c r="R252" l="1"/>
  <c r="R248" l="1"/>
  <c r="R247"/>
  <c r="R249"/>
  <c r="R225" l="1"/>
  <c r="R221"/>
  <c r="R222" l="1"/>
  <c r="R246" l="1"/>
  <c r="R242"/>
  <c r="R245"/>
  <c r="R229" l="1"/>
  <c r="R237"/>
  <c r="R243"/>
  <c r="R238"/>
  <c r="R232"/>
  <c r="R244"/>
  <c r="L20"/>
  <c r="L26"/>
  <c r="L27"/>
  <c r="L28"/>
  <c r="L34"/>
  <c r="L35"/>
  <c r="L36"/>
  <c r="L38"/>
  <c r="R37"/>
  <c r="L30" l="1"/>
  <c r="R30"/>
  <c r="R197"/>
  <c r="R203"/>
  <c r="R215"/>
  <c r="R24"/>
  <c r="R21"/>
  <c r="R25"/>
  <c r="R214"/>
  <c r="R22"/>
  <c r="R32"/>
  <c r="R200"/>
  <c r="R206"/>
  <c r="R23"/>
  <c r="R31"/>
  <c r="R218"/>
  <c r="R210"/>
  <c r="L37"/>
  <c r="L24"/>
  <c r="L32"/>
  <c r="L25"/>
  <c r="L21"/>
  <c r="L22"/>
  <c r="L31"/>
  <c r="L23"/>
  <c r="R41" l="1"/>
  <c r="L41"/>
  <c r="R190" l="1"/>
  <c r="L29"/>
  <c r="R29"/>
  <c r="R192" l="1"/>
  <c r="R188" l="1"/>
  <c r="R187"/>
  <c r="R186"/>
  <c r="R189"/>
  <c r="R182" l="1"/>
  <c r="R181"/>
  <c r="R180"/>
  <c r="R173"/>
  <c r="R172"/>
  <c r="R174" l="1"/>
  <c r="R239" l="1"/>
  <c r="R177"/>
  <c r="R171" l="1"/>
  <c r="E15" i="21" l="1"/>
  <c r="L47" i="32"/>
  <c r="R170" l="1"/>
  <c r="R169"/>
  <c r="R167" l="1"/>
  <c r="R168"/>
  <c r="R166" l="1"/>
  <c r="R164"/>
  <c r="R152" l="1"/>
  <c r="R153"/>
  <c r="R151"/>
  <c r="R150"/>
  <c r="R149"/>
  <c r="R45"/>
  <c r="R44"/>
  <c r="R40"/>
  <c r="R159" l="1"/>
  <c r="R155"/>
  <c r="R158"/>
  <c r="R154"/>
  <c r="R157"/>
  <c r="R156"/>
  <c r="R161" l="1"/>
  <c r="R160"/>
  <c r="R301"/>
  <c r="E21" i="21" l="1"/>
  <c r="R332" i="32" l="1"/>
  <c r="R342" l="1"/>
  <c r="R343"/>
  <c r="R341"/>
  <c r="R337"/>
  <c r="R336"/>
  <c r="R415" l="1"/>
  <c r="R416"/>
  <c r="R417"/>
  <c r="R339"/>
  <c r="R338"/>
  <c r="R353"/>
  <c r="R392"/>
  <c r="R383"/>
  <c r="R397" l="1"/>
  <c r="R381"/>
  <c r="R379"/>
  <c r="R389"/>
  <c r="R380"/>
  <c r="R391"/>
  <c r="R384"/>
  <c r="R390"/>
  <c r="R398"/>
  <c r="R382"/>
  <c r="E36" i="21" l="1"/>
  <c r="H38" s="1"/>
  <c r="O38" s="1"/>
  <c r="R306" i="32"/>
  <c r="R329"/>
  <c r="R322"/>
  <c r="R325"/>
  <c r="R292"/>
  <c r="R324"/>
  <c r="R294"/>
  <c r="R295"/>
  <c r="R293"/>
  <c r="R87" l="1"/>
  <c r="E27" i="21"/>
  <c r="G29" s="1"/>
  <c r="E24"/>
  <c r="L142" i="32"/>
  <c r="R142"/>
  <c r="R89"/>
  <c r="R84"/>
  <c r="R66"/>
  <c r="R65"/>
  <c r="R95"/>
  <c r="R88"/>
  <c r="R64"/>
  <c r="R70"/>
  <c r="R83"/>
  <c r="L86"/>
  <c r="R86"/>
  <c r="R101"/>
  <c r="L116"/>
  <c r="R116"/>
  <c r="R71"/>
  <c r="R80"/>
  <c r="R113"/>
  <c r="R63"/>
  <c r="R77"/>
  <c r="L105"/>
  <c r="R105"/>
  <c r="R69"/>
  <c r="R76"/>
  <c r="R85"/>
  <c r="R104"/>
  <c r="L117"/>
  <c r="R117"/>
  <c r="L88"/>
  <c r="L84"/>
  <c r="L66"/>
  <c r="L113"/>
  <c r="L104"/>
  <c r="L101"/>
  <c r="L95"/>
  <c r="L85"/>
  <c r="L89"/>
  <c r="L83"/>
  <c r="L87"/>
  <c r="L80"/>
  <c r="L77"/>
  <c r="L76"/>
  <c r="L71"/>
  <c r="L70"/>
  <c r="L69"/>
  <c r="L65"/>
  <c r="L64"/>
  <c r="L63"/>
  <c r="F29" i="21" l="1"/>
  <c r="H29"/>
  <c r="O29" l="1"/>
  <c r="R129" i="32"/>
  <c r="L129"/>
  <c r="R132"/>
  <c r="L132"/>
  <c r="L90"/>
  <c r="R90"/>
  <c r="R133"/>
  <c r="L133"/>
  <c r="R131"/>
  <c r="L131"/>
  <c r="R134"/>
  <c r="L134"/>
  <c r="R130"/>
  <c r="L130"/>
  <c r="R136"/>
  <c r="L136"/>
  <c r="R135"/>
  <c r="L135"/>
  <c r="R128"/>
  <c r="L128"/>
  <c r="L120"/>
  <c r="R120"/>
  <c r="R127" l="1"/>
  <c r="L127"/>
  <c r="L334" l="1"/>
  <c r="L51"/>
  <c r="L13"/>
  <c r="L14"/>
  <c r="L15"/>
  <c r="C6" i="15" l="1"/>
  <c r="C7"/>
  <c r="B6" i="16" l="1"/>
  <c r="B6" i="41"/>
  <c r="D6" i="32"/>
  <c r="C6" i="21"/>
  <c r="C7"/>
  <c r="R191" i="32" l="1"/>
  <c r="R165"/>
  <c r="R109" l="1"/>
  <c r="H23" i="21" l="1"/>
  <c r="F23"/>
  <c r="G23"/>
  <c r="L109" i="32"/>
  <c r="L138" l="1"/>
  <c r="R137"/>
  <c r="L137"/>
  <c r="R138"/>
  <c r="L125" l="1"/>
  <c r="R125"/>
  <c r="L276"/>
  <c r="L52" l="1"/>
  <c r="R52"/>
  <c r="L19" l="1"/>
  <c r="L18"/>
  <c r="L12"/>
  <c r="L280"/>
  <c r="L279"/>
  <c r="L278"/>
  <c r="F14" i="21" l="1"/>
  <c r="O14" l="1"/>
  <c r="L429" i="32"/>
  <c r="R429"/>
  <c r="L425"/>
  <c r="R425"/>
  <c r="L277"/>
  <c r="F17" i="21" l="1"/>
  <c r="H17"/>
  <c r="R426" i="32" l="1"/>
  <c r="L426"/>
  <c r="O17" i="21"/>
  <c r="E39" l="1"/>
  <c r="H41" s="1"/>
  <c r="G41" l="1"/>
  <c r="F41"/>
  <c r="R141" i="32"/>
  <c r="L141"/>
  <c r="O41" i="21" l="1"/>
  <c r="L140" i="32"/>
  <c r="R140"/>
  <c r="L139" l="1"/>
  <c r="R139" l="1"/>
  <c r="L75" l="1"/>
  <c r="E18" i="21" l="1"/>
  <c r="R126" i="32"/>
  <c r="L126"/>
  <c r="R75"/>
  <c r="F26" i="21" l="1"/>
  <c r="F20" l="1"/>
  <c r="B49" i="37"/>
  <c r="B48"/>
  <c r="B47"/>
  <c r="B46"/>
  <c r="B45"/>
  <c r="H20"/>
  <c r="H21" s="1"/>
  <c r="H17"/>
  <c r="H16"/>
  <c r="H18" s="1"/>
  <c r="H11"/>
  <c r="H10"/>
  <c r="H9"/>
  <c r="H8"/>
  <c r="F51" i="21" l="1"/>
  <c r="F42" s="1"/>
  <c r="O39"/>
  <c r="O20"/>
  <c r="G26"/>
  <c r="H26"/>
  <c r="H22" i="37"/>
  <c r="H12"/>
  <c r="G51" i="21" l="1"/>
  <c r="G42" s="1"/>
  <c r="H51"/>
  <c r="H42" s="1"/>
  <c r="L60" i="32"/>
  <c r="O21" i="21" l="1"/>
  <c r="O24"/>
  <c r="O30"/>
  <c r="O31"/>
  <c r="O33"/>
  <c r="O34"/>
  <c r="O37"/>
  <c r="O32" l="1"/>
  <c r="H6" i="15" l="1"/>
  <c r="O23" i="21" l="1"/>
  <c r="O35" l="1"/>
  <c r="O26" l="1"/>
  <c r="O36" l="1"/>
  <c r="R440" i="32" l="1"/>
  <c r="R450" s="1"/>
  <c r="E42" i="21"/>
  <c r="F44" s="1"/>
  <c r="E45" l="1"/>
  <c r="D18" s="1"/>
  <c r="C39" i="4"/>
  <c r="D21" i="21" l="1"/>
  <c r="D33"/>
  <c r="F46"/>
  <c r="F45" s="1"/>
  <c r="F47" s="1"/>
  <c r="D12"/>
  <c r="D24"/>
  <c r="D15"/>
  <c r="H44"/>
  <c r="H46" s="1"/>
  <c r="H45" s="1"/>
  <c r="D30"/>
  <c r="D39"/>
  <c r="G44"/>
  <c r="G46" s="1"/>
  <c r="G45" s="1"/>
  <c r="D36"/>
  <c r="D27"/>
  <c r="D42"/>
  <c r="L20" i="41" l="1"/>
  <c r="L22"/>
  <c r="L24"/>
  <c r="L26"/>
  <c r="L28"/>
  <c r="L30"/>
  <c r="L32"/>
  <c r="L34"/>
  <c r="L36"/>
  <c r="L38"/>
  <c r="L40"/>
  <c r="L42"/>
  <c r="L59"/>
  <c r="L61"/>
  <c r="L63"/>
  <c r="L65"/>
  <c r="L67"/>
  <c r="L69"/>
  <c r="L71"/>
  <c r="L73"/>
  <c r="L75"/>
  <c r="L77"/>
  <c r="L79"/>
  <c r="L81"/>
  <c r="L83"/>
  <c r="L85"/>
  <c r="L87"/>
  <c r="L89"/>
  <c r="L116"/>
  <c r="L118"/>
  <c r="L120"/>
  <c r="L122"/>
  <c r="L124"/>
  <c r="L126"/>
  <c r="L128"/>
  <c r="L130"/>
  <c r="L143"/>
  <c r="L145"/>
  <c r="L147"/>
  <c r="L149"/>
  <c r="L151"/>
  <c r="L153"/>
  <c r="L155"/>
  <c r="L164"/>
  <c r="L166"/>
  <c r="L168"/>
  <c r="L170"/>
  <c r="L172"/>
  <c r="L174"/>
  <c r="L176"/>
  <c r="L178"/>
  <c r="L197"/>
  <c r="L199"/>
  <c r="L201"/>
  <c r="L203"/>
  <c r="L205"/>
  <c r="L212"/>
  <c r="L214"/>
  <c r="L216"/>
  <c r="L218"/>
  <c r="L220"/>
  <c r="L222"/>
  <c r="L224"/>
  <c r="L226"/>
  <c r="L239"/>
  <c r="L241"/>
  <c r="L243"/>
  <c r="L245"/>
  <c r="L247"/>
  <c r="L249"/>
  <c r="L251"/>
  <c r="L253"/>
  <c r="L255"/>
  <c r="L14"/>
  <c r="L12"/>
  <c r="L45"/>
  <c r="L47"/>
  <c r="L49"/>
  <c r="L51"/>
  <c r="L53"/>
  <c r="L55"/>
  <c r="L57"/>
  <c r="L90"/>
  <c r="L92"/>
  <c r="L94"/>
  <c r="L96"/>
  <c r="L98"/>
  <c r="L100"/>
  <c r="L102"/>
  <c r="L104"/>
  <c r="L106"/>
  <c r="L108"/>
  <c r="L110"/>
  <c r="L112"/>
  <c r="L114"/>
  <c r="L133"/>
  <c r="L135"/>
  <c r="L137"/>
  <c r="L139"/>
  <c r="L141"/>
  <c r="L156"/>
  <c r="L158"/>
  <c r="L160"/>
  <c r="L162"/>
  <c r="L181"/>
  <c r="L183"/>
  <c r="L185"/>
  <c r="L187"/>
  <c r="L189"/>
  <c r="L191"/>
  <c r="L193"/>
  <c r="L195"/>
  <c r="L206"/>
  <c r="L208"/>
  <c r="L210"/>
  <c r="L229"/>
  <c r="L231"/>
  <c r="L233"/>
  <c r="L235"/>
  <c r="L237"/>
  <c r="L256"/>
  <c r="L258"/>
  <c r="L18"/>
  <c r="L16"/>
  <c r="L25"/>
  <c r="L33"/>
  <c r="L41"/>
  <c r="L48"/>
  <c r="L56"/>
  <c r="L58"/>
  <c r="L66"/>
  <c r="L74"/>
  <c r="L82"/>
  <c r="L95"/>
  <c r="L103"/>
  <c r="L111"/>
  <c r="L119"/>
  <c r="L127"/>
  <c r="L134"/>
  <c r="L144"/>
  <c r="L152"/>
  <c r="L157"/>
  <c r="L165"/>
  <c r="L173"/>
  <c r="L180"/>
  <c r="L188"/>
  <c r="L198"/>
  <c r="L211"/>
  <c r="L219"/>
  <c r="L227"/>
  <c r="L234"/>
  <c r="L244"/>
  <c r="L252"/>
  <c r="L257"/>
  <c r="L15"/>
  <c r="L27"/>
  <c r="L35"/>
  <c r="L43"/>
  <c r="L50"/>
  <c r="L60"/>
  <c r="L68"/>
  <c r="L76"/>
  <c r="L84"/>
  <c r="L97"/>
  <c r="L105"/>
  <c r="L113"/>
  <c r="L121"/>
  <c r="L129"/>
  <c r="L136"/>
  <c r="L146"/>
  <c r="L154"/>
  <c r="L159"/>
  <c r="L167"/>
  <c r="L175"/>
  <c r="L182"/>
  <c r="L190"/>
  <c r="L200"/>
  <c r="L213"/>
  <c r="L221"/>
  <c r="L228"/>
  <c r="L236"/>
  <c r="L238"/>
  <c r="L246"/>
  <c r="L254"/>
  <c r="L13"/>
  <c r="L29"/>
  <c r="L44"/>
  <c r="L72"/>
  <c r="L88"/>
  <c r="L91"/>
  <c r="L107"/>
  <c r="L123"/>
  <c r="L138"/>
  <c r="L169"/>
  <c r="L184"/>
  <c r="L202"/>
  <c r="L217"/>
  <c r="L232"/>
  <c r="L248"/>
  <c r="L19"/>
  <c r="L31"/>
  <c r="L46"/>
  <c r="L62"/>
  <c r="L78"/>
  <c r="L93"/>
  <c r="L109"/>
  <c r="L125"/>
  <c r="L140"/>
  <c r="L142"/>
  <c r="L171"/>
  <c r="L186"/>
  <c r="L204"/>
  <c r="L207"/>
  <c r="L223"/>
  <c r="L250"/>
  <c r="L17"/>
  <c r="L21"/>
  <c r="L37"/>
  <c r="L52"/>
  <c r="L64"/>
  <c r="L80"/>
  <c r="L99"/>
  <c r="L115"/>
  <c r="L131"/>
  <c r="L148"/>
  <c r="L161"/>
  <c r="L177"/>
  <c r="L192"/>
  <c r="L209"/>
  <c r="L225"/>
  <c r="L240"/>
  <c r="L23"/>
  <c r="L39"/>
  <c r="L54"/>
  <c r="L70"/>
  <c r="L86"/>
  <c r="L101"/>
  <c r="L117"/>
  <c r="L132"/>
  <c r="L150"/>
  <c r="L163"/>
  <c r="L179"/>
  <c r="L194"/>
  <c r="L196"/>
  <c r="L215"/>
  <c r="L230"/>
  <c r="L242"/>
  <c r="E58" i="21"/>
  <c r="C42" i="4"/>
  <c r="O42" i="21"/>
  <c r="O44"/>
  <c r="G47"/>
  <c r="H47" s="1"/>
  <c r="F48"/>
  <c r="G48" s="1"/>
  <c r="H48" s="1"/>
</calcChain>
</file>

<file path=xl/comments1.xml><?xml version="1.0" encoding="utf-8"?>
<comments xmlns="http://schemas.openxmlformats.org/spreadsheetml/2006/main">
  <authors>
    <author>thelma.parada</author>
    <author>ivanr</author>
    <author>gabriel.araujo</author>
  </authors>
  <commentList>
    <comment ref="C14" authorId="0">
      <text>
        <r>
          <rPr>
            <sz val="9"/>
            <color indexed="81"/>
            <rFont val="Tahoma"/>
            <family val="2"/>
          </rPr>
          <t xml:space="preserve">NÚMERO DA ESTIMATIVA PRINCIPAL DE ACORDO COM O CONTROLE DA SEORÇA
</t>
        </r>
      </text>
    </comment>
    <comment ref="C15" authorId="1">
      <text>
        <r>
          <rPr>
            <sz val="9"/>
            <color indexed="81"/>
            <rFont val="Tahoma"/>
            <family val="2"/>
          </rPr>
          <t xml:space="preserve">NOME DO PROJETO batizado pela Coordenação de arquivos da DITEC
</t>
        </r>
        <r>
          <rPr>
            <b/>
            <u/>
            <sz val="9"/>
            <color indexed="81"/>
            <rFont val="Tahoma"/>
            <family val="2"/>
          </rPr>
          <t>Observações:</t>
        </r>
        <r>
          <rPr>
            <sz val="9"/>
            <color indexed="81"/>
            <rFont val="Tahoma"/>
            <family val="2"/>
          </rPr>
          <t xml:space="preserve"> 
1- O nome do projeto não é o mesmo do objeto, trata-se de um nome curto para identificação simples e rápida do assunto tratado. 
2- Quando não existir o nome do projeto, ou seja, que o projeto não tenha sido batizado, procurar a coordenação de arquivos da DITEC para avaliação e decisão sobre o nome que será dado e se será batizado com um número de projeto.</t>
        </r>
      </text>
    </comment>
    <comment ref="C16"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17" authorId="1">
      <text>
        <r>
          <rPr>
            <sz val="9"/>
            <color indexed="81"/>
            <rFont val="Tahoma"/>
            <family val="2"/>
          </rPr>
          <t xml:space="preserve">NOME DO PROJETO batizado pela Coordenação de arquivos da DITEC
</t>
        </r>
        <r>
          <rPr>
            <b/>
            <u/>
            <sz val="9"/>
            <color indexed="81"/>
            <rFont val="Tahoma"/>
            <family val="2"/>
          </rPr>
          <t>Observações:</t>
        </r>
        <r>
          <rPr>
            <sz val="9"/>
            <color indexed="81"/>
            <rFont val="Tahoma"/>
            <family val="2"/>
          </rPr>
          <t xml:space="preserve"> 
1- O nome do projeto não é o mesmo do objeto, trata-se de um nome curto para identificação simples e rápida do assunto tratado. 
2- Quando não existir o nome do projeto, ou seja, que o projeto não tenha sido batizado, procurar a coordenação de arquivos da DITEC para avaliação e decisão sobre o nome que será dado e se será batizado com um número de projeto.</t>
        </r>
      </text>
    </comment>
    <comment ref="C18" authorId="1">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C19" authorId="1">
      <text>
        <r>
          <rPr>
            <sz val="9"/>
            <color indexed="81"/>
            <rFont val="Tahoma"/>
            <family val="2"/>
          </rPr>
          <t>Prazo definido pelo orçamentista consultando também o chefe do DETEC</t>
        </r>
      </text>
    </comment>
    <comment ref="C20" authorId="1">
      <text>
        <r>
          <rPr>
            <sz val="9"/>
            <color indexed="81"/>
            <rFont val="Tahoma"/>
            <family val="2"/>
          </rPr>
          <t xml:space="preserve">Data da conclusão da estimativa
</t>
        </r>
      </text>
    </comment>
    <comment ref="C21"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C23" authorId="0">
      <text>
        <r>
          <rPr>
            <sz val="9"/>
            <color indexed="81"/>
            <rFont val="Tahoma"/>
            <family val="2"/>
          </rPr>
          <t>número do processo da licitação a que se refere a estimativa</t>
        </r>
      </text>
    </comment>
    <comment ref="C24" authorId="1">
      <text>
        <r>
          <rPr>
            <sz val="9"/>
            <color indexed="81"/>
            <rFont val="Tahoma"/>
            <family val="2"/>
          </rPr>
          <t xml:space="preserve">Tabela de referência em vigor aprovada pela Diretoria colegiada da NOVACAP
</t>
        </r>
      </text>
    </comment>
    <comment ref="C25"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C26" authorId="1">
      <text>
        <r>
          <rPr>
            <sz val="9"/>
            <color indexed="81"/>
            <rFont val="Tahoma"/>
            <family val="2"/>
          </rPr>
          <t xml:space="preserve">Neste campo o orçamentista poderá informar o que julgar necessário para o entendimento do orçamento.
</t>
        </r>
      </text>
    </comment>
    <comment ref="C27" authorId="2">
      <text>
        <r>
          <rPr>
            <b/>
            <sz val="9"/>
            <color indexed="81"/>
            <rFont val="Tahoma"/>
            <family val="2"/>
          </rPr>
          <t>gabriel.araujo:</t>
        </r>
        <r>
          <rPr>
            <sz val="9"/>
            <color indexed="81"/>
            <rFont val="Tahoma"/>
            <family val="2"/>
          </rPr>
          <t xml:space="preserve">
Informar os tipos e valores de BDI's utilizados.</t>
        </r>
      </text>
    </comment>
    <comment ref="C28" authorId="0">
      <text>
        <r>
          <rPr>
            <sz val="9"/>
            <color indexed="81"/>
            <rFont val="Tahoma"/>
            <family val="2"/>
          </rPr>
          <t>Inserir o nome do profissional responsável pela capa, o CREA ou CAU e o nº da ART ou RRT.</t>
        </r>
      </text>
    </comment>
    <comment ref="B37" authorId="1">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D37" authorId="1">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2.xml><?xml version="1.0" encoding="utf-8"?>
<comments xmlns="http://schemas.openxmlformats.org/spreadsheetml/2006/main">
  <authors>
    <author>ivanr</author>
    <author>thelma.parada</author>
    <author>ednum.ribeiro</author>
    <author>janine.costa</author>
  </authors>
  <commentList>
    <comment ref="D6" authorId="0">
      <text>
        <r>
          <rPr>
            <sz val="9"/>
            <color indexed="81"/>
            <rFont val="Tahoma"/>
            <family val="2"/>
          </rPr>
          <t>Número da estimativa parcial de acordo com o controle da SEORÇA</t>
        </r>
      </text>
    </comment>
    <comment ref="J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J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K169" authorId="2">
      <text>
        <r>
          <rPr>
            <b/>
            <sz val="9"/>
            <color indexed="81"/>
            <rFont val="Tahoma"/>
            <family val="2"/>
          </rPr>
          <t>Acesso para Solário</t>
        </r>
      </text>
    </comment>
    <comment ref="K170" authorId="2">
      <text>
        <r>
          <rPr>
            <b/>
            <sz val="9"/>
            <color indexed="81"/>
            <rFont val="Tahoma"/>
            <family val="2"/>
          </rPr>
          <t>Acesso principal</t>
        </r>
      </text>
    </comment>
    <comment ref="F177" authorId="3">
      <text>
        <r>
          <rPr>
            <b/>
            <sz val="9"/>
            <color indexed="81"/>
            <rFont val="Tahoma"/>
            <family val="2"/>
          </rPr>
          <t>janine.costa:</t>
        </r>
        <r>
          <rPr>
            <sz val="9"/>
            <color indexed="81"/>
            <rFont val="Tahoma"/>
            <family val="2"/>
          </rPr>
          <t xml:space="preserve">
4,56(NOVA)+7,04(JF1-EXISTENTE+1,28(JF2-EXISTENTE)
</t>
        </r>
      </text>
    </comment>
    <comment ref="F192" authorId="3">
      <text>
        <r>
          <rPr>
            <b/>
            <sz val="9"/>
            <color indexed="81"/>
            <rFont val="Tahoma"/>
            <family val="2"/>
          </rPr>
          <t>janine.costa:</t>
        </r>
        <r>
          <rPr>
            <sz val="9"/>
            <color indexed="81"/>
            <rFont val="Tahoma"/>
            <family val="2"/>
          </rPr>
          <t xml:space="preserve">
CALÇADAS, RAMPA E ACESSO
</t>
        </r>
      </text>
    </comment>
    <comment ref="F197" authorId="3">
      <text>
        <r>
          <rPr>
            <b/>
            <sz val="9"/>
            <color indexed="81"/>
            <rFont val="Tahoma"/>
            <family val="2"/>
          </rPr>
          <t>janine.costa:</t>
        </r>
        <r>
          <rPr>
            <sz val="9"/>
            <color indexed="81"/>
            <rFont val="Tahoma"/>
            <family val="2"/>
          </rPr>
          <t xml:space="preserve">
SOMA DE EMBOÇO+REBOCO</t>
        </r>
      </text>
    </comment>
    <comment ref="F200" authorId="3">
      <text>
        <r>
          <rPr>
            <b/>
            <sz val="9"/>
            <color indexed="81"/>
            <rFont val="Tahoma"/>
            <family val="2"/>
          </rPr>
          <t>janine.costa:</t>
        </r>
        <r>
          <rPr>
            <sz val="9"/>
            <color indexed="81"/>
            <rFont val="Tahoma"/>
            <family val="2"/>
          </rPr>
          <t xml:space="preserve">
APENS NOS REVESTIM CERAMICOS?</t>
        </r>
      </text>
    </comment>
    <comment ref="F203" authorId="3">
      <text>
        <r>
          <rPr>
            <b/>
            <sz val="9"/>
            <color indexed="81"/>
            <rFont val="Tahoma"/>
            <family val="2"/>
          </rPr>
          <t>janine.costa:</t>
        </r>
        <r>
          <rPr>
            <sz val="9"/>
            <color indexed="81"/>
            <rFont val="Tahoma"/>
            <family val="2"/>
          </rPr>
          <t xml:space="preserve">
APENAS NAS PINTURAS?</t>
        </r>
      </text>
    </comment>
    <comment ref="F210" authorId="3">
      <text>
        <r>
          <rPr>
            <b/>
            <sz val="9"/>
            <color indexed="81"/>
            <rFont val="Tahoma"/>
            <family val="2"/>
          </rPr>
          <t>janine.costa:</t>
        </r>
        <r>
          <rPr>
            <sz val="9"/>
            <color indexed="81"/>
            <rFont val="Tahoma"/>
            <family val="2"/>
          </rPr>
          <t xml:space="preserve">
AREA NOVA MAIS A AREA DE DEMOLIÇÃO</t>
        </r>
      </text>
    </comment>
    <comment ref="F214" authorId="3">
      <text>
        <r>
          <rPr>
            <b/>
            <sz val="9"/>
            <color indexed="81"/>
            <rFont val="Tahoma"/>
            <family val="2"/>
          </rPr>
          <t>janine.costa:</t>
        </r>
        <r>
          <rPr>
            <sz val="9"/>
            <color indexed="81"/>
            <rFont val="Tahoma"/>
            <family val="2"/>
          </rPr>
          <t xml:space="preserve">
MESMA AREA DE REBOCO
</t>
        </r>
      </text>
    </comment>
    <comment ref="F225" authorId="3">
      <text>
        <r>
          <rPr>
            <b/>
            <sz val="9"/>
            <color indexed="81"/>
            <rFont val="Tahoma"/>
            <family val="2"/>
          </rPr>
          <t>janine.costa:</t>
        </r>
        <r>
          <rPr>
            <sz val="9"/>
            <color indexed="81"/>
            <rFont val="Tahoma"/>
            <family val="2"/>
          </rPr>
          <t xml:space="preserve">
FACHADA + PILRAES</t>
        </r>
      </text>
    </comment>
    <comment ref="F229" authorId="3">
      <text>
        <r>
          <rPr>
            <b/>
            <sz val="9"/>
            <color indexed="81"/>
            <rFont val="Tahoma"/>
            <family val="2"/>
          </rPr>
          <t>janine.costa:</t>
        </r>
        <r>
          <rPr>
            <sz val="9"/>
            <color indexed="81"/>
            <rFont val="Tahoma"/>
            <family val="2"/>
          </rPr>
          <t xml:space="preserve">
AREA NOVA MAIS A AREA EXISTENTE</t>
        </r>
      </text>
    </comment>
    <comment ref="B45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F45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3.xml><?xml version="1.0" encoding="utf-8"?>
<comments xmlns="http://schemas.openxmlformats.org/spreadsheetml/2006/main">
  <authors>
    <author>ivanr</author>
    <author>thelma.parada</author>
    <author>ednum.ribeiro</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text>
        <r>
          <rPr>
            <sz val="9"/>
            <color indexed="81"/>
            <rFont val="Tahoma"/>
            <family val="2"/>
          </rPr>
          <t xml:space="preserve">Número da estimativa principal, de acordo com o controle da SEORÇA. </t>
        </r>
      </text>
    </comment>
    <comment ref="H6" authorId="0">
      <text>
        <r>
          <rPr>
            <sz val="9"/>
            <color indexed="81"/>
            <rFont val="Tahoma"/>
            <family val="2"/>
          </rPr>
          <t>Data da conclusão da estimativa</t>
        </r>
      </text>
    </comment>
    <comment ref="C7" authorId="0">
      <text>
        <r>
          <rPr>
            <sz val="9"/>
            <color indexed="81"/>
            <rFont val="Tahoma"/>
            <family val="2"/>
          </rPr>
          <t xml:space="preserve">Endereço completo desta planilha estimativa parcial
</t>
        </r>
      </text>
    </comment>
    <comment ref="H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text>
        <r>
          <rPr>
            <sz val="9"/>
            <color indexed="81"/>
            <rFont val="Tahoma"/>
            <family val="2"/>
          </rPr>
          <t>Encargos trabalhistas da tabela SINAPI em vigor aprovada pela Diretoria colegiada da NOVACAP</t>
        </r>
      </text>
    </comment>
    <comment ref="E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text>
        <r>
          <rPr>
            <sz val="9"/>
            <color indexed="81"/>
            <rFont val="Tahoma"/>
            <family val="2"/>
          </rPr>
          <t>Tabela de referência em vigor aprovada pela Diretoria colegiada da NOVACAP</t>
        </r>
      </text>
    </comment>
    <comment ref="F170" authorId="2">
      <text>
        <r>
          <rPr>
            <b/>
            <sz val="9"/>
            <color indexed="81"/>
            <rFont val="Tahoma"/>
            <family val="2"/>
          </rPr>
          <t>Valor interpolado
cumbador químico 1/2"---0,15
cumbador químico 3/4"---0,20</t>
        </r>
      </text>
    </comment>
    <comment ref="F171" authorId="2">
      <text>
        <r>
          <rPr>
            <b/>
            <sz val="9"/>
            <color indexed="81"/>
            <rFont val="Tahoma"/>
            <family val="2"/>
          </rPr>
          <t>Valor interpolado
cumbador químico 1/2"---0,15
cumbador químico 3/4"---0,20</t>
        </r>
      </text>
    </comment>
    <comment ref="F192" authorId="2">
      <text>
        <r>
          <rPr>
            <b/>
            <sz val="9"/>
            <color indexed="81"/>
            <rFont val="Tahoma"/>
            <family val="2"/>
          </rPr>
          <t>Conversão:
0,50x0,50x0,07____4,00unid
0,40x0,40x0,07____6,25unid</t>
        </r>
      </text>
    </comment>
    <comment ref="F193" authorId="2">
      <text>
        <r>
          <rPr>
            <b/>
            <sz val="9"/>
            <color indexed="81"/>
            <rFont val="Tahoma"/>
            <family val="2"/>
          </rPr>
          <t>Conversão:
0,50x0,50x0,07____0,8500h/m²
0,40x0,40x0,07____1,3281h/m²</t>
        </r>
      </text>
    </comment>
    <comment ref="F194" authorId="2">
      <text>
        <r>
          <rPr>
            <b/>
            <sz val="9"/>
            <color indexed="81"/>
            <rFont val="Tahoma"/>
            <family val="2"/>
          </rPr>
          <t>Conversão:
0,50x0,50x0,07____0,8500h/m²
0,40x0,40x0,07____1,3281h/m²</t>
        </r>
      </text>
    </comment>
    <comment ref="F195" authorId="2">
      <text>
        <r>
          <rPr>
            <b/>
            <sz val="9"/>
            <color indexed="81"/>
            <rFont val="Tahoma"/>
            <family val="2"/>
          </rPr>
          <t>Conversão:
0,50x0,50x0,07____0,0048m³/m²
0,40x0,40x0,07____0,0075m³/m²</t>
        </r>
      </text>
    </comment>
    <comment ref="E247" authorId="2">
      <text>
        <r>
          <rPr>
            <b/>
            <sz val="9"/>
            <color indexed="81"/>
            <rFont val="Tahoma"/>
            <family val="2"/>
          </rPr>
          <t>ednum.ribeiro:</t>
        </r>
        <r>
          <rPr>
            <sz val="9"/>
            <color indexed="81"/>
            <rFont val="Tahoma"/>
            <family val="2"/>
          </rPr>
          <t xml:space="preserve">
m²</t>
        </r>
      </text>
    </comment>
    <comment ref="F505" authorId="2">
      <text>
        <r>
          <rPr>
            <b/>
            <sz val="9"/>
            <color indexed="81"/>
            <rFont val="Tahoma"/>
            <family val="2"/>
          </rPr>
          <t>Conversão:
1,00x1,00x0,60=0,60m³_____250,8106
1,20x1,20x1,30=1,872m³____782,5290</t>
        </r>
      </text>
    </comment>
    <comment ref="F506" authorId="2">
      <text>
        <r>
          <rPr>
            <b/>
            <sz val="9"/>
            <color indexed="81"/>
            <rFont val="Tahoma"/>
            <family val="2"/>
          </rPr>
          <t>Conversão:
1,00x1,00x0,60=0,60m³_____0,0664
1,20x1,20x1,30=1,872m³____0,2072</t>
        </r>
      </text>
    </comment>
    <comment ref="F507" authorId="2">
      <text>
        <r>
          <rPr>
            <b/>
            <sz val="9"/>
            <color indexed="81"/>
            <rFont val="Tahoma"/>
            <family val="2"/>
          </rPr>
          <t>Conversão:
1,00x1,00x0,60=0,60m³_____0,0197
1,20x1,20x1,30=1,872m³____0,0615</t>
        </r>
      </text>
    </comment>
    <comment ref="F508" authorId="2">
      <text>
        <r>
          <rPr>
            <b/>
            <sz val="9"/>
            <color indexed="81"/>
            <rFont val="Tahoma"/>
            <family val="2"/>
          </rPr>
          <t>Conversão:
1,00x1,00x0,60=0,60m³_____0,0021
1,20x1,20x1,30=1,872m³____0,0066</t>
        </r>
      </text>
    </comment>
    <comment ref="F509" authorId="2">
      <text>
        <r>
          <rPr>
            <b/>
            <sz val="9"/>
            <color indexed="81"/>
            <rFont val="Tahoma"/>
            <family val="2"/>
          </rPr>
          <t>Conversão:
1,00x1,00x0,60=0,60m³_____10,0778
1,20x1,20x1,30=1,872m³____31,4427</t>
        </r>
      </text>
    </comment>
    <comment ref="F510" authorId="2">
      <text>
        <r>
          <rPr>
            <b/>
            <sz val="9"/>
            <color indexed="81"/>
            <rFont val="Tahoma"/>
            <family val="2"/>
          </rPr>
          <t>Conversão:
1,00x1,00x0,60=0,60m³_____10,0778
1,20x1,20x1,30=1,872m³____31,4427</t>
        </r>
      </text>
    </comment>
    <comment ref="F511" authorId="2">
      <text>
        <r>
          <rPr>
            <b/>
            <sz val="9"/>
            <color indexed="81"/>
            <rFont val="Tahoma"/>
            <family val="2"/>
          </rPr>
          <t>Conversão:
1,00x1,00x0,60=0,60m³_____0,205
1,20x1,20x1,30=1,872m³____0,6396</t>
        </r>
      </text>
    </comment>
    <comment ref="F512" authorId="2">
      <text>
        <r>
          <rPr>
            <b/>
            <sz val="9"/>
            <color indexed="81"/>
            <rFont val="Tahoma"/>
            <family val="2"/>
          </rPr>
          <t>Conversão:
1,00x1,00x0,60=0,60m³_____1,69
1,20x1,20x1,30=1,872m³____5,2728</t>
        </r>
      </text>
    </comment>
    <comment ref="F513" authorId="2">
      <text>
        <r>
          <rPr>
            <b/>
            <sz val="9"/>
            <color indexed="81"/>
            <rFont val="Tahoma"/>
            <family val="2"/>
          </rPr>
          <t>Conversão:
1,00x1,00x0,60=0,60m³_____0,1675
1,20x1,20x1,30=1,872m³____0,5226</t>
        </r>
      </text>
    </comment>
    <comment ref="F514" authorId="2">
      <text>
        <r>
          <rPr>
            <b/>
            <sz val="9"/>
            <color indexed="81"/>
            <rFont val="Tahoma"/>
            <family val="2"/>
          </rPr>
          <t>Conversão:
1,00x1,00x0,60=0,60m³_____0,1008
1,20x1,20x1,30=1,872m³____0,3145</t>
        </r>
      </text>
    </comment>
    <comment ref="F518" authorId="2">
      <text>
        <r>
          <rPr>
            <b/>
            <sz val="9"/>
            <color indexed="81"/>
            <rFont val="Tahoma"/>
            <family val="2"/>
          </rPr>
          <t>Conversão:
1,00x1,00x0,60=0,60m³_____0,1675
1,20x1,20x1,30=1,872m³____0,5226</t>
        </r>
      </text>
    </comment>
    <comment ref="F519" authorId="2">
      <text>
        <r>
          <rPr>
            <b/>
            <sz val="9"/>
            <color indexed="81"/>
            <rFont val="Tahoma"/>
            <family val="2"/>
          </rPr>
          <t>Conversão:
1,00x1,00x0,60=0,60m³_____0,1008
1,20x1,20x1,30=1,872m³____0,3145</t>
        </r>
      </text>
    </comment>
    <comment ref="C673"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G673"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4.xml><?xml version="1.0" encoding="utf-8"?>
<comments xmlns="http://schemas.openxmlformats.org/spreadsheetml/2006/main">
  <authors>
    <author>ivanr</author>
    <author>thelma.parada</author>
    <author>lucas.corado</author>
    <author>ednum.ribeiro</author>
    <author>carla.silva</author>
  </authors>
  <commentList>
    <comment ref="B6" authorId="0">
      <text>
        <r>
          <rPr>
            <sz val="9"/>
            <color indexed="81"/>
            <rFont val="Tahoma"/>
            <family val="2"/>
          </rPr>
          <t>Número da estimativa parcial de acordo com o controle da SEORÇA</t>
        </r>
      </text>
    </comment>
    <comment ref="G6" authorId="0">
      <text>
        <r>
          <rPr>
            <sz val="9"/>
            <color indexed="81"/>
            <rFont val="Tahoma"/>
            <family val="2"/>
          </rPr>
          <t>Data da conclusão da estimativa</t>
        </r>
      </text>
    </comment>
    <comment ref="B7" authorId="0">
      <text>
        <r>
          <rPr>
            <sz val="9"/>
            <color indexed="81"/>
            <rFont val="Tahoma"/>
            <family val="2"/>
          </rPr>
          <t>Nome dado a esta planilha estimativa parcial</t>
        </r>
      </text>
    </comment>
    <comment ref="G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A9" authorId="2">
      <text>
        <r>
          <rPr>
            <b/>
            <sz val="9"/>
            <color indexed="81"/>
            <rFont val="Tahoma"/>
            <family val="2"/>
          </rPr>
          <t>lucas.corado:</t>
        </r>
        <r>
          <rPr>
            <sz val="9"/>
            <color indexed="81"/>
            <rFont val="Tahoma"/>
            <family val="2"/>
          </rPr>
          <t xml:space="preserve">
PADRONIZAR O CÓDIGO DA COTAÇÃO </t>
        </r>
      </text>
    </comment>
    <comment ref="F12" authorId="3">
      <text>
        <r>
          <rPr>
            <b/>
            <sz val="9"/>
            <color indexed="81"/>
            <rFont val="Tahoma"/>
            <charset val="1"/>
          </rPr>
          <t>ednum.ribeiro:</t>
        </r>
        <r>
          <rPr>
            <sz val="9"/>
            <color indexed="81"/>
            <rFont val="Tahoma"/>
            <charset val="1"/>
          </rPr>
          <t xml:space="preserve">
Corrigido de 7,68Kg/m para 8,63Kg/m</t>
        </r>
      </text>
    </comment>
    <comment ref="G20" authorId="2">
      <text>
        <r>
          <rPr>
            <b/>
            <sz val="9"/>
            <color indexed="81"/>
            <rFont val="Tahoma"/>
            <family val="2"/>
          </rPr>
          <t>lucas.corado:</t>
        </r>
        <r>
          <rPr>
            <sz val="9"/>
            <color indexed="81"/>
            <rFont val="Tahoma"/>
            <family val="2"/>
          </rPr>
          <t xml:space="preserve">
PROPOSTA POR TELEFONE</t>
        </r>
      </text>
    </comment>
    <comment ref="B80" authorId="2">
      <text>
        <r>
          <rPr>
            <b/>
            <sz val="9"/>
            <color indexed="81"/>
            <rFont val="Tahoma"/>
            <family val="2"/>
          </rPr>
          <t>lucas.corado:</t>
        </r>
        <r>
          <rPr>
            <sz val="9"/>
            <color indexed="81"/>
            <rFont val="Tahoma"/>
            <family val="2"/>
          </rPr>
          <t xml:space="preserve">
EDITAR A DESCRIÇÃO, AO INVES DE PINTURA, COLOCAR COMO TINTA </t>
        </r>
      </text>
    </comment>
    <comment ref="G92" authorId="3">
      <text>
        <r>
          <rPr>
            <b/>
            <sz val="9"/>
            <color indexed="81"/>
            <rFont val="Tahoma"/>
            <family val="2"/>
          </rPr>
          <t>ednum.ribeiro:</t>
        </r>
        <r>
          <rPr>
            <sz val="9"/>
            <color indexed="81"/>
            <rFont val="Tahoma"/>
            <family val="2"/>
          </rPr>
          <t xml:space="preserve">
Sem proposta</t>
        </r>
      </text>
    </comment>
    <comment ref="F111" authorId="4">
      <text>
        <r>
          <rPr>
            <b/>
            <sz val="9"/>
            <color indexed="81"/>
            <rFont val="Tahoma"/>
            <charset val="1"/>
          </rPr>
          <t>carla.silva:</t>
        </r>
        <r>
          <rPr>
            <sz val="9"/>
            <color indexed="81"/>
            <rFont val="Tahoma"/>
            <charset val="1"/>
          </rPr>
          <t xml:space="preserve">
Não mudou empresa, nome estava errado.</t>
        </r>
      </text>
    </comment>
    <comment ref="E113" authorId="4">
      <text>
        <r>
          <rPr>
            <b/>
            <sz val="9"/>
            <color indexed="81"/>
            <rFont val="Tahoma"/>
            <charset val="1"/>
          </rPr>
          <t>carla.silva:</t>
        </r>
        <r>
          <rPr>
            <sz val="9"/>
            <color indexed="81"/>
            <rFont val="Tahoma"/>
            <charset val="1"/>
          </rPr>
          <t xml:space="preserve">
Preço da mobilização + desmobilização</t>
        </r>
      </text>
    </comment>
    <comment ref="F113" authorId="4">
      <text>
        <r>
          <rPr>
            <b/>
            <sz val="9"/>
            <color indexed="81"/>
            <rFont val="Tahoma"/>
            <charset val="1"/>
          </rPr>
          <t>carla.silva:</t>
        </r>
        <r>
          <rPr>
            <sz val="9"/>
            <color indexed="81"/>
            <rFont val="Tahoma"/>
            <charset val="1"/>
          </rPr>
          <t xml:space="preserve">
Preço da mobilização + desmobilização</t>
        </r>
      </text>
    </comment>
    <comment ref="G113" authorId="4">
      <text>
        <r>
          <rPr>
            <b/>
            <sz val="9"/>
            <color indexed="81"/>
            <rFont val="Tahoma"/>
            <charset val="1"/>
          </rPr>
          <t>carla.silva:</t>
        </r>
        <r>
          <rPr>
            <sz val="9"/>
            <color indexed="81"/>
            <rFont val="Tahoma"/>
            <charset val="1"/>
          </rPr>
          <t xml:space="preserve">
Preço da mobilização + desmobilização</t>
        </r>
      </text>
    </comment>
    <comment ref="E293" authorId="4">
      <text>
        <r>
          <rPr>
            <b/>
            <sz val="9"/>
            <color indexed="81"/>
            <rFont val="Tahoma"/>
            <family val="2"/>
          </rPr>
          <t>carla.silva:</t>
        </r>
        <r>
          <rPr>
            <sz val="9"/>
            <color indexed="81"/>
            <rFont val="Tahoma"/>
            <family val="2"/>
          </rPr>
          <t xml:space="preserve">
Frete incluso</t>
        </r>
      </text>
    </comment>
    <comment ref="F377" authorId="3">
      <text>
        <r>
          <rPr>
            <b/>
            <sz val="9"/>
            <color indexed="81"/>
            <rFont val="Tahoma"/>
            <charset val="1"/>
          </rPr>
          <t>ednum.ribeiro:</t>
        </r>
        <r>
          <rPr>
            <sz val="9"/>
            <color indexed="81"/>
            <rFont val="Tahoma"/>
            <charset val="1"/>
          </rPr>
          <t xml:space="preserve">
lançado 12,19 equivocado</t>
        </r>
      </text>
    </comment>
    <comment ref="G377" authorId="3">
      <text>
        <r>
          <rPr>
            <b/>
            <sz val="9"/>
            <color indexed="81"/>
            <rFont val="Tahoma"/>
            <charset val="1"/>
          </rPr>
          <t>ednum.ribeiro:</t>
        </r>
        <r>
          <rPr>
            <sz val="9"/>
            <color indexed="81"/>
            <rFont val="Tahoma"/>
            <charset val="1"/>
          </rPr>
          <t xml:space="preserve">
lançado 13,15 equivocado</t>
        </r>
      </text>
    </comment>
    <comment ref="F427" authorId="4">
      <text>
        <r>
          <rPr>
            <b/>
            <sz val="9"/>
            <color indexed="81"/>
            <rFont val="Tahoma"/>
            <charset val="1"/>
          </rPr>
          <t>carla.silva:</t>
        </r>
        <r>
          <rPr>
            <sz val="9"/>
            <color indexed="81"/>
            <rFont val="Tahoma"/>
            <charset val="1"/>
          </rPr>
          <t xml:space="preserve">
Valor do quadro + frete
</t>
        </r>
      </text>
    </comment>
    <comment ref="E437" authorId="3">
      <text>
        <r>
          <rPr>
            <b/>
            <sz val="9"/>
            <color indexed="81"/>
            <rFont val="Tahoma"/>
            <family val="2"/>
          </rPr>
          <t>ednum.ribeiro:</t>
        </r>
        <r>
          <rPr>
            <sz val="9"/>
            <color indexed="81"/>
            <rFont val="Tahoma"/>
            <family val="2"/>
          </rPr>
          <t xml:space="preserve">
Sem proposta</t>
        </r>
      </text>
    </comment>
    <comment ref="F437" authorId="3">
      <text>
        <r>
          <rPr>
            <b/>
            <sz val="9"/>
            <color indexed="81"/>
            <rFont val="Tahoma"/>
            <family val="2"/>
          </rPr>
          <t>ednum.ribeiro:</t>
        </r>
        <r>
          <rPr>
            <sz val="9"/>
            <color indexed="81"/>
            <rFont val="Tahoma"/>
            <family val="2"/>
          </rPr>
          <t xml:space="preserve">
Sem proposta</t>
        </r>
      </text>
    </comment>
    <comment ref="G437" authorId="3">
      <text>
        <r>
          <rPr>
            <b/>
            <sz val="9"/>
            <color indexed="81"/>
            <rFont val="Tahoma"/>
            <family val="2"/>
          </rPr>
          <t>ednum.ribeiro:</t>
        </r>
        <r>
          <rPr>
            <sz val="9"/>
            <color indexed="81"/>
            <rFont val="Tahoma"/>
            <family val="2"/>
          </rPr>
          <t xml:space="preserve">
Sem proposta</t>
        </r>
      </text>
    </comment>
    <comment ref="B446"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F446"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5.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text>
        <r>
          <rPr>
            <sz val="9"/>
            <color indexed="81"/>
            <rFont val="Tahoma"/>
            <family val="2"/>
          </rPr>
          <t xml:space="preserve">Número da estimativa principal, de acordo com o controle da SEORÇA. </t>
        </r>
      </text>
    </comment>
    <comment ref="H6" authorId="0">
      <text>
        <r>
          <rPr>
            <sz val="9"/>
            <color indexed="81"/>
            <rFont val="Tahoma"/>
            <family val="2"/>
          </rPr>
          <t>Data da conclusão da estimativa</t>
        </r>
      </text>
    </comment>
    <comment ref="I6" authorId="0">
      <text>
        <r>
          <rPr>
            <sz val="9"/>
            <color indexed="81"/>
            <rFont val="Tahoma"/>
            <family val="2"/>
          </rPr>
          <t>Data da conclusão da estimativa</t>
        </r>
      </text>
    </comment>
    <comment ref="M6" authorId="0">
      <text>
        <r>
          <rPr>
            <sz val="9"/>
            <color indexed="81"/>
            <rFont val="Tahoma"/>
            <family val="2"/>
          </rPr>
          <t>Data da conclusão da estimativa</t>
        </r>
      </text>
    </comment>
    <comment ref="C7" authorId="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F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text>
        <r>
          <rPr>
            <sz val="9"/>
            <color indexed="81"/>
            <rFont val="Tahoma"/>
            <family val="2"/>
          </rPr>
          <t>Encargos trabalhistas da tabela SINAPI em vigor aprovada pela Diretoria colegiada da NOVACAP</t>
        </r>
      </text>
    </comment>
    <comment ref="D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E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I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C5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G5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6.xml><?xml version="1.0" encoding="utf-8"?>
<comments xmlns="http://schemas.openxmlformats.org/spreadsheetml/2006/main">
  <authors>
    <author>ivanr</author>
    <author>thelma.parada</author>
    <author>janine.costa</author>
  </authors>
  <commentList>
    <comment ref="B6" authorId="0">
      <text>
        <r>
          <rPr>
            <sz val="9"/>
            <color indexed="81"/>
            <rFont val="Tahoma"/>
            <family val="2"/>
          </rPr>
          <t>Número da estimativa parcial de acordo com o controle da SEORÇA</t>
        </r>
      </text>
    </comment>
    <comment ref="J6" authorId="0">
      <text>
        <r>
          <rPr>
            <sz val="9"/>
            <color indexed="81"/>
            <rFont val="Tahoma"/>
            <family val="2"/>
          </rPr>
          <t>Data da conclusão da estimativa</t>
        </r>
      </text>
    </comment>
    <comment ref="B7" authorId="0">
      <text>
        <r>
          <rPr>
            <sz val="9"/>
            <color indexed="81"/>
            <rFont val="Tahoma"/>
            <family val="2"/>
          </rPr>
          <t>Nome dado a esta planilha estimativa parcial</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8" authorId="0">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J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H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D208" authorId="2">
      <text>
        <r>
          <rPr>
            <b/>
            <sz val="9"/>
            <color indexed="81"/>
            <rFont val="Tahoma"/>
            <family val="2"/>
          </rPr>
          <t>janine.costa:</t>
        </r>
        <r>
          <rPr>
            <sz val="9"/>
            <color indexed="81"/>
            <rFont val="Tahoma"/>
            <family val="2"/>
          </rPr>
          <t xml:space="preserve">
AREA NOVA MAIS A AREA EXISTENTE</t>
        </r>
      </text>
    </comment>
    <comment ref="B262"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G262"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7.xml><?xml version="1.0" encoding="utf-8"?>
<comments xmlns="http://schemas.openxmlformats.org/spreadsheetml/2006/main">
  <authors>
    <author>alvaro.santos</author>
  </authors>
  <commentList>
    <comment ref="A156" authorId="0">
      <text>
        <r>
          <rPr>
            <b/>
            <sz val="9"/>
            <color indexed="81"/>
            <rFont val="Tahoma"/>
            <family val="2"/>
          </rPr>
          <t>PÁGINA 06 DO PDF</t>
        </r>
      </text>
    </comment>
    <comment ref="C156" authorId="0">
      <text>
        <r>
          <rPr>
            <b/>
            <sz val="9"/>
            <color indexed="81"/>
            <rFont val="Tahoma"/>
            <family val="2"/>
          </rPr>
          <t xml:space="preserve">PÁGINA 06 DO PDF
</t>
        </r>
      </text>
    </comment>
    <comment ref="E156" authorId="0">
      <text>
        <r>
          <rPr>
            <b/>
            <sz val="9"/>
            <color indexed="81"/>
            <rFont val="Tahoma"/>
            <family val="2"/>
          </rPr>
          <t>PÁGINA 06 DO PDF</t>
        </r>
      </text>
    </comment>
    <comment ref="G156" authorId="0">
      <text>
        <r>
          <rPr>
            <b/>
            <sz val="9"/>
            <color indexed="81"/>
            <rFont val="Tahoma"/>
            <family val="2"/>
          </rPr>
          <t xml:space="preserve">PÁGINA 06 DO PDF
</t>
        </r>
      </text>
    </comment>
  </commentList>
</comments>
</file>

<file path=xl/sharedStrings.xml><?xml version="1.0" encoding="utf-8"?>
<sst xmlns="http://schemas.openxmlformats.org/spreadsheetml/2006/main" count="55445" uniqueCount="22108">
  <si>
    <t>CÓDIGO</t>
  </si>
  <si>
    <t>DESCRIÇÃO</t>
  </si>
  <si>
    <t>QUANT.</t>
  </si>
  <si>
    <t>SERVIÇOS PRELIMINARES</t>
  </si>
  <si>
    <t>L</t>
  </si>
  <si>
    <t>M</t>
  </si>
  <si>
    <t>DATA</t>
  </si>
  <si>
    <t>TELEFONE</t>
  </si>
  <si>
    <t>CNPJ</t>
  </si>
  <si>
    <t>PREÇO</t>
  </si>
  <si>
    <t xml:space="preserve">UN </t>
  </si>
  <si>
    <t xml:space="preserve">EMPRESA </t>
  </si>
  <si>
    <t>MATERIAL</t>
  </si>
  <si>
    <t>COTAÇÃO</t>
  </si>
  <si>
    <t>TÍTULO:</t>
  </si>
  <si>
    <t>PLANILHA ESTIMATIVA</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</si>
  <si>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</si>
  <si>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r>
      <rPr>
        <b/>
        <u/>
        <sz val="15"/>
        <rFont val="Calibri"/>
        <family val="2"/>
      </rPr>
      <t xml:space="preserve"> CAPA DA PLANILHA ESTIMATIVA</t>
    </r>
  </si>
  <si>
    <t>Nº PROJETO:</t>
  </si>
  <si>
    <t>NOME  PROJETO:</t>
  </si>
  <si>
    <t>ENDEREÇO:</t>
  </si>
  <si>
    <t>PRAZO:</t>
  </si>
  <si>
    <t xml:space="preserve">DATA:            </t>
  </si>
  <si>
    <t>ORÇAMENTISTA(S):</t>
  </si>
  <si>
    <t>PROCESSO:</t>
  </si>
  <si>
    <t>TABELA REFERÊNCIA:</t>
  </si>
  <si>
    <t>SISOBRAS:</t>
  </si>
  <si>
    <t>OBSERVAÇÕES:</t>
  </si>
  <si>
    <t>RESP. CAPA:</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</si>
  <si>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</si>
  <si>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</si>
  <si>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Nº  ESTIMATIVA:</t>
  </si>
  <si>
    <t>Nº ESTIMATIVA PARCIAL:</t>
  </si>
  <si>
    <t>DATA:</t>
  </si>
  <si>
    <t>NOME ESTIMATIVA PARCIAL:</t>
  </si>
  <si>
    <t>EQNP 16/20 AE, Lotes  E,F e G - CEILÂNDIA - DF</t>
  </si>
  <si>
    <t>ÁREA:</t>
  </si>
  <si>
    <r>
      <t xml:space="preserve">ENCARGOS </t>
    </r>
    <r>
      <rPr>
        <b/>
        <sz val="10"/>
        <rFont val="Calibri"/>
        <family val="2"/>
      </rPr>
      <t>TRABALHISTAS:</t>
    </r>
  </si>
  <si>
    <t xml:space="preserve"> B.D.I. :</t>
  </si>
  <si>
    <t>0,00%</t>
  </si>
  <si>
    <t>TAB. REF.:</t>
  </si>
  <si>
    <t>SUBTOTAL (Divisão):</t>
  </si>
  <si>
    <t xml:space="preserve">TOTAL GERAL: </t>
  </si>
  <si>
    <t>ITEM</t>
  </si>
  <si>
    <t xml:space="preserve">01.00.000 </t>
  </si>
  <si>
    <t>1,00</t>
  </si>
  <si>
    <t xml:space="preserve">02.00.000 </t>
  </si>
  <si>
    <t>SERVIÇOS COMPLEMENTARES</t>
  </si>
  <si>
    <t>SERVIÇOS AUXILIARES E ADMINISTRATIVOS</t>
  </si>
  <si>
    <r>
      <t>ESTIMATIVAS DIRETORIA DE EDIFICAÇÕES</t>
    </r>
    <r>
      <rPr>
        <b/>
        <i/>
        <sz val="13"/>
        <rFont val="Calibri"/>
        <family val="2"/>
      </rPr>
      <t>:</t>
    </r>
  </si>
  <si>
    <t>Nº ESTIMATIVA PRINCIPAL:</t>
  </si>
  <si>
    <r>
      <t>ENCARGOS</t>
    </r>
    <r>
      <rPr>
        <b/>
        <sz val="10"/>
        <rFont val="Calibri"/>
        <family val="2"/>
      </rPr>
      <t xml:space="preserve"> TRABALHISTAS:</t>
    </r>
  </si>
  <si>
    <t xml:space="preserve">SER.CG </t>
  </si>
  <si>
    <t>SERVENTE COM ENCARGOS COMPLEMENTARES</t>
  </si>
  <si>
    <t>PEDREIRO COM ENCARGOS COMPLEMENTARES</t>
  </si>
  <si>
    <t>AUXILIAR DE ENCANADOR OU BOMBEIRO HIDRÁULICO COM ENCARGOS COMPLEMENTARES</t>
  </si>
  <si>
    <t>ENCANADOR OU BOMBEIRO HIDRÁULICO COM ENCARGOS COMPLEMENTARES</t>
  </si>
  <si>
    <t>KG</t>
  </si>
  <si>
    <t>UN</t>
  </si>
  <si>
    <t>REGISTRO DE GAVETA BRUTO, LATÃO, ROSCÁVEL, 3/4", FORNECIDO E INSTALADO EM RAMAL DE ÁGUA. AF_12/2014</t>
  </si>
  <si>
    <t xml:space="preserve">06.00.000 </t>
  </si>
  <si>
    <t>INTERRUPTOR SIMPLES (1 MÓDULO), 10A/250V, INCLUINDO SUPORTE E PLACA - FORNECIMENTO E INSTALAÇÃO. AF_12/2015</t>
  </si>
  <si>
    <t>TOMADA ALTA DE EMBUTIR (1 MÓDULO), 2P+T 10 A, INCLUINDO SUPORTE E PLACA - FORNECIMENTO E INSTALAÇÃO. AF_12/2015</t>
  </si>
  <si>
    <t>TOMADA MÉDIA DE EMBUTIR (1 MÓDULO), 2P+T 10 A, INCLUINDO SUPORTE E PLACA - FORNECIMENTO E INSTALAÇÃO. AF_12/2015</t>
  </si>
  <si>
    <t>TOMADA BAIXA DE EMBUTIR (1 MÓDULO), 2P+T 10 A, INCLUINDO SUPORTE E PLACA - FORNECIMENTO E INSTALAÇÃO. AF_12/2015</t>
  </si>
  <si>
    <t>CABO DE COBRE FLEXÍVEL ISOLADO, 2,5 MM², ANTI-CHAMA 450/750 V, PARA CIRCUITOS TERMINAIS - FORNECIMENTO E INSTALAÇÃO. AF_12/2015</t>
  </si>
  <si>
    <t>CABO DE COBRE FLEXÍVEL ISOLADO, 4 MM², ANTI-CHAMA 450/750 V, PARA CIRCUITOS TERMINAIS - FORNECIMENTO E INSTALAÇÃO. AF_12/2015</t>
  </si>
  <si>
    <t>CABO DE COBRE FLEXÍVEL ISOLADO, 6 MM², ANTI-CHAMA 0,6/1,0 KV, PARA CIRCUITOS TERMINAIS - FORNECIMENTO E INSTALAÇÃO. AF_12/2015</t>
  </si>
  <si>
    <t>CABO DE COBRE FLEXÍVEL ISOLADO, 35 MM², ANTI-CHAMA 0,6/1,0 KV, PARA DISTRIBUIÇÃO - FORNECIMENTO E INSTALAÇÃO. AF_12/2015</t>
  </si>
  <si>
    <t>CAIXA RETANGULAR 4" X 2" BAIXA (0,30 M DO PISO), PVC, INSTALADA EM PAREDE - FORNECIMENTO E INSTALAÇÃO. AF_12/2015</t>
  </si>
  <si>
    <t>RASGO EM ALVENARIA PARA RAMAIS/ DISTRIBUIÇÃO COM DIAMETROS MENORES OU IGUAIS A 40 MM. AF_05/2015</t>
  </si>
  <si>
    <t>RASGO EM CONTRAPISO PARA RAMAIS/ DISTRIBUIÇÃO COM DIÂMETROS MENORES OU IGUAIS A 40 MM.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</si>
  <si>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</si>
  <si>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</si>
  <si>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</si>
  <si>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RASGO EM ALVENARIA PARA RAMAIS/ DISTRIBUIÇÃO COM DIÂMETROS MAIORES QUE 40 MM E MENORES OU IGUAIS A 75 MM. AF_05/2015</t>
  </si>
  <si>
    <t>CAIXA RETANGULAR 4" X 2" ALTA (2,00 M DO PISO), PVC, INSTALADA EM PAREDE - FORNECIMENTO E INSTALAÇÃO. AF_12/2015</t>
  </si>
  <si>
    <t>CAIXA RETANGULAR 4" X 2" MÉDIA (1,30 M DO PISO), PVC, INSTALADA EM PAREDE - FORNECIMENTO E INSTALAÇÃO. AF_12/2015</t>
  </si>
  <si>
    <t xml:space="preserve">07.00.000 </t>
  </si>
  <si>
    <t>INSTALAÇÕES MECÂNICAS E DE UTILIDADES</t>
  </si>
  <si>
    <t xml:space="preserve">08.00.000 </t>
  </si>
  <si>
    <t>Observação:</t>
  </si>
  <si>
    <t>LANÇAMENTO COM USO DE BALDES, ADENSAMENTO E ACABAMENTO DE CONCRETO EM ESTRUTURAS. AF_12/2015</t>
  </si>
  <si>
    <t>AUXILIAR DE ELETRICISTA COM ENCARGOS COMPLEMENTARES</t>
  </si>
  <si>
    <t>ELETRICISTA COM ENCARGOS COMPLEMENTARES</t>
  </si>
  <si>
    <t>MONTADOR (TUBO AÇO/EQUIPAMENTOS) COM ENCARGOS COMPLEMENTARES</t>
  </si>
  <si>
    <t>EXECUÇÃO DE RESERVATÓRIO ELEVADO DE ÁGUA (1000 LITROS) EM CANTEIRO DE OBRA, APOIADO EM ESTRUTURA DE MADEIRA. AF_02/2016</t>
  </si>
  <si>
    <t>PLACA DE OBRA EM CHAPA DE ACO GALVANIZADO</t>
  </si>
  <si>
    <t>ALMOXARIFE COM ENCARGOS COMPLEMENTARES</t>
  </si>
  <si>
    <t>MESTRE DE OBRAS COM ENCARGOS COMPLEMENTARES</t>
  </si>
  <si>
    <t>UNID.</t>
  </si>
  <si>
    <t>CARPINTEIRO DE FORMAS COM ENCARGOS COMPLEMENTARES</t>
  </si>
  <si>
    <t>VIGIA NOTURNO COM ENCARGOS COMPLEMENTARES</t>
  </si>
  <si>
    <t>% SIMPLES DO ITEM</t>
  </si>
  <si>
    <t>% ACUMULADO DO ITEM</t>
  </si>
  <si>
    <t>DESCRIÇÃO DOS SERVIÇOS</t>
  </si>
  <si>
    <t>TOTAL DA ETAPA (COM BDI)</t>
  </si>
  <si>
    <t>SERVIÇOS TÉCNICOS PROFISSIONAIS</t>
  </si>
  <si>
    <t>03.00.000</t>
  </si>
  <si>
    <t>FUNDAÇÕES E ESTRUTURA</t>
  </si>
  <si>
    <t>04.00.000</t>
  </si>
  <si>
    <t>ARQUITETURA E ELEMENTOS DE URBANISMO</t>
  </si>
  <si>
    <t xml:space="preserve">04.01.100 </t>
  </si>
  <si>
    <t>05.00.000</t>
  </si>
  <si>
    <t>INSTALAÇÕES HIDRÁULICAS E SANITÁRIAS</t>
  </si>
  <si>
    <t>INSTALAÇÕES ELÉTRICAS E ELETRÔNICAS</t>
  </si>
  <si>
    <t>INSTALAÇÕES DE PREVENÇÃO E COMBATE À INCÊNDIO</t>
  </si>
  <si>
    <t>10.00.000</t>
  </si>
  <si>
    <t>PERCENTUAL MENSAL (%)</t>
  </si>
  <si>
    <t>VALOR MENSAL (R$)</t>
  </si>
  <si>
    <t>PERCENTUAL ACUMULADO (%)</t>
  </si>
  <si>
    <t>VALOR ACUMULADO (R$)</t>
  </si>
  <si>
    <t>M2</t>
  </si>
  <si>
    <t>PINTURA</t>
  </si>
  <si>
    <t>CRONOGRAMA FISICO FINANCEIRO</t>
  </si>
  <si>
    <t>CUSTO TOTAL</t>
  </si>
  <si>
    <t/>
  </si>
  <si>
    <t>COTAÇÕES</t>
  </si>
  <si>
    <t>(COMPOSIÇÃO REPRESENTATIVA) DO SERVIÇO DE ALVENARIA DE VEDAÇÃO DE BLOCOS VAZADOS DE CONCRETO DE 14X19X39CM (ESPESSURA 14CM), PARA EDIFICAÇÃO HABITACIONAL UNIFAMILIAR (CASA) E EDIFICAÇÃO PÚBLICA PADRÃO. AF_12/2014</t>
  </si>
  <si>
    <t>(COMPOSIÇÃO REPRESENTATIVA) DO SERVIÇO DE ALVENARIA DE VEDAÇÃO DE BLOCOS VAZADOS DE CERÂMICA DE 9X19X19CM (ESPESSURA 9CM), PARA EDIFICAÇÃO HABITACIONAL UNIFAMILIAR (CASA) E EDIFICAÇÃO PÚBLICA PADRÃO. AF_11/2014</t>
  </si>
  <si>
    <t>FIXAÇÃO (ENCUNHAMENTO) DE ALVENARIA DE VEDAÇÃO COM TIJOLO MACIÇO. AF_03/2016</t>
  </si>
  <si>
    <t>MARMORISTA/GRANITEIRO COM ENCARGOS COMPLEMENTARES</t>
  </si>
  <si>
    <t>H</t>
  </si>
  <si>
    <t>MAT.</t>
  </si>
  <si>
    <t>SERRALHEIRO COM ENCARGOS COMPLEMENTARES</t>
  </si>
  <si>
    <t>M3</t>
  </si>
  <si>
    <t>AUXILIAR DE SERRALHEIRO COM ENCARGOS COMPLEMENTARES</t>
  </si>
  <si>
    <t>TELHADISTA COM ENCARGOS COMPLEMENTARES</t>
  </si>
  <si>
    <t>CHP</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</si>
  <si>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</si>
  <si>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</si>
  <si>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CHI</t>
  </si>
  <si>
    <t>GUINCHO ELÉTRICO DE COLUNA, CAPACIDADE 400 KG, COM MOTO FREIO, MOTOR TRIFÁSICO DE 1,25 CV - CHP DIURNO. AF_03/2016</t>
  </si>
  <si>
    <t>GUINCHO ELÉTRICO DE COLUNA, CAPACIDADE 400 KG, COM MOTO FREIO, MOTOR TRIFÁSICO DE 1,25 CV - CHI DIURNO. AF_03/2016</t>
  </si>
  <si>
    <t>CONTRAPISO EM ARGAMASSA TRAÇO 1:4 (CIMENTO E AREIA), PREPARO MECÂNICO COM BETONEIRA 400 L, APLICADO EM ÁREAS SECAS SOBRE LAJE, ADERIDO, ESPESSURA 2CM. AF_06/2014</t>
  </si>
  <si>
    <t>AZULEJISTA OU LADRILHISTA COM ENCARGOS COMPLEMENTARES</t>
  </si>
  <si>
    <t>APLICAÇÃO E LIXAMENTO DE MASSA LÁTEX EM TETO, DUAS DEMÃOS. AF_06/2014</t>
  </si>
  <si>
    <t>APLICAÇÃO MANUAL DE PINTURA COM TINTA LÁTEX ACRÍLICA EM TETO, DUAS DEMÃOS. AF_06/2014</t>
  </si>
  <si>
    <t>EMBOÇO, PARA RECEBIMENTO DE CERÂMICA, EM ARGAMASSA TRAÇO 1:2:8, PREPARO MECÂNICO COM BETONEIRA 400L, APLICADO MANUALMENTE EM FACES INTERNAS DE PAREDES, PARA AMBIENTE COM ÁREA ENTRE 5M2 E 10M2,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</si>
  <si>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</si>
  <si>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APLICAÇÃO E LIXAMENTO DE MASSA LÁTEX EM PAREDES, DUAS DEMÃOS. AF_06/2014</t>
  </si>
  <si>
    <t>APLICAÇÃO DE FUNDO SELADOR ACRÍLICO EM PAREDES, UMA DEMÃO. AF_06/2014</t>
  </si>
  <si>
    <t>PINTOR COM ENCARGOS COMPLEMENTARES</t>
  </si>
  <si>
    <t>APLICAÇÃO MANUAL DE PINTURA COM TINTA LÁTEX ACRÍLICA EM PAREDES, DUAS DEMÃOS. AF_06/2014</t>
  </si>
  <si>
    <t>EMBOÇO OU MASSA ÚNICA EM ARGAMASSA TRAÇO 1:2:8, PREPARO MECÂNICO COM BETONEIRA 400 L, APLICADA MANUALMENTE EM PANOS DE FACHADA COM PRESENÇA DE VÃOS, ESPESSURA DE 25 MM. AF_06/2014</t>
  </si>
  <si>
    <t>SER.CG</t>
  </si>
  <si>
    <t>CALCETEIRO COM ENCARGOS COMPLEMENTARES</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</si>
  <si>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</si>
  <si>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</si>
  <si>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EXECUÇÃO DE ESCRITÓRIO EM CANTEIRO DE OBRA EM CHAPA DE MADEIRA COMPENSADA, NÃO INCLUSO MOBILIÁRIO E EQUIPAMENTOS. AF_02/2016</t>
  </si>
  <si>
    <t>EXECUÇÃO DE REFEITÓRIO EM CANTEIRO DE OBRA EM CHAPA DE MADEIRA COMPENSADA, NÃO INCLUSO MOBILIÁRIO E EQUIPAMENTOS. AF_02/2016</t>
  </si>
  <si>
    <t>EXECUÇÃO DE SANITÁRIO E VESTIÁRIO EM CANTEIRO DE OBRA EM CHAPA DE MADEIRA COMPENSADA, NÃO INCLUSO MOBILIÁRIO. AF_02/2016</t>
  </si>
  <si>
    <t>EXECUÇÃO DE CENTRAL DE ARMADURA EM CANTEIRO DE OBRA, NÃO INCLUSO MOBILIÁRIO E EQUIPAMENTOS. AF_04/2016</t>
  </si>
  <si>
    <t>EXECUÇÃO DE DEPÓSITO EM CANTEIRO DE OBRA EM CHAPA DE MADEIRA COMPENSADA, NÃO INCLUSO MOBILIÁRIO. AF_04/2016</t>
  </si>
  <si>
    <t>M3XKM</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</si>
  <si>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</si>
  <si>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</si>
  <si>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</si>
  <si>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</si>
  <si>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</si>
  <si>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</si>
  <si>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</si>
  <si>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JOELHO 90 GRAUS, PVC, SOLDÁVEL, DN 25MM, INSTALADO EM RAMAL DE DISTRIBUIÇÃO DE ÁGUA - FORNECIMENTO E INSTALAÇÃO. AF_12/2014</t>
  </si>
  <si>
    <t>JOELHO 90 GRAUS, PVC, SOLDÁVEL, DN 32MM, INSTALADO EM RAMAL DE DISTRIBUIÇÃO DE ÁGUA - FORNECIMENTO E INSTALAÇÃO. AF_12/2014</t>
  </si>
  <si>
    <t>JOELHO 90 GRAUS, PVC, SOLDÁVEL, DN 40MM, INSTALADO EM PRUMADA DE ÁGUA - FORNECIMENTO E INSTALAÇÃO. AF_12/2014</t>
  </si>
  <si>
    <t>JOELHO 90 GRAUS, PVC, SOLDÁVEL, DN 50MM, INSTALADO EM PRUMADA DE ÁGUA - FORNECIMENTO E INSTALAÇÃO. AF_12/2014</t>
  </si>
  <si>
    <t>JOELHO 90 GRAUS, PVC, SOLDÁVEL, DN 60MM, INSTALADO EM PRUMADA DE ÁGUA - FORNECIMENTO E INSTALAÇÃO. AF_12/2014</t>
  </si>
  <si>
    <t>JOELHO 90 GRAUS, PVC, SOLDÁVEL, DN 75MM, INSTALADO EM PRUMADA DE ÁGUA - FORNECIMENTO E INSTALAÇÃO. AF_12/2014</t>
  </si>
  <si>
    <t>TE, PVC, SOLDÁVEL, DN 25MM, INSTALADO EM RAMAL DE DISTRIBUIÇÃO DE ÁGUA - FORNECIMENTO E INSTALAÇÃO. AF_12/2014</t>
  </si>
  <si>
    <t>TE, PVC, SOLDÁVEL, DN 32MM, INSTALADO EM RAMAL DE DISTRIBUIÇÃO DE ÁGUA - FORNECIMENTO E INSTALAÇÃO. AF_12/2014</t>
  </si>
  <si>
    <t>TE, PVC, SOLDÁVEL, DN 40MM, INSTALADO EM PRUMADA DE ÁGUA - FORNECIMENTO E INSTALAÇÃO. AF_12/2014</t>
  </si>
  <si>
    <t>TE, PVC, SOLDÁVEL, DN 50MM,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</si>
  <si>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</si>
  <si>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</si>
  <si>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LUVA DE REDUÇÃO, PVC, SOLDÁVEL, DN 25MM X 20MM, INSTALADO EM RAMAL OU SUB-RAMAL DE ÁGUA - FORNECIMENTO E INSTALAÇÃO. AF_12/2014</t>
  </si>
  <si>
    <t>LUVA DE REDUÇÃO, PVC, SOLDÁVEL, DN 32MM X 25MM, INSTALADO EM RAMAL OU SUB-RAMAL DE ÁGUA - FORNECIMENTO E INSTALAÇÃO. AF_12/2014</t>
  </si>
  <si>
    <t>LUVA DE REDUÇÃO, PVC, SOLDÁVEL, DN 40MM X 32MM, INSTALADO EM PRUMADA DE ÁGUA - FORNECIMENTO E INSTALAÇÃO. AF_12/2014</t>
  </si>
  <si>
    <t>LUVA DE REDUÇÃO, PVC, SOLDÁVEL, DN 60MM X 50MM, INSTALADO EM PRUMADA DE ÁGUA - FORNECIMENTO E INSTALAÇÃO. AF_12/2014</t>
  </si>
  <si>
    <t>FIXAÇÃO DE TUBOS HORIZONTAIS DE PVC, CPVC OU COBRE DIÂMETROS MAIORES QUE 40 MM E MENORES OU IGUAIS A 75 MM COM ABRAÇADEIRA METÁLICA RÍGIDA TIPO D 1 1/2", FIXADA EM PERFILADO EM LAJE. AF_05/2015</t>
  </si>
  <si>
    <t>ELETRODUTO RÍGIDO ROSCÁVEL, PVC, DN 25 MM (3/4"), PARA CIRCUITOS TERMINAIS, INSTALADO EM LAJE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</si>
  <si>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</si>
  <si>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</si>
  <si>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CURVA 90 GRAUS PARA ELETRODUTO, PVC, ROSCÁVEL, DN 32 MM (1"), PARA CIRCUITOS TERMINAIS, INSTALADA EM FORRO - FORNECIMENTO E INSTALAÇÃO. AF_12/2015</t>
  </si>
  <si>
    <t>CONDULETE DE ALUMÍNIO, TIPO C, PARA ELETRODUTO DE AÇO GALVANIZADO DN 20 MM (3/4''), APARENTE - FORNECIMENTO E INSTALAÇÃO. AF_11/2016_P</t>
  </si>
  <si>
    <t>CONDULETE DE ALUMÍNIO, TIPO T, PARA ELETRODUTO DE AÇO GALVANIZADO DN 20 MM (3/4''), APARENTE - FORNECIMENTO E INSTALAÇÃO. AF_11/2016_P</t>
  </si>
  <si>
    <t>CONDULETE DE ALUMÍNIO, TIPO E, PARA ELETRODUTO DE AÇO GALVANIZADO DN 20 MM (3/4''), APARENTE - FORNECIMENTO E INSTALAÇÃO. AF_11/2016_P</t>
  </si>
  <si>
    <t>CONDULETE DE ALUMÍNIO, TIPO LR, PARA ELETRODUTO DE AÇO GALVANIZADO DN 20 MM (3/4''), APARENTE - FORNECIMENTO E INSTALAÇÃO. AF_11/2016_P</t>
  </si>
  <si>
    <t>CONDULETE DE ALUMÍNIO, TIPO T, PARA ELETRODUTO DE AÇO GALVANIZADO DN 25 MM (1''), APARENTE - FORNECIMENTO E INSTALAÇÃO. AF_11/2016_P</t>
  </si>
  <si>
    <t>CONDULETE DE ALUMÍNIO, TIPO C, PARA ELETRODUTO DE AÇO GALVANIZADO DN 25 MM (1''), APARENTE - FORNECIMENTO E INSTALAÇÃO. AF_11/2016_P</t>
  </si>
  <si>
    <t>CAIXA RETANGULAR 4" X 4" MÉDIA (1,30 M DO PISO), PVC, INSTALADA EM PAREDE - FORNECIMENTO E INSTALAÇÃO. AF_12/2015</t>
  </si>
  <si>
    <t>ELETRODUTO RÍGIDO ROSCÁVEL, PVC, DN 40 MM (1 1/4"), PARA CIRCUITOS TERMINAIS, INSTALADO EM PAREDE - FORNECIMENTO E INSTALAÇÃO. AF_12/2015</t>
  </si>
  <si>
    <t>RASGO EM ALVENARIA PARA ELETRODUTOS COM DIAMETROS MENORES OU IGUAIS A 40 MM. AF_05/2015</t>
  </si>
  <si>
    <t>CURSO DE CAPACITAÇÃO PARA VIGIA NOTURNO (ENCARGOS COMPLEMENTARES) - HORISTA</t>
  </si>
  <si>
    <t>VIGIA DIURNO COM ENCARGOS COMPLEMENTARES</t>
  </si>
  <si>
    <t>VALOR ADOTADO</t>
  </si>
  <si>
    <t>30% MAIOR</t>
  </si>
  <si>
    <t>30%MENOR</t>
  </si>
  <si>
    <t>ASSENTAMENTO DE GUIA (MEIO-FIO) EM TRECHO RETO, CONFECCIONADA EM CONCRETO PRÉ-FABRICADO, DIMENSÕES 100X15X13X20 CM (COMPRIMENTO X BASE INFERIOR X BASE SUPERIOR X ALTURA), PARA URBANIZAÇÃO INTERNA DE EMPREENDIMENTOS. AF_06/2016_P</t>
  </si>
  <si>
    <t>MEDIANA</t>
  </si>
  <si>
    <t>CONTATO</t>
  </si>
  <si>
    <t>TUBO DE CONCRETO PARA REDES COLETORAS DE ÁGUAS PLUVIAIS, DIÂMETRO DE 300MM, JUNTA RÍGIDA, INSTALADO EM LOCAL COM BAIXO NÍVEL DE INTERFERÊNCIAS - FORNECIMENTO E ASSENTAMENTO. AF_12/2015</t>
  </si>
  <si>
    <t>TUBO DE CONCRETO PARA REDES COLETORAS DE ÁGUAS PLUVIAIS, DIÂMETRO DE 400 MM, JUNTA RÍGIDA, INSTALADO EM LOCAL COM BAIXO NÍVEL DE INTERFERÊNCIAS - FORNECIMENTO E ASSENTAMENTO. AF_12/2015</t>
  </si>
  <si>
    <t>POLIDORA DE PISO (POLITRIZ), PESO DE 100KG, DIÂMETRO 450 MM, MOTOR ELÉTRICO, POTÊNCIA 4 HP - CHP DIURNO. AF_09/2016</t>
  </si>
  <si>
    <t>POLIDORA DE PISO (POLITRIZ), PESO DE 100KG, DIÂMETRO 450 MM, MOTOR ELÉTRICO, POTÊNCIA 4 HP - CHI DIURNO. AF_09/2016</t>
  </si>
  <si>
    <t>MONTAGEM E DESMONTAGEM DE FÔRMA DE VIGA, ESCORAMENTO METÁLICO, PÉ-DIREITO DUPLO, EM CHAPA DE MADEIRA RESINADA, 6 UTILIZAÇÕES. AF_12/2015</t>
  </si>
  <si>
    <t>CONCRETAGEM DE VIGAS E LAJES, FCK=20 MPA, PARA LAJES MACIÇAS OU NERVURADAS COM USO DE BOMBA EM EDIFICAÇÃO COM ÁREA MÉDIA DE LAJES MAIOR QUE 20 M² - LANÇAMENTO, ADENSAMENTO E ACABAMENTO. AF_12/2015</t>
  </si>
  <si>
    <t>ENCARREGADO GERAL DE OBRAS COM ENCARGOS COMPLEMENTARES</t>
  </si>
  <si>
    <t>GUINDASTE HIDRÁULICO AUTOPROPELIDO, COM LANÇA TELESCÓPICA 28,80 M, CAPACIDADE MÁXIMA 30 T, POTÊNCIA 97 KW, TRAÇÃO 4 X 4 - CHP DIURNO. AF_11/2014</t>
  </si>
  <si>
    <t>AJUDANTE DE CARPINTEIRO COM ENCARGOS COMPLEMENTARES</t>
  </si>
  <si>
    <t>CARPINTEIRO DE ESQUADRIA COM ENCARGOS COMPLEMENTARES</t>
  </si>
  <si>
    <t>DESENHISTA COPISTA COM ENCARGOS COMPLEMENTARES</t>
  </si>
  <si>
    <t>PLANILHA DE COMPOSIÇÕES</t>
  </si>
  <si>
    <t>CABO DE COBRE FLEXÍVEL ISOLADO, 6 MM², ANTI-CHAMA 450/750 V, PARA CIRCUITOS TERMINAIS - FORNECIMENTO E INSTALAÇÃO. AF_12/2015</t>
  </si>
  <si>
    <t>GUINDAUTO HIDRÁULICO, CAPACIDADE MÁXIMA DE CARGA 6200 KG, MOMENTO MÁXIMO DE CARGA 11,7 TM, ALCANCE MÁXIMO HORIZONTAL 9,70 M, INCLUSIVE CAMINHÃO TOCO PBT 16.000 KG, POTÊNCIA DE 189 CV - CHP DIURNO. AF_06/2014</t>
  </si>
  <si>
    <t>DESCRICAO DA COMPOSICAO</t>
  </si>
  <si>
    <t>UNIDADE</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</si>
  <si>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</si>
  <si>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</si>
  <si>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</si>
  <si>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</si>
  <si>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</si>
  <si>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</si>
  <si>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</si>
  <si>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</si>
  <si>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</si>
  <si>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</si>
  <si>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</si>
  <si>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</si>
  <si>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</si>
  <si>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</si>
  <si>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</si>
  <si>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</si>
  <si>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</si>
  <si>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</si>
  <si>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</si>
  <si>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</si>
  <si>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</si>
  <si>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</si>
  <si>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</si>
  <si>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</si>
  <si>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</si>
  <si>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</si>
  <si>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</si>
  <si>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</si>
  <si>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</si>
  <si>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</si>
  <si>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</si>
  <si>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</si>
  <si>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</si>
  <si>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</si>
  <si>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</si>
  <si>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</si>
  <si>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</si>
  <si>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</si>
  <si>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</si>
  <si>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</si>
  <si>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</si>
  <si>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</si>
  <si>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</si>
  <si>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</si>
  <si>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</si>
  <si>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</si>
  <si>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</si>
  <si>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</si>
  <si>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</si>
  <si>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</si>
  <si>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</si>
  <si>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</si>
  <si>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</si>
  <si>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</si>
  <si>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</si>
  <si>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</si>
  <si>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</si>
  <si>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</si>
  <si>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</si>
  <si>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</si>
  <si>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</si>
  <si>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</si>
  <si>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</si>
  <si>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</si>
  <si>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</si>
  <si>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</si>
  <si>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</si>
  <si>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</si>
  <si>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</si>
  <si>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</si>
  <si>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</si>
  <si>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</si>
  <si>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EXECUÇÃO DE ESCRITÓRIO EM CANTEIRO DE OBRA EM ALVENARIA,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</si>
  <si>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</si>
  <si>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</si>
  <si>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ALVENARIA, NÃO INCLUSO MOBILIÁRIO E EQUIPAMENTOS. AF_02/2016</t>
  </si>
  <si>
    <t>EXECUÇÃO DE SANITÁRIO E VESTIÁRIO EM CANTEIRO DE OBRA EM ALVENARIA, NÃO INCLUSO MOBILIÁRIO. AF_02/2016</t>
  </si>
  <si>
    <t>EXECUÇÃO DE GUARITA EM CANTEIRO DE OBRA EM CHAPA DE MADEIRA COMPENSADA, NÃO INCLUSO MOBILIÁRIO. AF_04/2016</t>
  </si>
  <si>
    <t>MES</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</si>
  <si>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</si>
  <si>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</si>
  <si>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</si>
  <si>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</si>
  <si>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</si>
  <si>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</si>
  <si>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</si>
  <si>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</si>
  <si>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</si>
  <si>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</si>
  <si>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</si>
  <si>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</si>
  <si>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</si>
  <si>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</si>
  <si>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</si>
  <si>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</si>
  <si>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</si>
  <si>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</si>
  <si>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</si>
  <si>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</si>
  <si>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</si>
  <si>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</si>
  <si>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</si>
  <si>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</si>
  <si>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</si>
  <si>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</si>
  <si>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</si>
  <si>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</si>
  <si>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</si>
  <si>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</si>
  <si>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</si>
  <si>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</si>
  <si>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</si>
  <si>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</si>
  <si>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</si>
  <si>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</si>
  <si>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</si>
  <si>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</si>
  <si>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</si>
  <si>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</si>
  <si>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</si>
  <si>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</si>
  <si>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</si>
  <si>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</si>
  <si>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</si>
  <si>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</si>
  <si>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</si>
  <si>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</si>
  <si>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</si>
  <si>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</si>
  <si>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</si>
  <si>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</si>
  <si>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</si>
  <si>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</si>
  <si>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</si>
  <si>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</si>
  <si>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</si>
  <si>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</si>
  <si>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</si>
  <si>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</si>
  <si>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</si>
  <si>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</si>
  <si>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</si>
  <si>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</si>
  <si>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</si>
  <si>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</si>
  <si>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</si>
  <si>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</si>
  <si>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</si>
  <si>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</si>
  <si>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</si>
  <si>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</si>
  <si>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</si>
  <si>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</si>
  <si>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</si>
  <si>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</si>
  <si>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</si>
  <si>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</si>
  <si>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</si>
  <si>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</si>
  <si>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</si>
  <si>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</si>
  <si>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</si>
  <si>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</si>
  <si>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</si>
  <si>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</si>
  <si>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</si>
  <si>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</si>
  <si>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</si>
  <si>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</si>
  <si>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</si>
  <si>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</si>
  <si>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</si>
  <si>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</si>
  <si>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</si>
  <si>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</si>
  <si>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</si>
  <si>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</si>
  <si>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</si>
  <si>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</si>
  <si>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</si>
  <si>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</si>
  <si>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</si>
  <si>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</si>
  <si>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</si>
  <si>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</si>
  <si>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</si>
  <si>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</si>
  <si>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</si>
  <si>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</si>
  <si>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</si>
  <si>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</si>
  <si>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</si>
  <si>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</si>
  <si>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</si>
  <si>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</si>
  <si>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</si>
  <si>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</si>
  <si>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</si>
  <si>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</si>
  <si>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</si>
  <si>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</si>
  <si>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</si>
  <si>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</si>
  <si>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</si>
  <si>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</si>
  <si>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</si>
  <si>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</si>
  <si>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</si>
  <si>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</si>
  <si>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</si>
  <si>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</si>
  <si>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ROLO COMPACTADOR DE PNEUS, ESTATICO, PRESSAO VARIAVEL, POTENCIA 110 HP, PESO SEM/COM LASTRO 10,8/27 T, LARGURA DE ROLAGEM 2,30 M - CHP DIURNO. AF_06/2017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</si>
  <si>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</si>
  <si>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</si>
  <si>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</si>
  <si>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</si>
  <si>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</si>
  <si>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</si>
  <si>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</si>
  <si>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</si>
  <si>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</si>
  <si>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</si>
  <si>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</si>
  <si>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</si>
  <si>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</si>
  <si>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</si>
  <si>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</si>
  <si>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</si>
  <si>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</si>
  <si>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</si>
  <si>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</si>
  <si>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</si>
  <si>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</si>
  <si>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</si>
  <si>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</si>
  <si>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</si>
  <si>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</si>
  <si>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</si>
  <si>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</si>
  <si>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</si>
  <si>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</si>
  <si>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</si>
  <si>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</si>
  <si>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</si>
  <si>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</si>
  <si>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</si>
  <si>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</si>
  <si>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</si>
  <si>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</si>
  <si>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</si>
  <si>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</si>
  <si>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</si>
  <si>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</si>
  <si>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</si>
  <si>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</si>
  <si>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</si>
  <si>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</si>
  <si>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</si>
  <si>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</si>
  <si>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</si>
  <si>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</si>
  <si>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</si>
  <si>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</si>
  <si>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</si>
  <si>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</si>
  <si>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</si>
  <si>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</si>
  <si>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</si>
  <si>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</si>
  <si>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</si>
  <si>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</si>
  <si>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</si>
  <si>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</si>
  <si>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</si>
  <si>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</si>
  <si>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</si>
  <si>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</si>
  <si>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</si>
  <si>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</si>
  <si>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</si>
  <si>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</si>
  <si>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</si>
  <si>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</si>
  <si>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</si>
  <si>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</si>
  <si>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</si>
  <si>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</si>
  <si>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</si>
  <si>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</si>
  <si>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</si>
  <si>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</si>
  <si>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</si>
  <si>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</si>
  <si>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</si>
  <si>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</si>
  <si>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</si>
  <si>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</si>
  <si>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</si>
  <si>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</si>
  <si>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</si>
  <si>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</si>
  <si>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</si>
  <si>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</si>
  <si>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</si>
  <si>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</si>
  <si>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</si>
  <si>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</si>
  <si>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</si>
  <si>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</si>
  <si>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</si>
  <si>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</si>
  <si>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</si>
  <si>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</si>
  <si>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</si>
  <si>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</si>
  <si>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</si>
  <si>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</si>
  <si>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</si>
  <si>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</si>
  <si>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</si>
  <si>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</si>
  <si>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</si>
  <si>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</si>
  <si>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</si>
  <si>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</si>
  <si>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</si>
  <si>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</si>
  <si>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</si>
  <si>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</si>
  <si>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</si>
  <si>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</si>
  <si>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</si>
  <si>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</si>
  <si>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</si>
  <si>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</si>
  <si>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</si>
  <si>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</si>
  <si>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</si>
  <si>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</si>
  <si>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</si>
  <si>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</si>
  <si>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</si>
  <si>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</si>
  <si>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</si>
  <si>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</si>
  <si>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</si>
  <si>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ROLO COMPACTADOR DE PNEUS, ESTATICO, PRESSAO VARIAVEL, POTENCIA 110 HP, PESO SEM/COM LASTRO 10,8/27 T, LARGURA DE ROLAGEM 2,30 M - CHI DIURNO. AF_06/2017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</si>
  <si>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</si>
  <si>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</si>
  <si>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</si>
  <si>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</si>
  <si>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</si>
  <si>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</si>
  <si>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</si>
  <si>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</si>
  <si>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</si>
  <si>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</si>
  <si>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</si>
  <si>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</si>
  <si>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</si>
  <si>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</si>
  <si>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</si>
  <si>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</si>
  <si>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</si>
  <si>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</si>
  <si>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</si>
  <si>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</si>
  <si>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</si>
  <si>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</si>
  <si>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</si>
  <si>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</si>
  <si>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</si>
  <si>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</si>
  <si>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</si>
  <si>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</si>
  <si>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</si>
  <si>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</si>
  <si>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</si>
  <si>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</si>
  <si>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</si>
  <si>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</si>
  <si>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</si>
  <si>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</si>
  <si>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</si>
  <si>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</si>
  <si>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</si>
  <si>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</si>
  <si>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</si>
  <si>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</si>
  <si>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</si>
  <si>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</si>
  <si>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</si>
  <si>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</si>
  <si>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</si>
  <si>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</si>
  <si>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</si>
  <si>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</si>
  <si>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</si>
  <si>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</si>
  <si>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</si>
  <si>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</si>
  <si>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</si>
  <si>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</si>
  <si>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</si>
  <si>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</si>
  <si>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</si>
  <si>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</si>
  <si>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</si>
  <si>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</si>
  <si>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</si>
  <si>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</si>
  <si>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</si>
  <si>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</si>
  <si>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</si>
  <si>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</si>
  <si>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</si>
  <si>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</si>
  <si>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</si>
  <si>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</si>
  <si>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</si>
  <si>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</si>
  <si>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</si>
  <si>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</si>
  <si>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</si>
  <si>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</si>
  <si>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</si>
  <si>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</si>
  <si>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</si>
  <si>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</si>
  <si>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</si>
  <si>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</si>
  <si>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</si>
  <si>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</si>
  <si>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</si>
  <si>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</si>
  <si>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</si>
  <si>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</si>
  <si>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</si>
  <si>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</si>
  <si>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</si>
  <si>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</si>
  <si>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</si>
  <si>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</si>
  <si>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</si>
  <si>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</si>
  <si>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</si>
  <si>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</si>
  <si>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</si>
  <si>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</si>
  <si>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</si>
  <si>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</si>
  <si>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</si>
  <si>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</si>
  <si>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</si>
  <si>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</si>
  <si>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</si>
  <si>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</si>
  <si>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</si>
  <si>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</si>
  <si>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</si>
  <si>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</si>
  <si>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</si>
  <si>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</si>
  <si>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</si>
  <si>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</si>
  <si>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</si>
  <si>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</si>
  <si>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</si>
  <si>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</si>
  <si>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</si>
  <si>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</si>
  <si>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</si>
  <si>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</si>
  <si>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</si>
  <si>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</si>
  <si>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</si>
  <si>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</si>
  <si>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</si>
  <si>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</si>
  <si>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</si>
  <si>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</si>
  <si>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</si>
  <si>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</si>
  <si>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</si>
  <si>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</si>
  <si>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</si>
  <si>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</si>
  <si>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</si>
  <si>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</si>
  <si>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</si>
  <si>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</si>
  <si>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</si>
  <si>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</si>
  <si>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</si>
  <si>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</si>
  <si>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</si>
  <si>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</si>
  <si>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</si>
  <si>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</si>
  <si>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</si>
  <si>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</si>
  <si>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</si>
  <si>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</si>
  <si>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</si>
  <si>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</si>
  <si>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</si>
  <si>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</si>
  <si>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</si>
  <si>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</si>
  <si>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</si>
  <si>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</si>
  <si>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</si>
  <si>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</si>
  <si>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</si>
  <si>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</si>
  <si>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</si>
  <si>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</si>
  <si>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</si>
  <si>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</si>
  <si>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</si>
  <si>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</si>
  <si>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</si>
  <si>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</si>
  <si>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</si>
  <si>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</si>
  <si>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</si>
  <si>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</si>
  <si>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</si>
  <si>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</si>
  <si>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</si>
  <si>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</si>
  <si>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</si>
  <si>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</si>
  <si>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</si>
  <si>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</si>
  <si>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</si>
  <si>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</si>
  <si>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</si>
  <si>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</si>
  <si>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</si>
  <si>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</si>
  <si>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</si>
  <si>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</si>
  <si>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</si>
  <si>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</si>
  <si>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</si>
  <si>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</si>
  <si>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</si>
  <si>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</si>
  <si>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</si>
  <si>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</si>
  <si>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</si>
  <si>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</si>
  <si>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</si>
  <si>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</si>
  <si>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</si>
  <si>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</si>
  <si>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</si>
  <si>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</si>
  <si>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</si>
  <si>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</si>
  <si>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</si>
  <si>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</si>
  <si>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</si>
  <si>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</si>
  <si>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</si>
  <si>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</si>
  <si>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</si>
  <si>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</si>
  <si>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</si>
  <si>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</si>
  <si>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</si>
  <si>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</si>
  <si>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</si>
  <si>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</si>
  <si>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</si>
  <si>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</si>
  <si>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</si>
  <si>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</si>
  <si>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</si>
  <si>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</si>
  <si>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</si>
  <si>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</si>
  <si>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</si>
  <si>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</si>
  <si>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</si>
  <si>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</si>
  <si>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</si>
  <si>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</si>
  <si>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</si>
  <si>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</si>
  <si>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</si>
  <si>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</si>
  <si>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</si>
  <si>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</si>
  <si>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</si>
  <si>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</si>
  <si>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</si>
  <si>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</si>
  <si>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</si>
  <si>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</si>
  <si>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</si>
  <si>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</si>
  <si>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</si>
  <si>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</si>
  <si>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</si>
  <si>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</si>
  <si>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</si>
  <si>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</si>
  <si>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</si>
  <si>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</si>
  <si>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</si>
  <si>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</si>
  <si>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</si>
  <si>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</si>
  <si>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</si>
  <si>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</si>
  <si>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</si>
  <si>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</si>
  <si>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</si>
  <si>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</si>
  <si>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</si>
  <si>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</si>
  <si>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</si>
  <si>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</si>
  <si>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</si>
  <si>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</si>
  <si>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</si>
  <si>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</si>
  <si>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</si>
  <si>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</si>
  <si>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</si>
  <si>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</si>
  <si>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</si>
  <si>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</si>
  <si>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</si>
  <si>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</si>
  <si>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</si>
  <si>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</si>
  <si>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</si>
  <si>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</si>
  <si>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</si>
  <si>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</si>
  <si>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</si>
  <si>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</si>
  <si>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</si>
  <si>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</si>
  <si>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</si>
  <si>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</si>
  <si>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</si>
  <si>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</si>
  <si>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</si>
  <si>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</si>
  <si>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</si>
  <si>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</si>
  <si>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</si>
  <si>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</si>
  <si>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</si>
  <si>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</si>
  <si>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</si>
  <si>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</si>
  <si>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</si>
  <si>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</si>
  <si>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</si>
  <si>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</si>
  <si>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</si>
  <si>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</si>
  <si>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</si>
  <si>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</si>
  <si>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</si>
  <si>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</si>
  <si>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</si>
  <si>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</si>
  <si>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</si>
  <si>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</si>
  <si>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</si>
  <si>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</si>
  <si>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</si>
  <si>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</si>
  <si>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</si>
  <si>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</si>
  <si>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</si>
  <si>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</si>
  <si>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</si>
  <si>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</si>
  <si>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</si>
  <si>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</si>
  <si>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</si>
  <si>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</si>
  <si>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</si>
  <si>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</si>
  <si>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</si>
  <si>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</si>
  <si>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</si>
  <si>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</si>
  <si>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</si>
  <si>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</si>
  <si>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</si>
  <si>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</si>
  <si>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</si>
  <si>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</si>
  <si>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</si>
  <si>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</si>
  <si>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</si>
  <si>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</si>
  <si>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</si>
  <si>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</si>
  <si>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</si>
  <si>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</si>
  <si>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</si>
  <si>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</si>
  <si>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</si>
  <si>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</si>
  <si>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</si>
  <si>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</si>
  <si>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</si>
  <si>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</si>
  <si>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</si>
  <si>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</si>
  <si>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</si>
  <si>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</si>
  <si>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</si>
  <si>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</si>
  <si>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</si>
  <si>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</si>
  <si>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</si>
  <si>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</si>
  <si>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</si>
  <si>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</si>
  <si>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</si>
  <si>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</si>
  <si>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</si>
  <si>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</si>
  <si>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</si>
  <si>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</si>
  <si>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</si>
  <si>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</si>
  <si>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</si>
  <si>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</si>
  <si>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</si>
  <si>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</si>
  <si>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</si>
  <si>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</si>
  <si>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</si>
  <si>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</si>
  <si>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</si>
  <si>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</si>
  <si>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</si>
  <si>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</si>
  <si>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</si>
  <si>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</si>
  <si>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</si>
  <si>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</si>
  <si>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</si>
  <si>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</si>
  <si>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</si>
  <si>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</si>
  <si>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</si>
  <si>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</si>
  <si>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</si>
  <si>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</si>
  <si>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</si>
  <si>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</si>
  <si>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</si>
  <si>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</si>
  <si>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</si>
  <si>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</si>
  <si>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</si>
  <si>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</si>
  <si>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</si>
  <si>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</si>
  <si>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</si>
  <si>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</si>
  <si>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</si>
  <si>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</si>
  <si>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</si>
  <si>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</si>
  <si>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</si>
  <si>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</si>
  <si>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</si>
  <si>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</si>
  <si>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</si>
  <si>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</si>
  <si>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</si>
  <si>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</si>
  <si>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</si>
  <si>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</si>
  <si>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</si>
  <si>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</si>
  <si>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</si>
  <si>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</si>
  <si>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</si>
  <si>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</si>
  <si>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</si>
  <si>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</si>
  <si>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</si>
  <si>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</si>
  <si>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</si>
  <si>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</si>
  <si>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</si>
  <si>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</si>
  <si>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</si>
  <si>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</si>
  <si>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</si>
  <si>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</si>
  <si>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</si>
  <si>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</si>
  <si>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</si>
  <si>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</si>
  <si>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</si>
  <si>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</si>
  <si>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</si>
  <si>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</si>
  <si>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</si>
  <si>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</si>
  <si>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</si>
  <si>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</si>
  <si>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</si>
  <si>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</si>
  <si>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</si>
  <si>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</si>
  <si>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</si>
  <si>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</si>
  <si>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</si>
  <si>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</si>
  <si>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</si>
  <si>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</si>
  <si>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</si>
  <si>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</si>
  <si>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</si>
  <si>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</si>
  <si>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</si>
  <si>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</si>
  <si>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</si>
  <si>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</si>
  <si>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</si>
  <si>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</si>
  <si>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</si>
  <si>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</si>
  <si>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</si>
  <si>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</si>
  <si>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</si>
  <si>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</si>
  <si>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</si>
  <si>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</si>
  <si>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</si>
  <si>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</si>
  <si>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</si>
  <si>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</si>
  <si>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</si>
  <si>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</si>
  <si>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</si>
  <si>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</si>
  <si>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</si>
  <si>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</si>
  <si>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</si>
  <si>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</si>
  <si>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</si>
  <si>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</si>
  <si>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</si>
  <si>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</si>
  <si>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</si>
  <si>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</si>
  <si>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</si>
  <si>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</si>
  <si>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</si>
  <si>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</si>
  <si>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</si>
  <si>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</si>
  <si>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</si>
  <si>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</si>
  <si>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</si>
  <si>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</si>
  <si>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</si>
  <si>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</si>
  <si>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</si>
  <si>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</si>
  <si>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</si>
  <si>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</si>
  <si>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</si>
  <si>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</si>
  <si>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</si>
  <si>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</si>
  <si>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</si>
  <si>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</si>
  <si>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</si>
  <si>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</si>
  <si>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</si>
  <si>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</si>
  <si>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</si>
  <si>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</si>
  <si>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</si>
  <si>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</si>
  <si>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</si>
  <si>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</si>
  <si>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</si>
  <si>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</si>
  <si>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</si>
  <si>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</si>
  <si>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</si>
  <si>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</si>
  <si>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</si>
  <si>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</si>
  <si>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</si>
  <si>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</si>
  <si>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</si>
  <si>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</si>
  <si>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</si>
  <si>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</si>
  <si>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</si>
  <si>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</si>
  <si>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</si>
  <si>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</si>
  <si>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</si>
  <si>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</si>
  <si>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</si>
  <si>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</si>
  <si>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</si>
  <si>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</si>
  <si>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</si>
  <si>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</si>
  <si>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</si>
  <si>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</si>
  <si>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</si>
  <si>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</si>
  <si>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</si>
  <si>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</si>
  <si>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</si>
  <si>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</si>
  <si>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</si>
  <si>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</si>
  <si>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</si>
  <si>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</si>
  <si>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</si>
  <si>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</si>
  <si>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</si>
  <si>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</si>
  <si>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</si>
  <si>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</si>
  <si>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</si>
  <si>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73881/1</t>
  </si>
  <si>
    <t>EXECUCAO DE DRENO COM MANTA GEOTEXTIL 200 G/M2</t>
  </si>
  <si>
    <t>73883/2</t>
  </si>
  <si>
    <t>EXECUCAO DE DRENO FRANCES COM BRITA NUM 2</t>
  </si>
  <si>
    <t>TUBO PVC CORRUGADO PERFURADO 100 MM C/ JUNTA ELASTICA PARA DRENAGEM.</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</si>
  <si>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</si>
  <si>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</si>
  <si>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</si>
  <si>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</si>
  <si>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</si>
  <si>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</si>
  <si>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</si>
  <si>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</si>
  <si>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</si>
  <si>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</si>
  <si>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</si>
  <si>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</si>
  <si>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</si>
  <si>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</si>
  <si>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</si>
  <si>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</si>
  <si>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</si>
  <si>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</si>
  <si>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</si>
  <si>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</si>
  <si>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</si>
  <si>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</si>
  <si>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</si>
  <si>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</si>
  <si>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</si>
  <si>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</si>
  <si>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</si>
  <si>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</si>
  <si>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</si>
  <si>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</si>
  <si>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</si>
  <si>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</si>
  <si>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</si>
  <si>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</si>
  <si>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</si>
  <si>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</si>
  <si>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</si>
  <si>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</si>
  <si>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</si>
  <si>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</si>
  <si>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</si>
  <si>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</si>
  <si>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</si>
  <si>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</si>
  <si>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</si>
  <si>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</si>
  <si>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</si>
  <si>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</si>
  <si>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</si>
  <si>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</si>
  <si>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</si>
  <si>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</si>
  <si>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</si>
  <si>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</si>
  <si>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</si>
  <si>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</si>
  <si>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</si>
  <si>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</si>
  <si>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</si>
  <si>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</si>
  <si>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</si>
  <si>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</si>
  <si>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</si>
  <si>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</si>
  <si>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</si>
  <si>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</si>
  <si>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</si>
  <si>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</si>
  <si>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</si>
  <si>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</si>
  <si>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</si>
  <si>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</si>
  <si>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</si>
  <si>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</si>
  <si>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</si>
  <si>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</si>
  <si>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</si>
  <si>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</si>
  <si>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</si>
  <si>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</si>
  <si>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</si>
  <si>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</si>
  <si>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</si>
  <si>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VIDRO LISO COMUM TRANSPARENTE, ESPESSURA 3MM</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</si>
  <si>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</si>
  <si>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</si>
  <si>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</si>
  <si>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</si>
  <si>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</si>
  <si>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</si>
  <si>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</si>
  <si>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</si>
  <si>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</si>
  <si>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</si>
  <si>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</si>
  <si>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</si>
  <si>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</si>
  <si>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</si>
  <si>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</si>
  <si>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</si>
  <si>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</si>
  <si>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</si>
  <si>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</si>
  <si>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</si>
  <si>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</si>
  <si>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</si>
  <si>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</si>
  <si>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</si>
  <si>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</si>
  <si>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</si>
  <si>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</si>
  <si>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</si>
  <si>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</si>
  <si>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</si>
  <si>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</si>
  <si>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</si>
  <si>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</si>
  <si>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</si>
  <si>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</si>
  <si>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</si>
  <si>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</si>
  <si>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</si>
  <si>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</si>
  <si>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</si>
  <si>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</si>
  <si>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</si>
  <si>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</si>
  <si>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</si>
  <si>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</si>
  <si>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</si>
  <si>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</si>
  <si>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</si>
  <si>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</si>
  <si>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</si>
  <si>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</si>
  <si>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</si>
  <si>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</si>
  <si>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</si>
  <si>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</si>
  <si>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</si>
  <si>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</si>
  <si>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</si>
  <si>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</si>
  <si>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</si>
  <si>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</si>
  <si>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</si>
  <si>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</si>
  <si>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</si>
  <si>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</si>
  <si>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</si>
  <si>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</si>
  <si>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</si>
  <si>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</si>
  <si>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</si>
  <si>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</si>
  <si>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</si>
  <si>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</si>
  <si>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</si>
  <si>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</si>
  <si>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</si>
  <si>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</si>
  <si>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</si>
  <si>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</si>
  <si>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</si>
  <si>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</si>
  <si>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</si>
  <si>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</si>
  <si>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</si>
  <si>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</si>
  <si>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</si>
  <si>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</si>
  <si>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</si>
  <si>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</si>
  <si>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</si>
  <si>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</si>
  <si>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</si>
  <si>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</si>
  <si>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</si>
  <si>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</si>
  <si>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</si>
  <si>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</si>
  <si>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CORTE E DOBRA DE AÇO CA-60, DIÂMETRO DE 5,0 MM, UTILIZADO EM ESTRIBO CONTÍNUO HELICOIDAL. AF_10/2016</t>
  </si>
  <si>
    <t>CORTE E DOBRA DE AÇO CA-50, DIÂMETRO DE 6,3 MM, UTILIZADO EM ESTRIBO CONTÍNUO HELICOIDAL. AF_10/2016</t>
  </si>
  <si>
    <t>MONTAGEM DE ARMADURA LONGITUDINAL DE ESTACAS DE SEÇÃO CIRCULAR, DIÂMETRO = 10,0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</si>
  <si>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</si>
  <si>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</si>
  <si>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</si>
  <si>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</si>
  <si>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MONTAGEM DE ARMADURA TRANSVERSAL DE ESTACAS DE SEÇÃO CIRCULAR, DIÂMETRO = 6,3 MM. AF_11/2016</t>
  </si>
  <si>
    <t>MONTAGEM DE ARMADURA LONGITUDINAL DE ESTACAS DE SEÇÃO RETANGULAR (BARRETE), DIÂMETRO = 10,0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</si>
  <si>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</si>
  <si>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</si>
  <si>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</si>
  <si>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</si>
  <si>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</si>
  <si>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</si>
  <si>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</si>
  <si>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</si>
  <si>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</si>
  <si>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</si>
  <si>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</si>
  <si>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</si>
  <si>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GRAUTEAMENTO VERTICAL EM ALVENARIA ESTRUTURAL. AF_01/2015</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</si>
  <si>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</si>
  <si>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</si>
  <si>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</si>
  <si>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</si>
  <si>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</si>
  <si>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</si>
  <si>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</si>
  <si>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</si>
  <si>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</si>
  <si>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</si>
  <si>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</si>
  <si>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</si>
  <si>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</si>
  <si>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</si>
  <si>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</si>
  <si>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</si>
  <si>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</si>
  <si>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</si>
  <si>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</si>
  <si>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</si>
  <si>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</si>
  <si>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</si>
  <si>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</si>
  <si>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</si>
  <si>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</si>
  <si>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</si>
  <si>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</si>
  <si>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</si>
  <si>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</si>
  <si>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</si>
  <si>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</si>
  <si>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BOMBA, ADENSAMENTO E ACABAMENTO DE CONCRETO EM ESTRUTURAS. AF_12/2015</t>
  </si>
  <si>
    <t>CONCRETO FCK = 20MPA, TRAÇO 1:2,7:3 (CIMENTO/ AREIA MÉDIA/ BRITA 1)  - PREPARO MECÂNICO COM BETONEIRA 600 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</si>
  <si>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</si>
  <si>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</si>
  <si>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</si>
  <si>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</si>
  <si>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</si>
  <si>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</si>
  <si>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</si>
  <si>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</si>
  <si>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</si>
  <si>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</si>
  <si>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</si>
  <si>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</si>
  <si>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</si>
  <si>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</si>
  <si>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</si>
  <si>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</si>
  <si>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</si>
  <si>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</si>
  <si>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</si>
  <si>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</si>
  <si>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</si>
  <si>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</si>
  <si>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</si>
  <si>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</si>
  <si>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</si>
  <si>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</si>
  <si>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</si>
  <si>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</si>
  <si>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</si>
  <si>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</si>
  <si>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</si>
  <si>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</si>
  <si>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</si>
  <si>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ELETRODUTO FLEXÍVEL CORRUGADO,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</si>
  <si>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</si>
  <si>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PVC, DN 32 MM (1"), PARA CIRCUITOS TERMINAIS, INSTALADO EM FORRO - FORNECIMENTO E INSTALAÇÃO. AF_12/2015</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</si>
  <si>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</si>
  <si>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</si>
  <si>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</si>
  <si>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</si>
  <si>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</si>
  <si>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</si>
  <si>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</si>
  <si>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</si>
  <si>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</si>
  <si>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</si>
  <si>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</si>
  <si>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</si>
  <si>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</si>
  <si>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</si>
  <si>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</si>
  <si>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</si>
  <si>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</si>
  <si>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</si>
  <si>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</si>
  <si>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</si>
  <si>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</si>
  <si>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</si>
  <si>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</si>
  <si>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</si>
  <si>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</si>
  <si>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</si>
  <si>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</si>
  <si>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</si>
  <si>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</si>
  <si>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</si>
  <si>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</si>
  <si>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</si>
  <si>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</si>
  <si>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</si>
  <si>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</si>
  <si>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</si>
  <si>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</si>
  <si>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</si>
  <si>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</si>
  <si>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</si>
  <si>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</si>
  <si>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</si>
  <si>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</si>
  <si>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</si>
  <si>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</si>
  <si>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</si>
  <si>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</si>
  <si>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</si>
  <si>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</si>
  <si>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</si>
  <si>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</si>
  <si>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</si>
  <si>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</si>
  <si>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</si>
  <si>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</si>
  <si>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</si>
  <si>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</si>
  <si>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</si>
  <si>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</si>
  <si>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</si>
  <si>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</si>
  <si>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</si>
  <si>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</si>
  <si>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</si>
  <si>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</si>
  <si>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</si>
  <si>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</si>
  <si>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</si>
  <si>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</si>
  <si>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</si>
  <si>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</si>
  <si>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</si>
  <si>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</si>
  <si>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</si>
  <si>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</si>
  <si>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</si>
  <si>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</si>
  <si>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</si>
  <si>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</si>
  <si>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</si>
  <si>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</si>
  <si>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</si>
  <si>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</si>
  <si>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</si>
  <si>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</si>
  <si>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</si>
  <si>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</si>
  <si>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</si>
  <si>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</si>
  <si>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</si>
  <si>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</si>
  <si>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0,6/1,0 KV, PARA CIRCUITOS TERMINAIS - FORNECIMENTO E INSTALAÇÃO. AF_12/2015</t>
  </si>
  <si>
    <t>CABO DE COBRE FLEXÍVEL ISOLADO, 4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</si>
  <si>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</si>
  <si>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</si>
  <si>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</si>
  <si>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</si>
  <si>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</si>
  <si>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</si>
  <si>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</si>
  <si>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</si>
  <si>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</si>
  <si>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</si>
  <si>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</si>
  <si>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</si>
  <si>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</si>
  <si>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</si>
  <si>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</si>
  <si>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</si>
  <si>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</si>
  <si>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</si>
  <si>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</si>
  <si>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</si>
  <si>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</si>
  <si>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</si>
  <si>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</si>
  <si>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</si>
  <si>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</si>
  <si>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</si>
  <si>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</si>
  <si>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</si>
  <si>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</si>
  <si>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4" ALTA (2,00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</si>
  <si>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</si>
  <si>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</si>
  <si>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</si>
  <si>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</si>
  <si>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</si>
  <si>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</si>
  <si>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</si>
  <si>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</si>
  <si>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</si>
  <si>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</si>
  <si>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B,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</si>
  <si>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</si>
  <si>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</si>
  <si>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</si>
  <si>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</si>
  <si>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</si>
  <si>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</si>
  <si>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</si>
  <si>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</si>
  <si>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</si>
  <si>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</si>
  <si>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</si>
  <si>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</si>
  <si>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</si>
  <si>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</si>
  <si>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</si>
  <si>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</si>
  <si>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</si>
  <si>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</si>
  <si>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</si>
  <si>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</si>
  <si>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</si>
  <si>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</si>
  <si>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</si>
  <si>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INTERRUPTOR INTERMEDIARIO (FOUR-WAY) - FORNECIMENTO E INSTALACAO</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</si>
  <si>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</si>
  <si>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</si>
  <si>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</si>
  <si>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</si>
  <si>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</si>
  <si>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</si>
  <si>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</si>
  <si>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</si>
  <si>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</si>
  <si>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</si>
  <si>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</si>
  <si>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</si>
  <si>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</si>
  <si>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</si>
  <si>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</si>
  <si>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</si>
  <si>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</si>
  <si>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</si>
  <si>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</si>
  <si>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</si>
  <si>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</si>
  <si>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</si>
  <si>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</si>
  <si>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</si>
  <si>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</si>
  <si>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</si>
  <si>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</si>
  <si>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</si>
  <si>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</si>
  <si>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</si>
  <si>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</si>
  <si>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TOMADA ALTA DE EMBUTIR (1 MÓDULO), 2P+T 10 A, SEM SUPORTE E SEM PLACA - FORNECIMENTO E INSTALAÇÃO. AF_12/2015</t>
  </si>
  <si>
    <t>TOMADA ALTA DE EMBUTIR (1 MÓDULO), 2P+T 20 A, SEM SUPORTE E SEM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</si>
  <si>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</si>
  <si>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</si>
  <si>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</si>
  <si>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</si>
  <si>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</si>
  <si>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</si>
  <si>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</si>
  <si>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</si>
  <si>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</si>
  <si>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</si>
  <si>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</si>
  <si>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</si>
  <si>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</si>
  <si>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</si>
  <si>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</si>
  <si>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</si>
  <si>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</si>
  <si>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</si>
  <si>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</si>
  <si>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</si>
  <si>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</si>
  <si>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</si>
  <si>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</si>
  <si>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</si>
  <si>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</si>
  <si>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</si>
  <si>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</si>
  <si>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</si>
  <si>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</si>
  <si>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</si>
  <si>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</si>
  <si>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</si>
  <si>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</si>
  <si>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</si>
  <si>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</si>
  <si>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</si>
  <si>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</si>
  <si>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</si>
  <si>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</si>
  <si>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</si>
  <si>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</si>
  <si>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</si>
  <si>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</si>
  <si>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</si>
  <si>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</si>
  <si>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</si>
  <si>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</si>
  <si>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</si>
  <si>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</si>
  <si>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</si>
  <si>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</si>
  <si>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</si>
  <si>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</si>
  <si>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</si>
  <si>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</si>
  <si>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</si>
  <si>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</si>
  <si>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</si>
  <si>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</si>
  <si>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</si>
  <si>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</si>
  <si>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</si>
  <si>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</si>
  <si>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</si>
  <si>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</si>
  <si>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</si>
  <si>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</si>
  <si>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</si>
  <si>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</si>
  <si>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</si>
  <si>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</si>
  <si>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</si>
  <si>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</si>
  <si>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</si>
  <si>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</si>
  <si>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</si>
  <si>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</si>
  <si>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</si>
  <si>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</si>
  <si>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</si>
  <si>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</si>
  <si>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</si>
  <si>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</si>
  <si>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</si>
  <si>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</si>
  <si>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</si>
  <si>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</si>
  <si>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</si>
  <si>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</si>
  <si>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</si>
  <si>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</si>
  <si>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</si>
  <si>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</si>
  <si>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</si>
  <si>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</si>
  <si>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</si>
  <si>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</si>
  <si>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</si>
  <si>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</si>
  <si>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</si>
  <si>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</si>
  <si>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</si>
  <si>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</si>
  <si>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</si>
  <si>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</si>
  <si>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</si>
  <si>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</si>
  <si>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</si>
  <si>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</si>
  <si>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</si>
  <si>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</si>
  <si>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</si>
  <si>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</si>
  <si>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</si>
  <si>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</si>
  <si>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</si>
  <si>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</si>
  <si>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</si>
  <si>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</si>
  <si>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</si>
  <si>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</si>
  <si>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</si>
  <si>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</si>
  <si>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</si>
  <si>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</si>
  <si>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</si>
  <si>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</si>
  <si>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</si>
  <si>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</si>
  <si>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</si>
  <si>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</si>
  <si>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</si>
  <si>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</si>
  <si>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</si>
  <si>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</si>
  <si>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</si>
  <si>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</si>
  <si>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</si>
  <si>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</si>
  <si>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</si>
  <si>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</si>
  <si>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</si>
  <si>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</si>
  <si>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</si>
  <si>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</si>
  <si>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</si>
  <si>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</si>
  <si>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</si>
  <si>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</si>
  <si>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</si>
  <si>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</si>
  <si>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</si>
  <si>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</si>
  <si>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</si>
  <si>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</si>
  <si>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</si>
  <si>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</si>
  <si>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</si>
  <si>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</si>
  <si>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</si>
  <si>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</si>
  <si>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</si>
  <si>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</si>
  <si>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</si>
  <si>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</si>
  <si>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</si>
  <si>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</si>
  <si>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</si>
  <si>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</si>
  <si>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</si>
  <si>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</si>
  <si>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</si>
  <si>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</si>
  <si>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</si>
  <si>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</si>
  <si>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</si>
  <si>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</si>
  <si>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</si>
  <si>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</si>
  <si>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</si>
  <si>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</si>
  <si>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</si>
  <si>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</si>
  <si>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</si>
  <si>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</si>
  <si>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</si>
  <si>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</si>
  <si>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</si>
  <si>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</si>
  <si>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</si>
  <si>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</si>
  <si>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</si>
  <si>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</si>
  <si>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</si>
  <si>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</si>
  <si>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</si>
  <si>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</si>
  <si>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</si>
  <si>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</si>
  <si>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</si>
  <si>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</si>
  <si>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</si>
  <si>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</si>
  <si>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</si>
  <si>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</si>
  <si>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</si>
  <si>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</si>
  <si>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</si>
  <si>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</si>
  <si>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</si>
  <si>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</si>
  <si>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</si>
  <si>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</si>
  <si>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</si>
  <si>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</si>
  <si>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</si>
  <si>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</si>
  <si>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</si>
  <si>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</si>
  <si>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</si>
  <si>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</si>
  <si>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</si>
  <si>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</si>
  <si>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</si>
  <si>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</si>
  <si>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</si>
  <si>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</si>
  <si>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</si>
  <si>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</si>
  <si>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</si>
  <si>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</si>
  <si>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</si>
  <si>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</si>
  <si>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</si>
  <si>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</si>
  <si>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</si>
  <si>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</si>
  <si>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</si>
  <si>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</si>
  <si>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</si>
  <si>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</si>
  <si>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</si>
  <si>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</si>
  <si>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</si>
  <si>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</si>
  <si>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</si>
  <si>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</si>
  <si>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</si>
  <si>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</si>
  <si>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</si>
  <si>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</si>
  <si>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</si>
  <si>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</si>
  <si>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</si>
  <si>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</si>
  <si>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</si>
  <si>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</si>
  <si>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</si>
  <si>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</si>
  <si>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</si>
  <si>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</si>
  <si>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</si>
  <si>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</si>
  <si>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</si>
  <si>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</si>
  <si>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</si>
  <si>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</si>
  <si>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</si>
  <si>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</si>
  <si>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</si>
  <si>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</si>
  <si>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</si>
  <si>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</si>
  <si>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</si>
  <si>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</si>
  <si>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</si>
  <si>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</si>
  <si>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</si>
  <si>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</si>
  <si>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</si>
  <si>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</si>
  <si>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</si>
  <si>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</si>
  <si>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</si>
  <si>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</si>
  <si>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</si>
  <si>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</si>
  <si>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</si>
  <si>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</si>
  <si>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</si>
  <si>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</si>
  <si>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</si>
  <si>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</si>
  <si>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</si>
  <si>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</si>
  <si>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</si>
  <si>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</si>
  <si>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</si>
  <si>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</si>
  <si>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</si>
  <si>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</si>
  <si>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</si>
  <si>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</si>
  <si>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</si>
  <si>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TÊ DE REDUÇÃO, PVC, SOLDÁVEL, DN 40MM X 32MM,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</si>
  <si>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</si>
  <si>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</si>
  <si>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</si>
  <si>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</si>
  <si>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</si>
  <si>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</si>
  <si>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</si>
  <si>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</si>
  <si>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</si>
  <si>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</si>
  <si>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</si>
  <si>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</si>
  <si>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</si>
  <si>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</si>
  <si>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</si>
  <si>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</si>
  <si>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</si>
  <si>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</si>
  <si>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</si>
  <si>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</si>
  <si>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</si>
  <si>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</si>
  <si>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</si>
  <si>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</si>
  <si>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</si>
  <si>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</si>
  <si>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</si>
  <si>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</si>
  <si>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</si>
  <si>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</si>
  <si>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</si>
  <si>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</si>
  <si>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</si>
  <si>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</si>
  <si>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</si>
  <si>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</si>
  <si>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</si>
  <si>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</si>
  <si>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</si>
  <si>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</si>
  <si>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</si>
  <si>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</si>
  <si>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</si>
  <si>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</si>
  <si>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</si>
  <si>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</si>
  <si>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</si>
  <si>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</si>
  <si>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</si>
  <si>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</si>
  <si>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</si>
  <si>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</si>
  <si>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</si>
  <si>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</si>
  <si>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</si>
  <si>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</si>
  <si>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</si>
  <si>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</si>
  <si>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</si>
  <si>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</si>
  <si>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</si>
  <si>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</si>
  <si>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</si>
  <si>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</si>
  <si>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</si>
  <si>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</si>
  <si>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</si>
  <si>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</si>
  <si>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</si>
  <si>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</si>
  <si>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</si>
  <si>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</si>
  <si>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</si>
  <si>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</si>
  <si>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</si>
  <si>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</si>
  <si>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</si>
  <si>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</si>
  <si>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</si>
  <si>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</si>
  <si>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</si>
  <si>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</si>
  <si>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</si>
  <si>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</si>
  <si>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</si>
  <si>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</si>
  <si>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</si>
  <si>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</si>
  <si>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</si>
  <si>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</si>
  <si>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</si>
  <si>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</si>
  <si>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</si>
  <si>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</si>
  <si>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</si>
  <si>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</si>
  <si>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</si>
  <si>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</si>
  <si>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</si>
  <si>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</si>
  <si>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</si>
  <si>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</si>
  <si>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</si>
  <si>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</si>
  <si>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</si>
  <si>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</si>
  <si>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</si>
  <si>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</si>
  <si>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</si>
  <si>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</si>
  <si>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</si>
  <si>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</si>
  <si>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</si>
  <si>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</si>
  <si>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</si>
  <si>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</si>
  <si>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</si>
  <si>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</si>
  <si>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</si>
  <si>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</si>
  <si>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</si>
  <si>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</si>
  <si>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</si>
  <si>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</si>
  <si>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</si>
  <si>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</si>
  <si>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</si>
  <si>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</si>
  <si>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</si>
  <si>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</si>
  <si>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</si>
  <si>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</si>
  <si>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</si>
  <si>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</si>
  <si>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</si>
  <si>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</si>
  <si>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</si>
  <si>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</si>
  <si>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</si>
  <si>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</si>
  <si>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</si>
  <si>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</si>
  <si>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</si>
  <si>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</si>
  <si>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</si>
  <si>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</si>
  <si>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</si>
  <si>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</si>
  <si>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</si>
  <si>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</si>
  <si>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</si>
  <si>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</si>
  <si>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</si>
  <si>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</si>
  <si>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</si>
  <si>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</si>
  <si>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</si>
  <si>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</si>
  <si>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</si>
  <si>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</si>
  <si>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</si>
  <si>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</si>
  <si>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</si>
  <si>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</si>
  <si>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</si>
  <si>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</si>
  <si>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</si>
  <si>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</si>
  <si>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</si>
  <si>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</si>
  <si>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</si>
  <si>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</si>
  <si>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</si>
  <si>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</si>
  <si>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</si>
  <si>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</si>
  <si>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</si>
  <si>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</si>
  <si>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</si>
  <si>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</si>
  <si>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</si>
  <si>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</si>
  <si>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</si>
  <si>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</si>
  <si>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</si>
  <si>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</si>
  <si>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</si>
  <si>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</si>
  <si>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</si>
  <si>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</si>
  <si>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</si>
  <si>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</si>
  <si>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</si>
  <si>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</si>
  <si>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</si>
  <si>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</si>
  <si>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</si>
  <si>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</si>
  <si>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</si>
  <si>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</si>
  <si>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</si>
  <si>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</si>
  <si>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</si>
  <si>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</si>
  <si>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</si>
  <si>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</si>
  <si>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</si>
  <si>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</si>
  <si>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</si>
  <si>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</si>
  <si>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</si>
  <si>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</si>
  <si>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</si>
  <si>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</si>
  <si>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</si>
  <si>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</si>
  <si>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</si>
  <si>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</si>
  <si>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</si>
  <si>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</si>
  <si>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</si>
  <si>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</si>
  <si>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</si>
  <si>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</si>
  <si>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</si>
  <si>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</si>
  <si>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</si>
  <si>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</si>
  <si>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</si>
  <si>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</si>
  <si>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</si>
  <si>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</si>
  <si>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</si>
  <si>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</si>
  <si>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</si>
  <si>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</si>
  <si>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</si>
  <si>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</si>
  <si>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</si>
  <si>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</si>
  <si>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</si>
  <si>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</si>
  <si>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</si>
  <si>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</si>
  <si>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</si>
  <si>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</si>
  <si>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</si>
  <si>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</si>
  <si>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</si>
  <si>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</si>
  <si>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</si>
  <si>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</si>
  <si>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</si>
  <si>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</si>
  <si>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</si>
  <si>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</si>
  <si>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</si>
  <si>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</si>
  <si>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</si>
  <si>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</si>
  <si>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</si>
  <si>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</si>
  <si>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</si>
  <si>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</si>
  <si>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</si>
  <si>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</si>
  <si>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</si>
  <si>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</si>
  <si>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</si>
  <si>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</si>
  <si>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</si>
  <si>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</si>
  <si>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</si>
  <si>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</si>
  <si>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</si>
  <si>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</si>
  <si>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</si>
  <si>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</si>
  <si>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</si>
  <si>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</si>
  <si>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</si>
  <si>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</si>
  <si>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</si>
  <si>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</si>
  <si>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</si>
  <si>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</si>
  <si>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</si>
  <si>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</si>
  <si>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</si>
  <si>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</si>
  <si>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</si>
  <si>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</si>
  <si>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</si>
  <si>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</si>
  <si>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</si>
  <si>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</si>
  <si>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</si>
  <si>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</si>
  <si>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</si>
  <si>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</si>
  <si>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</si>
  <si>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</si>
  <si>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</si>
  <si>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</si>
  <si>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</si>
  <si>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</si>
  <si>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</si>
  <si>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</si>
  <si>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</si>
  <si>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</si>
  <si>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</si>
  <si>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</si>
  <si>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</si>
  <si>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</si>
  <si>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</si>
  <si>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</si>
  <si>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</si>
  <si>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</si>
  <si>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</si>
  <si>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</si>
  <si>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</si>
  <si>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</si>
  <si>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</si>
  <si>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</si>
  <si>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</si>
  <si>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</si>
  <si>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</si>
  <si>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</si>
  <si>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</si>
  <si>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</si>
  <si>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</si>
  <si>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</si>
  <si>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</si>
  <si>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</si>
  <si>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</si>
  <si>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</si>
  <si>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</si>
  <si>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</si>
  <si>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</si>
  <si>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VASO SANITARIO SIFONADO CONVENCIONAL COM LOUÇA BRANCA, INCLUSO CONJUNTO DE LIGAÇÃO PARA BACIA SANITÁRIA AJUSTÁVEL - FORNECIMENTO E INSTALAÇÃO. AF_10/2016</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</si>
  <si>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</si>
  <si>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</si>
  <si>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</si>
  <si>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GAVETA BRUTO, LATÃO, ROSCÁVEL, 1/2",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</si>
  <si>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</si>
  <si>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</si>
  <si>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</si>
  <si>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</si>
  <si>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</si>
  <si>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</si>
  <si>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</si>
  <si>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</si>
  <si>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</si>
  <si>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</si>
  <si>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</si>
  <si>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</si>
  <si>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</si>
  <si>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</si>
  <si>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</si>
  <si>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</si>
  <si>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</si>
  <si>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</si>
  <si>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</si>
  <si>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</si>
  <si>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</si>
  <si>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</si>
  <si>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</si>
  <si>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</si>
  <si>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</si>
  <si>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</si>
  <si>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</si>
  <si>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</si>
  <si>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</si>
  <si>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</si>
  <si>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</si>
  <si>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</si>
  <si>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</si>
  <si>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</si>
  <si>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</si>
  <si>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</si>
  <si>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</si>
  <si>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</si>
  <si>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</si>
  <si>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</si>
  <si>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</si>
  <si>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</si>
  <si>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</si>
  <si>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</si>
  <si>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</si>
  <si>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</si>
  <si>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</si>
  <si>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</si>
  <si>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</si>
  <si>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</si>
  <si>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</si>
  <si>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</si>
  <si>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</si>
  <si>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</si>
  <si>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CONTRAPISO PARA RAMAIS/ DISTRIBUIÇÃO COM DIÂMETROS MAIORES QUE 40 MM E MENORES OU IGUAIS A 75 MM. AF_05/2015</t>
  </si>
  <si>
    <t>RASGO EM CONTRAPISO PARA RAMAIS/ DISTRIBUIÇÃO COM DIÂMETROS MAIORES QUE 75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</si>
  <si>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</si>
  <si>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</si>
  <si>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</si>
  <si>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</si>
  <si>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</si>
  <si>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</si>
  <si>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</si>
  <si>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</si>
  <si>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</si>
  <si>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</si>
  <si>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</si>
  <si>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</si>
  <si>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</si>
  <si>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</si>
  <si>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</si>
  <si>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</si>
  <si>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</si>
  <si>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</si>
  <si>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</si>
  <si>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</si>
  <si>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</si>
  <si>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</si>
  <si>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</si>
  <si>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</si>
  <si>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</si>
  <si>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</si>
  <si>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</si>
  <si>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</si>
  <si>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</si>
  <si>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</si>
  <si>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</si>
  <si>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</si>
  <si>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</si>
  <si>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</si>
  <si>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</si>
  <si>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</si>
  <si>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</si>
  <si>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</si>
  <si>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</si>
  <si>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</si>
  <si>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</si>
  <si>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</si>
  <si>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</si>
  <si>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</si>
  <si>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</si>
  <si>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</si>
  <si>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</si>
  <si>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</si>
  <si>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</si>
  <si>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</si>
  <si>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SEM PREVISÃO DE FÔRMA, COM RETROESCAVADEIRA. AF_06/2017</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</si>
  <si>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</si>
  <si>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</si>
  <si>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</si>
  <si>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</si>
  <si>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</si>
  <si>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</si>
  <si>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</si>
  <si>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</si>
  <si>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</si>
  <si>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</si>
  <si>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</si>
  <si>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</si>
  <si>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</si>
  <si>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</si>
  <si>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</si>
  <si>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</si>
  <si>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</si>
  <si>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</si>
  <si>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</si>
  <si>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</si>
  <si>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</si>
  <si>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</si>
  <si>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</si>
  <si>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</si>
  <si>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</si>
  <si>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</si>
  <si>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</si>
  <si>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</si>
  <si>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</si>
  <si>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</si>
  <si>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</si>
  <si>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</si>
  <si>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</si>
  <si>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</si>
  <si>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</si>
  <si>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</si>
  <si>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</si>
  <si>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</si>
  <si>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</si>
  <si>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</si>
  <si>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TXKM</t>
  </si>
  <si>
    <t>T</t>
  </si>
  <si>
    <t>FORNECIMENTO E ASSENTAMENTO DE BRITA 2-DRENOS E FILTROS   MM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</si>
  <si>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</si>
  <si>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</si>
  <si>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</si>
  <si>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</si>
  <si>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</si>
  <si>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</si>
  <si>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</si>
  <si>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</si>
  <si>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</si>
  <si>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</si>
  <si>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</si>
  <si>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</si>
  <si>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</si>
  <si>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</si>
  <si>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</si>
  <si>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</si>
  <si>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</si>
  <si>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</si>
  <si>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</si>
  <si>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</si>
  <si>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</si>
  <si>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</si>
  <si>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</si>
  <si>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</si>
  <si>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</si>
  <si>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</si>
  <si>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</si>
  <si>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</si>
  <si>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</si>
  <si>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</si>
  <si>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</si>
  <si>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</si>
  <si>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</si>
  <si>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</si>
  <si>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</si>
  <si>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</si>
  <si>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</si>
  <si>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</si>
  <si>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</si>
  <si>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</si>
  <si>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</si>
  <si>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</si>
  <si>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</si>
  <si>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</si>
  <si>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</si>
  <si>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</si>
  <si>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</si>
  <si>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</si>
  <si>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</si>
  <si>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</si>
  <si>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</si>
  <si>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</si>
  <si>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</si>
  <si>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</si>
  <si>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</si>
  <si>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</si>
  <si>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</si>
  <si>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</si>
  <si>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VERTICAL DE 14X19X39CM (ESPESSURA 14CM) DE PAREDES COM ÁREA LÍQUIDA MENOR QUE 6M2 COM VÃOS E ARGAMASSA DE ASSENTAMENTO COM PREPARO MANUAL. AF_06/2014</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</si>
  <si>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</si>
  <si>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</si>
  <si>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</si>
  <si>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</si>
  <si>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</si>
  <si>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</si>
  <si>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</si>
  <si>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</si>
  <si>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</si>
  <si>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</si>
  <si>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</si>
  <si>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</si>
  <si>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</si>
  <si>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</si>
  <si>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</si>
  <si>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</si>
  <si>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</si>
  <si>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</si>
  <si>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</si>
  <si>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</si>
  <si>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</si>
  <si>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</si>
  <si>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</si>
  <si>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</si>
  <si>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</si>
  <si>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</si>
  <si>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</si>
  <si>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</si>
  <si>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</si>
  <si>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</si>
  <si>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</si>
  <si>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</si>
  <si>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</si>
  <si>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</si>
  <si>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</si>
  <si>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</si>
  <si>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</si>
  <si>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</si>
  <si>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</si>
  <si>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</si>
  <si>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</si>
  <si>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</si>
  <si>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</si>
  <si>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</si>
  <si>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</si>
  <si>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</si>
  <si>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</si>
  <si>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</si>
  <si>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</si>
  <si>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</si>
  <si>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</si>
  <si>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</si>
  <si>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</si>
  <si>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</si>
  <si>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</si>
  <si>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</si>
  <si>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</si>
  <si>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</si>
  <si>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</si>
  <si>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</si>
  <si>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</si>
  <si>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</si>
  <si>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</si>
  <si>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</si>
  <si>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</si>
  <si>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</si>
  <si>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</si>
  <si>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</si>
  <si>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</si>
  <si>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</si>
  <si>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</si>
  <si>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</si>
  <si>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</si>
  <si>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</si>
  <si>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</si>
  <si>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</si>
  <si>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</si>
  <si>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</si>
  <si>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</si>
  <si>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</si>
  <si>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</si>
  <si>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</si>
  <si>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</si>
  <si>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</si>
  <si>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</si>
  <si>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</si>
  <si>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</si>
  <si>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</si>
  <si>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</si>
  <si>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</si>
  <si>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</si>
  <si>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</si>
  <si>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</si>
  <si>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</si>
  <si>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</si>
  <si>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</si>
  <si>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</si>
  <si>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</si>
  <si>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</si>
  <si>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</si>
  <si>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</si>
  <si>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</si>
  <si>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</si>
  <si>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</si>
  <si>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</si>
  <si>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</si>
  <si>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</si>
  <si>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</si>
  <si>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</si>
  <si>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</si>
  <si>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</si>
  <si>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</si>
  <si>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</si>
  <si>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</si>
  <si>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</si>
  <si>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</si>
  <si>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</si>
  <si>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</si>
  <si>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</si>
  <si>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</si>
  <si>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</si>
  <si>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</si>
  <si>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</si>
  <si>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</si>
  <si>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</si>
  <si>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</si>
  <si>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</si>
  <si>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</si>
  <si>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</si>
  <si>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</si>
  <si>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</si>
  <si>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</si>
  <si>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</si>
  <si>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</si>
  <si>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</si>
  <si>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</si>
  <si>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</si>
  <si>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</si>
  <si>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</si>
  <si>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</si>
  <si>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</si>
  <si>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</si>
  <si>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</si>
  <si>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</si>
  <si>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</si>
  <si>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</si>
  <si>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</si>
  <si>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</si>
  <si>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</si>
  <si>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</si>
  <si>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</si>
  <si>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</si>
  <si>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</si>
  <si>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</si>
  <si>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</si>
  <si>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</si>
  <si>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</si>
  <si>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</si>
  <si>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</si>
  <si>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</si>
  <si>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</si>
  <si>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</si>
  <si>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</si>
  <si>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</si>
  <si>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</si>
  <si>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</si>
  <si>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</si>
  <si>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</si>
  <si>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</si>
  <si>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</si>
  <si>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</si>
  <si>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</si>
  <si>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</si>
  <si>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</si>
  <si>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</si>
  <si>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</si>
  <si>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</si>
  <si>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</si>
  <si>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</si>
  <si>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</si>
  <si>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</si>
  <si>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</si>
  <si>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</si>
  <si>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</si>
  <si>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</si>
  <si>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</si>
  <si>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</si>
  <si>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</si>
  <si>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</si>
  <si>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</si>
  <si>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</si>
  <si>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</si>
  <si>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</si>
  <si>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</si>
  <si>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</si>
  <si>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</si>
  <si>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</si>
  <si>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</si>
  <si>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</si>
  <si>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</si>
  <si>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</si>
  <si>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</si>
  <si>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</si>
  <si>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</si>
  <si>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</si>
  <si>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</si>
  <si>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</si>
  <si>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</si>
  <si>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</si>
  <si>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</si>
  <si>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</si>
  <si>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</si>
  <si>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</si>
  <si>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</si>
  <si>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</si>
  <si>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</si>
  <si>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</si>
  <si>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</si>
  <si>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</si>
  <si>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</si>
  <si>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</si>
  <si>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</si>
  <si>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</si>
  <si>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</si>
  <si>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</si>
  <si>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</si>
  <si>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</si>
  <si>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</si>
  <si>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</si>
  <si>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</si>
  <si>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</si>
  <si>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</si>
  <si>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</si>
  <si>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</si>
  <si>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</si>
  <si>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</si>
  <si>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</si>
  <si>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</si>
  <si>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</si>
  <si>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</si>
  <si>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</si>
  <si>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</si>
  <si>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</si>
  <si>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</si>
  <si>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</si>
  <si>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</si>
  <si>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</si>
  <si>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</si>
  <si>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</si>
  <si>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</si>
  <si>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</si>
  <si>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</si>
  <si>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</si>
  <si>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</si>
  <si>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</si>
  <si>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</si>
  <si>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</si>
  <si>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</si>
  <si>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</si>
  <si>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</si>
  <si>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</si>
  <si>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</si>
  <si>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</si>
  <si>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</si>
  <si>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</si>
  <si>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</si>
  <si>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</si>
  <si>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</si>
  <si>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</si>
  <si>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</si>
  <si>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</si>
  <si>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</si>
  <si>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</si>
  <si>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</si>
  <si>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</si>
  <si>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</si>
  <si>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</si>
  <si>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</si>
  <si>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</si>
  <si>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</si>
  <si>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</si>
  <si>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</si>
  <si>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</si>
  <si>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</si>
  <si>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</si>
  <si>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</si>
  <si>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</si>
  <si>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</si>
  <si>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</si>
  <si>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</si>
  <si>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</si>
  <si>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</si>
  <si>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</si>
  <si>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</si>
  <si>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</si>
  <si>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</si>
  <si>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</si>
  <si>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</si>
  <si>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</si>
  <si>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</si>
  <si>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</si>
  <si>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</si>
  <si>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</si>
  <si>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</si>
  <si>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</si>
  <si>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</si>
  <si>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</si>
  <si>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</si>
  <si>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</si>
  <si>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</si>
  <si>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</si>
  <si>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</si>
  <si>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</si>
  <si>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</si>
  <si>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</si>
  <si>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</si>
  <si>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</si>
  <si>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</si>
  <si>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</si>
  <si>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</si>
  <si>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</si>
  <si>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</si>
  <si>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</si>
  <si>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</si>
  <si>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</si>
  <si>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</si>
  <si>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</si>
  <si>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</si>
  <si>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</si>
  <si>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</si>
  <si>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</si>
  <si>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</si>
  <si>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</si>
  <si>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</si>
  <si>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</si>
  <si>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</si>
  <si>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</si>
  <si>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</si>
  <si>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</si>
  <si>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</si>
  <si>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</si>
  <si>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</si>
  <si>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</si>
  <si>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</si>
  <si>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</si>
  <si>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</si>
  <si>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</si>
  <si>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</si>
  <si>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</si>
  <si>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</si>
  <si>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</si>
  <si>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</si>
  <si>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</si>
  <si>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</si>
  <si>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</si>
  <si>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</si>
  <si>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</si>
  <si>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</si>
  <si>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</si>
  <si>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</si>
  <si>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</si>
  <si>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</si>
  <si>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</si>
  <si>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</si>
  <si>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</si>
  <si>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</si>
  <si>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</si>
  <si>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</si>
  <si>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</si>
  <si>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</si>
  <si>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</si>
  <si>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</si>
  <si>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</si>
  <si>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</si>
  <si>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</si>
  <si>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</si>
  <si>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</si>
  <si>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</si>
  <si>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</si>
  <si>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</si>
  <si>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</si>
  <si>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</si>
  <si>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</si>
  <si>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</si>
  <si>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</si>
  <si>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</si>
  <si>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</si>
  <si>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</si>
  <si>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</si>
  <si>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</si>
  <si>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</si>
  <si>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</si>
  <si>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</si>
  <si>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</si>
  <si>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</si>
  <si>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</si>
  <si>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</si>
  <si>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</si>
  <si>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</si>
  <si>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</si>
  <si>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</si>
  <si>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</si>
  <si>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</si>
  <si>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</si>
  <si>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</si>
  <si>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</si>
  <si>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</si>
  <si>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</si>
  <si>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</si>
  <si>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</si>
  <si>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</si>
  <si>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</si>
  <si>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</si>
  <si>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</si>
  <si>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</si>
  <si>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</si>
  <si>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</si>
  <si>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</si>
  <si>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</si>
  <si>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</si>
  <si>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</si>
  <si>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</si>
  <si>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</si>
  <si>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</si>
  <si>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</si>
  <si>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</si>
  <si>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</si>
  <si>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</si>
  <si>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</si>
  <si>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</si>
  <si>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</si>
  <si>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</si>
  <si>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</si>
  <si>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</si>
  <si>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</si>
  <si>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</si>
  <si>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</si>
  <si>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</si>
  <si>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</si>
  <si>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</si>
  <si>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</si>
  <si>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</si>
  <si>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</si>
  <si>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</si>
  <si>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</si>
  <si>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</si>
  <si>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</si>
  <si>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</si>
  <si>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</si>
  <si>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</si>
  <si>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</si>
  <si>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</si>
  <si>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</si>
  <si>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</si>
  <si>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</si>
  <si>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</si>
  <si>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</si>
  <si>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</si>
  <si>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</si>
  <si>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</si>
  <si>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</si>
  <si>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</si>
  <si>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</si>
  <si>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</si>
  <si>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</si>
  <si>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</si>
  <si>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</si>
  <si>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</si>
  <si>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</si>
  <si>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</si>
  <si>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</si>
  <si>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</si>
  <si>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</si>
  <si>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</si>
  <si>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</si>
  <si>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</si>
  <si>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</si>
  <si>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</si>
  <si>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</si>
  <si>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</si>
  <si>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</si>
  <si>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</si>
  <si>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</si>
  <si>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</si>
  <si>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</si>
  <si>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</si>
  <si>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</si>
  <si>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</si>
  <si>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</si>
  <si>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</si>
  <si>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</si>
  <si>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</si>
  <si>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</si>
  <si>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</si>
  <si>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CADASTRISTA DE REDES DE AGUA E ESGOTO COM ENCARGOS COMPLEMENTARES</t>
  </si>
  <si>
    <t>CAVOUQUEIRO OU OPERADOR PERFURATRIZ/ROMPEDOR COM ENCARGOS COMPLEMENTARES</t>
  </si>
  <si>
    <t>ELETRICISTA INDUSTRIAL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</si>
  <si>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</si>
  <si>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</si>
  <si>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</si>
  <si>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</si>
  <si>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</si>
  <si>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MECÃNICO DE EQUIPAMENTOS PESADOS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</si>
  <si>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</si>
  <si>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</si>
  <si>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</si>
  <si>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</si>
  <si>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</si>
  <si>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</si>
  <si>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</si>
  <si>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</si>
  <si>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</si>
  <si>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</si>
  <si>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</si>
  <si>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</si>
  <si>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</si>
  <si>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</si>
  <si>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</si>
  <si>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</si>
  <si>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</si>
  <si>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</si>
  <si>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</si>
  <si>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</si>
  <si>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</si>
  <si>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</si>
  <si>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</si>
  <si>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</si>
  <si>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</si>
  <si>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</si>
  <si>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</si>
  <si>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</si>
  <si>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</si>
  <si>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</si>
  <si>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</si>
  <si>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</si>
  <si>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</si>
  <si>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</si>
  <si>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</si>
  <si>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TRATORISTA COM ENCARGOS COMPLEMENTARES</t>
  </si>
  <si>
    <t>VIDRACEIRO COM ENCARGOS COMPLEMENTARES</t>
  </si>
  <si>
    <t>OPERADOR DE BETONEIRA ESTACIONÁRIA/MISTURADOR COM ENCARGOS COMPLEMENTARES</t>
  </si>
  <si>
    <t>JARDINEIRO COM ENCARGOS COMPLEMENTARES</t>
  </si>
  <si>
    <t>DESENHISTA DETALHISTA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</si>
  <si>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</si>
  <si>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</si>
  <si>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</si>
  <si>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</si>
  <si>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</si>
  <si>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</si>
  <si>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</si>
  <si>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</si>
  <si>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</si>
  <si>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</si>
  <si>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</si>
  <si>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TOPOGRAFO COM ENCARGOS COMPLEMENTARES</t>
  </si>
  <si>
    <t>ENGENHEIRO ELETRICISTA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</si>
  <si>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</si>
  <si>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</si>
  <si>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</si>
  <si>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</si>
  <si>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</si>
  <si>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</si>
  <si>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</si>
  <si>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</si>
  <si>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</si>
  <si>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</si>
  <si>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</si>
  <si>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</si>
  <si>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</si>
  <si>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</si>
  <si>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</si>
  <si>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</si>
  <si>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</si>
  <si>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</si>
  <si>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</si>
  <si>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</si>
  <si>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</si>
  <si>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</si>
  <si>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</si>
  <si>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</si>
  <si>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</si>
  <si>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</si>
  <si>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</si>
  <si>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</si>
  <si>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</si>
  <si>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</si>
  <si>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</si>
  <si>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</si>
  <si>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</si>
  <si>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</si>
  <si>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</si>
  <si>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</si>
  <si>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</si>
  <si>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</si>
  <si>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</si>
  <si>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</si>
  <si>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</si>
  <si>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</si>
  <si>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</si>
  <si>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</si>
  <si>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</si>
  <si>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</si>
  <si>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</si>
  <si>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</si>
  <si>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</si>
  <si>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</si>
  <si>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</si>
  <si>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</si>
  <si>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</si>
  <si>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</si>
  <si>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</si>
  <si>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</si>
  <si>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</si>
  <si>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</si>
  <si>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</si>
  <si>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</si>
  <si>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</si>
  <si>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</si>
  <si>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</si>
  <si>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</si>
  <si>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</si>
  <si>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</si>
  <si>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</si>
  <si>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</si>
  <si>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</si>
  <si>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</si>
  <si>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</si>
  <si>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</si>
  <si>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</si>
  <si>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</si>
  <si>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</si>
  <si>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</si>
  <si>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</si>
  <si>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</si>
  <si>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</si>
  <si>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</si>
  <si>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</si>
  <si>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</si>
  <si>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</si>
  <si>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</si>
  <si>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</si>
  <si>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</si>
  <si>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</si>
  <si>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</si>
  <si>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</si>
  <si>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</si>
  <si>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</si>
  <si>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</si>
  <si>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</si>
  <si>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</si>
  <si>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</si>
  <si>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</si>
  <si>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</si>
  <si>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</si>
  <si>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</si>
  <si>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</si>
  <si>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</si>
  <si>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</si>
  <si>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</si>
  <si>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</si>
  <si>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</si>
  <si>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</si>
  <si>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</si>
  <si>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</si>
  <si>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</si>
  <si>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</si>
  <si>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</si>
  <si>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</si>
  <si>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</si>
  <si>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</si>
  <si>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</si>
  <si>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</si>
  <si>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95424</t>
  </si>
  <si>
    <t>CURSO DE CAPACITAÇÃO PARA TOPÓGRAFO (ENCARGOS COMPLEMENTARES) - MENSALISTA</t>
  </si>
  <si>
    <t>13,95</t>
  </si>
  <si>
    <t>LOCALIDADE: 4495 - BRASILIA</t>
  </si>
  <si>
    <t xml:space="preserve">CODIGO  </t>
  </si>
  <si>
    <t>DESCRICAO DO INSUMO</t>
  </si>
  <si>
    <t xml:space="preserve">H     </t>
  </si>
  <si>
    <t xml:space="preserve">UN    </t>
  </si>
  <si>
    <t xml:space="preserve">M3    </t>
  </si>
  <si>
    <t xml:space="preserve">M2    </t>
  </si>
  <si>
    <t xml:space="preserve">M     </t>
  </si>
  <si>
    <t xml:space="preserve">KG    </t>
  </si>
  <si>
    <t xml:space="preserve">L     </t>
  </si>
  <si>
    <t xml:space="preserve">MES   </t>
  </si>
  <si>
    <t xml:space="preserve">PAR   </t>
  </si>
  <si>
    <t xml:space="preserve">DM3   </t>
  </si>
  <si>
    <t xml:space="preserve">JG    </t>
  </si>
  <si>
    <t xml:space="preserve">MIL   </t>
  </si>
  <si>
    <t xml:space="preserve">T     </t>
  </si>
  <si>
    <t xml:space="preserve">CJ    </t>
  </si>
  <si>
    <t xml:space="preserve">100M  </t>
  </si>
  <si>
    <t xml:space="preserve">KW/H  </t>
  </si>
  <si>
    <t xml:space="preserve">CENTO </t>
  </si>
  <si>
    <t xml:space="preserve">GL    </t>
  </si>
  <si>
    <t>SC25KG</t>
  </si>
  <si>
    <t xml:space="preserve">310ML </t>
  </si>
  <si>
    <t>SERVIÇO</t>
  </si>
  <si>
    <t>CCU</t>
  </si>
  <si>
    <t>INSUMO</t>
  </si>
  <si>
    <t>06.01.305</t>
  </si>
  <si>
    <t xml:space="preserve">03.00.000 </t>
  </si>
  <si>
    <t>FUNDAÇÕES E ESTRUTURAS</t>
  </si>
  <si>
    <t xml:space="preserve">03.01.000 </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</si>
  <si>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</si>
  <si>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</si>
  <si>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</si>
  <si>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</si>
  <si>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</si>
  <si>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</si>
  <si>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</si>
  <si>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</si>
  <si>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</si>
  <si>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</si>
  <si>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</si>
  <si>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</si>
  <si>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</si>
  <si>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</si>
  <si>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</si>
  <si>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</si>
  <si>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</si>
  <si>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</si>
  <si>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</si>
  <si>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</si>
  <si>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</si>
  <si>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</si>
  <si>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</si>
  <si>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</si>
  <si>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</si>
  <si>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</si>
  <si>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</si>
  <si>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</si>
  <si>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</si>
  <si>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</si>
  <si>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</si>
  <si>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</si>
  <si>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</si>
  <si>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</si>
  <si>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</si>
  <si>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</si>
  <si>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</si>
  <si>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</si>
  <si>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</si>
  <si>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</si>
  <si>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</si>
  <si>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</si>
  <si>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</si>
  <si>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</si>
  <si>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</si>
  <si>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</si>
  <si>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</si>
  <si>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</si>
  <si>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</si>
  <si>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</si>
  <si>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</si>
  <si>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</si>
  <si>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</si>
  <si>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</si>
  <si>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</si>
  <si>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</si>
  <si>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</si>
  <si>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</si>
  <si>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</si>
  <si>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</si>
  <si>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</si>
  <si>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</si>
  <si>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</si>
  <si>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</si>
  <si>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</si>
  <si>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</si>
  <si>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</si>
  <si>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</si>
  <si>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</si>
  <si>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</si>
  <si>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</si>
  <si>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RESERVATÓRIO ELEVADO DE ÁGUA (2000 LITROS) EM CANTEIRO DE OBRA, APOIADO EM ESTRUTURA DE MADEIRA. AF_02/2016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</si>
  <si>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</si>
  <si>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</si>
  <si>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</si>
  <si>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</si>
  <si>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</si>
  <si>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ESCAVAÇÃO MANUAL DE VIGA DE BORDA PARA RADIER. AF_09/2017</t>
  </si>
  <si>
    <t>COMPACTAÇÃO MECÂNICA DE SOLO PARA EXECUÇÃO DE RADIER, COM COMPACTADOR DE SOLOS A PERCUSSÃO. AF_09/2017</t>
  </si>
  <si>
    <t>COMPACTAÇÃO MECÂNICA DE SOLO PARA EXECUÇÃO DE RADIER, COM COMPACTADOR DE SOLOS TIPO PLACA VIBRATÓRIA.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</si>
  <si>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</si>
  <si>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</si>
  <si>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</si>
  <si>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</si>
  <si>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MONTAGEM E DESMONTAGEM DE FÔRMA DE PILARES CIRCULARES, COM ÁREA MÉDIA DAS SEÇÕES MAIOR QUE 0,28 M², PÉ-DIREITO DUPLO, EM MADEIRA, 2 UTILIZAÇÕES.  AF_06/2017</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</si>
  <si>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</si>
  <si>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</si>
  <si>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</si>
  <si>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</si>
  <si>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</si>
  <si>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</si>
  <si>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</si>
  <si>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</si>
  <si>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MONTAGEM DE ARMADURA LONGITUDINAL/TRANSVERSAL DE ESTACAS DE SEÇÃO CIRCULAR, DIÂMETRO = 8,0 MM. AF_11/2016</t>
  </si>
  <si>
    <t>MONTAGEM DE ARMADURA LONGITUDINAL/TRANSVERSAL DE ESTACAS DE SEÇÃO CIRCULAR, DIÂMETRO = 12,5 MM. AF_11/2016</t>
  </si>
  <si>
    <t>MONTAGEM DE ARMADURA LONGITUDINAL/TRANSVERSAL DE ESTACAS DE SEÇÃO RETANGULAR (BARRETE), DIÂMETRO = 8,0 MM. AF_11/2016</t>
  </si>
  <si>
    <t>MONTAGEM DE ARMADURA LONGITUDINAL/TRANSVERSAL DE ESTACAS DE SEÇÃO RETANGULAR (BARRETE), DIÂMETRO = 12,5 MM. AF_11/2016</t>
  </si>
  <si>
    <t>FIXAÇÃO (ENCUNHAMENTO) DE ALVENARIA DE VEDAÇÃO COM ESPUMA DE POLIURETANO EXPANSIVA.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</si>
  <si>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</si>
  <si>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</si>
  <si>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</si>
  <si>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</si>
  <si>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</si>
  <si>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</si>
  <si>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</si>
  <si>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</si>
  <si>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</si>
  <si>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</si>
  <si>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</si>
  <si>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</si>
  <si>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</si>
  <si>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</si>
  <si>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</si>
  <si>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</si>
  <si>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</si>
  <si>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</si>
  <si>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</si>
  <si>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</si>
  <si>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</si>
  <si>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</si>
  <si>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</si>
  <si>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</si>
  <si>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</si>
  <si>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</si>
  <si>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</si>
  <si>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</si>
  <si>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SUPORTE ISOLADOR PARA CORDOALHA DE COBRE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</si>
  <si>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</si>
  <si>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</si>
  <si>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</si>
  <si>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</si>
  <si>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</si>
  <si>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</si>
  <si>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</si>
  <si>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</si>
  <si>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</si>
  <si>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</si>
  <si>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</si>
  <si>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</si>
  <si>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</si>
  <si>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</si>
  <si>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</si>
  <si>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</si>
  <si>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</si>
  <si>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</si>
  <si>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</si>
  <si>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</si>
  <si>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</si>
  <si>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</si>
  <si>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</si>
  <si>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</si>
  <si>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</si>
  <si>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</si>
  <si>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</si>
  <si>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</si>
  <si>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</si>
  <si>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</si>
  <si>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</si>
  <si>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</si>
  <si>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</si>
  <si>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</si>
  <si>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</si>
  <si>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</si>
  <si>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</si>
  <si>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</si>
  <si>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</si>
  <si>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</si>
  <si>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</si>
  <si>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</si>
  <si>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</si>
  <si>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</si>
  <si>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</si>
  <si>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</si>
  <si>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</si>
  <si>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</si>
  <si>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</si>
  <si>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</si>
  <si>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</si>
  <si>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</si>
  <si>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</si>
  <si>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</si>
  <si>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</si>
  <si>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</si>
  <si>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</si>
  <si>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</si>
  <si>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</si>
  <si>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</si>
  <si>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</si>
  <si>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</si>
  <si>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</si>
  <si>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</si>
  <si>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</si>
  <si>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</si>
  <si>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</si>
  <si>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</si>
  <si>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</si>
  <si>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</si>
  <si>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</si>
  <si>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</si>
  <si>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</si>
  <si>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</si>
  <si>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</si>
  <si>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</si>
  <si>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</si>
  <si>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</si>
  <si>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</si>
  <si>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</si>
  <si>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</si>
  <si>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</si>
  <si>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</si>
  <si>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</si>
  <si>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</si>
  <si>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</si>
  <si>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</si>
  <si>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</si>
  <si>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</si>
  <si>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</si>
  <si>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</si>
  <si>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</si>
  <si>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</si>
  <si>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</si>
  <si>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</si>
  <si>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</si>
  <si>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</si>
  <si>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</si>
  <si>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</si>
  <si>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</si>
  <si>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</si>
  <si>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</si>
  <si>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</si>
  <si>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</si>
  <si>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</si>
  <si>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</si>
  <si>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</si>
  <si>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</si>
  <si>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</si>
  <si>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</si>
  <si>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</si>
  <si>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</si>
  <si>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</si>
  <si>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</si>
  <si>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</si>
  <si>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</si>
  <si>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</si>
  <si>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</si>
  <si>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</si>
  <si>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</si>
  <si>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</si>
  <si>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</si>
  <si>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</si>
  <si>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</si>
  <si>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</si>
  <si>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</si>
  <si>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</si>
  <si>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</si>
  <si>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</si>
  <si>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</si>
  <si>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</si>
  <si>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</si>
  <si>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</si>
  <si>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</si>
  <si>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</si>
  <si>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</si>
  <si>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</si>
  <si>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</si>
  <si>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</si>
  <si>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</si>
  <si>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</si>
  <si>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</si>
  <si>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</si>
  <si>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</si>
  <si>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</si>
  <si>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</si>
  <si>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</si>
  <si>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</si>
  <si>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</si>
  <si>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</si>
  <si>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</si>
  <si>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</si>
  <si>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</si>
  <si>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</si>
  <si>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</si>
  <si>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</si>
  <si>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</si>
  <si>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</si>
  <si>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</si>
  <si>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</si>
  <si>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</si>
  <si>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</si>
  <si>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</si>
  <si>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</si>
  <si>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</si>
  <si>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</si>
  <si>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</si>
  <si>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</si>
  <si>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</si>
  <si>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</si>
  <si>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</si>
  <si>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</si>
  <si>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</si>
  <si>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</si>
  <si>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</si>
  <si>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</si>
  <si>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</si>
  <si>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</si>
  <si>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</si>
  <si>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</si>
  <si>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</si>
  <si>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</si>
  <si>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</si>
  <si>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</si>
  <si>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</si>
  <si>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</si>
  <si>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</si>
  <si>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</si>
  <si>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</si>
  <si>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</si>
  <si>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</si>
  <si>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</si>
  <si>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</si>
  <si>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</si>
  <si>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</si>
  <si>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</si>
  <si>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</si>
  <si>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</si>
  <si>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</si>
  <si>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</si>
  <si>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</si>
  <si>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</si>
  <si>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</si>
  <si>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</si>
  <si>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</si>
  <si>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</si>
  <si>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</si>
  <si>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</si>
  <si>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</si>
  <si>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</si>
  <si>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</si>
  <si>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</si>
  <si>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</si>
  <si>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</si>
  <si>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</si>
  <si>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</si>
  <si>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</si>
  <si>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</si>
  <si>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</si>
  <si>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</si>
  <si>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</si>
  <si>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</si>
  <si>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</si>
  <si>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</si>
  <si>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KIT CAVALETE PARA MEDIÇÃO DE ÁGUA - ENTRADA INDIVIDUALIZADA, EM PVC DN 25 (¾), PARA 1 MEDIDOR  FORNECIMENTO E INSTALAÇÃO (EXCLUSIVE HIDRÔMETRO). AF_11/2016</t>
  </si>
  <si>
    <t>REATERRO MANUAL APILOADO COM SOQUETE. AF_10/2017</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</si>
  <si>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</si>
  <si>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</si>
  <si>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</si>
  <si>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MASSA ÚNICA, PARA RECEBIMENTO DE PINTURA OU CERÂMICA, ARGAMASSA INDUSTRIALIZADA, PREPARO MECÂNICO, APLICADO COM EQUIPAMENTO DE MISTURA E PROJEÇÃO DE 1,5 M3/H EM FACES INTERNAS DE PAREDES, ESPESSURA DE 5MM, SEM EXECUÇÃO DE TALISCAS. AF_06/2014</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</si>
  <si>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</si>
  <si>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</si>
  <si>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</si>
  <si>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</si>
  <si>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</si>
  <si>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</si>
  <si>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</si>
  <si>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</si>
  <si>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</si>
  <si>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</si>
  <si>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</si>
  <si>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</si>
  <si>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</si>
  <si>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</si>
  <si>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</si>
  <si>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</si>
  <si>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</si>
  <si>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</si>
  <si>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</si>
  <si>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</si>
  <si>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</si>
  <si>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</si>
  <si>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</si>
  <si>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</si>
  <si>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</si>
  <si>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</si>
  <si>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</si>
  <si>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</si>
  <si>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</si>
  <si>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</si>
  <si>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</si>
  <si>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</si>
  <si>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</si>
  <si>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</si>
  <si>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</si>
  <si>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</si>
  <si>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</si>
  <si>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</si>
  <si>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</si>
  <si>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</si>
  <si>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</si>
  <si>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</si>
  <si>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</si>
  <si>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</si>
  <si>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</si>
  <si>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</si>
  <si>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</si>
  <si>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</si>
  <si>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</si>
  <si>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</si>
  <si>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</si>
  <si>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</si>
  <si>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</si>
  <si>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</si>
  <si>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</si>
  <si>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</si>
  <si>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</si>
  <si>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</si>
  <si>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</si>
  <si>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</si>
  <si>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</si>
  <si>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</si>
  <si>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DISPOSIÇÃO FINAL DE RESÍDUOS DA CONSTRUÇÃO CIVIL NÃO SEGREGADOS</t>
  </si>
  <si>
    <t>COTAÇÃO-004</t>
  </si>
  <si>
    <t>COTAÇÃO-006</t>
  </si>
  <si>
    <t>COTAÇÃO-011</t>
  </si>
  <si>
    <t>COTAÇÃO-012</t>
  </si>
  <si>
    <t>COTAÇÃO-014</t>
  </si>
  <si>
    <t>OBRA S/BDI</t>
  </si>
  <si>
    <t>Preço/m² com BDI</t>
  </si>
  <si>
    <t>GOVERNO DO DISTRITO FEDERAL</t>
  </si>
  <si>
    <t>SECRETARIA DE ESTADO DE INFRAESTRUTURA E SERVIÇOS PÚBLICOS</t>
  </si>
  <si>
    <t>COMPANHIA URBANIZADORA DA NOVA CAPITAL DO BRASIL</t>
  </si>
  <si>
    <t xml:space="preserve">COMPANHIA URBANIZADORA DA NOVA CAPITAL DO BRASIL </t>
  </si>
  <si>
    <t>M1378</t>
  </si>
  <si>
    <t>Chapa de aço ASTM A36</t>
  </si>
  <si>
    <t>M0682</t>
  </si>
  <si>
    <t>Aço em perfis ASTM A36</t>
  </si>
  <si>
    <t>SICRO</t>
  </si>
  <si>
    <t>CCU - 04.001</t>
  </si>
  <si>
    <t>CCU - 04.002</t>
  </si>
  <si>
    <t>Veneziana para descarga de ar com lâminas fixas, 200 x 50 cm</t>
  </si>
  <si>
    <t>TCPO</t>
  </si>
  <si>
    <t>Veneziana para descarga de ar com lâminas fixas, 200 x 40 cm</t>
  </si>
  <si>
    <t>CCU - 04.006</t>
  </si>
  <si>
    <t>CCU - 04.007</t>
  </si>
  <si>
    <t>CCU - 04.008</t>
  </si>
  <si>
    <t>CCU - 04.009</t>
  </si>
  <si>
    <t>Tubo de ferro fundido Ø 150 mm - 6"</t>
  </si>
  <si>
    <t>LUBRIFICANTE DE TUBO DE FERRO FUNDIDO</t>
  </si>
  <si>
    <t>Joelho 90° de ferro fundido junta elástica Ø 150 mm - 6"</t>
  </si>
  <si>
    <t>ANEL DE BORRACHA PARA FERRO FUNDIDO DE Ø 150 mm - 6"</t>
  </si>
  <si>
    <t>CCU - 06.001</t>
  </si>
  <si>
    <t>CCU - 06.002</t>
  </si>
  <si>
    <t>CCU - 06.003</t>
  </si>
  <si>
    <t>CCU - 06.005</t>
  </si>
  <si>
    <t>CCU - 06.004</t>
  </si>
  <si>
    <t>PORTA DE FERRO 2 FOLHAS INCLUSIVE BATENTE E FERRAGENS</t>
  </si>
  <si>
    <t>CCU - 06.006</t>
  </si>
  <si>
    <t>DESPESAS LEGAIS</t>
  </si>
  <si>
    <t>TAXAS</t>
  </si>
  <si>
    <t>09.02.100.1</t>
  </si>
  <si>
    <t>09.02.100.2</t>
  </si>
  <si>
    <t xml:space="preserve">09.04.000 </t>
  </si>
  <si>
    <t>COMO CONSTRUIDO (AS BUILT)</t>
  </si>
  <si>
    <t>09.04.000.1</t>
  </si>
  <si>
    <t xml:space="preserve">09.05.000 </t>
  </si>
  <si>
    <t>REPROGRAFIA</t>
  </si>
  <si>
    <t xml:space="preserve">09.05.100 </t>
  </si>
  <si>
    <t>CÓPIAS</t>
  </si>
  <si>
    <t xml:space="preserve">10.00.000 </t>
  </si>
  <si>
    <t xml:space="preserve">10.01.000 </t>
  </si>
  <si>
    <t>PESSOAL</t>
  </si>
  <si>
    <t xml:space="preserve">10.01.200 </t>
  </si>
  <si>
    <t>ADMINISTRAÇÃO</t>
  </si>
  <si>
    <t>10.01.200.1</t>
  </si>
  <si>
    <t>BANCADA DE AÇO INOXIDÁVEL COM ACABAMENTO ESCOVADO E CANTOS RETOS #4CM</t>
  </si>
  <si>
    <t>06.01.305.1</t>
  </si>
  <si>
    <t>CIMENTO PORTLAND COMPOSTO CP II-32</t>
  </si>
  <si>
    <t>COLA BRANCA BASE PVA</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</si>
  <si>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</si>
  <si>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</si>
  <si>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</si>
  <si>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LUMINARIA FECHADA P/ ILUMINACAO PUBLICA, TIPO ABL 50/F OU EQUIV, P/ LAMPADA A VAPOR DE MERCURIO 400W</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</si>
  <si>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</si>
  <si>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</si>
  <si>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</si>
  <si>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</si>
  <si>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</si>
  <si>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</si>
  <si>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1,38</t>
  </si>
  <si>
    <t>ABRACADEIRA DE NYLON PARA AMARRACAO DE CABOS, COMPRIMENTO DE *230* X *7,6* MM</t>
  </si>
  <si>
    <t>0,97</t>
  </si>
  <si>
    <t>ABRACADEIRA DE NYLON PARA AMARRACAO DE CABOS, COMPRIMENTO DE 100 X 2,5 MM</t>
  </si>
  <si>
    <t>0,06</t>
  </si>
  <si>
    <t>ABRACADEIRA DE NYLON PARA AMARRACAO DE CABOS, COMPRIMENTO DE 150 X *3,6* MM</t>
  </si>
  <si>
    <t>0,15</t>
  </si>
  <si>
    <t>ABRACADEIRA DE NYLON PARA AMARRACAO DE CABOS, COMPRIMENTO DE 200 X *4,6* MM</t>
  </si>
  <si>
    <t>0,19</t>
  </si>
  <si>
    <t>ABRACADEIRA DE NYLON PARA AMARRACAO DE CABOS, COMPRIMENTO DE 390 X *4,6* MM</t>
  </si>
  <si>
    <t>0,94</t>
  </si>
  <si>
    <t>ABRACADEIRA EM ACO PARA AMARRACAO DE ELETRODUTOS, TIPO D, COM 1 1/2" E CUNHA DE FIXACAO</t>
  </si>
  <si>
    <t>1,82</t>
  </si>
  <si>
    <t>ABRACADEIRA EM ACO PARA AMARRACAO DE ELETRODUTOS, TIPO D, COM 1 1/2" E PARAFUSO DE FIXACAO</t>
  </si>
  <si>
    <t>1,84</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</si>
  <si>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</si>
  <si>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</si>
  <si>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</si>
  <si>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0,87</t>
  </si>
  <si>
    <t>ABRACADEIRA EM ACO PARA AMARRACAO DE ELETRODUTOS, TIPO D, COM 1/2" E PARAFUSO DE FIXACAO</t>
  </si>
  <si>
    <t>0,89</t>
  </si>
  <si>
    <t>ABRACADEIRA EM ACO PARA AMARRACAO DE ELETRODUTOS, TIPO D, COM 1" E CUNHA DE FIXACAO</t>
  </si>
  <si>
    <t>1,02</t>
  </si>
  <si>
    <t>ABRACADEIRA EM ACO PARA AMARRACAO DE ELETRODUTOS, TIPO D, COM 1" E PARAFUSO DE FIXACAO</t>
  </si>
  <si>
    <t>1,07</t>
  </si>
  <si>
    <t>ABRACADEIRA EM ACO PARA AMARRACAO DE ELETRODUTOS, TIPO D, COM 2 1/2" E CUNHA DE FIXACAO</t>
  </si>
  <si>
    <t>2,39</t>
  </si>
  <si>
    <t>ABRACADEIRA EM ACO PARA AMARRACAO DE ELETRODUTOS, TIPO D, COM 2 1/2" E PARAFUSO DE FIXACAO</t>
  </si>
  <si>
    <t>2,64</t>
  </si>
  <si>
    <t>ABRACADEIRA EM ACO PARA AMARRACAO DE ELETRODUTOS, TIPO D, COM 2" E CUNHA DE FIXACAO</t>
  </si>
  <si>
    <t>1,91</t>
  </si>
  <si>
    <t>ABRACADEIRA EM ACO PARA AMARRACAO DE ELETRODUTOS, TIPO D, COM 2" E PARAFUSO DE FIXACAO</t>
  </si>
  <si>
    <t>2,04</t>
  </si>
  <si>
    <t>ABRACADEIRA EM ACO PARA AMARRACAO DE ELETRODUTOS, TIPO D, COM 3 1/2" E CUNHA DE FIXACAO</t>
  </si>
  <si>
    <t>3,82</t>
  </si>
  <si>
    <t>ABRACADEIRA EM ACO PARA AMARRACAO DE ELETRODUTOS, TIPO D, COM 3/4" E CUNHA DE FIXACAO</t>
  </si>
  <si>
    <t>0,95</t>
  </si>
  <si>
    <t>ABRACADEIRA EM ACO PARA AMARRACAO DE ELETRODUTOS, TIPO D, COM 3/4" E PARAFUSO DE FIXACAO</t>
  </si>
  <si>
    <t>0,93</t>
  </si>
  <si>
    <t>ABRACADEIRA EM ACO PARA AMARRACAO DE ELETRODUTOS, TIPO D, COM 3/8" E PARAFUSO DE FIXACAO</t>
  </si>
  <si>
    <t>ABRACADEIRA EM ACO PARA AMARRACAO DE ELETRODUTOS, TIPO D, COM 3" E CUNHA DE FIXACAO</t>
  </si>
  <si>
    <t>3,18</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</si>
  <si>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</si>
  <si>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</si>
  <si>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</si>
  <si>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</si>
  <si>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</si>
  <si>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0,73</t>
  </si>
  <si>
    <t>ABRACADEIRA EM ACO PARA AMARRACAO DE ELETRODUTOS, TIPO U SIMPLES, COM 1 1/4"</t>
  </si>
  <si>
    <t>ABRACADEIRA EM ACO PARA AMARRACAO DE ELETRODUTOS, TIPO U SIMPLES, COM 1/2"</t>
  </si>
  <si>
    <t>0,38</t>
  </si>
  <si>
    <t>ABRACADEIRA EM ACO PARA AMARRACAO DE ELETRODUTOS, TIPO U SIMPLES, COM 1"</t>
  </si>
  <si>
    <t>0,55</t>
  </si>
  <si>
    <t>ABRACADEIRA EM ACO PARA AMARRACAO DE ELETRODUTOS, TIPO U SIMPLES, COM 2 1/2"</t>
  </si>
  <si>
    <t>1,52</t>
  </si>
  <si>
    <t>ABRACADEIRA EM ACO PARA AMARRACAO DE ELETRODUTOS, TIPO U SIMPLES, COM 2"</t>
  </si>
  <si>
    <t>1,09</t>
  </si>
  <si>
    <t>ABRACADEIRA EM ACO PARA AMARRACAO DE ELETRODUTOS, TIPO U SIMPLES, COM 3/4"</t>
  </si>
  <si>
    <t>0,40</t>
  </si>
  <si>
    <t>ABRACADEIRA EM ACO PARA AMARRACAO DE ELETRODUTOS, TIPO U SIMPLES, COM 3/8"</t>
  </si>
  <si>
    <t>ABRACADEIRA EM ACO PARA AMARRACAO DE ELETRODUTOS, TIPO U SIMPLES, COM 3"</t>
  </si>
  <si>
    <t>ABRACADEIRA EM ACO PARA AMARRACAO DE ELETRODUTOS, TIPO U SIMPLES, COM 4"</t>
  </si>
  <si>
    <t>2,92</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</si>
  <si>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</si>
  <si>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</si>
  <si>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</si>
  <si>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</si>
  <si>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7,30</t>
  </si>
  <si>
    <t>ACABAMENTO CROMADO PARA REGISTRO PEQUENO, 1/2 " OU 3/4 "</t>
  </si>
  <si>
    <t>ACABAMENTO SIMPLES/CONVENCIONAL PARA FORRO PVC, TIPO "U" OU "C", COR BRANCA, COMPRIMENTO 6 M</t>
  </si>
  <si>
    <t>2,44</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</si>
  <si>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</si>
  <si>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</si>
  <si>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</si>
  <si>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</si>
  <si>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5,65</t>
  </si>
  <si>
    <t>ACO CA-25, 32,0 MM, VERGALHAO</t>
  </si>
  <si>
    <t>4,43</t>
  </si>
  <si>
    <t>5,00</t>
  </si>
  <si>
    <t>5,66</t>
  </si>
  <si>
    <t>ACO CA-50, 10,0 MM, VERGALHAO</t>
  </si>
  <si>
    <t>5,37</t>
  </si>
  <si>
    <t>4,48</t>
  </si>
  <si>
    <t>5,17</t>
  </si>
  <si>
    <t>ACO CA-50, 6,3 MM, DOBRADO E CORTADO</t>
  </si>
  <si>
    <t>5,91</t>
  </si>
  <si>
    <t>ACO CA-50, 6,3 MM, VERGALHAO</t>
  </si>
  <si>
    <t>5,27</t>
  </si>
  <si>
    <t>ACO CA-50, 8,0 MM, VERGALHAO</t>
  </si>
  <si>
    <t>5,69</t>
  </si>
  <si>
    <t>5,62</t>
  </si>
  <si>
    <t>5,10</t>
  </si>
  <si>
    <t>5,18</t>
  </si>
  <si>
    <t>5,77</t>
  </si>
  <si>
    <t>7,84</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</si>
  <si>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</si>
  <si>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</si>
  <si>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</si>
  <si>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</si>
  <si>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</si>
  <si>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</si>
  <si>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</si>
  <si>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2,27</t>
  </si>
  <si>
    <t>ADAPTADOR DE COMPRESSAO EM POLIPROPILENO (PP), PARA TUBO EM PEAD, 20 MM X 3/4", PARA LIGACAO PREDIAL DE AGUA (NTS 179)</t>
  </si>
  <si>
    <t>2,14</t>
  </si>
  <si>
    <t>ADAPTADOR DE COMPRESSAO EM POLIPROPILENO (PP), PARA TUBO EM PEAD, 32 MM X 1", PARA LIGACAO PREDIAL DE AGUA (NTS 179)</t>
  </si>
  <si>
    <t>ADAPTADOR PVC PARA SIFAO METALICO, SOLDAVEL, COM ANEL BORRACHA (JE), 40 MM X 1 1/2"</t>
  </si>
  <si>
    <t>3,48</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</si>
  <si>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</si>
  <si>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</si>
  <si>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</si>
  <si>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</si>
  <si>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9,58</t>
  </si>
  <si>
    <t>ADAPTADOR PVC SOLDAVEL CURTO COM BOLSA E ROSCA, 110 MM X 4", PARA AGUA FRIA</t>
  </si>
  <si>
    <t>ADAPTADOR PVC SOLDAVEL CURTO COM BOLSA E ROSCA, 20 MM X 1/2", PARA AGUA FRIA</t>
  </si>
  <si>
    <t>ADAPTADOR PVC SOLDAVEL CURTO COM BOLSA E ROSCA, 25 MM X 3/4", PARA AGUA FRIA</t>
  </si>
  <si>
    <t>0,71</t>
  </si>
  <si>
    <t>ADAPTADOR PVC SOLDAVEL CURTO COM BOLSA E ROSCA, 32 MM X 1", PARA AGUA FRIA</t>
  </si>
  <si>
    <t>1,40</t>
  </si>
  <si>
    <t>ADAPTADOR PVC SOLDAVEL CURTO COM BOLSA E ROSCA, 40 MM X 1 1/2", PARA AGUA FRIA</t>
  </si>
  <si>
    <t>ADAPTADOR PVC SOLDAVEL CURTO COM BOLSA E ROSCA, 40 MM X 1 1/4", PARA AGUA FRIA</t>
  </si>
  <si>
    <t>2,53</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</si>
  <si>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</si>
  <si>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</si>
  <si>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</si>
  <si>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</si>
  <si>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</si>
  <si>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</si>
  <si>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</si>
  <si>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</si>
  <si>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</si>
  <si>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</si>
  <si>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</si>
  <si>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</si>
  <si>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</si>
  <si>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9,54</t>
  </si>
  <si>
    <t>ADAPTADOR PVC SOLDAVEL, COM FLANGES LIVRES, 32 MM X 1", PARA CAIXA D' AGUA</t>
  </si>
  <si>
    <t>12,79</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</si>
  <si>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</si>
  <si>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</si>
  <si>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</si>
  <si>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</si>
  <si>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</si>
  <si>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</si>
  <si>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</si>
  <si>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</si>
  <si>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17,20</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</si>
  <si>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</si>
  <si>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</si>
  <si>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</si>
  <si>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</si>
  <si>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</si>
  <si>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</si>
  <si>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2,94</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</si>
  <si>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</si>
  <si>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</si>
  <si>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</si>
  <si>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</si>
  <si>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1,24</t>
  </si>
  <si>
    <t>ADAPTADOR, CPVC, SOLDAVEL, 15 MM, PARA AGUA QUENTE</t>
  </si>
  <si>
    <t>3,27</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</si>
  <si>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</si>
  <si>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</si>
  <si>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</si>
  <si>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</si>
  <si>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</si>
  <si>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</si>
  <si>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</si>
  <si>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</si>
  <si>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</si>
  <si>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</si>
  <si>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4,61</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</si>
  <si>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</si>
  <si>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</si>
  <si>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</si>
  <si>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</si>
  <si>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</si>
  <si>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</si>
  <si>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</si>
  <si>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</si>
  <si>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</si>
  <si>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17,08</t>
  </si>
  <si>
    <t>ADESIVO PLASTICO PARA PVC, FRASCO COM 850 GR</t>
  </si>
  <si>
    <t>ADESIVO/COLA PARA EPS (ISOPOR) E OUTROS MATERIAIS</t>
  </si>
  <si>
    <t>ADITIVO ADESIVO LIQUIDO PARA ARGAMASSAS DE REVESTIMENTOS CIMENTICIOS</t>
  </si>
  <si>
    <t>5,07</t>
  </si>
  <si>
    <t>AFASTADOR PARA TELHA DE FIBROCIMENTO CANALETE 90 OU KALHETAO</t>
  </si>
  <si>
    <t>1,15</t>
  </si>
  <si>
    <t>2,79</t>
  </si>
  <si>
    <t>AJUDANTE DE ARMADOR</t>
  </si>
  <si>
    <t>AJUDANTE DE ARMADOR (MENSALISTA)</t>
  </si>
  <si>
    <t>AJUDANTE DE ELETRICISTA</t>
  </si>
  <si>
    <t>AJUDANTE DE ELETRICISTA (MENSALISTA)</t>
  </si>
  <si>
    <t>AJUDANTE DE ESTRUTURAS METALICAS</t>
  </si>
  <si>
    <t>8,12</t>
  </si>
  <si>
    <t>AJUDANTE DE ESTRUTURAS METALICAS (MENSALISTA)</t>
  </si>
  <si>
    <t>AJUDANTE DE OPERACAO EM GERAL</t>
  </si>
  <si>
    <t>AJUDANTE DE OPERACAO EM GERAL (MENSALISTA)</t>
  </si>
  <si>
    <t>AJUDANTE DE PINTOR</t>
  </si>
  <si>
    <t>AJUDANTE DE PINTOR (MENSALISTA)</t>
  </si>
  <si>
    <t>AJUDANTE DE SERRALHEIRO</t>
  </si>
  <si>
    <t>11,50</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</si>
  <si>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</si>
  <si>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</si>
  <si>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</si>
  <si>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</si>
  <si>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</si>
  <si>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2,20</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</si>
  <si>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</si>
  <si>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</si>
  <si>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</si>
  <si>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1,65</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</si>
  <si>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</si>
  <si>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</si>
  <si>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</si>
  <si>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</si>
  <si>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</si>
  <si>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</si>
  <si>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</si>
  <si>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ALISADORA DE CONCRETO COM MOTOR A GASOLINA DE 5,5 HP, PESO COM MOTOR DE 78 KG, 4 PAS</t>
  </si>
  <si>
    <t>ALMOXARIFE</t>
  </si>
  <si>
    <t>ALMOXARIFE (MENSALISTA)</t>
  </si>
  <si>
    <t>ALUMINIO ANODIZADO</t>
  </si>
  <si>
    <t>ANEL BORRACHA DN 100 MM, PARA TUBO SERIE REFORCADA ESGOTO PREDIAL</t>
  </si>
  <si>
    <t>1,78</t>
  </si>
  <si>
    <t>ANEL BORRACHA DN 75 MM, PARA TUBO SERIE REFORCADA ESGOTO PREDIAL</t>
  </si>
  <si>
    <t>1,79</t>
  </si>
  <si>
    <t>ANEL BORRACHA PARA TUBO ESGOTO PREDIAL DN 40 MM (NBR 5688)</t>
  </si>
  <si>
    <t>1,06</t>
  </si>
  <si>
    <t>ANEL BORRACHA PARA TUBO ESGOTO PREDIAL DN 50 MM (NBR 5688)</t>
  </si>
  <si>
    <t>1,10</t>
  </si>
  <si>
    <t>ANEL BORRACHA PARA TUBO ESGOTO PREDIAL DN 75 MM (NBR 5688)</t>
  </si>
  <si>
    <t>ANEL BORRACHA PARA TUBO ESGOTO PREDIAL, DN 100 MM (NBR 5688)</t>
  </si>
  <si>
    <t>1,96</t>
  </si>
  <si>
    <t>ANEL BORRACHA, DN 150 MM, PARA TUBO SERIE REFORCADA ESGOTO PREDIAL</t>
  </si>
  <si>
    <t>ANEL BORRACHA, DN 40 MM, PARA TUBO SERIE REFORCADA ESGOTO PREDIAL</t>
  </si>
  <si>
    <t>ANEL BORRACHA, DN 50 MM, PARA TUBO SERIE REFORCADA ESGOTO PREDIAL</t>
  </si>
  <si>
    <t>0,98</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</si>
  <si>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</si>
  <si>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</si>
  <si>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</si>
  <si>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</si>
  <si>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</si>
  <si>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</si>
  <si>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</si>
  <si>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</si>
  <si>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</si>
  <si>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16,53</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</si>
  <si>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</si>
  <si>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</si>
  <si>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</si>
  <si>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</si>
  <si>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</si>
  <si>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</si>
  <si>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</si>
  <si>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</si>
  <si>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1,34</t>
  </si>
  <si>
    <t>ANEL DE BORRACHA PARA VEDACAO DE DUTO PEAD CORRUGADO PARA ELETRICA, DN 1 1/4"</t>
  </si>
  <si>
    <t>ANEL DE BORRACHA PARA VEDACAO DE DUTO PEAD CORRUGADO PARA ELETRICA, DN 2"</t>
  </si>
  <si>
    <t>ANEL DE BORRACHA PARA VEDACAO DE DUTO PEAD CORRUGADO PARA ELETRICA, DN 3"</t>
  </si>
  <si>
    <t>4,80</t>
  </si>
  <si>
    <t>ANEL DE BORRACHA PARA VEDACAO DE DUTO PEAD CORRUGADO PARA ELETRICA, DN 4"</t>
  </si>
  <si>
    <t>6,21</t>
  </si>
  <si>
    <t>ANEL DE DISTRIBUICAO EM ACO GALVANIZADO PARA FIO FE-160</t>
  </si>
  <si>
    <t>0,62</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</si>
  <si>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</si>
  <si>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</si>
  <si>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</si>
  <si>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</si>
  <si>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</si>
  <si>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</si>
  <si>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</si>
  <si>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</si>
  <si>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</si>
  <si>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</si>
  <si>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</si>
  <si>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1,97</t>
  </si>
  <si>
    <t>ANEL DESLIZANTE / TRADICIONAL, METALICO, PARA TUBO PEX, DN 20 MM</t>
  </si>
  <si>
    <t>ANEL DESLIZANTE / TRADICIONAL, METALICO, PARA TUBO PEX, DN 25 MM</t>
  </si>
  <si>
    <t>4,32</t>
  </si>
  <si>
    <t>ANEL DESLIZANTE / TRADICIONAL, METALICO, PARA TUBO PEX, DN 32 MM</t>
  </si>
  <si>
    <t>6,76</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</si>
  <si>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</si>
  <si>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</si>
  <si>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</si>
  <si>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</si>
  <si>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</si>
  <si>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</si>
  <si>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</si>
  <si>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</si>
  <si>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</si>
  <si>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</si>
  <si>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</si>
  <si>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</si>
  <si>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</si>
  <si>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</si>
  <si>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</si>
  <si>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</si>
  <si>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</si>
  <si>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</si>
  <si>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AR-CONDICIONADO FRIO SPLITAO INVERTER 30 TR</t>
  </si>
  <si>
    <t>AR-CONDICIONADO FRIO SPLITAO MODULAR 10 TR</t>
  </si>
  <si>
    <t>AR-CONDICIONADO FRIO SPLITAO MODULAR 15 TR</t>
  </si>
  <si>
    <t>AR-CONDICIONADO FRIO SPLITAO MODULAR 20 TR</t>
  </si>
  <si>
    <t>ARADO REVERSIVEL COM 3 DISCOS DE 26" X 6MM REBOCAVEL</t>
  </si>
  <si>
    <t>ARAME DE ACO OVALADO 15 X 17 ( 45,7 KG, 700 KGF), ROLO 1000 M</t>
  </si>
  <si>
    <t>12,36</t>
  </si>
  <si>
    <t>ARAME DE AMARRACAO PARA GABIAO GALVANIZADO, DIAMETRO 2,2 MM</t>
  </si>
  <si>
    <t>17,17</t>
  </si>
  <si>
    <t>0,60</t>
  </si>
  <si>
    <t>ARAME FARPADO GALVANIZADO, 16 BWG (1,65 MM), CLASSE 250</t>
  </si>
  <si>
    <t>0,82</t>
  </si>
  <si>
    <t>0,32</t>
  </si>
  <si>
    <t>12,81</t>
  </si>
  <si>
    <t>15,66</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</si>
  <si>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</si>
  <si>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</si>
  <si>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</si>
  <si>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</si>
  <si>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</si>
  <si>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</si>
  <si>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0,76</t>
  </si>
  <si>
    <t>1,16</t>
  </si>
  <si>
    <t>ARGAMASSA INDUSTRIALIZADA MULTIUSO, PARA REVESTIMENTO INTERNO E EXTERNO E ASSENTAMENTO DE BLOCOS DIVERSOS</t>
  </si>
  <si>
    <t>ARGAMASSA INDUSTRIALIZADA PARA CHAPISCO COLANTE</t>
  </si>
  <si>
    <t>1,29</t>
  </si>
  <si>
    <t>ARGAMASSA INDUSTRIALIZADA PARA CHAPISCO ROLADO</t>
  </si>
  <si>
    <t>1,28</t>
  </si>
  <si>
    <t>ARGAMASSA PISO SOBRE PISO</t>
  </si>
  <si>
    <t>1,05</t>
  </si>
  <si>
    <t>ARGAMASSA POLIMERICA DE REPARO ESTRUTURAL, BICOMPONENTE</t>
  </si>
  <si>
    <t>3,69</t>
  </si>
  <si>
    <t>ARGAMASSA POLIMERICA IMPERMEABILIZANTE SEMIFLEXIVEL, BICOMPONENTE (MEMBRANA IMPERMEABILIZANTE ACRILICA)</t>
  </si>
  <si>
    <t>ARGAMASSA PRONTA PARA CONTRAPISO</t>
  </si>
  <si>
    <t>0,29</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</si>
  <si>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</si>
  <si>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</si>
  <si>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</si>
  <si>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</si>
  <si>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</si>
  <si>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</si>
  <si>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</si>
  <si>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</si>
  <si>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</si>
  <si>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</si>
  <si>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</si>
  <si>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</si>
  <si>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</si>
  <si>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</si>
  <si>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</si>
  <si>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</si>
  <si>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</si>
  <si>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</si>
  <si>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</si>
  <si>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</si>
  <si>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</si>
  <si>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</si>
  <si>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</si>
  <si>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</si>
  <si>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</si>
  <si>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</si>
  <si>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</si>
  <si>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</si>
  <si>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0,59</t>
  </si>
  <si>
    <t>ARRUELA EM ALUMINIO, COM ROSCA, DE 2 1/2", PARA ELETRODUTO</t>
  </si>
  <si>
    <t>2,17</t>
  </si>
  <si>
    <t>ARRUELA EM ALUMINIO, COM ROSCA, DE 2", PARA ELETRODUTO</t>
  </si>
  <si>
    <t>1,53</t>
  </si>
  <si>
    <t>ARRUELA EM ALUMINIO, COM ROSCA, DE 3/4", PARA ELETRODUTO</t>
  </si>
  <si>
    <t>ARRUELA EM ALUMINIO, COM ROSCA, DE 3/8", PARA ELETRODUTO</t>
  </si>
  <si>
    <t>ARRUELA EM ALUMINIO, COM ROSCA, DE 3", PARA ELETRODUTO</t>
  </si>
  <si>
    <t>ARRUELA EM ALUMINIO, COM ROSCA, DE 4", PARA ELETRODUTO</t>
  </si>
  <si>
    <t>ARRUELA QUADRADA EM ACO GALVANIZADO, DIMENSAO = 38 MM, ESPESSURA = 3MM, DIAMETRO DO FURO= 18 MM</t>
  </si>
  <si>
    <t>ASFALTO MODIFICADO TIPO I - NBR 9910 (ASFALTO OXIDADO PARA IMPERMEABILIZACAO, COEFICIENTE DE PENETRACAO 25-40)</t>
  </si>
  <si>
    <t>6,90</t>
  </si>
  <si>
    <t>ASFALTO MODIFICADO TIPO II - NBR 9910 (ASFALTO OXIDADO PARA IMPERMEABILIZACAO, COEFICIENTE DE PENETRACAO 20-35)</t>
  </si>
  <si>
    <t>7,35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</si>
  <si>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</si>
  <si>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</si>
  <si>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</si>
  <si>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</si>
  <si>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</si>
  <si>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</si>
  <si>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</si>
  <si>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</si>
  <si>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</si>
  <si>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</si>
  <si>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</si>
  <si>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</si>
  <si>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</si>
  <si>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</si>
  <si>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</si>
  <si>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</si>
  <si>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</si>
  <si>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</si>
  <si>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</si>
  <si>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</si>
  <si>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</si>
  <si>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</si>
  <si>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6,28</t>
  </si>
  <si>
    <t>AUXILIAR DE TOPOGRAFO (MENSALISTA)</t>
  </si>
  <si>
    <t>AUXILIAR TECNICO / ASSISTENTE DE ENGENHARIA</t>
  </si>
  <si>
    <t>AUXILIAR TECNICO / ASSISTENTE DE ENGENHARIA (MENSALISTA)</t>
  </si>
  <si>
    <t>AVENTAL DE SEGURANCA DE RASPA DE COURO 1,00 X 0,60 M</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</si>
  <si>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</si>
  <si>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</si>
  <si>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</si>
  <si>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</si>
  <si>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</si>
  <si>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</si>
  <si>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</si>
  <si>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</si>
  <si>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</si>
  <si>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</si>
  <si>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</si>
  <si>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</si>
  <si>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</si>
  <si>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</si>
  <si>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</si>
  <si>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</si>
  <si>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</si>
  <si>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</si>
  <si>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</si>
  <si>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</si>
  <si>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</si>
  <si>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</si>
  <si>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</si>
  <si>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BARRA ANTIPANICO DUPLA, PARA PORTA DE VIDRO,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</si>
  <si>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</si>
  <si>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</si>
  <si>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</si>
  <si>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</si>
  <si>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</si>
  <si>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</si>
  <si>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</si>
  <si>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</si>
  <si>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</si>
  <si>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</si>
  <si>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</si>
  <si>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</si>
  <si>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</si>
  <si>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</si>
  <si>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</si>
  <si>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</si>
  <si>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</si>
  <si>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</si>
  <si>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</si>
  <si>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</si>
  <si>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</si>
  <si>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</si>
  <si>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</si>
  <si>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</si>
  <si>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</si>
  <si>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</si>
  <si>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</si>
  <si>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</si>
  <si>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</si>
  <si>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</si>
  <si>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</si>
  <si>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</si>
  <si>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</si>
  <si>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</si>
  <si>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0,46</t>
  </si>
  <si>
    <t>0,33</t>
  </si>
  <si>
    <t>0,49</t>
  </si>
  <si>
    <t>0,69</t>
  </si>
  <si>
    <t>BLOCO CERAMICO DE VEDACAO COM FUROS NA HORIZONTAL, 11,5 X 19 X 19 CM - 4,5 MPA (NBR 15270)</t>
  </si>
  <si>
    <t>BLOCO CERAMICO DE VEDACAO COM FUROS NA VERTICAL, 14 X 19 X 39 CM - 4,5 MPA (NBR 15270)</t>
  </si>
  <si>
    <t>1,60</t>
  </si>
  <si>
    <t>BLOCO CERAMICO DE VEDACAO COM FUROS NA VERTICAL, 19 X 19 X 39 CM - 4,5 MPA (NBR 15270)</t>
  </si>
  <si>
    <t>BLOCO CERAMICO DE VEDACAO COM FUROS NA VERTICAL, 9 X 19 X 39 CM - 4,5 MPA (NBR 15270)</t>
  </si>
  <si>
    <t>2,21</t>
  </si>
  <si>
    <t>2,76</t>
  </si>
  <si>
    <t>1,85</t>
  </si>
  <si>
    <t>1,73</t>
  </si>
  <si>
    <t>1,94</t>
  </si>
  <si>
    <t>2,77</t>
  </si>
  <si>
    <t>2,12</t>
  </si>
  <si>
    <t>2,28</t>
  </si>
  <si>
    <t>3,37</t>
  </si>
  <si>
    <t>3,16</t>
  </si>
  <si>
    <t>3,74</t>
  </si>
  <si>
    <t>BLOCO DE ESPUMA MULTIUSO *23 X 13 X 8* CM</t>
  </si>
  <si>
    <t>6,42</t>
  </si>
  <si>
    <t>BLOCO DE POLIETILENO ALTA DENSIDADE, *27* X *30* X *100* CM, ACOMPANHADOS PLACAS  TERMINAIS  E LONGARINAS, PARA FUNDO DE FILTRO</t>
  </si>
  <si>
    <t>BLOCO DE VIDRO INCOLOR XADREZ, DE *20 X 20 X 10* CM</t>
  </si>
  <si>
    <t>BLOCO DE VIDRO INCOLOR, CANELADO, DE *19 X 19 X 8* CM</t>
  </si>
  <si>
    <t>BLOCO DE VIDRO/ELEMENTO VAZADO INCOLOR, VENEZIANA, DE *20 X 20 X 6* CM</t>
  </si>
  <si>
    <t>BLOCO DE VIDRO/ELEMENTO VAZADO, INCOLOR, VENEZIANA, *20 X 10 X 8* CM</t>
  </si>
  <si>
    <t>1,32</t>
  </si>
  <si>
    <t>BLOCO ESTRUTURAL CERAMICO 14 X 19 X 29 CM, 6,0 MPA (NBR 15270)</t>
  </si>
  <si>
    <t>1,36</t>
  </si>
  <si>
    <t>BLOCO ESTRUTURAL CERAMICO 14 X 19 X 34 CM, 6,0 MPA (NBR 15270)</t>
  </si>
  <si>
    <t>1,57</t>
  </si>
  <si>
    <t>BLOCO ESTRUTURAL CERAMICO 14 X 19 X 39 CM, 6,0 MPA (NBR 15270)</t>
  </si>
  <si>
    <t>1,75</t>
  </si>
  <si>
    <t>BLOCO ESTRUTURAL CERAMICO 19 X 19 X 29 CM, 6,0 MPA (NBR 15270)</t>
  </si>
  <si>
    <t>BLOCO ESTRUTURAL CERAMICO 19 X 19 X 39 CM, 6,0 MPA (NBR 15270)</t>
  </si>
  <si>
    <t>1,81</t>
  </si>
  <si>
    <t>1,54</t>
  </si>
  <si>
    <t>1,76</t>
  </si>
  <si>
    <t>57,42</t>
  </si>
  <si>
    <t>BLOQUETE/PISO INTERTRAVADO DE CONCRETO - MODELO RAQUETE, *22 CM X 13,5* CM, E = 6 CM, RESISTENCIA DE 35 MPA (NBR 9781), COR NATURAL</t>
  </si>
  <si>
    <t>40,00</t>
  </si>
  <si>
    <t>BOCAL PVC, PARA CALHA PLUVIAL, DIAMETRO DA SAIDA ENTRE 80 E 100 MM, PARA DRENAGEM PREDIAL</t>
  </si>
  <si>
    <t>18,40</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</si>
  <si>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</si>
  <si>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</si>
  <si>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</si>
  <si>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</si>
  <si>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</si>
  <si>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</si>
  <si>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</si>
  <si>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</si>
  <si>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</si>
  <si>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</si>
  <si>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</si>
  <si>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</si>
  <si>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</si>
  <si>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</si>
  <si>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</si>
  <si>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</si>
  <si>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</si>
  <si>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</si>
  <si>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</si>
  <si>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</si>
  <si>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</si>
  <si>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</si>
  <si>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</si>
  <si>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</si>
  <si>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</si>
  <si>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</si>
  <si>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</si>
  <si>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</si>
  <si>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</si>
  <si>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</si>
  <si>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</si>
  <si>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</si>
  <si>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15,82</t>
  </si>
  <si>
    <t>BOTA DE PVC PRETA, CANO MEDIO, SEM FORRO</t>
  </si>
  <si>
    <t>BOTA DE SEGURANCA COM BIQUEIRA DE ACO E COLARINHO ACOLCHOADO</t>
  </si>
  <si>
    <t>BRACO / CANO PARA CHUVEIRO ELETRICO, EM ALUMINIO, 30 CM X 1/2 "</t>
  </si>
  <si>
    <t>BRACO OU HASTE COM CANOPLA PLASTICA, 1/2 ", PARA CHUVEIRO ELETRICO</t>
  </si>
  <si>
    <t>7,18</t>
  </si>
  <si>
    <t>BRACO OU HASTE COM CANOPLA PLASTICA, 1/2 ", PARA CHUVEIRO SIMPLES</t>
  </si>
  <si>
    <t>BRACO P/ LUMINARIA PUBLICA 1 X 1,50M ROMAGNOLE OU EQUIV</t>
  </si>
  <si>
    <t>16,23</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</si>
  <si>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</si>
  <si>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</si>
  <si>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</si>
  <si>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0,84</t>
  </si>
  <si>
    <t>BUCHA DE NYLON SEM ABA S4</t>
  </si>
  <si>
    <t>0,05</t>
  </si>
  <si>
    <t>BUCHA DE NYLON SEM ABA S5</t>
  </si>
  <si>
    <t>BUCHA DE NYLON SEM ABA S6</t>
  </si>
  <si>
    <t>0,09</t>
  </si>
  <si>
    <t>BUCHA DE NYLON SEM ABA S6, COM PARAFUSO DE 4,20 X 40 MM EM ACO ZINCADO COM ROSCA SOBERBA, CABECA CHATA E FENDA PHILLIPS</t>
  </si>
  <si>
    <t>0,18</t>
  </si>
  <si>
    <t>BUCHA DE NYLON SEM ABA S8</t>
  </si>
  <si>
    <t>BUCHA DE NYLON SEM ABA S8, COM PARAFUSO DE 4,80 X 50 MM EM ACO ZINCADO COM ROSCA SOBERBA, CABECA CHATA E FENDA PHILLIPS</t>
  </si>
  <si>
    <t>0,37</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</si>
  <si>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</si>
  <si>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</si>
  <si>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</si>
  <si>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4,00</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</si>
  <si>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</si>
  <si>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</si>
  <si>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</si>
  <si>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</si>
  <si>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</si>
  <si>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11,54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</si>
  <si>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</si>
  <si>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</si>
  <si>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</si>
  <si>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</si>
  <si>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9,06</t>
  </si>
  <si>
    <t>BUCHA DE REDUCAO DE FERRO GALVANIZADO, COM ROSCA BSP, DE 1 1/4" X 1"</t>
  </si>
  <si>
    <t>8,87</t>
  </si>
  <si>
    <t>BUCHA DE REDUCAO DE FERRO GALVANIZADO, COM ROSCA BSP, DE 1 1/4" X 3/4"</t>
  </si>
  <si>
    <t>BUCHA DE REDUCAO DE FERRO GALVANIZADO, COM ROSCA BSP, DE 1/2" X 1/4"</t>
  </si>
  <si>
    <t>3,20</t>
  </si>
  <si>
    <t>BUCHA DE REDUCAO DE FERRO GALVANIZADO, COM ROSCA BSP, DE 1/2" X 3/8"</t>
  </si>
  <si>
    <t>BUCHA DE REDUCAO DE FERRO GALVANIZADO, COM ROSCA BSP, DE 1" X 1/2"</t>
  </si>
  <si>
    <t>5,58</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</si>
  <si>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</si>
  <si>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</si>
  <si>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</si>
  <si>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</si>
  <si>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</si>
  <si>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</si>
  <si>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15,49</t>
  </si>
  <si>
    <t>BUCHA DE REDUCAO DE FERRO GALVANIZADO, COM ROSCA BSP, DE 2" X 1 1/4"</t>
  </si>
  <si>
    <t>BUCHA DE REDUCAO DE FERRO GALVANIZADO, COM ROSCA BSP, DE 2" X 1"</t>
  </si>
  <si>
    <t>BUCHA DE REDUCAO DE FERRO GALVANIZADO, COM ROSCA BSP, DE 3/4" X 1/2"</t>
  </si>
  <si>
    <t>3,85</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</si>
  <si>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</si>
  <si>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</si>
  <si>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</si>
  <si>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</si>
  <si>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</si>
  <si>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</si>
  <si>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</si>
  <si>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</si>
  <si>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</si>
  <si>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</si>
  <si>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</si>
  <si>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</si>
  <si>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</si>
  <si>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</si>
  <si>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</si>
  <si>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2,48</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</si>
  <si>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</si>
  <si>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</si>
  <si>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</si>
  <si>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</si>
  <si>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</si>
  <si>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</si>
  <si>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1,48</t>
  </si>
  <si>
    <t>BUCHA DE REDUCAO DE PVC, SOLDAVEL, LONGA, COM 40 X 20 MM, PARA AGUA FRIA PREDIAL</t>
  </si>
  <si>
    <t>BUCHA DE REDUCAO DE PVC, SOLDAVEL, LONGA, COM 40 X 25 MM, PARA AGUA FRIA PREDIAL</t>
  </si>
  <si>
    <t>2,40</t>
  </si>
  <si>
    <t>BUCHA DE REDUCAO DE PVC, SOLDAVEL, LONGA, COM 50 X 20 MM, PARA AGUA FRIA PREDIAL</t>
  </si>
  <si>
    <t>2,57</t>
  </si>
  <si>
    <t>BUCHA DE REDUCAO DE PVC, SOLDAVEL, LONGA, COM 50 X 25 MM, PARA AGUA FRIA PREDIAL</t>
  </si>
  <si>
    <t>3,14</t>
  </si>
  <si>
    <t>BUCHA DE REDUCAO DE PVC, SOLDAVEL, LONGA, COM 50 X 32 MM, PARA AGUA FRIA PREDIAL</t>
  </si>
  <si>
    <t>BUCHA DE REDUCAO DE PVC, SOLDAVEL, LONGA, COM 60 X 25 MM, PARA AGUA FRIA PREDIAL</t>
  </si>
  <si>
    <t>BUCHA DE REDUCAO DE PVC, SOLDAVEL, LONGA, COM 60 X 32 MM, PARA AGUA FRIA PREDIAL</t>
  </si>
  <si>
    <t>7,33</t>
  </si>
  <si>
    <t>BUCHA DE REDUCAO DE PVC, SOLDAVEL, LONGA, COM 60 X 40 MM, PARA AGUA FRIA PREDIAL</t>
  </si>
  <si>
    <t>BUCHA DE REDUCAO DE PVC, SOLDAVEL, LONGA, COM 60 X 50 MM, PARA AGUA FRIA PREDIAL</t>
  </si>
  <si>
    <t>BUCHA DE REDUCAO DE PVC, SOLDAVEL, LONGA, COM 75 X 50 MM, PARA AGUA FRIA PREDIAL</t>
  </si>
  <si>
    <t>10,42</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</si>
  <si>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</si>
  <si>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</si>
  <si>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</si>
  <si>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</si>
  <si>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</si>
  <si>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13,62</t>
  </si>
  <si>
    <t>BUCHA DE REDUCAO EM ALUMINIO, COM ROSCA, DE 1 1/4" X 1/2", PARA ELETRODUTO</t>
  </si>
  <si>
    <t>12,19</t>
  </si>
  <si>
    <t>BUCHA DE REDUCAO EM ALUMINIO, COM ROSCA, DE 1 1/4" X 1", PARA ELETRODUTO</t>
  </si>
  <si>
    <t>10,03</t>
  </si>
  <si>
    <t>BUCHA DE REDUCAO EM ALUMINIO, COM ROSCA, DE 1 1/4" X 3/4", PARA ELETRODUTO</t>
  </si>
  <si>
    <t>10,51</t>
  </si>
  <si>
    <t>BUCHA DE REDUCAO EM ALUMINIO, COM ROSCA, DE 1" X 1/2", PARA ELETRODUTO</t>
  </si>
  <si>
    <t>BUCHA DE REDUCAO EM ALUMINIO, COM ROSCA, DE 1" X 3/4", PARA ELETRODUTO</t>
  </si>
  <si>
    <t>3,60</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</si>
  <si>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</si>
  <si>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</si>
  <si>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</si>
  <si>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</si>
  <si>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</si>
  <si>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</si>
  <si>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</si>
  <si>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</si>
  <si>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</si>
  <si>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3,31</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</si>
  <si>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</si>
  <si>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</si>
  <si>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</si>
  <si>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</si>
  <si>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</si>
  <si>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</si>
  <si>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</si>
  <si>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</si>
  <si>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5,64</t>
  </si>
  <si>
    <t>BUCHA DE REDUCAO PVC ROSCAVEL 3/4" X 1/2"</t>
  </si>
  <si>
    <t>BUCHA DE REDUCAO PVC ROSCAVEL, 1 1/2" X 3/4"</t>
  </si>
  <si>
    <t>BUCHA DE REDUCAO PVC ROSCAVEL, 1" X 1/2"</t>
  </si>
  <si>
    <t>2,55</t>
  </si>
  <si>
    <t>BUCHA DE REDUCAO PVC ROSCAVEL, 1" X 3/4"</t>
  </si>
  <si>
    <t>2,42</t>
  </si>
  <si>
    <t>BUCHA DE REDUCAO PVC, ROSCAVEL,  2"  X 1 1/2 "</t>
  </si>
  <si>
    <t>BUCHA DE REDUCAO PVC, ROSCAVEL, 1 1/2"  X1 1/4 "</t>
  </si>
  <si>
    <t>4,01</t>
  </si>
  <si>
    <t>BUCHA DE REDUCAO PVC, ROSCAVEL, 1 1/4"  X 3/4 "</t>
  </si>
  <si>
    <t>2,71</t>
  </si>
  <si>
    <t>BUCHA DE REDUCAO PVC, ROSCAVEL, 1 1/4" X 1 "</t>
  </si>
  <si>
    <t>BUCHA DE REDUCAO PVC, ROSCAVEL, 2"  X 1 "</t>
  </si>
  <si>
    <t>BUCHA DE REDUCAO PVC, ROSCAVEL, 2"  X 1 1/4 "</t>
  </si>
  <si>
    <t>8,92</t>
  </si>
  <si>
    <t>BUCHA DE REDUCAO, CPVC, SOLDAVEL, 22 X 15 MM, PARA AGUA QUENTE</t>
  </si>
  <si>
    <t>0,53</t>
  </si>
  <si>
    <t>BUCHA DE REDUCAO, CPVC, SOLDAVEL, 28 X 22 MM, PARA AGUA QUENTE</t>
  </si>
  <si>
    <t>0,99</t>
  </si>
  <si>
    <t>BUCHA DE REDUCAO, CPVC, SOLDAVEL, 35 X 28 MM, PARA AGUA QUENTE</t>
  </si>
  <si>
    <t>11,98</t>
  </si>
  <si>
    <t>BUCHA DE REDUCAO, CPVC, SOLDAVEL, 42 X 22 MM, PARA AGUA QUENTE</t>
  </si>
  <si>
    <t>BUCHA DE REDUCAO, PPR, DN 25 X 20 MM, PARA AGUA QUENTE PREDIAL</t>
  </si>
  <si>
    <t>1,21</t>
  </si>
  <si>
    <t>BUCHA DE REDUCAO, PPR, DN 32 X 25 MM, PARA AGUA QUENTE E FRIA PREDIAL</t>
  </si>
  <si>
    <t>BUCHA DE REDUCAO, PPR, DN 40 X 25 MM, PARA AGUA QUENTE E FRIA PREDIAL</t>
  </si>
  <si>
    <t>BUCHA EM ALUMINIO, COM ROSCA, DE  1 1/2", PARA ELETRODUTO</t>
  </si>
  <si>
    <t>1,33</t>
  </si>
  <si>
    <t>BUCHA EM ALUMINIO, COM ROSCA, DE 1 1/4", PARA ELETRODUTO</t>
  </si>
  <si>
    <t>BUCHA EM ALUMINIO, COM ROSCA, DE 1/2", PARA ELETRODUTO</t>
  </si>
  <si>
    <t>BUCHA EM ALUMINIO, COM ROSCA, DE 1", PARA ELETRODUTO</t>
  </si>
  <si>
    <t>0,79</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</si>
  <si>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</si>
  <si>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</si>
  <si>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</si>
  <si>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</si>
  <si>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</si>
  <si>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</si>
  <si>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6,82</t>
  </si>
  <si>
    <t>CABECEIRA DIREITA OU ESQUERDA, PVC, PARA CALHA PLUVIAL, DIAMETRO ENTRE 119 E 170 MM, PARA DRENAGEM PREDIAL</t>
  </si>
  <si>
    <t>5,46</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</si>
  <si>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</si>
  <si>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</si>
  <si>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</si>
  <si>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</si>
  <si>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</si>
  <si>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</si>
  <si>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</si>
  <si>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</si>
  <si>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2,33</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</si>
  <si>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</si>
  <si>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</si>
  <si>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</si>
  <si>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8,85</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</si>
  <si>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</si>
  <si>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</si>
  <si>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</si>
  <si>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</si>
  <si>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</si>
  <si>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</si>
  <si>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</si>
  <si>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</si>
  <si>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</si>
  <si>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</si>
  <si>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</si>
  <si>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</si>
  <si>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</si>
  <si>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</si>
  <si>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</si>
  <si>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</si>
  <si>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</si>
  <si>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</si>
  <si>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</si>
  <si>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</si>
  <si>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</si>
  <si>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</si>
  <si>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</si>
  <si>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</si>
  <si>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</si>
  <si>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</si>
  <si>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</si>
  <si>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</si>
  <si>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</si>
  <si>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</si>
  <si>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</si>
  <si>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</si>
  <si>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</si>
  <si>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</si>
  <si>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</si>
  <si>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</si>
  <si>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</si>
  <si>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</si>
  <si>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</si>
  <si>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1,43</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</si>
  <si>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</si>
  <si>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</si>
  <si>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</si>
  <si>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</si>
  <si>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</si>
  <si>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</si>
  <si>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</si>
  <si>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</si>
  <si>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</si>
  <si>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</si>
  <si>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</si>
  <si>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</si>
  <si>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</si>
  <si>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</si>
  <si>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</si>
  <si>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3,88</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</si>
  <si>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</si>
  <si>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</si>
  <si>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</si>
  <si>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</si>
  <si>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</si>
  <si>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</si>
  <si>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</si>
  <si>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</si>
  <si>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</si>
  <si>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</si>
  <si>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</si>
  <si>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</si>
  <si>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</si>
  <si>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</si>
  <si>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</si>
  <si>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</si>
  <si>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</si>
  <si>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</si>
  <si>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</si>
  <si>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</si>
  <si>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</si>
  <si>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</si>
  <si>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</si>
  <si>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</si>
  <si>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</si>
  <si>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</si>
  <si>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</si>
  <si>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</si>
  <si>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</si>
  <si>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</si>
  <si>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</si>
  <si>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0,80</t>
  </si>
  <si>
    <t>CABO DE COBRE, RIGIDO, CLASSE 2, ISOLACAO EM PVC/A, ANTICHAMA BWF-B, 1 CONDUTOR, 450/750 V, SECAO NOMINAL 10 MM2</t>
  </si>
  <si>
    <t>6,05</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</si>
  <si>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</si>
  <si>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</si>
  <si>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</si>
  <si>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</si>
  <si>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2,09</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</si>
  <si>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</si>
  <si>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</si>
  <si>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</si>
  <si>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</si>
  <si>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</si>
  <si>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</si>
  <si>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</si>
  <si>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</si>
  <si>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</si>
  <si>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</si>
  <si>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</si>
  <si>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</si>
  <si>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</si>
  <si>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2,45</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</si>
  <si>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</si>
  <si>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</si>
  <si>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</si>
  <si>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</si>
  <si>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</si>
  <si>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</si>
  <si>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</si>
  <si>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</si>
  <si>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10,48</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</si>
  <si>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</si>
  <si>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</si>
  <si>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</si>
  <si>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</si>
  <si>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</si>
  <si>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</si>
  <si>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</si>
  <si>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</si>
  <si>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</si>
  <si>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5,40</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</si>
  <si>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</si>
  <si>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</si>
  <si>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</si>
  <si>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</si>
  <si>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</si>
  <si>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</si>
  <si>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</si>
  <si>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</si>
  <si>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</si>
  <si>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</si>
  <si>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</si>
  <si>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</si>
  <si>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2,63</t>
  </si>
  <si>
    <t>CABO TELEFONICO CCI 50, 6 PARES, USO INTERNO, SEM BLINDAGEM</t>
  </si>
  <si>
    <t>3,02</t>
  </si>
  <si>
    <t>CABO TELEFONICO CI 50, 10 PARES, USO INTERNO</t>
  </si>
  <si>
    <t>5,93</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</si>
  <si>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</si>
  <si>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</si>
  <si>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</si>
  <si>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</si>
  <si>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</si>
  <si>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</si>
  <si>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7,70</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</si>
  <si>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</si>
  <si>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</si>
  <si>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</si>
  <si>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</si>
  <si>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</si>
  <si>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</si>
  <si>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</si>
  <si>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16,28</t>
  </si>
  <si>
    <t>CADEIRA SUSPENSA MANUAL / BALANCIM INDIVIDUAL (NBR 14751)</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</si>
  <si>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</si>
  <si>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</si>
  <si>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</si>
  <si>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</si>
  <si>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</si>
  <si>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</si>
  <si>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</si>
  <si>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</si>
  <si>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</si>
  <si>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</si>
  <si>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</si>
  <si>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DESCARGA DE PLASTICO EXTERNA, DE *9* L, PUXADOR FIO DE NYLON, NAO INCLUSO CANO, BOLSA, ENGATE</t>
  </si>
  <si>
    <t>CAIXA DE DESCARGA PLASTICA DE EMBUTIR COMPLETA, COM ESPELHO PLASTICO, CAPACIDADE 6 A 10 L, ACESSORIOS INCLUSOS</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</si>
  <si>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</si>
  <si>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</si>
  <si>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</si>
  <si>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</si>
  <si>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</si>
  <si>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</si>
  <si>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</si>
  <si>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</si>
  <si>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</si>
  <si>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</si>
  <si>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</si>
  <si>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</si>
  <si>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</si>
  <si>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</si>
  <si>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</si>
  <si>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</si>
  <si>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</si>
  <si>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</si>
  <si>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</si>
  <si>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</si>
  <si>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13,53</t>
  </si>
  <si>
    <t>CAIXA OCTOGONAL DE FUNDO MOVEL, EM PVC, DE 3" X 3", PARA ELETRODUTO FLEXIVEL CORRUGADO</t>
  </si>
  <si>
    <t>CAIXA OCTOGONAL DE FUNDO MOVEL, EM PVC, DE 4" X 4", PARA ELETRODUTO FLEXIVEL CORRUGADO</t>
  </si>
  <si>
    <t>3,57</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</si>
  <si>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</si>
  <si>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</si>
  <si>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</si>
  <si>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</si>
  <si>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250 X 230 X 75 MM, COM TAMPA E PORTA TAMPA QUADRADA BRANCA</t>
  </si>
  <si>
    <t>CAL HIDRATADA CH-I PARA ARGAMASSAS</t>
  </si>
  <si>
    <t>CAL HIDRATADA PARA PINTURA</t>
  </si>
  <si>
    <t>1,11</t>
  </si>
  <si>
    <t>CAL VIRGEM COMUM PARA ARGAMASSAS (NBR 6453)</t>
  </si>
  <si>
    <t>0,77</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</si>
  <si>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</si>
  <si>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</si>
  <si>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</si>
  <si>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</si>
  <si>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</si>
  <si>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</si>
  <si>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</si>
  <si>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</si>
  <si>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26, CORTE 33 CM</t>
  </si>
  <si>
    <t>CALHA QUADRADA DE CHAPA DE ACO GALVANIZADA NUM 28, CORTE 25 CM</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</si>
  <si>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</si>
  <si>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</si>
  <si>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</si>
  <si>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</si>
  <si>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</si>
  <si>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</si>
  <si>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</si>
  <si>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</si>
  <si>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</si>
  <si>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</si>
  <si>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</si>
  <si>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</si>
  <si>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</si>
  <si>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</si>
  <si>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</si>
  <si>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</si>
  <si>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</si>
  <si>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</si>
  <si>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</si>
  <si>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</si>
  <si>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</si>
  <si>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CAMPAINHA ALTA POTENCIA 110V / 220V, DIAMETRO 150 MM</t>
  </si>
  <si>
    <t>CAMPAINHA CIGARRA 127 V / 220 V (APENAS MODULO)</t>
  </si>
  <si>
    <t>CAMPAINHA CIGARRA 127 V / 220 V, CONJUNTO MONTADO PARA EMBUTIR 4" X 2" (PLACA + SUPORTE + MODULO)</t>
  </si>
  <si>
    <t>2,37</t>
  </si>
  <si>
    <t>CANALETA ESTRUTURAL CERAMICA, 14 X 19 X 19 CM, 6,0 MPA (NBR 15270)</t>
  </si>
  <si>
    <t>1,03</t>
  </si>
  <si>
    <t>CANALETA ESTRUTURAL CERAMICA, 14 X 19 X 29 CM, 6,0 MPA (NBR 15270)</t>
  </si>
  <si>
    <t>1,83</t>
  </si>
  <si>
    <t>CANALETA ESTRUTURAL CERAMICA, 14 X 19 X 39 CM, 6,0 MPA (NBR 15270)</t>
  </si>
  <si>
    <t>CANOPLA ACABAMENTO CROMADO PARA INSTALACAO DE SPRINKLER, SOB FORRO, 15 MM</t>
  </si>
  <si>
    <t>4,08</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</si>
  <si>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</si>
  <si>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</si>
  <si>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</si>
  <si>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</si>
  <si>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</si>
  <si>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</si>
  <si>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</si>
  <si>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</si>
  <si>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</si>
  <si>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</si>
  <si>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5,39</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</si>
  <si>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</si>
  <si>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</si>
  <si>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</si>
  <si>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</si>
  <si>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</si>
  <si>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</si>
  <si>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</si>
  <si>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</si>
  <si>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</si>
  <si>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</si>
  <si>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</si>
  <si>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</si>
  <si>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</si>
  <si>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1,61</t>
  </si>
  <si>
    <t>CAP PVC, ROSCAVEL, 1 1/2",  AGUA FRIA PREDIAL</t>
  </si>
  <si>
    <t>CAP PVC, ROSCAVEL, 1 1/4",  AGUA FRIA PREDIAL</t>
  </si>
  <si>
    <t>CAP PVC, ROSCAVEL, 1/2", PARA AGUA FRIA PREDIAL</t>
  </si>
  <si>
    <t>0,68</t>
  </si>
  <si>
    <t>CAP PVC, ROSCAVEL, 1",  PARA AGUA FRIA PREDIAL</t>
  </si>
  <si>
    <t>CAP PVC, ROSCAVEL, 2 1/2",  AGUA FRIA PREDIAL</t>
  </si>
  <si>
    <t>CAP PVC, ROSCAVEL, 2",  AGUA FRIA PREDIAL</t>
  </si>
  <si>
    <t>CAP PVC, ROSCAVEL, 3/4",  PARA AGUA FRIA PREDIAL</t>
  </si>
  <si>
    <t>1,04</t>
  </si>
  <si>
    <t>CAP PVC, ROSCAVEL, 3",  AGUA FRIA PREDIAL</t>
  </si>
  <si>
    <t>6,44</t>
  </si>
  <si>
    <t>CAP PVC, SOLDAVEL, DN 100 MM, SERIE NORMAL, PARA ESGOTO PREDIAL</t>
  </si>
  <si>
    <t>4,24</t>
  </si>
  <si>
    <t>CAP PVC, SOLDAVEL, DN 50 MM, SERIE NORMAL, PARA ESGOTO PREDIAL</t>
  </si>
  <si>
    <t>1,88</t>
  </si>
  <si>
    <t>CAP PVC, SOLDAVEL, DN 75 MM, SERIE NORMAL, PARA ESGOTO PREDIAL</t>
  </si>
  <si>
    <t>3,21</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</si>
  <si>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</si>
  <si>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</si>
  <si>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</si>
  <si>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</si>
  <si>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</si>
  <si>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</si>
  <si>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</si>
  <si>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</si>
  <si>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</si>
  <si>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</si>
  <si>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</si>
  <si>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5,86</t>
  </si>
  <si>
    <t>CAP, PVC PBA, JE, DN 75 / DE 85 MM,  PARA REDE DE AGUA (NBR 10351)</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</si>
  <si>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</si>
  <si>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</si>
  <si>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</si>
  <si>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</si>
  <si>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</si>
  <si>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</si>
  <si>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</si>
  <si>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20,28</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</si>
  <si>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</si>
  <si>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</si>
  <si>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</si>
  <si>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</si>
  <si>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</si>
  <si>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</si>
  <si>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12,12</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</si>
  <si>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</si>
  <si>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</si>
  <si>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</si>
  <si>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</si>
  <si>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</si>
  <si>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</si>
  <si>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</si>
  <si>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</si>
  <si>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</si>
  <si>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</si>
  <si>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</si>
  <si>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</si>
  <si>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</si>
  <si>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</si>
  <si>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</si>
  <si>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</si>
  <si>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</si>
  <si>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</si>
  <si>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</si>
  <si>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</si>
  <si>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</si>
  <si>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</si>
  <si>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</si>
  <si>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</si>
  <si>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</si>
  <si>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</si>
  <si>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</si>
  <si>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</si>
  <si>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0,78</t>
  </si>
  <si>
    <t>CERA  LIQUIDA</t>
  </si>
  <si>
    <t>8,22</t>
  </si>
  <si>
    <t>CHAPA ACO INOX AISI 304 NUMERO 4 (E = 6 MM), ACABAMENTO NUMERO 1 (LAMINADO A QUENTE, FOSCO)</t>
  </si>
  <si>
    <t>CHAPA ACO INOX AISI 304 NUMERO 9 (E = 4 MM), ACABAMENTO NUMERO 1 (LAMINADO A QUENTE, FOSCO)</t>
  </si>
  <si>
    <t>CHAPA DE ACO CARBONO LAMINADO A QUENTE, QUALIDADE ESTRUTURAL, BITOLA 3/16", E =4,75 MM (37,29 KG/M2)</t>
  </si>
  <si>
    <t>CHAPA DE ACO FINA A FRIO BITOLA MSG 20, E = 0,90 MM (7,20 KG/M2)</t>
  </si>
  <si>
    <t>5,43</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</si>
  <si>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</si>
  <si>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</si>
  <si>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</si>
  <si>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</si>
  <si>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</si>
  <si>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5,78</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</si>
  <si>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</si>
  <si>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</si>
  <si>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</si>
  <si>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</si>
  <si>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7,11</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</si>
  <si>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</si>
  <si>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</si>
  <si>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</si>
  <si>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</si>
  <si>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</si>
  <si>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</si>
  <si>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</si>
  <si>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</si>
  <si>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</si>
  <si>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5,16</t>
  </si>
  <si>
    <t>CHAPA DE ACO GROSSA, ASTM A36, E = 3/4 " (19,05 MM) 149,39 KG/M2</t>
  </si>
  <si>
    <t>CHAPA DE ACO GROSSA, ASTM A36, E = 3/8 " (9,53 MM) 74,69 KG/M2</t>
  </si>
  <si>
    <t>5,36</t>
  </si>
  <si>
    <t>CHAPA DE ACO GROSSA, ASTM A36, E = 5/8 " (15,88 MM) 124,49 KG/M2</t>
  </si>
  <si>
    <t>CHAPA DE ACO GROSSA, ASTM A36, E = 7/8 " (22,23 MM) 174,28 KG/M2</t>
  </si>
  <si>
    <t>CHAPA DE ACO GROSSA, SAE 1020, BITOLA 1/4", E = 6,35 MM (49,85 KG/M2)</t>
  </si>
  <si>
    <t>CHAPA DE ACO XADREZ PARA PISOS, E = 1/4 " (6,30 MM) 54,53 KG/M2</t>
  </si>
  <si>
    <t>6,35</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</si>
  <si>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</si>
  <si>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</si>
  <si>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</si>
  <si>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</si>
  <si>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</si>
  <si>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</si>
  <si>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</si>
  <si>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</si>
  <si>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</si>
  <si>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</si>
  <si>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</si>
  <si>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</si>
  <si>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</si>
  <si>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</si>
  <si>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</si>
  <si>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</si>
  <si>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</si>
  <si>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</si>
  <si>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21,79</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</si>
  <si>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</si>
  <si>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</si>
  <si>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</si>
  <si>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</si>
  <si>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</si>
  <si>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</si>
  <si>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</si>
  <si>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</si>
  <si>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</si>
  <si>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</si>
  <si>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</si>
  <si>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</si>
  <si>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</si>
  <si>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</si>
  <si>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</si>
  <si>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</si>
  <si>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</si>
  <si>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12,78</t>
  </si>
  <si>
    <t>CHAPA PARA EMENDA DE VIGA, EM ACO GROSSO, QUALIDADE ESTRUTURAL, BITOLA 3/16 ", E= 4,75 MM, 4 FUROS, LARGURA 45 MM, COMPRIMENTO 500 MM</t>
  </si>
  <si>
    <t>12,00</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</si>
  <si>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</si>
  <si>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</si>
  <si>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</si>
  <si>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</si>
  <si>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</si>
  <si>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</si>
  <si>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</si>
  <si>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</si>
  <si>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</si>
  <si>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</si>
  <si>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</si>
  <si>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11,00</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</si>
  <si>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</si>
  <si>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</si>
  <si>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</si>
  <si>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</si>
  <si>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</si>
  <si>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</si>
  <si>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</si>
  <si>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2,23</t>
  </si>
  <si>
    <t>CIMENTO ASFALTICO DE PETROLEO A GRANEL (CAP) 50/70 (COLETADO CAIXA NA ANP ACRESCIDO DE ICMS)</t>
  </si>
  <si>
    <t>CIMENTO BRANCO</t>
  </si>
  <si>
    <t>CIMENTO IMPERMEABILIZANTE DE PEGA ULTRARRAPIDA PARA TAMPONAMENTOS</t>
  </si>
  <si>
    <t>0,41</t>
  </si>
  <si>
    <t>0,35</t>
  </si>
  <si>
    <t>CIMENTO PORTLAND ESTRUTURAL BRANCO CPB-32</t>
  </si>
  <si>
    <t>CIMENTO PORTLAND POZOLANICO CP IV-32</t>
  </si>
  <si>
    <t>CINTA CIRCULAR EM ACO GALVANIZADO DE 150 MM DE DIAMETRO PARA FIXACAO DE CAIXA MEDICAO, INCLUI PARAFUSOS E PORCAS</t>
  </si>
  <si>
    <t>19,40</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</si>
  <si>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</si>
  <si>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</si>
  <si>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</si>
  <si>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</si>
  <si>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15,01</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</si>
  <si>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</si>
  <si>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</si>
  <si>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</si>
  <si>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</si>
  <si>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</si>
  <si>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</si>
  <si>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</si>
  <si>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12,89</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</si>
  <si>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</si>
  <si>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</si>
  <si>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</si>
  <si>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</si>
  <si>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</si>
  <si>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</si>
  <si>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</si>
  <si>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</si>
  <si>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</si>
  <si>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</si>
  <si>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</si>
  <si>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</si>
  <si>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</si>
  <si>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</si>
  <si>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</si>
  <si>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</si>
  <si>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</si>
  <si>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</si>
  <si>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</si>
  <si>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</si>
  <si>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</si>
  <si>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</si>
  <si>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</si>
  <si>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</si>
  <si>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</si>
  <si>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</si>
  <si>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</si>
  <si>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</si>
  <si>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</si>
  <si>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</si>
  <si>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</si>
  <si>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</si>
  <si>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</si>
  <si>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</si>
  <si>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</si>
  <si>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</si>
  <si>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</si>
  <si>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</si>
  <si>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</si>
  <si>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</si>
  <si>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</si>
  <si>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</si>
  <si>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</si>
  <si>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</si>
  <si>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</si>
  <si>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</si>
  <si>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</si>
  <si>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</si>
  <si>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</si>
  <si>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</si>
  <si>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</si>
  <si>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</si>
  <si>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</si>
  <si>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</si>
  <si>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</si>
  <si>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</si>
  <si>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8,49</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</si>
  <si>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</si>
  <si>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</si>
  <si>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</si>
  <si>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</si>
  <si>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6,86</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</si>
  <si>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</si>
  <si>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</si>
  <si>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</si>
  <si>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</si>
  <si>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</si>
  <si>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</si>
  <si>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</si>
  <si>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</si>
  <si>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</si>
  <si>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</si>
  <si>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</si>
  <si>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7,10</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</si>
  <si>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</si>
  <si>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</si>
  <si>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</si>
  <si>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</si>
  <si>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</si>
  <si>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</si>
  <si>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</si>
  <si>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</si>
  <si>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</si>
  <si>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</si>
  <si>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</si>
  <si>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</si>
  <si>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</si>
  <si>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</si>
  <si>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</si>
  <si>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12,63</t>
  </si>
  <si>
    <t>CONDULETE DE ALUMINIO TIPO X, PARA ELETRODUTO ROSCAVEL DE 2", COM TAMPA CEGA</t>
  </si>
  <si>
    <t>CONDULETE DE ALUMINIO TIPO X, PARA ELETRODUTO ROSCAVEL DE 3/4", COM TAMPA CEGA</t>
  </si>
  <si>
    <t>10,82</t>
  </si>
  <si>
    <t>CONDULETE DE ALUMINIO TIPO X, PARA ELETRODUTO ROSCAVEL DE 3", COM TAMPA CEGA</t>
  </si>
  <si>
    <t>CONDULETE DE ALUMINIO TIPO X, PARA ELETRODUTO ROSCAVEL DE 4", COM TAMPA CEGA</t>
  </si>
  <si>
    <t>CONDULETE EM PVC, TIPO "B", SEM TAMPA, DE 1/2" OU 3/4"</t>
  </si>
  <si>
    <t>5,80</t>
  </si>
  <si>
    <t>CONDULETE EM PVC, TIPO "B", SEM TAMPA, DE 1"</t>
  </si>
  <si>
    <t>CONDULETE EM PVC, TIPO "C", SEM TAMPA, DE 1/2"</t>
  </si>
  <si>
    <t>6,38</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</si>
  <si>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</si>
  <si>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</si>
  <si>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</si>
  <si>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</si>
  <si>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</si>
  <si>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</si>
  <si>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6,39</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</si>
  <si>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</si>
  <si>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</si>
  <si>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</si>
  <si>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</si>
  <si>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</si>
  <si>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</si>
  <si>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</si>
  <si>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</si>
  <si>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</si>
  <si>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</si>
  <si>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</si>
  <si>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</si>
  <si>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</si>
  <si>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</si>
  <si>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</si>
  <si>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</si>
  <si>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45,00</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</si>
  <si>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</si>
  <si>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</si>
  <si>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</si>
  <si>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</si>
  <si>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</si>
  <si>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</si>
  <si>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6,32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</si>
  <si>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</si>
  <si>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</si>
  <si>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</si>
  <si>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</si>
  <si>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</si>
  <si>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</si>
  <si>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7,82</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</si>
  <si>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</si>
  <si>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</si>
  <si>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</si>
  <si>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</si>
  <si>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</si>
  <si>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</si>
  <si>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</si>
  <si>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</si>
  <si>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6,16</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</si>
  <si>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</si>
  <si>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</si>
  <si>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</si>
  <si>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7,15</t>
  </si>
  <si>
    <t>CONECTOR DE ALUMINIO TIPO PRENSA CABO, BITOLA 3/8", PARA CABOS DE DIAMETRO DE 9 A 10 MM</t>
  </si>
  <si>
    <t>5,79</t>
  </si>
  <si>
    <t>CONECTOR FEMEA RJ - 45, CATEGORIA 5 E</t>
  </si>
  <si>
    <t>13,85</t>
  </si>
  <si>
    <t>CONECTOR FEMEA RJ - 45, CATEGORIA 6</t>
  </si>
  <si>
    <t>CONECTOR MACHO RJ - 45, CATEGORIA 5 E</t>
  </si>
  <si>
    <t>1,58</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</si>
  <si>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</si>
  <si>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</si>
  <si>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</si>
  <si>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</si>
  <si>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</si>
  <si>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</si>
  <si>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</si>
  <si>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</si>
  <si>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3,66</t>
  </si>
  <si>
    <t>CONECTOR METALICO TIPO PARAFUSO FENDIDO (SPLIT BOLT), PARA CABOS ATE 185 MM2</t>
  </si>
  <si>
    <t>CONECTOR METALICO TIPO PARAFUSO FENDIDO (SPLIT BOLT), PARA CABOS ATE 25 MM2</t>
  </si>
  <si>
    <t>3,87</t>
  </si>
  <si>
    <t>CONECTOR METALICO TIPO PARAFUSO FENDIDO (SPLIT BOLT), PARA CABOS ATE 35 MM2</t>
  </si>
  <si>
    <t>CONECTOR METALICO TIPO PARAFUSO FENDIDO (SPLIT BOLT), PARA CABOS ATE 50 MM2</t>
  </si>
  <si>
    <t>CONECTOR METALICO TIPO PARAFUSO FENDIDO (SPLIT BOLT), PARA CABOS ATE 6 MM2</t>
  </si>
  <si>
    <t>2,73</t>
  </si>
  <si>
    <t>CONECTOR METALICO TIPO PARAFUSO FENDIDO (SPLIT BOLT), PARA CABOS ATE 70 MM2</t>
  </si>
  <si>
    <t>10,12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</si>
  <si>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</si>
  <si>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</si>
  <si>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</si>
  <si>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</si>
  <si>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</si>
  <si>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</si>
  <si>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</si>
  <si>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</si>
  <si>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</si>
  <si>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</si>
  <si>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</si>
  <si>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</si>
  <si>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12,07</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</si>
  <si>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</si>
  <si>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</si>
  <si>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</si>
  <si>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</si>
  <si>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</si>
  <si>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</si>
  <si>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</si>
  <si>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12,86</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</si>
  <si>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</si>
  <si>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</si>
  <si>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</si>
  <si>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</si>
  <si>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</si>
  <si>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</si>
  <si>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</si>
  <si>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</si>
  <si>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</si>
  <si>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11,34</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</si>
  <si>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</si>
  <si>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</si>
  <si>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</si>
  <si>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</si>
  <si>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</si>
  <si>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</si>
  <si>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10,31</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</si>
  <si>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</si>
  <si>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</si>
  <si>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</si>
  <si>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</si>
  <si>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</si>
  <si>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8,17</t>
  </si>
  <si>
    <t>CONEXAO MOVEL, ROSCA FEMEA, METALICA, COM ANEL DESLIZANTE, PARA TUBO PEX, DN 20 MM X 1/2"</t>
  </si>
  <si>
    <t>CONEXAO MOVEL, ROSCA FEMEA, METALICA, COM ANEL DESLIZANTE, PARA TUBO PEX, DN 20 MM X 3/4"</t>
  </si>
  <si>
    <t>9,73</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</si>
  <si>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</si>
  <si>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</si>
  <si>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</si>
  <si>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</si>
  <si>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</si>
  <si>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</si>
  <si>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</si>
  <si>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7,56</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</si>
  <si>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</si>
  <si>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</si>
  <si>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</si>
  <si>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</si>
  <si>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</si>
  <si>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</si>
  <si>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</si>
  <si>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</si>
  <si>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</si>
  <si>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</si>
  <si>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</si>
  <si>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</si>
  <si>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</si>
  <si>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</si>
  <si>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</si>
  <si>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</si>
  <si>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</si>
  <si>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</si>
  <si>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</si>
  <si>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</si>
  <si>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</si>
  <si>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</si>
  <si>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</si>
  <si>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</si>
  <si>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</si>
  <si>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</si>
  <si>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</si>
  <si>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</si>
  <si>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1,12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</si>
  <si>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</si>
  <si>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</si>
  <si>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</si>
  <si>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2,86</t>
  </si>
  <si>
    <t>CORDAO DE COBRE, FLEXIVEL, TORCIDO, CLASSE 4 OU 5, ISOLACAO EM PVC/D, 300 V, 2 CONDUTORES DE 4 MM2</t>
  </si>
  <si>
    <t>4,41</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</si>
  <si>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</si>
  <si>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</si>
  <si>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</si>
  <si>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</si>
  <si>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</si>
  <si>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</si>
  <si>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6,19</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</si>
  <si>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</si>
  <si>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</si>
  <si>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</si>
  <si>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</si>
  <si>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</si>
  <si>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5,24</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</si>
  <si>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</si>
  <si>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</si>
  <si>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</si>
  <si>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</si>
  <si>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</si>
  <si>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</si>
  <si>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</si>
  <si>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</si>
  <si>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</si>
  <si>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</si>
  <si>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</si>
  <si>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</si>
  <si>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</si>
  <si>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</si>
  <si>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</si>
  <si>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</si>
  <si>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16,33</t>
  </si>
  <si>
    <t>COTOVELO 45 GRAUS DE FERRO GALVANIZADO, COM ROSCA BSP, DE 1/2"</t>
  </si>
  <si>
    <t>COTOVELO 45 GRAUS DE FERRO GALVANIZADO, COM ROSCA BSP, DE 1"</t>
  </si>
  <si>
    <t>10,05</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</si>
  <si>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</si>
  <si>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</si>
  <si>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</si>
  <si>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</si>
  <si>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</si>
  <si>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</si>
  <si>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</si>
  <si>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</si>
  <si>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</si>
  <si>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</si>
  <si>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</si>
  <si>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</si>
  <si>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</si>
  <si>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</si>
  <si>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11,60</t>
  </si>
  <si>
    <t>COTOVELO 90 GRAUS DE FERRO GALVANIZADO, COM ROSCA BSP MACHO/FEMEA, DE 2 1/2"</t>
  </si>
  <si>
    <t>COTOVELO 90 GRAUS DE FERRO GALVANIZADO, COM ROSCA BSP MACHO/FEMEA, DE 2"</t>
  </si>
  <si>
    <t>COTOVELO 90 GRAUS DE FERRO GALVANIZADO, COM ROSCA BSP MACHO/FEMEA, DE 3/4"</t>
  </si>
  <si>
    <t>6,46</t>
  </si>
  <si>
    <t>COTOVELO 90 GRAUS DE FERRO GALVANIZADO, COM ROSCA BSP MACHO/FEMEA, DE 3"</t>
  </si>
  <si>
    <t>COTOVELO 90 GRAUS DE FERRO GALVANIZADO, COM ROSCA BSP, DE 1 1/2"</t>
  </si>
  <si>
    <t>18,13</t>
  </si>
  <si>
    <t>COTOVELO 90 GRAUS DE FERRO GALVANIZADO, COM ROSCA BSP, DE 1 1/4"</t>
  </si>
  <si>
    <t>13,61</t>
  </si>
  <si>
    <t>COTOVELO 90 GRAUS DE FERRO GALVANIZADO, COM ROSCA BSP, DE 1/2"</t>
  </si>
  <si>
    <t>3,86</t>
  </si>
  <si>
    <t>COTOVELO 90 GRAUS DE FERRO GALVANIZADO, COM ROSCA BSP, DE 1"</t>
  </si>
  <si>
    <t>COTOVELO 90 GRAUS DE FERRO GALVANIZADO, COM ROSCA BSP, DE 2 1/2"</t>
  </si>
  <si>
    <t>COTOVELO 90 GRAUS DE FERRO GALVANIZADO, COM ROSCA BSP, DE 2"</t>
  </si>
  <si>
    <t>27,82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</si>
  <si>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</si>
  <si>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</si>
  <si>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</si>
  <si>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</si>
  <si>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</si>
  <si>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</si>
  <si>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</si>
  <si>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</si>
  <si>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</si>
  <si>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</si>
  <si>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</si>
  <si>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2,07</t>
  </si>
  <si>
    <t>COTOVELO/JOELHO COM ADAPTADOR, 90 GRAUS, EM POLIPROPILENO, PN 16, PARA TUBOS PEAD, 20 MM X 3/4" - LIGACAO PREDIAL DE AGUA</t>
  </si>
  <si>
    <t>2,35</t>
  </si>
  <si>
    <t>COTOVELO/JOELHO COM ADAPTADOR, 90 GRAUS, EM POLIPROPILENO, PN 16, PARA TUBOS PEAD, 32 MM X 1" - LIGACAO PREDIAL DE AGUA</t>
  </si>
  <si>
    <t>4,27</t>
  </si>
  <si>
    <t>COTOVELO/JOELHO 90 GRAUS, EM POLIPROPILENO, PN 16, PARA TUBOS PEAD, 20 X 20 MM - LIGACAO PREDIAL DE AGUA</t>
  </si>
  <si>
    <t>1,93</t>
  </si>
  <si>
    <t>COTOVELO/JOELHO 90 GRAUS, EM POLIPROPILENO, PN 16, PARA TUBOS PEAD, 32 X 32 MM - LIGACAO PREDIAL DE AGUA</t>
  </si>
  <si>
    <t>2,78</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</si>
  <si>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</si>
  <si>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</si>
  <si>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</si>
  <si>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</si>
  <si>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</si>
  <si>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</si>
  <si>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</si>
  <si>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</si>
  <si>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</si>
  <si>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18,39</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</si>
  <si>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</si>
  <si>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</si>
  <si>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</si>
  <si>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</si>
  <si>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</si>
  <si>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</si>
  <si>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</si>
  <si>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</si>
  <si>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</si>
  <si>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</si>
  <si>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</si>
  <si>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</si>
  <si>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</si>
  <si>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</si>
  <si>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</si>
  <si>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</si>
  <si>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2,11</t>
  </si>
  <si>
    <t>CURVA CURTA PVC, PB, JE, 45 GRAUS, DN 100 MM, PARA REDE COLETORA ESGOTO (NBR 10569)</t>
  </si>
  <si>
    <t>10,77</t>
  </si>
  <si>
    <t>CURVA CURTA PVC, PB, JE, 90 GRAUS, DN 100 MM, PARA REDE COLETORA ESGOTO (NBR 10569)</t>
  </si>
  <si>
    <t>CURVA DE PVC 45 GRAUS, SOLDAVEL, 110 MM, PARA AGUA FRIA PREDIAL (NBR 5648)</t>
  </si>
  <si>
    <t>CURVA DE PVC 45 GRAUS, SOLDAVEL, 20 MM, PARA AGUA FRIA PREDIAL (NBR 5648)</t>
  </si>
  <si>
    <t>1,46</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</si>
  <si>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</si>
  <si>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</si>
  <si>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</si>
  <si>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</si>
  <si>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</si>
  <si>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</si>
  <si>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</si>
  <si>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</si>
  <si>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</si>
  <si>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</si>
  <si>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</si>
  <si>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</si>
  <si>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</si>
  <si>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</si>
  <si>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</si>
  <si>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</si>
  <si>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22,00</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</si>
  <si>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</si>
  <si>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</si>
  <si>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</si>
  <si>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</si>
  <si>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</si>
  <si>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4,47</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</si>
  <si>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</si>
  <si>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</si>
  <si>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</si>
  <si>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</si>
  <si>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</si>
  <si>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</si>
  <si>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</si>
  <si>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</si>
  <si>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</si>
  <si>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</si>
  <si>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7,07</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</si>
  <si>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</si>
  <si>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</si>
  <si>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</si>
  <si>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</si>
  <si>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</si>
  <si>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</si>
  <si>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</si>
  <si>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</si>
  <si>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</si>
  <si>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</si>
  <si>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</si>
  <si>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</si>
  <si>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</si>
  <si>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</si>
  <si>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</si>
  <si>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</si>
  <si>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</si>
  <si>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</si>
  <si>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</si>
  <si>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</si>
  <si>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</si>
  <si>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</si>
  <si>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</si>
  <si>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</si>
  <si>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</si>
  <si>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</si>
  <si>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</si>
  <si>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</si>
  <si>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2,68</t>
  </si>
  <si>
    <t>CURVA PVC, 45 GRAUS, CURTA, PB, DN 100 MM, PARA ESGOTO PREDIAL</t>
  </si>
  <si>
    <t>CURVA 135 GRAUS, DE PVC RIGIDO ROSCAVEL, DE 1", PARA ELETRODUTO</t>
  </si>
  <si>
    <t>1,90</t>
  </si>
  <si>
    <t>CURVA 135 GRAUS, DE PVC RIGIDO ROSCAVEL, DE 3/4", PARA ELETRODUTO</t>
  </si>
  <si>
    <t>1,47</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</si>
  <si>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</si>
  <si>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</si>
  <si>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</si>
  <si>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</si>
  <si>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</si>
  <si>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22,70</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</si>
  <si>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</si>
  <si>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</si>
  <si>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</si>
  <si>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</si>
  <si>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</si>
  <si>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</si>
  <si>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</si>
  <si>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</si>
  <si>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3,59</t>
  </si>
  <si>
    <t>CURVA 180 GRAUS, DE PVC RIGIDO ROSCAVEL, DE 2", PARA ELETRODUTO</t>
  </si>
  <si>
    <t>CURVA 180 GRAUS, DE PVC RIGIDO ROSCAVEL, DE 3/4", PARA ELETRODUTO</t>
  </si>
  <si>
    <t>CURVA 45 GRAUS DE COBRE (REF 606) SEM ANEL DE SOLDA, BOLSA X BOLSA, 15 MM</t>
  </si>
  <si>
    <t>2,30</t>
  </si>
  <si>
    <t>CURVA 45 GRAUS DE COBRE (REF 606) SEM ANEL DE SOLDA, BOLSA X BOLSA, 22 MM</t>
  </si>
  <si>
    <t>CURVA 45 GRAUS DE COBRE (REF 606) SEM ANEL DE SOLDA, BOLSA X BOLSA, 28 MM</t>
  </si>
  <si>
    <t>8,20</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</si>
  <si>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</si>
  <si>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</si>
  <si>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</si>
  <si>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</si>
  <si>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</si>
  <si>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</si>
  <si>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</si>
  <si>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</si>
  <si>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</si>
  <si>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</si>
  <si>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</si>
  <si>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</si>
  <si>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</si>
  <si>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</si>
  <si>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</si>
  <si>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</si>
  <si>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</si>
  <si>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</si>
  <si>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</si>
  <si>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</si>
  <si>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</si>
  <si>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</si>
  <si>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</si>
  <si>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</si>
  <si>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</si>
  <si>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</si>
  <si>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</si>
  <si>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</si>
  <si>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</si>
  <si>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</si>
  <si>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</si>
  <si>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</si>
  <si>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</si>
  <si>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5,28</t>
  </si>
  <si>
    <t>CURVA 45 GRAUS, PARA ELETRODUTO, EM ACO GALVANIZADO ELETROLITICO, DIAMETRO DE 25 MM (1")</t>
  </si>
  <si>
    <t>6,93</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</si>
  <si>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</si>
  <si>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</si>
  <si>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</si>
  <si>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</si>
  <si>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</si>
  <si>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</si>
  <si>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</si>
  <si>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</si>
  <si>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</si>
  <si>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</si>
  <si>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</si>
  <si>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</si>
  <si>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</si>
  <si>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</si>
  <si>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8,61</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</si>
  <si>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</si>
  <si>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</si>
  <si>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</si>
  <si>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</si>
  <si>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12,26</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</si>
  <si>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</si>
  <si>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</si>
  <si>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</si>
  <si>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</si>
  <si>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</si>
  <si>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9,20</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</si>
  <si>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</si>
  <si>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</si>
  <si>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</si>
  <si>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</si>
  <si>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</si>
  <si>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</si>
  <si>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</si>
  <si>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</si>
  <si>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</si>
  <si>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</si>
  <si>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</si>
  <si>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</si>
  <si>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</si>
  <si>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</si>
  <si>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</si>
  <si>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</si>
  <si>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</si>
  <si>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</si>
  <si>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</si>
  <si>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1,22</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</si>
  <si>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</si>
  <si>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</si>
  <si>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</si>
  <si>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</si>
  <si>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</si>
  <si>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</si>
  <si>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</si>
  <si>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</si>
  <si>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</si>
  <si>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</si>
  <si>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</si>
  <si>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</si>
  <si>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</si>
  <si>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</si>
  <si>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</si>
  <si>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7,27</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</si>
  <si>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</si>
  <si>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</si>
  <si>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</si>
  <si>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</si>
  <si>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</si>
  <si>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</si>
  <si>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</si>
  <si>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</si>
  <si>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</si>
  <si>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</si>
  <si>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11,46</t>
  </si>
  <si>
    <t>DESENHISTA COPISTA (MENSALISTA)</t>
  </si>
  <si>
    <t>DESENHISTA DETALHISTA</t>
  </si>
  <si>
    <t>24,48</t>
  </si>
  <si>
    <t>DESENHISTA DETALHISTA (MENSALISTA)</t>
  </si>
  <si>
    <t>DESENHISTA PROJETISTA</t>
  </si>
  <si>
    <t>DESENHISTA PROJETISTA (MENSALISTA)</t>
  </si>
  <si>
    <t>DESENHISTA TECNICO AUXILIAR</t>
  </si>
  <si>
    <t>DESENHISTA TECNICO AUXILIAR (MENSALISTA)</t>
  </si>
  <si>
    <t>DESMOLDANTE PARA FORMAS METALICAS A BASE DE OLEO VEGETAL</t>
  </si>
  <si>
    <t>DESMOLDANTE PROTETOR PARA FORMAS DE MADEIRA, DE BASE OLEOSA EMULSIONADA EM AGUA</t>
  </si>
  <si>
    <t>DILUENTE EPOXI</t>
  </si>
  <si>
    <t>27,15</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</si>
  <si>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</si>
  <si>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</si>
  <si>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</si>
  <si>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</si>
  <si>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</si>
  <si>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</si>
  <si>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</si>
  <si>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</si>
  <si>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</si>
  <si>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</si>
  <si>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</si>
  <si>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</si>
  <si>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</si>
  <si>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</si>
  <si>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</si>
  <si>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</si>
  <si>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</si>
  <si>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</si>
  <si>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</si>
  <si>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</si>
  <si>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</si>
  <si>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</si>
  <si>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</si>
  <si>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</si>
  <si>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</si>
  <si>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</si>
  <si>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</si>
  <si>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</si>
  <si>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</si>
  <si>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</si>
  <si>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</si>
  <si>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</si>
  <si>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</si>
  <si>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</si>
  <si>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</si>
  <si>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</si>
  <si>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</si>
  <si>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</si>
  <si>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</si>
  <si>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</si>
  <si>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</si>
  <si>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</si>
  <si>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</si>
  <si>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</si>
  <si>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</si>
  <si>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</si>
  <si>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</si>
  <si>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</si>
  <si>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</si>
  <si>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</si>
  <si>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</si>
  <si>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</si>
  <si>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</si>
  <si>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</si>
  <si>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</si>
  <si>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</si>
  <si>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</si>
  <si>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</si>
  <si>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</si>
  <si>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</si>
  <si>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</si>
  <si>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</si>
  <si>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</si>
  <si>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</si>
  <si>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</si>
  <si>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</si>
  <si>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</si>
  <si>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</si>
  <si>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</si>
  <si>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</si>
  <si>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</si>
  <si>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</si>
  <si>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</si>
  <si>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</si>
  <si>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</si>
  <si>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</si>
  <si>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</si>
  <si>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</si>
  <si>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</si>
  <si>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</si>
  <si>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</si>
  <si>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</si>
  <si>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</si>
  <si>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</si>
  <si>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</si>
  <si>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</si>
  <si>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</si>
  <si>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</si>
  <si>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</si>
  <si>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6,45</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</si>
  <si>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</si>
  <si>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</si>
  <si>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</si>
  <si>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</si>
  <si>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</si>
  <si>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</si>
  <si>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</si>
  <si>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</si>
  <si>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</si>
  <si>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1,44</t>
  </si>
  <si>
    <t>ELEMENTO VAZADO DE CONCRETO, QUADRICULADO, 1 FURO *10 X 10 X 10* CM</t>
  </si>
  <si>
    <t>ELEMENTO VAZADO DE CONCRETO, QUADRICULADO, 1 FURO *20 X 10 X 7* CM</t>
  </si>
  <si>
    <t>3,28</t>
  </si>
  <si>
    <t>ELEMENTO VAZADO DE CONCRETO, QUADRICULADO, 1 FURO *20 X 20 X 6,5* CM</t>
  </si>
  <si>
    <t>ELEMENTO VAZADO DE CONCRETO, QUADRICULADO, 16 FUROS *29 X 29 X 6* CM</t>
  </si>
  <si>
    <t>5,21</t>
  </si>
  <si>
    <t>ELEMENTO VAZADO DE CONCRETO, QUADRICULADO, 16 FUROS *33 X 33 X 10* CM</t>
  </si>
  <si>
    <t>9,09</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</si>
  <si>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</si>
  <si>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</si>
  <si>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</si>
  <si>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</si>
  <si>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7,42</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</si>
  <si>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</si>
  <si>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</si>
  <si>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</si>
  <si>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</si>
  <si>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</si>
  <si>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</si>
  <si>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</si>
  <si>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</si>
  <si>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16,18</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</si>
  <si>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</si>
  <si>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</si>
  <si>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</si>
  <si>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</si>
  <si>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</si>
  <si>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</si>
  <si>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</si>
  <si>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11,26</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</si>
  <si>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</si>
  <si>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</si>
  <si>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</si>
  <si>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</si>
  <si>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</si>
  <si>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</si>
  <si>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</si>
  <si>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</si>
  <si>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</si>
  <si>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4,91</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</si>
  <si>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</si>
  <si>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</si>
  <si>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</si>
  <si>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</si>
  <si>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</si>
  <si>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</si>
  <si>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</si>
  <si>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</si>
  <si>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</si>
  <si>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</si>
  <si>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</si>
  <si>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</si>
  <si>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</si>
  <si>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</si>
  <si>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13,74</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</si>
  <si>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</si>
  <si>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</si>
  <si>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</si>
  <si>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</si>
  <si>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</si>
  <si>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</si>
  <si>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</si>
  <si>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</si>
  <si>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</si>
  <si>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</si>
  <si>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</si>
  <si>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</si>
  <si>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6,95</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</si>
  <si>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</si>
  <si>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</si>
  <si>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</si>
  <si>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</si>
  <si>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</si>
  <si>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</si>
  <si>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</si>
  <si>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7,49</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</si>
  <si>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</si>
  <si>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</si>
  <si>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</si>
  <si>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</si>
  <si>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</si>
  <si>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EMULSAO ASFALTICA ANIONICA</t>
  </si>
  <si>
    <t>EMULSAO ASFALTICA CATIONICA RL-1C PARA USO EM PAVIMENTACAO ASFALTICA (COLETADO CAIXA NA ANP ACRESCIDO DE ICMS)</t>
  </si>
  <si>
    <t>EMULSAO ASFALTICA CATIONICA RR-2C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</si>
  <si>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</si>
  <si>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</si>
  <si>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</si>
  <si>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</si>
  <si>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</si>
  <si>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</si>
  <si>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</si>
  <si>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</si>
  <si>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</si>
  <si>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</si>
  <si>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ENERGIA ELETRICA ATE 2000 KWH INDUSTRIAL, SEM DEMANDA</t>
  </si>
  <si>
    <t>0,51</t>
  </si>
  <si>
    <t>ENERGIA ELETRICA COMERCIAL, BAIXA TENSAO, RELATIVA AO CONSUMO DE ATE 100 KWH, INCLUINDO ICMS, PIS/PASEP E COFINS</t>
  </si>
  <si>
    <t>0,52</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</si>
  <si>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</si>
  <si>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</si>
  <si>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</si>
  <si>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</si>
  <si>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</si>
  <si>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</si>
  <si>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</si>
  <si>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</si>
  <si>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</si>
  <si>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</si>
  <si>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</si>
  <si>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</si>
  <si>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</si>
  <si>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</si>
  <si>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</si>
  <si>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</si>
  <si>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</si>
  <si>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</si>
  <si>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</si>
  <si>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</si>
  <si>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</si>
  <si>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</si>
  <si>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</si>
  <si>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</si>
  <si>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</si>
  <si>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</si>
  <si>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</si>
  <si>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</si>
  <si>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</si>
  <si>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</si>
  <si>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</si>
  <si>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</si>
  <si>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</si>
  <si>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</si>
  <si>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</si>
  <si>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</si>
  <si>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</si>
  <si>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</si>
  <si>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</si>
  <si>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</si>
  <si>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</si>
  <si>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</si>
  <si>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</si>
  <si>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</si>
  <si>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</si>
  <si>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</si>
  <si>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</si>
  <si>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</si>
  <si>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</si>
  <si>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</si>
  <si>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</si>
  <si>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</si>
  <si>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</si>
  <si>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</si>
  <si>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</si>
  <si>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</si>
  <si>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10,86</t>
  </si>
  <si>
    <t>ESPATULA DE PLASTICO LISA, LARGURA 10 CM</t>
  </si>
  <si>
    <t>ESPELHO / PLACA CEGA 4" X 2", PARA INSTALACAO DE TOMADAS E INTERRUPTORES</t>
  </si>
  <si>
    <t>ESPELHO / PLACA CEGA 4" X 4", PARA INSTALACAO DE TOMADAS E INTERRUPTORES</t>
  </si>
  <si>
    <t>5,02</t>
  </si>
  <si>
    <t>ESPELHO / PLACA DE 1 POSTO 4" X 2", PARA INSTALACAO DE TOMADAS E INTERRUPTORES</t>
  </si>
  <si>
    <t>2,25</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</si>
  <si>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</si>
  <si>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</si>
  <si>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</si>
  <si>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</si>
  <si>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</si>
  <si>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</si>
  <si>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</si>
  <si>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</si>
  <si>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26,49</t>
  </si>
  <si>
    <t>ESPOLETA SIMPLES N 8.</t>
  </si>
  <si>
    <t>ESPUMA EXPANSIVA DE POLIURETANO, APLICACAO MANUAL - 500 ML</t>
  </si>
  <si>
    <t>ESQUADRO DE ACO 12 " (300 MM), CABO DE ALUMINIO</t>
  </si>
  <si>
    <t>ESQUADRO INTERNO OU EXTERNO PARA CALHA PLUVIAL, PVC, DIAMETRO ENTRE 119 E 170 MM, PARA DRENAGEM PREDIAL</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</si>
  <si>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</si>
  <si>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</si>
  <si>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</si>
  <si>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</si>
  <si>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</si>
  <si>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</si>
  <si>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</si>
  <si>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21,21</t>
  </si>
  <si>
    <t>ETANOL</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</si>
  <si>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</si>
  <si>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</si>
  <si>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</si>
  <si>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</si>
  <si>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</si>
  <si>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</si>
  <si>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</si>
  <si>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</si>
  <si>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</si>
  <si>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</si>
  <si>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</si>
  <si>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</si>
  <si>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</si>
  <si>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</si>
  <si>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</si>
  <si>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</si>
  <si>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</si>
  <si>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5,48</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</si>
  <si>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</si>
  <si>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</si>
  <si>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</si>
  <si>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</si>
  <si>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FECHO / FECHADURA COM PUXADOR CONCHA, COM TRANCA TIPO TRAVA, PARA JANELA / PORTA DE CORRER (INCLUI TESTA, FECHADURA, PUXADOR) - COMPLETA</t>
  </si>
  <si>
    <t>3,61</t>
  </si>
  <si>
    <t>7,99</t>
  </si>
  <si>
    <t>FECHO DE SEGURANCA, TIPO BATOM, EM LATAO / ZAMAC, CROMADO, PARA PORTAS E JANELAS - INCLUI PARAFUSOS</t>
  </si>
  <si>
    <t>FELTRO EM LA DE ROCHA, 1 FACE REVESTIDA COM PAPEL ALUMINIZADO, EM ROLO, DENSIDADE = 32 KG/M3, E=*50* MM (COLETADO CAIXA)</t>
  </si>
  <si>
    <t>FERTILIZANTE NPK - 10:10:10</t>
  </si>
  <si>
    <t>FERTILIZANTE NPK - 4: 14: 8</t>
  </si>
  <si>
    <t>FERTILIZANTE ORGANICO COMPOSTO, CLASSE A</t>
  </si>
  <si>
    <t>0,85</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</si>
  <si>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</si>
  <si>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</si>
  <si>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</si>
  <si>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</si>
  <si>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</si>
  <si>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</si>
  <si>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</si>
  <si>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</si>
  <si>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</si>
  <si>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</si>
  <si>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</si>
  <si>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</si>
  <si>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1,37</t>
  </si>
  <si>
    <t>FIO DE COBRE, SOLIDO, CLASSE 1, ISOLACAO EM PVC/A, ANTICHAMA BWF-B, 450/750V, SECAO NOMINAL 4 MM2</t>
  </si>
  <si>
    <t>FIO DE COBRE, SOLIDO, CLASSE 1, ISOLACAO EM PVC/A, ANTICHAMA BWF-B, 450/750V, SECAO NOMINAL 6 MM2</t>
  </si>
  <si>
    <t>3,24</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</si>
  <si>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</si>
  <si>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</si>
  <si>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</si>
  <si>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</si>
  <si>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</si>
  <si>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</si>
  <si>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</si>
  <si>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</si>
  <si>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</si>
  <si>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</si>
  <si>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2,83</t>
  </si>
  <si>
    <t>FITA ISOLANTE ADESIVA ANTICHAMA, USO ATE 750 V, EM ROLO DE 19 MM X 20 M</t>
  </si>
  <si>
    <t>FITA ISOLANTE ADESIVA ANTICHAMA, USO ATE 750 V, EM ROLO DE 19 MM X 5 M</t>
  </si>
  <si>
    <t>FITA ISOLANTE DE BORRACHA AUTOFUSAO, USO ATE 69 KV (ALTA TENSAO)</t>
  </si>
  <si>
    <t>1,27</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</si>
  <si>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</si>
  <si>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</si>
  <si>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</si>
  <si>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</si>
  <si>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</si>
  <si>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0,10</t>
  </si>
  <si>
    <t>FITA VEDA ROSCA EM ROLOS DE 18 MM X 10 M (L X C)</t>
  </si>
  <si>
    <t>3,00</t>
  </si>
  <si>
    <t>FITA VEDA ROSCA EM ROLOS DE 18 MM X 25 M (L X C)</t>
  </si>
  <si>
    <t>FITA VEDA ROSCA EM ROLOS DE 18 MM X 50 M (L X C)</t>
  </si>
  <si>
    <t>FIXADOR DE ABA AUTOTRAVANTE PARA TELHA DE FIBROCIMENTO, TIPO CANALETE 90 OU KALHETAO</t>
  </si>
  <si>
    <t>2,02</t>
  </si>
  <si>
    <t>FIXADOR DE ABA SIMPLES PARA TELHA DE FIBROCIMENTO, TIPO CANALETA 49 OU KALHETA</t>
  </si>
  <si>
    <t>1,42</t>
  </si>
  <si>
    <t>FIXADOR DE ABA SIMPLES PARA TELHA DE FIBROCIMENTO, TIPO CANALETA 90 OU KALHETAO</t>
  </si>
  <si>
    <t>1,99</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</si>
  <si>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</si>
  <si>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</si>
  <si>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</si>
  <si>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</si>
  <si>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</si>
  <si>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</si>
  <si>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</si>
  <si>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</si>
  <si>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</si>
  <si>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</si>
  <si>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</si>
  <si>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</si>
  <si>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10,25</t>
  </si>
  <si>
    <t>FLANGE SEXTAVADO DE FERRO GALVANIZADO, COM ROSCA BSP, DE 1"</t>
  </si>
  <si>
    <t>FLANGE SEXTAVADO DE FERRO GALVANIZADO, COM ROSCA BSP, DE 2 1/2"</t>
  </si>
  <si>
    <t>FLANGE SEXTAVADO DE FERRO GALVANIZADO, COM ROSCA BSP, DE 2"</t>
  </si>
  <si>
    <t>FLANGE SEXTAVADO DE FERRO GALVANIZADO, COM ROSCA BSP, DE 3/4"</t>
  </si>
  <si>
    <t>14,01</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</si>
  <si>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</si>
  <si>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</si>
  <si>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</si>
  <si>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</si>
  <si>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</si>
  <si>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</si>
  <si>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</si>
  <si>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</si>
  <si>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</si>
  <si>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</si>
  <si>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15,96</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</si>
  <si>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</si>
  <si>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</si>
  <si>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</si>
  <si>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</si>
  <si>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</si>
  <si>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</si>
  <si>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</si>
  <si>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</si>
  <si>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</si>
  <si>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</si>
  <si>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</si>
  <si>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</si>
  <si>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</si>
  <si>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8,52</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</si>
  <si>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</si>
  <si>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</si>
  <si>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</si>
  <si>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</si>
  <si>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</si>
  <si>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</si>
  <si>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</si>
  <si>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14,29</t>
  </si>
  <si>
    <t>FUSIVEL NH 200 A 250 AMPERES, TAMANHO 1, CAPACIDADE DE INTERRUPCAO DE 120 KA, TENSAO NOMIMNAL DE 500 V</t>
  </si>
  <si>
    <t>GABIAO  TIPO CAIXA, MALHA HEXAGONAL 8 X 10 CM (ZN/AL), FIO 2,7 MM, DIMENSOES 2,0 X 1,0 X 0,5 M (C X L X A)</t>
  </si>
  <si>
    <t>GABIAO SACO MALHA HEXAGONAL 8 X 10 CM (ZN/AL), FIO 2,7 MM, DIMENSOES 4,0 X 0,65 M</t>
  </si>
  <si>
    <t>GABIAO TIPO CAIXA MALHA HEXAGONAL 8 X 10 CM (ZN/AL), FIO 2,7 MM, DIMENSOES 2,0 X 1,0 X 1,0 M (C X L X A)</t>
  </si>
  <si>
    <t>GABIAO TIPO CAIXA MALHA HEXAGONAL 8 X 10 CM (ZN/AL), FIO 2,7 MM, H = 0,50 M</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</si>
  <si>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</si>
  <si>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</si>
  <si>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</si>
  <si>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</si>
  <si>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</si>
  <si>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5,61</t>
  </si>
  <si>
    <t>GASOLINA COMUM</t>
  </si>
  <si>
    <t>4,58</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</si>
  <si>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</si>
  <si>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</si>
  <si>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</si>
  <si>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</si>
  <si>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</si>
  <si>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6,47</t>
  </si>
  <si>
    <t>GEOTEXTIL NAO TECIDO AGULHADO DE FILAMENTOS CONTINUOS 100% POLIESTER, RESITENCIA A TRACAO = 21 KN/M</t>
  </si>
  <si>
    <t>8,67</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</si>
  <si>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</si>
  <si>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</si>
  <si>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</si>
  <si>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</si>
  <si>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</si>
  <si>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</si>
  <si>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</si>
  <si>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</si>
  <si>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</si>
  <si>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</si>
  <si>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</si>
  <si>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</si>
  <si>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</si>
  <si>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</si>
  <si>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</si>
  <si>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</si>
  <si>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3,33</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</si>
  <si>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</si>
  <si>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</si>
  <si>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</si>
  <si>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</si>
  <si>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</si>
  <si>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</si>
  <si>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</si>
  <si>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</si>
  <si>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</si>
  <si>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</si>
  <si>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</si>
  <si>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</si>
  <si>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</si>
  <si>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</si>
  <si>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</si>
  <si>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</si>
  <si>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</si>
  <si>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</si>
  <si>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</si>
  <si>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</si>
  <si>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</si>
  <si>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</si>
  <si>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</si>
  <si>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</si>
  <si>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</si>
  <si>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</si>
  <si>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</si>
  <si>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</si>
  <si>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</si>
  <si>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</si>
  <si>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</si>
  <si>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</si>
  <si>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</si>
  <si>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</si>
  <si>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</si>
  <si>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</si>
  <si>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</si>
  <si>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</si>
  <si>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</si>
  <si>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</si>
  <si>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</si>
  <si>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</si>
  <si>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4,34</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</si>
  <si>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</si>
  <si>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</si>
  <si>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</si>
  <si>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</si>
  <si>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</si>
  <si>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</si>
  <si>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</si>
  <si>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</si>
  <si>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</si>
  <si>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</si>
  <si>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</si>
  <si>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</si>
  <si>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</si>
  <si>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</si>
  <si>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</si>
  <si>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</si>
  <si>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</si>
  <si>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</si>
  <si>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</si>
  <si>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</si>
  <si>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</si>
  <si>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</si>
  <si>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</si>
  <si>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</si>
  <si>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</si>
  <si>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</si>
  <si>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0,54</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</si>
  <si>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</si>
  <si>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</si>
  <si>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</si>
  <si>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</si>
  <si>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</si>
  <si>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</si>
  <si>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</si>
  <si>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</si>
  <si>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</si>
  <si>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</si>
  <si>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</si>
  <si>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</si>
  <si>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</si>
  <si>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</si>
  <si>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</si>
  <si>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11,84</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</si>
  <si>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</si>
  <si>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</si>
  <si>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</si>
  <si>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</si>
  <si>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</si>
  <si>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</si>
  <si>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</si>
  <si>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8,76</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</si>
  <si>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</si>
  <si>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</si>
  <si>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</si>
  <si>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</si>
  <si>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</si>
  <si>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</si>
  <si>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</si>
  <si>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</si>
  <si>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</si>
  <si>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</si>
  <si>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</si>
  <si>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16,36</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</si>
  <si>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</si>
  <si>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</si>
  <si>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</si>
  <si>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</si>
  <si>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</si>
  <si>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</si>
  <si>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</si>
  <si>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</si>
  <si>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</si>
  <si>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</si>
  <si>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</si>
  <si>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</si>
  <si>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80 X 60 CM (A X L), ACABAMENTO ACET OU BRILHANTE,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</si>
  <si>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</si>
  <si>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</si>
  <si>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</si>
  <si>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</si>
  <si>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</si>
  <si>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</si>
  <si>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</si>
  <si>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</si>
  <si>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</si>
  <si>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</si>
  <si>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200 CM, 4 FLS,  BANDEIRA COM BASCULA,  ACABAMENTO ACET OU BRILHANTE, BATENTE/REQUADRO DE 6 A 14 CM, COM VIDRO, SEM GUARNICAO/ALIZAR</t>
  </si>
  <si>
    <t>JANELA DE CORRER EM ALUMINIO, 120 X 150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</si>
  <si>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</si>
  <si>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</si>
  <si>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</si>
  <si>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</si>
  <si>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</si>
  <si>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</si>
  <si>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</si>
  <si>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</si>
  <si>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</si>
  <si>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</si>
  <si>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</si>
  <si>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</si>
  <si>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</si>
  <si>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</si>
  <si>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</si>
  <si>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</si>
  <si>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</si>
  <si>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</si>
  <si>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</si>
  <si>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</si>
  <si>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</si>
  <si>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</si>
  <si>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</si>
  <si>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</si>
  <si>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</si>
  <si>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</si>
  <si>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</si>
  <si>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</si>
  <si>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</si>
  <si>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</si>
  <si>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</si>
  <si>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</si>
  <si>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</si>
  <si>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</si>
  <si>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</si>
  <si>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</si>
  <si>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</si>
  <si>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</si>
  <si>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</si>
  <si>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</si>
  <si>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</si>
  <si>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2,52</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</si>
  <si>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</si>
  <si>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</si>
  <si>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</si>
  <si>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</si>
  <si>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</si>
  <si>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</si>
  <si>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</si>
  <si>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</si>
  <si>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</si>
  <si>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</si>
  <si>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</si>
  <si>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</si>
  <si>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</si>
  <si>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</si>
  <si>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</si>
  <si>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</si>
  <si>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</si>
  <si>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</si>
  <si>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</si>
  <si>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1,49</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</si>
  <si>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</si>
  <si>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</si>
  <si>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</si>
  <si>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</si>
  <si>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</si>
  <si>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</si>
  <si>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</si>
  <si>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</si>
  <si>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</si>
  <si>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</si>
  <si>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1,68</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</si>
  <si>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</si>
  <si>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</si>
  <si>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</si>
  <si>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</si>
  <si>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</si>
  <si>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</si>
  <si>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3,29</t>
  </si>
  <si>
    <t>JOELHO PVC, SOLDAVEL, 90 GRAUS, 110 MM, PARA AGUA FRIA PREDIAL</t>
  </si>
  <si>
    <t>JOELHO PVC, SOLDAVEL, 90 GRAUS, 20 MM, PARA AGUA FRIA PREDIAL</t>
  </si>
  <si>
    <t>0,28</t>
  </si>
  <si>
    <t>JOELHO PVC, SOLDAVEL, 90 GRAUS, 25 MM, PARA AGUA FRIA PREDIAL</t>
  </si>
  <si>
    <t>0,42</t>
  </si>
  <si>
    <t>JOELHO PVC, SOLDAVEL, 90 GRAUS, 32 MM, PARA AGUA FRIA PREDIAL</t>
  </si>
  <si>
    <t>1,08</t>
  </si>
  <si>
    <t>JOELHO PVC, SOLDAVEL, 90 GRAUS, 40 MM, PARA AGUA FRIA PREDIAL</t>
  </si>
  <si>
    <t>2,65</t>
  </si>
  <si>
    <t>JOELHO PVC, SOLDAVEL, 90 GRAUS, 50 MM, PARA AGUA FRIA PREDIAL</t>
  </si>
  <si>
    <t>2,95</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</si>
  <si>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</si>
  <si>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</si>
  <si>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</si>
  <si>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</si>
  <si>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</si>
  <si>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</si>
  <si>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</si>
  <si>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</si>
  <si>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</si>
  <si>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</si>
  <si>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</si>
  <si>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</si>
  <si>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</si>
  <si>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</si>
  <si>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</si>
  <si>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</si>
  <si>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</si>
  <si>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</si>
  <si>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</si>
  <si>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</si>
  <si>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11,14</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</si>
  <si>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</si>
  <si>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</si>
  <si>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</si>
  <si>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</si>
  <si>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</si>
  <si>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</si>
  <si>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</si>
  <si>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30,87</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</si>
  <si>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</si>
  <si>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</si>
  <si>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</si>
  <si>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</si>
  <si>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</si>
  <si>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</si>
  <si>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</si>
  <si>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</si>
  <si>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</si>
  <si>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</si>
  <si>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</si>
  <si>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</si>
  <si>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</si>
  <si>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</si>
  <si>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10,13</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</si>
  <si>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</si>
  <si>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</si>
  <si>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</si>
  <si>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</si>
  <si>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20,92</t>
  </si>
  <si>
    <t>JOELHO 90 GRAUS, ROSCA MACHO TERMINAL, PLASTICO, PARA CONEXAO COM CRIMPAGEM EM TUBO PEX, DN 32 MM X 1"</t>
  </si>
  <si>
    <t>JOELHO, PVC COM ROSCA E BUCHA LATAO, 90 GRAUS,  3/4", PARA AGUA FRIA PREDIAL</t>
  </si>
  <si>
    <t>11,65</t>
  </si>
  <si>
    <t>JOELHO, PVC SOLDAVEL, 45 GRAUS, 110 MM, PARA AGUA FRIA PREDIAL</t>
  </si>
  <si>
    <t>JOELHO, PVC SOLDAVEL, 45 GRAUS, 20 MM, PARA AGUA FRIA PREDIAL</t>
  </si>
  <si>
    <t>JOELHO, PVC SOLDAVEL, 45 GRAUS, 25 MM, PARA AGUA FRIA PREDIAL</t>
  </si>
  <si>
    <t>0,74</t>
  </si>
  <si>
    <t>JOELHO, PVC SOLDAVEL, 45 GRAUS, 32 MM, PARA AGUA FRIA PREDIAL</t>
  </si>
  <si>
    <t>JOELHO, PVC SOLDAVEL, 45 GRAUS, 40 MM, PARA AGUA FRIA PREDIAL</t>
  </si>
  <si>
    <t>JOELHO, PVC SOLDAVEL, 45 GRAUS, 50 MM, PARA AGUA FRIA PREDIAL</t>
  </si>
  <si>
    <t>JOELHO, PVC SOLDAVEL, 45 GRAUS, 60 MM, PARA AGUA FRIA PREDIAL</t>
  </si>
  <si>
    <t>13,00</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</si>
  <si>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</si>
  <si>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</si>
  <si>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</si>
  <si>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</si>
  <si>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</si>
  <si>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</si>
  <si>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</si>
  <si>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</si>
  <si>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</si>
  <si>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</si>
  <si>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</si>
  <si>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</si>
  <si>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8,03</t>
  </si>
  <si>
    <t>JUNCAO DE REDUCAO INVERTIDA, PVC SOLDAVEL, 100 X 75 MM, SERIE NORMAL PARA ESGOTO PREDIAL</t>
  </si>
  <si>
    <t>9,76</t>
  </si>
  <si>
    <t>JUNCAO DE REDUCAO INVERTIDA, PVC SOLDAVEL, 75 X 50 MM, SERIE NORMAL PARA ESGOTO PREDIAL</t>
  </si>
  <si>
    <t>JUNCAO DE REDUCAO SIMPLES, COM BOLSA PARA ANEL, PVC LEVE,  150 X 100 MM, PARA ESGOTO PREDIAL</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</si>
  <si>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</si>
  <si>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</si>
  <si>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</si>
  <si>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</si>
  <si>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12,23</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</si>
  <si>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</si>
  <si>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</si>
  <si>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</si>
  <si>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</si>
  <si>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</si>
  <si>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</si>
  <si>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</si>
  <si>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</si>
  <si>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6,30</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</si>
  <si>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</si>
  <si>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</si>
  <si>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</si>
  <si>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</si>
  <si>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1,25</t>
  </si>
  <si>
    <t>JUNCAO, PVC, 45 GRAUS, JE, BBB, DN 100 MM, PARA REDE COLETORA DE ESGOTO (NBR 10569)</t>
  </si>
  <si>
    <t>JUNCAO, PVC, 45 GRAUS, JE, BBB, DN 150 MM, PARA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</si>
  <si>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</si>
  <si>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</si>
  <si>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</si>
  <si>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</si>
  <si>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</si>
  <si>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</si>
  <si>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</si>
  <si>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</si>
  <si>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</si>
  <si>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</si>
  <si>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</si>
  <si>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</si>
  <si>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</si>
  <si>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</si>
  <si>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</si>
  <si>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</si>
  <si>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</si>
  <si>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</si>
  <si>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</si>
  <si>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</si>
  <si>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</si>
  <si>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</si>
  <si>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</si>
  <si>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</si>
  <si>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</si>
  <si>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</si>
  <si>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</si>
  <si>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</si>
  <si>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</si>
  <si>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</si>
  <si>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</si>
  <si>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29,18</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</si>
  <si>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</si>
  <si>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</si>
  <si>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</si>
  <si>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</si>
  <si>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</si>
  <si>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</si>
  <si>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</si>
  <si>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</si>
  <si>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</si>
  <si>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</si>
  <si>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</si>
  <si>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</si>
  <si>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</si>
  <si>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</si>
  <si>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</si>
  <si>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</si>
  <si>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</si>
  <si>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</si>
  <si>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</si>
  <si>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</si>
  <si>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</si>
  <si>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6,81</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</si>
  <si>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</si>
  <si>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</si>
  <si>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</si>
  <si>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</si>
  <si>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</si>
  <si>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</si>
  <si>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</si>
  <si>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</si>
  <si>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</si>
  <si>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</si>
  <si>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</si>
  <si>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</si>
  <si>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</si>
  <si>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</si>
  <si>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</si>
  <si>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</si>
  <si>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</si>
  <si>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</si>
  <si>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</si>
  <si>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</si>
  <si>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</si>
  <si>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</si>
  <si>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</si>
  <si>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</si>
  <si>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</si>
  <si>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</si>
  <si>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</si>
  <si>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</si>
  <si>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</si>
  <si>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</si>
  <si>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</si>
  <si>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</si>
  <si>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</si>
  <si>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</si>
  <si>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</si>
  <si>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</si>
  <si>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</si>
  <si>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</si>
  <si>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</si>
  <si>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</si>
  <si>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</si>
  <si>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LOCACAO DE ANDAIME METALICO TIPO FACHADEIRO, LARGURA DE 1,20 M, ALTURA POR PECA DE 2,0 M, INCLUINDO SAPATAS E ITENS NECESSARIOS A INSTALACAO</t>
  </si>
  <si>
    <t>3,99</t>
  </si>
  <si>
    <t>LOCACAO DE ANDAIME SUSPENSO OU BALANCIM MANUAL, CAPACIDADE DE CARGA TOTAL DE APROXIMADAMENTE 250 KG/M2, PLATAFORMA DE 1,50 M X 0,80 M (C X L), CABO DE 45 M</t>
  </si>
  <si>
    <t>600,00</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</si>
  <si>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</si>
  <si>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</si>
  <si>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</si>
  <si>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</si>
  <si>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</si>
  <si>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</si>
  <si>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</si>
  <si>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</si>
  <si>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</si>
  <si>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3,30</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</si>
  <si>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</si>
  <si>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</si>
  <si>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</si>
  <si>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</si>
  <si>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</si>
  <si>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</si>
  <si>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</si>
  <si>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</si>
  <si>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</si>
  <si>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5,49</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</si>
  <si>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</si>
  <si>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</si>
  <si>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</si>
  <si>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</si>
  <si>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</si>
  <si>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</si>
  <si>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1,30</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</si>
  <si>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</si>
  <si>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</si>
  <si>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</si>
  <si>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0,90</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</si>
  <si>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</si>
  <si>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</si>
  <si>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</si>
  <si>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</si>
  <si>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</si>
  <si>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</si>
  <si>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</si>
  <si>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</si>
  <si>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</si>
  <si>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</si>
  <si>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</si>
  <si>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</si>
  <si>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</si>
  <si>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</si>
  <si>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</si>
  <si>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</si>
  <si>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</si>
  <si>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</si>
  <si>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</si>
  <si>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</si>
  <si>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</si>
  <si>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</si>
  <si>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</si>
  <si>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</si>
  <si>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</si>
  <si>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</si>
  <si>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</si>
  <si>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</si>
  <si>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</si>
  <si>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LUVA CPVC, SOLDAVEL, 15 MM, PARA AGUA QUENTE PREDIAL</t>
  </si>
  <si>
    <t>0,86</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</si>
  <si>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</si>
  <si>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</si>
  <si>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</si>
  <si>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</si>
  <si>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</si>
  <si>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</si>
  <si>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</si>
  <si>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</si>
  <si>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</si>
  <si>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</si>
  <si>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</si>
  <si>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</si>
  <si>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4,97</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</si>
  <si>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</si>
  <si>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</si>
  <si>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</si>
  <si>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</si>
  <si>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</si>
  <si>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</si>
  <si>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</si>
  <si>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</si>
  <si>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</si>
  <si>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</si>
  <si>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</si>
  <si>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</si>
  <si>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</si>
  <si>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</si>
  <si>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</si>
  <si>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</si>
  <si>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15,24</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</si>
  <si>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</si>
  <si>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</si>
  <si>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</si>
  <si>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</si>
  <si>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</si>
  <si>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</si>
  <si>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</si>
  <si>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</si>
  <si>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</si>
  <si>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</si>
  <si>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6,26</t>
  </si>
  <si>
    <t>LUVA DE CORRER, CPVC, SOLDAVEL, 35 MM, PARA AGUA QUENTE PREDIAL</t>
  </si>
  <si>
    <t>LUVA DE CORRER, CPVC, SOLDAVEL, 42 MM, PARA AGUA QUENTE PREDIAL</t>
  </si>
  <si>
    <t>LUVA DE CORRER, PVC PBA, JE, DN 100 / DE 110 MM, PARA REDE AGUA (NBR 10351)</t>
  </si>
  <si>
    <t>27,98</t>
  </si>
  <si>
    <t>LUVA DE CORRER, PVC PBA, JE, DN 50 / DE 60 MM, PARA REDE AGUA (NBR 10351)</t>
  </si>
  <si>
    <t>LUVA DE CORRER, PVC PBA, JE, DN 75 / DE 85 MM, PARA REDE AGUA (NBR 10351)</t>
  </si>
  <si>
    <t>LUVA DE CORRER, PVC, DN 100 MM, PARA ESGOTO PREDIAL</t>
  </si>
  <si>
    <t>11,45</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</si>
  <si>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</si>
  <si>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</si>
  <si>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</si>
  <si>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</si>
  <si>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</si>
  <si>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10,45</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</si>
  <si>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</si>
  <si>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</si>
  <si>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</si>
  <si>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</si>
  <si>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</si>
  <si>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</si>
  <si>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</si>
  <si>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</si>
  <si>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</si>
  <si>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</si>
  <si>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</si>
  <si>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</si>
  <si>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</si>
  <si>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</si>
  <si>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</si>
  <si>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</si>
  <si>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</si>
  <si>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</si>
  <si>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</si>
  <si>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</si>
  <si>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</si>
  <si>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</si>
  <si>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</si>
  <si>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</si>
  <si>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</si>
  <si>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</si>
  <si>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</si>
  <si>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</si>
  <si>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</si>
  <si>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</si>
  <si>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</si>
  <si>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5,34</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</si>
  <si>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</si>
  <si>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</si>
  <si>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</si>
  <si>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</si>
  <si>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</si>
  <si>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</si>
  <si>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</si>
  <si>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</si>
  <si>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</si>
  <si>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</si>
  <si>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</si>
  <si>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</si>
  <si>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</si>
  <si>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</si>
  <si>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</si>
  <si>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</si>
  <si>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</si>
  <si>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</si>
  <si>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</si>
  <si>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</si>
  <si>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</si>
  <si>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</si>
  <si>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</si>
  <si>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</si>
  <si>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</si>
  <si>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</si>
  <si>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</si>
  <si>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</si>
  <si>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</si>
  <si>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1,01</t>
  </si>
  <si>
    <t>LUVA DE TRANSICAO, CPVC, SOLDAVEL, 42 MM X 1 1/2", PARA AGUA QUENTE</t>
  </si>
  <si>
    <t>LUVA DE TRANSICAO, CPVC, SOLDAVEL, 54 MM X 2", PARA AGUA QUENTE PREDIAL</t>
  </si>
  <si>
    <t>LUVA DE TRANSICAO, CPVC, 15 MM X 1/2", PARA AGUA QUENTE PREDIAL</t>
  </si>
  <si>
    <t>6,14</t>
  </si>
  <si>
    <t>LUVA DE TRANSICAO, CPVC, 22 MM X 1/2", PARA AGUA QUENTE</t>
  </si>
  <si>
    <t>LUVA DUPLA, PVC LEVE, DN 150 MM</t>
  </si>
  <si>
    <t>13,25</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</si>
  <si>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</si>
  <si>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</si>
  <si>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</si>
  <si>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</si>
  <si>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</si>
  <si>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</si>
  <si>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</si>
  <si>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</si>
  <si>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</si>
  <si>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</si>
  <si>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</si>
  <si>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</si>
  <si>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</si>
  <si>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</si>
  <si>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</si>
  <si>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</si>
  <si>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8,93</t>
  </si>
  <si>
    <t>LUVA EM PVC RIGIDO ROSCAVEL, DE 4", PARA ELETRODUTO</t>
  </si>
  <si>
    <t>LUVA PARA ELETRODUTO, EM ACO GALVANIZADO ELETROLITICO, DIAMETRO DE 100 MM (4")</t>
  </si>
  <si>
    <t>29,43</t>
  </si>
  <si>
    <t>LUVA PARA ELETRODUTO, EM ACO GALVANIZADO ELETROLITICO, DIAMETRO DE 15 MM (1/2")</t>
  </si>
  <si>
    <t>LUVA PARA ELETRODUTO, EM ACO GALVANIZADO ELETROLITICO, DIAMETRO DE 20 MM (3/4")</t>
  </si>
  <si>
    <t>2,01</t>
  </si>
  <si>
    <t>LUVA PARA ELETRODUTO, EM ACO GALVANIZADO ELETROLITICO, DIAMETRO DE 25 MM (1")</t>
  </si>
  <si>
    <t>2,34</t>
  </si>
  <si>
    <t>LUVA PARA ELETRODUTO, EM ACO GALVANIZADO ELETROLITICO, DIAMETRO DE 32 MM (1 1/4")</t>
  </si>
  <si>
    <t>LUVA PARA ELETRODUTO, EM ACO GALVANIZADO ELETROLITICO, DIAMETRO DE 40 MM (1 1/2")</t>
  </si>
  <si>
    <t>LUVA PARA ELETRODUTO, EM ACO GALVANIZADO ELETROLITICO, DIAMETRO DE 50 MM (2")</t>
  </si>
  <si>
    <t>8,39</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</si>
  <si>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</si>
  <si>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</si>
  <si>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</si>
  <si>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</si>
  <si>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</si>
  <si>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</si>
  <si>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</si>
  <si>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8,50</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</si>
  <si>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</si>
  <si>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</si>
  <si>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</si>
  <si>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</si>
  <si>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</si>
  <si>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</si>
  <si>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</si>
  <si>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11,04</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</si>
  <si>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</si>
  <si>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</si>
  <si>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</si>
  <si>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</si>
  <si>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</si>
  <si>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</si>
  <si>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</si>
  <si>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</si>
  <si>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4,54</t>
  </si>
  <si>
    <t>LUVA PPR, SOLDAVEL, DN 50 MM, PARA AGUA QUENTE PREDIAL</t>
  </si>
  <si>
    <t>LUVA PPR, SOLDAVEL, DN 63 MM, PARA AGUA QUENTE PREDIAL</t>
  </si>
  <si>
    <t>10,20</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</si>
  <si>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</si>
  <si>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</si>
  <si>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</si>
  <si>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</si>
  <si>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</si>
  <si>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</si>
  <si>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</si>
  <si>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2,82</t>
  </si>
  <si>
    <t>LUVA PVC SOLDAVEL, 50 MM, PARA AGUA FRIA PREDIAL</t>
  </si>
  <si>
    <t>LUVA PVC SOLDAVEL, 60 MM, PARA AGUA FRIA PREDIAL</t>
  </si>
  <si>
    <t>9,07</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</si>
  <si>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</si>
  <si>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</si>
  <si>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</si>
  <si>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</si>
  <si>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</si>
  <si>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</si>
  <si>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</si>
  <si>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</si>
  <si>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</si>
  <si>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</si>
  <si>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</si>
  <si>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</si>
  <si>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</si>
  <si>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</si>
  <si>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</si>
  <si>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</si>
  <si>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</si>
  <si>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</si>
  <si>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</si>
  <si>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4,11</t>
  </si>
  <si>
    <t>LUVA SOLDAVEL COM BUCHA DE LATAO, PVC, 20 MM X 1/2"</t>
  </si>
  <si>
    <t>LUVA SOLDAVEL COM BUCHA DE LATAO, PVC, 25 MM X 1/2"</t>
  </si>
  <si>
    <t>LUVA SOLDAVEL COM BUCHA DE LATAO, PVC, 25 MM X 3/4"</t>
  </si>
  <si>
    <t>LUVA SOLDAVEL COM BUCHA DE LATAO, PVC, 32 MM X 1"</t>
  </si>
  <si>
    <t>11,97</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</si>
  <si>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</si>
  <si>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</si>
  <si>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</si>
  <si>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</si>
  <si>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</si>
  <si>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7,48</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</si>
  <si>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</si>
  <si>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</si>
  <si>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</si>
  <si>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</si>
  <si>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</si>
  <si>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7,79</t>
  </si>
  <si>
    <t>LUVA, PEAD PE 100, DE 200 MM, PARA ELETROFUSAO</t>
  </si>
  <si>
    <t>LUVA, PEAD PE 100, DE 32 MM, PARA ELETROFUSAO</t>
  </si>
  <si>
    <t>MACANETA ALAVANCA, RETA SIMPLES / OCA, CROMADA, COMPRIMENTO DE 10 A 16 CM, ACABAMENTO PADRAO POPULAR - SOMENTE MACANETAS</t>
  </si>
  <si>
    <t>MACARICO DE SOLDA 201 PARA EXTENSAO GLP OU ACETILENO</t>
  </si>
  <si>
    <t>MACARIQUEIRO</t>
  </si>
  <si>
    <t>14,86</t>
  </si>
  <si>
    <t>MACARIQUEIRO (MENSALISTA)</t>
  </si>
  <si>
    <t>1,39</t>
  </si>
  <si>
    <t>5,45</t>
  </si>
  <si>
    <t>13,47</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</si>
  <si>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</si>
  <si>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</si>
  <si>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</si>
  <si>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</si>
  <si>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7,01</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</si>
  <si>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</si>
  <si>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</si>
  <si>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</si>
  <si>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</si>
  <si>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</si>
  <si>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3,94</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</si>
  <si>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</si>
  <si>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</si>
  <si>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</si>
  <si>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</si>
  <si>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</si>
  <si>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</si>
  <si>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</si>
  <si>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</si>
  <si>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</si>
  <si>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</si>
  <si>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</si>
  <si>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</si>
  <si>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</si>
  <si>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</si>
  <si>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</si>
  <si>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</si>
  <si>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</si>
  <si>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</si>
  <si>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</si>
  <si>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</si>
  <si>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</si>
  <si>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</si>
  <si>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</si>
  <si>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</si>
  <si>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</si>
  <si>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</si>
  <si>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</si>
  <si>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</si>
  <si>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3,56</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</si>
  <si>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</si>
  <si>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</si>
  <si>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</si>
  <si>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</si>
  <si>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</si>
  <si>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</si>
  <si>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</si>
  <si>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</si>
  <si>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</si>
  <si>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</si>
  <si>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</si>
  <si>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</si>
  <si>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</si>
  <si>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</si>
  <si>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</si>
  <si>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</si>
  <si>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</si>
  <si>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</si>
  <si>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</si>
  <si>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</si>
  <si>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</si>
  <si>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</si>
  <si>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</si>
  <si>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</si>
  <si>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</si>
  <si>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</si>
  <si>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</si>
  <si>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</si>
  <si>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</si>
  <si>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</si>
  <si>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</si>
  <si>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</si>
  <si>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</si>
  <si>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</si>
  <si>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</si>
  <si>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</si>
  <si>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3,80</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</si>
  <si>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</si>
  <si>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</si>
  <si>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</si>
  <si>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</si>
  <si>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</si>
  <si>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6,18</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</si>
  <si>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</si>
  <si>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</si>
  <si>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</si>
  <si>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</si>
  <si>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</si>
  <si>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</si>
  <si>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</si>
  <si>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</si>
  <si>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</si>
  <si>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</si>
  <si>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</si>
  <si>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</si>
  <si>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</si>
  <si>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2,29</t>
  </si>
  <si>
    <t>1,86</t>
  </si>
  <si>
    <t>0,83</t>
  </si>
  <si>
    <t>MEIO BLOCO ESTRUTURAL CERAMICO 14 X 19 X 14 CM, 6,0 MPA (NBR 15270)</t>
  </si>
  <si>
    <t>0,92</t>
  </si>
  <si>
    <t>MEIO BLOCO ESTRUTURAL CERAMICO 14 X 19 X 19 CM, 6,0 MPA (NBR 15270)</t>
  </si>
  <si>
    <t>1,55</t>
  </si>
  <si>
    <t>MEIO-FIO OU GUIA DE CONCRETO, PRE-MOLDADO, COMP 1 M, *30 X 15* CM (H X L)</t>
  </si>
  <si>
    <t>12,99</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</si>
  <si>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</si>
  <si>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</si>
  <si>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</si>
  <si>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</si>
  <si>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</si>
  <si>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</si>
  <si>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</si>
  <si>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</si>
  <si>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</si>
  <si>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</si>
  <si>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</si>
  <si>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</si>
  <si>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</si>
  <si>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</si>
  <si>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</si>
  <si>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</si>
  <si>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</si>
  <si>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</si>
  <si>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</si>
  <si>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</si>
  <si>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</si>
  <si>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</si>
  <si>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</si>
  <si>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</si>
  <si>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</si>
  <si>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</si>
  <si>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</si>
  <si>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</si>
  <si>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</si>
  <si>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</si>
  <si>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</si>
  <si>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</si>
  <si>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</si>
  <si>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</si>
  <si>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</si>
  <si>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</si>
  <si>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</si>
  <si>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</si>
  <si>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</si>
  <si>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</si>
  <si>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</si>
  <si>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</si>
  <si>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</si>
  <si>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</si>
  <si>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</si>
  <si>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</si>
  <si>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</si>
  <si>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</si>
  <si>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</si>
  <si>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</si>
  <si>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</si>
  <si>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</si>
  <si>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</si>
  <si>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</si>
  <si>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</si>
  <si>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</si>
  <si>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</si>
  <si>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</si>
  <si>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</si>
  <si>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</si>
  <si>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RETO, TIPO ESTICADOR, *10 X 10* CM, H= 2,50 M</t>
  </si>
  <si>
    <t>MUDA DE ARBUSTO FLORIFERO, CLUSIA/GARDENIA/MOREIA BRANCA/ AZALEIA OU EQUIVALENTE DA REGIAO, H= *50 A 70* CM</t>
  </si>
  <si>
    <t>38,21</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</si>
  <si>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</si>
  <si>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</si>
  <si>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</si>
  <si>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</si>
  <si>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</si>
  <si>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</si>
  <si>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</si>
  <si>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</si>
  <si>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</si>
  <si>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</si>
  <si>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</si>
  <si>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</si>
  <si>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</si>
  <si>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</si>
  <si>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</si>
  <si>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9,49</t>
  </si>
  <si>
    <t>NIPLE DE FERRO GALVANIZADO, COM ROSCA BSP, DE 1/2"</t>
  </si>
  <si>
    <t>3,15</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</si>
  <si>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</si>
  <si>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</si>
  <si>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</si>
  <si>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</si>
  <si>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</si>
  <si>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</si>
  <si>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</si>
  <si>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</si>
  <si>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</si>
  <si>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</si>
  <si>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</si>
  <si>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</si>
  <si>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</si>
  <si>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</si>
  <si>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</si>
  <si>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</si>
  <si>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</si>
  <si>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</si>
  <si>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</si>
  <si>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25,11</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</si>
  <si>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</si>
  <si>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</si>
  <si>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</si>
  <si>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</si>
  <si>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</si>
  <si>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</si>
  <si>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</si>
  <si>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</si>
  <si>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</si>
  <si>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</si>
  <si>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</si>
  <si>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</si>
  <si>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</si>
  <si>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</si>
  <si>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6,17</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</si>
  <si>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</si>
  <si>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</si>
  <si>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</si>
  <si>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</si>
  <si>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OPERADOR DE BATE-ESTACAS</t>
  </si>
  <si>
    <t>OPERADOR DE BATE-ESTACAS (MENSALISTA)</t>
  </si>
  <si>
    <t>OPERADOR DE BETONEIRA (CAMINHAO)</t>
  </si>
  <si>
    <t>OPERADOR DE BETONEIRA (CAMINHAO) (MENSALISTA)</t>
  </si>
  <si>
    <t>OPERADOR DE BETONEIRA ESTACIONARIA / MISTURADOR (MENSALISTA)</t>
  </si>
  <si>
    <t>OPERADOR DE COMPRESSOR DE AR OU COMPRESSORISTA</t>
  </si>
  <si>
    <t>OPERADOR DE COMPRESSOR DE AR OU COMPRESSORISTA (MENSALISTA)</t>
  </si>
  <si>
    <t>OPERADOR DE DEMARCADORA DE FAIXAS DE TRAFEGO</t>
  </si>
  <si>
    <t>14,04</t>
  </si>
  <si>
    <t>OPERADOR DE DEMARCADORA DE FAIXAS DE TRAFEGO (MENSALISTA)</t>
  </si>
  <si>
    <t>OPERADOR DE ESCAVADEIRA</t>
  </si>
  <si>
    <t>OPERADOR DE ESCAVADEIRA (MENSALISTA)</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</si>
  <si>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</si>
  <si>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</si>
  <si>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</si>
  <si>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</si>
  <si>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</si>
  <si>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</si>
  <si>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</si>
  <si>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</si>
  <si>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</si>
  <si>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</si>
  <si>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</si>
  <si>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</si>
  <si>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17,53</t>
  </si>
  <si>
    <t>OPERADOR DE MOTONIVELADORA (MENSALISTA)</t>
  </si>
  <si>
    <t>OPERADOR DE PA CARREGADEIRA</t>
  </si>
  <si>
    <t>13,36</t>
  </si>
  <si>
    <t>OPERADOR DE PA CARREGADEIRA (MENSALISTA)</t>
  </si>
  <si>
    <t>OPERADOR DE ROLO COMPACTADOR</t>
  </si>
  <si>
    <t>11,78</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</si>
  <si>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</si>
  <si>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</si>
  <si>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</si>
  <si>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</si>
  <si>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</si>
  <si>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</si>
  <si>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DE LIXO PLASTICA, CABO LONGO</t>
  </si>
  <si>
    <t>PAINEL DE LA DE VIDRO SEM REVESTIMENTO PSI 20, E = 25 MM, DE 1200 X 600 MM</t>
  </si>
  <si>
    <t>16,07</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</si>
  <si>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</si>
  <si>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</si>
  <si>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</si>
  <si>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</si>
  <si>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</si>
  <si>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</si>
  <si>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</si>
  <si>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</si>
  <si>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</si>
  <si>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</si>
  <si>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</si>
  <si>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</si>
  <si>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</si>
  <si>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</si>
  <si>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</si>
  <si>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</si>
  <si>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</si>
  <si>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0,02</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</si>
  <si>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</si>
  <si>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</si>
  <si>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</si>
  <si>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0,24</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</si>
  <si>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</si>
  <si>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</si>
  <si>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</si>
  <si>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</si>
  <si>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</si>
  <si>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</si>
  <si>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</si>
  <si>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</si>
  <si>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0,12</t>
  </si>
  <si>
    <t>PARAFUSO DRY WALL, EM ACO FOSFATIZADO, CABECA TROMBETA E PONTA BROCA (TB), COMPRIMENTO 25 MM</t>
  </si>
  <si>
    <t>0,08</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</si>
  <si>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</si>
  <si>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</si>
  <si>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</si>
  <si>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</si>
  <si>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</si>
  <si>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</si>
  <si>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</si>
  <si>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</si>
  <si>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</si>
  <si>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2,87</t>
  </si>
  <si>
    <t>PARAFUSO FRANCES ZINCADO, DIAMETRO 1/2'', COMPRIMENTO 2'', COM PORCA E ARRUELA</t>
  </si>
  <si>
    <t>PARAFUSO FRANCES ZINCADO, DIAMETRO 1/2", COMPRIMENTO 12", COM PORCA E ARRUELA LISA MEDIA</t>
  </si>
  <si>
    <t>7,32</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</si>
  <si>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</si>
  <si>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</si>
  <si>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</si>
  <si>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</si>
  <si>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</si>
  <si>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</si>
  <si>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6,36</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</si>
  <si>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</si>
  <si>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</si>
  <si>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</si>
  <si>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8,53</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</si>
  <si>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</si>
  <si>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</si>
  <si>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</si>
  <si>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</si>
  <si>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</si>
  <si>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</si>
  <si>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</si>
  <si>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</si>
  <si>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</si>
  <si>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</si>
  <si>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</si>
  <si>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</si>
  <si>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</si>
  <si>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</si>
  <si>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</si>
  <si>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</si>
  <si>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</si>
  <si>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</si>
  <si>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</si>
  <si>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</si>
  <si>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</si>
  <si>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</si>
  <si>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</si>
  <si>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</si>
  <si>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</si>
  <si>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</si>
  <si>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</si>
  <si>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</si>
  <si>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</si>
  <si>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</si>
  <si>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</si>
  <si>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</si>
  <si>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</si>
  <si>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PASTA LUBRIFICANTE PARA TUBOS E CONEXOES COM JUNTA ELASTICA (USO EM PVC, ACO, POLIETILENO E OUTROS) ( DE *400*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</si>
  <si>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</si>
  <si>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</si>
  <si>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</si>
  <si>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</si>
  <si>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</si>
  <si>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</si>
  <si>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</si>
  <si>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</si>
  <si>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</si>
  <si>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</si>
  <si>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</si>
  <si>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</si>
  <si>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</si>
  <si>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</si>
  <si>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</si>
  <si>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</si>
  <si>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15,65</t>
  </si>
  <si>
    <t>0,72</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</si>
  <si>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</si>
  <si>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</si>
  <si>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</si>
  <si>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</si>
  <si>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</si>
  <si>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</si>
  <si>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</si>
  <si>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</si>
  <si>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</si>
  <si>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</si>
  <si>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</si>
  <si>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</si>
  <si>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</si>
  <si>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</si>
  <si>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</si>
  <si>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</si>
  <si>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</si>
  <si>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</si>
  <si>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</si>
  <si>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</si>
  <si>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</si>
  <si>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</si>
  <si>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</si>
  <si>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40,62</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</si>
  <si>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</si>
  <si>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</si>
  <si>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</si>
  <si>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</si>
  <si>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</si>
  <si>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</si>
  <si>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"U" DE ACO LAMINADO, "U" 102 X 9,3</t>
  </si>
  <si>
    <t>PERFIL "U" DE ACO LAMINADO, "U" 152 X 15,6</t>
  </si>
  <si>
    <t>PERFIL "U" SIMPLES DE ACO GALVANIZADO DOBRADO 75 X *40* MM, E = 2,65 MM</t>
  </si>
  <si>
    <t>PERFIL CANALETA, FORMATO C, EM ACO ZINCADO, PARA ESTRUTURA FORRO DRYWALL, E = 0,5 MM, *46 X 18* (L X H), COMPRIMENTO 3 M</t>
  </si>
  <si>
    <t>2,89</t>
  </si>
  <si>
    <t>PERFIL CANTONEIRA L, LISA, EM ACO, 25 X 30 MM, E = 0,5 MM, PARA ESTRUTURA DRYWALL</t>
  </si>
  <si>
    <t>PERFIL CANTONEIRA L, PERFURADA, EM ACO, 23 X 23 MM, E = 0,5 MM, PARA ESTRUTURA DRYWALL</t>
  </si>
  <si>
    <t>PERFIL CARTOLA DE ACO GALVANIZADO, *20 X 30 X 10* MM, E =  0,8 MM</t>
  </si>
  <si>
    <t>4,56</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</si>
  <si>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</si>
  <si>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</si>
  <si>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</si>
  <si>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</si>
  <si>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</si>
  <si>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</si>
  <si>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</si>
  <si>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</si>
  <si>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2,62</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</si>
  <si>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</si>
  <si>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</si>
  <si>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</si>
  <si>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</si>
  <si>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</si>
  <si>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</si>
  <si>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</si>
  <si>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2,43</t>
  </si>
  <si>
    <t>PERFIL TRAVESSA (SECUNDARIO), T CLICADO, EM ACO GALVANIZADO , BRANCO, PARA FORRO REMOVIVEL, 24 X 1250 MM (L X C)</t>
  </si>
  <si>
    <t>PERFIL TRAVESSA (SECUNDARIO), T CLICADO, EM ACO GALVANIZADO, BRANCO, PARA FORRO REMOVIVEL, 24 X 625 MM (L X C)</t>
  </si>
  <si>
    <t>2,54</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</si>
  <si>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</si>
  <si>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</si>
  <si>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</si>
  <si>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</si>
  <si>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</si>
  <si>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</si>
  <si>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</si>
  <si>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</si>
  <si>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</si>
  <si>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</si>
  <si>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</si>
  <si>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</si>
  <si>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</si>
  <si>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</si>
  <si>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</si>
  <si>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</si>
  <si>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</si>
  <si>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</si>
  <si>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</si>
  <si>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</si>
  <si>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</si>
  <si>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</si>
  <si>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</si>
  <si>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</si>
  <si>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</si>
  <si>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</si>
  <si>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</si>
  <si>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</si>
  <si>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</si>
  <si>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</si>
  <si>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</si>
  <si>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</si>
  <si>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</si>
  <si>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</si>
  <si>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</si>
  <si>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</si>
  <si>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</si>
  <si>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</si>
  <si>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</si>
  <si>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</si>
  <si>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</si>
  <si>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</si>
  <si>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</si>
  <si>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</si>
  <si>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</si>
  <si>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</si>
  <si>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</si>
  <si>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</si>
  <si>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</si>
  <si>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</si>
  <si>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</si>
  <si>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</si>
  <si>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</si>
  <si>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</si>
  <si>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</si>
  <si>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</si>
  <si>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</si>
  <si>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</si>
  <si>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</si>
  <si>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</si>
  <si>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</si>
  <si>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</si>
  <si>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</si>
  <si>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</si>
  <si>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</si>
  <si>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</si>
  <si>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</si>
  <si>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</si>
  <si>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</si>
  <si>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INAUGURACAO EM BRONZE *35X 50*CM</t>
  </si>
  <si>
    <t>PLACA DE INAUGURACAO METALICA, *40* CM X *60* CM</t>
  </si>
  <si>
    <t>49,21</t>
  </si>
  <si>
    <t>14,94</t>
  </si>
  <si>
    <t>PLACA DE SINALIZACAO EM CHAPA DE ACO NUM 16 COM PINTURA REFLETIVA</t>
  </si>
  <si>
    <t>PLACA DE SINALIZACAO EM CHAPA DE ALUMINIO COM PINTURA REFLETIVA, E = 2 MM</t>
  </si>
  <si>
    <t>PLACA DE VENTILACAO PARA TELHA DE FIBROCIMENTO CANALETE 49 KALHETA</t>
  </si>
  <si>
    <t>4,92</t>
  </si>
  <si>
    <t>PLACA DE VENTILACAO PARA TELHA DE FIBROCIMENTO, CANALETE 90 OU KALHETAO</t>
  </si>
  <si>
    <t>PLACA NUMERACAO RESIDENCIAL EM CHAPA GALVANIZADA ESMALTADA 12 X 18 CM</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</si>
  <si>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</si>
  <si>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</si>
  <si>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</si>
  <si>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</si>
  <si>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</si>
  <si>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</si>
  <si>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</si>
  <si>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</si>
  <si>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</si>
  <si>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</si>
  <si>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</si>
  <si>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3,10</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</si>
  <si>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</si>
  <si>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</si>
  <si>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</si>
  <si>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</si>
  <si>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</si>
  <si>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</si>
  <si>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</si>
  <si>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</si>
  <si>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</si>
  <si>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</si>
  <si>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</si>
  <si>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</si>
  <si>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</si>
  <si>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</si>
  <si>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</si>
  <si>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</si>
  <si>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</si>
  <si>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</si>
  <si>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</si>
  <si>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</si>
  <si>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</si>
  <si>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</si>
  <si>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</si>
  <si>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</si>
  <si>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</si>
  <si>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</si>
  <si>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</si>
  <si>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PONTEIRO PARA MARTELO ROMPEDOR, DIAMETRO = *28* MM, COMPRIMENTO = *520* MM, ENCAIXE SEXTAVADO</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</si>
  <si>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</si>
  <si>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</si>
  <si>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</si>
  <si>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</si>
  <si>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</si>
  <si>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</si>
  <si>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0,16</t>
  </si>
  <si>
    <t>PORCA ZINCADA, SEXTAVADA, DIAMETRO 1"</t>
  </si>
  <si>
    <t>2,24</t>
  </si>
  <si>
    <t>PORCA ZINCADA, SEXTAVADA, DIAMETRO 3/8"</t>
  </si>
  <si>
    <t>PORCA ZINCADA, SEXTAVADA, DIAMETRO 5/16"</t>
  </si>
  <si>
    <t>PORCA ZINCADA, SEXTAVADA, DIAMETRO 5/8"</t>
  </si>
  <si>
    <t>PORTA CORTA-FOGO PARA SAIDA DE EMERGENCIA, COM FECHADURA, VAO LUZ DE 90 X 210 CM, CLASSE P-90 (NBR 11742)</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</si>
  <si>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</si>
  <si>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</si>
  <si>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</si>
  <si>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</si>
  <si>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</si>
  <si>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</si>
  <si>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</si>
  <si>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</si>
  <si>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</si>
  <si>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</si>
  <si>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</si>
  <si>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</si>
  <si>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</si>
  <si>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</si>
  <si>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</si>
  <si>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</si>
  <si>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</si>
  <si>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</si>
  <si>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</si>
  <si>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</si>
  <si>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</si>
  <si>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</si>
  <si>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</si>
  <si>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</si>
  <si>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</si>
  <si>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</si>
  <si>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</si>
  <si>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</si>
  <si>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</si>
  <si>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</si>
  <si>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</si>
  <si>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</si>
  <si>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</si>
  <si>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</si>
  <si>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</si>
  <si>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</si>
  <si>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</si>
  <si>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</si>
  <si>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</si>
  <si>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</si>
  <si>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</si>
  <si>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</si>
  <si>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</si>
  <si>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</si>
  <si>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</si>
  <si>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</si>
  <si>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</si>
  <si>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</si>
  <si>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</si>
  <si>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</si>
  <si>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</si>
  <si>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</si>
  <si>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POZOLANA DE CLASSE C</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</si>
  <si>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</si>
  <si>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</si>
  <si>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</si>
  <si>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</si>
  <si>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</si>
  <si>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</si>
  <si>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</si>
  <si>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</si>
  <si>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</si>
  <si>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</si>
  <si>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</si>
  <si>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9,84</t>
  </si>
  <si>
    <t>PREGO DE ACO POLIDO COM CABECA 17 X 27 (2 1/2 X 11)</t>
  </si>
  <si>
    <t>PREGO DE ACO POLIDO COM CABECA 17 X 30 (2 3/4 X 11)</t>
  </si>
  <si>
    <t>9,94</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</si>
  <si>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</si>
  <si>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</si>
  <si>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</si>
  <si>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</si>
  <si>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</si>
  <si>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9,78</t>
  </si>
  <si>
    <t>PREGO DE ACO POLIDO COM CABECA 22 X 48 (4 1/4 X 5)</t>
  </si>
  <si>
    <t>PREGO DE ACO POLIDO SEM CABECA 15 X 15 (1 1/4 X 13)</t>
  </si>
  <si>
    <t>10,85</t>
  </si>
  <si>
    <t>PRIMER EPOXI</t>
  </si>
  <si>
    <t>PRIMER PARA MANTA ASFALTICA A BASE DE ASFALTO MODIFICADO DILUIDO EM SOLVENTE, APLICACAO A FRIO</t>
  </si>
  <si>
    <t>12,85</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</si>
  <si>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</si>
  <si>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</si>
  <si>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</si>
  <si>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</si>
  <si>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</si>
  <si>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</si>
  <si>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</si>
  <si>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</si>
  <si>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</si>
  <si>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</si>
  <si>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1,59</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</si>
  <si>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</si>
  <si>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</si>
  <si>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</si>
  <si>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</si>
  <si>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</si>
  <si>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</si>
  <si>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</si>
  <si>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</si>
  <si>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</si>
  <si>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12,84</t>
  </si>
  <si>
    <t>QUADRO DE DISTRIBUICAO COM BARRAMENTO TRIFASICO, DE EMBUTIR, EM CHAPA DE ACO GALVANIZADO, PARA 12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</si>
  <si>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</si>
  <si>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</si>
  <si>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</si>
  <si>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</si>
  <si>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</si>
  <si>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</si>
  <si>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</si>
  <si>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</si>
  <si>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</si>
  <si>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</si>
  <si>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</si>
  <si>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</si>
  <si>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</si>
  <si>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</si>
  <si>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</si>
  <si>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</si>
  <si>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</si>
  <si>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</si>
  <si>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</si>
  <si>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</si>
  <si>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</si>
  <si>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</si>
  <si>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</si>
  <si>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</si>
  <si>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</si>
  <si>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</si>
  <si>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</si>
  <si>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5,95</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</si>
  <si>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</si>
  <si>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</si>
  <si>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</si>
  <si>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</si>
  <si>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</si>
  <si>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</si>
  <si>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</si>
  <si>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</si>
  <si>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</si>
  <si>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</si>
  <si>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</si>
  <si>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</si>
  <si>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</si>
  <si>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</si>
  <si>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</si>
  <si>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</si>
  <si>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</si>
  <si>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34,24</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</si>
  <si>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</si>
  <si>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</si>
  <si>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</si>
  <si>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</si>
  <si>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</si>
  <si>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</si>
  <si>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</si>
  <si>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</si>
  <si>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</si>
  <si>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</si>
  <si>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</si>
  <si>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</si>
  <si>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</si>
  <si>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</si>
  <si>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14,47</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</si>
  <si>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</si>
  <si>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</si>
  <si>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</si>
  <si>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</si>
  <si>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</si>
  <si>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</si>
  <si>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</si>
  <si>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</si>
  <si>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</si>
  <si>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</si>
  <si>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</si>
  <si>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</si>
  <si>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</si>
  <si>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</si>
  <si>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</si>
  <si>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</si>
  <si>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</si>
  <si>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</si>
  <si>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</si>
  <si>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</si>
  <si>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</si>
  <si>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</si>
  <si>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</si>
  <si>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</si>
  <si>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</si>
  <si>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</si>
  <si>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</si>
  <si>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</si>
  <si>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</si>
  <si>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</si>
  <si>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</si>
  <si>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</si>
  <si>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</si>
  <si>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</si>
  <si>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</si>
  <si>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</si>
  <si>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</si>
  <si>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</si>
  <si>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</si>
  <si>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</si>
  <si>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</si>
  <si>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</si>
  <si>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</si>
  <si>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RELE FOTOELETRICO INTERNO E EXTERNO BIVOLT 1000 W, DE CONECTOR, SEM BASE</t>
  </si>
  <si>
    <t>RELE TERMICO BIMETAL PARA USO EM MOTORES TRIFASICOS, TENSAO 380 V, POTENCIA ATE 15 CV, CORRENTE NOMINAL MAXIMA 22 A</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</si>
  <si>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</si>
  <si>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</si>
  <si>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</si>
  <si>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</si>
  <si>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</si>
  <si>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</si>
  <si>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</si>
  <si>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</si>
  <si>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</si>
  <si>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</si>
  <si>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</si>
  <si>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</si>
  <si>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</si>
  <si>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</si>
  <si>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</si>
  <si>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</si>
  <si>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</si>
  <si>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</si>
  <si>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</si>
  <si>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</si>
  <si>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19,04</t>
  </si>
  <si>
    <t>RODAPE EM POLIESTIRENO, BRANCO, H = *5* CM, E = *1,5* CM</t>
  </si>
  <si>
    <t>10,39</t>
  </si>
  <si>
    <t>RODAPE OU RODABANCADA EM GRANITO, POLIDO, TIPO ANDORINHA/ QUARTZ/ CASTELO/ CORUMBA OU OUTROS EQUIVALENTES DA REGIAO, H= 10 CM, E=  *2,0* CM</t>
  </si>
  <si>
    <t>RODAPE PLANO PARA PISO VINILICO, H = 5 CM</t>
  </si>
  <si>
    <t>RODAPE PRE-MOLDADO DE GRANILITE, MARMORITE OU GRANITINA L = 10 CM</t>
  </si>
  <si>
    <t>RODO PARA CHAO 40 CM COM CABO</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</si>
  <si>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</si>
  <si>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</si>
  <si>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</si>
  <si>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</si>
  <si>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</si>
  <si>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</si>
  <si>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</si>
  <si>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</si>
  <si>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</si>
  <si>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</si>
  <si>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</si>
  <si>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</si>
  <si>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</si>
  <si>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</si>
  <si>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</si>
  <si>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</si>
  <si>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</si>
  <si>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</si>
  <si>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</si>
  <si>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</si>
  <si>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</si>
  <si>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</si>
  <si>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</si>
  <si>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</si>
  <si>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26,00</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</si>
  <si>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</si>
  <si>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</si>
  <si>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</si>
  <si>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</si>
  <si>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</si>
  <si>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</si>
  <si>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SEIXO ROLADO PARA APLICACAO EM CONCRETO (POSTO PEDREIRA/FORNECEDOR, SEM FRETE)</t>
  </si>
  <si>
    <t>SELADOR ACRILICO PAREDES INTERNAS/EXTERNAS</t>
  </si>
  <si>
    <t>6,79</t>
  </si>
  <si>
    <t>SELADOR HORIZONTAL PARA FITA DE ACO 1 "</t>
  </si>
  <si>
    <t>12,90</t>
  </si>
  <si>
    <t>SELANTE A BASE DE ALCATRAO E POLIURETANO PARA JUNTAS HORIZONTAIS</t>
  </si>
  <si>
    <t>SELANTE DE BASE ASFALTICA PARA VEDACAO</t>
  </si>
  <si>
    <t>SELANTE TIPO VEDA CALHA PARA METAL E FIBROCIMENTO</t>
  </si>
  <si>
    <t>3,50</t>
  </si>
  <si>
    <t>6,23</t>
  </si>
  <si>
    <t>SELIM COMPACTO EM PVC, SEM TRAVAS,  DN 300 X 100 MM, PARA REDE COLETORA ESGOTO (NBR 10569)</t>
  </si>
  <si>
    <t>7,64</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</si>
  <si>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</si>
  <si>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</si>
  <si>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</si>
  <si>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</si>
  <si>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</si>
  <si>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</si>
  <si>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</si>
  <si>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</si>
  <si>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</si>
  <si>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</si>
  <si>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</si>
  <si>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</si>
  <si>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</si>
  <si>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</si>
  <si>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</si>
  <si>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</si>
  <si>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</si>
  <si>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</si>
  <si>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</si>
  <si>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</si>
  <si>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</si>
  <si>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</si>
  <si>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</si>
  <si>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</si>
  <si>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</si>
  <si>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</si>
  <si>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SINALIZADOR NOTURNO SIMPLES PARA PARA-RAIOS, SEM RELE FOTOELETRICO</t>
  </si>
  <si>
    <t>SISAL EM FIBRA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</si>
  <si>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</si>
  <si>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</si>
  <si>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</si>
  <si>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</si>
  <si>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</si>
  <si>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</si>
  <si>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</si>
  <si>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</si>
  <si>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</si>
  <si>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</si>
  <si>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</si>
  <si>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</si>
  <si>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</si>
  <si>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SOLVENTE DILUENTE A BASE DE AGUARRAS</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</si>
  <si>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</si>
  <si>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</si>
  <si>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</si>
  <si>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</si>
  <si>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</si>
  <si>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</si>
  <si>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</si>
  <si>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</si>
  <si>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34,99</t>
  </si>
  <si>
    <t>SPRINKLER TIPO PENDENTE, 68 GRAUS CELSIUS (BULBO VERMELHO), ACABAMENTO NATURAL, 1/2" - 15 MM</t>
  </si>
  <si>
    <t>SPRINKLER TIPO PENDENTE, 68 GRAUS CELSIUS (BULBO VERMELHO), ACABAMENTO NATURAL, 3/4" - 20 MM</t>
  </si>
  <si>
    <t>30,18</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</si>
  <si>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</si>
  <si>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</si>
  <si>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</si>
  <si>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</si>
  <si>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</si>
  <si>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</si>
  <si>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</si>
  <si>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</si>
  <si>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</si>
  <si>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</si>
  <si>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</si>
  <si>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</si>
  <si>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</si>
  <si>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</si>
  <si>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</si>
  <si>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</si>
  <si>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</si>
  <si>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</si>
  <si>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</si>
  <si>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</si>
  <si>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</si>
  <si>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</si>
  <si>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</si>
  <si>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</si>
  <si>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</si>
  <si>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</si>
  <si>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</si>
  <si>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</si>
  <si>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</si>
  <si>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</si>
  <si>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</si>
  <si>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</si>
  <si>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</si>
  <si>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</si>
  <si>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</si>
  <si>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</si>
  <si>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</si>
  <si>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</si>
  <si>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</si>
  <si>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</si>
  <si>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</si>
  <si>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</si>
  <si>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</si>
  <si>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</si>
  <si>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</si>
  <si>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</si>
  <si>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</si>
  <si>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</si>
  <si>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</si>
  <si>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</si>
  <si>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</si>
  <si>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</si>
  <si>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</si>
  <si>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</si>
  <si>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</si>
  <si>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</si>
  <si>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</si>
  <si>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</si>
  <si>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</si>
  <si>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</si>
  <si>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</si>
  <si>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</si>
  <si>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</si>
  <si>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</si>
  <si>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</si>
  <si>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</si>
  <si>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</si>
  <si>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</si>
  <si>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</si>
  <si>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TE CPVC, SOLDAVEL, 90 GRAUS, 15 MM, PARA AGUA QUENTE PREDIAL</t>
  </si>
  <si>
    <t>TE CPVC, SOLDAVEL, 90 GRAUS, 22 MM, PARA AGUA QUENTE PREDIAL</t>
  </si>
  <si>
    <t>2,70</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</si>
  <si>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</si>
  <si>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</si>
  <si>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</si>
  <si>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</si>
  <si>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</si>
  <si>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</si>
  <si>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</si>
  <si>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</si>
  <si>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</si>
  <si>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</si>
  <si>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</si>
  <si>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</si>
  <si>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</si>
  <si>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</si>
  <si>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</si>
  <si>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</si>
  <si>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</si>
  <si>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18,43</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</si>
  <si>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</si>
  <si>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</si>
  <si>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</si>
  <si>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</si>
  <si>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</si>
  <si>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</si>
  <si>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</si>
  <si>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</si>
  <si>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</si>
  <si>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</si>
  <si>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</si>
  <si>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</si>
  <si>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</si>
  <si>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</si>
  <si>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</si>
  <si>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</si>
  <si>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</si>
  <si>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</si>
  <si>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</si>
  <si>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</si>
  <si>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</si>
  <si>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</si>
  <si>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</si>
  <si>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</si>
  <si>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</si>
  <si>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</si>
  <si>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</si>
  <si>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</si>
  <si>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</si>
  <si>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</si>
  <si>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</si>
  <si>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</si>
  <si>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</si>
  <si>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</si>
  <si>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</si>
  <si>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</si>
  <si>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</si>
  <si>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</si>
  <si>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</si>
  <si>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</si>
  <si>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22,48</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</si>
  <si>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</si>
  <si>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</si>
  <si>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</si>
  <si>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</si>
  <si>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</si>
  <si>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</si>
  <si>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</si>
  <si>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</si>
  <si>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</si>
  <si>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</si>
  <si>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</si>
  <si>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</si>
  <si>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</si>
  <si>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</si>
  <si>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</si>
  <si>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</si>
  <si>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</si>
  <si>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</si>
  <si>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</si>
  <si>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</si>
  <si>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4,90</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</si>
  <si>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</si>
  <si>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</si>
  <si>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</si>
  <si>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</si>
  <si>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</si>
  <si>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</si>
  <si>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</si>
  <si>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</si>
  <si>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</si>
  <si>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</si>
  <si>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</si>
  <si>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</si>
  <si>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</si>
  <si>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</si>
  <si>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</si>
  <si>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</si>
  <si>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</si>
  <si>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</si>
  <si>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</si>
  <si>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</si>
  <si>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</si>
  <si>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</si>
  <si>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</si>
  <si>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</si>
  <si>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</si>
  <si>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</si>
  <si>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</si>
  <si>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</si>
  <si>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</si>
  <si>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</si>
  <si>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</si>
  <si>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</si>
  <si>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</si>
  <si>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</si>
  <si>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</si>
  <si>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</si>
  <si>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</si>
  <si>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</si>
  <si>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</si>
  <si>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</si>
  <si>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</si>
  <si>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</si>
  <si>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</si>
  <si>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4,63</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</si>
  <si>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</si>
  <si>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</si>
  <si>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</si>
  <si>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</si>
  <si>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</si>
  <si>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</si>
  <si>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</si>
  <si>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</si>
  <si>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</si>
  <si>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</si>
  <si>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</si>
  <si>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</si>
  <si>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2,05</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</si>
  <si>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</si>
  <si>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</si>
  <si>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</si>
  <si>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</si>
  <si>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37,29</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</si>
  <si>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</si>
  <si>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</si>
  <si>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</si>
  <si>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</si>
  <si>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</si>
  <si>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</si>
  <si>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</si>
  <si>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</si>
  <si>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</si>
  <si>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</si>
  <si>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</si>
  <si>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</si>
  <si>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</si>
  <si>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</si>
  <si>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</si>
  <si>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</si>
  <si>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7,54</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</si>
  <si>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</si>
  <si>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</si>
  <si>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</si>
  <si>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</si>
  <si>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</si>
  <si>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</si>
  <si>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</si>
  <si>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</si>
  <si>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1,74</t>
  </si>
  <si>
    <t>TE SOLDAVEL, PVC, 90 GRAUS, 40 MM, PARA AGUA FRIA PREDIAL (NBR 5648)</t>
  </si>
  <si>
    <t>4,50</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</si>
  <si>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</si>
  <si>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</si>
  <si>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</si>
  <si>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</si>
  <si>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</si>
  <si>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</si>
  <si>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</si>
  <si>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</si>
  <si>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</si>
  <si>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</si>
  <si>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</si>
  <si>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15,80</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</si>
  <si>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</si>
  <si>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</si>
  <si>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</si>
  <si>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</si>
  <si>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</si>
  <si>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</si>
  <si>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</si>
  <si>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</si>
  <si>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</si>
  <si>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18,74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</si>
  <si>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</si>
  <si>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</si>
  <si>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</si>
  <si>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</si>
  <si>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</si>
  <si>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</si>
  <si>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</si>
  <si>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</si>
  <si>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</si>
  <si>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90 GRAUS, BBB, JE, DN 100 MM, PARA REDE COLETORA ESGOTO (NBR 10569)</t>
  </si>
  <si>
    <t>TE, PVC, 90 GRAUS, BBB, JE, DN 150 MM, PARA REDE COLETORA ESGOTO (NBR 10569)</t>
  </si>
  <si>
    <t>TE, PVC, 90 GRAUS, BBB, JE, DN 200 MM, PARA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</si>
  <si>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</si>
  <si>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</si>
  <si>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</si>
  <si>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</si>
  <si>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</si>
  <si>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</si>
  <si>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</si>
  <si>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</si>
  <si>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</si>
  <si>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</si>
  <si>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</si>
  <si>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</si>
  <si>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1,35</t>
  </si>
  <si>
    <t>TELA DE ACO SOLDADA GALVANIZADA/ZINCADA PARA ALVENARIA, FIO D = *1,20 A 1,70* MM, MALHA 15 X 15 MM, (C X L) *50 X 6* CM</t>
  </si>
  <si>
    <t>TELA DE ACO SOLDADA GALVANIZADA/ZINCADA PARA ALVENARIA, FIO D = *1,20 A 1,70* MM, MALHA 15 X 15 MM, (C X L) *50 X 7,5* CM</t>
  </si>
  <si>
    <t>TELA DE ANIAGEM (JUTA)</t>
  </si>
  <si>
    <t>TELA DE FIBRA DE VIDRO, ACABAMENTO ANTI-ALCALINO, MALHA 10 X 10 MM</t>
  </si>
  <si>
    <t>TELA EM METAL PARA ESTUQUE (DEPLOYE)</t>
  </si>
  <si>
    <t>3,91</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</si>
  <si>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</si>
  <si>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</si>
  <si>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</si>
  <si>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35,92</t>
  </si>
  <si>
    <t>TELHA CERAMICA TIPO AMERICANA, COMPRIMENTO DE *45* CM, RENDIMENTO DE *12*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</si>
  <si>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</si>
  <si>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</si>
  <si>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</si>
  <si>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</si>
  <si>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</si>
  <si>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</si>
  <si>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</si>
  <si>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</si>
  <si>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</si>
  <si>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</si>
  <si>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</si>
  <si>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</si>
  <si>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</si>
  <si>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</si>
  <si>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</si>
  <si>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</si>
  <si>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</si>
  <si>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</si>
  <si>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</si>
  <si>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</si>
  <si>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</si>
  <si>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</si>
  <si>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</si>
  <si>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</si>
  <si>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</si>
  <si>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</si>
  <si>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</si>
  <si>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</si>
  <si>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</si>
  <si>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</si>
  <si>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</si>
  <si>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</si>
  <si>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</si>
  <si>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</si>
  <si>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</si>
  <si>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</si>
  <si>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</si>
  <si>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TELHADOR</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</si>
  <si>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</si>
  <si>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</si>
  <si>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</si>
  <si>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</si>
  <si>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</si>
  <si>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</si>
  <si>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</si>
  <si>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</si>
  <si>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</si>
  <si>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</si>
  <si>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</si>
  <si>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</si>
  <si>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</si>
  <si>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3,04</t>
  </si>
  <si>
    <t>TERMINAL DE VENTILACAO, 75 MM, SERIE NORMAL, ESGOTO PREDIAL</t>
  </si>
  <si>
    <t>TERMINAL METALICO A PRESSAO PARA 1 CABO DE 120 MM2, COM 1 FURO DE FIXACAO</t>
  </si>
  <si>
    <t>12,18</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</si>
  <si>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</si>
  <si>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</si>
  <si>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</si>
  <si>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</si>
  <si>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</si>
  <si>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</si>
  <si>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</si>
  <si>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</si>
  <si>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</si>
  <si>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</si>
  <si>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</si>
  <si>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</si>
  <si>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</si>
  <si>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</si>
  <si>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</si>
  <si>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</si>
  <si>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</si>
  <si>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</si>
  <si>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</si>
  <si>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</si>
  <si>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0,50</t>
  </si>
  <si>
    <t>TERRA VEGETAL (GRANEL)</t>
  </si>
  <si>
    <t>TESTEIRA ANTIDERRAPANTE PARA PISO VINILICO *5 X 2,5* CM, E = 2 MM</t>
  </si>
  <si>
    <t>10,78</t>
  </si>
  <si>
    <t>0,31</t>
  </si>
  <si>
    <t>TIL PARA LIGACAO PREDIAL, EM PVC, JE, BBB, DN 100 X 100 MM, PARA REDE COLETORA ESGOTO (NBR 10569)</t>
  </si>
  <si>
    <t>TIL TUBO QUEDA, EM PVC, JE, BBB, DN 100 X 100 MM, PARA REDE COLETORA DE ESGOTO (NBR 10569)</t>
  </si>
  <si>
    <t>TINTA A BASE DE RESINA ACRILICA EMULSIONADA EM AGUA, PARA SINALIZACAO HORIZONTAL VIARIA (NBR 13699)</t>
  </si>
  <si>
    <t>TINTA A BASE DE RESINA ACRILICA, PARA SINALIZACAO HORIZONTAL VIARIA (NBR 11862)</t>
  </si>
  <si>
    <t>TINTA ACRILICA PARA CERAMICA</t>
  </si>
  <si>
    <t>TINTA ACRILICA PREMIUM PARA PISO</t>
  </si>
  <si>
    <t>13,29</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</si>
  <si>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</si>
  <si>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</si>
  <si>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</si>
  <si>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</si>
  <si>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</si>
  <si>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</si>
  <si>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ESMALTE SINTETICO PREMIUM ACETINADO</t>
  </si>
  <si>
    <t>TINTA ESMALTE SINTETICO PREMIUM BRILHANTE</t>
  </si>
  <si>
    <t>TINTA ESMALTE SINTETICO PREMIUM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</si>
  <si>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</si>
  <si>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</si>
  <si>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</si>
  <si>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</si>
  <si>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</si>
  <si>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27,92</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</si>
  <si>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</si>
  <si>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</si>
  <si>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</si>
  <si>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</si>
  <si>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10,71</t>
  </si>
  <si>
    <t>TOMADA PARA ANTENA DE TV, CABO COAXIAL DE 9 MM, CONJUNTO MONTADO PARA EMBUTIR 4" X 2" (PLACA + SUPORTE + MODULO)</t>
  </si>
  <si>
    <t>TOMADA RJ11, 2 FIOS (APENAS MODULO)</t>
  </si>
  <si>
    <t>16,09</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</si>
  <si>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</si>
  <si>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</si>
  <si>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</si>
  <si>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</si>
  <si>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</si>
  <si>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8,99</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</si>
  <si>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</si>
  <si>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</si>
  <si>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</si>
  <si>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</si>
  <si>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</si>
  <si>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</si>
  <si>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</si>
  <si>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</si>
  <si>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</si>
  <si>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</si>
  <si>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</si>
  <si>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</si>
  <si>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</si>
  <si>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</si>
  <si>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</si>
  <si>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</si>
  <si>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</si>
  <si>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</si>
  <si>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</si>
  <si>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ELETRICA DE PAREDE, BICA ALTA, PARA COZINHA, 5500 W (110/220 V)</t>
  </si>
  <si>
    <t>TORNEIRA METAL AMARELO COM BICO PARA JARDIM, PADRAO POPULAR, 1/2 " OU 3/4 " (REF 1128)</t>
  </si>
  <si>
    <t>TORNEIRA METAL AMARELO CURTA SEM BICO PARA TANQUE, PADRAO POPULAR, 1/2 " OU 3/4 " (REF 1120)</t>
  </si>
  <si>
    <t>TORNEIRA PLASTICA DE MESA, BICA MOVEL, PARA COZINHA 1/2 "</t>
  </si>
  <si>
    <t>TORNEIRA PLASTICA PARA TANQUE 1/2 " OU 3/4 " COM BICO PARA MANGUEIRA</t>
  </si>
  <si>
    <t>17,52</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</si>
  <si>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</si>
  <si>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</si>
  <si>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</si>
  <si>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</si>
  <si>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</si>
  <si>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</si>
  <si>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</si>
  <si>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</si>
  <si>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</si>
  <si>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</si>
  <si>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</si>
  <si>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</si>
  <si>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</si>
  <si>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</si>
  <si>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</si>
  <si>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</si>
  <si>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</si>
  <si>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</si>
  <si>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</si>
  <si>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</si>
  <si>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</si>
  <si>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</si>
  <si>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</si>
  <si>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</si>
  <si>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</si>
  <si>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</si>
  <si>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</si>
  <si>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TRAVA-QUEDAS EM ACO PARA CORDA DE 12 MM, EXTENSOR DE 25 X 300 MM, COM MOSQUETAO TIPO GANCHO TRAVA DUPLA</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</si>
  <si>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</si>
  <si>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</si>
  <si>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</si>
  <si>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</si>
  <si>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</si>
  <si>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</si>
  <si>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</si>
  <si>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</si>
  <si>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</si>
  <si>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</si>
  <si>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</si>
  <si>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</si>
  <si>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</si>
  <si>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</si>
  <si>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</si>
  <si>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</si>
  <si>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</si>
  <si>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</si>
  <si>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</si>
  <si>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</si>
  <si>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</si>
  <si>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</si>
  <si>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</si>
  <si>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</si>
  <si>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</si>
  <si>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</si>
  <si>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</si>
  <si>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</si>
  <si>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</si>
  <si>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</si>
  <si>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</si>
  <si>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</si>
  <si>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</si>
  <si>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</si>
  <si>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</si>
  <si>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</si>
  <si>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</si>
  <si>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</si>
  <si>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</si>
  <si>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</si>
  <si>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</si>
  <si>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</si>
  <si>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</si>
  <si>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12,66</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</si>
  <si>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</si>
  <si>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</si>
  <si>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</si>
  <si>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</si>
  <si>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</si>
  <si>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</si>
  <si>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</si>
  <si>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</si>
  <si>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</si>
  <si>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</si>
  <si>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</si>
  <si>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</si>
  <si>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</si>
  <si>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</si>
  <si>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</si>
  <si>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</si>
  <si>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</si>
  <si>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</si>
  <si>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</si>
  <si>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</si>
  <si>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</si>
  <si>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</si>
  <si>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</si>
  <si>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14,45</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</si>
  <si>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</si>
  <si>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</si>
  <si>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</si>
  <si>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</si>
  <si>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</si>
  <si>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</si>
  <si>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</si>
  <si>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</si>
  <si>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</si>
  <si>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</si>
  <si>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</si>
  <si>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</si>
  <si>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</si>
  <si>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</si>
  <si>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</si>
  <si>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</si>
  <si>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</si>
  <si>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</si>
  <si>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</si>
  <si>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</si>
  <si>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</si>
  <si>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</si>
  <si>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</si>
  <si>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</si>
  <si>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</si>
  <si>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</si>
  <si>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</si>
  <si>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</si>
  <si>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</si>
  <si>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</si>
  <si>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</si>
  <si>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</si>
  <si>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</si>
  <si>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</si>
  <si>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</si>
  <si>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</si>
  <si>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</si>
  <si>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</si>
  <si>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</si>
  <si>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</si>
  <si>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</si>
  <si>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</si>
  <si>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</si>
  <si>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</si>
  <si>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</si>
  <si>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</si>
  <si>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</si>
  <si>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</si>
  <si>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</si>
  <si>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</si>
  <si>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</si>
  <si>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</si>
  <si>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</si>
  <si>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</si>
  <si>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</si>
  <si>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</si>
  <si>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</si>
  <si>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</si>
  <si>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</si>
  <si>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</si>
  <si>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</si>
  <si>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</si>
  <si>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</si>
  <si>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</si>
  <si>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</si>
  <si>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</si>
  <si>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</si>
  <si>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</si>
  <si>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</si>
  <si>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</si>
  <si>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</si>
  <si>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</si>
  <si>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</si>
  <si>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</si>
  <si>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</si>
  <si>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</si>
  <si>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</si>
  <si>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</si>
  <si>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</si>
  <si>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</si>
  <si>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</si>
  <si>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</si>
  <si>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</si>
  <si>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</si>
  <si>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</si>
  <si>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DRENO, CORRUGADO, ESPIRALADO, FLEXIVEL, PERFURADO, EM POLIETILENO DE ALTA DENSIDADE (PEAD), DN *160* MM, (6") PARA DRENAGEM - EM BARRA (NORMA DNIT 093/2006 - EM)</t>
  </si>
  <si>
    <t>11,75</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</si>
  <si>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</si>
  <si>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</si>
  <si>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</si>
  <si>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</si>
  <si>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</si>
  <si>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</si>
  <si>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</si>
  <si>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</si>
  <si>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</si>
  <si>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</si>
  <si>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</si>
  <si>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</si>
  <si>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</si>
  <si>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</si>
  <si>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</si>
  <si>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</si>
  <si>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</si>
  <si>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</si>
  <si>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</si>
  <si>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</si>
  <si>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</si>
  <si>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</si>
  <si>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</si>
  <si>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</si>
  <si>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</si>
  <si>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</si>
  <si>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</si>
  <si>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</si>
  <si>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</si>
  <si>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</si>
  <si>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</si>
  <si>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</si>
  <si>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</si>
  <si>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</si>
  <si>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</si>
  <si>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</si>
  <si>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</si>
  <si>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</si>
  <si>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</si>
  <si>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</si>
  <si>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</si>
  <si>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</si>
  <si>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</si>
  <si>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</si>
  <si>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</si>
  <si>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</si>
  <si>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</si>
  <si>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</si>
  <si>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</si>
  <si>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</si>
  <si>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</si>
  <si>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25,72</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</si>
  <si>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</si>
  <si>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</si>
  <si>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</si>
  <si>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</si>
  <si>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</si>
  <si>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</si>
  <si>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</si>
  <si>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</si>
  <si>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</si>
  <si>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</si>
  <si>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</si>
  <si>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</si>
  <si>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</si>
  <si>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</si>
  <si>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</si>
  <si>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</si>
  <si>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</si>
  <si>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</si>
  <si>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</si>
  <si>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</si>
  <si>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</si>
  <si>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</si>
  <si>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</si>
  <si>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</si>
  <si>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</si>
  <si>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</si>
  <si>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</si>
  <si>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</si>
  <si>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</si>
  <si>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</si>
  <si>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</si>
  <si>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</si>
  <si>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</si>
  <si>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</si>
  <si>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</si>
  <si>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</si>
  <si>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</si>
  <si>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</si>
  <si>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</si>
  <si>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31,05</t>
  </si>
  <si>
    <t>UNIAO COM ASSENTO CONICO DE BRONZE, DIAMETRO 3"</t>
  </si>
  <si>
    <t>UNIAO COM ASSENTO CONICO DE BRONZE, DIAMETRO 4"</t>
  </si>
  <si>
    <t>UNIAO COM ASSENTO CONICO DE FERRO LONGO (MACHO-FEMEA), DIAMETRO 1 1/2"</t>
  </si>
  <si>
    <t>UNIAO COM ASSENTO CONICO DE FERRO LONGO (MACHO-FEMEA), DIAMETRO 1/2"</t>
  </si>
  <si>
    <t>26,63</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</si>
  <si>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</si>
  <si>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</si>
  <si>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</si>
  <si>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</si>
  <si>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</si>
  <si>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</si>
  <si>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</si>
  <si>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</si>
  <si>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</si>
  <si>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</si>
  <si>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</si>
  <si>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</si>
  <si>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13,54</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</si>
  <si>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</si>
  <si>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</si>
  <si>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</si>
  <si>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</si>
  <si>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</si>
  <si>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</si>
  <si>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</si>
  <si>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</si>
  <si>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12,30</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</si>
  <si>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</si>
  <si>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</si>
  <si>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</si>
  <si>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</si>
  <si>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</si>
  <si>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</si>
  <si>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</si>
  <si>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</si>
  <si>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</si>
  <si>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</si>
  <si>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</si>
  <si>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</si>
  <si>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</si>
  <si>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</si>
  <si>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</si>
  <si>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</si>
  <si>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</si>
  <si>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</si>
  <si>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</si>
  <si>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</si>
  <si>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</si>
  <si>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</si>
  <si>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</si>
  <si>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</si>
  <si>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</si>
  <si>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</si>
  <si>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</si>
  <si>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</si>
  <si>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</si>
  <si>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</si>
  <si>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</si>
  <si>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</si>
  <si>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</si>
  <si>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</si>
  <si>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</si>
  <si>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</si>
  <si>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</si>
  <si>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</si>
  <si>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</si>
  <si>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</si>
  <si>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</si>
  <si>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</si>
  <si>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392.649,25</t>
  </si>
  <si>
    <t>USINA DE CONCRETO FIXA, CAPACIDADE NOMINAL DE 60 M3/H, SEM SILO</t>
  </si>
  <si>
    <t>527.982,35</t>
  </si>
  <si>
    <t>USINA DE CONCRETO FIXA, CAPACIDADE NOMINAL DE 80 M3/H, SEM SILO</t>
  </si>
  <si>
    <t>647.029,46</t>
  </si>
  <si>
    <t>USINA DE CONCRETO FIXA, CAPACIDADE NOMINAL DE 90 A 120 M3/H, SEM SILO</t>
  </si>
  <si>
    <t>700.000,00</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</si>
  <si>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</si>
  <si>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</si>
  <si>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</si>
  <si>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</si>
  <si>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</si>
  <si>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</si>
  <si>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</si>
  <si>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</si>
  <si>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</si>
  <si>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</si>
  <si>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</si>
  <si>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</si>
  <si>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</si>
  <si>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</si>
  <si>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</si>
  <si>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</si>
  <si>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</si>
  <si>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</si>
  <si>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</si>
  <si>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</si>
  <si>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</si>
  <si>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</si>
  <si>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</si>
  <si>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</si>
  <si>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</si>
  <si>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</si>
  <si>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</si>
  <si>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</si>
  <si>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</si>
  <si>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</si>
  <si>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</si>
  <si>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</si>
  <si>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</si>
  <si>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</si>
  <si>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</si>
  <si>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</si>
  <si>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</si>
  <si>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</si>
  <si>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</si>
  <si>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</si>
  <si>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</si>
  <si>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</si>
  <si>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</si>
  <si>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</si>
  <si>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</si>
  <si>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</si>
  <si>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</si>
  <si>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12,28</t>
  </si>
  <si>
    <t>15,62</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</si>
  <si>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</si>
  <si>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</si>
  <si>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</si>
  <si>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</si>
  <si>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</si>
  <si>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</si>
  <si>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</si>
  <si>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</si>
  <si>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</si>
  <si>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</si>
  <si>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</si>
  <si>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</si>
  <si>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</si>
  <si>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</si>
  <si>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</si>
  <si>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</si>
  <si>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</si>
  <si>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</si>
  <si>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</si>
  <si>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</si>
  <si>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</si>
  <si>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</si>
  <si>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</si>
  <si>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</si>
  <si>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</si>
  <si>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</si>
  <si>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</si>
  <si>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</si>
  <si>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</si>
  <si>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</si>
  <si>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</si>
  <si>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</si>
  <si>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</si>
  <si>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</si>
  <si>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</si>
  <si>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</si>
  <si>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</si>
  <si>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</si>
  <si>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</si>
  <si>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</si>
  <si>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</si>
  <si>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</si>
  <si>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</si>
  <si>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</si>
  <si>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</si>
  <si>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</si>
  <si>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</si>
  <si>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</si>
  <si>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</si>
  <si>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</si>
  <si>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</si>
  <si>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</si>
  <si>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</si>
  <si>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</si>
  <si>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</si>
  <si>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</si>
  <si>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</si>
  <si>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</si>
  <si>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</si>
  <si>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DE ESCORAMAENTO H20, DE MADEIRA, PESO DE 5,00 A 5,20 KG/M, COM EXTREMIDADES PLASTICAS</t>
  </si>
  <si>
    <t>15,37</t>
  </si>
  <si>
    <t>11,29</t>
  </si>
  <si>
    <t>VIGIA DIURNO</t>
  </si>
  <si>
    <t>VIGIA DIURNO (MENSALISTA)</t>
  </si>
  <si>
    <t>VIGIA NOTURNO, HORA EFETIVAMENTE TRABALHADA DE 22 H AS 5 H (COM ADICIONAL NOTURNO)</t>
  </si>
  <si>
    <t>ASSENTAMENTO DE TUBO DE AÇO CARBONO PARA REDE DE ÁGUA, DN 1000 MM (40  ) OU DN 1100 MM (44  ), JUNTA SOLDADA, INSTALADO EM LOCAL COM NÍVEL BAIXO DE INTERFERÊNCIAS (NÃO INCLUI FORNECIMENTO). AF_11/2017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</si>
  <si>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</si>
  <si>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</si>
  <si>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</si>
  <si>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</si>
  <si>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</si>
  <si>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</si>
  <si>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</si>
  <si>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</si>
  <si>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</si>
  <si>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</si>
  <si>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</si>
  <si>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</si>
  <si>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</si>
  <si>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</si>
  <si>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</si>
  <si>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</si>
  <si>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</si>
  <si>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</si>
  <si>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</si>
  <si>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</si>
  <si>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</si>
  <si>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</si>
  <si>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</si>
  <si>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</si>
  <si>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</si>
  <si>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</si>
  <si>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</si>
  <si>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</si>
  <si>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6 M E MENOR OU IGUAL A 10 M FORNECIMENTO E EXECUÇÃO. AF_12/2015</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</si>
  <si>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</si>
  <si>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</si>
  <si>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</si>
  <si>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</si>
  <si>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</si>
  <si>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</si>
  <si>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</si>
  <si>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</si>
  <si>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</si>
  <si>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</si>
  <si>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</si>
  <si>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</si>
  <si>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</si>
  <si>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</si>
  <si>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</si>
  <si>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</si>
  <si>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</si>
  <si>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</si>
  <si>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</si>
  <si>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</si>
  <si>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TRATAMENTO DE JUNTA DE DILATAÇÃO COM MANTA ASFÁLTICA ADERIDA COM MAÇARICO. AF_06/2018</t>
  </si>
  <si>
    <t>PEÇA CIRCULAR PRÉ-MOLDADA, VOLUME DE CONCRETO DE 10 A 30 LITROS, TAXA DE FIBRA DE POLIPROPILENO APROXIMADA DE 6 KG/M³. AF_01/2018_P</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</si>
  <si>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</si>
  <si>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</si>
  <si>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</si>
  <si>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</si>
  <si>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</si>
  <si>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</si>
  <si>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</si>
  <si>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</si>
  <si>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</si>
  <si>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</si>
  <si>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</si>
  <si>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</si>
  <si>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</si>
  <si>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</si>
  <si>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</si>
  <si>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</si>
  <si>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</si>
  <si>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</si>
  <si>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</si>
  <si>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</si>
  <si>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</si>
  <si>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</si>
  <si>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</si>
  <si>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</si>
  <si>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</si>
  <si>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</si>
  <si>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</si>
  <si>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</si>
  <si>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</si>
  <si>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</si>
  <si>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</si>
  <si>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</si>
  <si>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</si>
  <si>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</si>
  <si>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</si>
  <si>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PINTURA ANTICORROSIVA DE DUTO METÁLICO. AF_04/2018</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</si>
  <si>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</si>
  <si>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</si>
  <si>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</si>
  <si>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</si>
  <si>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</si>
  <si>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</si>
  <si>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</si>
  <si>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</si>
  <si>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</si>
  <si>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</si>
  <si>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</si>
  <si>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</si>
  <si>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</si>
  <si>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</si>
  <si>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</si>
  <si>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</si>
  <si>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</si>
  <si>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</si>
  <si>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</si>
  <si>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</si>
  <si>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</si>
  <si>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</si>
  <si>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</si>
  <si>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</si>
  <si>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</si>
  <si>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</si>
  <si>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</si>
  <si>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</si>
  <si>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</si>
  <si>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</si>
  <si>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</si>
  <si>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</si>
  <si>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</si>
  <si>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</si>
  <si>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</si>
  <si>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</si>
  <si>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</si>
  <si>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</si>
  <si>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</si>
  <si>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</si>
  <si>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</si>
  <si>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</si>
  <si>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</si>
  <si>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</si>
  <si>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</si>
  <si>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</si>
  <si>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</si>
  <si>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</si>
  <si>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</si>
  <si>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</si>
  <si>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</si>
  <si>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</si>
  <si>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</si>
  <si>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</si>
  <si>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</si>
  <si>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</si>
  <si>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</si>
  <si>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</si>
  <si>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</si>
  <si>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</si>
  <si>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</si>
  <si>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</si>
  <si>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</si>
  <si>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</si>
  <si>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</si>
  <si>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</si>
  <si>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</si>
  <si>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</si>
  <si>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</si>
  <si>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</si>
  <si>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</si>
  <si>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</si>
  <si>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</si>
  <si>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</si>
  <si>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</si>
  <si>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</si>
  <si>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</si>
  <si>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</si>
  <si>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</si>
  <si>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</si>
  <si>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</si>
  <si>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</si>
  <si>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</si>
  <si>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</si>
  <si>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</si>
  <si>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</si>
  <si>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</si>
  <si>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</si>
  <si>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</si>
  <si>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</si>
  <si>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</si>
  <si>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</si>
  <si>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</si>
  <si>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</si>
  <si>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</si>
  <si>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</si>
  <si>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</si>
  <si>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</si>
  <si>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</si>
  <si>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</si>
  <si>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</si>
  <si>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</si>
  <si>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</si>
  <si>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</si>
  <si>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</si>
  <si>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</si>
  <si>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</si>
  <si>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</si>
  <si>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</si>
  <si>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</si>
  <si>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</si>
  <si>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</si>
  <si>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</si>
  <si>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</si>
  <si>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</si>
  <si>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</si>
  <si>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</si>
  <si>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</si>
  <si>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</si>
  <si>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</si>
  <si>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</si>
  <si>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</si>
  <si>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</si>
  <si>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</si>
  <si>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</si>
  <si>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</si>
  <si>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</si>
  <si>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</si>
  <si>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</si>
  <si>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</si>
  <si>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</si>
  <si>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</si>
  <si>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</si>
  <si>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</si>
  <si>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</si>
  <si>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</si>
  <si>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</si>
  <si>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</si>
  <si>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</si>
  <si>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</si>
  <si>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</si>
  <si>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</si>
  <si>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</si>
  <si>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</si>
  <si>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</si>
  <si>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</si>
  <si>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</si>
  <si>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</si>
  <si>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</si>
  <si>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</si>
  <si>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</si>
  <si>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</si>
  <si>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</si>
  <si>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</si>
  <si>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</si>
  <si>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</si>
  <si>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</si>
  <si>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</si>
  <si>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</si>
  <si>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</si>
  <si>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</si>
  <si>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</si>
  <si>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</si>
  <si>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</si>
  <si>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</si>
  <si>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</si>
  <si>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</si>
  <si>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</si>
  <si>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</si>
  <si>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</si>
  <si>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</si>
  <si>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</si>
  <si>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</si>
  <si>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</si>
  <si>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</si>
  <si>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</si>
  <si>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</si>
  <si>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</si>
  <si>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</si>
  <si>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</si>
  <si>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</si>
  <si>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</si>
  <si>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</si>
  <si>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</si>
  <si>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</si>
  <si>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</si>
  <si>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</si>
  <si>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</si>
  <si>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</si>
  <si>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</si>
  <si>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PISO EM LADRILHO HIDRÁULICO APLICADO EM AMBIENTES INTERNOS, INCLUSO APLICAÇÃO DE RESINA. AF_06/2018</t>
  </si>
  <si>
    <t>PISO VINÍLICO SEMI-FLEXÍVEL EM PLACAS, PADRÃO LISO, ESPESSURA 3,2 MM, FIXADO COM COLA. AF_06/2018</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</si>
  <si>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</si>
  <si>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</si>
  <si>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</si>
  <si>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</si>
  <si>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</si>
  <si>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</si>
  <si>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</si>
  <si>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COBERTURA PARA PROTEÇÃO DE PEDESTRES SOBRE ESTRUTURA DE ANDAIME, INCLUSIVE MONTAGEM E DESMONTAGEM. AF_11/2017</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</si>
  <si>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</si>
  <si>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</si>
  <si>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</si>
  <si>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</si>
  <si>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</si>
  <si>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</si>
  <si>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</si>
  <si>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</si>
  <si>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</si>
  <si>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</si>
  <si>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</si>
  <si>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</si>
  <si>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</si>
  <si>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</si>
  <si>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</si>
  <si>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</si>
  <si>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</si>
  <si>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</si>
  <si>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</si>
  <si>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</si>
  <si>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</si>
  <si>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</si>
  <si>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</si>
  <si>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 xml:space="preserve">TAB. REF.: </t>
  </si>
  <si>
    <t xml:space="preserve"> B.D.I. : </t>
  </si>
  <si>
    <t>20,94% (obra)</t>
  </si>
  <si>
    <t>BENEFÍCIOS E DESPESAS INDIRETAS</t>
  </si>
  <si>
    <t>Edificações</t>
  </si>
  <si>
    <t>SEM Desoneração da Folha de Pagamento</t>
  </si>
  <si>
    <t>Médio</t>
  </si>
  <si>
    <t>Grupo</t>
  </si>
  <si>
    <t>Componentes</t>
  </si>
  <si>
    <t>Incidências</t>
  </si>
  <si>
    <t>Despesas Indiretas</t>
  </si>
  <si>
    <t>A</t>
  </si>
  <si>
    <t>Administração Central</t>
  </si>
  <si>
    <t>Seguros + Garantias</t>
  </si>
  <si>
    <t>Riscos</t>
  </si>
  <si>
    <t>Despesas Financeiras</t>
  </si>
  <si>
    <t>Subtotal A</t>
  </si>
  <si>
    <t>Tributos</t>
  </si>
  <si>
    <t>B</t>
  </si>
  <si>
    <t>COFINS - Contribuição Para o Financiamento Seguridade Social</t>
  </si>
  <si>
    <t>PIS - Programa de Integração Social</t>
  </si>
  <si>
    <t>ISS - Imposto Sobre Serviços de Qualquer Natureza</t>
  </si>
  <si>
    <t>CPRB - Contribuição Previdenciária Sobre Receita Bruta</t>
  </si>
  <si>
    <t>Subtotal B</t>
  </si>
  <si>
    <t>Bonificação</t>
  </si>
  <si>
    <t>C</t>
  </si>
  <si>
    <t>Lucro</t>
  </si>
  <si>
    <t>Subtotal C</t>
  </si>
  <si>
    <t>BDI</t>
  </si>
  <si>
    <t>FÓRMULA PARA CÁLCULO DO BDI</t>
  </si>
  <si>
    <t>BDI =</t>
  </si>
  <si>
    <t>[(</t>
  </si>
  <si>
    <t>(1 + (AC + S + R + G)) x ((1 + DF) X (1 + L))</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</si>
  <si>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</si>
  <si>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</si>
  <si>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</si>
  <si>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</si>
  <si>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</si>
  <si>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</si>
  <si>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</si>
  <si>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</si>
  <si>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</si>
  <si>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</si>
  <si>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</si>
  <si>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</si>
  <si>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</si>
  <si>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</si>
  <si>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</si>
  <si>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</si>
  <si>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Taxa Representativa de Incidência de Impostos</t>
  </si>
  <si>
    <t>Taxa Representativa da Incidência de Impostos é aplicada sobre o preço de venda da prestação do serviço, enquanto que as demais taxas são aplicadas sobre o custo</t>
  </si>
  <si>
    <t>Referência:</t>
  </si>
  <si>
    <t>Relatório do Acordão n° 2.622/2013 - TCU/Plenário</t>
  </si>
  <si>
    <t>Vias Urbanas e Rodovias (incluindo obras de arte especiais)</t>
  </si>
  <si>
    <t>COM Desoneração da Folha de Pagamento</t>
  </si>
  <si>
    <t>1º Quartil</t>
  </si>
  <si>
    <t>3º Quartil</t>
  </si>
  <si>
    <t>CCU - 02.001</t>
  </si>
  <si>
    <t>06.01.305.2</t>
  </si>
  <si>
    <t>SERVIÇOS DIVERSOS</t>
  </si>
  <si>
    <t xml:space="preserve">05.00.000 </t>
  </si>
  <si>
    <t>INSTALAÇÕES HIDRÁULICAS CE SANITÁRIAS</t>
  </si>
  <si>
    <t>EQUIPAMENTOS E ACESSÓRIOS</t>
  </si>
  <si>
    <t xml:space="preserve">        PRECOS DE INSUMOS</t>
  </si>
  <si>
    <t xml:space="preserve">  PRECO MEDIANO R$</t>
  </si>
  <si>
    <t>60,41</t>
  </si>
  <si>
    <t>1,14</t>
  </si>
  <si>
    <t>2,96</t>
  </si>
  <si>
    <t>4,82</t>
  </si>
  <si>
    <t>0,45</t>
  </si>
  <si>
    <t>3,70</t>
  </si>
  <si>
    <t>4,74</t>
  </si>
  <si>
    <t>5,60</t>
  </si>
  <si>
    <t>5,47</t>
  </si>
  <si>
    <t>7,43</t>
  </si>
  <si>
    <t>3,68</t>
  </si>
  <si>
    <t>3,25</t>
  </si>
  <si>
    <t>14,26</t>
  </si>
  <si>
    <t>10,65</t>
  </si>
  <si>
    <t>19,89</t>
  </si>
  <si>
    <t>7,74</t>
  </si>
  <si>
    <t>23,12</t>
  </si>
  <si>
    <t>39,54</t>
  </si>
  <si>
    <t>4,21</t>
  </si>
  <si>
    <t>41,14</t>
  </si>
  <si>
    <t>AGREGADO RECICLADO, TIPO RACHAO RECICLADO CINZA, CLASSE A</t>
  </si>
  <si>
    <t>10,96</t>
  </si>
  <si>
    <t>11,32</t>
  </si>
  <si>
    <t>ALIMENTACAO - HORISTA (COLETADO CAIXA)</t>
  </si>
  <si>
    <t>ALIMENTACAO - MENSALISTA (COLETADO CAIXA)</t>
  </si>
  <si>
    <t>ALONGADOR COM TRES ALTURAS, EM TUBO DE ACO CARBONO, PINTURA NO PROCESSO ELETROSTATICO - EQUIPAMENTO DE GINASTICA PARA ACADEMIA AO AR LIVRE / ACADEMIA DA TERCEIRA IDADE - ATI</t>
  </si>
  <si>
    <t>7,77</t>
  </si>
  <si>
    <t>6,25</t>
  </si>
  <si>
    <t>1,13</t>
  </si>
  <si>
    <t>12,45</t>
  </si>
  <si>
    <t>4,65</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</si>
  <si>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</si>
  <si>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</si>
  <si>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</si>
  <si>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</si>
  <si>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</si>
  <si>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</si>
  <si>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</si>
  <si>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</si>
  <si>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</si>
  <si>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</si>
  <si>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</si>
  <si>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</si>
  <si>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</si>
  <si>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</si>
  <si>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</si>
  <si>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QUENTE/FRIO, 60 HZ, CLASSIFICACAO ENERGETICA A - SELO PROCEL, GAS HFC, CONTROLE S/ FIO</t>
  </si>
  <si>
    <t>AR-CONDICIONADO SPLIT INVERTER, PISO TETO, 24000 BTU/H, QUENTE/FRIO, 60HZ, CLASSIFICACAO ENERGETICA A - SELO PROCEL, GAS HFC, CONTROLE S/FIO</t>
  </si>
  <si>
    <t>21,12</t>
  </si>
  <si>
    <t>11,89</t>
  </si>
  <si>
    <t>ARAME PROTEGIDO COM POLIMERO PARA GABIAO, DIAMETRO 2,2 MM</t>
  </si>
  <si>
    <t>27,18</t>
  </si>
  <si>
    <t>8,57</t>
  </si>
  <si>
    <t>22,40</t>
  </si>
  <si>
    <t>7,97</t>
  </si>
  <si>
    <t>20,55</t>
  </si>
  <si>
    <t>11,13</t>
  </si>
  <si>
    <t>10,16</t>
  </si>
  <si>
    <t>10,19</t>
  </si>
  <si>
    <t>BANCO COM ENCOSTO, 1,60M* DE COMPRIMENTO, EM TUBO DE ACO CARBONO E PINTURA NO PROCESSO ELETROSTATICO - PARA ACADEMIA AO AR LIVRE / ACADEMIA DA TERCEIRA IDADE - ATI</t>
  </si>
  <si>
    <t>97,05</t>
  </si>
  <si>
    <t>9,86</t>
  </si>
  <si>
    <t>3,03</t>
  </si>
  <si>
    <t>38,58</t>
  </si>
  <si>
    <t>1,51</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</si>
  <si>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</si>
  <si>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</si>
  <si>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</si>
  <si>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</si>
  <si>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</si>
  <si>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</si>
  <si>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6,71</t>
  </si>
  <si>
    <t>0,20</t>
  </si>
  <si>
    <t>5,14</t>
  </si>
  <si>
    <t>11,63</t>
  </si>
  <si>
    <t>3,26</t>
  </si>
  <si>
    <t>5,41</t>
  </si>
  <si>
    <t>8,79</t>
  </si>
  <si>
    <t>22,84</t>
  </si>
  <si>
    <t>15,38</t>
  </si>
  <si>
    <t>22,50</t>
  </si>
  <si>
    <t>3,17</t>
  </si>
  <si>
    <t>4,33</t>
  </si>
  <si>
    <t>15,72</t>
  </si>
  <si>
    <t>10,55</t>
  </si>
  <si>
    <t>21,91</t>
  </si>
  <si>
    <t>4,06</t>
  </si>
  <si>
    <t>21,63</t>
  </si>
  <si>
    <t>9,17</t>
  </si>
  <si>
    <t>14,53</t>
  </si>
  <si>
    <t>19,02</t>
  </si>
  <si>
    <t>14,20</t>
  </si>
  <si>
    <t>CAMINHONETE COM MOTOR A DIESEL, POTENCIA *160* CV, CABINE DUPLA, 4X4</t>
  </si>
  <si>
    <t>15,03</t>
  </si>
  <si>
    <t>8,11</t>
  </si>
  <si>
    <t>CAP, PVC, JE, OCRE, DN 150 MM (CONEXAO PARA TUBO COLETOR DE ESGOTO)</t>
  </si>
  <si>
    <t>CAP, PVC, JE, OCRE, DN 200 MM (CONEXAO PARA TUBO COLETOR DE ESGOTO)</t>
  </si>
  <si>
    <t>12,37</t>
  </si>
  <si>
    <t>6,10</t>
  </si>
  <si>
    <t>4,98</t>
  </si>
  <si>
    <t>6,59</t>
  </si>
  <si>
    <t>36,01</t>
  </si>
  <si>
    <t>19,46</t>
  </si>
  <si>
    <t>21,43</t>
  </si>
  <si>
    <t>11,42</t>
  </si>
  <si>
    <t>10,35</t>
  </si>
  <si>
    <t>14,19</t>
  </si>
  <si>
    <t>6,31</t>
  </si>
  <si>
    <t>7,63</t>
  </si>
  <si>
    <t>11,27</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</si>
  <si>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</si>
  <si>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</si>
  <si>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9,28</t>
  </si>
  <si>
    <t>7,68</t>
  </si>
  <si>
    <t>19,69</t>
  </si>
  <si>
    <t>10,10</t>
  </si>
  <si>
    <t>29,99</t>
  </si>
  <si>
    <t>8,29</t>
  </si>
  <si>
    <t>10,36</t>
  </si>
  <si>
    <t>7,61</t>
  </si>
  <si>
    <t>8,75</t>
  </si>
  <si>
    <t>18,06</t>
  </si>
  <si>
    <t>15,26</t>
  </si>
  <si>
    <t>9,15</t>
  </si>
  <si>
    <t>20,36</t>
  </si>
  <si>
    <t>0,14</t>
  </si>
  <si>
    <t>32,49</t>
  </si>
  <si>
    <t>4,20</t>
  </si>
  <si>
    <t>25,06</t>
  </si>
  <si>
    <t>7,96</t>
  </si>
  <si>
    <t>12,17</t>
  </si>
  <si>
    <t>2,98</t>
  </si>
  <si>
    <t>11,56</t>
  </si>
  <si>
    <t>3,36</t>
  </si>
  <si>
    <t>6,11</t>
  </si>
  <si>
    <t>26,36</t>
  </si>
  <si>
    <t>5,87</t>
  </si>
  <si>
    <t>2,69</t>
  </si>
  <si>
    <t>25,97</t>
  </si>
  <si>
    <t>14,78</t>
  </si>
  <si>
    <t>22,35</t>
  </si>
  <si>
    <t>21,62</t>
  </si>
  <si>
    <t>5,75</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</si>
  <si>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</si>
  <si>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</si>
  <si>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</si>
  <si>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</si>
  <si>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6,75</t>
  </si>
  <si>
    <t>29,06</t>
  </si>
  <si>
    <t>1,67</t>
  </si>
  <si>
    <t>26,69</t>
  </si>
  <si>
    <t>12,92</t>
  </si>
  <si>
    <t>8,27</t>
  </si>
  <si>
    <t>40,05</t>
  </si>
  <si>
    <t>90,66</t>
  </si>
  <si>
    <t>4,26</t>
  </si>
  <si>
    <t>16,49</t>
  </si>
  <si>
    <t>17,88</t>
  </si>
  <si>
    <t>18,44</t>
  </si>
  <si>
    <t>11,49</t>
  </si>
  <si>
    <t>11,90</t>
  </si>
  <si>
    <t>12,24</t>
  </si>
  <si>
    <t>EPI - FAMILIA ALMOXARIFE - HORISTA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</si>
  <si>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</si>
  <si>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</si>
  <si>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</si>
  <si>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</si>
  <si>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</si>
  <si>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</si>
  <si>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</si>
  <si>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ENGENHEIRO CIVIL - HORISTA (ENCARGOS COMPLEMENTARES - COLETADO CAIXA)</t>
  </si>
  <si>
    <t>0,56</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</si>
  <si>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</si>
  <si>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</si>
  <si>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</si>
  <si>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</si>
  <si>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</si>
  <si>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</si>
  <si>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</si>
  <si>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</si>
  <si>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</si>
  <si>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</si>
  <si>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</si>
  <si>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</si>
  <si>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</si>
  <si>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9,43</t>
  </si>
  <si>
    <t>23,32</t>
  </si>
  <si>
    <t>ESQUI TRIPLO, EM TUBO DE ACO CARBONO, PINTURA NO PROCESSO ELETROSTATICO - EQUIPAMENTO DE GINASTICA PARA ACADEMIA AO AR LIVRE / ACADEMIA DA TERCEIRA IDADE - ATI</t>
  </si>
  <si>
    <t>EXAMES - HORISTA (COLETADO CAIXA)</t>
  </si>
  <si>
    <t>EXAMES - MENSALISTA (COLETADO CAIXA)</t>
  </si>
  <si>
    <t>76,97</t>
  </si>
  <si>
    <t>10,43</t>
  </si>
  <si>
    <t>43,27</t>
  </si>
  <si>
    <t>51,26</t>
  </si>
  <si>
    <t>5,98</t>
  </si>
  <si>
    <t>FERRAMENTAS - FAMILIA ALMOXARIFE - HORISTA (ENCARGOS COMPLEMENTARES - COLETADO CAIXA)</t>
  </si>
  <si>
    <t>0,04</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</si>
  <si>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</si>
  <si>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</si>
  <si>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</si>
  <si>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</si>
  <si>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</si>
  <si>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</si>
  <si>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</si>
  <si>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</si>
  <si>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ENGENHEIRO CIVIL - HORISTA (ENCARGOS COMPLEMENTARES - COLETADO CAIXA)</t>
  </si>
  <si>
    <t>0,01</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</si>
  <si>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</si>
  <si>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</si>
  <si>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</si>
  <si>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</si>
  <si>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0,48</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</si>
  <si>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</si>
  <si>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</si>
  <si>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</si>
  <si>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</si>
  <si>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</si>
  <si>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</si>
  <si>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</si>
  <si>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</si>
  <si>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</si>
  <si>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10,94</t>
  </si>
  <si>
    <t>13,03</t>
  </si>
  <si>
    <t>58,89</t>
  </si>
  <si>
    <t>13,91</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</si>
  <si>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</si>
  <si>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</si>
  <si>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</si>
  <si>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</si>
  <si>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</si>
  <si>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</si>
  <si>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</si>
  <si>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</si>
  <si>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TIPO CAIXA MALHA HEXAGONAL 8 X 10 CM (ZN/AL REVESTIDO COM POLIMERO),  FIO 2,4 MM, DIMENSOES 2,0 X 1,0 X 1,0 M (C X L X A)</t>
  </si>
  <si>
    <t>GABIAO TIPO CAIXA MALHA HEXAGONAL 8 X 10 CM (ZN/AL REVESTIDO COM POLIMERO),  FIO 2,4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</si>
  <si>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</si>
  <si>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</si>
  <si>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</si>
  <si>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</si>
  <si>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</si>
  <si>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</si>
  <si>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</si>
  <si>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</si>
  <si>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9,04</t>
  </si>
  <si>
    <t>45,43</t>
  </si>
  <si>
    <t>10,22</t>
  </si>
  <si>
    <t>42,35</t>
  </si>
  <si>
    <t>21,19</t>
  </si>
  <si>
    <t>7,60</t>
  </si>
  <si>
    <t>12,09</t>
  </si>
  <si>
    <t>13,65</t>
  </si>
  <si>
    <t>9,70</t>
  </si>
  <si>
    <t>4,29</t>
  </si>
  <si>
    <t>17,22</t>
  </si>
  <si>
    <t>18,17</t>
  </si>
  <si>
    <t>15,34</t>
  </si>
  <si>
    <t>23,30</t>
  </si>
  <si>
    <t>8,86</t>
  </si>
  <si>
    <t>66,11</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</si>
  <si>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</si>
  <si>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</si>
  <si>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</si>
  <si>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KIT CAVALETE, PVC, COM REGISTRO, PARA HIDROMETRO, BITOLAS 1/2" OU 3/4" - COMPLETO</t>
  </si>
  <si>
    <t>18,46</t>
  </si>
  <si>
    <t>27,00</t>
  </si>
  <si>
    <t>28,75</t>
  </si>
  <si>
    <t>9,93</t>
  </si>
  <si>
    <t>15,99</t>
  </si>
  <si>
    <t>LIXEIRA DUPLA, COM CAPACIDADE VOLUMETRICA DE 60L*, FABRICADA EM TUBO DE ACO CARBONO, CESTOS EM CHAPA DE ACO E PINTURA NO PROCESSO ELETROSTATICO - PARA ACADEMIA AO AR LIVRE / ACADEMIA DA TERCEIRA IDADE - ATI</t>
  </si>
  <si>
    <t>M2XMES</t>
  </si>
  <si>
    <t xml:space="preserve">MXMES </t>
  </si>
  <si>
    <t>4,05</t>
  </si>
  <si>
    <t>37,96</t>
  </si>
  <si>
    <t>13,50</t>
  </si>
  <si>
    <t>16,15</t>
  </si>
  <si>
    <t>22,12</t>
  </si>
  <si>
    <t>46,28</t>
  </si>
  <si>
    <t>15,19</t>
  </si>
  <si>
    <t>19,88</t>
  </si>
  <si>
    <t>14,72</t>
  </si>
  <si>
    <t>11,11</t>
  </si>
  <si>
    <t>24,28</t>
  </si>
  <si>
    <t>15,06</t>
  </si>
  <si>
    <t>11,59</t>
  </si>
  <si>
    <t>0,44</t>
  </si>
  <si>
    <t>3,55</t>
  </si>
  <si>
    <t>3,77</t>
  </si>
  <si>
    <t>38,70</t>
  </si>
  <si>
    <t>29,33</t>
  </si>
  <si>
    <t>13,72</t>
  </si>
  <si>
    <t>8,94</t>
  </si>
  <si>
    <t>10,64</t>
  </si>
  <si>
    <t>MANGUEIRA PARA GAS - GLP, PVC, TRANCADA, DIAMETRO DE 3/8", COMPRIMENTO DE 1M (NORMATIZADA)</t>
  </si>
  <si>
    <t>6,64</t>
  </si>
  <si>
    <t>15,18</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</si>
  <si>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</si>
  <si>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</si>
  <si>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4,38</t>
  </si>
  <si>
    <t>6,48</t>
  </si>
  <si>
    <t>11,83</t>
  </si>
  <si>
    <t>47,98</t>
  </si>
  <si>
    <t>MULTIEXERCITADOR COM SEIS FUNCOES, EM TUBO DE ACO CARBONO, PINTURA NO PROCESSO ELETROSTATICO - EQUIPAMENTO DE GINASTICA PARA ACADEMIA AO AR LIVRE / ACADEMIA DA TERCEIRA IDADE - ATI</t>
  </si>
  <si>
    <t>18,18</t>
  </si>
  <si>
    <t>81,79</t>
  </si>
  <si>
    <t>8,08</t>
  </si>
  <si>
    <t>10,84</t>
  </si>
  <si>
    <t>14,41</t>
  </si>
  <si>
    <t>17,77</t>
  </si>
  <si>
    <t>2,97</t>
  </si>
  <si>
    <t>0,64</t>
  </si>
  <si>
    <t>PARAFUSO ZINCADO, AUTOBROCANTE, FLANGEADO, 4,2 MM X 19 MM</t>
  </si>
  <si>
    <t>0,81</t>
  </si>
  <si>
    <t>15,28</t>
  </si>
  <si>
    <t>6,09</t>
  </si>
  <si>
    <t>25,83</t>
  </si>
  <si>
    <t>4,60</t>
  </si>
  <si>
    <t>PICAPE CABINE SIMPLES COM MOTOR 1.6 FLEX, CAMBIO MANUAL, POTENCIA 101/104 CV, 2 PORTAS</t>
  </si>
  <si>
    <t>36,62</t>
  </si>
  <si>
    <t>16,95</t>
  </si>
  <si>
    <t>PLACA DE OBRA (PARA CONSTRUCAO CIVIL) EM CHAPA GALVANIZADA *N. 22*, ADESIVADA, DE *2,0 X 1,125* M</t>
  </si>
  <si>
    <t>PLACA ORIENTATIVA SOBRE EXERCÍCIOS, 2,00M X 1,00M, EM TUBO DE ACO CARBONO, PINTURA NO PROCESSO ELETROSTATICO - PARA ACADEMIA AO AR LIVRE / ACADEMIA DA TERCEIRA IDADE - ATI</t>
  </si>
  <si>
    <t>1,80</t>
  </si>
  <si>
    <t>10,49</t>
  </si>
  <si>
    <t>0,39</t>
  </si>
  <si>
    <t>62,04</t>
  </si>
  <si>
    <t>PRESSAO DE PERNAS TRIPLO, EM TUBO DE ACO CARBONO, PINTURA NO PROCESSO ELETROSTATICO - EQUIPAMENTO DE GINASTICA PARA ACADEMIA AO AR LIVRE / ACADEMIA DA TERCEIRA IDADE - ATI</t>
  </si>
  <si>
    <t>3,08</t>
  </si>
  <si>
    <t>6,12</t>
  </si>
  <si>
    <t>9,35</t>
  </si>
  <si>
    <t>8,84</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</si>
  <si>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</si>
  <si>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</si>
  <si>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13,46</t>
  </si>
  <si>
    <t>SEGURO - HORISTA (COLETADO CAIXA)</t>
  </si>
  <si>
    <t>SEGURO - MENSALISTA (COLETADO CAIXA)</t>
  </si>
  <si>
    <t>SELIM COMPACTO EM PVC, SEM TRAVA,  DN 150 X 100 MM, PARA REDE COLETORA ESGOTO (NBR 10569)</t>
  </si>
  <si>
    <t>SELIM COMPACTO EM PVC, SEM TRAVA,  DN 200 X 100 MM, PARA REDE COLETORA ESGOTO (NBR 10569)</t>
  </si>
  <si>
    <t>SELIM PVC, COM TRAVA, JE, 90 GRAUS,  DN 125 X 100 MM OU 150 X 100 MM, PARA REDE COLETORA ESGOTO (NBR 10569)</t>
  </si>
  <si>
    <t>SELIM PVC, SOLDAVEL, SEM TRAVA, JE, 90 GRAUS,  DN 200 X 100 MM, PARA REDE COLETORA ESGOTO (NBR 10569)</t>
  </si>
  <si>
    <t>33,75</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</si>
  <si>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</si>
  <si>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</si>
  <si>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</si>
  <si>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</si>
  <si>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</si>
  <si>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SURF DUPLO, EM TUBO DE ACO CARBONO, PINTURA NO PROCESSO ELETROSTATICO - EQUIPAMENTO DE GINASTICA PARA ACADEMIA AO AR LIVRE / ACADEMIA DA TERCEIRA IDADE - ATI</t>
  </si>
  <si>
    <t>TABUA DE MADEIRA NAO APARELHADA *2,5 X 30* CM, CEDRINHO OU EQUIVALENTE DA REGIAO</t>
  </si>
  <si>
    <t>14,99</t>
  </si>
  <si>
    <t>TAMPA PARA CONDULETE, EM PVC, PARA TOMADA HEXAGONAL</t>
  </si>
  <si>
    <t>TAMPA PARA CONDULETE, EM PVC, PARA 1 INTERRUPTOR</t>
  </si>
  <si>
    <t>TAMPA PARA CONDULETE, EM PVC, PARA 1 MODULO RJ</t>
  </si>
  <si>
    <t>TAMPA PARA CONDULETE, EM PVC, PARA 2 MODULOS RJ</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</si>
  <si>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</si>
  <si>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</si>
  <si>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</si>
  <si>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</si>
  <si>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14,33</t>
  </si>
  <si>
    <t>15,55</t>
  </si>
  <si>
    <t>24,97</t>
  </si>
  <si>
    <t>TE DE REDUCAO, PVC, BBB, JE, 90 GRAUS, DN 200 X 150 MM, PARA TUBO CORRUGADO E/OU LISO, REDE COLETORA ESGOTO (NBR 10569)</t>
  </si>
  <si>
    <t>TE DE REDUCAO, PVC, BBB, JE, 90 GRAUS, DN 250 X 150 MM, PARA TUBO CORRUGADO E/OU LISO, REDE COLETORA ESGOTO (NBR 10569)</t>
  </si>
  <si>
    <t>12,96</t>
  </si>
  <si>
    <t>116,39</t>
  </si>
  <si>
    <t>19,90</t>
  </si>
  <si>
    <t>17,67</t>
  </si>
  <si>
    <t>TE, PVC, 90 GRAUS, BBB, JE, DN 100 MM, PARA TUBO CORRUGADO E/OU LISO, REDE COLETORA ESGOTO (NBR 10569</t>
  </si>
  <si>
    <t>TE, PVC, 90 GRAUS, BBB, JE, DN 150 MM, PARA TUBO CORRUGADO E/OU LISO,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</si>
  <si>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</si>
  <si>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</si>
  <si>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</si>
  <si>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TELA ARAME GALVANIZADO REVESTIDO COM POLIMERO, MALHA HEXAGONAL DUPLA TORCAO, 8 X 10 CM (ZN/AL REVESTIDO COM POLIMERO), FIO *2,4* MM</t>
  </si>
  <si>
    <t>6,15</t>
  </si>
  <si>
    <t>18,91</t>
  </si>
  <si>
    <t>TELA DE ARAME ONDULADA, FIO *2,77* MM (12 BWG), MALHA 5 X 5 CM, H = 2 M</t>
  </si>
  <si>
    <t>TELA EM MALHA HEXAGONAL DE DUPLA TORCAO 8 X 10 CM (ZN/AL REVESTIDO COM POLIMERO), FIO 2,7 MM, COM GEOMANTA OU BIOMANTA, DIMENSOES 4,0 X 2,0 X 0,6 M, COM INCLINACAO DE 70 GRAUS, PARA SOLO REFORCADO</t>
  </si>
  <si>
    <t>2,00</t>
  </si>
  <si>
    <t>TELHA DE BARRO / CERAMICA, NAO ESMALTADA, TIPO COLONIAL, CANAL, PLAN, PAULISTA, COMPRIMENTO DE *44 A 50* CM, RENDIMENTO DE COBERTURA DE *26* TELHAS/M2</t>
  </si>
  <si>
    <t>25,05</t>
  </si>
  <si>
    <t>9,63</t>
  </si>
  <si>
    <t>13,86</t>
  </si>
  <si>
    <t>20,88</t>
  </si>
  <si>
    <t>51,35</t>
  </si>
  <si>
    <t>30,50</t>
  </si>
  <si>
    <t>50,59</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</si>
  <si>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</si>
  <si>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</si>
  <si>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</si>
  <si>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</si>
  <si>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</si>
  <si>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</si>
  <si>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</si>
  <si>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</si>
  <si>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</si>
  <si>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</si>
  <si>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</si>
  <si>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</si>
  <si>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</si>
  <si>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TRANSPORTE - HORISTA (COLETADO CAIXA)</t>
  </si>
  <si>
    <t>TRANSPORTE - MENSALISTA (COLETADO CAIXA)</t>
  </si>
  <si>
    <t>257,26</t>
  </si>
  <si>
    <t>13,66</t>
  </si>
  <si>
    <t>50,50</t>
  </si>
  <si>
    <t>17,24</t>
  </si>
  <si>
    <t>72,99</t>
  </si>
  <si>
    <t>16,88</t>
  </si>
  <si>
    <t>18,73</t>
  </si>
  <si>
    <t>2,58</t>
  </si>
  <si>
    <t>7,88</t>
  </si>
  <si>
    <t>34,89</t>
  </si>
  <si>
    <t>19,24</t>
  </si>
  <si>
    <t>24,90</t>
  </si>
  <si>
    <t>14,27</t>
  </si>
  <si>
    <t>20,91</t>
  </si>
  <si>
    <t>TOTAL DE INSUMOS : 5331</t>
  </si>
  <si>
    <t>LAVADORA DE ALTA PRESSAO (LAVA-JATO) PARA AGUA FRIA, PRESSAO DE OPERACAO ENTRE 1400 E 1900 LIB/POL2, VAZAO MAXIMA ENTRE 400 E 700 L/H - CHP DIURNO. AF_04/2019</t>
  </si>
  <si>
    <t>LAVADORA DE ALTA PRESSAO (LAVA-JATO) PARA AGUA FRIA, PRESSAO DE OPERACAO ENTRE 1400 E 1900 LIB/POL2, VAZAO MAXIMA ENTRE 400 E 700 L/H - CHI DIURNO. AF_04/2019</t>
  </si>
  <si>
    <t>CAMINHÃO PARA EQUIPAMENTO DE LIMPEZA A SUCÇÃO COM CAMINHÃO TRUCADO DE PESO BRUTO TOTAL 23000 KG, CARGA ÚTIL MÁX. 15935 KG, DISTÂNCIA ENTRE EIXOS 4,80 M, POTÊNCIA 230 CV, INCLUSIVE LIMPADORA A SUCÇÃO, TANQUE 12000 L - MATERIAIS NA OPERAÇÃO. AF_11/2015</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</si>
  <si>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</si>
  <si>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</si>
  <si>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</si>
  <si>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</si>
  <si>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</si>
  <si>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</si>
  <si>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</si>
  <si>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</si>
  <si>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</si>
  <si>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</si>
  <si>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</si>
  <si>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</si>
  <si>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</si>
  <si>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</si>
  <si>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</si>
  <si>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</si>
  <si>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</si>
  <si>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</si>
  <si>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</si>
  <si>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</si>
  <si>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</si>
  <si>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</si>
  <si>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</si>
  <si>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</si>
  <si>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</si>
  <si>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</si>
  <si>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</si>
  <si>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</si>
  <si>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</si>
  <si>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</si>
  <si>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</si>
  <si>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</si>
  <si>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</si>
  <si>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</si>
  <si>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</si>
  <si>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</si>
  <si>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</si>
  <si>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</si>
  <si>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</si>
  <si>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</si>
  <si>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</si>
  <si>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</si>
  <si>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</si>
  <si>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</si>
  <si>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</si>
  <si>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</si>
  <si>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</si>
  <si>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</si>
  <si>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</si>
  <si>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</si>
  <si>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</si>
  <si>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</si>
  <si>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</si>
  <si>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</si>
  <si>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</si>
  <si>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</si>
  <si>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</si>
  <si>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</si>
  <si>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</si>
  <si>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</si>
  <si>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</si>
  <si>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</si>
  <si>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</si>
  <si>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</si>
  <si>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</si>
  <si>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</si>
  <si>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</si>
  <si>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</si>
  <si>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</si>
  <si>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</si>
  <si>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</si>
  <si>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</si>
  <si>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</si>
  <si>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</si>
  <si>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</si>
  <si>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</si>
  <si>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</si>
  <si>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</si>
  <si>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</si>
  <si>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</si>
  <si>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</si>
  <si>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</si>
  <si>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</si>
  <si>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</si>
  <si>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</si>
  <si>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</si>
  <si>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</si>
  <si>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</si>
  <si>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</si>
  <si>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</si>
  <si>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</si>
  <si>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</si>
  <si>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</si>
  <si>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</si>
  <si>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</si>
  <si>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</si>
  <si>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</si>
  <si>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</si>
  <si>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</si>
  <si>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</si>
  <si>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</si>
  <si>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</si>
  <si>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</si>
  <si>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</si>
  <si>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</si>
  <si>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</si>
  <si>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</si>
  <si>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</si>
  <si>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</si>
  <si>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</si>
  <si>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</si>
  <si>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</si>
  <si>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</si>
  <si>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</si>
  <si>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</si>
  <si>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</si>
  <si>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</si>
  <si>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</si>
  <si>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</si>
  <si>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</si>
  <si>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</si>
  <si>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</si>
  <si>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</si>
  <si>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</si>
  <si>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</si>
  <si>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</si>
  <si>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</si>
  <si>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</si>
  <si>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</si>
  <si>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</si>
  <si>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</si>
  <si>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</si>
  <si>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</si>
  <si>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</si>
  <si>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</si>
  <si>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</si>
  <si>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</si>
  <si>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</si>
  <si>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</si>
  <si>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</si>
  <si>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</si>
  <si>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</si>
  <si>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</si>
  <si>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</si>
  <si>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</si>
  <si>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</si>
  <si>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</si>
  <si>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</si>
  <si>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</si>
  <si>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</si>
  <si>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</si>
  <si>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</si>
  <si>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</si>
  <si>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</si>
  <si>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</si>
  <si>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</si>
  <si>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</si>
  <si>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</si>
  <si>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</si>
  <si>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</si>
  <si>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</si>
  <si>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</si>
  <si>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</si>
  <si>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</si>
  <si>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</si>
  <si>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</si>
  <si>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</si>
  <si>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</si>
  <si>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</si>
  <si>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</si>
  <si>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</si>
  <si>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</si>
  <si>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</si>
  <si>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</si>
  <si>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</si>
  <si>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</si>
  <si>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</si>
  <si>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</si>
  <si>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</si>
  <si>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</si>
  <si>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</si>
  <si>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</si>
  <si>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</si>
  <si>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</si>
  <si>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</si>
  <si>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</si>
  <si>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</si>
  <si>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</si>
  <si>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</si>
  <si>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</si>
  <si>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VIGAS E LAJES, FCK=20 MPA, PARA LAJES MACIÇAS OU NERVURADAS COM JERICAS EM ELEVADOR DE CABO EM EDIFICAÇÃO DE ATÉ 16 ANDARES, COM ÁREA MÉDIA DE LAJES MENOR OU IGUAL A 20 M² - LANÇAMENTO, ADENSAMENTO E ACABAMENTO. AF_12/2015</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</si>
  <si>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</si>
  <si>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</si>
  <si>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</si>
  <si>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</si>
  <si>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</si>
  <si>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</si>
  <si>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</si>
  <si>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</si>
  <si>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</si>
  <si>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</si>
  <si>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</si>
  <si>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</si>
  <si>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</si>
  <si>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</si>
  <si>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</si>
  <si>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</si>
  <si>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</si>
  <si>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</si>
  <si>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</si>
  <si>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ELETRODUTO FLEXÍVEL CORRUGADO REFORÇADO, PVC, DN 20 MM (1/2"), PARA CIRCUITOS TERMINAIS, INSTALADO EM FORRO - FORNECIMENTO E INSTALAÇÃO. AF_12/2015</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</si>
  <si>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</si>
  <si>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</si>
  <si>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</si>
  <si>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</si>
  <si>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</si>
  <si>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</si>
  <si>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</si>
  <si>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</si>
  <si>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</si>
  <si>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</si>
  <si>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</si>
  <si>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</si>
  <si>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</si>
  <si>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</si>
  <si>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</si>
  <si>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</si>
  <si>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</si>
  <si>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</si>
  <si>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</si>
  <si>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</si>
  <si>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</si>
  <si>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CURVA 180 GRAUS PARA ELETRODUTO, PVC, ROSCÁVEL, DN 32 MM (1"), PARA CIRCUITOS TERMINAIS, INSTALADA EM FORRO - FORNECIMENTO E INSTALAÇÃO. AF_12/2015</t>
  </si>
  <si>
    <t>CURVA 180 GRAUS PARA ELETRODUTO, PVC, ROSCÁVEL, DN 32 MM (1), PARA CIRCUITOS TERMINAIS, INSTALADA EM LAJE - FORNECIMENTO E INSTALAÇÃO. AF_12/2015</t>
  </si>
  <si>
    <t>CURVA 180 GRAUS PARA ELETRODUTO, PVC, ROSCÁVEL, DN 32 MM (1), PARA CIRCUITOS TERMINAIS, INSTALADA EM PAREDE - FORNECIMENTO E INSTALAÇÃO. AF_12/2015</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</si>
  <si>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</si>
  <si>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</si>
  <si>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</si>
  <si>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</si>
  <si>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</si>
  <si>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JOELHO DE TRANSIÇÃO, 90 GRAUS, CPVC, SOLDÁVEL, DN 15MM X 1/2",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</si>
  <si>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</si>
  <si>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1/2", INSTALADO EM RAMAL DE ALIMENTAÇAÕ DE ÁGUA - FORNECIMENTO E INSTALAÇÃO. AF_12/2014</t>
  </si>
  <si>
    <t>COTOVELO EM COBRE, DN 22 MM, 90 GRAUS, SEM ANEL DE SOLDA, INSTALADO EM PRUMADA   FORNECIMENTO E INSTALAÇÃO. AF_12/2015</t>
  </si>
  <si>
    <t>REGISTRO DE PRESSÃO BRUTO, LATÃO,  ROSCÁVEL, 3/4, FORNECIDO E INSTALADO EM RAMAL DE ÁGUA. AF_12/2014</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</si>
  <si>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</si>
  <si>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</si>
  <si>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</si>
  <si>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</si>
  <si>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</si>
  <si>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</si>
  <si>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</si>
  <si>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</si>
  <si>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</si>
  <si>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</si>
  <si>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</si>
  <si>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</si>
  <si>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</si>
  <si>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</si>
  <si>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</si>
  <si>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</si>
  <si>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</si>
  <si>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</si>
  <si>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</si>
  <si>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</si>
  <si>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</si>
  <si>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</si>
  <si>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</si>
  <si>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</si>
  <si>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</si>
  <si>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</si>
  <si>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</si>
  <si>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</si>
  <si>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</si>
  <si>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</si>
  <si>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</si>
  <si>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</si>
  <si>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</si>
  <si>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</si>
  <si>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</si>
  <si>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</si>
  <si>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</si>
  <si>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</si>
  <si>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</si>
  <si>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</si>
  <si>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</si>
  <si>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</si>
  <si>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</si>
  <si>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</si>
  <si>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</si>
  <si>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</si>
  <si>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</si>
  <si>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</si>
  <si>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ACABAMENTOS PARA FORRO (SANCA DE GESSO MONTADA NA OBRA). AF_05/2017_P</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</si>
  <si>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</si>
  <si>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</si>
  <si>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</si>
  <si>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</si>
  <si>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</si>
  <si>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</si>
  <si>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</si>
  <si>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</si>
  <si>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</si>
  <si>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</si>
  <si>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</si>
  <si>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</si>
  <si>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</si>
  <si>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</si>
  <si>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</si>
  <si>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</si>
  <si>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</si>
  <si>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</si>
  <si>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</si>
  <si>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</si>
  <si>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</si>
  <si>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</si>
  <si>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</si>
  <si>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</si>
  <si>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</si>
  <si>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</si>
  <si>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</si>
  <si>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</si>
  <si>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</si>
  <si>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</si>
  <si>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</si>
  <si>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</si>
  <si>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</si>
  <si>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</si>
  <si>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</si>
  <si>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</si>
  <si>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</si>
  <si>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</si>
  <si>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</si>
  <si>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</si>
  <si>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</si>
  <si>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</si>
  <si>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</si>
  <si>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</si>
  <si>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</si>
  <si>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</si>
  <si>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</si>
  <si>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</si>
  <si>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</si>
  <si>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</si>
  <si>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</si>
  <si>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</si>
  <si>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</si>
  <si>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</si>
  <si>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</si>
  <si>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</si>
  <si>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</si>
  <si>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</si>
  <si>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</si>
  <si>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</si>
  <si>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</si>
  <si>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</si>
  <si>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</si>
  <si>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</si>
  <si>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</si>
  <si>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</si>
  <si>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</si>
  <si>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</si>
  <si>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</si>
  <si>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</si>
  <si>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</si>
  <si>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</si>
  <si>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</si>
  <si>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</si>
  <si>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</si>
  <si>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</si>
  <si>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</si>
  <si>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</si>
  <si>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</si>
  <si>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</si>
  <si>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</si>
  <si>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</si>
  <si>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</si>
  <si>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</si>
  <si>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</si>
  <si>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</si>
  <si>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</si>
  <si>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</si>
  <si>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</si>
  <si>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</si>
  <si>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</si>
  <si>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</si>
  <si>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</si>
  <si>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</si>
  <si>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</si>
  <si>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</si>
  <si>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</si>
  <si>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</si>
  <si>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</si>
  <si>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</si>
  <si>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</si>
  <si>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</si>
  <si>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</si>
  <si>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</si>
  <si>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</si>
  <si>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</si>
  <si>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</si>
  <si>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</si>
  <si>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</si>
  <si>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GUARDA-CORPO EM LAJE PÓS-DESFÔRMA, PARA ESTRUTURAS EM CONCRETO, COM ESCORAS DE MADEIRA ESTRONCADAS NA ESTRUTURA, TRAVESSÕES DE MADEIRA PREGADOS E FECHAMENTO EM TELA DE POLIPROPILENO PARA EDIFICAÇÕES ACIMA DE 4 PAV. (2 MONTAGENS POR OBRA). AF_11/2017</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</si>
  <si>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</si>
  <si>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</si>
  <si>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</si>
  <si>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</si>
  <si>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</si>
  <si>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</si>
  <si>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</si>
  <si>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</si>
  <si>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</si>
  <si>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</si>
  <si>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</si>
  <si>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</si>
  <si>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</si>
  <si>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</si>
  <si>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</si>
  <si>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</si>
  <si>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</si>
  <si>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</si>
  <si>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</si>
  <si>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</si>
  <si>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</si>
  <si>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</si>
  <si>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</si>
  <si>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</si>
  <si>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</si>
  <si>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</si>
  <si>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</si>
  <si>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</si>
  <si>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</si>
  <si>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</si>
  <si>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</si>
  <si>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</si>
  <si>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TÉCNICO EM SEGURANÇA DO TRABALHO COM ENCARGOS COMPLEMENTARES</t>
  </si>
  <si>
    <t>ESTRUTURAS DE CONCRETO</t>
  </si>
  <si>
    <t>A E9521</t>
  </si>
  <si>
    <t>Grupo gerador - 2,5/3 Kva</t>
  </si>
  <si>
    <t>E9675</t>
  </si>
  <si>
    <t>Martelete perfurador/rompedor elétrico - 1,5 kW</t>
  </si>
  <si>
    <t>EQUIP.</t>
  </si>
  <si>
    <t>M1527</t>
  </si>
  <si>
    <t>Broca de widia - D = 10 mm</t>
  </si>
  <si>
    <t>E9521</t>
  </si>
  <si>
    <t>06.01.305.3</t>
  </si>
  <si>
    <t>06.01.302</t>
  </si>
  <si>
    <t>06.01.302.1</t>
  </si>
  <si>
    <t>09.00.000</t>
  </si>
  <si>
    <t>09.02.000</t>
  </si>
  <si>
    <t>LIMPEZA DE OBRA</t>
  </si>
  <si>
    <t>09.02.100</t>
  </si>
  <si>
    <t>LIMPEZA GERAL</t>
  </si>
  <si>
    <t>ALUGUEL DE CAÇAMBA PARA LIMPEZA</t>
  </si>
  <si>
    <t>LIMPEZA PERMANENTE</t>
  </si>
  <si>
    <t>MÊS</t>
  </si>
  <si>
    <t>CCU - 09.001</t>
  </si>
  <si>
    <t>CCU - 09.003</t>
  </si>
  <si>
    <t>2 SERVENTE, 2 HORAS POR DIA, 22 DIAS</t>
  </si>
  <si>
    <t>01.00.000</t>
  </si>
  <si>
    <t>SERVIÇOS TÉCNICOS-PROFISSIONAIS</t>
  </si>
  <si>
    <t>01.08.000</t>
  </si>
  <si>
    <t>01.08.100</t>
  </si>
  <si>
    <t>CREA - DF</t>
  </si>
  <si>
    <t>ART da obra</t>
  </si>
  <si>
    <t xml:space="preserve">SERVIÇOS PRELIMINARES  </t>
  </si>
  <si>
    <t xml:space="preserve">02.01.100 </t>
  </si>
  <si>
    <t xml:space="preserve">CANTEIRO DE OBRAS  </t>
  </si>
  <si>
    <t>02.01.100.1</t>
  </si>
  <si>
    <t>02.01.100.2</t>
  </si>
  <si>
    <t>02.01.100.3</t>
  </si>
  <si>
    <t>02.01.100.4</t>
  </si>
  <si>
    <t xml:space="preserve">02.01.400 </t>
  </si>
  <si>
    <t>PROTEÇÃO E SINALIZAÇÃO</t>
  </si>
  <si>
    <t>02.01.401</t>
  </si>
  <si>
    <t>TAPUMES</t>
  </si>
  <si>
    <t>02.01.401.1</t>
  </si>
  <si>
    <t>02.02.404</t>
  </si>
  <si>
    <t>PLACAS</t>
  </si>
  <si>
    <t>02.01.404.1</t>
  </si>
  <si>
    <t>COPIA DE PROJETO</t>
  </si>
  <si>
    <t>CCU - 09.004</t>
  </si>
  <si>
    <t>REF:10832/ORSE</t>
  </si>
  <si>
    <t xml:space="preserve">AS BUILT </t>
  </si>
  <si>
    <t>CCU - 10.001</t>
  </si>
  <si>
    <t>CCU - 03.001</t>
  </si>
  <si>
    <t>CCU - 03.002</t>
  </si>
  <si>
    <t>CCU - 03.003</t>
  </si>
  <si>
    <t>CCU - 03.004</t>
  </si>
  <si>
    <t>CCU - 03.005</t>
  </si>
  <si>
    <t>M0719</t>
  </si>
  <si>
    <t>Diluente epóxi</t>
  </si>
  <si>
    <t>COTAÇÃO-001</t>
  </si>
  <si>
    <t>CCU - 03.006</t>
  </si>
  <si>
    <t>COTAÇÃO-005</t>
  </si>
  <si>
    <t>CCU - 04.010</t>
  </si>
  <si>
    <t>CCU - 03.009</t>
  </si>
  <si>
    <t>COTAÇÃO-007</t>
  </si>
  <si>
    <t>E9605</t>
  </si>
  <si>
    <t>Caminhão tanque com capacidade de 6.000 l - 136 Kw</t>
  </si>
  <si>
    <t>E9649</t>
  </si>
  <si>
    <t>Compressor de ar portátil de 197 PCM - 55 kW</t>
  </si>
  <si>
    <t>E9591</t>
  </si>
  <si>
    <t>Serra para corte de concreto e asfalto - 10 kW</t>
  </si>
  <si>
    <t>E9605-I</t>
  </si>
  <si>
    <t>E9649-I</t>
  </si>
  <si>
    <t>E9591-I</t>
  </si>
  <si>
    <t>M1131</t>
  </si>
  <si>
    <t>Cordão de polietileno expandido</t>
  </si>
  <si>
    <t>M1385</t>
  </si>
  <si>
    <t>Disco diamantado - D = 350 mm</t>
  </si>
  <si>
    <t>M2150</t>
  </si>
  <si>
    <t>Selante elástico à base de poliuretano e asfalto, tipo Vedaflex 45 ou similar</t>
  </si>
  <si>
    <t>COTAÇÃO-008</t>
  </si>
  <si>
    <t>05.01.000</t>
  </si>
  <si>
    <t>ÁGUA FRIA</t>
  </si>
  <si>
    <t>CCU - 05.001</t>
  </si>
  <si>
    <t>CCU - 05.002</t>
  </si>
  <si>
    <t>CCU - 05.003</t>
  </si>
  <si>
    <t>CCU - 05.004</t>
  </si>
  <si>
    <t>CCU - 05.005</t>
  </si>
  <si>
    <t>CCU - 05.006</t>
  </si>
  <si>
    <t>CCU - 05.007</t>
  </si>
  <si>
    <t>02.02.300</t>
  </si>
  <si>
    <t>REF: 74131/4 SINAPI JAN 2019.</t>
  </si>
  <si>
    <t>E9507</t>
  </si>
  <si>
    <t xml:space="preserve">E9568 </t>
  </si>
  <si>
    <t>E9066</t>
  </si>
  <si>
    <t xml:space="preserve">E9623 </t>
  </si>
  <si>
    <t xml:space="preserve">E9622 </t>
  </si>
  <si>
    <t xml:space="preserve">M1367 </t>
  </si>
  <si>
    <t xml:space="preserve">M3238 </t>
  </si>
  <si>
    <t>E9076</t>
  </si>
  <si>
    <t>Equipamento de pintura com cabine de 7,00 kW e estufa de 80.000 kCal para pintura eletrostática</t>
  </si>
  <si>
    <t>Grupo gerador - 13 / 14 Kva</t>
  </si>
  <si>
    <t>M3153</t>
  </si>
  <si>
    <t>Tinta poliester em pó</t>
  </si>
  <si>
    <t>COMPUTADOR, PLOTTER DE RECORTE E SOFTWARE</t>
  </si>
  <si>
    <t>FURADEIRA DE IMPACTO DE 12,5 MM - 0,8 KW</t>
  </si>
  <si>
    <t>GRUPO GERADOR - 13 / 14 KVA</t>
  </si>
  <si>
    <t>MÁQUINA DE BANCADA GUILHOTINA - 4 KW</t>
  </si>
  <si>
    <t>MÁQUINA DE BANCADA UNIVERSAL PARA CORTE DE CHAPA - 1,5 KW</t>
  </si>
  <si>
    <t>Película não retrorrefletiva tipo IV</t>
  </si>
  <si>
    <t>Chapa de aço galvanizado</t>
  </si>
  <si>
    <t>Caminhão carroceria com capacidade de 5 t - 115 Kw</t>
  </si>
  <si>
    <t>E9687</t>
  </si>
  <si>
    <t>E9687.I</t>
  </si>
  <si>
    <t>M0165</t>
  </si>
  <si>
    <t>Cantoneira em aço de abas iguais de 1" x 1/8"</t>
  </si>
  <si>
    <t>M0162</t>
  </si>
  <si>
    <t>Corrente de elos de aço galvanizado 1/8" de diâmetro</t>
  </si>
  <si>
    <t>M0163</t>
  </si>
  <si>
    <t>Gonzo com aba 1/2" em aço galvanizado</t>
  </si>
  <si>
    <t>Corte de perfil metálico com máquina policorte com espessura de até 1/8"</t>
  </si>
  <si>
    <t>Pintura epóxi em chapa de aço com pistola a ar comprimido</t>
  </si>
  <si>
    <t>Solda elétrica de perfis metálicos e chapas de aço com eletrodo E60XX</t>
  </si>
  <si>
    <t>SER</t>
  </si>
  <si>
    <t>ESCRITÓRIO</t>
  </si>
  <si>
    <t>SANITÁRIOS</t>
  </si>
  <si>
    <t>CCU - 04.013</t>
  </si>
  <si>
    <t>02.01.100.5</t>
  </si>
  <si>
    <t>CCU - 04.014</t>
  </si>
  <si>
    <t>CCU - 04.015</t>
  </si>
  <si>
    <t>CCU - 10.002</t>
  </si>
  <si>
    <t>POSTO DE VIGIA - FOI CONSIDERADO VIGIA NA OBRA (EXCETO NOS PERÍODOS DE EXECUÇÃO DA MESMA DURANTE JORNADA COMERCIAL)</t>
  </si>
  <si>
    <t>22H AS 5H - 7H DIÁRIAS, TODOS OS DIAS DO MÊS</t>
  </si>
  <si>
    <t>DIAS DE EXPEDIENTE (22 DIAS) FOI CONSIDERADO 3H DAS 5H ÀS 8H DA MANHÃ + 5H DAS 17H ÀS 22H ---- FINAIS DE SEMANA (8 DIAS) FOI CONSIDERADO 17H DAS 5H ÀS 22H.</t>
  </si>
  <si>
    <t>E9028</t>
  </si>
  <si>
    <t>Lavadora profissional - 5,2 Kw</t>
  </si>
  <si>
    <t>CCU - 03.007</t>
  </si>
  <si>
    <t>06.01.400</t>
  </si>
  <si>
    <t>06.01.401</t>
  </si>
  <si>
    <t>06.01.401.1</t>
  </si>
  <si>
    <t>04.01.560</t>
  </si>
  <si>
    <t>02.02.100</t>
  </si>
  <si>
    <t>DRENAGEM DE ÁGUAS PLUVIAIS</t>
  </si>
  <si>
    <t>05.03.300.1</t>
  </si>
  <si>
    <t>CCU - 05.008</t>
  </si>
  <si>
    <t>04.01.800</t>
  </si>
  <si>
    <t>02.01.200.1</t>
  </si>
  <si>
    <t xml:space="preserve">02.01.200 </t>
  </si>
  <si>
    <t>LIGAÇÕES PROVISÓRIAS</t>
  </si>
  <si>
    <t>02.01.200.2</t>
  </si>
  <si>
    <t>02.01.200.3</t>
  </si>
  <si>
    <t>LIGAÇÃO PROVISÓRIA DE ÁGUA PARA OBRA E INSTALAÇÃO SANITÁRIA PROVISÓRIA - INSTALAÇÃO MÍNIMA</t>
  </si>
  <si>
    <t xml:space="preserve">10.03.000 </t>
  </si>
  <si>
    <t>MÁQUINAS E EQUIPAMENTOS</t>
  </si>
  <si>
    <t xml:space="preserve">10.03.100 </t>
  </si>
  <si>
    <t>DE CONSTRUÇÃO</t>
  </si>
  <si>
    <t>10.03.100.1</t>
  </si>
  <si>
    <t>CCU - 10.004</t>
  </si>
  <si>
    <t>ADMINISTRAÇÃO LOCAL - CONTENDO (1 ENGENHEIRO, 1 ENCARREGADO E POSTO DE VIGIA)</t>
  </si>
  <si>
    <t>093.01/2019-SEORÇA:  Estimativa Fonte .........................................................................................................</t>
  </si>
  <si>
    <t>FUNDAÇÕES</t>
  </si>
  <si>
    <t>03.01.101</t>
  </si>
  <si>
    <t xml:space="preserve">ESCAVAÇÃO DE VALAS </t>
  </si>
  <si>
    <t>03.01.400</t>
  </si>
  <si>
    <t>FUNDAÇÕES PROFUNDAS</t>
  </si>
  <si>
    <t>03.01.411</t>
  </si>
  <si>
    <t xml:space="preserve">DE CONCRETO ARMADO </t>
  </si>
  <si>
    <t>03.01.430</t>
  </si>
  <si>
    <t>PREPARO DE CABEÇA DE ESTACAS</t>
  </si>
  <si>
    <t>03.01.501</t>
  </si>
  <si>
    <t xml:space="preserve">BLOCOS E VIGAS DE FUNDAÇÃO </t>
  </si>
  <si>
    <t>03.01.600</t>
  </si>
  <si>
    <t>IMPERMEABILIZAÇÃO</t>
  </si>
  <si>
    <t>03.01.602</t>
  </si>
  <si>
    <t xml:space="preserve">FUNDAÇÕES </t>
  </si>
  <si>
    <t xml:space="preserve">03.02.000 </t>
  </si>
  <si>
    <t xml:space="preserve">03.02.100 </t>
  </si>
  <si>
    <t>CONCRETO ARMADO</t>
  </si>
  <si>
    <t>03.02.110</t>
  </si>
  <si>
    <t>PILARES</t>
  </si>
  <si>
    <t>03.02.111</t>
  </si>
  <si>
    <t>FORMA</t>
  </si>
  <si>
    <t>03.02.112</t>
  </si>
  <si>
    <t>ARMADURA</t>
  </si>
  <si>
    <t>03.02.113</t>
  </si>
  <si>
    <t>CONCRETO</t>
  </si>
  <si>
    <t>03.02.120</t>
  </si>
  <si>
    <t>VIGAS</t>
  </si>
  <si>
    <t>03.02.121</t>
  </si>
  <si>
    <t>03.02.122</t>
  </si>
  <si>
    <t>03.02.123</t>
  </si>
  <si>
    <t xml:space="preserve">03.03.000 </t>
  </si>
  <si>
    <t>ESTRUTURAS METÁLICAS</t>
  </si>
  <si>
    <t xml:space="preserve">03.03.100 </t>
  </si>
  <si>
    <t xml:space="preserve">ESTRUTURA METÁLICA </t>
  </si>
  <si>
    <t>03.01.101.1</t>
  </si>
  <si>
    <t>03.01.101.2</t>
  </si>
  <si>
    <t>03.01.101.3</t>
  </si>
  <si>
    <t>03.01.101.4</t>
  </si>
  <si>
    <t>FOSSA</t>
  </si>
  <si>
    <t>03.01.411.1</t>
  </si>
  <si>
    <t>03.01.411.2</t>
  </si>
  <si>
    <t>03.01.411.3</t>
  </si>
  <si>
    <t>03.01.430.1</t>
  </si>
  <si>
    <t>03.01.501.1</t>
  </si>
  <si>
    <t>03.01.501.2</t>
  </si>
  <si>
    <t>03.01.501.3</t>
  </si>
  <si>
    <t>03.01.501.4</t>
  </si>
  <si>
    <t>03.01.501.5</t>
  </si>
  <si>
    <t>03.01.501.6</t>
  </si>
  <si>
    <t>03.01.501.7</t>
  </si>
  <si>
    <t>03.01.501.8</t>
  </si>
  <si>
    <t>03.01.602.1</t>
  </si>
  <si>
    <t>03.02.111.1</t>
  </si>
  <si>
    <t>03.02.112.1</t>
  </si>
  <si>
    <t>03.02.112.2</t>
  </si>
  <si>
    <t>03.02.113.1</t>
  </si>
  <si>
    <t>03.02.121.1</t>
  </si>
  <si>
    <t>03.02.122.1</t>
  </si>
  <si>
    <t>03.02.123.1</t>
  </si>
  <si>
    <t>BLOCOS, BALDRAMES E LAJES</t>
  </si>
  <si>
    <t>03.01.102</t>
  </si>
  <si>
    <t>03.01.102.1</t>
  </si>
  <si>
    <t>03.01.102.2</t>
  </si>
  <si>
    <t>03.01.102.3</t>
  </si>
  <si>
    <t>ESCAVAÇÃO DE VALAS - FOSSAS</t>
  </si>
  <si>
    <t>REF: 98229 SINAPI JAN/19</t>
  </si>
  <si>
    <t>ESTACA BROCA DE CONCRETO, DIÃMETRO DE 25 CM, ESCAVAÇÃO MANUAL COM TRADO CONCHA, NÃO ARMADA. AF_03/2018</t>
  </si>
  <si>
    <t>REF: 96557 SINAPI JAN/19</t>
  </si>
  <si>
    <t>CONCRETAGEM DE BLOCOS DE COROAMENTO E VIGAS BALDRAMES, FCK 25 MPA, COM USO DE BOMBA - LANÇAMENTO, ADENSAMENTO E ACABAMENTO</t>
  </si>
  <si>
    <t>REF: 92741 SINAPI JAN/19</t>
  </si>
  <si>
    <t>CCU - 03.016</t>
  </si>
  <si>
    <t>REF:73970/1-2 SINAPI JAN 2018</t>
  </si>
  <si>
    <t>PERFIL "U" (CHAPA DOBRADA)
200x75x3x20 mm</t>
  </si>
  <si>
    <t>PERFIL "U" (CHAPA DOBRADA)
127x50x2,25x17 mm</t>
  </si>
  <si>
    <t>COTAÇÃO-002</t>
  </si>
  <si>
    <t>ESTRUTURA METALICA EM PERFIL "U" (CHAPA DOBRADA) 200x75x3x20 mm</t>
  </si>
  <si>
    <t>ESTRUTURA METALICA EM PERFIL "U" (CHAPA DOBRADA) 127x50x2,25x17 mm</t>
  </si>
  <si>
    <t>03.03.123.1</t>
  </si>
  <si>
    <t>03.03.123.2</t>
  </si>
  <si>
    <t>03.03.123.3</t>
  </si>
  <si>
    <t>03.03.123.4</t>
  </si>
  <si>
    <t>03.03.123.5</t>
  </si>
  <si>
    <t>CCU - 03.008</t>
  </si>
  <si>
    <t>03.03.123.6</t>
  </si>
  <si>
    <t>ESTRUTURA METALICA EM PERFIL CANTONEIRA L 6" x 4" x 3/8"</t>
  </si>
  <si>
    <t>ESTRUTURA METALICA EM PERFIL CANTONEIRA L 3.1/2" x 2.1/2" x 5/16"</t>
  </si>
  <si>
    <t>ESTRUTURA METALICA EM PERFIL CANTONEIRA L 4" x 3.1/2" x 1/4"</t>
  </si>
  <si>
    <t>ESTRUTURA METALICA EM CHAPA 150X350X12,5 mm</t>
  </si>
  <si>
    <t>CCU - 03.010</t>
  </si>
  <si>
    <t>ESTRUTURA METALICA EM CHAPA 120X300X12,5 mm</t>
  </si>
  <si>
    <t>CCU - 03.011</t>
  </si>
  <si>
    <t>ESTRUTURA METALICA EM CHAPA 150X150X6,3 mm</t>
  </si>
  <si>
    <t>CCU - 03.012</t>
  </si>
  <si>
    <t>ESTRUTURA METALICA EM CHAPA 140X100X6.3 mm</t>
  </si>
  <si>
    <t>CCU - 03.013</t>
  </si>
  <si>
    <t>ESTRUTURA METALICA EM CHAPA 100X100X6.3 mm</t>
  </si>
  <si>
    <t>CCU - 03.014</t>
  </si>
  <si>
    <t>ESTRUTURA METALICA EM PERFIL CANTONEIRA L 2" x 5/16"</t>
  </si>
  <si>
    <t>03.03.123.7</t>
  </si>
  <si>
    <t>03.03.123.8</t>
  </si>
  <si>
    <t>03.03.123.9</t>
  </si>
  <si>
    <t>03.03.123.10</t>
  </si>
  <si>
    <t>03.03.123.11</t>
  </si>
  <si>
    <t>03.03.123.12</t>
  </si>
  <si>
    <t>CCU - 03.015</t>
  </si>
  <si>
    <t>03.03.123.13</t>
  </si>
  <si>
    <t>03.03.123.14</t>
  </si>
  <si>
    <t>03.03.123.15</t>
  </si>
  <si>
    <t>03.03.123.16</t>
  </si>
  <si>
    <t>CHUMBADOR QUÍMICO ∅ 5/8"</t>
  </si>
  <si>
    <t>CHUMBADOR QUÍMICO ∅ 1/2"</t>
  </si>
  <si>
    <t>PORCA ∅ 1/2" ASTM A 563</t>
  </si>
  <si>
    <t>ARRUELA ∅ 1/2" ASTM F 844</t>
  </si>
  <si>
    <t xml:space="preserve">PARAFUSO  ∅ 1/2" ASTM A 325 </t>
  </si>
  <si>
    <t>REF:73970/2 SINAPI JAN 2018</t>
  </si>
  <si>
    <t>ESTRUTURA DE TRAVAMENTO EM BARRA LISA 12,5MM</t>
  </si>
  <si>
    <t>CCU - 03.017</t>
  </si>
  <si>
    <t>CHUMBADOR QUÍMICO ∅ 5/8" FORNECIMENTO E INSTALAÇÃO</t>
  </si>
  <si>
    <t>CHUMBADOR QUÍMICO ∅ 1/2" FORNECIMENTO E INSTALAÇÃO</t>
  </si>
  <si>
    <t>PINTURA DE ESTRUTURA METÁLICA BASE EPOXI (BIOCOMPONENTE) UMA DEMÃO DE 125 MICROMETROS, COM PINTURA DE ACABAMENTO   DE - POLIURETANO ACRÍLICO ALIFÁTICO, BICOMPONENTE   - 02 (DUAS) DEMÃOS COM 80 MICROMETROS (CADA) TOTALIZANDO 160 MICROMETROS.</t>
  </si>
  <si>
    <t>0,5500000</t>
  </si>
  <si>
    <t>0,0440000</t>
  </si>
  <si>
    <t>0,2100000</t>
  </si>
  <si>
    <t>0,1100000</t>
  </si>
  <si>
    <t>REF:  74145/1 SINAPI JAN/2019 - LEVANTAMENTO METÁLICA</t>
  </si>
  <si>
    <t>CCU - 03.018</t>
  </si>
  <si>
    <t>POLITINTAS</t>
  </si>
  <si>
    <t>21171883/0014-73</t>
  </si>
  <si>
    <t>(62) 4008-9100</t>
  </si>
  <si>
    <t xml:space="preserve">DILUENTE PRA TINTA DE POLIURETANO ACRÍLICO ALIFÁTICO </t>
  </si>
  <si>
    <t>03.03.123.17</t>
  </si>
  <si>
    <t>PROJ-DE 125-18</t>
  </si>
  <si>
    <t>REF:73970/1-2 SINAPI JAN 2019</t>
  </si>
  <si>
    <t>05.01.200</t>
  </si>
  <si>
    <t>05.01.200.1</t>
  </si>
  <si>
    <t>05.01.201</t>
  </si>
  <si>
    <t>TUBOS E CONECÇÕES</t>
  </si>
  <si>
    <t>TUBULAÇÕES E CONECÇÕES DE PVC RÍGIDO</t>
  </si>
  <si>
    <t>05.01.200.2</t>
  </si>
  <si>
    <t>05.01.200.3</t>
  </si>
  <si>
    <t>05.01.200.4</t>
  </si>
  <si>
    <t>90375 - 50x20</t>
  </si>
  <si>
    <t>89367-32x25</t>
  </si>
  <si>
    <t>89362-25x20</t>
  </si>
  <si>
    <t>90373-20x1/2</t>
  </si>
  <si>
    <t>BUCHA DE REDUÇÃO, PVC, SOLDÁVEL LONGA, DN 50 MM X 20 MM - FORNECIMENTO E INSTALAÇÃO</t>
  </si>
  <si>
    <t>REF: 90375 SINAPI JUL 2019</t>
  </si>
  <si>
    <t>JOELHO 90 GRAUS COM BUCHA DE LATÃO, PVC, SOLDÁVEL, DN 20MM, X 1/2? INSTALADO EM RAMAL OU SUB-RAMAL DE ÁGUA - FORNECIMENTO E INSTALAÇÃO.</t>
  </si>
  <si>
    <t>REF: 90373 SINAPI JUL 2019</t>
  </si>
  <si>
    <t>JOELHO 90 GRAUS, PVC, SOLDÁVEL, DN 32MM x 25MM, INSTALADO EM RAMAL OU SUB-RAMAL DE ÁGUA - FORNECIMENTO E INSTALAÇÃO. AF_12/2014</t>
  </si>
  <si>
    <t>REF: 89367 SINAPI JUL 2019</t>
  </si>
  <si>
    <t>JOELHO 90 GRAUS, PVC, SOLDÁVEL, DN 25MM X 20MM, INSTALADO EM RAMAL OU SUB-RAMAL DE ÁGUA - FORNECIMENTO E INSTALAÇÃO. AF_12/2014</t>
  </si>
  <si>
    <t>REF: 89362 SINAPI JUL 2019</t>
  </si>
  <si>
    <t>05.03.000</t>
  </si>
  <si>
    <t>05.03.300</t>
  </si>
  <si>
    <t>TUBULAÇÕES E CONECÇÕES DE PVC</t>
  </si>
  <si>
    <t>05.01.200.5</t>
  </si>
  <si>
    <t>05.01.200.6</t>
  </si>
  <si>
    <t>05.01.200.7</t>
  </si>
  <si>
    <t>05.01.200.8</t>
  </si>
  <si>
    <t>05.01.200.9</t>
  </si>
  <si>
    <t>05.01.200.10</t>
  </si>
  <si>
    <t>05.01.200.11</t>
  </si>
  <si>
    <t>05.01.200.12</t>
  </si>
  <si>
    <t>05.01.200.13</t>
  </si>
  <si>
    <t>05.01.200.14</t>
  </si>
  <si>
    <t>05.01.200.15</t>
  </si>
  <si>
    <t>05.01.200.16</t>
  </si>
  <si>
    <t>05.01.200.17</t>
  </si>
  <si>
    <t>05.01.200.18</t>
  </si>
  <si>
    <t>05.01.200.19</t>
  </si>
  <si>
    <t>05.01.200.20</t>
  </si>
  <si>
    <t>RALO FERRO FUNDIDO TIPO ABACAXÍ 100MM - FORNECIMENTO E INSTALAÇÃO</t>
  </si>
  <si>
    <t>REF - 14.001.000019.SER TCPO 14</t>
  </si>
  <si>
    <t xml:space="preserve">05.04.000 </t>
  </si>
  <si>
    <t>ESGOTOS SANITÁRIOS</t>
  </si>
  <si>
    <t xml:space="preserve">05.04.100 </t>
  </si>
  <si>
    <t>TUBULAÇÕES E CONEXÕES DE PVC</t>
  </si>
  <si>
    <t>05.04.100.1</t>
  </si>
  <si>
    <t>05.04.100.2</t>
  </si>
  <si>
    <t>05.04.100.3</t>
  </si>
  <si>
    <t>05.04.100.4</t>
  </si>
  <si>
    <t>05.03.300.2</t>
  </si>
  <si>
    <t>CAIXA SIFONADA, PVC, DN 150 X 150 X 50 MM, JUNTA ELÁSTICA, FORNECIDA E INSTALADA EM RAMAL DE DESCARGA OU EM RAMAL DE ESGOTO SANITÁRIO</t>
  </si>
  <si>
    <t>05.04.800</t>
  </si>
  <si>
    <t>ACESSÓRIOS</t>
  </si>
  <si>
    <t>TERMINAL DE VENTILAÇÃO EM PVC RÍGIDO SOLDÁVEL, PARA ESGOTO PRIMÁRIO, DIÂM = 50MM</t>
  </si>
  <si>
    <t>0,008000000</t>
  </si>
  <si>
    <t>0,070000000</t>
  </si>
  <si>
    <t>0,150000000</t>
  </si>
  <si>
    <t>REF: 07594 ORSE</t>
  </si>
  <si>
    <t>REF: 89796 SINAPI JAN 2019</t>
  </si>
  <si>
    <t>TE, PVC, SERIE NORMAL, ESGOTO PREDIAL, DN 100 X 100 MM X 50 MM, JUNTA ELÁSTICA, FORNECIDO E INSTALADO EM RAMAL DE DESCARGA OU RAMAL DE ESGOTO SANITÁRIO. AF_12/2014</t>
  </si>
  <si>
    <t>CCU - 05.009</t>
  </si>
  <si>
    <t>BUCHA DE REDUÇÃO LONGA, PVC,  DN 50 X 40 MM, JUNTA ELÁSTICA, FORNECIDO E INSTALADO EM RAMAL DE ENCAMINHAMENTO. AF_12/2014</t>
  </si>
  <si>
    <t>89796-100X50---?</t>
  </si>
  <si>
    <t>89546--?</t>
  </si>
  <si>
    <t xml:space="preserve">05.06.000 </t>
  </si>
  <si>
    <t>05.06.000.1</t>
  </si>
  <si>
    <t>05.06.000.2</t>
  </si>
  <si>
    <t>05.06.000.3</t>
  </si>
  <si>
    <t>05.06.000.4</t>
  </si>
  <si>
    <t>05.06.000.5</t>
  </si>
  <si>
    <t>05.06.000.6</t>
  </si>
  <si>
    <t>05.06.000.7</t>
  </si>
  <si>
    <t>INSTALAÇÕES ELÉTRICA E ELETRÔNICAS</t>
  </si>
  <si>
    <t xml:space="preserve">06.01.000 </t>
  </si>
  <si>
    <t>INSTALAÇÕES ELÉTRICAS</t>
  </si>
  <si>
    <t xml:space="preserve">06.01.100 </t>
  </si>
  <si>
    <t xml:space="preserve">ENTRADA E MEDIÇÃO DE ENERGIA EM BT </t>
  </si>
  <si>
    <t xml:space="preserve">QUADRO DE FORÇA </t>
  </si>
  <si>
    <t>06.01.304</t>
  </si>
  <si>
    <t>ELETRODUTOS</t>
  </si>
  <si>
    <t>CABOS E FIOS (CONDUTORES)</t>
  </si>
  <si>
    <t>06.01.304.2</t>
  </si>
  <si>
    <t>06.01.304.3</t>
  </si>
  <si>
    <t>06.01.304.4</t>
  </si>
  <si>
    <t>06.01.304.5</t>
  </si>
  <si>
    <t>06.01.304.6</t>
  </si>
  <si>
    <t>06.01.306</t>
  </si>
  <si>
    <t>CAIXAS DE PASSAGEM</t>
  </si>
  <si>
    <t>06.01.403</t>
  </si>
  <si>
    <t>ILUMINAÇÃO</t>
  </si>
  <si>
    <t>06.01.404</t>
  </si>
  <si>
    <t>TOMADAS</t>
  </si>
  <si>
    <t>ILUMINAÇÃO E TOMADAS</t>
  </si>
  <si>
    <t>INTERRUPTORES</t>
  </si>
  <si>
    <t>06.01.404.1</t>
  </si>
  <si>
    <t>06.01.404.2</t>
  </si>
  <si>
    <t>92023-20A</t>
  </si>
  <si>
    <t>INTERRUPTOR SIMPLES (1 MÓDULO) COM 1 TOMADA DE EMBUTIR 2P+T 20 A,  INCLUINDO SUPORTE E PLACA - FORNECIMENTO E INSTALAÇÃO. AF_12/2015</t>
  </si>
  <si>
    <t>CCAU - 06.001</t>
  </si>
  <si>
    <t>REF: 89796 SINAPI JUL 2019</t>
  </si>
  <si>
    <t>REF: 89708 SINAPI JUL 2019</t>
  </si>
  <si>
    <t>REF: 92022 SINAPI JUL 2019</t>
  </si>
  <si>
    <t>INTERRUPTOR SIMPLES (1 MÓDULO) COM 1 TOMADA DE EMBUTIR 2P+T 20 A,  SEM SUPORTE E SEM PLACA - FORNECIMENTO E INSTALAÇÃO. AF_12/2015</t>
  </si>
  <si>
    <t>REF: 92023 SINAPI JUL 2019</t>
  </si>
  <si>
    <t>INTERRUPTOR INTERMEDIARIO (FOUR-WAY)  COM 1 TOMADA DE EMBUTIR 2P+T 10 A,  INCLUINDO SUPORTE E PLACA - FORNECIMENTO E INSTALAÇÃO. AF_12/2015</t>
  </si>
  <si>
    <t>REF: 92029 SINAPI JUL 2019</t>
  </si>
  <si>
    <t>06.01.306.1</t>
  </si>
  <si>
    <t>06.01.403.1</t>
  </si>
  <si>
    <t>06.01.403.2</t>
  </si>
  <si>
    <t>06.01.403.3</t>
  </si>
  <si>
    <t>06.01.403.4</t>
  </si>
  <si>
    <t>06.01.404.3</t>
  </si>
  <si>
    <t>06.01.404.4</t>
  </si>
  <si>
    <t>06.01.404.5</t>
  </si>
  <si>
    <t>CCU - 06.041C</t>
  </si>
  <si>
    <t>CONDULETE DE ALUMÍNIO,TIPO LL, PARA ELETRODUTO DE AÇO GALVANIZADO DN 20 MM (3/4),APARENTE - FORNECIMENTO E INSTALAÇÃO</t>
  </si>
  <si>
    <t>CONDULETE DE ALUMINIO TIPO LL, PARA ELETRODUTO ROSCÁVEL DE 3/4"</t>
  </si>
  <si>
    <t>REF: 95778 SINAPI JAN/2019</t>
  </si>
  <si>
    <t>CONDULETE DE ALUMÍNIO,TIPO LL, PARA ELETRODUTO DE AÇO GALVANIZADO  DN 25 MM (1"),APARENTE - FORNECIMENTO E INSTALAÇÃO</t>
  </si>
  <si>
    <t>CONDULETE DE ALUMINIO TIPO LL, PARA ELETRODUTO ROSCÁVEL DE 1"</t>
  </si>
  <si>
    <t>CONDULETE DE ALUMÍNIO,TIPO LL, PARA ELETRODUTO DE AÇO GALVANIZADO  DN 32 MM (1 1/4 "),APARENTE - FORNECIMENTO E INSTALAÇÃO</t>
  </si>
  <si>
    <t>CONDULETE DE ALUMINIO TIPO LL, PARA ELETRODUTO ROSCÁVEL DE 1 1/4"</t>
  </si>
  <si>
    <t>REF: 95797 SINAPI JAN/2019</t>
  </si>
  <si>
    <t>CONDULETE DE ALUMÍNIO,TIPO TB, PARA ELETRODUTO DE AÇO GALVANIZADO DN 20 MM (3/4),APARENTE - FORNECIMENTO E INSTALAÇÃO</t>
  </si>
  <si>
    <t>CONDULETE DE ALUMINIO TIPO TB, PARA ELETRODUTO ROSCÁVEL DE 3/4"</t>
  </si>
  <si>
    <t>www.magazineluiza.com.br</t>
  </si>
  <si>
    <t>LEROY MERLIN</t>
  </si>
  <si>
    <t>www.leroymerlin.com.br</t>
  </si>
  <si>
    <t>COTAÇÃO-006.01</t>
  </si>
  <si>
    <t>COTAÇÃO-006.02</t>
  </si>
  <si>
    <t>COTAÇÃO-006.03</t>
  </si>
  <si>
    <t>COPAFER</t>
  </si>
  <si>
    <t>www.copafer.com.br</t>
  </si>
  <si>
    <t>55.728.224/0001-06</t>
  </si>
  <si>
    <t>(11)4996-6000</t>
  </si>
  <si>
    <t>COTAÇÃO-006.04</t>
  </si>
  <si>
    <t>AMERICANAS</t>
  </si>
  <si>
    <t>www.americanas.com.br</t>
  </si>
  <si>
    <t>00.776.574/0006-60</t>
  </si>
  <si>
    <t>REF: 95781 SINAPI JUL/2019</t>
  </si>
  <si>
    <t>CONDULETE DE ALUMÍNIO,TIPO TB, PARA ELETRODUTO DE AÇO GALVANIZADO DN 25 MM (1"),APARENTE - FORNECIMENTO E INSTALAÇÃO</t>
  </si>
  <si>
    <t>CCU - 06.007</t>
  </si>
  <si>
    <t>CCU - 06.008</t>
  </si>
  <si>
    <t>COTAÇÃO-006.05</t>
  </si>
  <si>
    <t>COTAÇÃO-006.06</t>
  </si>
  <si>
    <t>REF: 95778 SINAPI JUL/2019</t>
  </si>
  <si>
    <t>LUMINARIA LED CIRCULAR DE EMBUTIR, POT.30W, COR BRANCA, 2400 LUMENS - FORNECIMENTO E INSTALAÇÃO</t>
  </si>
  <si>
    <t>LUMINARIA LED CIRCULAR DE EMBUTIR, POT.30W, COR BRANCA, 2400 LUMENS</t>
  </si>
  <si>
    <t>73953/009 SINAPI JUL/2018</t>
  </si>
  <si>
    <t>CCU - 06.009</t>
  </si>
  <si>
    <t>LUMINARIA LED TUBULAR, DE SOBREPOR, POTÊNCIA 2X20W COM GRADE DE PROTEÇÃO IP22, 2500 LUMENS - FORNECIMENTO E INSTALAÇÃO</t>
  </si>
  <si>
    <t>LUMINARIA LED TUBULAR, DE SOBREPOR, POTÊNCIA 2X20W COM GRADE DE PROTEÇÃO IP22, 2500 LUMENS, COMPLETA</t>
  </si>
  <si>
    <t>COTAÇÃO-006.07</t>
  </si>
  <si>
    <t>COTAÇÃO-006.08</t>
  </si>
  <si>
    <t>CCU - 06.010</t>
  </si>
  <si>
    <t>LUMINARIA LED QUADRADA, DE SOBREPOR, COR BRANCA, TECNOLOGIA COB LED, POT.30W, 2400 LUMENS - FORNECIMENTO E INSTALAÇÃO</t>
  </si>
  <si>
    <t>LUMINARIA LED QUADRADA, DE SOBREPOR, COR BRANCA, TECNOLOGIA COB LED, POT.30W, 2400 LUMENS</t>
  </si>
  <si>
    <t>COTAÇÃO-006.09</t>
  </si>
  <si>
    <t>CCU - 06.011</t>
  </si>
  <si>
    <t>06.01.401.2</t>
  </si>
  <si>
    <t>06.01.401.3</t>
  </si>
  <si>
    <t>06.01.401.4</t>
  </si>
  <si>
    <t>CCU - 06.012</t>
  </si>
  <si>
    <t>BLOCO AUTÔNOMO COM LEDS DE ALTA INTENDSIDADE 9W  - FORNECIMENTO E INSTALAÇÃO</t>
  </si>
  <si>
    <t>CONDULETE DE ALUMINIO TIPO TB, PARA ELETRODUTO ROSCÁVEL DE 1"</t>
  </si>
  <si>
    <t>COTAÇÃO-006.10</t>
  </si>
  <si>
    <t>QUADRO DE DISTRIBUIÇÃO - QDG</t>
  </si>
  <si>
    <t>CCU - 06.013</t>
  </si>
  <si>
    <t>REF: 74131/004 SINAPI JUL 2019</t>
  </si>
  <si>
    <t>05.06.000.8</t>
  </si>
  <si>
    <t>05.04.100.5</t>
  </si>
  <si>
    <t>05.04.100.6</t>
  </si>
  <si>
    <t>05.04.100.7</t>
  </si>
  <si>
    <t>05.04.100.8</t>
  </si>
  <si>
    <t>05.04.100.9</t>
  </si>
  <si>
    <t>05.04.100.10</t>
  </si>
  <si>
    <t>05.04.100.11</t>
  </si>
  <si>
    <t>05.04.100.12</t>
  </si>
  <si>
    <t>05.04.100.13</t>
  </si>
  <si>
    <t>05.04.100.14</t>
  </si>
  <si>
    <t>05.04.100.15</t>
  </si>
  <si>
    <t>05.04.800.1</t>
  </si>
  <si>
    <t>05.04.800.2</t>
  </si>
  <si>
    <t>05.04.800.3</t>
  </si>
  <si>
    <t>05.04.800.4</t>
  </si>
  <si>
    <t>06.01.306.2</t>
  </si>
  <si>
    <t>06.01.306.3</t>
  </si>
  <si>
    <t>06.01.306.4</t>
  </si>
  <si>
    <t>06.01.306.5</t>
  </si>
  <si>
    <t>06.01.306.6</t>
  </si>
  <si>
    <t>06.01.306.7</t>
  </si>
  <si>
    <t>06.01.306.8</t>
  </si>
  <si>
    <t>06.01.306.9</t>
  </si>
  <si>
    <t>06.01.306.10</t>
  </si>
  <si>
    <t>06.01.306.11</t>
  </si>
  <si>
    <t>06.01.306.12</t>
  </si>
  <si>
    <t>06.01.306.13</t>
  </si>
  <si>
    <t>06.01.306.14</t>
  </si>
  <si>
    <t>06.01.306.15</t>
  </si>
  <si>
    <t>06.01.306.16</t>
  </si>
  <si>
    <t>06.01.401.5</t>
  </si>
  <si>
    <t>CONDULETE DE ALUMINIO TIPO TB, PARA ELETRODUTO ROSCÁVEL DE 1 1/4"</t>
  </si>
  <si>
    <t>06.01.306.17</t>
  </si>
  <si>
    <t>?</t>
  </si>
  <si>
    <t>REF - 05.102.000021.SER TCPO 14 MAI 2018</t>
  </si>
  <si>
    <t>59.154.237/0001-70</t>
  </si>
  <si>
    <t>4007-1380</t>
  </si>
  <si>
    <t>OBRA MAX</t>
  </si>
  <si>
    <t>23.476.033/0001-08 </t>
  </si>
  <si>
    <t>(11) 3003-3400 </t>
  </si>
  <si>
    <t>COTAÇÃO-005.01</t>
  </si>
  <si>
    <t>ECOFOSSA 1500 L</t>
  </si>
  <si>
    <t>ECOFOSSA</t>
  </si>
  <si>
    <t>BIOTRATA ECO</t>
  </si>
  <si>
    <t>18.946.362/0001-35</t>
  </si>
  <si>
    <t>61 3359-7336</t>
  </si>
  <si>
    <t>FILTRO ECOFOSSA 1000 LITROS</t>
  </si>
  <si>
    <t>COTAÇÃO-005.02</t>
  </si>
  <si>
    <t>INSTALAÇÕES DE PREVENÇÃO E COMBATE A INCÊNDIO</t>
  </si>
  <si>
    <t xml:space="preserve">08.01.000 </t>
  </si>
  <si>
    <t>PREVENÇÃO E COMBATE INCÊNDIO</t>
  </si>
  <si>
    <t xml:space="preserve">08.01.510 </t>
  </si>
  <si>
    <t>CAIXAS DE INCÊNDIO</t>
  </si>
  <si>
    <t>08.01.510.1</t>
  </si>
  <si>
    <t xml:space="preserve">08.01.550 </t>
  </si>
  <si>
    <t>PLACAS DE SINALIZAÇÃO</t>
  </si>
  <si>
    <t>0,400000000</t>
  </si>
  <si>
    <t>REF: 73916/2 SINAPI JUL 2019</t>
  </si>
  <si>
    <t>PLACA DE INDICAÇÃO DE SENTIDO DE UMA SAÍDA DE EMERGÊNCIA</t>
  </si>
  <si>
    <t xml:space="preserve">PLACA DE INDICAÇÃO DE SAÍDA DE EMERGÊNCIADE </t>
  </si>
  <si>
    <t>CCU - 08.002</t>
  </si>
  <si>
    <t>CCU - 08.001</t>
  </si>
  <si>
    <t>08.01.550.1</t>
  </si>
  <si>
    <t>CCU - 08.003</t>
  </si>
  <si>
    <t>08.01.550.2</t>
  </si>
  <si>
    <t>08.01.550.3</t>
  </si>
  <si>
    <t>www.amegaloja.com.br</t>
  </si>
  <si>
    <t>02.02.000</t>
  </si>
  <si>
    <t>DEMOLIÇÃO</t>
  </si>
  <si>
    <t>REMOÇÃO</t>
  </si>
  <si>
    <t>02.02.300.1</t>
  </si>
  <si>
    <t>02.02.300.2</t>
  </si>
  <si>
    <t>04.01.000</t>
  </si>
  <si>
    <t>ARQUITETURA</t>
  </si>
  <si>
    <t>04.01.100</t>
  </si>
  <si>
    <t>PAREDES</t>
  </si>
  <si>
    <t>04.01.100.1</t>
  </si>
  <si>
    <t>04.01.100.2</t>
  </si>
  <si>
    <t>04.01.100.3</t>
  </si>
  <si>
    <t>04.01.100.4</t>
  </si>
  <si>
    <t>04.01.100.5</t>
  </si>
  <si>
    <t>05.03.300.3</t>
  </si>
  <si>
    <t>CCU - 05.010</t>
  </si>
  <si>
    <t>CAIXA ENTERRADA HIDRÁULICA RETANGULAR EM ALVENARIA COM TIJOLOS CERÂMICOS MACIÇOS, DIMENSÕES INTERNAS: 1,20X1,20X1,30M PARA REDE DE DRENAGEM. AF_05/2018</t>
  </si>
  <si>
    <t>REF: 99257 SINAPI JUL 2019</t>
  </si>
  <si>
    <t>05.04.800.5</t>
  </si>
  <si>
    <t>05.04.800.6</t>
  </si>
  <si>
    <t>CONDULETE DE ALUMÍNIO,TIPO TB, PARA ELETRODUTO DE AÇO GALVANIZADO DN 32 MM (1 1/4"),APARENTE - FORNECIMENTO E INSTALAÇÃO</t>
  </si>
  <si>
    <t>PLACA DE INDICAÇÃO DE LOCALIZAÇÃO DOS EXTINTORES DE INCÊNDIO</t>
  </si>
  <si>
    <t>COTAÇÃO-005.03</t>
  </si>
  <si>
    <t>05.01.200.21</t>
  </si>
  <si>
    <t>05.01.200.22</t>
  </si>
  <si>
    <t>05.01.200.23</t>
  </si>
  <si>
    <t>05.01.200.24</t>
  </si>
  <si>
    <t>05.01.200.25</t>
  </si>
  <si>
    <t>05.01.200.26</t>
  </si>
  <si>
    <t>PREÇO TOTAL</t>
  </si>
  <si>
    <t>FRETE</t>
  </si>
  <si>
    <t>PREÇO UNIT.</t>
  </si>
  <si>
    <t>21.348.181/0001-11</t>
  </si>
  <si>
    <t>02.03.000</t>
  </si>
  <si>
    <t>LOCAÇÃO DE OBRAS</t>
  </si>
  <si>
    <t>02.03.100</t>
  </si>
  <si>
    <t>DE EDIFICAÇÕES</t>
  </si>
  <si>
    <t>02.03.100.1</t>
  </si>
  <si>
    <t>CCU - 04.025</t>
  </si>
  <si>
    <t xml:space="preserve"> COBOGO DE CONCRETO (ELEMENTO VAZADO), 7X40X40CM, ASSENTADO COM ARGAMASSA TRACO 1:4 (CIMENTO E AREIA) (M2)</t>
  </si>
  <si>
    <t>REF:  73937/1 SINAPI JAN/2019</t>
  </si>
  <si>
    <t>1,9910000</t>
  </si>
  <si>
    <t>REF: 96358 SINAPI JUL 2019</t>
  </si>
  <si>
    <t>04.01.200</t>
  </si>
  <si>
    <t>ESQUADRIAS</t>
  </si>
  <si>
    <t>04.01.200.2</t>
  </si>
  <si>
    <t>PAREDE EM PLACA DE GESSO ACARTONADO 12,5MM RESISTENTE A FOGO</t>
  </si>
  <si>
    <t>GR01</t>
  </si>
  <si>
    <t>JF01</t>
  </si>
  <si>
    <t>JF02</t>
  </si>
  <si>
    <t>0,80x2,10</t>
  </si>
  <si>
    <t>COTAR</t>
  </si>
  <si>
    <t>REF:  68050 SINAPI JUL/2019</t>
  </si>
  <si>
    <t>REF:  73933/001 SINAPI JUL/2019</t>
  </si>
  <si>
    <t>PF1</t>
  </si>
  <si>
    <t>PF3</t>
  </si>
  <si>
    <t>REF:  94559 SINAPI JUL/2019</t>
  </si>
  <si>
    <t>JF02 100 x 40 cm - 02 FOLHAS - 01FIXAS / 01 MÓVEL COM VIDRO COMUM LISO INCOLOR E=3mm BASCULANTE</t>
  </si>
  <si>
    <t xml:space="preserve">JF01 297 x 140 cm - 04 FOLHAS - 02 FIXAS / VENEZIANA METÁLICA </t>
  </si>
  <si>
    <t>2,85x2,10</t>
  </si>
  <si>
    <t>04.01.200.3</t>
  </si>
  <si>
    <t>gradil</t>
  </si>
  <si>
    <t>CCU - 04.011</t>
  </si>
  <si>
    <t>04.01.300</t>
  </si>
  <si>
    <t>VIDROS E PLÁSTICOS</t>
  </si>
  <si>
    <t>04.01.400</t>
  </si>
  <si>
    <t>COBERTURA E FECHAMENTO LATERAL</t>
  </si>
  <si>
    <t>04.01.400.1</t>
  </si>
  <si>
    <t>04.01.400.2</t>
  </si>
  <si>
    <t>04.01.400.3</t>
  </si>
  <si>
    <t>04.01.500</t>
  </si>
  <si>
    <t xml:space="preserve">REVESTIMENTOS </t>
  </si>
  <si>
    <t>04.01.510</t>
  </si>
  <si>
    <t>REVESTIMENTO DE PISOS</t>
  </si>
  <si>
    <t>04.01.510.1</t>
  </si>
  <si>
    <t>04.01.510.2</t>
  </si>
  <si>
    <t>04.01.510.3</t>
  </si>
  <si>
    <t>04.01.510.4</t>
  </si>
  <si>
    <t>04.01.510.5</t>
  </si>
  <si>
    <t>REF: 74072/003 SINAPI JAN 2018</t>
  </si>
  <si>
    <t>CORRIMÃO EM TUBO DE ACO GALVANIZADO 1 1/2", FIXADO NO PISO, INCLUSO PINTURA ESMALTE DUAS DEMÃOS E FUNDO ANTICORROSIVO</t>
  </si>
  <si>
    <t>Piso IMPACT SOFT DUPLO T20 - 20mm</t>
  </si>
  <si>
    <t>REFEITÓRIO</t>
  </si>
  <si>
    <t>MOBILIZAÇÃO E DESMOBILIZAÇÃO DE CONTAINER MARÍTIMO/CANTEIRO</t>
  </si>
  <si>
    <t>MEHTA CONTAINERS</t>
  </si>
  <si>
    <t>05601496/0001-72</t>
  </si>
  <si>
    <t>98445-8761</t>
  </si>
  <si>
    <t>02.01.200.4</t>
  </si>
  <si>
    <t>REF: 02510.8.1.1 PINI PINI TCPO</t>
  </si>
  <si>
    <t>10.03.100.2</t>
  </si>
  <si>
    <t>10.03.100.3</t>
  </si>
  <si>
    <t>10.03.100.4</t>
  </si>
  <si>
    <t>CCU - 09.002</t>
  </si>
  <si>
    <t>ENSAIO DE RESISTÊNCIA A COMPRESSÃO SIMPLES DE CONCRETO</t>
  </si>
  <si>
    <t>REF:  73876/001 SINAPI JUL/2019</t>
  </si>
  <si>
    <t>www.madeiramadeira.com.br</t>
  </si>
  <si>
    <t>www.afrel.com.br</t>
  </si>
  <si>
    <t>(21) 2042-2847</t>
  </si>
  <si>
    <t>4003-4848</t>
  </si>
  <si>
    <t>www.fantasyplay.com.br</t>
  </si>
  <si>
    <t>07.379.201/0001-90</t>
  </si>
  <si>
    <t>07.661.913/0001-06</t>
  </si>
  <si>
    <t>(11) 2782-3333</t>
  </si>
  <si>
    <t>COTAÇÃO-004.01</t>
  </si>
  <si>
    <t>(11) 2601-7525</t>
  </si>
  <si>
    <t>M²</t>
  </si>
  <si>
    <t>COTAÇÃO-004.02</t>
  </si>
  <si>
    <t>04.01.530</t>
  </si>
  <si>
    <t>REVESTIMENTO DE PAREDE</t>
  </si>
  <si>
    <t>04.01.531</t>
  </si>
  <si>
    <t>CHAPISCO</t>
  </si>
  <si>
    <t>04.01.531.1</t>
  </si>
  <si>
    <t>04.01.532</t>
  </si>
  <si>
    <t>EMBOÇO</t>
  </si>
  <si>
    <t>04.01.532.1</t>
  </si>
  <si>
    <t>04.01.533</t>
  </si>
  <si>
    <t>REBOCO</t>
  </si>
  <si>
    <t>04.01.533.1</t>
  </si>
  <si>
    <t>04.01.534</t>
  </si>
  <si>
    <t>CERÂMICAS</t>
  </si>
  <si>
    <t>04.01.534.1</t>
  </si>
  <si>
    <t>04.01.550</t>
  </si>
  <si>
    <t>REVESTIMENTO DE TETO</t>
  </si>
  <si>
    <t>04.01.554</t>
  </si>
  <si>
    <t>GESSO AUTOPORTANTE ACARTONADO</t>
  </si>
  <si>
    <t>04.01.554.1</t>
  </si>
  <si>
    <t>04.01.561</t>
  </si>
  <si>
    <t>MASSA CORRIDA</t>
  </si>
  <si>
    <t>04.01.561.2</t>
  </si>
  <si>
    <t>04.01.564</t>
  </si>
  <si>
    <t>COM TINTA A BASE DE ESMALTE - ESQUADRIAS</t>
  </si>
  <si>
    <t>04.01.564.1</t>
  </si>
  <si>
    <t>04.01.570</t>
  </si>
  <si>
    <t>COM TINTA DE BASE ACRÍLICA - AREA INTERNA</t>
  </si>
  <si>
    <t>04.01.570.1</t>
  </si>
  <si>
    <t>04.01.571</t>
  </si>
  <si>
    <t>COM TINTA DE BASE ACRÍLICA - AREA EXTERNA</t>
  </si>
  <si>
    <t>04.01.700</t>
  </si>
  <si>
    <t>ACABAMENTOS E ARREMATES</t>
  </si>
  <si>
    <t>04.01.701</t>
  </si>
  <si>
    <t>RODAPÉS</t>
  </si>
  <si>
    <t>04.01.701.1</t>
  </si>
  <si>
    <t>04.01.702</t>
  </si>
  <si>
    <t>SOLEIRAS</t>
  </si>
  <si>
    <t>04.01.702.1</t>
  </si>
  <si>
    <t>04.01.801</t>
  </si>
  <si>
    <t>CORRIMÃO</t>
  </si>
  <si>
    <t>04.01.801.1</t>
  </si>
  <si>
    <t>04.01.801.3</t>
  </si>
  <si>
    <t>RODAPÉ EVA ECO FLEXÍVEL AUTOCOLANTE 10MMX8CM METRO</t>
  </si>
  <si>
    <t>REF: 98688  SINAPI JUL/2019</t>
  </si>
  <si>
    <t>www.shoptime.com.br</t>
  </si>
  <si>
    <t> 00.776.574/0006-60</t>
  </si>
  <si>
    <t>4003-9898</t>
  </si>
  <si>
    <t>COTAÇÃO-004.03</t>
  </si>
  <si>
    <t>CCU - 04.016</t>
  </si>
  <si>
    <t>SOLEIRA EM GRANITO CINZA ANDORINHA ESPESSURA=2CM E LARGURA= 15CM</t>
  </si>
  <si>
    <t>REF: 84161 SINAPI JAN 2018</t>
  </si>
  <si>
    <t>CCU - 04.017</t>
  </si>
  <si>
    <t>BARRA DE APOIO - Linha CONFORTO - AÇO INOX  - Dim. 80cm - Cod.2310.C.080.ESC - Fab. DECA ou EQUIVALENTE TECNICA FORNECIMENTO E INSTALAÇÃO</t>
  </si>
  <si>
    <t>REF: 08492/ORSE</t>
  </si>
  <si>
    <t>CCU - 04.018</t>
  </si>
  <si>
    <t>BARRA DE APOIO - Linha CONFORTO - AÇO INOX  - Dim. 40cm - Cod.2310.C.080.ESC - Fab. DECA ou EQUIVALENTE TECNICA FORNECIMENTO E INSTALAÇÃO</t>
  </si>
  <si>
    <t>COTAÇÃO-004.04</t>
  </si>
  <si>
    <t>CCU - 04.019</t>
  </si>
  <si>
    <t>04.01.810</t>
  </si>
  <si>
    <t>DE SANITÁRIOS E COZINHA</t>
  </si>
  <si>
    <t>04.01.810.1</t>
  </si>
  <si>
    <t>CCU - 04.020</t>
  </si>
  <si>
    <t>CCU - 04.021</t>
  </si>
  <si>
    <t>TORNEIRA DE PRESSAO COM ALAVANCA PNE</t>
  </si>
  <si>
    <t>DUCHA HIGIENCICA WC INF.</t>
  </si>
  <si>
    <t>BANHEIRA INOX</t>
  </si>
  <si>
    <t>BANCADA MARMORE</t>
  </si>
  <si>
    <t>CCU - 04.023</t>
  </si>
  <si>
    <t>CCU - 04.024</t>
  </si>
  <si>
    <t>04.01.810.6</t>
  </si>
  <si>
    <t>04.01.810.8</t>
  </si>
  <si>
    <t>04.01.810.9</t>
  </si>
  <si>
    <t>04.01.810.11</t>
  </si>
  <si>
    <t>04.02.000</t>
  </si>
  <si>
    <t>COMUNICAÇÃO VISUAL</t>
  </si>
  <si>
    <t>04.02.100</t>
  </si>
  <si>
    <t>APLICAÇÕES E EQUIPAMENTOS</t>
  </si>
  <si>
    <t>04.02.103</t>
  </si>
  <si>
    <t>PLACAS ADESIVAS</t>
  </si>
  <si>
    <t>04.02.103.1</t>
  </si>
  <si>
    <t>BACIA INFANTIL COM CAIXA ACOPLADA, COR BRANCO GELO, COD 87784375M MARCA CELITE OU EQUIVALENTE TECNICO</t>
  </si>
  <si>
    <t>UN  </t>
  </si>
  <si>
    <t>2,0000000</t>
  </si>
  <si>
    <t>1,0000000</t>
  </si>
  <si>
    <t>0,1469000</t>
  </si>
  <si>
    <t>0,7800000</t>
  </si>
  <si>
    <t>0,4400000</t>
  </si>
  <si>
    <t>REF: 95471 SINAPI JAN 2018</t>
  </si>
  <si>
    <t>01.438.784/0048-60.</t>
  </si>
  <si>
    <t>COTAÇÃO-004.05</t>
  </si>
  <si>
    <t>COTAÇÃO-004.06</t>
  </si>
  <si>
    <t>6,0000000</t>
  </si>
  <si>
    <t>0,1443000</t>
  </si>
  <si>
    <t>1,4700000</t>
  </si>
  <si>
    <t>0,6500000</t>
  </si>
  <si>
    <t>REF: 86903 SINAPI JAN 2018</t>
  </si>
  <si>
    <t>LAVATÓRIO COM COLUNA SUSPENSA COR BRANCA, FAB. DECA OU EQUIVQLENTE TECNICO</t>
  </si>
  <si>
    <t>DISPENSER PARA SABONETE LIQUIDO, LINHA WHAITE, COD. 99.1002, MARCA COLUMBUS OU EQUIVALENTE TECNICO</t>
  </si>
  <si>
    <t>REF: 0486/ORSE</t>
  </si>
  <si>
    <t>DISPENSER DE PAPEL HIGIÊNICO COR BRANCO  - FORNECIMENTO E INSTALAÇÃO</t>
  </si>
  <si>
    <t>REF: 04287/ORSE</t>
  </si>
  <si>
    <t>CCU - 04.026</t>
  </si>
  <si>
    <t>REF: 12511/ORSE</t>
  </si>
  <si>
    <t>DISPENSER DE PAPEL TOALHA BRANCO - FORNECIMENTO E INSTALAÇÃO</t>
  </si>
  <si>
    <t>CCU - 04.027</t>
  </si>
  <si>
    <t>0,0304000</t>
  </si>
  <si>
    <t>0,0500000</t>
  </si>
  <si>
    <t>CCU - 04.028</t>
  </si>
  <si>
    <t>REF: 86910 SINAPI JUL 2019</t>
  </si>
  <si>
    <t>CCU - 04.029</t>
  </si>
  <si>
    <t>TORNEIRA DE PAREDE PARA COZINHA BICA MOVEL LINHA ASPEN ACABAMENTO CROMADO-FAB. DECA OU EQUIVALENTE TECNICO-FORNECIMENTO E INSTALAÇÃO</t>
  </si>
  <si>
    <t>TORNEIRA  DE PRESSÃO COM ALAVANCA PARA PNE-FORNECIMENTO E INSTALAÇÃO</t>
  </si>
  <si>
    <t>REF: 86915 SINAPI JUL 2019</t>
  </si>
  <si>
    <t>REF: 9535 SINAPI JAN 2018</t>
  </si>
  <si>
    <t>CCU - 04.012</t>
  </si>
  <si>
    <t>DUCHA HIGIÊNICA 3T - RESISTÊNCIA 200V/4300W CÓD. 7589059 - FAB. LORENZETTI OU EQUIVALENTE TÉCNICO-FORNECIMENTO E INSTALAÇÃO</t>
  </si>
  <si>
    <t>COTAÇÃO-004.07</t>
  </si>
  <si>
    <t>www.submarino.com.br</t>
  </si>
  <si>
    <t>00.776.574/0006-60 </t>
  </si>
  <si>
    <t>(47) 99292-0298</t>
  </si>
  <si>
    <t>TORNEIRA DE PRESSÃO COM ALAVANCA PARA PNE</t>
  </si>
  <si>
    <t>COTAÇÃO-004.08</t>
  </si>
  <si>
    <t>COTAÇÃO-004.09</t>
  </si>
  <si>
    <t>CCU - 04.030</t>
  </si>
  <si>
    <t>REF: 86935 SINAPI JUL 2019</t>
  </si>
  <si>
    <t>BANHEIRA INOX EMBUTIR BERÇÁRIO 75x40x20 - FAB. CONSTRUINOX OU EQUIVALENTE TÉCNICO-FORNECIMENTO E INSTALAÇÃO</t>
  </si>
  <si>
    <t>CCU - 04.031</t>
  </si>
  <si>
    <t>REF: 86899 SINAPI JUL 2019</t>
  </si>
  <si>
    <t>6/0,3779*1,14</t>
  </si>
  <si>
    <t>0,3844/0,377*1,14</t>
  </si>
  <si>
    <t>0,0257/0,377*1,14</t>
  </si>
  <si>
    <t>2/0,377*1,14</t>
  </si>
  <si>
    <t>1,92/0,377*1,14</t>
  </si>
  <si>
    <t>0,98/0,377*1,14</t>
  </si>
  <si>
    <t xml:space="preserve">CHUVEIRO ELETRICO MAXI DUCHA IP 24 COM ATERRAMENTO E DUCHA MANUAL 220W - 5200W FAB. LORENZETTI OU EQUIVQLENTE                                                                                                                                                                                                                                                                                                                                                                                                                         </t>
  </si>
  <si>
    <t>CCU - 04.032</t>
  </si>
  <si>
    <t>RODAPIA/RODABANCA EM GRANITO CINZA ANDORINHA H=10CM - FORNECIMENTO E INSTALAÇÃO</t>
  </si>
  <si>
    <t>REF: 11744/ORSE</t>
  </si>
  <si>
    <t>CCU - 04.033</t>
  </si>
  <si>
    <t>TESTEIRA/SAIA EM GRANITO CINZA ANDORINHA H=10CM - FORNECIMENTO E INSTALAÇÃO</t>
  </si>
  <si>
    <t>CCU - 04.034</t>
  </si>
  <si>
    <t>REF: 07321/ORSE</t>
  </si>
  <si>
    <t>CCU - 04.035</t>
  </si>
  <si>
    <t>CCU - 04.036</t>
  </si>
  <si>
    <t>CCU - 04.037</t>
  </si>
  <si>
    <t>modificado de 4922 para 34713, orientação da arquiteta</t>
  </si>
  <si>
    <t>PF3 2,97X2,10 -02 FOLHAS  DE CORRER  - PORTA DE VIDRO TEMPERADO INCOLOR- FORNECIMENTO E INSTALAÇÃO</t>
  </si>
  <si>
    <t>COTAÇÃO-004.10</t>
  </si>
  <si>
    <t>COTAÇÃO-004.11</t>
  </si>
  <si>
    <t>PLACA DE PORTA MEDIDA REFERENCIAL : 20X12CM</t>
  </si>
  <si>
    <t xml:space="preserve">PLACA DE SANITÁRIO MEDIDA REFERENCIAL : 20X20  </t>
  </si>
  <si>
    <t>REF: 07153/ORSE</t>
  </si>
  <si>
    <t>ÁREA DA COBETA</t>
  </si>
  <si>
    <t>02 TORRES</t>
  </si>
  <si>
    <t>03 cópias</t>
  </si>
  <si>
    <t>03.02.122.2</t>
  </si>
  <si>
    <t>03.03.123.18</t>
  </si>
  <si>
    <t>04.01.100.6</t>
  </si>
  <si>
    <t>04.01.100.7</t>
  </si>
  <si>
    <t>04.01.100.8</t>
  </si>
  <si>
    <t>04.01.100.9</t>
  </si>
  <si>
    <t>04.01.100.10</t>
  </si>
  <si>
    <t>04.01.100.11</t>
  </si>
  <si>
    <t>04.01.100.12</t>
  </si>
  <si>
    <t>04.01.100.13</t>
  </si>
  <si>
    <t>04.01.200.1</t>
  </si>
  <si>
    <t>04.01.200.4</t>
  </si>
  <si>
    <t>04.01.200.5</t>
  </si>
  <si>
    <t>04.01.200.6</t>
  </si>
  <si>
    <t>04.01.200.7</t>
  </si>
  <si>
    <t>04.01.200.8</t>
  </si>
  <si>
    <t>04.01.200.9</t>
  </si>
  <si>
    <t>04.01.200.10</t>
  </si>
  <si>
    <t>04.01.200.11</t>
  </si>
  <si>
    <t>04.01.300.1</t>
  </si>
  <si>
    <t>04.01.510.6</t>
  </si>
  <si>
    <t>04.01.510.7</t>
  </si>
  <si>
    <t>04.01.561.1</t>
  </si>
  <si>
    <t>04.01.570.2</t>
  </si>
  <si>
    <t>04.01.571.1</t>
  </si>
  <si>
    <t>04.01.801.2</t>
  </si>
  <si>
    <t>04.01.810.4</t>
  </si>
  <si>
    <t>04.01.810.5</t>
  </si>
  <si>
    <t>04.01.810.7</t>
  </si>
  <si>
    <t>04.01.810.10</t>
  </si>
  <si>
    <t>04.01.810.12</t>
  </si>
  <si>
    <t>04.01.810.13</t>
  </si>
  <si>
    <t>04.01.810.14</t>
  </si>
  <si>
    <t>04.01.810.15</t>
  </si>
  <si>
    <t>04.01.810.16</t>
  </si>
  <si>
    <t>04.01.810.17</t>
  </si>
  <si>
    <t>04.01.810.18</t>
  </si>
  <si>
    <t>04.01.810.19</t>
  </si>
  <si>
    <t>04.01.810.20</t>
  </si>
  <si>
    <t>04.01.810.21</t>
  </si>
  <si>
    <t>04.01.810.22</t>
  </si>
  <si>
    <t>04.02.103.2</t>
  </si>
  <si>
    <t>04.02.103.3</t>
  </si>
  <si>
    <t>05.06.000.9</t>
  </si>
  <si>
    <t>05.06.000.10</t>
  </si>
  <si>
    <t>09.05.100.1</t>
  </si>
  <si>
    <t>9.00.000</t>
  </si>
  <si>
    <t>2h X 22,12 comp x 02meses</t>
  </si>
  <si>
    <t>REFORMA DA CRECHE NÚCLEO RURAL JARDIM II</t>
  </si>
  <si>
    <t xml:space="preserve">NÚCLEO RURAL JARDIM, DF 285, PARANOÁ, DF </t>
  </si>
  <si>
    <t>COTAÇÃO-004.12</t>
  </si>
  <si>
    <t xml:space="preserve">ESQUADREX </t>
  </si>
  <si>
    <t>(11) 4654-4038</t>
  </si>
  <si>
    <t>COTAÇÃO-004.13</t>
  </si>
  <si>
    <t>COTAÇÃO-004.14</t>
  </si>
  <si>
    <t>ref.4930-381,50</t>
  </si>
  <si>
    <t xml:space="preserve">GR 01  90X210CM- 01 FOLHA - DE ABRIR EM GRADIL METÁLICO ENRIJECIDO -FORNECIMENTO E INSTALAÇÃO
</t>
  </si>
  <si>
    <t>GR 02 80 x 210 CM- - 01 FOLHA - DE ABRIR EM GRADIL METÁLICO ENRIJECIDO -FORNECIMENTO E INSTALAÇÃO</t>
  </si>
  <si>
    <t>GR 03 285 x 210 CM-02 FOLHAS - DE ABRIR EM GRADIL METÁLICO ENRIJECIDO-FORNECIMENTO E INSTALAÇÃO</t>
  </si>
  <si>
    <t>COTAÇÃO-004.15</t>
  </si>
  <si>
    <t>ref.10935-28,67</t>
  </si>
  <si>
    <t>COTAÇÃO-004.16</t>
  </si>
  <si>
    <t>ref.10848-798,98</t>
  </si>
  <si>
    <t>COTAÇÃO-009.01</t>
  </si>
  <si>
    <t>CONTAINER PARA RETIRADA DE ENTULHO</t>
  </si>
  <si>
    <t>257,64 m²</t>
  </si>
  <si>
    <t>Arq.JANINE ALVES COSTA
CAU: A53120-0
RRT: 0000009032523
MAT: 973073-7</t>
  </si>
  <si>
    <t xml:space="preserve">ENG. ÉDNUM ALMEIDA RIBEIRO
CREA 22.359/D-PE 
ART: 0720190083904  
MAT: 273.941-0
</t>
  </si>
  <si>
    <t>Área Construída: 257,64 m²</t>
  </si>
  <si>
    <t>Eng° ÉDNUM ALMEIDA RIBEIRO - Lev. Quantitativos e Orçamento Instalação Elétrica, Hidrossanitária, Sistema de Prevenção e Combate a Incêndio,  Estrutura Concreto Armado e Aço.
Arq. JANINE ALVES COSTA - Lev. Quantitativos e Oçamento Arquitetura</t>
  </si>
  <si>
    <t>REF:  94585 SINAPI JUL/2019</t>
  </si>
  <si>
    <t>BEBEDOURO DE PRESSAO IBBL CONJUGADO - EM AÇO INOX PARA DOIS BICOS OU EQUIVALENTE TECNICO</t>
  </si>
  <si>
    <t>cotar</t>
  </si>
  <si>
    <t>REF. 11149/ORSE</t>
  </si>
  <si>
    <t>COTAÇÃO-004.17</t>
  </si>
  <si>
    <t>www.frigelar.com.br</t>
  </si>
  <si>
    <t>92.660.406/0001-19</t>
  </si>
  <si>
    <t>0800 008 8999</t>
  </si>
  <si>
    <t>1,14?</t>
  </si>
  <si>
    <t>BANCADA EM MÁRMORE BRANCO 118 x 88 CM²
-FORNECIMENTO E INSTALAÇÃO</t>
  </si>
  <si>
    <t>COTAÇÃO-004.18</t>
  </si>
  <si>
    <t>ref.34364-267,66</t>
  </si>
  <si>
    <t xml:space="preserve">JK PLACAS &amp; COMUNICACAO VISUAL </t>
  </si>
  <si>
    <t>30.888.851/000183</t>
  </si>
  <si>
    <t>GRADE MAXX</t>
  </si>
  <si>
    <t>(11) 2462-5877</t>
  </si>
  <si>
    <t>18.092.508/0001-22</t>
  </si>
  <si>
    <t>11.956.334/0001-50</t>
  </si>
  <si>
    <t>PLACA INAUGURAL METÁLICA COM DIMENSÕES DE 60 X 70 CM, EM AÇO ESCOVADO COM MOLDURA EM ALUMÍNIO E DIZERES IMPRESSOS EM “UV”</t>
  </si>
  <si>
    <t>90 DIAS CORRIDOS</t>
  </si>
  <si>
    <t>TIPO</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</si>
  <si>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</si>
  <si>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</si>
  <si>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</si>
  <si>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</si>
  <si>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</si>
  <si>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</si>
  <si>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MÁQUINA JATO DE PRESSAO PORTÁTIL, CAMARA DE 1 SAIDA, CAPACIDADE 280 L, DIAMETRO 670 MM, BICO DE JATO CURTO VENTURI DE 5/16'' , MANGUEIRA DE 1'' COM COMPRESSOR DE AR REBOCÁVEL 189 PCM E MOTOR DIESEL 63 CV - CHP DIURNO. AF_03/2016</t>
  </si>
  <si>
    <t>USINA DE MISTURA ASFÁLTICA À QUENTE, TIPO CONTRA FLUXO, PROD 100 A 140 TON/HORA - CHP DIURNO. AF_12/2019</t>
  </si>
  <si>
    <t>USINA DE ASFALTO, TIPO GRAVIMÉTRICA, PROD 150 TON/HORA - CHP DIURNO. AF_12/2019</t>
  </si>
  <si>
    <t>MÁQUINA JATO DE PRESSAO PORTÁTIL, CAMARA DE 1 SAIDA, CAPACIDADE 280 L, DIAMETRO 670 MM, BICO DE JATO CURTO VENTURI DE 5/16'' , MANGUEIRA DE 1'' COM COMPRESSOR DE AR REBOCÁVEL 189 PCM E MOTOR DIESEL 63 CV - CHI DIURNO. AF_03/2016</t>
  </si>
  <si>
    <t>USINA DE MISTURA ASFÁLTICA À QUENTE, TIPO CONTRA FLUXO, PROD 100 A 140 TON/HORA - CHI DIURNO. AF_12/2019</t>
  </si>
  <si>
    <t>USINA DE ASFALTO, TIPO GRAVIMÉTRICA, PROD 150 TON/HORA - CHI DIURNO. AF_12/2019</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</si>
  <si>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</si>
  <si>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</si>
  <si>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</si>
  <si>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</si>
  <si>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</si>
  <si>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</si>
  <si>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</si>
  <si>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</si>
  <si>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</si>
  <si>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</si>
  <si>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</si>
  <si>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</si>
  <si>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</si>
  <si>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</si>
  <si>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</si>
  <si>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</si>
  <si>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BASE PARA POÇO DE VISITA CIRCULAR PARA DRENAGEM, EM CONCRETO PRÉ-MOLDADO, DIÂMETRO INTERNO = 1 M, PROFUNDIDADE = 1,45 M, EXCLUINDO TAMPÃO. AF_05/2018</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</si>
  <si>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</si>
  <si>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</si>
  <si>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</si>
  <si>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</si>
  <si>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</si>
  <si>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</si>
  <si>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</si>
  <si>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</si>
  <si>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</si>
  <si>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</si>
  <si>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</si>
  <si>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</si>
  <si>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</si>
  <si>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</si>
  <si>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</si>
  <si>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</si>
  <si>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</si>
  <si>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</si>
  <si>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</si>
  <si>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</si>
  <si>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</si>
  <si>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</si>
  <si>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</si>
  <si>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</si>
  <si>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</si>
  <si>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</si>
  <si>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</si>
  <si>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</si>
  <si>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</si>
  <si>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</si>
  <si>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</si>
  <si>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</si>
  <si>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</si>
  <si>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</si>
  <si>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</si>
  <si>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</si>
  <si>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</si>
  <si>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</si>
  <si>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</si>
  <si>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</si>
  <si>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</si>
  <si>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</si>
  <si>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</si>
  <si>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</si>
  <si>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</si>
  <si>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</si>
  <si>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</si>
  <si>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</si>
  <si>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</si>
  <si>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</si>
  <si>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</si>
  <si>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</si>
  <si>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</si>
  <si>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</si>
  <si>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</si>
  <si>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</si>
  <si>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</si>
  <si>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</si>
  <si>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</si>
  <si>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</si>
  <si>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</si>
  <si>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</si>
  <si>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</si>
  <si>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</si>
  <si>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</si>
  <si>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</si>
  <si>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</si>
  <si>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</si>
  <si>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</si>
  <si>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</si>
  <si>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</si>
  <si>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</si>
  <si>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</si>
  <si>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</si>
  <si>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</si>
  <si>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</si>
  <si>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</si>
  <si>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</si>
  <si>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</si>
  <si>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</si>
  <si>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</si>
  <si>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</si>
  <si>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</si>
  <si>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</si>
  <si>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</si>
  <si>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</si>
  <si>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</si>
  <si>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</si>
  <si>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</si>
  <si>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</si>
  <si>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</si>
  <si>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</si>
  <si>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</si>
  <si>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</si>
  <si>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</si>
  <si>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</si>
  <si>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</si>
  <si>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</si>
  <si>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</si>
  <si>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</si>
  <si>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</si>
  <si>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</si>
  <si>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</si>
  <si>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</si>
  <si>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</si>
  <si>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</si>
  <si>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</si>
  <si>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</si>
  <si>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</si>
  <si>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</si>
  <si>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</si>
  <si>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</si>
  <si>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</si>
  <si>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</si>
  <si>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</si>
  <si>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</si>
  <si>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</si>
  <si>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</si>
  <si>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</si>
  <si>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</si>
  <si>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</si>
  <si>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</si>
  <si>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</si>
  <si>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</si>
  <si>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</si>
  <si>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</si>
  <si>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</si>
  <si>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</si>
  <si>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</si>
  <si>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</si>
  <si>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</si>
  <si>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</si>
  <si>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</si>
  <si>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</si>
  <si>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</si>
  <si>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</si>
  <si>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</si>
  <si>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</si>
  <si>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</si>
  <si>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</si>
  <si>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</si>
  <si>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</si>
  <si>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</si>
  <si>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</si>
  <si>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</si>
  <si>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</si>
  <si>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</si>
  <si>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</si>
  <si>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</si>
  <si>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</si>
  <si>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</si>
  <si>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</si>
  <si>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</si>
  <si>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</si>
  <si>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</si>
  <si>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</si>
  <si>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</si>
  <si>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</si>
  <si>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</si>
  <si>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</si>
  <si>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</si>
  <si>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</si>
  <si>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</si>
  <si>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</si>
  <si>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</si>
  <si>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</si>
  <si>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</si>
  <si>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</si>
  <si>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</si>
  <si>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</si>
  <si>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</si>
  <si>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</si>
  <si>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</si>
  <si>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</si>
  <si>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</si>
  <si>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</si>
  <si>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</si>
  <si>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</si>
  <si>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</si>
  <si>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</si>
  <si>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</si>
  <si>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</si>
  <si>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</si>
  <si>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</si>
  <si>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</si>
  <si>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</si>
  <si>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</si>
  <si>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</si>
  <si>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</si>
  <si>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</si>
  <si>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</si>
  <si>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</si>
  <si>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</si>
  <si>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</si>
  <si>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</si>
  <si>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</si>
  <si>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</si>
  <si>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</si>
  <si>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</si>
  <si>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</si>
  <si>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</si>
  <si>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</si>
  <si>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</si>
  <si>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</si>
  <si>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</si>
  <si>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ACABAMENTO POLIDO PARA PISO DE CONCRETO ARMADO DE ALTA RESISTÊNCIA.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</si>
  <si>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</si>
  <si>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</si>
  <si>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</si>
  <si>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</si>
  <si>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</si>
  <si>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</si>
  <si>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</si>
  <si>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</si>
  <si>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</si>
  <si>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</si>
  <si>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</si>
  <si>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</si>
  <si>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</si>
  <si>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</si>
  <si>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</si>
  <si>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</si>
  <si>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</si>
  <si>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</si>
  <si>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</si>
  <si>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</si>
  <si>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</si>
  <si>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</si>
  <si>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</si>
  <si>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</si>
  <si>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</si>
  <si>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</si>
  <si>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</si>
  <si>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</si>
  <si>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</si>
  <si>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</si>
  <si>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</si>
  <si>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</si>
  <si>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</si>
  <si>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</si>
  <si>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</si>
  <si>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</si>
  <si>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</si>
  <si>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</si>
  <si>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</si>
  <si>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</si>
  <si>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</si>
  <si>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</si>
  <si>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</si>
  <si>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</si>
  <si>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</si>
  <si>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</si>
  <si>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</si>
  <si>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</si>
  <si>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</si>
  <si>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</si>
  <si>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</si>
  <si>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</si>
  <si>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</si>
  <si>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</si>
  <si>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</si>
  <si>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</si>
  <si>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</si>
  <si>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</si>
  <si>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</si>
  <si>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</si>
  <si>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</si>
  <si>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</si>
  <si>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</si>
  <si>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</si>
  <si>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</si>
  <si>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</si>
  <si>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</si>
  <si>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</si>
  <si>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</si>
  <si>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</si>
  <si>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</si>
  <si>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</si>
  <si>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</si>
  <si>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</si>
  <si>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</si>
  <si>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</si>
  <si>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</si>
  <si>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</si>
  <si>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</si>
  <si>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</si>
  <si>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</si>
  <si>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</si>
  <si>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</si>
  <si>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</si>
  <si>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</si>
  <si>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</si>
  <si>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</si>
  <si>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</si>
  <si>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</si>
  <si>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</si>
  <si>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</si>
  <si>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</si>
  <si>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</si>
  <si>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</si>
  <si>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</si>
  <si>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</si>
  <si>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CORTE E DOBRA DE AÇO CA-50, DIÂMERO DE 32 MM, UTILIZADO EM ESTRUTURAS DIVERSAS, EXCETO LAJE. AF_10/2016</t>
  </si>
  <si>
    <t>MONTAGEM DE ARMADURA LONGITUDINAL DE ESTACAS DE SEÇÃO CIRCULAR, DIÂMETRO = 32,0 MM. AF_11/2016</t>
  </si>
  <si>
    <t>MONTAGEM DE ARMADURA LONGITUDINAL DE ESTACAS DE SEÇÃO RETANGULAR (BARRETE), DIÂMETRO = 32,0 MM. AF_11/2016</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</si>
  <si>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</si>
  <si>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</si>
  <si>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</si>
  <si>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</si>
  <si>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</si>
  <si>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</si>
  <si>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</si>
  <si>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</si>
  <si>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</si>
  <si>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</si>
  <si>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</si>
  <si>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</si>
  <si>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</si>
  <si>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</si>
  <si>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SUPERFÍCIE COM MEMBRANA À BASE DE POLIURETANO, 2 DEMÃOS. AF_06/2018</t>
  </si>
  <si>
    <t>IMPERMEABILIZAÇÃO DE SUPERFÍCIE COM MEMBRANA À BASE DE RESINA ACRÍLICA, 3 DEMÃOS. AF_06/2018</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</si>
  <si>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</si>
  <si>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</si>
  <si>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</si>
  <si>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</si>
  <si>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</si>
  <si>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</si>
  <si>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</si>
  <si>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</si>
  <si>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</si>
  <si>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</si>
  <si>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</si>
  <si>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</si>
  <si>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</si>
  <si>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</si>
  <si>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</si>
  <si>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</si>
  <si>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</si>
  <si>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</si>
  <si>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</si>
  <si>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</si>
  <si>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</si>
  <si>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</si>
  <si>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</si>
  <si>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</si>
  <si>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</si>
  <si>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</si>
  <si>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</si>
  <si>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</si>
  <si>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</si>
  <si>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</si>
  <si>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</si>
  <si>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</si>
  <si>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</si>
  <si>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</si>
  <si>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</si>
  <si>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</si>
  <si>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</si>
  <si>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</si>
  <si>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</si>
  <si>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</si>
  <si>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</si>
  <si>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</si>
  <si>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</si>
  <si>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</si>
  <si>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</si>
  <si>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</si>
  <si>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</si>
  <si>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</si>
  <si>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</si>
  <si>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</si>
  <si>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</si>
  <si>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</si>
  <si>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</si>
  <si>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</si>
  <si>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</si>
  <si>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</si>
  <si>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</si>
  <si>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</si>
  <si>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</si>
  <si>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</si>
  <si>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</si>
  <si>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</si>
  <si>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</si>
  <si>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</si>
  <si>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</si>
  <si>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</si>
  <si>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</si>
  <si>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</si>
  <si>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</si>
  <si>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</si>
  <si>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</si>
  <si>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</si>
  <si>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</si>
  <si>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</si>
  <si>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</si>
  <si>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</si>
  <si>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</si>
  <si>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</si>
  <si>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</si>
  <si>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</si>
  <si>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</si>
  <si>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</si>
  <si>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</si>
  <si>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</si>
  <si>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</si>
  <si>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</si>
  <si>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</si>
  <si>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</si>
  <si>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</si>
  <si>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</si>
  <si>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</si>
  <si>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</si>
  <si>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</si>
  <si>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</si>
  <si>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</si>
  <si>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</si>
  <si>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</si>
  <si>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</si>
  <si>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</si>
  <si>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</si>
  <si>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</si>
  <si>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</si>
  <si>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</si>
  <si>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</si>
  <si>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</si>
  <si>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</si>
  <si>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</si>
  <si>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</si>
  <si>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</si>
  <si>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</si>
  <si>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</si>
  <si>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</si>
  <si>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</si>
  <si>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</si>
  <si>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</si>
  <si>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</si>
  <si>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</si>
  <si>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</si>
  <si>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</si>
  <si>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</si>
  <si>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</si>
  <si>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</si>
  <si>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</si>
  <si>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</si>
  <si>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</si>
  <si>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</si>
  <si>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</si>
  <si>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</si>
  <si>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</si>
  <si>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</si>
  <si>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</si>
  <si>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</si>
  <si>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</si>
  <si>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</si>
  <si>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</si>
  <si>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</si>
  <si>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</si>
  <si>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</si>
  <si>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</si>
  <si>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</si>
  <si>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</si>
  <si>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</si>
  <si>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</si>
  <si>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</si>
  <si>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</si>
  <si>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</si>
  <si>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</si>
  <si>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</si>
  <si>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</si>
  <si>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</si>
  <si>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</si>
  <si>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</si>
  <si>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</si>
  <si>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</si>
  <si>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</si>
  <si>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</si>
  <si>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</si>
  <si>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</si>
  <si>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</si>
  <si>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</si>
  <si>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</si>
  <si>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</si>
  <si>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</si>
  <si>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</si>
  <si>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</si>
  <si>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</si>
  <si>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</si>
  <si>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</si>
  <si>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</si>
  <si>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</si>
  <si>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</si>
  <si>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</si>
  <si>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</si>
  <si>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</si>
  <si>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</si>
  <si>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</si>
  <si>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</si>
  <si>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</si>
  <si>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</si>
  <si>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</si>
  <si>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</si>
  <si>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</si>
  <si>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</si>
  <si>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</si>
  <si>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</si>
  <si>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</si>
  <si>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</si>
  <si>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</si>
  <si>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</si>
  <si>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</si>
  <si>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</si>
  <si>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</si>
  <si>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</si>
  <si>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</si>
  <si>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</si>
  <si>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</si>
  <si>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</si>
  <si>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</si>
  <si>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</si>
  <si>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</si>
  <si>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</si>
  <si>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</si>
  <si>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</si>
  <si>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</si>
  <si>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</si>
  <si>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</si>
  <si>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</si>
  <si>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</si>
  <si>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</si>
  <si>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</si>
  <si>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</si>
  <si>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</si>
  <si>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</si>
  <si>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</si>
  <si>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</si>
  <si>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</si>
  <si>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</si>
  <si>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</si>
  <si>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</si>
  <si>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</si>
  <si>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</si>
  <si>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</si>
  <si>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</si>
  <si>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</si>
  <si>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</si>
  <si>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</si>
  <si>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</si>
  <si>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</si>
  <si>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</si>
  <si>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</si>
  <si>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</si>
  <si>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</si>
  <si>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</si>
  <si>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</si>
  <si>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</si>
  <si>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</si>
  <si>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</si>
  <si>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</si>
  <si>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</si>
  <si>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</si>
  <si>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</si>
  <si>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</si>
  <si>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</si>
  <si>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</si>
  <si>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</si>
  <si>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</si>
  <si>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</si>
  <si>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</si>
  <si>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</si>
  <si>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</si>
  <si>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</si>
  <si>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</si>
  <si>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</si>
  <si>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</si>
  <si>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</si>
  <si>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</si>
  <si>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</si>
  <si>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</si>
  <si>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</si>
  <si>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</si>
  <si>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</si>
  <si>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</si>
  <si>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</si>
  <si>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</si>
  <si>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</si>
  <si>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</si>
  <si>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</si>
  <si>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</si>
  <si>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</si>
  <si>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</si>
  <si>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</si>
  <si>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</si>
  <si>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</si>
  <si>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</si>
  <si>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</si>
  <si>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</si>
  <si>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</si>
  <si>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</si>
  <si>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</si>
  <si>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</si>
  <si>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</si>
  <si>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</si>
  <si>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</si>
  <si>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</si>
  <si>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</si>
  <si>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</si>
  <si>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</si>
  <si>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</si>
  <si>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</si>
  <si>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</si>
  <si>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</si>
  <si>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</si>
  <si>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</si>
  <si>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</si>
  <si>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</si>
  <si>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</si>
  <si>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</si>
  <si>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</si>
  <si>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</si>
  <si>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</si>
  <si>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</si>
  <si>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</si>
  <si>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</si>
  <si>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</si>
  <si>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</si>
  <si>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</si>
  <si>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</si>
  <si>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</si>
  <si>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</si>
  <si>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</si>
  <si>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</si>
  <si>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</si>
  <si>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</si>
  <si>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</si>
  <si>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</si>
  <si>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</si>
  <si>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</si>
  <si>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</si>
  <si>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</si>
  <si>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</si>
  <si>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</si>
  <si>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</si>
  <si>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</si>
  <si>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</si>
  <si>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</si>
  <si>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</si>
  <si>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</si>
  <si>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</si>
  <si>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</si>
  <si>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</si>
  <si>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</si>
  <si>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</si>
  <si>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</si>
  <si>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</si>
  <si>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</si>
  <si>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</si>
  <si>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</si>
  <si>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</si>
  <si>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</si>
  <si>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</si>
  <si>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</si>
  <si>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</si>
  <si>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</si>
  <si>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</si>
  <si>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</si>
  <si>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</si>
  <si>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</si>
  <si>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</si>
  <si>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</si>
  <si>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</si>
  <si>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</si>
  <si>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</si>
  <si>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</si>
  <si>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</si>
  <si>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</si>
  <si>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</si>
  <si>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</si>
  <si>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</si>
  <si>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</si>
  <si>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</si>
  <si>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</si>
  <si>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</si>
  <si>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</si>
  <si>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</si>
  <si>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</si>
  <si>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</si>
  <si>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</si>
  <si>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</si>
  <si>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</si>
  <si>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</si>
  <si>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</si>
  <si>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</si>
  <si>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</si>
  <si>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</si>
  <si>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</si>
  <si>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</si>
  <si>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</si>
  <si>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</si>
  <si>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</si>
  <si>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</si>
  <si>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</si>
  <si>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</si>
  <si>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</si>
  <si>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</si>
  <si>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</si>
  <si>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</si>
  <si>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</si>
  <si>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</si>
  <si>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</si>
  <si>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</si>
  <si>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</si>
  <si>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</si>
  <si>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</si>
  <si>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</si>
  <si>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</si>
  <si>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</si>
  <si>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</si>
  <si>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</si>
  <si>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</si>
  <si>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</si>
  <si>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</si>
  <si>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</si>
  <si>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</si>
  <si>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</si>
  <si>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</si>
  <si>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</si>
  <si>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</si>
  <si>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</si>
  <si>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</si>
  <si>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</si>
  <si>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</si>
  <si>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</si>
  <si>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</si>
  <si>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</si>
  <si>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</si>
  <si>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</si>
  <si>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</si>
  <si>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</si>
  <si>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</si>
  <si>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</si>
  <si>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</si>
  <si>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</si>
  <si>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</si>
  <si>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</si>
  <si>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</si>
  <si>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</si>
  <si>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</si>
  <si>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</si>
  <si>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</si>
  <si>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</si>
  <si>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</si>
  <si>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</si>
  <si>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</si>
  <si>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</si>
  <si>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</si>
  <si>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</si>
  <si>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</si>
  <si>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</si>
  <si>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</si>
  <si>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</si>
  <si>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</si>
  <si>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</si>
  <si>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</si>
  <si>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</si>
  <si>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</si>
  <si>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</si>
  <si>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</si>
  <si>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</si>
  <si>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</si>
  <si>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</si>
  <si>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</si>
  <si>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</si>
  <si>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</si>
  <si>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</si>
  <si>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</si>
  <si>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</si>
  <si>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</si>
  <si>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</si>
  <si>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</si>
  <si>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</si>
  <si>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</si>
  <si>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</si>
  <si>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</si>
  <si>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</si>
  <si>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</si>
  <si>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</si>
  <si>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</si>
  <si>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</si>
  <si>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</si>
  <si>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</si>
  <si>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</si>
  <si>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</si>
  <si>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</si>
  <si>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</si>
  <si>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</si>
  <si>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</si>
  <si>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</si>
  <si>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</si>
  <si>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</si>
  <si>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</si>
  <si>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</si>
  <si>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</si>
  <si>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</si>
  <si>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</si>
  <si>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</si>
  <si>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</si>
  <si>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</si>
  <si>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</si>
  <si>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</si>
  <si>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</si>
  <si>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</si>
  <si>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</si>
  <si>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</si>
  <si>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</si>
  <si>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</si>
  <si>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</si>
  <si>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</si>
  <si>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</si>
  <si>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</si>
  <si>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</si>
  <si>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</si>
  <si>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</si>
  <si>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</si>
  <si>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</si>
  <si>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</si>
  <si>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</si>
  <si>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</si>
  <si>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</si>
  <si>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</si>
  <si>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</si>
  <si>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</si>
  <si>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</si>
  <si>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</si>
  <si>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</si>
  <si>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</si>
  <si>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</si>
  <si>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</si>
  <si>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</si>
  <si>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</si>
  <si>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</si>
  <si>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</si>
  <si>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</si>
  <si>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</si>
  <si>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</si>
  <si>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</si>
  <si>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</si>
  <si>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</si>
  <si>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</si>
  <si>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</si>
  <si>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</si>
  <si>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</si>
  <si>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</si>
  <si>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</si>
  <si>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</si>
  <si>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</si>
  <si>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</si>
  <si>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</si>
  <si>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</si>
  <si>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</si>
  <si>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</si>
  <si>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</si>
  <si>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</si>
  <si>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</si>
  <si>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</si>
  <si>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</si>
  <si>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</si>
  <si>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</si>
  <si>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</si>
  <si>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</si>
  <si>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</si>
  <si>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</si>
  <si>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</si>
  <si>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</si>
  <si>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</si>
  <si>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</si>
  <si>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</si>
  <si>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</si>
  <si>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</si>
  <si>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</si>
  <si>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</si>
  <si>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</si>
  <si>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</si>
  <si>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</si>
  <si>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</si>
  <si>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</si>
  <si>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</si>
  <si>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</si>
  <si>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</si>
  <si>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</si>
  <si>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</si>
  <si>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</si>
  <si>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</si>
  <si>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</si>
  <si>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</si>
  <si>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</si>
  <si>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</si>
  <si>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</si>
  <si>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</si>
  <si>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</si>
  <si>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</si>
  <si>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</si>
  <si>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</si>
  <si>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</si>
  <si>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</si>
  <si>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</si>
  <si>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</si>
  <si>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</si>
  <si>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</si>
  <si>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</si>
  <si>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</si>
  <si>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</si>
  <si>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</si>
  <si>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</si>
  <si>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</si>
  <si>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</si>
  <si>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</si>
  <si>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</si>
  <si>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</si>
  <si>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</si>
  <si>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</si>
  <si>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</si>
  <si>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</si>
  <si>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</si>
  <si>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</si>
  <si>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</si>
  <si>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</si>
  <si>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</si>
  <si>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</si>
  <si>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</si>
  <si>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</si>
  <si>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</si>
  <si>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</si>
  <si>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</si>
  <si>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</si>
  <si>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</si>
  <si>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</si>
  <si>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</si>
  <si>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</si>
  <si>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</si>
  <si>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</si>
  <si>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</si>
  <si>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</si>
  <si>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</si>
  <si>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</si>
  <si>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</si>
  <si>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</si>
  <si>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</si>
  <si>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</si>
  <si>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</si>
  <si>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</si>
  <si>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</si>
  <si>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</si>
  <si>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</si>
  <si>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</si>
  <si>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</si>
  <si>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</si>
  <si>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</si>
  <si>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</si>
  <si>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</si>
  <si>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</si>
  <si>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</si>
  <si>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</si>
  <si>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</si>
  <si>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</si>
  <si>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</si>
  <si>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</si>
  <si>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</si>
  <si>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</si>
  <si>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</si>
  <si>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</si>
  <si>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</si>
  <si>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</si>
  <si>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</si>
  <si>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</si>
  <si>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</si>
  <si>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</si>
  <si>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</si>
  <si>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</si>
  <si>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</si>
  <si>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</si>
  <si>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</si>
  <si>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</si>
  <si>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</si>
  <si>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</si>
  <si>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</si>
  <si>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</si>
  <si>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</si>
  <si>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</si>
  <si>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</si>
  <si>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</si>
  <si>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</si>
  <si>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</si>
  <si>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</si>
  <si>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</si>
  <si>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</si>
  <si>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</si>
  <si>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</si>
  <si>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</si>
  <si>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</si>
  <si>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</si>
  <si>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</si>
  <si>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</si>
  <si>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</si>
  <si>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</si>
  <si>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</si>
  <si>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</si>
  <si>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</si>
  <si>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</si>
  <si>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</si>
  <si>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</si>
  <si>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</si>
  <si>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</si>
  <si>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</si>
  <si>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</si>
  <si>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</si>
  <si>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</si>
  <si>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</si>
  <si>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</si>
  <si>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</si>
  <si>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</si>
  <si>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</si>
  <si>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</si>
  <si>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</si>
  <si>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</si>
  <si>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</si>
  <si>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</si>
  <si>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</si>
  <si>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</si>
  <si>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</si>
  <si>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</si>
  <si>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</si>
  <si>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</si>
  <si>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</si>
  <si>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</si>
  <si>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</si>
  <si>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</si>
  <si>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</si>
  <si>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</si>
  <si>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</si>
  <si>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</si>
  <si>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</si>
  <si>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</si>
  <si>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</si>
  <si>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</si>
  <si>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</si>
  <si>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</si>
  <si>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</si>
  <si>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</si>
  <si>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</si>
  <si>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</si>
  <si>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</si>
  <si>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</si>
  <si>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</si>
  <si>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</si>
  <si>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</si>
  <si>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</si>
  <si>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</si>
  <si>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</si>
  <si>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</si>
  <si>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</si>
  <si>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</si>
  <si>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</si>
  <si>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</si>
  <si>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</si>
  <si>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</si>
  <si>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</si>
  <si>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</si>
  <si>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</si>
  <si>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</si>
  <si>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</si>
  <si>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</si>
  <si>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</si>
  <si>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</si>
  <si>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</si>
  <si>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</si>
  <si>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</si>
  <si>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</si>
  <si>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</si>
  <si>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</si>
  <si>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</si>
  <si>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</si>
  <si>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</si>
  <si>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</si>
  <si>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</si>
  <si>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</si>
  <si>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</si>
  <si>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</si>
  <si>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</si>
  <si>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</si>
  <si>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</si>
  <si>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</si>
  <si>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</si>
  <si>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</si>
  <si>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</si>
  <si>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</si>
  <si>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</si>
  <si>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</si>
  <si>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</si>
  <si>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</si>
  <si>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</si>
  <si>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</si>
  <si>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</si>
  <si>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</si>
  <si>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</si>
  <si>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</si>
  <si>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</si>
  <si>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</si>
  <si>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</si>
  <si>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</si>
  <si>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</si>
  <si>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</si>
  <si>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</si>
  <si>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</si>
  <si>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</si>
  <si>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</si>
  <si>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</si>
  <si>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</si>
  <si>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</si>
  <si>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</si>
  <si>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</si>
  <si>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</si>
  <si>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</si>
  <si>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</si>
  <si>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</si>
  <si>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</si>
  <si>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</si>
  <si>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</si>
  <si>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</si>
  <si>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</si>
  <si>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</si>
  <si>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</si>
  <si>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</si>
  <si>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</si>
  <si>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</si>
  <si>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</si>
  <si>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</si>
  <si>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</si>
  <si>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</si>
  <si>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</si>
  <si>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</si>
  <si>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</si>
  <si>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</si>
  <si>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</si>
  <si>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</si>
  <si>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</si>
  <si>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</si>
  <si>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</si>
  <si>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</si>
  <si>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</si>
  <si>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</si>
  <si>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</si>
  <si>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</si>
  <si>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</si>
  <si>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</si>
  <si>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</si>
  <si>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</si>
  <si>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</si>
  <si>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</si>
  <si>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</si>
  <si>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</si>
  <si>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</si>
  <si>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</si>
  <si>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</si>
  <si>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</si>
  <si>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</si>
  <si>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</si>
  <si>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</si>
  <si>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</si>
  <si>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</si>
  <si>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</si>
  <si>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</si>
  <si>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</si>
  <si>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</si>
  <si>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</si>
  <si>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</si>
  <si>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</si>
  <si>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</si>
  <si>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</si>
  <si>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</si>
  <si>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</si>
  <si>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</si>
  <si>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</si>
  <si>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</si>
  <si>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</si>
  <si>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</si>
  <si>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</si>
  <si>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</si>
  <si>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</si>
  <si>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</si>
  <si>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</si>
  <si>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</si>
  <si>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</si>
  <si>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</si>
  <si>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</si>
  <si>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</si>
  <si>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</si>
  <si>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</si>
  <si>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</si>
  <si>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</si>
  <si>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</si>
  <si>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</si>
  <si>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</si>
  <si>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</si>
  <si>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</si>
  <si>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</si>
  <si>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</si>
  <si>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</si>
  <si>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</si>
  <si>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</si>
  <si>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</si>
  <si>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</si>
  <si>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</si>
  <si>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</si>
  <si>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</si>
  <si>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</si>
  <si>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</si>
  <si>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</si>
  <si>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</si>
  <si>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</si>
  <si>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</si>
  <si>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</si>
  <si>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</si>
  <si>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</si>
  <si>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</si>
  <si>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</si>
  <si>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</si>
  <si>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</si>
  <si>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</si>
  <si>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</si>
  <si>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</si>
  <si>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</si>
  <si>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</si>
  <si>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</si>
  <si>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</si>
  <si>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</si>
  <si>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</si>
  <si>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</si>
  <si>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</si>
  <si>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</si>
  <si>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</si>
  <si>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</si>
  <si>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</si>
  <si>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</si>
  <si>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</si>
  <si>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</si>
  <si>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</si>
  <si>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</si>
  <si>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</si>
  <si>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</si>
  <si>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</si>
  <si>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</si>
  <si>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</si>
  <si>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</si>
  <si>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</si>
  <si>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</si>
  <si>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</si>
  <si>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</si>
  <si>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</si>
  <si>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</si>
  <si>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</si>
  <si>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</si>
  <si>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</si>
  <si>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</si>
  <si>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</si>
  <si>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</si>
  <si>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</si>
  <si>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</si>
  <si>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</si>
  <si>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</si>
  <si>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</si>
  <si>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</si>
  <si>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</si>
  <si>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</si>
  <si>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</si>
  <si>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</si>
  <si>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</si>
  <si>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</si>
  <si>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</si>
  <si>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</si>
  <si>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</si>
  <si>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</si>
  <si>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</si>
  <si>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</si>
  <si>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</si>
  <si>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</si>
  <si>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</si>
  <si>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</si>
  <si>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</si>
  <si>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</si>
  <si>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</si>
  <si>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</si>
  <si>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</si>
  <si>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</si>
  <si>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</si>
  <si>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</si>
  <si>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</si>
  <si>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</si>
  <si>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</si>
  <si>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</si>
  <si>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</si>
  <si>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PODOTÁTIL, DIRECIONAL OU ALERTA,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</si>
  <si>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</si>
  <si>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</si>
  <si>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</si>
  <si>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</si>
  <si>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</si>
  <si>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</si>
  <si>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</si>
  <si>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</si>
  <si>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</si>
  <si>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</si>
  <si>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</si>
  <si>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</si>
  <si>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</si>
  <si>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</si>
  <si>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</si>
  <si>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</si>
  <si>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</si>
  <si>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</si>
  <si>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</si>
  <si>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RODAPÉ BORRACHA LISO, ALTURA = 7CM, ESPESSURA = 2 MM, PARA ARGAMASSA. AF_09/2020</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</si>
  <si>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</si>
  <si>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</si>
  <si>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</si>
  <si>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</si>
  <si>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</si>
  <si>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</si>
  <si>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</si>
  <si>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</si>
  <si>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</si>
  <si>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</si>
  <si>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</si>
  <si>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</si>
  <si>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</si>
  <si>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</si>
  <si>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</si>
  <si>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</si>
  <si>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</si>
  <si>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</si>
  <si>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</si>
  <si>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</si>
  <si>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</si>
  <si>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</si>
  <si>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</si>
  <si>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</si>
  <si>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</si>
  <si>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</si>
  <si>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</si>
  <si>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</si>
  <si>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</si>
  <si>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</si>
  <si>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</si>
  <si>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</si>
  <si>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</si>
  <si>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</si>
  <si>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</si>
  <si>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</si>
  <si>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</si>
  <si>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</si>
  <si>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</si>
  <si>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</si>
  <si>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</si>
  <si>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</si>
  <si>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</si>
  <si>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</si>
  <si>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</si>
  <si>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</si>
  <si>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</si>
  <si>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</si>
  <si>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</si>
  <si>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</si>
  <si>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</si>
  <si>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</si>
  <si>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</si>
  <si>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</si>
  <si>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</si>
  <si>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</si>
  <si>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</si>
  <si>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</si>
  <si>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</si>
  <si>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</si>
  <si>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</si>
  <si>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</si>
  <si>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</si>
  <si>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</si>
  <si>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</si>
  <si>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</si>
  <si>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</si>
  <si>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</si>
  <si>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</si>
  <si>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</si>
  <si>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</si>
  <si>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</si>
  <si>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</si>
  <si>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</si>
  <si>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</si>
  <si>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</si>
  <si>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</si>
  <si>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</si>
  <si>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</si>
  <si>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</si>
  <si>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</si>
  <si>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</si>
  <si>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</si>
  <si>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</si>
  <si>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</si>
  <si>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</si>
  <si>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</si>
  <si>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</si>
  <si>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</si>
  <si>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</si>
  <si>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</si>
  <si>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</si>
  <si>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</si>
  <si>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</si>
  <si>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</si>
  <si>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</si>
  <si>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</si>
  <si>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</si>
  <si>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</si>
  <si>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</si>
  <si>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</si>
  <si>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</si>
  <si>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</si>
  <si>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</si>
  <si>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</si>
  <si>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</si>
  <si>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</si>
  <si>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</si>
  <si>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</si>
  <si>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</si>
  <si>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</si>
  <si>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</si>
  <si>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</si>
  <si>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</si>
  <si>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</si>
  <si>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</si>
  <si>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</si>
  <si>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</si>
  <si>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</si>
  <si>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</si>
  <si>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</si>
  <si>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</si>
  <si>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</si>
  <si>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</si>
  <si>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</si>
  <si>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</si>
  <si>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</si>
  <si>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</si>
  <si>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</si>
  <si>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</si>
  <si>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</si>
  <si>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</si>
  <si>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</si>
  <si>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</si>
  <si>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</si>
  <si>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</si>
  <si>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</si>
  <si>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</si>
  <si>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</si>
  <si>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</si>
  <si>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</si>
  <si>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</si>
  <si>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</si>
  <si>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INSTALAÇÃO DE SINALIZADOR NOTURNO LED. AF_11/2017</t>
  </si>
  <si>
    <t>M.O</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</si>
  <si>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</si>
  <si>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</si>
  <si>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</si>
  <si>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</si>
  <si>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</si>
  <si>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</si>
  <si>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</si>
  <si>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</si>
  <si>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</si>
  <si>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</si>
  <si>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</si>
  <si>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</si>
  <si>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</si>
  <si>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</si>
  <si>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</si>
  <si>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</si>
  <si>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</si>
  <si>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</si>
  <si>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</si>
  <si>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</si>
  <si>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</si>
  <si>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</si>
  <si>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</si>
  <si>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</si>
  <si>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</si>
  <si>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</si>
  <si>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</si>
  <si>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</si>
  <si>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</si>
  <si>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</si>
  <si>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</si>
  <si>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</si>
  <si>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</si>
  <si>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</si>
  <si>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</si>
  <si>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</si>
  <si>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</si>
  <si>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</si>
  <si>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</si>
  <si>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</si>
  <si>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</si>
  <si>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</si>
  <si>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</si>
  <si>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</si>
  <si>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</si>
  <si>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</si>
  <si>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</si>
  <si>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</si>
  <si>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</si>
  <si>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</si>
  <si>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</si>
  <si>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</si>
  <si>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</si>
  <si>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</si>
  <si>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</si>
  <si>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</si>
  <si>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</si>
  <si>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</si>
  <si>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</si>
  <si>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</si>
  <si>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</si>
  <si>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</si>
  <si>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</si>
  <si>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</si>
  <si>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</si>
  <si>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</si>
  <si>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</si>
  <si>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</si>
  <si>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</si>
  <si>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</si>
  <si>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</si>
  <si>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</si>
  <si>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</si>
  <si>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</si>
  <si>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</si>
  <si>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</si>
  <si>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</si>
  <si>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</si>
  <si>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</si>
  <si>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</si>
  <si>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</si>
  <si>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</si>
  <si>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</si>
  <si>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</si>
  <si>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</si>
  <si>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</si>
  <si>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</si>
  <si>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</si>
  <si>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</si>
  <si>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</si>
  <si>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</si>
  <si>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</si>
  <si>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</si>
  <si>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</si>
  <si>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</si>
  <si>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</si>
  <si>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</si>
  <si>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</si>
  <si>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</si>
  <si>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</si>
  <si>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</si>
  <si>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</si>
  <si>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</si>
  <si>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</si>
  <si>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</si>
  <si>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</si>
  <si>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</si>
  <si>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</si>
  <si>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</si>
  <si>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</si>
  <si>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</si>
  <si>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</si>
  <si>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</si>
  <si>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</si>
  <si>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</si>
  <si>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</si>
  <si>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</si>
  <si>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</si>
  <si>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</si>
  <si>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</si>
  <si>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</si>
  <si>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</si>
  <si>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</si>
  <si>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</si>
  <si>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</si>
  <si>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</si>
  <si>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</si>
  <si>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</si>
  <si>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</si>
  <si>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</si>
  <si>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</si>
  <si>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</si>
  <si>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</si>
  <si>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</si>
  <si>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</si>
  <si>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</si>
  <si>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</si>
  <si>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</si>
  <si>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</si>
  <si>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</si>
  <si>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</si>
  <si>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</si>
  <si>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</si>
  <si>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</si>
  <si>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</si>
  <si>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</si>
  <si>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</si>
  <si>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</si>
  <si>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</si>
  <si>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</si>
  <si>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</si>
  <si>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</si>
  <si>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</si>
  <si>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</si>
  <si>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</si>
  <si>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</si>
  <si>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</si>
  <si>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</si>
  <si>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</si>
  <si>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</si>
  <si>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</si>
  <si>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</si>
  <si>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</si>
  <si>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</si>
  <si>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</si>
  <si>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</si>
  <si>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</si>
  <si>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</si>
  <si>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</si>
  <si>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</si>
  <si>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</si>
  <si>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</si>
  <si>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</si>
  <si>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</si>
  <si>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</si>
  <si>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</si>
  <si>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</si>
  <si>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</si>
  <si>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</si>
  <si>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</si>
  <si>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</si>
  <si>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</si>
  <si>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</si>
  <si>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</si>
  <si>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</si>
  <si>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</si>
  <si>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</si>
  <si>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</si>
  <si>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</si>
  <si>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</si>
  <si>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</si>
  <si>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</si>
  <si>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</si>
  <si>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</si>
  <si>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</si>
  <si>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</si>
  <si>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</si>
  <si>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</si>
  <si>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</si>
  <si>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</si>
  <si>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</si>
  <si>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</si>
  <si>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</si>
  <si>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</si>
  <si>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</si>
  <si>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</si>
  <si>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</si>
  <si>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</si>
  <si>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</si>
  <si>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</si>
  <si>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</si>
  <si>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</si>
  <si>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</si>
  <si>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</si>
  <si>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</si>
  <si>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</si>
  <si>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</si>
  <si>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</si>
  <si>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</si>
  <si>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</si>
  <si>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</si>
  <si>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</si>
  <si>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</si>
  <si>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</si>
  <si>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</si>
  <si>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</si>
  <si>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</si>
  <si>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</si>
  <si>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</si>
  <si>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</si>
  <si>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</si>
  <si>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</si>
  <si>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</si>
  <si>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</si>
  <si>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</si>
  <si>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</si>
  <si>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</si>
  <si>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</si>
  <si>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</si>
  <si>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</si>
  <si>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</si>
  <si>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</si>
  <si>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</si>
  <si>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</si>
  <si>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</si>
  <si>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</si>
  <si>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</si>
  <si>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</si>
  <si>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</si>
  <si>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</si>
  <si>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</si>
  <si>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</si>
  <si>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</si>
  <si>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</si>
  <si>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</si>
  <si>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</si>
  <si>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</si>
  <si>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</si>
  <si>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</si>
  <si>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</si>
  <si>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</si>
  <si>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</si>
  <si>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</si>
  <si>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</si>
  <si>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</si>
  <si>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</si>
  <si>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</si>
  <si>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</si>
  <si>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</si>
  <si>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</si>
  <si>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</si>
  <si>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</si>
  <si>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</si>
  <si>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</si>
  <si>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</si>
  <si>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</si>
  <si>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</si>
  <si>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</si>
  <si>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</si>
  <si>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</si>
  <si>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</si>
  <si>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</si>
  <si>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</si>
  <si>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</si>
  <si>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</si>
  <si>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</si>
  <si>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</si>
  <si>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CHAPA DE MADEIRA COMPENSADA DE PINUS, VIROLA OU EQUIVALENTE, DE *2,2 X 1,6* M, E = 6 MM</t>
  </si>
  <si>
    <t>!EM PROCESSO DE DESATIVACAO! CHAPA DE MADEIRA COMPENSADA PLASTIFICADA PARA FORMA DE CONCRETO, DE 2,20 x 1,10 M, E = 6 MM</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</si>
  <si>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</si>
  <si>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</si>
  <si>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</si>
  <si>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20 MM</t>
  </si>
  <si>
    <t>!EM PROCESSO DE DESATIVACAO! CHAPA DE MADEIRA COMPENSADA RESINADA PARA FORMA DE CONCRETO, DE *2,2 X 1,1* M, E = 6 MM</t>
  </si>
  <si>
    <t>27,90</t>
  </si>
  <si>
    <t>56,55</t>
  </si>
  <si>
    <t>!EM PROCESSO DE DESATIVACAO! DOBRADICA EM ACO/FERRO, 3" X 2 1/2", E= 1,2 A 1,8 MM, SEM ANEL,  CROMADO OU ZINCADO, TAMPA BOLA, COM PARAFUSOS</t>
  </si>
  <si>
    <t>!EM PROCESSO DE DESATIVACAO! FUNDO SINTETICO NIVELADOR BRANCO FOSCO PARA MADEIRA</t>
  </si>
  <si>
    <t>45,86</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</si>
  <si>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</si>
  <si>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</si>
  <si>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6,41</t>
  </si>
  <si>
    <t>!EM PROCESSO DE DESATIVACAO! MASSA CORRIDA PVA PARA PAREDES INTERNAS</t>
  </si>
  <si>
    <t>4,62</t>
  </si>
  <si>
    <t>8,26</t>
  </si>
  <si>
    <t>12,22</t>
  </si>
  <si>
    <t>!EM PROCESSO DE DESATIVACAO! TINTA LATEX PVA PREMIUM, COR BRANCA</t>
  </si>
  <si>
    <t>!EM PROCESSO DE DESATIVACAO! VERNIZ POLIURETANO BRILHANTE PARA MADEIRA, SEM FILTRO SOLAR, USO INTERNO E EXTERNO</t>
  </si>
  <si>
    <t>25,78</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</si>
  <si>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</si>
  <si>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</si>
  <si>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</si>
  <si>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2,10</t>
  </si>
  <si>
    <t>2,32</t>
  </si>
  <si>
    <t>4,64</t>
  </si>
  <si>
    <t>5,22</t>
  </si>
  <si>
    <t>0,47</t>
  </si>
  <si>
    <t>0,67</t>
  </si>
  <si>
    <t>11,10</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</si>
  <si>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</si>
  <si>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</si>
  <si>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</si>
  <si>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</si>
  <si>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</si>
  <si>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6,3 MM OU 8,0 MM, VERGALHAO</t>
  </si>
  <si>
    <t>ACO CA-50, 10,0 MM, OU 12,5 MM, OU 16,0 MM, OU 20,0 MM, DOBRADO E CORTADO</t>
  </si>
  <si>
    <t>5,83</t>
  </si>
  <si>
    <t>ACO CA-50, 12,5 MM OU 16,0 MM, VERGALHAO</t>
  </si>
  <si>
    <t>5,05</t>
  </si>
  <si>
    <t>ACO CA-50, 20,0 MM OU 25,0 MM, VERGALHAO</t>
  </si>
  <si>
    <t>5,82</t>
  </si>
  <si>
    <t>ACO CA-50, 32,0 MM, VERGALHAO</t>
  </si>
  <si>
    <t>6,84</t>
  </si>
  <si>
    <t>ACO CA-60, 4,2 MM OU 5,0 MM, DOBRADO E CORTADO</t>
  </si>
  <si>
    <t>ACO CA-60, 4,2 MM, OU 5,0 MM, OU 6,0 MM, OU 7,0 MM, VERGALHAO</t>
  </si>
  <si>
    <t>ACO CA-60, 6,0 MM OU 7,0 MM, DOBRADO E CORTADO</t>
  </si>
  <si>
    <t>ACO CA-60, 8,0 MM OU 9,5 MM, VERGALHAO</t>
  </si>
  <si>
    <t>19,08</t>
  </si>
  <si>
    <t>9,57</t>
  </si>
  <si>
    <t>9,75</t>
  </si>
  <si>
    <t>17,07</t>
  </si>
  <si>
    <t>28,89</t>
  </si>
  <si>
    <t>16,78</t>
  </si>
  <si>
    <t>31,30</t>
  </si>
  <si>
    <t>47,84</t>
  </si>
  <si>
    <t>25,42</t>
  </si>
  <si>
    <t>4,17</t>
  </si>
  <si>
    <t>48,94</t>
  </si>
  <si>
    <t>40,54</t>
  </si>
  <si>
    <t>111,84</t>
  </si>
  <si>
    <t>18,08</t>
  </si>
  <si>
    <t>34,54</t>
  </si>
  <si>
    <t>23,14</t>
  </si>
  <si>
    <t>72,90</t>
  </si>
  <si>
    <t>19,72</t>
  </si>
  <si>
    <t>ADITIVO ACELERADOR DE PEGA E ENDURECIMENTO PARA ARGAMASSAS E CONCRETOS, LIQUIDO E ISENTO DE CLORETOS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</si>
  <si>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</si>
  <si>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</si>
  <si>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</si>
  <si>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</si>
  <si>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</si>
  <si>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6,03</t>
  </si>
  <si>
    <t>ADITIVO PLASTIFICANTE RETARDADOR DE PEGA E REDUTOR DE AGUA PARA CONCRETO, LIQUIDO E ISENTO DE CLORETOS</t>
  </si>
  <si>
    <t>ADITIVO SUPERPLASTIFICANTE DE PEGA NORMAL PARA CONCRETO, LIQUIDO E ISENTO DE CLORETOS</t>
  </si>
  <si>
    <t>AGENTE DE CURA, PROTETOR DA EVAPORACAO DA AGUA DE HIDRATACAO DO CONCRETO</t>
  </si>
  <si>
    <t>8,88</t>
  </si>
  <si>
    <t>35,75</t>
  </si>
  <si>
    <t>11,77</t>
  </si>
  <si>
    <t>11,85</t>
  </si>
  <si>
    <t>8,91</t>
  </si>
  <si>
    <t>12,62</t>
  </si>
  <si>
    <t>7,87</t>
  </si>
  <si>
    <t>1,45</t>
  </si>
  <si>
    <t>494,57</t>
  </si>
  <si>
    <t>29,90</t>
  </si>
  <si>
    <t>2,38</t>
  </si>
  <si>
    <t>14,92</t>
  </si>
  <si>
    <t>6,85</t>
  </si>
  <si>
    <t>8,30</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</si>
  <si>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</si>
  <si>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</si>
  <si>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</si>
  <si>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</si>
  <si>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</si>
  <si>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</si>
  <si>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</si>
  <si>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</si>
  <si>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</si>
  <si>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</si>
  <si>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</si>
  <si>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</si>
  <si>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</si>
  <si>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</si>
  <si>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</si>
  <si>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</si>
  <si>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</si>
  <si>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</si>
  <si>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</si>
  <si>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</si>
  <si>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149,86</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</si>
  <si>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</si>
  <si>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</si>
  <si>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</si>
  <si>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</si>
  <si>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</si>
  <si>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</si>
  <si>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96,72</t>
  </si>
  <si>
    <t>63,16</t>
  </si>
  <si>
    <t>APONTADOR OU APROPRIADOR DE MAO DE OBRA</t>
  </si>
  <si>
    <t>AR CONDICIONADO SPLIT INVERTER, HI-WALL (PAREDE), 24000 BTU/H, CICLO FRIO, 60HZ, CLASSIFICACAO A - SELO PROCEL, GAS HFC, CONTROLE S/FIO</t>
  </si>
  <si>
    <t>AR CONDICIONADO SPLIT INVERTER, PISO TETO, APRESENTANDO ENTRE 54000 E 58000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</si>
  <si>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</si>
  <si>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</si>
  <si>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</si>
  <si>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</si>
  <si>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</si>
  <si>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</si>
  <si>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18000 BTUS/H, CICLO FRIO, 60 HZ, CLASSIFICACAO ENERGETICA A - SELO PROCEL, GAS HFC, CONTROLE S/ FIO</t>
  </si>
  <si>
    <t>AR CONDICIONADO SPLIT ON/OFF, HI-WALL (PAREDE), 24000 BTUS/H, CICLO FRIO, 60 HZ, CLASSIFICACAO ENERGETICA A - SELO PROCEL, GAS HFC, CONTROLE S/ FIO</t>
  </si>
  <si>
    <t>AR CONDICIONADO SPLIT ON/OFF, HI-WALL (PAREDE), 9000 BTUS/H, CICLO 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</si>
  <si>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</si>
  <si>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</si>
  <si>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</si>
  <si>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</si>
  <si>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</si>
  <si>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ARAME FARPADO GALVANIZADO, 14 BWG (2,11 MM), CLASSE 250</t>
  </si>
  <si>
    <t>0,91</t>
  </si>
  <si>
    <t>ARAME GALVANIZADO 12 BWG, D = 2,76 MM (0,048 KG/M) OU 14 BWG, D = 2,11 MM (0,026 KG/M)</t>
  </si>
  <si>
    <t>14,90</t>
  </si>
  <si>
    <t>ARAME GALVANIZADO 16 BWG, D = 1,65MM (0,0166 KG/M)</t>
  </si>
  <si>
    <t>ARAME GALVANIZADO 18 BWG, D = 1,24MM (0,009 KG/M)</t>
  </si>
  <si>
    <t>ARAME GALVANIZADO 6 BWG, D = 5,16 MM (0,157 KG/M), OU 8 BWG, D = 4,19 MM (0,101 KG/M), OU 10 BWG, D = 3,40 MM (0,0713 KG/M)</t>
  </si>
  <si>
    <t>17,31</t>
  </si>
  <si>
    <t>ARAME RECOZIDO 16 BWG, D = 1,65 MM (0,016 KG/M) OU 18 BWG, D = 1,25 MM (0,01 KG/M)</t>
  </si>
  <si>
    <t>ARGAMASSA COLANTE AC II</t>
  </si>
  <si>
    <t>ARGAMASSA COLANTE TIPO AC III</t>
  </si>
  <si>
    <t>ARGAMASSA COLANTE TIPO AC III E</t>
  </si>
  <si>
    <t>ARGAMASSA PARA REVESTIMENTO DECORATIVO MONOCAMADA</t>
  </si>
  <si>
    <t>1,50</t>
  </si>
  <si>
    <t>17,48</t>
  </si>
  <si>
    <t>31,85</t>
  </si>
  <si>
    <t>41,21</t>
  </si>
  <si>
    <t>89,79</t>
  </si>
  <si>
    <t>5,13</t>
  </si>
  <si>
    <t>ARRUELA LISA, REDONDA, DE LATAO POLIDO, DIAMETRO NOMINAL 5/8", DIAMETRO EXTERNO = 34 MM, DIAMETRO DO FURO = 17 MM, ESPESSURA = *2,5* MM</t>
  </si>
  <si>
    <t>8,59</t>
  </si>
  <si>
    <t>36,95</t>
  </si>
  <si>
    <t>21,45</t>
  </si>
  <si>
    <t>AUXILIAR DE LABORATORISTA DE SOLOS E DE CONCRETO</t>
  </si>
  <si>
    <t>6,88</t>
  </si>
  <si>
    <t>33,69</t>
  </si>
  <si>
    <t>34,15</t>
  </si>
  <si>
    <t>AZULEJISTA OU LADRILHEIRO</t>
  </si>
  <si>
    <t>169,90</t>
  </si>
  <si>
    <t>8,41</t>
  </si>
  <si>
    <t>123,98</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</si>
  <si>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</si>
  <si>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</si>
  <si>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</si>
  <si>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</si>
  <si>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</si>
  <si>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23,74</t>
  </si>
  <si>
    <t>BARRA DE FERRO CHATO, RETANGULAR, 38,1 MM X 6,35 MM (L X E), 1,89 KG/M</t>
  </si>
  <si>
    <t>BARRA DE FERRO CHATO, RETANGULAR, 38,1 MM X 9,53 MM (L X E), 2,84 KG/M</t>
  </si>
  <si>
    <t>17,70</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</si>
  <si>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</si>
  <si>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</si>
  <si>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</si>
  <si>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</si>
  <si>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</si>
  <si>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83,71</t>
  </si>
  <si>
    <t>BLOCO CERAMICO VAZADO PARA ALVENARIA DE VEDACAO, DE 9 X 19 X 19 CM (L X A X C)</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</si>
  <si>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</si>
  <si>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</si>
  <si>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</si>
  <si>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</si>
  <si>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</si>
  <si>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</si>
  <si>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</si>
  <si>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</si>
  <si>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</si>
  <si>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</si>
  <si>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</si>
  <si>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</si>
  <si>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</si>
  <si>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</si>
  <si>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</si>
  <si>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</si>
  <si>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</si>
  <si>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</si>
  <si>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</si>
  <si>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</si>
  <si>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</si>
  <si>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</si>
  <si>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4,15</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</si>
  <si>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</si>
  <si>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</si>
  <si>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</si>
  <si>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</si>
  <si>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3,58</t>
  </si>
  <si>
    <t>BLOCO DE CONCRETO ESTRUTURAL 9 X 19 X 39 CM, FBK 4,5 MPA (NBR 6136)</t>
  </si>
  <si>
    <t>7,03</t>
  </si>
  <si>
    <t>BLOCO DE GESSO COMPACTO / MACICO, BRANCO, E = 10 CM, DIMENSOES *67 X 50* CM</t>
  </si>
  <si>
    <t>BLOCO DE GESSO VAZADO, BRANCO, E = *7* CM, DIMENSOES *67 X 50* CM</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</si>
  <si>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</si>
  <si>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</si>
  <si>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</si>
  <si>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</si>
  <si>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</si>
  <si>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</si>
  <si>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</si>
  <si>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</si>
  <si>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</si>
  <si>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</si>
  <si>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</si>
  <si>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</si>
  <si>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</si>
  <si>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</si>
  <si>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37,43</t>
  </si>
  <si>
    <t>52,04</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</si>
  <si>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</si>
  <si>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</si>
  <si>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</si>
  <si>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18,67</t>
  </si>
  <si>
    <t>33,12</t>
  </si>
  <si>
    <t>7,25</t>
  </si>
  <si>
    <t>4,16</t>
  </si>
  <si>
    <t>8,82</t>
  </si>
  <si>
    <t>5,55</t>
  </si>
  <si>
    <t>3,83</t>
  </si>
  <si>
    <t>35,70</t>
  </si>
  <si>
    <t>65,31</t>
  </si>
  <si>
    <t>3,65</t>
  </si>
  <si>
    <t>10,29</t>
  </si>
  <si>
    <t>12,54</t>
  </si>
  <si>
    <t>14,65</t>
  </si>
  <si>
    <t>17,42</t>
  </si>
  <si>
    <t>9,33</t>
  </si>
  <si>
    <t>3,35</t>
  </si>
  <si>
    <t>37,62</t>
  </si>
  <si>
    <t>20,89</t>
  </si>
  <si>
    <t>43,00</t>
  </si>
  <si>
    <t>6,53</t>
  </si>
  <si>
    <t>2,91</t>
  </si>
  <si>
    <t>8,31</t>
  </si>
  <si>
    <t>4,51</t>
  </si>
  <si>
    <t>5,31</t>
  </si>
  <si>
    <t>CABO DE ACO GALVANIZADO, DIAMETRO 12,7 MM (1/2"), COM ALMA DE ACO CABO INDEPENDENTE 6 X 25 F</t>
  </si>
  <si>
    <t>CABO DE ACO GALVANIZADO, DIAMETRO 12,7 MM (1/2"), COM ALMA DE FIBRA 6 X 25 F</t>
  </si>
  <si>
    <t>CABO DE ACO GALVANIZADO, DIAMETRO 9,53 MM (3/8"), COM ALMA DE FIBRA 6 X 25 F</t>
  </si>
  <si>
    <t>18,10</t>
  </si>
  <si>
    <t>19,84</t>
  </si>
  <si>
    <t>21,20</t>
  </si>
  <si>
    <t>204,97</t>
  </si>
  <si>
    <t>29,92</t>
  </si>
  <si>
    <t>47,85</t>
  </si>
  <si>
    <t>69,28</t>
  </si>
  <si>
    <t>77,32</t>
  </si>
  <si>
    <t>32,57</t>
  </si>
  <si>
    <t>14,30</t>
  </si>
  <si>
    <t>31,54</t>
  </si>
  <si>
    <t>46,29</t>
  </si>
  <si>
    <t>1,31</t>
  </si>
  <si>
    <t>3,40</t>
  </si>
  <si>
    <t>17,51</t>
  </si>
  <si>
    <t>11,51</t>
  </si>
  <si>
    <t>24,07</t>
  </si>
  <si>
    <t>10,37</t>
  </si>
  <si>
    <t>13,38</t>
  </si>
  <si>
    <t>29,26</t>
  </si>
  <si>
    <t>47,80</t>
  </si>
  <si>
    <t>14,97</t>
  </si>
  <si>
    <t>9,50</t>
  </si>
  <si>
    <t>CAIBRO ROLICO DE MADEIRA TRATADA, D = 4 A 7 CM, H = 3,00 M, EM EUCALIPTO OU EQUIVALENTE DA REGIAO</t>
  </si>
  <si>
    <t>CAIBRO 5 X 5 CM EM PINUS, MISTA OU EQUIVALENTE DA REGIAO - BRUTA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</si>
  <si>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</si>
  <si>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</si>
  <si>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</si>
  <si>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</si>
  <si>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252,35</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</si>
  <si>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</si>
  <si>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</si>
  <si>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</si>
  <si>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</si>
  <si>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</si>
  <si>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</si>
  <si>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</si>
  <si>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</si>
  <si>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</si>
  <si>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</si>
  <si>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</si>
  <si>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</si>
  <si>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28,99</t>
  </si>
  <si>
    <t>CAIXA DE GORDURA CILINDRICA EM CONCRETO SIMPLES,  PRE-MOLDADA, COM DIAMETRO DE 40 CM E ALTURA DE 45 CM, COM TAMPA</t>
  </si>
  <si>
    <t>2,19</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</si>
  <si>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</si>
  <si>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</si>
  <si>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</si>
  <si>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</si>
  <si>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</si>
  <si>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</si>
  <si>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</si>
  <si>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</si>
  <si>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</si>
  <si>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</si>
  <si>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99,35</t>
  </si>
  <si>
    <t>132,60</t>
  </si>
  <si>
    <t>CAIXA DE PASSAGEM METALICA, DE SOBREPOR, COM TAMPA APARAFUSADA, DIMENSOES 15 X 15 X *10* CM</t>
  </si>
  <si>
    <t>14,74</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</si>
  <si>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</si>
  <si>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</si>
  <si>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</si>
  <si>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40,07</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</si>
  <si>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</si>
  <si>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</si>
  <si>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</si>
  <si>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147,10</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</si>
  <si>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</si>
  <si>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</si>
  <si>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</si>
  <si>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3,47</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</si>
  <si>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</si>
  <si>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</si>
  <si>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</si>
  <si>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4,52</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</si>
  <si>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</si>
  <si>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</si>
  <si>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</si>
  <si>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</si>
  <si>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</si>
  <si>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</si>
  <si>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</si>
  <si>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40,42</t>
  </si>
  <si>
    <t>40,03</t>
  </si>
  <si>
    <t>CALHA QUADRADA DE CHAPA DE ACO GALVANIZADA NUM 24, CORTE 100 CM</t>
  </si>
  <si>
    <t>CALHA QUADRADA DE CHAPA DE ACO GALVANIZADA NUM 24, CORTE 33 CM</t>
  </si>
  <si>
    <t>CALHA QUADRADA DE CHAPA DE ACO GALVANIZADA NUM 24, CORTE 50 CM</t>
  </si>
  <si>
    <t>31,69</t>
  </si>
  <si>
    <t>12,16</t>
  </si>
  <si>
    <t>CALHA/CANALETA DE CONCRETO SIMPLES, TIPO MEIA CANA, DIAMETRO DE 20 CM, PARA AGUA PLUVIAL</t>
  </si>
  <si>
    <t>CALHA/CANALETA DE CONCRETO SIMPLES, TIPO MEIA CANA, DIAMETRO DE 30 CM, PARA AGUA PLUVIAL</t>
  </si>
  <si>
    <t>19,11</t>
  </si>
  <si>
    <t>CALHA/CANALETA DE CONCRETO SIMPLES, TIPO MEIA CANA, DIAMETRO DE 40 CM, PARA AGUA PLUVIAL</t>
  </si>
  <si>
    <t>24,99</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</si>
  <si>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</si>
  <si>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</si>
  <si>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</si>
  <si>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98,01</t>
  </si>
  <si>
    <t>20,66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</si>
  <si>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</si>
  <si>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</si>
  <si>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</si>
  <si>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</si>
  <si>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</si>
  <si>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1,66</t>
  </si>
  <si>
    <t>CANALETA DE CONCRETO 19 X 19 X 19 CM (CLASSE C - NBR 6136)</t>
  </si>
  <si>
    <t>CANALETA DE CONCRETO 9 X 19 X 19 CM (CLASSE C - NBR 6136)</t>
  </si>
  <si>
    <t>CANTONEIRA (ABAS IGUAIS) EM FERRO GALVANIZADO, 25,4 MM X 3,17 MM (L X E), 0,86 KG/M</t>
  </si>
  <si>
    <t>5,35</t>
  </si>
  <si>
    <t>CANTONEIRA (ABAS IGUAIS) EM FERRO GALVANIZADO, 25,4 MM X 3,17 MM (L X E), 1,27KG/M</t>
  </si>
  <si>
    <t>CANTONEIRA (ABAS IGUAIS) EM FERRO GALVANIZADO, 38,1 MM X 3,17 MM (L X E), 3,48 KG/M</t>
  </si>
  <si>
    <t>CANTONEIRA (ABAS IGUAIS) EM FERRO GALVANIZADO, 50,8 MM X 9,53 MM (L X E), 6,99 KG/M</t>
  </si>
  <si>
    <t>40,87</t>
  </si>
  <si>
    <t>25,82</t>
  </si>
  <si>
    <t>2,99</t>
  </si>
  <si>
    <t>27,72</t>
  </si>
  <si>
    <t>3,51</t>
  </si>
  <si>
    <t>12,70</t>
  </si>
  <si>
    <t>14,95</t>
  </si>
  <si>
    <t>22,67</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</si>
  <si>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</si>
  <si>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</si>
  <si>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</si>
  <si>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</si>
  <si>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CHAPA DE ACO CARBONO GALVANIZADA, PERFURADA (GRADE FUROS) E = 1,5 MM, DIAMETRO DO FURO = 9,52 MM (FUROS ALTERNADOS HORIZ.)</t>
  </si>
  <si>
    <t>6,83</t>
  </si>
  <si>
    <t>6,34</t>
  </si>
  <si>
    <t>CHAPA DE ACO GALVANIZADA BITOLA GSG 24, E = 0,64 (5,12 KG/M2)</t>
  </si>
  <si>
    <t>7,38</t>
  </si>
  <si>
    <t>7,16</t>
  </si>
  <si>
    <t>6,13</t>
  </si>
  <si>
    <t>23,86</t>
  </si>
  <si>
    <t>38,66</t>
  </si>
  <si>
    <t>28,51</t>
  </si>
  <si>
    <t>43,64</t>
  </si>
  <si>
    <t>29,95</t>
  </si>
  <si>
    <t>32,16</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</si>
  <si>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</si>
  <si>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</si>
  <si>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</si>
  <si>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</si>
  <si>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12,83</t>
  </si>
  <si>
    <t>17,78</t>
  </si>
  <si>
    <t>15,12</t>
  </si>
  <si>
    <t>16,70</t>
  </si>
  <si>
    <t>8,97</t>
  </si>
  <si>
    <t>12,97</t>
  </si>
  <si>
    <t>10,99</t>
  </si>
  <si>
    <t>13,26</t>
  </si>
  <si>
    <t>CONCRETO USINADO BOMBEAVEL, CLASSE DE RESISTENCIA C30, COM BRITA 0 E 1, SLUMP = 220 +/- 30 MM, EXCLUI SERVICO DE BOMBEAMENTO (NBR 8953)</t>
  </si>
  <si>
    <t>7,34</t>
  </si>
  <si>
    <t>9,88</t>
  </si>
  <si>
    <t>7,90</t>
  </si>
  <si>
    <t>20,26</t>
  </si>
  <si>
    <t>6,20</t>
  </si>
  <si>
    <t>6,61</t>
  </si>
  <si>
    <t>32,88</t>
  </si>
  <si>
    <t>7,62</t>
  </si>
  <si>
    <t>19,29</t>
  </si>
  <si>
    <t>10,06</t>
  </si>
  <si>
    <t>84,54</t>
  </si>
  <si>
    <t>9,03</t>
  </si>
  <si>
    <t>7,19</t>
  </si>
  <si>
    <t>9,61</t>
  </si>
  <si>
    <t>14,76</t>
  </si>
  <si>
    <t>14,02</t>
  </si>
  <si>
    <t>28,41</t>
  </si>
  <si>
    <t>32,06</t>
  </si>
  <si>
    <t>14,00</t>
  </si>
  <si>
    <t>11,01</t>
  </si>
  <si>
    <t>18,85</t>
  </si>
  <si>
    <t>25,26</t>
  </si>
  <si>
    <t>18,34</t>
  </si>
  <si>
    <t>12,53</t>
  </si>
  <si>
    <t>94,80</t>
  </si>
  <si>
    <t>19,49</t>
  </si>
  <si>
    <t>17,46</t>
  </si>
  <si>
    <t>32,02</t>
  </si>
  <si>
    <t>10,76</t>
  </si>
  <si>
    <t>13,24</t>
  </si>
  <si>
    <t>15,39</t>
  </si>
  <si>
    <t>11,09</t>
  </si>
  <si>
    <t>15,88</t>
  </si>
  <si>
    <t>CONJUNTO PRE-MOLDADO COMPOSTO POR GRELHA (0,99 X 0,45 M), QUADRO (1,10 X 0,52 M) E CANTONEIRA (1,10 X 0,35 M), EM CONCRETO ARMADO, COM FCK DE 21 MPA</t>
  </si>
  <si>
    <t>36,21</t>
  </si>
  <si>
    <t>3,96</t>
  </si>
  <si>
    <t>24,29</t>
  </si>
  <si>
    <t>3,62</t>
  </si>
  <si>
    <t>16,77</t>
  </si>
  <si>
    <t>33,76</t>
  </si>
  <si>
    <t>10,00</t>
  </si>
  <si>
    <t>19,94</t>
  </si>
  <si>
    <t>18,03</t>
  </si>
  <si>
    <t>50,37</t>
  </si>
  <si>
    <t>197,14</t>
  </si>
  <si>
    <t>4,66</t>
  </si>
  <si>
    <t>42,54</t>
  </si>
  <si>
    <t>11,93</t>
  </si>
  <si>
    <t>CRUZETA DE MADEIRA TRATADA, *90 X 115 X 2400* MM, EM EUCALIPTO OU EQUIVALENTE DA REGIAO</t>
  </si>
  <si>
    <t>11,95</t>
  </si>
  <si>
    <t>CUMEEIRA PARA TELHA DE CONCRETO, PARA 2 AGUAS DE TELHADO, COR CINZA, RENDIMENTO DE *3* TELHAS/M</t>
  </si>
  <si>
    <t>4,49</t>
  </si>
  <si>
    <t>18,58</t>
  </si>
  <si>
    <t>2,08</t>
  </si>
  <si>
    <t>20,80</t>
  </si>
  <si>
    <t>22,27</t>
  </si>
  <si>
    <t>28,47</t>
  </si>
  <si>
    <t>51,28</t>
  </si>
  <si>
    <t>6,04</t>
  </si>
  <si>
    <t>33,15</t>
  </si>
  <si>
    <t>8,04</t>
  </si>
  <si>
    <t>3,53</t>
  </si>
  <si>
    <t>18,09</t>
  </si>
  <si>
    <t>36,68</t>
  </si>
  <si>
    <t>9,27</t>
  </si>
  <si>
    <t>4,23</t>
  </si>
  <si>
    <t>25,44</t>
  </si>
  <si>
    <t>118,51</t>
  </si>
  <si>
    <t>63,85</t>
  </si>
  <si>
    <t>17,63</t>
  </si>
  <si>
    <t>35,96</t>
  </si>
  <si>
    <t>5,04</t>
  </si>
  <si>
    <t>53,81</t>
  </si>
  <si>
    <t>50,96</t>
  </si>
  <si>
    <t>22,82</t>
  </si>
  <si>
    <t>3,75</t>
  </si>
  <si>
    <t>13,88</t>
  </si>
  <si>
    <t>7,71</t>
  </si>
  <si>
    <t>20,98</t>
  </si>
  <si>
    <t>13,90</t>
  </si>
  <si>
    <t>41,27</t>
  </si>
  <si>
    <t>38,34</t>
  </si>
  <si>
    <t>12,68</t>
  </si>
  <si>
    <t>17,39</t>
  </si>
  <si>
    <t>21,06</t>
  </si>
  <si>
    <t>12,56</t>
  </si>
  <si>
    <t>23,99</t>
  </si>
  <si>
    <t>DESMOLDANTE PARA CONCRETO ESTAMPADO</t>
  </si>
  <si>
    <t>12,98</t>
  </si>
  <si>
    <t>5,23</t>
  </si>
  <si>
    <t>25,40</t>
  </si>
  <si>
    <t>75,12</t>
  </si>
  <si>
    <t>30,49</t>
  </si>
  <si>
    <t>46,05</t>
  </si>
  <si>
    <t>100,89</t>
  </si>
  <si>
    <t>91,95</t>
  </si>
  <si>
    <t>21,96</t>
  </si>
  <si>
    <t>ELEMENTO VAZADO CERAMICO DIAGONAL (TIPO FLOR/QUADRADO/XIS) 25 X 18 X 7 CM</t>
  </si>
  <si>
    <t>ELEMENTO VAZADO CERAMICO QUADRADO (RETO OU REDONDO), *7 A 9 X 20 X 20* CM (L X A X C)</t>
  </si>
  <si>
    <t>15,79</t>
  </si>
  <si>
    <t>5,11</t>
  </si>
  <si>
    <t>17,85</t>
  </si>
  <si>
    <t>22,39</t>
  </si>
  <si>
    <t>8,63</t>
  </si>
  <si>
    <t>40,69</t>
  </si>
  <si>
    <t>7,55</t>
  </si>
  <si>
    <t>9,62</t>
  </si>
  <si>
    <t>5,50</t>
  </si>
  <si>
    <t>24,89</t>
  </si>
  <si>
    <t>ENDURECEDOR MINERAL DE BASE CIMENTICIA PARA PISO DE CONCRETO</t>
  </si>
  <si>
    <t>4,09</t>
  </si>
  <si>
    <t>0,58</t>
  </si>
  <si>
    <t>EPI - FAMILIA ALMOXARIFE - MENSALISTA (ENCARGOS COMPLEMENTARES - COLETADO CAIXA)</t>
  </si>
  <si>
    <t>108,80</t>
  </si>
  <si>
    <t>171,87</t>
  </si>
  <si>
    <t>151,31</t>
  </si>
  <si>
    <t>EPI - FAMILIA ENCARREGADO GERAL - MENSALISTA (ENCARGOS COMPLEMENTARES - COLETADO CAIXA)</t>
  </si>
  <si>
    <t>177,24</t>
  </si>
  <si>
    <t>103,22</t>
  </si>
  <si>
    <t>0,63</t>
  </si>
  <si>
    <t>119,49</t>
  </si>
  <si>
    <t>178,44</t>
  </si>
  <si>
    <t>250,26</t>
  </si>
  <si>
    <t>191,25</t>
  </si>
  <si>
    <t>244,54</t>
  </si>
  <si>
    <t>65,97</t>
  </si>
  <si>
    <t>0,23</t>
  </si>
  <si>
    <t>6,62</t>
  </si>
  <si>
    <t>4,87</t>
  </si>
  <si>
    <t>23,04</t>
  </si>
  <si>
    <t>ESTABILIZADOR BIVOLT AUTOMATICO, 1000 VA</t>
  </si>
  <si>
    <t>ESTABILIZADOR BIVOLT AUTOMATICO, 1500 VA</t>
  </si>
  <si>
    <t>ESTABILIZADOR BIVOLT AUTOMATICO, 2000 VA</t>
  </si>
  <si>
    <t>ESTABILIZADOR BIVOLT AUTOMATICO, 300 VA</t>
  </si>
  <si>
    <t>ESTABILIZADOR BIVOLT AUTOMATICO, 500 VA</t>
  </si>
  <si>
    <t>61,19</t>
  </si>
  <si>
    <t>19,32</t>
  </si>
  <si>
    <t>103,70</t>
  </si>
  <si>
    <t>29,08</t>
  </si>
  <si>
    <t>35,95</t>
  </si>
  <si>
    <t>90,55</t>
  </si>
  <si>
    <t>7,65</t>
  </si>
  <si>
    <t>4,04</t>
  </si>
  <si>
    <t>21,82</t>
  </si>
  <si>
    <t>44,82</t>
  </si>
  <si>
    <t>59,90</t>
  </si>
  <si>
    <t>39,97</t>
  </si>
  <si>
    <t>31,73</t>
  </si>
  <si>
    <t>20,73</t>
  </si>
  <si>
    <t>71,44</t>
  </si>
  <si>
    <t>117,38</t>
  </si>
  <si>
    <t>53,34</t>
  </si>
  <si>
    <t>FERRAMENTAS - FAMILIA ENCARREGADO GERAL - MENSALISTA (ENCARGOS COMPLEMENTARES - COLETADO CAIXA)</t>
  </si>
  <si>
    <t>110,22</t>
  </si>
  <si>
    <t>240,10</t>
  </si>
  <si>
    <t>167,28</t>
  </si>
  <si>
    <t>2,16</t>
  </si>
  <si>
    <t>65,44</t>
  </si>
  <si>
    <t>3,81</t>
  </si>
  <si>
    <t>36,05</t>
  </si>
  <si>
    <t>7,91</t>
  </si>
  <si>
    <t>6,65</t>
  </si>
  <si>
    <t>16,42</t>
  </si>
  <si>
    <t>16,75</t>
  </si>
  <si>
    <t>66,17</t>
  </si>
  <si>
    <t>100,00</t>
  </si>
  <si>
    <t>21,00</t>
  </si>
  <si>
    <t>17,00</t>
  </si>
  <si>
    <t>16,61</t>
  </si>
  <si>
    <t>4,40</t>
  </si>
  <si>
    <t>GESSO EM PO PARA REVESTIMENTOS/MOLDURAS/SANCAS E USO GERAL</t>
  </si>
  <si>
    <t>0,36</t>
  </si>
  <si>
    <t>12,33</t>
  </si>
  <si>
    <t>19,17</t>
  </si>
  <si>
    <t>23,39</t>
  </si>
  <si>
    <t>141,75</t>
  </si>
  <si>
    <t>39,64</t>
  </si>
  <si>
    <t>5,54</t>
  </si>
  <si>
    <t>1,17</t>
  </si>
  <si>
    <t>84,32</t>
  </si>
  <si>
    <t>18,00</t>
  </si>
  <si>
    <t>9,12</t>
  </si>
  <si>
    <t>22,13</t>
  </si>
  <si>
    <t>8,96</t>
  </si>
  <si>
    <t>15,89</t>
  </si>
  <si>
    <t>20,74</t>
  </si>
  <si>
    <t>13,76</t>
  </si>
  <si>
    <t>44,89</t>
  </si>
  <si>
    <t>2,46</t>
  </si>
  <si>
    <t>4,10</t>
  </si>
  <si>
    <t>5,94</t>
  </si>
  <si>
    <t>12,71</t>
  </si>
  <si>
    <t>15,74</t>
  </si>
  <si>
    <t>42,10</t>
  </si>
  <si>
    <t>11,61</t>
  </si>
  <si>
    <t>21,31</t>
  </si>
  <si>
    <t>10,40</t>
  </si>
  <si>
    <t>24,93</t>
  </si>
  <si>
    <t>11,80</t>
  </si>
  <si>
    <t>29,40</t>
  </si>
  <si>
    <t>15,13</t>
  </si>
  <si>
    <t>13,67</t>
  </si>
  <si>
    <t>18,96</t>
  </si>
  <si>
    <t>23,83</t>
  </si>
  <si>
    <t>25,58</t>
  </si>
  <si>
    <t>25,01</t>
  </si>
  <si>
    <t>14,32</t>
  </si>
  <si>
    <t>32,39</t>
  </si>
  <si>
    <t>17,82</t>
  </si>
  <si>
    <t>48,20</t>
  </si>
  <si>
    <t>5,73</t>
  </si>
  <si>
    <t>221,43</t>
  </si>
  <si>
    <t>36,06</t>
  </si>
  <si>
    <t>51,01</t>
  </si>
  <si>
    <t>38,87</t>
  </si>
  <si>
    <t>40,85</t>
  </si>
  <si>
    <t>LAMBRI EM ALUMINIO, DE APROXIMADAMENTE 0,6 KG/M, COM APROXIMADAMENTE 168,0 MM DE LARGURA, 6,0 MM DE ALTURA E 6,0 M DE EXTENSAO</t>
  </si>
  <si>
    <t>19,31</t>
  </si>
  <si>
    <t>41,23</t>
  </si>
  <si>
    <t>43,14</t>
  </si>
  <si>
    <t>126,99</t>
  </si>
  <si>
    <t>23,85</t>
  </si>
  <si>
    <t>1,41</t>
  </si>
  <si>
    <t>LONA PLASTICA EXTRA FORTE PRETA, E = 200 MICRA</t>
  </si>
  <si>
    <t>LONA PLASTICA PESADA PRETA, E = 150 MICRA</t>
  </si>
  <si>
    <t>38,26</t>
  </si>
  <si>
    <t>28,21</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</si>
  <si>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</si>
  <si>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</si>
  <si>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</si>
  <si>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</si>
  <si>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</si>
  <si>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</si>
  <si>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</si>
  <si>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39,23</t>
  </si>
  <si>
    <t>40,89</t>
  </si>
  <si>
    <t>36,28</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</si>
  <si>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</si>
  <si>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TIPO TARTARUGA A PROVA DE TEMPO, GASES, VAPOR E PO, EM ALUMINIO, COM GRADE, BASE E27, POTENCIA MAXIMA 100 W - REF Y 25/1 (NAO INCLUI LAMPADA)</t>
  </si>
  <si>
    <t>47,36</t>
  </si>
  <si>
    <t>9,40</t>
  </si>
  <si>
    <t>12,15</t>
  </si>
  <si>
    <t>21,37</t>
  </si>
  <si>
    <t>14,18</t>
  </si>
  <si>
    <t>13,77</t>
  </si>
  <si>
    <t>19,28</t>
  </si>
  <si>
    <t>45,47</t>
  </si>
  <si>
    <t>28,57</t>
  </si>
  <si>
    <t>4,57</t>
  </si>
  <si>
    <t>53,61</t>
  </si>
  <si>
    <t>19,23</t>
  </si>
  <si>
    <t>13,51</t>
  </si>
  <si>
    <t>37,95</t>
  </si>
  <si>
    <t>7,22</t>
  </si>
  <si>
    <t>107,39</t>
  </si>
  <si>
    <t>7,66</t>
  </si>
  <si>
    <t>13,57</t>
  </si>
  <si>
    <t>21,46</t>
  </si>
  <si>
    <t>32,70</t>
  </si>
  <si>
    <t>96,25</t>
  </si>
  <si>
    <t>0,88</t>
  </si>
  <si>
    <t>11,31</t>
  </si>
  <si>
    <t>5,96</t>
  </si>
  <si>
    <t>8,70</t>
  </si>
  <si>
    <t>17,74</t>
  </si>
  <si>
    <t>11,53</t>
  </si>
  <si>
    <t>2,03</t>
  </si>
  <si>
    <t>26,56</t>
  </si>
  <si>
    <t>40,76</t>
  </si>
  <si>
    <t>10,30</t>
  </si>
  <si>
    <t>15,33</t>
  </si>
  <si>
    <t>4,02</t>
  </si>
  <si>
    <t>20,29</t>
  </si>
  <si>
    <t>14,42</t>
  </si>
  <si>
    <t>5,90</t>
  </si>
  <si>
    <t>4,67</t>
  </si>
  <si>
    <t>MADEIRA ROLICA TRATADA, D = 12 A 15 CM, H = 3,00 M, EM EUCALIPTO OU EQUIVALENTE DA REGIAO</t>
  </si>
  <si>
    <t>MADEIRA ROLICA TRATADA, D = 16 A 20 CM, H = 6,00 M, EM EUCALIPTO OU EQUIVALENTE DA REGIAO</t>
  </si>
  <si>
    <t>37,04</t>
  </si>
  <si>
    <t>MADEIRA ROLICA TRATADA, D = 25 A 29 CM, H = 6,50 M, EM EUCALIPTO OU EQUIVALENTE DA REGIAO</t>
  </si>
  <si>
    <t>98,27</t>
  </si>
  <si>
    <t>MADEIRA ROLICA TRATADA, D = 30 A 34 CM, H = 6,50 M, EM EUCALIPTO OU EQUIVALENTE DA REGIAO</t>
  </si>
  <si>
    <t>143,16</t>
  </si>
  <si>
    <t>MADEIRA SERRADA EM PINUS, MISTA OU EQUIVALENTE DA REGIAO - BRUTA</t>
  </si>
  <si>
    <t>23,00</t>
  </si>
  <si>
    <t>3,45</t>
  </si>
  <si>
    <t>4,84</t>
  </si>
  <si>
    <t>33,92</t>
  </si>
  <si>
    <t>35,10</t>
  </si>
  <si>
    <t>24,77</t>
  </si>
  <si>
    <t>9,83</t>
  </si>
  <si>
    <t>14,83</t>
  </si>
  <si>
    <t>15,75</t>
  </si>
  <si>
    <t>19,68</t>
  </si>
  <si>
    <t>15,47</t>
  </si>
  <si>
    <t>13,14</t>
  </si>
  <si>
    <t>29,39</t>
  </si>
  <si>
    <t>MASSA DE REJUNTE EM PO PARA DRYWALL, A BASE DE GESSO, SECAGEM RAPIDA, PARA TRATAMENTO DE JUNTAS DE CHAPA DE GESSO (NECESSITA ADICAO DE AGUA)</t>
  </si>
  <si>
    <t>19,12</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</si>
  <si>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</si>
  <si>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</si>
  <si>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</si>
  <si>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</si>
  <si>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</si>
  <si>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</si>
  <si>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</si>
  <si>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</si>
  <si>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</si>
  <si>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</si>
  <si>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</si>
  <si>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</si>
  <si>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</si>
  <si>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</si>
  <si>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</si>
  <si>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</si>
  <si>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</si>
  <si>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</si>
  <si>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</si>
  <si>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</si>
  <si>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</si>
  <si>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</si>
  <si>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</si>
  <si>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</si>
  <si>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80,00</t>
  </si>
  <si>
    <t>12,41</t>
  </si>
  <si>
    <t>12,73</t>
  </si>
  <si>
    <t>MOURAO DE CONCRETO CURVO, *10 X 10* CM, H= *2,60* M + CURVA DE 0,40 M</t>
  </si>
  <si>
    <t>MOURAO DE CONCRETO RETO, SECAO QUADARA *10 X 10* CM, H= *2,30* M</t>
  </si>
  <si>
    <t>MOURAO DE CONCRETO RETO, SECAO QUADRADA, *10 X 10* CM, H= 3,00 M</t>
  </si>
  <si>
    <t>MOURAO ROLICO DE MADEIRA TRATADA, D = 16 A 20 CM, H = 2,20 M, EM EUCALIPTO OU EQUIVALENTE DA REGIAO (PARA CERCA)</t>
  </si>
  <si>
    <t>20,79</t>
  </si>
  <si>
    <t>MOURAO ROLICO DE MADEIRA TRATADA, D = 8 A 11 CM, H = 2,20 M, EM EUCALIPTO OU EQUIVALENTE DA REGIAO (PARA CERCA)</t>
  </si>
  <si>
    <t>29,84</t>
  </si>
  <si>
    <t>66,67</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</si>
  <si>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</si>
  <si>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</si>
  <si>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</si>
  <si>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</si>
  <si>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</si>
  <si>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14,40</t>
  </si>
  <si>
    <t>12,50</t>
  </si>
  <si>
    <t>OPERADOR DE BETONEIRA ESTACIONARIA / MISTURADOR</t>
  </si>
  <si>
    <t>OPERADOR DE GUINCHO OU GUINCHEIRO</t>
  </si>
  <si>
    <t>12,82</t>
  </si>
  <si>
    <t>OPERADOR DE PAVIMENTADORA / MESA VIBROACABADORA</t>
  </si>
  <si>
    <t>OPERADOR DE PAVIMENTADORA / MESA VIBROACABADORA (MENSALISTA)</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</si>
  <si>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</si>
  <si>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</si>
  <si>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</si>
  <si>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</si>
  <si>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</si>
  <si>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</si>
  <si>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</si>
  <si>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0,21</t>
  </si>
  <si>
    <t>16,58</t>
  </si>
  <si>
    <t>9,41</t>
  </si>
  <si>
    <t>14,59</t>
  </si>
  <si>
    <t>13,48</t>
  </si>
  <si>
    <t>0,26</t>
  </si>
  <si>
    <t>18,42</t>
  </si>
  <si>
    <t>21,65</t>
  </si>
  <si>
    <t>357,31</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</si>
  <si>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</si>
  <si>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</si>
  <si>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</si>
  <si>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</si>
  <si>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</si>
  <si>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</si>
  <si>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</si>
  <si>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EM CHAPA ACO DOBRADA, E = 3,04 MM, H = 20 CM, ABAS = 5 CM (4,47 KG/M)</t>
  </si>
  <si>
    <t>PERFIL "U" ENRIJECIDO DE ACO GALVANIZADO, DOBRADO, 150 X 60 X 20 MM, E = 3,00 MM OU 200 X 75 X 25 MM, E = 3,75 MM</t>
  </si>
  <si>
    <t>5,33</t>
  </si>
  <si>
    <t>9,82</t>
  </si>
  <si>
    <t>5,72</t>
  </si>
  <si>
    <t>26,99</t>
  </si>
  <si>
    <t>14,84</t>
  </si>
  <si>
    <t>9,91</t>
  </si>
  <si>
    <t>187,95</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</si>
  <si>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</si>
  <si>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</si>
  <si>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35,08</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</si>
  <si>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</si>
  <si>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</si>
  <si>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</si>
  <si>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17,21</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</si>
  <si>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</si>
  <si>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</si>
  <si>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</si>
  <si>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37,08</t>
  </si>
  <si>
    <t>PLACA DE GESSO PARA FORRO, *60 X 60* CM, ESPESSURA DE 12 MM (SEM COLOCACAO)</t>
  </si>
  <si>
    <t>250,00</t>
  </si>
  <si>
    <t>19,45</t>
  </si>
  <si>
    <t>3,09</t>
  </si>
  <si>
    <t>19,77</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</si>
  <si>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</si>
  <si>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</si>
  <si>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</si>
  <si>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10,87</t>
  </si>
  <si>
    <t>309,54</t>
  </si>
  <si>
    <t>POSTE ROLICO DE MADEIRA TRATADA, D = 20 A 25 CM, H = 12,00 M, EM EUCALIPTO OU EQUIVALENTE DA REGIAO</t>
  </si>
  <si>
    <t>69,25</t>
  </si>
  <si>
    <t>55,00</t>
  </si>
  <si>
    <t>12,58</t>
  </si>
  <si>
    <t>23,57</t>
  </si>
  <si>
    <t>33,23</t>
  </si>
  <si>
    <t>13,06</t>
  </si>
  <si>
    <t>QUADRO DE DISTRIBUICAO COM BARRAMENTO TRIFASICO, DE EMBUTIR, EM CHAPA DE ACO GALVANIZADO, PARA 18 DISJUNTORES DIN, 100 A, INCLUINDO BARRAMENTO</t>
  </si>
  <si>
    <t>QUADRO DE DISTRIBUICAO COM BARRAMENTO TRIFASICO, DE SOBREPOR, EM CHAPA DE ACO GALVANIZADO, PARA *42*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</si>
  <si>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</si>
  <si>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</si>
  <si>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</si>
  <si>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</si>
  <si>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</si>
  <si>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</si>
  <si>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</si>
  <si>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</si>
  <si>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</si>
  <si>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</si>
  <si>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</si>
  <si>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34,51</t>
  </si>
  <si>
    <t>QUADRO DE DISTRIBUICAO, SEM BARRAMENTO, EM PVC, DE SOBREPOR, PARA 12 DISJUNTORES NEMA OU 16 DISJUNTORES DIN</t>
  </si>
  <si>
    <t>98,77</t>
  </si>
  <si>
    <t>QUADRO DE DISTRIBUICAO, SEM BARRAMENTO, EM PVC, DE SOBREPOR, PARA 18 DISJUNTORES NEMA OU 24 DISJUNTORES DIN</t>
  </si>
  <si>
    <t>QUADRO DE DISTRIBUICAO, SEM BARRAMENTO, EM PVC, DE SOBREPOR, PARA 27 DISJUNTORES NEMA OU 36 DISJUNTORES DIN</t>
  </si>
  <si>
    <t>201,98</t>
  </si>
  <si>
    <t>QUADRO DE DISTRIBUICAO, SEM BARRAMENTO, EM PVC, DE SOBREPOR, PARA 6 DISJUNTORES NEMA OU 8 DISJUNTORES DIN</t>
  </si>
  <si>
    <t>146,12</t>
  </si>
  <si>
    <t>15,94</t>
  </si>
  <si>
    <t>16,82</t>
  </si>
  <si>
    <t>49,45</t>
  </si>
  <si>
    <t>25,65</t>
  </si>
  <si>
    <t>16,74</t>
  </si>
  <si>
    <t>64,10</t>
  </si>
  <si>
    <t>24,55</t>
  </si>
  <si>
    <t>29,42</t>
  </si>
  <si>
    <t>47,37</t>
  </si>
  <si>
    <t>15,81</t>
  </si>
  <si>
    <t>28,90</t>
  </si>
  <si>
    <t>86,30</t>
  </si>
  <si>
    <t>19,41</t>
  </si>
  <si>
    <t>23,18</t>
  </si>
  <si>
    <t>REJUNTE CIMENTICIO, QUALQUER COR</t>
  </si>
  <si>
    <t>REJUNTE EPOXI, QUALQUER COR</t>
  </si>
  <si>
    <t>55,65</t>
  </si>
  <si>
    <t>26,38</t>
  </si>
  <si>
    <t>25,91</t>
  </si>
  <si>
    <t>0,27</t>
  </si>
  <si>
    <t>8,98</t>
  </si>
  <si>
    <t>16,14</t>
  </si>
  <si>
    <t>RUFO INTERNO/EXTERNO DE CHAPA DE ACO GALVANIZADA NUM 24, CORTE 25 CM</t>
  </si>
  <si>
    <t>17,59</t>
  </si>
  <si>
    <t>17,64</t>
  </si>
  <si>
    <t>SARRAFO *2,5 X 10* CM EM PINUS, MISTA OU EQUIVALENTE DA REGIAO - BRUTA</t>
  </si>
  <si>
    <t>SARRAFO *2,5 X 5* CM EM PINUS, MISTA OU EQUIVALENTE DA REGIAO - BRUTA</t>
  </si>
  <si>
    <t>SARRAFO *2,5 X 7,5* CM EM PINUS, MISTA OU EQUIVALENTE DA REGIAO - BRUTA</t>
  </si>
  <si>
    <t>SELANTE ACRILICO PARA TRATAMENTO / ACABAMENTO SUPERFICIAL DE CONCRETO ESTAMPADO, APARENTE, PEDRAS E OUTROS</t>
  </si>
  <si>
    <t>31,15</t>
  </si>
  <si>
    <t>SELANTE ELASTICO MONOCOMPONENTE A BASE DE POLIURETANO (PU) PARA JUNTAS DIVERSAS</t>
  </si>
  <si>
    <t>SELANTE MONOCOMPONENTE A BASE DE SILICONE DE BAIXO MODULO, PARA JUNTAS DE PAVIMENTACAO</t>
  </si>
  <si>
    <t>30,06</t>
  </si>
  <si>
    <t>53,41</t>
  </si>
  <si>
    <t>28,66</t>
  </si>
  <si>
    <t>18,82</t>
  </si>
  <si>
    <t>24,66</t>
  </si>
  <si>
    <t>51,83</t>
  </si>
  <si>
    <t>10,72</t>
  </si>
  <si>
    <t>TABUA *2,5 X 15 CM EM PINUS, MISTA OU EQUIVALENTE DA REGIAO - BRUTA</t>
  </si>
  <si>
    <t>TABUA *2,5 X 23* CM EM PINUS, MISTA OU EQUIVALENTE DA REGIAO - BRUTA</t>
  </si>
  <si>
    <t>TABUA *2,5 X 30 CM EM PINUS, MISTA OU EQUIVALENTE DA REGIAO - BRUTA</t>
  </si>
  <si>
    <t>8,60</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</si>
  <si>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</si>
  <si>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</si>
  <si>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</si>
  <si>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</si>
  <si>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</si>
  <si>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</si>
  <si>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</si>
  <si>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</si>
  <si>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</si>
  <si>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</si>
  <si>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</si>
  <si>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</si>
  <si>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</si>
  <si>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</si>
  <si>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11,47</t>
  </si>
  <si>
    <t>64,94</t>
  </si>
  <si>
    <t>23,89</t>
  </si>
  <si>
    <t>45,94</t>
  </si>
  <si>
    <t>18,33</t>
  </si>
  <si>
    <t>7,44</t>
  </si>
  <si>
    <t>246,44</t>
  </si>
  <si>
    <t>34,60</t>
  </si>
  <si>
    <t>18,11</t>
  </si>
  <si>
    <t>31,55</t>
  </si>
  <si>
    <t>29,58</t>
  </si>
  <si>
    <t>42,04</t>
  </si>
  <si>
    <t>2,85</t>
  </si>
  <si>
    <t>47,34</t>
  </si>
  <si>
    <t>29,81</t>
  </si>
  <si>
    <t>19,35</t>
  </si>
  <si>
    <t>2,60</t>
  </si>
  <si>
    <t>19,75</t>
  </si>
  <si>
    <t>22,03</t>
  </si>
  <si>
    <t>34,20</t>
  </si>
  <si>
    <t>18,47</t>
  </si>
  <si>
    <t>13,11</t>
  </si>
  <si>
    <t>76,83</t>
  </si>
  <si>
    <t>103,72</t>
  </si>
  <si>
    <t>22,33</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</si>
  <si>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</si>
  <si>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</si>
  <si>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</si>
  <si>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</si>
  <si>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</si>
  <si>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</si>
  <si>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20,16</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</si>
  <si>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</si>
  <si>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</si>
  <si>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</si>
  <si>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</si>
  <si>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</si>
  <si>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</si>
  <si>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</si>
  <si>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</si>
  <si>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</si>
  <si>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</si>
  <si>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</si>
  <si>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</si>
  <si>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</si>
  <si>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</si>
  <si>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TELHA DE CONCRETO TIPO CLASSICA, COR CINZA, COMPRIMENTO DE *42* CM,  RENDIMENTO DE *10* TELHAS/M2</t>
  </si>
  <si>
    <t>24,59</t>
  </si>
  <si>
    <t>40,45</t>
  </si>
  <si>
    <t>20,06</t>
  </si>
  <si>
    <t>53,84</t>
  </si>
  <si>
    <t>27,76</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</si>
  <si>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</si>
  <si>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</si>
  <si>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42,09</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</si>
  <si>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</si>
  <si>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</si>
  <si>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</si>
  <si>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</si>
  <si>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</si>
  <si>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</si>
  <si>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351,68</t>
  </si>
  <si>
    <t>36,85</t>
  </si>
  <si>
    <t>TELHADOR  (MENSALISTA)</t>
  </si>
  <si>
    <t>13,19</t>
  </si>
  <si>
    <t>9,38</t>
  </si>
  <si>
    <t>20,32</t>
  </si>
  <si>
    <t>27,58</t>
  </si>
  <si>
    <t>6,96</t>
  </si>
  <si>
    <t>12,64</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</si>
  <si>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</si>
  <si>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</si>
  <si>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</si>
  <si>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</si>
  <si>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</si>
  <si>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</si>
  <si>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TINTA / REVESTIMENTO A BASE DE RESINA EPOXI COM ALCATRAO, BICOMPONENTE</t>
  </si>
  <si>
    <t>14,71</t>
  </si>
  <si>
    <t>75,65</t>
  </si>
  <si>
    <t>26,80</t>
  </si>
  <si>
    <t>42,98</t>
  </si>
  <si>
    <t>8,73</t>
  </si>
  <si>
    <t>13,31</t>
  </si>
  <si>
    <t>54,69</t>
  </si>
  <si>
    <t>46,03</t>
  </si>
  <si>
    <t>47,27</t>
  </si>
  <si>
    <t>38,12</t>
  </si>
  <si>
    <t>33,62</t>
  </si>
  <si>
    <t>38,45</t>
  </si>
  <si>
    <t>14,43</t>
  </si>
  <si>
    <t>TRELICA NERVURADA (ESPACADOR), ALTURA = 120,0 MM, DIAMETRO DOS BANZOS INFERIORES E SUPERIOR = 6,0 MM, DIAMETRO DA DIAGONAL = 4,2 MM</t>
  </si>
  <si>
    <t>10,41</t>
  </si>
  <si>
    <t>TUBO ACO CARBONO SEM COSTURA 1 1/4", E= *3,56 MM, SCHEDULE 40, *3,38* KG/M</t>
  </si>
  <si>
    <t>TUBO ACO CARBONO SEM COSTURA 1", E= *3,38 MM, SCHEDULE 40, *2,50* KG/M</t>
  </si>
  <si>
    <t>TUBO ACO CARBONO SEM COSTURA 3", E= *5,49 MM, SCHEDULE 40, *11,28* KG/M</t>
  </si>
  <si>
    <t>TUBO ACO CARBONO SEM COSTURA 5", E= *6,55 MM, SCHEDULE 40, *21,75* KG/M</t>
  </si>
  <si>
    <t>16,38</t>
  </si>
  <si>
    <t>35,43</t>
  </si>
  <si>
    <t>112,39</t>
  </si>
  <si>
    <t>20,86</t>
  </si>
  <si>
    <t>35,39</t>
  </si>
  <si>
    <t>54,01</t>
  </si>
  <si>
    <t>35,33</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</si>
  <si>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</si>
  <si>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</si>
  <si>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</si>
  <si>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</si>
  <si>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</si>
  <si>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</si>
  <si>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</si>
  <si>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</si>
  <si>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</si>
  <si>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</si>
  <si>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</si>
  <si>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</si>
  <si>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</si>
  <si>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</si>
  <si>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</si>
  <si>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</si>
  <si>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</si>
  <si>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</si>
  <si>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</si>
  <si>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</si>
  <si>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</si>
  <si>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</si>
  <si>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</si>
  <si>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</si>
  <si>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</si>
  <si>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</si>
  <si>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</si>
  <si>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</si>
  <si>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</si>
  <si>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124,53</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</si>
  <si>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</si>
  <si>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</si>
  <si>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</si>
  <si>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</si>
  <si>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</si>
  <si>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</si>
  <si>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</si>
  <si>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</si>
  <si>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</si>
  <si>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</si>
  <si>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</si>
  <si>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</si>
  <si>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</si>
  <si>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</si>
  <si>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</si>
  <si>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</si>
  <si>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</si>
  <si>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</si>
  <si>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</si>
  <si>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</si>
  <si>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</si>
  <si>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</si>
  <si>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</si>
  <si>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44,83</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</si>
  <si>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</si>
  <si>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</si>
  <si>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</si>
  <si>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</si>
  <si>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</si>
  <si>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</si>
  <si>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</si>
  <si>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</si>
  <si>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</si>
  <si>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</si>
  <si>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</si>
  <si>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</si>
  <si>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</si>
  <si>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</si>
  <si>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</si>
  <si>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119,91</t>
  </si>
  <si>
    <t>TUBO DE CONCRETO SIMPLES POROSO PARA DRENAGEM (DRENO POROSO), COM ENCAIXE MACHO E FEMEA, DIAMETRO NOMINAL DE 200 MM</t>
  </si>
  <si>
    <t>TUBO DE CONCRETO SIMPLES POROSO PARA DRENAGEM (DRENO POROSO), COM ENCAIXE MACHO E FEMEA, DIAMETRO NOMINAL DE 300 MM</t>
  </si>
  <si>
    <t>43,60</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</si>
  <si>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</si>
  <si>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</si>
  <si>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</si>
  <si>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</si>
  <si>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</si>
  <si>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</si>
  <si>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</si>
  <si>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5,19</t>
  </si>
  <si>
    <t>3,23</t>
  </si>
  <si>
    <t>77,59</t>
  </si>
  <si>
    <t>12,02</t>
  </si>
  <si>
    <t>40,92</t>
  </si>
  <si>
    <t>49,04</t>
  </si>
  <si>
    <t>30,17</t>
  </si>
  <si>
    <t>58,83</t>
  </si>
  <si>
    <t>28,64</t>
  </si>
  <si>
    <t>23,02</t>
  </si>
  <si>
    <t>10,62</t>
  </si>
  <si>
    <t>34,40</t>
  </si>
  <si>
    <t>232,28</t>
  </si>
  <si>
    <t>18,45</t>
  </si>
  <si>
    <t>16,69</t>
  </si>
  <si>
    <t>20,12</t>
  </si>
  <si>
    <t>26,98</t>
  </si>
  <si>
    <t>95,33</t>
  </si>
  <si>
    <t>151,79</t>
  </si>
  <si>
    <t>2,74</t>
  </si>
  <si>
    <t>147,56</t>
  </si>
  <si>
    <t>VIGA *7,5 X 10* CM EM PINUS, MISTA OU EQUIVALENTE DA REGIAO - BRUTA</t>
  </si>
  <si>
    <t>VIGA *7,5 X 15 CM EM PINUS, MISTA OU EQUIVALENTE DA REGIAO - BRUTA</t>
  </si>
  <si>
    <t>13,73</t>
  </si>
  <si>
    <t>67,69</t>
  </si>
  <si>
    <t>25,04</t>
  </si>
  <si>
    <t>32,90</t>
  </si>
  <si>
    <t>14 itens para ajuste</t>
  </si>
  <si>
    <t>horista=113,69% / mensalista=73,06%</t>
  </si>
  <si>
    <t>BDI UTILIZADOS:</t>
  </si>
  <si>
    <r>
      <t xml:space="preserve">VALOR ESTIMADO TOTAL COM BDI </t>
    </r>
    <r>
      <rPr>
        <sz val="12"/>
        <rFont val="Calibri"/>
        <family val="2"/>
      </rPr>
      <t>.............................................................................................................</t>
    </r>
  </si>
  <si>
    <t xml:space="preserve">ENG. ÉDNUM ALMEIDA RIBEIRO
CREA 22.359/D-PE 
ART: 0720190083904  
MAT: 973.457-0
</t>
  </si>
  <si>
    <t>CUSTO UNITÁRIO (R$)</t>
  </si>
  <si>
    <t>PREÇO UNITÁRIO (R$) C/ BDI</t>
  </si>
  <si>
    <t>PREÇO TOTAL (R$) C/ BDI</t>
  </si>
  <si>
    <t>20,94%</t>
  </si>
  <si>
    <t>antes-41598(jul 2019)-R$1.521,75</t>
  </si>
  <si>
    <t>CCU - 02.002</t>
  </si>
  <si>
    <t>REF: 74.209/001 SINAPI JUL/19</t>
  </si>
  <si>
    <t>antes-74209/1(jul 2019)-R$341,30/m²</t>
  </si>
  <si>
    <t>antes-94097(jul 2019)-R$4,80/m²</t>
  </si>
  <si>
    <t>antes-74106/001(jul 2019)-R$9,88/m²</t>
  </si>
  <si>
    <t>antes-92414(jul 2019)-R$94,01/m²</t>
  </si>
  <si>
    <t>antes-68325(jul 2019)-R$44,35/m²</t>
  </si>
  <si>
    <t>MODIFICADA CCU</t>
  </si>
  <si>
    <t>antes-74145/001(jul 2019)-R$17,69/m²</t>
  </si>
  <si>
    <t>CCU - 05.011</t>
  </si>
  <si>
    <t>M³</t>
  </si>
  <si>
    <t>REF: 88549 SINAPI JUL 2019</t>
  </si>
  <si>
    <t>antes-88549(jul 2019)-R$101,54/m²</t>
  </si>
  <si>
    <t>antes-83465(jul 2019)-R$43,52/m²</t>
  </si>
  <si>
    <t>antes-83635(jul 2019)-R$193,62/m²</t>
  </si>
  <si>
    <t>PREÇO PÚBLICO
PAINEL DE PREÇO</t>
  </si>
  <si>
    <t>GRAVIA</t>
  </si>
  <si>
    <t>PINHEIRO FERRAGENS</t>
  </si>
  <si>
    <t>PERFILADOS TERRA</t>
  </si>
  <si>
    <t>soraya.lima@gravia.com.br</t>
  </si>
  <si>
    <t>www.perfiladosterra.com.br</t>
  </si>
  <si>
    <t>26.487.744/0001-76</t>
  </si>
  <si>
    <t>00.002.329/0002-72</t>
  </si>
  <si>
    <t>61 3355-9090</t>
  </si>
  <si>
    <t>(61) 3012-8181</t>
  </si>
  <si>
    <t>(61) 3233-3525</t>
  </si>
  <si>
    <t>SHOPTIME</t>
  </si>
  <si>
    <t>MAGAZINE LUIZA</t>
  </si>
  <si>
    <t>A MEGALOJA</t>
  </si>
  <si>
    <t>www . Magazineluiza.com.br</t>
  </si>
  <si>
    <t> 47.960.950/1088-36</t>
  </si>
  <si>
    <t>07.424.991/0001-89</t>
  </si>
  <si>
    <t>(11) 4003-9898</t>
  </si>
  <si>
    <t>0800 773 3838</t>
  </si>
  <si>
    <t>(11) 2394-2222</t>
  </si>
  <si>
    <t>11 2394-2222</t>
  </si>
  <si>
    <t>(11) 3003-1084</t>
  </si>
  <si>
    <t>www.obramax.com.br</t>
  </si>
  <si>
    <t>TOP CORES</t>
  </si>
  <si>
    <t>(51)3023-2002</t>
  </si>
  <si>
    <t>CESAR CONTAINERS E EQUIPAMENTOS EIRELI</t>
  </si>
  <si>
    <t>08.404.654/0002-73</t>
  </si>
  <si>
    <t>PISO VINÍLICO EM MANTA BEAULIEU CLASSIC MYSTIQUE PUR 2MM X 2,00M (M²) SANTINWOOD</t>
  </si>
  <si>
    <t>SUPREMO DECOR</t>
  </si>
  <si>
    <t>AFREL</t>
  </si>
  <si>
    <t>MADEIRA MADEIRA</t>
  </si>
  <si>
    <t>www.supremodecor.com.br</t>
  </si>
  <si>
    <t>31.857.797/0002-52</t>
  </si>
  <si>
    <t>10.490.181/0001-35 </t>
  </si>
  <si>
    <t>(11) 4880 5084</t>
  </si>
  <si>
    <t>(41) 3265-6911</t>
  </si>
  <si>
    <t>PISO IMPACT SOFT DUPLO T20 - 20MM</t>
  </si>
  <si>
    <t>SPORT IT</t>
  </si>
  <si>
    <t>DEDO BRINQUEDOS</t>
  </si>
  <si>
    <t>www.sportir.com.br</t>
  </si>
  <si>
    <t>www.dedobriquedos.com.br</t>
  </si>
  <si>
    <t>36.657.832/0001-22</t>
  </si>
  <si>
    <t>(11) 942771116</t>
  </si>
  <si>
    <t>SUBMARINO</t>
  </si>
  <si>
    <t>(11) 4003- 5544</t>
  </si>
  <si>
    <t>BARRA DE APOIO ESCOVADO 40CM</t>
  </si>
  <si>
    <t>VASO SANITÁRIO INFANTIL COM CAIXA ACOPLADA 6L SAÍDA VERTICAL INFANTIL BRANCO CELITE</t>
  </si>
  <si>
    <t>03.840.986/0056-70</t>
  </si>
  <si>
    <t>ASSENTO EM POLIESTE- COR BRANCO GELO</t>
  </si>
  <si>
    <t>DUCHA HIGIÊNICA 3T LORENZETTI</t>
  </si>
  <si>
    <t>LUMIENERGI</t>
  </si>
  <si>
    <t>www.lumienergi.com.br</t>
  </si>
  <si>
    <t>www.shoptime.com</t>
  </si>
  <si>
    <t>14.977.876/0001-05 </t>
  </si>
  <si>
    <t>BAZAR DAS TORNEIRAS</t>
  </si>
  <si>
    <t>www.bazardastorneiras.com.br</t>
  </si>
  <si>
    <t>26.439.834/0001-91</t>
  </si>
  <si>
    <t>(11) 95023-9804</t>
  </si>
  <si>
    <t>BANHEIRA INOX PARA BERÇÁRIO 75X40X20CM - CONSTRUINOX</t>
  </si>
  <si>
    <t>CONSTRUINOX</t>
  </si>
  <si>
    <t>www.construinox.com.br</t>
  </si>
  <si>
    <t>47.960.950/1088-36</t>
  </si>
  <si>
    <t>21.995.844/0001-90</t>
  </si>
  <si>
    <t>(11)35827017</t>
  </si>
  <si>
    <t>PLACA DE PORTA   20X12CM</t>
  </si>
  <si>
    <t>comercial@jkcomunicacaovisual.com.br</t>
  </si>
  <si>
    <t>(11) 95845-8816</t>
  </si>
  <si>
    <t>PLACA DE SANITÁRIO 20X20CM</t>
  </si>
  <si>
    <t>GR01 - PA1F PORTÃO DE ABRIR COM TRAVESSA TUBULAR  -    900  MM(L) X 2100 MM(H), FIO 4,3MM, FIT,(HORIZONTAL E VERTICAL), MALHA 50  X 200 MM, 1,89M²</t>
  </si>
  <si>
    <t>MUNDIAL GRADIL EIRELI</t>
  </si>
  <si>
    <t>Priscila Borges</t>
  </si>
  <si>
    <t>vendas1@mundialgradil.com.br</t>
  </si>
  <si>
    <t>37.234.751/0001-82</t>
  </si>
  <si>
    <t>(11) 4277-7149</t>
  </si>
  <si>
    <t>GR02 - PA1F PORTÃO DE ABRIR COM TRAVESSA TUBULAR -      800  MM(L) X 2100 MM(H), FIO 4,3 MM, FIT, (HORIZONTAL E VERTICAL), MALHA  50 X 200 MM, 1,68 M²</t>
  </si>
  <si>
    <t>GR03 - PA2F PORTÃO DE ABRIR COM TRAVESSA TUBULAR -   2850 MM(L) X 2100 MM(H), FIO 4,3 MM, FIT, (HORIZONTAL E VERTICAL), MALHA 50 X 200 MM, 5,99 M²</t>
  </si>
  <si>
    <t>GRADIL PARA FIXAÇÃO EM CONCRETO - SOMENTE MATERIAL INCLUSO (SISTEMA CERCAMENTO MALHA 5 X 20 CM FIO 4,30 MM ALT. 2,03 M), (MONTANTE, TUBO 60 X 40 X 1,25 MM, GALVANIZADO + PINTURA ELETROSTATICA EM PLOLIÉSTER, COR BRANCA, MEDINDO 2,60 M - PARA FIXAÇÃO NO SOLO, EM VÃO, COM CONCRETO), (TAMPA DO MONTANTE 60 X 40) E (FIXADOR DE SEGURANÇA (FIXADOR + PARAFUSO + ARRUELA)).</t>
  </si>
  <si>
    <t>www.contatomundialgradil.com.br</t>
  </si>
  <si>
    <t>(62) 8471-3703</t>
  </si>
  <si>
    <t>BEBEDOURO IBBL BAG40C INOX - 220V</t>
  </si>
  <si>
    <t>FRIGELAR</t>
  </si>
  <si>
    <t>/www.magazineluiza.com.br</t>
  </si>
  <si>
    <t>JANELA 297 X 140 CM - 04 FOLHAS - 02 FIXAS / VENEZIANA METÁLICA</t>
  </si>
  <si>
    <t>Alexandre Guerra</t>
  </si>
  <si>
    <t>João Batista</t>
  </si>
  <si>
    <t>11.755.081/0001-56</t>
  </si>
  <si>
    <t>(61) 3202-7077</t>
  </si>
  <si>
    <t>(61) 3359-7336</t>
  </si>
  <si>
    <t>RESERVATÓRIO TUBULAR METÁLICO, DIÂMETRO: ∅ 1.11M, ALTURA 5,40M, VOLUME: 5.000 L</t>
  </si>
  <si>
    <t>MUNDIAL CAIXA D'AGUA</t>
  </si>
  <si>
    <t>MULT METAL</t>
  </si>
  <si>
    <t>HIDROSERVE</t>
  </si>
  <si>
    <t>Thiago</t>
  </si>
  <si>
    <t>multmetal1@hotmail.com</t>
  </si>
  <si>
    <t>atendimento@hidroserve.com.br</t>
  </si>
  <si>
    <t>24.040.729/0001-50</t>
  </si>
  <si>
    <t>32.426.829/0001-47</t>
  </si>
  <si>
    <t>(61) 3181-0422</t>
  </si>
  <si>
    <t>62 4108-0166</t>
  </si>
  <si>
    <t>62 8596-0083</t>
  </si>
  <si>
    <t>ANHANGUERA FERRAMENTAS</t>
  </si>
  <si>
    <t>PLENA DOMUS</t>
  </si>
  <si>
    <t>www.anhangueraferramentas.com.br</t>
  </si>
  <si>
    <t>www.plenadomus.com.br</t>
  </si>
  <si>
    <t xml:space="preserve"> 00.565.813/0001-29</t>
  </si>
  <si>
    <t>27.253.894/0001-88</t>
  </si>
  <si>
    <t>(19) 3116-4000</t>
  </si>
  <si>
    <t>(54) 3461-2715</t>
  </si>
  <si>
    <t>ZAAZ!</t>
  </si>
  <si>
    <t>www.lojazaaz.com.br</t>
  </si>
  <si>
    <t>34.592.391/0001-00</t>
  </si>
  <si>
    <t>atendimento@lojazaaz.com.br</t>
  </si>
  <si>
    <t>MAGAZINE</t>
  </si>
  <si>
    <t>SHOP TIME</t>
  </si>
  <si>
    <t>BLIGHT</t>
  </si>
  <si>
    <t>www.blight.com.br</t>
  </si>
  <si>
    <t>10.434.457/0001-68</t>
  </si>
  <si>
    <t>(11) 98931-7475</t>
  </si>
  <si>
    <t>WOLTEC</t>
  </si>
  <si>
    <t>(61) 3363-7117</t>
  </si>
  <si>
    <t>Os preços cotados com data posteior a data base da estimativa orçamentária foram retroagidos utilizando a COL-19 da Planilha  de  Índice Nacional da Construção Civil (INCC).</t>
  </si>
  <si>
    <t>ICC %</t>
  </si>
  <si>
    <t>PREÇO REAJUSTADO</t>
  </si>
  <si>
    <t>MÊS - ICC</t>
  </si>
  <si>
    <t>OUT20 A NOV20</t>
  </si>
  <si>
    <t>SERG.MO</t>
  </si>
  <si>
    <t>antes 6188-jul2019</t>
  </si>
  <si>
    <t>antes REF:  73787/001 SINAPI JUL/2019</t>
  </si>
  <si>
    <t>antes</t>
  </si>
  <si>
    <t>REF:  07764/ORSE OUT/2020</t>
  </si>
  <si>
    <t>GRADIL PARA FIXAÇÃO EM CONCRETO -  INCLUSO (SISTEMA CERCAMENTO MALHA 5 X 20 CM FIO 4,30 MM ALT. 2,03 M), (MONTANTE, TUBO 60 X 40 X 1,25 MM, GALVANIZADO + PINTURA ELETROSTATICA EM PLOLIÉSTER, COR BRANCA, MEDINDO 2,60 M - PARA FIXAÇÃO NO SOLO C/ ESCAVAÇÃO, EM VÃO, COM CONCRETO), (TAMPA DO MONTANTE 60 X 40) E (FIXADOR DE SEGURANÇA (FIXADOR + PARAFUSO + ARRUELA)).</t>
  </si>
  <si>
    <t>DOCUMENTO SEI:</t>
  </si>
  <si>
    <t>Eng° ÉDNUM ALMEIDA RIBEIRO - CREA 22.359/D-PE
Arq. JANINE ALVES COSTA - CAU A53120-0</t>
  </si>
  <si>
    <t xml:space="preserve">20,94% (obra) </t>
  </si>
  <si>
    <t>COEFICIENTE</t>
  </si>
  <si>
    <t>CUSTO UNIT(R$)</t>
  </si>
  <si>
    <t>CUSTO TOTAL (R$)</t>
  </si>
  <si>
    <r>
      <t xml:space="preserve">• A mão de obra do vigia noturno é considerada 7 horas com adicional noturno concordante com sua descrição na tabela oficial “VIGIA NOTURNO, HORA EFETIVAMENTE TRABALHADA DE 22 H AS 5 H (COM ADICIONAL NOTURNO)”. Portanto, seguindo todas as premissas anteriormente referida, o coeficiente da composição resulta num total de </t>
    </r>
    <r>
      <rPr>
        <b/>
        <sz val="10"/>
        <color rgb="FF000000"/>
        <rFont val="Arial"/>
        <family val="2"/>
      </rPr>
      <t>210 h</t>
    </r>
    <r>
      <rPr>
        <sz val="10"/>
        <color rgb="FF000000"/>
        <rFont val="Arial"/>
        <family val="2"/>
      </rPr>
      <t xml:space="preserve"> mensais (7h x 30 dias no mês).
• Nos dias de expediente (22 dias) foi considerado para o vigia diurno 3H das 5H às 8H da manhã + 5H das 17H ÀS 22H. Eq1= 3+5= 8h *22 dias = 176 horas
• Nos sábados referentes ao mês o vigia diurno nos finais de semana, foi considerado 3H das 5H às 8H DA MANHÃ (Jornada 8h a 12h) + 10 H das 13h às 22h. Eq2 = 3+10 = 13H → Eq = 13h *4 dias = 52 H
• Nos domingos referentes ao mês o vigia diurno nos finais de semana foi considerado das 17H DAS 5H ÀS 22H. Eq3 = 17h*4dias = 68H
• Resultando no ajuste do coeficiente da composição do posto de vigia: Eq1 + eq2 + Eq3 = 176 + 52 + 68 = </t>
    </r>
    <r>
      <rPr>
        <b/>
        <sz val="10"/>
        <color rgb="FF000000"/>
        <rFont val="Arial"/>
        <family val="2"/>
      </rPr>
      <t xml:space="preserve">296 horas </t>
    </r>
    <r>
      <rPr>
        <sz val="10"/>
        <color rgb="FF000000"/>
        <rFont val="Arial"/>
        <family val="2"/>
      </rPr>
      <t xml:space="preserve">mensais.
</t>
    </r>
  </si>
  <si>
    <t>VIGIA DIURNO COM ENCARGOS COMPLEMENTARES DE MENSALISTA</t>
  </si>
  <si>
    <t>REF: FOI TRANSFORMADO OS ENCARGOS TRABALHISTAS DE HORISTA P/ MENSALISTA DE ACORDO COM O SINAPI</t>
  </si>
  <si>
    <t>CCU - 10.002.1</t>
  </si>
  <si>
    <t>VIGIA NOTURNO COM ENCARGOS COMPLEMENTARES DE MENSALISTA</t>
  </si>
  <si>
    <t>DIAS 1 A 30</t>
  </si>
  <si>
    <t>DIAS 31 A 60</t>
  </si>
  <si>
    <t>DIAS 61 A 90</t>
  </si>
  <si>
    <t xml:space="preserve">Cálculo do reajustamento para adequação de preços </t>
  </si>
  <si>
    <t>ICC COLUNA-18=160981 TOTAL BRASÍLIA</t>
  </si>
  <si>
    <t>MÃO-DE-OBRA</t>
  </si>
  <si>
    <t>MAT EQUIP SERV</t>
  </si>
  <si>
    <t>TOTAL</t>
  </si>
  <si>
    <t>TOTAL EDIFICAÇÃO</t>
  </si>
  <si>
    <t>COL-20 161007</t>
  </si>
  <si>
    <t>COL-19 160991</t>
  </si>
  <si>
    <t>var.%acumul.material</t>
  </si>
  <si>
    <t>var.%acumul.total</t>
  </si>
  <si>
    <t>COL-18 160981</t>
  </si>
  <si>
    <t>COL-35 159428</t>
  </si>
  <si>
    <t>JAN - 09</t>
  </si>
  <si>
    <t>FEV - 09</t>
  </si>
  <si>
    <t>MAR - 09</t>
  </si>
  <si>
    <t>ABR - 09</t>
  </si>
  <si>
    <t>MAI - 09</t>
  </si>
  <si>
    <t>JUN - 09</t>
  </si>
  <si>
    <t>JUL - 09</t>
  </si>
  <si>
    <t>AGO - 09</t>
  </si>
  <si>
    <t>SET - 09</t>
  </si>
  <si>
    <t>OUT - 09</t>
  </si>
  <si>
    <t>NOV - 09</t>
  </si>
  <si>
    <t>DEZ - 09</t>
  </si>
  <si>
    <t>JAN - 10</t>
  </si>
  <si>
    <t>FEV - 10</t>
  </si>
  <si>
    <t>MAR - 10</t>
  </si>
  <si>
    <t>ABR - 10</t>
  </si>
  <si>
    <t>MAI - 10</t>
  </si>
  <si>
    <t>JUN - 10</t>
  </si>
  <si>
    <t>JUL - 10</t>
  </si>
  <si>
    <t>AGO - 10</t>
  </si>
  <si>
    <t>SET - 10</t>
  </si>
  <si>
    <t>OUT - 10</t>
  </si>
  <si>
    <t>NOV - 10</t>
  </si>
  <si>
    <t>DEZ - 10</t>
  </si>
  <si>
    <t>JAN - 11</t>
  </si>
  <si>
    <t>FEV - 11</t>
  </si>
  <si>
    <t>MAR - 11</t>
  </si>
  <si>
    <t>ABR - 11</t>
  </si>
  <si>
    <t>MAI - 11</t>
  </si>
  <si>
    <t>JUN - 11</t>
  </si>
  <si>
    <t>JUL - 11</t>
  </si>
  <si>
    <t>AGO - 11</t>
  </si>
  <si>
    <t>SET - 11</t>
  </si>
  <si>
    <t>OUT - 11</t>
  </si>
  <si>
    <t>NOV - 11</t>
  </si>
  <si>
    <t>DEZ - 11</t>
  </si>
  <si>
    <t>JAN - 12</t>
  </si>
  <si>
    <t>FEV - 12</t>
  </si>
  <si>
    <t>MAR - 12</t>
  </si>
  <si>
    <t>ABR - 12</t>
  </si>
  <si>
    <t>MAI - 12</t>
  </si>
  <si>
    <t>JUN - 12</t>
  </si>
  <si>
    <t>JUL - 12</t>
  </si>
  <si>
    <t>AGO - 12</t>
  </si>
  <si>
    <t>SET - 12</t>
  </si>
  <si>
    <t>OUT - 12</t>
  </si>
  <si>
    <t>NOV - 12</t>
  </si>
  <si>
    <t>DEZ - 12</t>
  </si>
  <si>
    <t>JAN - 13</t>
  </si>
  <si>
    <t>FEV - 13</t>
  </si>
  <si>
    <t>MAR - 13</t>
  </si>
  <si>
    <t>ABR - 13</t>
  </si>
  <si>
    <t>MAI - 13</t>
  </si>
  <si>
    <t>JUN - 13</t>
  </si>
  <si>
    <t>JUL - 13</t>
  </si>
  <si>
    <t>AGO - 13</t>
  </si>
  <si>
    <t>SET - 13</t>
  </si>
  <si>
    <t>OUT-13</t>
  </si>
  <si>
    <t>NOV-13</t>
  </si>
  <si>
    <t>DEZ-13</t>
  </si>
  <si>
    <t>JAN-14</t>
  </si>
  <si>
    <t>FEV-14</t>
  </si>
  <si>
    <t>MAR-14</t>
  </si>
  <si>
    <t>ABR-14</t>
  </si>
  <si>
    <t>MAI-14</t>
  </si>
  <si>
    <t>JUN-14</t>
  </si>
  <si>
    <t>JUL-14</t>
  </si>
  <si>
    <t>AGO-14</t>
  </si>
  <si>
    <t>SET-14</t>
  </si>
  <si>
    <t>OUT-14</t>
  </si>
  <si>
    <t>NOV-14</t>
  </si>
  <si>
    <t>DEZ-14</t>
  </si>
  <si>
    <t>JAN-15</t>
  </si>
  <si>
    <t>FEV-15</t>
  </si>
  <si>
    <t>MAR-15</t>
  </si>
  <si>
    <t>ABR-15</t>
  </si>
  <si>
    <t>MAI-15</t>
  </si>
  <si>
    <t>JUN-15</t>
  </si>
  <si>
    <t>JUL-15</t>
  </si>
  <si>
    <t>AGO-15</t>
  </si>
  <si>
    <t>SET-15</t>
  </si>
  <si>
    <t>OUT-15</t>
  </si>
  <si>
    <t>NOV-15</t>
  </si>
  <si>
    <t>DEZ-15</t>
  </si>
  <si>
    <t>JAN-16</t>
  </si>
  <si>
    <t>FEV-16</t>
  </si>
  <si>
    <t>MAR-16</t>
  </si>
  <si>
    <t>ABR-16</t>
  </si>
  <si>
    <t>MAI-16</t>
  </si>
  <si>
    <t>JUN-16</t>
  </si>
  <si>
    <t>JUL-16</t>
  </si>
  <si>
    <t>AGO-16</t>
  </si>
  <si>
    <t>SET-16</t>
  </si>
  <si>
    <t>OUT-16</t>
  </si>
  <si>
    <t>NOV-16</t>
  </si>
  <si>
    <t>DEZ-16</t>
  </si>
  <si>
    <t>JAN-17</t>
  </si>
  <si>
    <t>FEV-17</t>
  </si>
  <si>
    <t>MAR-17</t>
  </si>
  <si>
    <t>ABR-17</t>
  </si>
  <si>
    <t>MAI-17</t>
  </si>
  <si>
    <t>JUN-17</t>
  </si>
  <si>
    <t>JUL-17</t>
  </si>
  <si>
    <t>AGO-17</t>
  </si>
  <si>
    <t>SET-17</t>
  </si>
  <si>
    <t>OUT-17</t>
  </si>
  <si>
    <t>NOV-17</t>
  </si>
  <si>
    <t>DEZ-17</t>
  </si>
  <si>
    <t>JAN-18</t>
  </si>
  <si>
    <t>FEV-18</t>
  </si>
  <si>
    <t>MAR-18</t>
  </si>
  <si>
    <t>ABR-18</t>
  </si>
  <si>
    <t>MAI-18</t>
  </si>
  <si>
    <t>JUN-18</t>
  </si>
  <si>
    <t>JUL-18</t>
  </si>
  <si>
    <t>AGO-18</t>
  </si>
  <si>
    <t>SET-18</t>
  </si>
  <si>
    <t>OUT-18</t>
  </si>
  <si>
    <t>NOV-18</t>
  </si>
  <si>
    <t>DEZ-18</t>
  </si>
  <si>
    <t>JAN-19</t>
  </si>
  <si>
    <t>FEV-19</t>
  </si>
  <si>
    <t>MAR-19</t>
  </si>
  <si>
    <t>ABR-19</t>
  </si>
  <si>
    <t>MAI-19</t>
  </si>
  <si>
    <t>JUN-19</t>
  </si>
  <si>
    <t>JUL-19</t>
  </si>
  <si>
    <t>AGO-19</t>
  </si>
  <si>
    <t>SET-19</t>
  </si>
  <si>
    <t>OUT-19</t>
  </si>
  <si>
    <t>NOV-19</t>
  </si>
  <si>
    <t>DEZ-19</t>
  </si>
  <si>
    <t>JAN-20</t>
  </si>
  <si>
    <t>FEV-20</t>
  </si>
  <si>
    <t>MAR-20</t>
  </si>
  <si>
    <t>ABR-20</t>
  </si>
  <si>
    <t>MAI-20</t>
  </si>
  <si>
    <t>JUN-20</t>
  </si>
  <si>
    <t>JUL-20</t>
  </si>
  <si>
    <t>AGO-20</t>
  </si>
  <si>
    <t>SET-20</t>
  </si>
  <si>
    <t>OUT-20</t>
  </si>
  <si>
    <t>NOV-20</t>
  </si>
  <si>
    <t>MÃO DE OBRA</t>
  </si>
  <si>
    <t>EDIFICAÇÃO</t>
  </si>
  <si>
    <t>multiplicador</t>
  </si>
  <si>
    <t>Variação acumulada</t>
  </si>
  <si>
    <r>
      <t xml:space="preserve">i </t>
    </r>
    <r>
      <rPr>
        <sz val="6"/>
        <color indexed="8"/>
        <rFont val="Arial"/>
        <family val="2"/>
      </rPr>
      <t>0</t>
    </r>
    <r>
      <rPr>
        <sz val="12"/>
        <color indexed="8"/>
        <rFont val="Arial"/>
        <family val="2"/>
      </rPr>
      <t xml:space="preserve">  /  i</t>
    </r>
    <r>
      <rPr>
        <sz val="6"/>
        <color indexed="8"/>
        <rFont val="Arial"/>
        <family val="2"/>
      </rPr>
      <t xml:space="preserve"> 1</t>
    </r>
  </si>
  <si>
    <t>Número do índice</t>
  </si>
  <si>
    <t>JAN18 A NOV20</t>
  </si>
  <si>
    <t>JAN19 A NOV20</t>
  </si>
  <si>
    <t>COL. 20 161007</t>
  </si>
  <si>
    <t>COL. 19 160991</t>
  </si>
  <si>
    <t>COL. 18 160981</t>
  </si>
  <si>
    <t>COL. 35 159428</t>
  </si>
  <si>
    <t>unidade</t>
  </si>
  <si>
    <t>Descrição do ítem</t>
  </si>
  <si>
    <t>valor atual</t>
  </si>
  <si>
    <t>valor reajustado</t>
  </si>
  <si>
    <t>TINTA PARA ESTUTURA METÁLICA TIPO SUMATANE 355 HB S/B OU EQUIVALENTE - (POLIURETANO ACRÍLICO ALIFÁTICO DE ALTA ESPESSURA, BICOMPONENTE)   - APLICAR 02 (DUAS) DEMÃOS COM 80 MICROMETROS DE PELÍCULA FINAL SECA</t>
  </si>
  <si>
    <t>02.01.200.5</t>
  </si>
  <si>
    <t>Tabela de consumo</t>
  </si>
  <si>
    <t>CONSUMO DE INTERNET, TELEFONE, ÁGUA, ESGOTO E ENERGIA</t>
  </si>
  <si>
    <t>02.02.300.3</t>
  </si>
  <si>
    <t>02.02.300.4</t>
  </si>
  <si>
    <t>02.02.300.5</t>
  </si>
  <si>
    <t>02.02.101</t>
  </si>
  <si>
    <t xml:space="preserve">DEMOLIÇÃO MANUAL DE CONSTRUÇÕES PROVISÓRIAS DE MADEIRA - SEM REAPROVEITAMENTO </t>
  </si>
  <si>
    <t>REF: SICRO 1600895 Jul/2018</t>
  </si>
  <si>
    <t>CCU - 02.003</t>
  </si>
  <si>
    <t xml:space="preserve">REMOÇÃO DE PLACA DE SINALIZAÇÃO </t>
  </si>
  <si>
    <t>REF: SICRO 5213364 Jul/2018</t>
  </si>
  <si>
    <t>CCU - 02.004</t>
  </si>
  <si>
    <t>Cca</t>
  </si>
  <si>
    <t>CCU - 02.AUX-007</t>
  </si>
  <si>
    <t>TRANSPORTE VERTICAL (IÇAMENTO PARA MOBILIZAÇÃO/DESMOBILIZAÇÃO)</t>
  </si>
  <si>
    <t>REF: SINAPI 93287 JAN/18</t>
  </si>
  <si>
    <t>CCU - 02.005</t>
  </si>
  <si>
    <t>CCU - 02.005-AUX</t>
  </si>
  <si>
    <t>RETIRADA DE RESERVATÓRIO DE POLIETILENO DE 1000L E DESMONTAGEM DE ESTRUTURA - REFERÊNCIA</t>
  </si>
  <si>
    <t>CCU - 02.006</t>
  </si>
  <si>
    <t>RETIRADA DE FOSSA DE 3.000L</t>
  </si>
  <si>
    <t>REF: CRIADA DE ACORDO COM O INSUMO 39362</t>
  </si>
  <si>
    <t>02.02.300.6</t>
  </si>
  <si>
    <t>PESO DA CAIXA D'ÁGUA VAZIA</t>
  </si>
  <si>
    <t>REF: CRIADA DE ACORDO COM A COMP. 98461 SINAPI</t>
  </si>
  <si>
    <t>Ajuste Gabriel</t>
  </si>
  <si>
    <t>REF: FORAM TRANSFORMADOS OS ENCARGOS TRABALHISTAS DE HORISTA P/ MENSALISTA DE ACORDO COM O SINAPI</t>
  </si>
  <si>
    <t>SEI_00072-00001105/2019-97</t>
  </si>
  <si>
    <t>01.08.100.1</t>
  </si>
  <si>
    <t>ABRANGÊNCIA : NACIONAL                                              LOCALIDADE  : BRASILIA                                                                                                            DATA DE PREÇO   : 05/2021 REFERÊNCIA COLETA : MEDIANO</t>
  </si>
  <si>
    <t>CODIGO  DA COMPOSICAO</t>
  </si>
  <si>
    <t>CLASSE</t>
  </si>
  <si>
    <t>8,37</t>
  </si>
  <si>
    <t>11,82</t>
  </si>
  <si>
    <t>17,01</t>
  </si>
  <si>
    <t>18,77</t>
  </si>
  <si>
    <t>23,40</t>
  </si>
  <si>
    <t>27,34</t>
  </si>
  <si>
    <t>34,80</t>
  </si>
  <si>
    <t>42,51</t>
  </si>
  <si>
    <t>50,70</t>
  </si>
  <si>
    <t>8,35</t>
  </si>
  <si>
    <t>10,52</t>
  </si>
  <si>
    <t>14,48</t>
  </si>
  <si>
    <t>16,94</t>
  </si>
  <si>
    <t>21,47</t>
  </si>
  <si>
    <t>28,55</t>
  </si>
  <si>
    <t>32,01</t>
  </si>
  <si>
    <t>38,92</t>
  </si>
  <si>
    <t>59,68</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</si>
  <si>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</si>
  <si>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</si>
  <si>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</si>
  <si>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</si>
  <si>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</si>
  <si>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</si>
  <si>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</si>
  <si>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</si>
  <si>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</si>
  <si>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</si>
  <si>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</si>
  <si>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</si>
  <si>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</si>
  <si>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</si>
  <si>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</si>
  <si>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</si>
  <si>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</si>
  <si>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</si>
  <si>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29,70</t>
  </si>
  <si>
    <t>JUNTA ARGAMASSADA ENTRE TUBO DN 300 MM E O POÇO DE VISITA/ CAIXA DE CONCRETO OU ALVENARIA EM REDES DE ESGOTO. AF_01/2021</t>
  </si>
  <si>
    <t>33,74</t>
  </si>
  <si>
    <t>JUNTA ARGAMASSADA ENTRE TUBO DN 350 MM E O POÇO DE VISITA/ CAIXA DE CONCRETO OU ALVENARIA EM REDES DE ESGOTO. AF_01/2021</t>
  </si>
  <si>
    <t>37,79</t>
  </si>
  <si>
    <t>JUNTA ARGAMASSADA ENTRE TUBO DN 400 MM E O POÇO DE VISITA/ CAIXA DE CONCRETO OU ALVENARIA EM REDES DE ESGOTO. AF_01/2021</t>
  </si>
  <si>
    <t>41,83</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</si>
  <si>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</si>
  <si>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</si>
  <si>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</si>
  <si>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</si>
  <si>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</si>
  <si>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</si>
  <si>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</si>
  <si>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4,28</t>
  </si>
  <si>
    <t>ASSENTAMENTO DE TUBO DE PVC PARA REDE COLETORA DE ESGOTO DE PAREDE MACIÇA, DN 350 MM, JUNTA ELÁSTICA (NÃO INCLUI FORNECIMENTO). AF_01/2021</t>
  </si>
  <si>
    <t>4,73</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</si>
  <si>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</si>
  <si>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</si>
  <si>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</si>
  <si>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</si>
  <si>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</si>
  <si>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</si>
  <si>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</si>
  <si>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</si>
  <si>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2,66</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</si>
  <si>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</si>
  <si>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</si>
  <si>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</si>
  <si>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</si>
  <si>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</si>
  <si>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</si>
  <si>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</si>
  <si>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20,84</t>
  </si>
  <si>
    <t>ASSENTAMENTO DE TUBO DE PEAD CORRUGADO DE DUPLA PAREDE PARA REDE COLETORA DE ESGOTO, DN 900 MM, JUNTA ELÁSTICA INTEGRADA (NÃO INCLUI FORNECIMENTO). AF_01/2021</t>
  </si>
  <si>
    <t>23,93</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</si>
  <si>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</si>
  <si>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</si>
  <si>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</si>
  <si>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</si>
  <si>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36,43</t>
  </si>
  <si>
    <t>ASSENTAMENTO DE TUBO DE PEAD CORRUGADO DE DUPLA PAREDE PARA REDE COLETORA DE ESGOTO, DN 1500 MM, JUNTA ELÁSTICA INTEGRADA (NÃO INCLUI FORNECIMENTO). AF_01/2021</t>
  </si>
  <si>
    <t>46,07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</si>
  <si>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</si>
  <si>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</si>
  <si>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74,18</t>
  </si>
  <si>
    <t>JUNTA ARGAMASSADA ENTRE TUBO DN 900 MM E O POÇO DE VISITA/ CAIXA DE CONCRETO OU ALVENARIA EM REDES DE ESGOTO. AF_01/2021</t>
  </si>
  <si>
    <t>JUNTA ARGAMASSADA ENTRE TUBO DN 1000 MM E O POÇO DE VISITA/ CAIXA DE CONCRETO OU ALVENARIA EM REDES DE ESGOTO. AF_01/2021</t>
  </si>
  <si>
    <t>94,44</t>
  </si>
  <si>
    <t>JUNTA ARGAMASSADA ENTRE TUBO DN 1200 MM E O POÇO DE VISITA/ CAIXA DE CONCRETO OU ALVENARIA EM REDES DE ESGOTO. AF_01/2021</t>
  </si>
  <si>
    <t>106,57</t>
  </si>
  <si>
    <t>JUNTA ARGAMASSADA ENTRE TUBO DN 1500 MM E O POÇO DE VISITA/ CAIXA DE CONCRETO OU ALVENARIA EM REDES DE ESGOTO. AF_01/2021</t>
  </si>
  <si>
    <t>197,04</t>
  </si>
  <si>
    <t>8,15</t>
  </si>
  <si>
    <t>18,51</t>
  </si>
  <si>
    <t>12,08</t>
  </si>
  <si>
    <t>15,25</t>
  </si>
  <si>
    <t>159,35</t>
  </si>
  <si>
    <t>28,83</t>
  </si>
  <si>
    <t>37,00</t>
  </si>
  <si>
    <t>44,09</t>
  </si>
  <si>
    <t>64,00</t>
  </si>
  <si>
    <t>74,21</t>
  </si>
  <si>
    <t>85,72</t>
  </si>
  <si>
    <t>111,86</t>
  </si>
  <si>
    <t>7,52</t>
  </si>
  <si>
    <t>9,25</t>
  </si>
  <si>
    <t>17,87</t>
  </si>
  <si>
    <t>3,92</t>
  </si>
  <si>
    <t>7,53</t>
  </si>
  <si>
    <t>235,38</t>
  </si>
  <si>
    <t>EXECUÇÃO DE CENTRAL DE FÔRMAS, PRODUÇÃO DE ARGAMASSA OU CONCRETO EM CANTEIRO DE OBRA, NÃO INCLUSO MOBILIÁRIO E EQUIPAMENTOS. AF_04/2016</t>
  </si>
  <si>
    <t>178,56</t>
  </si>
  <si>
    <t>135,31</t>
  </si>
  <si>
    <t>149,54</t>
  </si>
  <si>
    <t>43,65</t>
  </si>
  <si>
    <t>176,21</t>
  </si>
  <si>
    <t>10,23</t>
  </si>
  <si>
    <t>127,88</t>
  </si>
  <si>
    <t>143,78</t>
  </si>
  <si>
    <t>8,66</t>
  </si>
  <si>
    <t>80,95</t>
  </si>
  <si>
    <t>3,98</t>
  </si>
  <si>
    <t>15,68</t>
  </si>
  <si>
    <t>162,63</t>
  </si>
  <si>
    <t>3,73</t>
  </si>
  <si>
    <t>9,19</t>
  </si>
  <si>
    <t>11,20</t>
  </si>
  <si>
    <t>18,15</t>
  </si>
  <si>
    <t>7,46</t>
  </si>
  <si>
    <t>22,81</t>
  </si>
  <si>
    <t>452,25</t>
  </si>
  <si>
    <t>89,44</t>
  </si>
  <si>
    <t>56,54</t>
  </si>
  <si>
    <t>75,02</t>
  </si>
  <si>
    <t>9,30</t>
  </si>
  <si>
    <t>21,35</t>
  </si>
  <si>
    <t>24,37</t>
  </si>
  <si>
    <t>155,00</t>
  </si>
  <si>
    <t>62,60</t>
  </si>
  <si>
    <t>19,97</t>
  </si>
  <si>
    <t>129,97</t>
  </si>
  <si>
    <t>9,16</t>
  </si>
  <si>
    <t>220,65</t>
  </si>
  <si>
    <t>MARTELO DEMOLIDOR ELÉTRICO, COM POTÊNCIA DE 2.000 W, 1.000 IMPACTOS POR MINUTO, PESO DE 30 KG - CHP DIURNO. AF_01/2021</t>
  </si>
  <si>
    <t>32,32</t>
  </si>
  <si>
    <t>52,54</t>
  </si>
  <si>
    <t>31,70</t>
  </si>
  <si>
    <t>38,32</t>
  </si>
  <si>
    <t>32,62</t>
  </si>
  <si>
    <t>44,95</t>
  </si>
  <si>
    <t>3,64</t>
  </si>
  <si>
    <t>37,40</t>
  </si>
  <si>
    <t>47,21</t>
  </si>
  <si>
    <t>58,13</t>
  </si>
  <si>
    <t>50,39</t>
  </si>
  <si>
    <t>52,41</t>
  </si>
  <si>
    <t>47,10</t>
  </si>
  <si>
    <t>4,86</t>
  </si>
  <si>
    <t>4,88</t>
  </si>
  <si>
    <t>12,40</t>
  </si>
  <si>
    <t>40,14</t>
  </si>
  <si>
    <t>33,02</t>
  </si>
  <si>
    <t>17,56</t>
  </si>
  <si>
    <t>5,20</t>
  </si>
  <si>
    <t>28,45</t>
  </si>
  <si>
    <t>17,13</t>
  </si>
  <si>
    <t>25,47</t>
  </si>
  <si>
    <t>0,22</t>
  </si>
  <si>
    <t>54,81</t>
  </si>
  <si>
    <t>22,69</t>
  </si>
  <si>
    <t>35,89</t>
  </si>
  <si>
    <t>31,74</t>
  </si>
  <si>
    <t>46,30</t>
  </si>
  <si>
    <t>53,19</t>
  </si>
  <si>
    <t>MARTELO DEMOLIDOR ELÉTRICO, COM POTÊNCIA DE 2.000 W, 1.000 IMPACTOS POR MINUTO, PESO DE 30 KG -  CHI DIURNO. AF_01/2021</t>
  </si>
  <si>
    <t>30,81</t>
  </si>
  <si>
    <t>4,18</t>
  </si>
  <si>
    <t>38,52</t>
  </si>
  <si>
    <t>1,98</t>
  </si>
  <si>
    <t>21,10</t>
  </si>
  <si>
    <t>18,76</t>
  </si>
  <si>
    <t>37,65</t>
  </si>
  <si>
    <t>24,09</t>
  </si>
  <si>
    <t>14,28</t>
  </si>
  <si>
    <t>18,86</t>
  </si>
  <si>
    <t>46,42</t>
  </si>
  <si>
    <t>143,27</t>
  </si>
  <si>
    <t>68,00</t>
  </si>
  <si>
    <t>91,49</t>
  </si>
  <si>
    <t>81,16</t>
  </si>
  <si>
    <t>71,61</t>
  </si>
  <si>
    <t>165,61</t>
  </si>
  <si>
    <t>40,53</t>
  </si>
  <si>
    <t>31,62</t>
  </si>
  <si>
    <t>20,35</t>
  </si>
  <si>
    <t>26,31</t>
  </si>
  <si>
    <t>32,92</t>
  </si>
  <si>
    <t>31,12</t>
  </si>
  <si>
    <t>120,78</t>
  </si>
  <si>
    <t>20,37</t>
  </si>
  <si>
    <t>17,16</t>
  </si>
  <si>
    <t>30,01</t>
  </si>
  <si>
    <t>44,33</t>
  </si>
  <si>
    <t>53,74</t>
  </si>
  <si>
    <t>0,30</t>
  </si>
  <si>
    <t>8,01</t>
  </si>
  <si>
    <t>163,22</t>
  </si>
  <si>
    <t>30,09</t>
  </si>
  <si>
    <t>0,03</t>
  </si>
  <si>
    <t>9,65</t>
  </si>
  <si>
    <t>33,40</t>
  </si>
  <si>
    <t>68,18</t>
  </si>
  <si>
    <t>15,54</t>
  </si>
  <si>
    <t>29,14</t>
  </si>
  <si>
    <t>62,24</t>
  </si>
  <si>
    <t>1,89</t>
  </si>
  <si>
    <t>131,29</t>
  </si>
  <si>
    <t>77,37</t>
  </si>
  <si>
    <t>35,00</t>
  </si>
  <si>
    <t>88,97</t>
  </si>
  <si>
    <t>4,13</t>
  </si>
  <si>
    <t>52,22</t>
  </si>
  <si>
    <t>172,11</t>
  </si>
  <si>
    <t>47,71</t>
  </si>
  <si>
    <t>5,81</t>
  </si>
  <si>
    <t>87,10</t>
  </si>
  <si>
    <t>146,97</t>
  </si>
  <si>
    <t>63,93</t>
  </si>
  <si>
    <t>61,10</t>
  </si>
  <si>
    <t>40,57</t>
  </si>
  <si>
    <t>23,41</t>
  </si>
  <si>
    <t>20,01</t>
  </si>
  <si>
    <t>136,04</t>
  </si>
  <si>
    <t>10,92</t>
  </si>
  <si>
    <t>0,34</t>
  </si>
  <si>
    <t>1,87</t>
  </si>
  <si>
    <t>2,81</t>
  </si>
  <si>
    <t>0,07</t>
  </si>
  <si>
    <t>4,79</t>
  </si>
  <si>
    <t>0,25</t>
  </si>
  <si>
    <t>0,75</t>
  </si>
  <si>
    <t>36,75</t>
  </si>
  <si>
    <t>48,76</t>
  </si>
  <si>
    <t>23,72</t>
  </si>
  <si>
    <t>42,42</t>
  </si>
  <si>
    <t>16,60</t>
  </si>
  <si>
    <t>34,28</t>
  </si>
  <si>
    <t>42,85</t>
  </si>
  <si>
    <t>68,68</t>
  </si>
  <si>
    <t>96,27</t>
  </si>
  <si>
    <t>21,66</t>
  </si>
  <si>
    <t>29,21</t>
  </si>
  <si>
    <t>6,57</t>
  </si>
  <si>
    <t>0,57</t>
  </si>
  <si>
    <t>6,51</t>
  </si>
  <si>
    <t>152,08</t>
  </si>
  <si>
    <t>10,02</t>
  </si>
  <si>
    <t>32,45</t>
  </si>
  <si>
    <t>19,25</t>
  </si>
  <si>
    <t>2,67</t>
  </si>
  <si>
    <t>18,83</t>
  </si>
  <si>
    <t>70,92</t>
  </si>
  <si>
    <t>4,96</t>
  </si>
  <si>
    <t>124,32</t>
  </si>
  <si>
    <t>221,75</t>
  </si>
  <si>
    <t>127,64</t>
  </si>
  <si>
    <t>290,41</t>
  </si>
  <si>
    <t>46,01</t>
  </si>
  <si>
    <t>518,01</t>
  </si>
  <si>
    <t>337,54</t>
  </si>
  <si>
    <t>89,12</t>
  </si>
  <si>
    <t>16,04</t>
  </si>
  <si>
    <t>39,98</t>
  </si>
  <si>
    <t>450,12</t>
  </si>
  <si>
    <t>287,72</t>
  </si>
  <si>
    <t>73,03</t>
  </si>
  <si>
    <t>117,40</t>
  </si>
  <si>
    <t>64,75</t>
  </si>
  <si>
    <t>32,78</t>
  </si>
  <si>
    <t>52,69</t>
  </si>
  <si>
    <t>22,16</t>
  </si>
  <si>
    <t>23,64</t>
  </si>
  <si>
    <t>26,59</t>
  </si>
  <si>
    <t>1,92</t>
  </si>
  <si>
    <t>49,86</t>
  </si>
  <si>
    <t>134,67</t>
  </si>
  <si>
    <t>28,20</t>
  </si>
  <si>
    <t>52,87</t>
  </si>
  <si>
    <t>155,38</t>
  </si>
  <si>
    <t>31,36</t>
  </si>
  <si>
    <t>39,25</t>
  </si>
  <si>
    <t>5,03</t>
  </si>
  <si>
    <t>143,95</t>
  </si>
  <si>
    <t>19,98</t>
  </si>
  <si>
    <t>180,14</t>
  </si>
  <si>
    <t>91,40</t>
  </si>
  <si>
    <t>75,48</t>
  </si>
  <si>
    <t>10,47</t>
  </si>
  <si>
    <t>94,45</t>
  </si>
  <si>
    <t>70,05</t>
  </si>
  <si>
    <t>25,68</t>
  </si>
  <si>
    <t>28,09</t>
  </si>
  <si>
    <t>43,46</t>
  </si>
  <si>
    <t>13,20</t>
  </si>
  <si>
    <t>16,50</t>
  </si>
  <si>
    <t>10,89</t>
  </si>
  <si>
    <t>13,63</t>
  </si>
  <si>
    <t>120,09</t>
  </si>
  <si>
    <t>5,08</t>
  </si>
  <si>
    <t>0,70</t>
  </si>
  <si>
    <t>62,88</t>
  </si>
  <si>
    <t>14,14</t>
  </si>
  <si>
    <t>26,53</t>
  </si>
  <si>
    <t>108,76</t>
  </si>
  <si>
    <t>19,62</t>
  </si>
  <si>
    <t>12,49</t>
  </si>
  <si>
    <t>2,61</t>
  </si>
  <si>
    <t>16,26</t>
  </si>
  <si>
    <t>34,58</t>
  </si>
  <si>
    <t>108,30</t>
  </si>
  <si>
    <t>2,49</t>
  </si>
  <si>
    <t>0,96</t>
  </si>
  <si>
    <t>16,00</t>
  </si>
  <si>
    <t>16,51</t>
  </si>
  <si>
    <t>163,92</t>
  </si>
  <si>
    <t>11,36</t>
  </si>
  <si>
    <t>102,23</t>
  </si>
  <si>
    <t>50,58</t>
  </si>
  <si>
    <t>230,05</t>
  </si>
  <si>
    <t>4,71</t>
  </si>
  <si>
    <t>17,62</t>
  </si>
  <si>
    <t>33,04</t>
  </si>
  <si>
    <t>0,61</t>
  </si>
  <si>
    <t>0,11</t>
  </si>
  <si>
    <t>12,03</t>
  </si>
  <si>
    <t>30,25</t>
  </si>
  <si>
    <t>2,93</t>
  </si>
  <si>
    <t>19,76</t>
  </si>
  <si>
    <t>4,14</t>
  </si>
  <si>
    <t>37,05</t>
  </si>
  <si>
    <t>210,90</t>
  </si>
  <si>
    <t>19,03</t>
  </si>
  <si>
    <t>3,90</t>
  </si>
  <si>
    <t>7,08</t>
  </si>
  <si>
    <t>1,23</t>
  </si>
  <si>
    <t>223,83</t>
  </si>
  <si>
    <t>31,07</t>
  </si>
  <si>
    <t>280,11</t>
  </si>
  <si>
    <t>119,36</t>
  </si>
  <si>
    <t>8,32</t>
  </si>
  <si>
    <t>9,14</t>
  </si>
  <si>
    <t>32,80</t>
  </si>
  <si>
    <t>63,04</t>
  </si>
  <si>
    <t>101,34</t>
  </si>
  <si>
    <t>6,02</t>
  </si>
  <si>
    <t>0,17</t>
  </si>
  <si>
    <t>14,35</t>
  </si>
  <si>
    <t>51,22</t>
  </si>
  <si>
    <t>0,65</t>
  </si>
  <si>
    <t>122,43</t>
  </si>
  <si>
    <t>72,00</t>
  </si>
  <si>
    <t>115,74</t>
  </si>
  <si>
    <t>2.193,60</t>
  </si>
  <si>
    <t>3,89</t>
  </si>
  <si>
    <t>1,20</t>
  </si>
  <si>
    <t>31,99</t>
  </si>
  <si>
    <t>37,14</t>
  </si>
  <si>
    <t>6,68</t>
  </si>
  <si>
    <t>38,25</t>
  </si>
  <si>
    <t>14,23</t>
  </si>
  <si>
    <t>112,46</t>
  </si>
  <si>
    <t>23,08</t>
  </si>
  <si>
    <t>24,63</t>
  </si>
  <si>
    <t>33,98</t>
  </si>
  <si>
    <t>4,03</t>
  </si>
  <si>
    <t>37,16</t>
  </si>
  <si>
    <t>4,45</t>
  </si>
  <si>
    <t>28,80</t>
  </si>
  <si>
    <t>36,04</t>
  </si>
  <si>
    <t>3,54</t>
  </si>
  <si>
    <t>36,13</t>
  </si>
  <si>
    <t>45,16</t>
  </si>
  <si>
    <t>34,78</t>
  </si>
  <si>
    <t>4,72</t>
  </si>
  <si>
    <t>43,48</t>
  </si>
  <si>
    <t>208,57</t>
  </si>
  <si>
    <t>16,81</t>
  </si>
  <si>
    <t>16,64</t>
  </si>
  <si>
    <t>18,19</t>
  </si>
  <si>
    <t>21,05</t>
  </si>
  <si>
    <t>39,49</t>
  </si>
  <si>
    <t>13,16</t>
  </si>
  <si>
    <t>17,92</t>
  </si>
  <si>
    <t>46,93</t>
  </si>
  <si>
    <t>58,73</t>
  </si>
  <si>
    <t>37,51</t>
  </si>
  <si>
    <t>31,94</t>
  </si>
  <si>
    <t>2,75</t>
  </si>
  <si>
    <t>0,13</t>
  </si>
  <si>
    <t>88,43</t>
  </si>
  <si>
    <t>15,91</t>
  </si>
  <si>
    <t>142,16</t>
  </si>
  <si>
    <t>142,80</t>
  </si>
  <si>
    <t>232,85</t>
  </si>
  <si>
    <t>41,91</t>
  </si>
  <si>
    <t>374,32</t>
  </si>
  <si>
    <t>204,00</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</si>
  <si>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</si>
  <si>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</si>
  <si>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</si>
  <si>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</si>
  <si>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71,08</t>
  </si>
  <si>
    <t>15,21</t>
  </si>
  <si>
    <t>31,97</t>
  </si>
  <si>
    <t>16,24</t>
  </si>
  <si>
    <t>31,22</t>
  </si>
  <si>
    <t>31,72</t>
  </si>
  <si>
    <t>34,47</t>
  </si>
  <si>
    <t>32,13</t>
  </si>
  <si>
    <t>41,50</t>
  </si>
  <si>
    <t>TELHAMENTO COM TELHA ESTRUTURAL DE FIBROCIMENTO E= 8 MM, COM ATÉ 2 ÁGUAS, INCLUSO IÇAMENTO. AF_07/2019_P</t>
  </si>
  <si>
    <t>244,42</t>
  </si>
  <si>
    <t>27,38</t>
  </si>
  <si>
    <t>20,50</t>
  </si>
  <si>
    <t>48,74</t>
  </si>
  <si>
    <t>143,00</t>
  </si>
  <si>
    <t>39,59</t>
  </si>
  <si>
    <t>51,79</t>
  </si>
  <si>
    <t>54,47</t>
  </si>
  <si>
    <t>820,00</t>
  </si>
  <si>
    <t>195,60</t>
  </si>
  <si>
    <t>132,41</t>
  </si>
  <si>
    <t>158,47</t>
  </si>
  <si>
    <t>116,52</t>
  </si>
  <si>
    <t>136,51</t>
  </si>
  <si>
    <t>138,16</t>
  </si>
  <si>
    <t>24,96</t>
  </si>
  <si>
    <t>27,41</t>
  </si>
  <si>
    <t>15,15</t>
  </si>
  <si>
    <t>14,46</t>
  </si>
  <si>
    <t>13,05</t>
  </si>
  <si>
    <t>11,06</t>
  </si>
  <si>
    <t>10,60</t>
  </si>
  <si>
    <t>11,79</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</si>
  <si>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</si>
  <si>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</si>
  <si>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</si>
  <si>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</si>
  <si>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</si>
  <si>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</si>
  <si>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</si>
  <si>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</si>
  <si>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</si>
  <si>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</si>
  <si>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</si>
  <si>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</si>
  <si>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</si>
  <si>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</si>
  <si>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</si>
  <si>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</si>
  <si>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</si>
  <si>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</si>
  <si>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</si>
  <si>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</si>
  <si>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</si>
  <si>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</si>
  <si>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</si>
  <si>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</si>
  <si>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</si>
  <si>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</si>
  <si>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</si>
  <si>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</si>
  <si>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</si>
  <si>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</si>
  <si>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</si>
  <si>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</si>
  <si>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</si>
  <si>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</si>
  <si>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</si>
  <si>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</si>
  <si>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</si>
  <si>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</si>
  <si>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</si>
  <si>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</si>
  <si>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</si>
  <si>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</si>
  <si>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</si>
  <si>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</si>
  <si>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</si>
  <si>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</si>
  <si>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</si>
  <si>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</si>
  <si>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</si>
  <si>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</si>
  <si>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</si>
  <si>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</si>
  <si>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</si>
  <si>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</si>
  <si>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</si>
  <si>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</si>
  <si>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</si>
  <si>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</si>
  <si>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</si>
  <si>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</si>
  <si>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</si>
  <si>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</si>
  <si>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</si>
  <si>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</si>
  <si>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</si>
  <si>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</si>
  <si>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</si>
  <si>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</si>
  <si>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</si>
  <si>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</si>
  <si>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</si>
  <si>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</si>
  <si>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</si>
  <si>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</si>
  <si>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</si>
  <si>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</si>
  <si>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</si>
  <si>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</si>
  <si>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</si>
  <si>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</si>
  <si>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</si>
  <si>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</si>
  <si>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</si>
  <si>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</si>
  <si>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</si>
  <si>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</si>
  <si>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</si>
  <si>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</si>
  <si>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</si>
  <si>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</si>
  <si>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</si>
  <si>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</si>
  <si>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</si>
  <si>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</si>
  <si>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</si>
  <si>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</si>
  <si>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</si>
  <si>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</si>
  <si>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</si>
  <si>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</si>
  <si>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</si>
  <si>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</si>
  <si>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</si>
  <si>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</si>
  <si>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</si>
  <si>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</si>
  <si>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</si>
  <si>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</si>
  <si>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</si>
  <si>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</si>
  <si>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</si>
  <si>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</si>
  <si>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</si>
  <si>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</si>
  <si>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</si>
  <si>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</si>
  <si>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</si>
  <si>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</si>
  <si>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</si>
  <si>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</si>
  <si>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</si>
  <si>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</si>
  <si>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</si>
  <si>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</si>
  <si>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</si>
  <si>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</si>
  <si>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</si>
  <si>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</si>
  <si>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</si>
  <si>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</si>
  <si>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</si>
  <si>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</si>
  <si>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</si>
  <si>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</si>
  <si>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</si>
  <si>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</si>
  <si>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</si>
  <si>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</si>
  <si>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</si>
  <si>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</si>
  <si>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</si>
  <si>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</si>
  <si>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</si>
  <si>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</si>
  <si>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</si>
  <si>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</si>
  <si>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</si>
  <si>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</si>
  <si>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</si>
  <si>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</si>
  <si>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</si>
  <si>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</si>
  <si>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</si>
  <si>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</si>
  <si>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</si>
  <si>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</si>
  <si>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</si>
  <si>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</si>
  <si>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</si>
  <si>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206,72</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</si>
  <si>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</si>
  <si>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</si>
  <si>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</si>
  <si>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</si>
  <si>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</si>
  <si>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</si>
  <si>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</si>
  <si>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</si>
  <si>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</si>
  <si>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</si>
  <si>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</si>
  <si>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</si>
  <si>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</si>
  <si>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</si>
  <si>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</si>
  <si>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</si>
  <si>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</si>
  <si>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</si>
  <si>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BASE PARA POÇO DE VISITA CIRCULAR PARA DRENAGEM, EM CONCRETO PRÉ-MOLDADO, DIÂMETRO INTERNO = 1,2 M, PROFUNDIDADE = 1,45 M, EXCLUINDO TAMPÃO. AF_05/2021</t>
  </si>
  <si>
    <t>27,30</t>
  </si>
  <si>
    <t>37,19</t>
  </si>
  <si>
    <t>70,67</t>
  </si>
  <si>
    <t>46,97</t>
  </si>
  <si>
    <t>50,03</t>
  </si>
  <si>
    <t>60,06</t>
  </si>
  <si>
    <t>31,24</t>
  </si>
  <si>
    <t>14,38</t>
  </si>
  <si>
    <t>20,93</t>
  </si>
  <si>
    <t>11,03</t>
  </si>
  <si>
    <t>35,53</t>
  </si>
  <si>
    <t>24,08</t>
  </si>
  <si>
    <t>66,99</t>
  </si>
  <si>
    <t>38,43</t>
  </si>
  <si>
    <t>94,35</t>
  </si>
  <si>
    <t>64,54</t>
  </si>
  <si>
    <t>17,80</t>
  </si>
  <si>
    <t>799,90</t>
  </si>
  <si>
    <t>8,18</t>
  </si>
  <si>
    <t>57,86</t>
  </si>
  <si>
    <t>75,38</t>
  </si>
  <si>
    <t>MOLA HIDRAULICA DE PISO PARA PORTA DE VIDRO TEMPERADO. AF_01/2021</t>
  </si>
  <si>
    <t>JOGO DE FERRAGENS CROMADAS PARA PORTA DE VIDRO TEMPERADO, UMA FOLHA COMPOSTO DE DOBRADICAS SUPERIOR E INFERIOR, TRINCO, FECHADURA, CONTRA FECHADURA COM CAPUCHINHO SEM MOLA E PUXADOR. AF_01/2021</t>
  </si>
  <si>
    <t>27,80</t>
  </si>
  <si>
    <t>59,45</t>
  </si>
  <si>
    <t>79,77</t>
  </si>
  <si>
    <t>INSTALAÇÃO DE VIDRO LISO INCOLOR, E = 3 MM, EM ESQUADRIA DE MADEIRA, FIXADO COM BAGUETE. AF_01/2021</t>
  </si>
  <si>
    <t>109,60</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</si>
  <si>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</si>
  <si>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</si>
  <si>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</si>
  <si>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144,14</t>
  </si>
  <si>
    <t>INSTALAÇÃO DE VIDRO LISO FUME, E = 5 MM, EM ESQUADRIA DE MADEIRA, FIXADO COM BAGUETE. AF_01/2021</t>
  </si>
  <si>
    <t>171,22</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</si>
  <si>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</si>
  <si>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</si>
  <si>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</si>
  <si>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</si>
  <si>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</si>
  <si>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</si>
  <si>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198,60</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</si>
  <si>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</si>
  <si>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</si>
  <si>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</si>
  <si>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</si>
  <si>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</si>
  <si>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</si>
  <si>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</si>
  <si>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</si>
  <si>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</si>
  <si>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</si>
  <si>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</si>
  <si>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</si>
  <si>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</si>
  <si>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</si>
  <si>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</si>
  <si>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</si>
  <si>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</si>
  <si>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</si>
  <si>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</si>
  <si>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</si>
  <si>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</si>
  <si>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</si>
  <si>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</si>
  <si>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17,29</t>
  </si>
  <si>
    <t>REMOÇÃO DE VIDRO TEMPERADO FIXADO EM PERFIL U. AF_01/2021</t>
  </si>
  <si>
    <t>12,34</t>
  </si>
  <si>
    <t>343,59</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</si>
  <si>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</si>
  <si>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</si>
  <si>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</si>
  <si>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34,16</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</si>
  <si>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</si>
  <si>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</si>
  <si>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</si>
  <si>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</si>
  <si>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16,46</t>
  </si>
  <si>
    <t>ARRASAMENTO MECÂNICO DE ESTACA METÁLICA, PERFIL LAMINADO TIPO  H - FAMÍLIA 310. AF_05/2021</t>
  </si>
  <si>
    <t>20,87</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</si>
  <si>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</si>
  <si>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</si>
  <si>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</si>
  <si>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</si>
  <si>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</si>
  <si>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82,29</t>
  </si>
  <si>
    <t>ESTACA RAÍZ, DIÂMETRO DE 20CM, SEM PRESENÇA DE ROCHA (EXCLUSIVE MOBILIZAÇÃO E DESMOBILIZAÇÃO). AF_03/2020_P</t>
  </si>
  <si>
    <t>ESTACA RAÍZ, DIÂMETRO DE 40CM, SEM PRESENÇA DE ROCHA (EXCLUSIVE MOBILIZAÇÃO E DESMOBILIZAÇÃO). AF_03/2020_P</t>
  </si>
  <si>
    <t>ESTACA RAÍZ, DIÂMETRO DE 45CM, SEM PRESENÇA DE ROCHA (EXCLUSIVE MOBILIZAÇÃO E DESMOBILIZAÇÃO). AF_03/2020_P</t>
  </si>
  <si>
    <t>ESTACA RAÍZ, DIÂMETRO DE 20CM, PERFURADA EM ROCHA (EXCLUSIVE MOBILIZAÇÃO E DESMOBILIZAÇÃO). AF_03/2020_P</t>
  </si>
  <si>
    <t>ESTACA RAÍZ, DIÂMETRO DE 31CM, PERFURADA EM ROCHA (EXCLUSIVE MOBILIZAÇÃO E DESMOBILIZAÇÃO). AF_03/2020_P</t>
  </si>
  <si>
    <t>ESTACA RAÍZ, DIÂMETRO DE 40CM, PERFURADA EM ROCHA (EXCLUSIVE MOBILIZAÇÃO E DESMOBILIZAÇÃO). AF_03/2020_P</t>
  </si>
  <si>
    <t>129,59</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</si>
  <si>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</si>
  <si>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</si>
  <si>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</si>
  <si>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</si>
  <si>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14,91</t>
  </si>
  <si>
    <t>LASTRO DE CONCRETO MAGRO, APLICADO EM PISOS, LAJES SOBRE SOLO OU RADIERS, ESPESSURA DE 5 CM. AF_07/2016</t>
  </si>
  <si>
    <t>24,86</t>
  </si>
  <si>
    <t>LASTRO DE CONCRETO MAGRO, APLICADO EM PISOS, LAJES SOBRE SOLO OU RADIERS. AF_08/2017</t>
  </si>
  <si>
    <t>LASTRO COM MATERIAL GRANULAR, APLICADO EM PISOS OU LAJES SOBRE SOLO, ESPESSURA DE *5 CM*. AF_08/2017</t>
  </si>
  <si>
    <t>LASTRO COM MATERIAL GRANULAR (PEDRA BRITADA N.2), APLICADO EM PISOS OU LAJES SOBRE SOLO, ESPESSURA DE *10 CM*. AF_08/2017</t>
  </si>
  <si>
    <t>101,35</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</si>
  <si>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</si>
  <si>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</si>
  <si>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</si>
  <si>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</si>
  <si>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</si>
  <si>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</si>
  <si>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</si>
  <si>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23,21</t>
  </si>
  <si>
    <t>33,34</t>
  </si>
  <si>
    <t>EXECUÇÃO DE RADIER, ESPESSURA DE 10 CM, FCK = 30 MPA, COM USO DE FORMAS EM MADEIRA SERRADA. AF_09/2017</t>
  </si>
  <si>
    <t>EXECUÇÃO DE RADIER, ESPESSURA DE 15 CM, FCK = 30 MPA, COM USO DE FORMAS EM MADEIRA SERRADA. AF_09/2017</t>
  </si>
  <si>
    <t>240,75</t>
  </si>
  <si>
    <t>EXECUÇÃO DE RADIER, ESPESSURA DE 20 CM, FCK = 30 MPA, COM USO DE FORMAS EM MADEIRA SERRADA. AF_09/2017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</si>
  <si>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</si>
  <si>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</si>
  <si>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</si>
  <si>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151,09</t>
  </si>
  <si>
    <t>46,63</t>
  </si>
  <si>
    <t>57,66</t>
  </si>
  <si>
    <t>39,96</t>
  </si>
  <si>
    <t>50,08</t>
  </si>
  <si>
    <t>48,22</t>
  </si>
  <si>
    <t>34,96</t>
  </si>
  <si>
    <t>44,47</t>
  </si>
  <si>
    <t>142,96</t>
  </si>
  <si>
    <t>90,40</t>
  </si>
  <si>
    <t>112,88</t>
  </si>
  <si>
    <t>66,71</t>
  </si>
  <si>
    <t>65,84</t>
  </si>
  <si>
    <t>61,55</t>
  </si>
  <si>
    <t>50,57</t>
  </si>
  <si>
    <t>54,43</t>
  </si>
  <si>
    <t>37,69</t>
  </si>
  <si>
    <t>63,67</t>
  </si>
  <si>
    <t>33,11</t>
  </si>
  <si>
    <t>21,70</t>
  </si>
  <si>
    <t>120,55</t>
  </si>
  <si>
    <t>62,31</t>
  </si>
  <si>
    <t>73,93</t>
  </si>
  <si>
    <t>17,68</t>
  </si>
  <si>
    <t>12,91</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</si>
  <si>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</si>
  <si>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</si>
  <si>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</si>
  <si>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</si>
  <si>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</si>
  <si>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324,36</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</si>
  <si>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</si>
  <si>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</si>
  <si>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</si>
  <si>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</si>
  <si>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</si>
  <si>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134,34</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</si>
  <si>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</si>
  <si>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</si>
  <si>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117,55</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</si>
  <si>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</si>
  <si>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</si>
  <si>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</si>
  <si>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</si>
  <si>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</si>
  <si>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</si>
  <si>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</si>
  <si>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</si>
  <si>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</si>
  <si>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</si>
  <si>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</si>
  <si>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</si>
  <si>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118,45</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</si>
  <si>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</si>
  <si>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</si>
  <si>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</si>
  <si>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</si>
  <si>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</si>
  <si>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</si>
  <si>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</si>
  <si>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</si>
  <si>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</si>
  <si>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</si>
  <si>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</si>
  <si>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</si>
  <si>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</si>
  <si>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</si>
  <si>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</si>
  <si>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</si>
  <si>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</si>
  <si>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</si>
  <si>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</si>
  <si>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</si>
  <si>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165,04</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</si>
  <si>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</si>
  <si>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</si>
  <si>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</si>
  <si>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</si>
  <si>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</si>
  <si>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</si>
  <si>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</si>
  <si>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</si>
  <si>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</si>
  <si>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</si>
  <si>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</si>
  <si>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</si>
  <si>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</si>
  <si>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</si>
  <si>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</si>
  <si>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</si>
  <si>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</si>
  <si>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</si>
  <si>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</si>
  <si>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</si>
  <si>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</si>
  <si>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</si>
  <si>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</si>
  <si>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</si>
  <si>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</si>
  <si>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</si>
  <si>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</si>
  <si>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</si>
  <si>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</si>
  <si>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</si>
  <si>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</si>
  <si>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</si>
  <si>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</si>
  <si>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</si>
  <si>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</si>
  <si>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</si>
  <si>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</si>
  <si>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</si>
  <si>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</si>
  <si>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</si>
  <si>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</si>
  <si>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</si>
  <si>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</si>
  <si>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</si>
  <si>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11,70</t>
  </si>
  <si>
    <t>9,68</t>
  </si>
  <si>
    <t>15,20</t>
  </si>
  <si>
    <t>17,76</t>
  </si>
  <si>
    <t>13,08</t>
  </si>
  <si>
    <t>13,59</t>
  </si>
  <si>
    <t>14,22</t>
  </si>
  <si>
    <t>12,87</t>
  </si>
  <si>
    <t>11,74</t>
  </si>
  <si>
    <t>13,52</t>
  </si>
  <si>
    <t>12,31</t>
  </si>
  <si>
    <t>10,50</t>
  </si>
  <si>
    <t>11,73</t>
  </si>
  <si>
    <t>15,59</t>
  </si>
  <si>
    <t>11,67</t>
  </si>
  <si>
    <t>12,29</t>
  </si>
  <si>
    <t>15,77</t>
  </si>
  <si>
    <t>11,58</t>
  </si>
  <si>
    <t>11,88</t>
  </si>
  <si>
    <t>9,44</t>
  </si>
  <si>
    <t>9,36</t>
  </si>
  <si>
    <t>11,02</t>
  </si>
  <si>
    <t>9,34</t>
  </si>
  <si>
    <t>10,80</t>
  </si>
  <si>
    <t>11,87</t>
  </si>
  <si>
    <t>13,84</t>
  </si>
  <si>
    <t>13,15</t>
  </si>
  <si>
    <t>12,74</t>
  </si>
  <si>
    <t>12,57</t>
  </si>
  <si>
    <t>13,39</t>
  </si>
  <si>
    <t>10,63</t>
  </si>
  <si>
    <t>12,10</t>
  </si>
  <si>
    <t>13,02</t>
  </si>
  <si>
    <t>12,42</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</si>
  <si>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</si>
  <si>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</si>
  <si>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</si>
  <si>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</si>
  <si>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</si>
  <si>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</si>
  <si>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15,61</t>
  </si>
  <si>
    <t>12,52</t>
  </si>
  <si>
    <t>ARMAÇÃO DO SISTEMA DE PAREDES DE CONCRETO, EXECUTADA COMO ARMADURA POSITIVA DE LAJES, TELA Q-159. AF_06/2019</t>
  </si>
  <si>
    <t>27,69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</si>
  <si>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</si>
  <si>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</si>
  <si>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</si>
  <si>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</si>
  <si>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</si>
  <si>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</si>
  <si>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</si>
  <si>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</si>
  <si>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</si>
  <si>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</si>
  <si>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</si>
  <si>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</si>
  <si>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</si>
  <si>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</si>
  <si>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432,61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</si>
  <si>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</si>
  <si>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</si>
  <si>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</si>
  <si>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</si>
  <si>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</si>
  <si>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436,86</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</si>
  <si>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</si>
  <si>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</si>
  <si>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</si>
  <si>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</si>
  <si>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</si>
  <si>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</si>
  <si>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</si>
  <si>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</si>
  <si>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</si>
  <si>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</si>
  <si>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</si>
  <si>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</si>
  <si>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15,17</t>
  </si>
  <si>
    <t>86,79</t>
  </si>
  <si>
    <t>40,36</t>
  </si>
  <si>
    <t>22,96</t>
  </si>
  <si>
    <t>46,57</t>
  </si>
  <si>
    <t>54,14</t>
  </si>
  <si>
    <t>86,64</t>
  </si>
  <si>
    <t>15,92</t>
  </si>
  <si>
    <t>15,73</t>
  </si>
  <si>
    <t>PILAR METÁLICO PERFIL LAMINADO OU SOLDADO EM AÇO ESTRUTURAL, COM CONEXÕES SOLDADAS, INCLUSOS MÃO DE OBRA, TRANSPORTE E IÇAMENTO UTILIZANDO GUINDASTE - FORNECIMENTO E INSTALAÇÃO. AF_01/2020_P</t>
  </si>
  <si>
    <t>15,95</t>
  </si>
  <si>
    <t>CONTRAVENTAMENTO COM CANTONEIRAS DE AÇO, ABAS IGUAIS, COM CONEXÕES SOLDADAS, INCLUSOS MÃO DE OBRA, TRANSPORTE E IÇAMENTO UTILIZANDO TALHA MANUAL, PARA EDIFÍCIOS DE ATÉ 2 PAVIMENTOS - FORNECIMENTO E INSTALAÇÃO. AF_01/2020_P</t>
  </si>
  <si>
    <t>20,41</t>
  </si>
  <si>
    <t>CONTRAVENTAMENTO COM CANTONEIRAS DE AÇO, ABAS IGUAIS, COM CONEXÕES SOLDADAS, INCLUSOS MÃO DE OBRA, TRANSPORTE E IÇAMENTO UTILIZANDO GUINDASTE, PARA EDIFÍCIOS DE 3 A 5 PAVIMENTOS - FORNECIMENTO E INSTALAÇÃO. AF_01/2020_P</t>
  </si>
  <si>
    <t>23,27</t>
  </si>
  <si>
    <t>CONTRAVENTAMENTO COM CANTONEIRAS DE AÇO, ABAS IGUAIS, COM CONEXÕES SOLDADAS, INCLUSOS MÃO DE OBRA, TRANSPORTE E IÇAMENTO UTILIZANDO GRUA, PARA EDIFÍCIOS DE 6 A 10 PAVIMENTOS - FORNECIMENTO E INSTALAÇÃO. AF_01/2020_P</t>
  </si>
  <si>
    <t>14,24</t>
  </si>
  <si>
    <t>37,82</t>
  </si>
  <si>
    <t>33,56</t>
  </si>
  <si>
    <t>22,76</t>
  </si>
  <si>
    <t>62,67</t>
  </si>
  <si>
    <t>6,72</t>
  </si>
  <si>
    <t>8,74</t>
  </si>
  <si>
    <t>8,24</t>
  </si>
  <si>
    <t>6,98</t>
  </si>
  <si>
    <t>7,00</t>
  </si>
  <si>
    <t>7,75</t>
  </si>
  <si>
    <t>8,28</t>
  </si>
  <si>
    <t>6,67</t>
  </si>
  <si>
    <t>8,16</t>
  </si>
  <si>
    <t>9,23</t>
  </si>
  <si>
    <t>17,26</t>
  </si>
  <si>
    <t>37,67</t>
  </si>
  <si>
    <t>8,25</t>
  </si>
  <si>
    <t>22,19</t>
  </si>
  <si>
    <t>23,19</t>
  </si>
  <si>
    <t>27,42</t>
  </si>
  <si>
    <t>7,94</t>
  </si>
  <si>
    <t>10,33</t>
  </si>
  <si>
    <t>8,83</t>
  </si>
  <si>
    <t>17,89</t>
  </si>
  <si>
    <t>10,69</t>
  </si>
  <si>
    <t>21,99</t>
  </si>
  <si>
    <t>17,98</t>
  </si>
  <si>
    <t>38,72</t>
  </si>
  <si>
    <t>40,68</t>
  </si>
  <si>
    <t>6,54</t>
  </si>
  <si>
    <t>5,88</t>
  </si>
  <si>
    <t>6,49</t>
  </si>
  <si>
    <t>15,86</t>
  </si>
  <si>
    <t>24,20</t>
  </si>
  <si>
    <t>73,85</t>
  </si>
  <si>
    <t>126,55</t>
  </si>
  <si>
    <t>17,33</t>
  </si>
  <si>
    <t>25,67</t>
  </si>
  <si>
    <t>26,42</t>
  </si>
  <si>
    <t>22,55</t>
  </si>
  <si>
    <t>12,05</t>
  </si>
  <si>
    <t>19,73</t>
  </si>
  <si>
    <t>23,15</t>
  </si>
  <si>
    <t>23,45</t>
  </si>
  <si>
    <t>24,25</t>
  </si>
  <si>
    <t>27,22</t>
  </si>
  <si>
    <t>21,22</t>
  </si>
  <si>
    <t>25,50</t>
  </si>
  <si>
    <t>24,47</t>
  </si>
  <si>
    <t>29,01</t>
  </si>
  <si>
    <t>32,17</t>
  </si>
  <si>
    <t>41,35</t>
  </si>
  <si>
    <t>20,58</t>
  </si>
  <si>
    <t>21,24</t>
  </si>
  <si>
    <t>13,37</t>
  </si>
  <si>
    <t>16,22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</si>
  <si>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</si>
  <si>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</si>
  <si>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</si>
  <si>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</si>
  <si>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</si>
  <si>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</si>
  <si>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154,53</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</si>
  <si>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</si>
  <si>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</si>
  <si>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</si>
  <si>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</si>
  <si>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</si>
  <si>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</si>
  <si>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</si>
  <si>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</si>
  <si>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13,10</t>
  </si>
  <si>
    <t>20,64</t>
  </si>
  <si>
    <t>59,49</t>
  </si>
  <si>
    <t>66,59</t>
  </si>
  <si>
    <t>54,27</t>
  </si>
  <si>
    <t>132,80</t>
  </si>
  <si>
    <t>CAIXA DE PROTEÇÃO PARA MEDIDOR MONOFÁSICO DE EMBUTIR - FORNECIMENTO E INSTALAÇÃO. AF_10/2020</t>
  </si>
  <si>
    <t>QUADRO DE MEDIÇÃO GERAL DE ENERGIA PARA 1 MEDIDOR DE SOBREPOR - FORNECIMENTO E INSTALAÇÃO. AF_10/2020</t>
  </si>
  <si>
    <t>5,76</t>
  </si>
  <si>
    <t>11,99</t>
  </si>
  <si>
    <t>14,68</t>
  </si>
  <si>
    <t>26,23</t>
  </si>
  <si>
    <t>50,92</t>
  </si>
  <si>
    <t>45,93</t>
  </si>
  <si>
    <t>54,40</t>
  </si>
  <si>
    <t>60,93</t>
  </si>
  <si>
    <t>52,01</t>
  </si>
  <si>
    <t>30,60</t>
  </si>
  <si>
    <t>23,77</t>
  </si>
  <si>
    <t>27,87</t>
  </si>
  <si>
    <t>18,71</t>
  </si>
  <si>
    <t>20,62</t>
  </si>
  <si>
    <t>45,41</t>
  </si>
  <si>
    <t>39,78</t>
  </si>
  <si>
    <t>51,43</t>
  </si>
  <si>
    <t>56,91</t>
  </si>
  <si>
    <t>67,39</t>
  </si>
  <si>
    <t>31,03</t>
  </si>
  <si>
    <t>37,56</t>
  </si>
  <si>
    <t>47,44</t>
  </si>
  <si>
    <t>43,40</t>
  </si>
  <si>
    <t>49,93</t>
  </si>
  <si>
    <t>42,58</t>
  </si>
  <si>
    <t>54,96</t>
  </si>
  <si>
    <t>37,18</t>
  </si>
  <si>
    <t>55,82</t>
  </si>
  <si>
    <t>52,26</t>
  </si>
  <si>
    <t>24,10</t>
  </si>
  <si>
    <t>50,72</t>
  </si>
  <si>
    <t>47,57</t>
  </si>
  <si>
    <t>30,69</t>
  </si>
  <si>
    <t>48,61</t>
  </si>
  <si>
    <t>113,05</t>
  </si>
  <si>
    <t>24,04</t>
  </si>
  <si>
    <t>26,33</t>
  </si>
  <si>
    <t>36,27</t>
  </si>
  <si>
    <t>71,56</t>
  </si>
  <si>
    <t>95,05</t>
  </si>
  <si>
    <t>123,71</t>
  </si>
  <si>
    <t>19,86</t>
  </si>
  <si>
    <t>29,73</t>
  </si>
  <si>
    <t>49,27</t>
  </si>
  <si>
    <t>24,56</t>
  </si>
  <si>
    <t>51,98</t>
  </si>
  <si>
    <t>503,10</t>
  </si>
  <si>
    <t>19,09</t>
  </si>
  <si>
    <t>21,78</t>
  </si>
  <si>
    <t>LUMINÁRIA ESTANQUE COM PROTEÇÃO CONTRA ÁGUA, POEIRA OU IMPACTOS - FORNECIMENTO E INSTALAÇÃO. AF_08/2020</t>
  </si>
  <si>
    <t>497,43</t>
  </si>
  <si>
    <t>81,59</t>
  </si>
  <si>
    <t>96,53</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</si>
  <si>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</si>
  <si>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</si>
  <si>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</si>
  <si>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</si>
  <si>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</si>
  <si>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</si>
  <si>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</si>
  <si>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</si>
  <si>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</si>
  <si>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204,66</t>
  </si>
  <si>
    <t>38,23</t>
  </si>
  <si>
    <t>48,67</t>
  </si>
  <si>
    <t>166,55</t>
  </si>
  <si>
    <t>220,49</t>
  </si>
  <si>
    <t>4,39</t>
  </si>
  <si>
    <t>15,44</t>
  </si>
  <si>
    <t>6,63</t>
  </si>
  <si>
    <t>20,05</t>
  </si>
  <si>
    <t>26,18</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</si>
  <si>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</si>
  <si>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</si>
  <si>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</si>
  <si>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2,88</t>
  </si>
  <si>
    <t>17,18</t>
  </si>
  <si>
    <t>58,60</t>
  </si>
  <si>
    <t>19,19</t>
  </si>
  <si>
    <t>62,40</t>
  </si>
  <si>
    <t>24,45</t>
  </si>
  <si>
    <t>42,25</t>
  </si>
  <si>
    <t>46,25</t>
  </si>
  <si>
    <t>16,90</t>
  </si>
  <si>
    <t>39,44</t>
  </si>
  <si>
    <t>50,41</t>
  </si>
  <si>
    <t>27,68</t>
  </si>
  <si>
    <t>93,41</t>
  </si>
  <si>
    <t>147,44</t>
  </si>
  <si>
    <t>19,14</t>
  </si>
  <si>
    <t>28,13</t>
  </si>
  <si>
    <t>31,53</t>
  </si>
  <si>
    <t>43,03</t>
  </si>
  <si>
    <t>49,63</t>
  </si>
  <si>
    <t>75,33</t>
  </si>
  <si>
    <t>68,67</t>
  </si>
  <si>
    <t>133,41</t>
  </si>
  <si>
    <t>155,52</t>
  </si>
  <si>
    <t>54,53</t>
  </si>
  <si>
    <t>83,74</t>
  </si>
  <si>
    <t>71,63</t>
  </si>
  <si>
    <t>65,71</t>
  </si>
  <si>
    <t>TUBO DE AÇO PRETO SEM COSTURA, CLASSE MÉDIA, CONEXÃO SOLDADA, DN 25 (1"), INSTALADO EM RAMAIS  E SUB-RAMAIS DE GÁS - FORNECIMENTO E INSTALAÇÃO. AF_10/2020</t>
  </si>
  <si>
    <t>82,32</t>
  </si>
  <si>
    <t>202,06</t>
  </si>
  <si>
    <t>20,67</t>
  </si>
  <si>
    <t>18,57</t>
  </si>
  <si>
    <t>38,59</t>
  </si>
  <si>
    <t>17,91</t>
  </si>
  <si>
    <t>170,01</t>
  </si>
  <si>
    <t>20,69</t>
  </si>
  <si>
    <t>38,60</t>
  </si>
  <si>
    <t>52,30</t>
  </si>
  <si>
    <t>186,11</t>
  </si>
  <si>
    <t>17,40</t>
  </si>
  <si>
    <t>8,40</t>
  </si>
  <si>
    <t>11,38</t>
  </si>
  <si>
    <t>27,23</t>
  </si>
  <si>
    <t>27,50</t>
  </si>
  <si>
    <t>47,28</t>
  </si>
  <si>
    <t>99,28</t>
  </si>
  <si>
    <t>51,89</t>
  </si>
  <si>
    <t>121,84</t>
  </si>
  <si>
    <t>61,39</t>
  </si>
  <si>
    <t>97,84</t>
  </si>
  <si>
    <t>17,30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</si>
  <si>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</si>
  <si>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</si>
  <si>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</si>
  <si>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</si>
  <si>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</si>
  <si>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22,05</t>
  </si>
  <si>
    <t>TUBO, PEX, MULTICAMADA, COM TUBO LUVA, DN 20, INSTALADO EM RAMAL INTERNO DE INSTALAÇÕES DE GÁS - FORNECIMENTO E INSTALAÇÃO. AF_01/2020</t>
  </si>
  <si>
    <t>31,23</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</si>
  <si>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</si>
  <si>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</si>
  <si>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236,81</t>
  </si>
  <si>
    <t>279,60</t>
  </si>
  <si>
    <t>6,37</t>
  </si>
  <si>
    <t>8,45</t>
  </si>
  <si>
    <t>10,17</t>
  </si>
  <si>
    <t>10,66</t>
  </si>
  <si>
    <t>15,90</t>
  </si>
  <si>
    <t>12,51</t>
  </si>
  <si>
    <t>12,59</t>
  </si>
  <si>
    <t>8,68</t>
  </si>
  <si>
    <t>12,47</t>
  </si>
  <si>
    <t>26,21</t>
  </si>
  <si>
    <t>18,56</t>
  </si>
  <si>
    <t>10,68</t>
  </si>
  <si>
    <t>18,92</t>
  </si>
  <si>
    <t>12,88</t>
  </si>
  <si>
    <t>29,87</t>
  </si>
  <si>
    <t>18,07</t>
  </si>
  <si>
    <t>4,78</t>
  </si>
  <si>
    <t>10,27</t>
  </si>
  <si>
    <t>13,17</t>
  </si>
  <si>
    <t>7,85</t>
  </si>
  <si>
    <t>14,54</t>
  </si>
  <si>
    <t>7,41</t>
  </si>
  <si>
    <t>10,93</t>
  </si>
  <si>
    <t>30,83</t>
  </si>
  <si>
    <t>20,14</t>
  </si>
  <si>
    <t>15,87</t>
  </si>
  <si>
    <t>4,99</t>
  </si>
  <si>
    <t>8,46</t>
  </si>
  <si>
    <t>12,01</t>
  </si>
  <si>
    <t>15,09</t>
  </si>
  <si>
    <t>32,00</t>
  </si>
  <si>
    <t>26,91</t>
  </si>
  <si>
    <t>32,29</t>
  </si>
  <si>
    <t>12,32</t>
  </si>
  <si>
    <t>CURVAR 45 GRAUS, PVC, SERIE R, ÁGUA PLUVIAL, DN 100 MM, JUNTA ELÁSTICA, FORNECIDO E INSTALADO EM RAMAL DE ENCAMINHAMENTO. AF_12/2014</t>
  </si>
  <si>
    <t>10,14</t>
  </si>
  <si>
    <t>19,60</t>
  </si>
  <si>
    <t>35,86</t>
  </si>
  <si>
    <t>19,27</t>
  </si>
  <si>
    <t>23,49</t>
  </si>
  <si>
    <t>33,29</t>
  </si>
  <si>
    <t>59,87</t>
  </si>
  <si>
    <t>19,55</t>
  </si>
  <si>
    <t>49,16</t>
  </si>
  <si>
    <t>35,22</t>
  </si>
  <si>
    <t>67,22</t>
  </si>
  <si>
    <t>7,95</t>
  </si>
  <si>
    <t>34,08</t>
  </si>
  <si>
    <t>30,79</t>
  </si>
  <si>
    <t>CURVAR 45 GRAUS, PVC, SERIE R, ÁGUA PLUVIAL, DN 100 MM, JUNTA ELÁSTICA, FORNECIDO E INSTALADO EM CONDUTORES VERTICAIS DE ÁGUAS PLUVIAIS. AF_12/2014</t>
  </si>
  <si>
    <t>54,46</t>
  </si>
  <si>
    <t>16,84</t>
  </si>
  <si>
    <t>19,79</t>
  </si>
  <si>
    <t>20,31</t>
  </si>
  <si>
    <t>43,61</t>
  </si>
  <si>
    <t>6,08</t>
  </si>
  <si>
    <t>24,50</t>
  </si>
  <si>
    <t>18,37</t>
  </si>
  <si>
    <t>19,59</t>
  </si>
  <si>
    <t>83,86</t>
  </si>
  <si>
    <t>7,81</t>
  </si>
  <si>
    <t>5,42</t>
  </si>
  <si>
    <t>9,05</t>
  </si>
  <si>
    <t>9,81</t>
  </si>
  <si>
    <t>13,04</t>
  </si>
  <si>
    <t>34,73</t>
  </si>
  <si>
    <t>24,98</t>
  </si>
  <si>
    <t>32,36</t>
  </si>
  <si>
    <t>17,37</t>
  </si>
  <si>
    <t>38,71</t>
  </si>
  <si>
    <t>17,10</t>
  </si>
  <si>
    <t>26,61</t>
  </si>
  <si>
    <t>TÊ DE INSPEÇÃO, PVC, SERIE R, ÁGUA PLUVIAL, DN 150 X 100 MM, JUNTA ELÁSTICA, FORNECIDO E INSTALADO EM CONDUTORES VERTICAIS DE ÁGUAS PLUVIAIS. AF_12/2014</t>
  </si>
  <si>
    <t>67,28</t>
  </si>
  <si>
    <t>161,86</t>
  </si>
  <si>
    <t>38,81</t>
  </si>
  <si>
    <t>8,90</t>
  </si>
  <si>
    <t>18,50</t>
  </si>
  <si>
    <t>14,55</t>
  </si>
  <si>
    <t>9,22</t>
  </si>
  <si>
    <t>22,01</t>
  </si>
  <si>
    <t>41,71</t>
  </si>
  <si>
    <t>21,81</t>
  </si>
  <si>
    <t>21,76</t>
  </si>
  <si>
    <t>8,05</t>
  </si>
  <si>
    <t>6,58</t>
  </si>
  <si>
    <t>34,91</t>
  </si>
  <si>
    <t>26,75</t>
  </si>
  <si>
    <t>13,45</t>
  </si>
  <si>
    <t>27,31</t>
  </si>
  <si>
    <t>10,90</t>
  </si>
  <si>
    <t>11,17</t>
  </si>
  <si>
    <t>147,63</t>
  </si>
  <si>
    <t>42,22</t>
  </si>
  <si>
    <t>14,37</t>
  </si>
  <si>
    <t>16,89</t>
  </si>
  <si>
    <t>13,49</t>
  </si>
  <si>
    <t>18,79</t>
  </si>
  <si>
    <t>23,94</t>
  </si>
  <si>
    <t>13,68</t>
  </si>
  <si>
    <t>26,87</t>
  </si>
  <si>
    <t>30,26</t>
  </si>
  <si>
    <t>111,10</t>
  </si>
  <si>
    <t>121,42</t>
  </si>
  <si>
    <t>21,38</t>
  </si>
  <si>
    <t>75,35</t>
  </si>
  <si>
    <t>26,94</t>
  </si>
  <si>
    <t>36,25</t>
  </si>
  <si>
    <t>3,49</t>
  </si>
  <si>
    <t>26,08</t>
  </si>
  <si>
    <t>23,36</t>
  </si>
  <si>
    <t>21,32</t>
  </si>
  <si>
    <t>16,66</t>
  </si>
  <si>
    <t>26,02</t>
  </si>
  <si>
    <t>46,27</t>
  </si>
  <si>
    <t>40,25</t>
  </si>
  <si>
    <t>65,94</t>
  </si>
  <si>
    <t>28,37</t>
  </si>
  <si>
    <t>11,08</t>
  </si>
  <si>
    <t>36,24</t>
  </si>
  <si>
    <t>12,27</t>
  </si>
  <si>
    <t>7,40</t>
  </si>
  <si>
    <t>20,07</t>
  </si>
  <si>
    <t>69,85</t>
  </si>
  <si>
    <t>107,02</t>
  </si>
  <si>
    <t>32,75</t>
  </si>
  <si>
    <t>63,92</t>
  </si>
  <si>
    <t>89,87</t>
  </si>
  <si>
    <t>39,75</t>
  </si>
  <si>
    <t>54,63</t>
  </si>
  <si>
    <t>51,45</t>
  </si>
  <si>
    <t>93,01</t>
  </si>
  <si>
    <t>20,44</t>
  </si>
  <si>
    <t>28,26</t>
  </si>
  <si>
    <t>58,10</t>
  </si>
  <si>
    <t>27,49</t>
  </si>
  <si>
    <t>53,99</t>
  </si>
  <si>
    <t>37,26</t>
  </si>
  <si>
    <t>25,98</t>
  </si>
  <si>
    <t>25,10</t>
  </si>
  <si>
    <t>19,47</t>
  </si>
  <si>
    <t>40,70</t>
  </si>
  <si>
    <t>57,28</t>
  </si>
  <si>
    <t>81,75</t>
  </si>
  <si>
    <t>32,71</t>
  </si>
  <si>
    <t>50,53</t>
  </si>
  <si>
    <t>73,64</t>
  </si>
  <si>
    <t>20,51</t>
  </si>
  <si>
    <t>10,79</t>
  </si>
  <si>
    <t>13,82</t>
  </si>
  <si>
    <t>26,16</t>
  </si>
  <si>
    <t>11,16</t>
  </si>
  <si>
    <t>28,16</t>
  </si>
  <si>
    <t>30,63</t>
  </si>
  <si>
    <t>7,28</t>
  </si>
  <si>
    <t>17,95</t>
  </si>
  <si>
    <t>22,20</t>
  </si>
  <si>
    <t>22,87</t>
  </si>
  <si>
    <t>30,67</t>
  </si>
  <si>
    <t>32,81</t>
  </si>
  <si>
    <t>28,61</t>
  </si>
  <si>
    <t>13,80</t>
  </si>
  <si>
    <t>20,83</t>
  </si>
  <si>
    <t>24,12</t>
  </si>
  <si>
    <t>28,30</t>
  </si>
  <si>
    <t>126,39</t>
  </si>
  <si>
    <t>36,82</t>
  </si>
  <si>
    <t>54,68</t>
  </si>
  <si>
    <t>80,35</t>
  </si>
  <si>
    <t>87,03</t>
  </si>
  <si>
    <t>6,80</t>
  </si>
  <si>
    <t>13,83</t>
  </si>
  <si>
    <t>23,01</t>
  </si>
  <si>
    <t>148,95</t>
  </si>
  <si>
    <t>24,17</t>
  </si>
  <si>
    <t>32,65</t>
  </si>
  <si>
    <t>28,31</t>
  </si>
  <si>
    <t>51,37</t>
  </si>
  <si>
    <t>31,51</t>
  </si>
  <si>
    <t>59,15</t>
  </si>
  <si>
    <t>35,71</t>
  </si>
  <si>
    <t>34,03</t>
  </si>
  <si>
    <t>14,67</t>
  </si>
  <si>
    <t>21,30</t>
  </si>
  <si>
    <t>30,21</t>
  </si>
  <si>
    <t>62,09</t>
  </si>
  <si>
    <t>47,55</t>
  </si>
  <si>
    <t>17,60</t>
  </si>
  <si>
    <t>42,28</t>
  </si>
  <si>
    <t>29,80</t>
  </si>
  <si>
    <t>9,21</t>
  </si>
  <si>
    <t>6,66</t>
  </si>
  <si>
    <t>4,94</t>
  </si>
  <si>
    <t>24,82</t>
  </si>
  <si>
    <t>25,70</t>
  </si>
  <si>
    <t>35,30</t>
  </si>
  <si>
    <t>82,67</t>
  </si>
  <si>
    <t>20,38</t>
  </si>
  <si>
    <t>25,54</t>
  </si>
  <si>
    <t>86,71</t>
  </si>
  <si>
    <t>20,04</t>
  </si>
  <si>
    <t>47,02</t>
  </si>
  <si>
    <t>22,44</t>
  </si>
  <si>
    <t>6,91</t>
  </si>
  <si>
    <t>14,96</t>
  </si>
  <si>
    <t>95,70</t>
  </si>
  <si>
    <t>135,13</t>
  </si>
  <si>
    <t>15,08</t>
  </si>
  <si>
    <t>16,83</t>
  </si>
  <si>
    <t>19,63</t>
  </si>
  <si>
    <t>24,46</t>
  </si>
  <si>
    <t>16,03</t>
  </si>
  <si>
    <t>25,02</t>
  </si>
  <si>
    <t>29,56</t>
  </si>
  <si>
    <t>32,84</t>
  </si>
  <si>
    <t>26,52</t>
  </si>
  <si>
    <t>48,17</t>
  </si>
  <si>
    <t>26,86</t>
  </si>
  <si>
    <t>55,73</t>
  </si>
  <si>
    <t>23,60</t>
  </si>
  <si>
    <t>33,85</t>
  </si>
  <si>
    <t>55,06</t>
  </si>
  <si>
    <t>28,69</t>
  </si>
  <si>
    <t>31,49</t>
  </si>
  <si>
    <t>49,84</t>
  </si>
  <si>
    <t>78,83</t>
  </si>
  <si>
    <t>37,36</t>
  </si>
  <si>
    <t>22,25</t>
  </si>
  <si>
    <t>45,17</t>
  </si>
  <si>
    <t>46,69</t>
  </si>
  <si>
    <t>90,35</t>
  </si>
  <si>
    <t>97,88</t>
  </si>
  <si>
    <t>220,23</t>
  </si>
  <si>
    <t>21,86</t>
  </si>
  <si>
    <t>85,34</t>
  </si>
  <si>
    <t>24,15</t>
  </si>
  <si>
    <t>19,83</t>
  </si>
  <si>
    <t>63,13</t>
  </si>
  <si>
    <t>77,85</t>
  </si>
  <si>
    <t>55,86</t>
  </si>
  <si>
    <t>77,73</t>
  </si>
  <si>
    <t>88,51</t>
  </si>
  <si>
    <t>37,06</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</si>
  <si>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</si>
  <si>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</si>
  <si>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</si>
  <si>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</si>
  <si>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</si>
  <si>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</si>
  <si>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</si>
  <si>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</si>
  <si>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</si>
  <si>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</si>
  <si>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</si>
  <si>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</si>
  <si>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</si>
  <si>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</si>
  <si>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127,79</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</si>
  <si>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</si>
  <si>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</si>
  <si>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</si>
  <si>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</si>
  <si>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</si>
  <si>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</si>
  <si>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</si>
  <si>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</si>
  <si>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</si>
  <si>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</si>
  <si>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</si>
  <si>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</si>
  <si>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</si>
  <si>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</si>
  <si>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34,49</t>
  </si>
  <si>
    <t>83,38</t>
  </si>
  <si>
    <t>125,93</t>
  </si>
  <si>
    <t>40,56</t>
  </si>
  <si>
    <t>308,16</t>
  </si>
  <si>
    <t>28,11</t>
  </si>
  <si>
    <t>101,73</t>
  </si>
  <si>
    <t>33,88</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</si>
  <si>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</si>
  <si>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</si>
  <si>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</si>
  <si>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</si>
  <si>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</si>
  <si>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</si>
  <si>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</si>
  <si>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</si>
  <si>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</si>
  <si>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</si>
  <si>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</si>
  <si>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</si>
  <si>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</si>
  <si>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</si>
  <si>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</si>
  <si>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</si>
  <si>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</si>
  <si>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</si>
  <si>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</si>
  <si>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</si>
  <si>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</si>
  <si>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</si>
  <si>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</si>
  <si>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</si>
  <si>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</si>
  <si>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</si>
  <si>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</si>
  <si>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</si>
  <si>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</si>
  <si>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</si>
  <si>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</si>
  <si>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</si>
  <si>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</si>
  <si>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</si>
  <si>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</si>
  <si>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</si>
  <si>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</si>
  <si>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</si>
  <si>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</si>
  <si>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</si>
  <si>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</si>
  <si>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</si>
  <si>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</si>
  <si>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</si>
  <si>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</si>
  <si>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</si>
  <si>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</si>
  <si>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</si>
  <si>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</si>
  <si>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</si>
  <si>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</si>
  <si>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</si>
  <si>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29,68</t>
  </si>
  <si>
    <t>33,95</t>
  </si>
  <si>
    <t>40,44</t>
  </si>
  <si>
    <t>46,56</t>
  </si>
  <si>
    <t>39,06</t>
  </si>
  <si>
    <t>83,00</t>
  </si>
  <si>
    <t>118,85</t>
  </si>
  <si>
    <t>91,56</t>
  </si>
  <si>
    <t>82,89</t>
  </si>
  <si>
    <t>78,80</t>
  </si>
  <si>
    <t>115,52</t>
  </si>
  <si>
    <t>KIT CAVALETE PARA MEDIÇÃO DE ÁGUA - ENTRADA PRINCIPAL, EM AÇO GALVANIZADO DN 25 (1 )   FORNECIMENTO E INSTALAÇÃO (EXCLUSIVE HIDRÔMETRO). AF_11/2016</t>
  </si>
  <si>
    <t>103,03</t>
  </si>
  <si>
    <t>22,74</t>
  </si>
  <si>
    <t>2,41</t>
  </si>
  <si>
    <t>5,70</t>
  </si>
  <si>
    <t>7,72</t>
  </si>
  <si>
    <t>1,18</t>
  </si>
  <si>
    <t>7,39</t>
  </si>
  <si>
    <t>10,15</t>
  </si>
  <si>
    <t>9,39</t>
  </si>
  <si>
    <t>21,83</t>
  </si>
  <si>
    <t>10,81</t>
  </si>
  <si>
    <t>40,96</t>
  </si>
  <si>
    <t>3,76</t>
  </si>
  <si>
    <t>24,44</t>
  </si>
  <si>
    <t>16,97</t>
  </si>
  <si>
    <t>15,56</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</si>
  <si>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</si>
  <si>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</si>
  <si>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</si>
  <si>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</si>
  <si>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</si>
  <si>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</si>
  <si>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</si>
  <si>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</si>
  <si>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</si>
  <si>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</si>
  <si>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</si>
  <si>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</si>
  <si>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</si>
  <si>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</si>
  <si>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</si>
  <si>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</si>
  <si>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</si>
  <si>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</si>
  <si>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67,42</t>
  </si>
  <si>
    <t>MOTO BOMBA HORIZONTAL DE 12,5 A 25 CV, HM 140 M (NÃO INCLUI O FORNECIMENTO DA BOMBA). AF_12/2020</t>
  </si>
  <si>
    <t>116,88</t>
  </si>
  <si>
    <t>28,35</t>
  </si>
  <si>
    <t>236,33</t>
  </si>
  <si>
    <t>97,41</t>
  </si>
  <si>
    <t>2,13</t>
  </si>
  <si>
    <t>8,72</t>
  </si>
  <si>
    <t>9,69</t>
  </si>
  <si>
    <t>13,43</t>
  </si>
  <si>
    <t>12,61</t>
  </si>
  <si>
    <t>9,45</t>
  </si>
  <si>
    <t>8,69</t>
  </si>
  <si>
    <t>12,35</t>
  </si>
  <si>
    <t>13,27</t>
  </si>
  <si>
    <t>15,46</t>
  </si>
  <si>
    <t>14,36</t>
  </si>
  <si>
    <t>20,02</t>
  </si>
  <si>
    <t>12,04</t>
  </si>
  <si>
    <t>20,10</t>
  </si>
  <si>
    <t>13,44</t>
  </si>
  <si>
    <t>16,29</t>
  </si>
  <si>
    <t>22,57</t>
  </si>
  <si>
    <t>12,14</t>
  </si>
  <si>
    <t>21,61</t>
  </si>
  <si>
    <t>20,96</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</si>
  <si>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</si>
  <si>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</si>
  <si>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129,58</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</si>
  <si>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</si>
  <si>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</si>
  <si>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ENTRE MONTANTE E JUSANTE/UMA COMPOSIÇÃO POR TRECHO), COM ESCAVADEIRA HIDRÁULICA (0,8 M3), LARG. DE 1,5 M A 2,5 M, EM SOLO DE 1A CATEGORIA, EM LOCAIS COM ALTO NÍVEL DE INTERFERÊNCIA. AF_02/2021</t>
  </si>
  <si>
    <t>ESCAVAÇÃO MECANIZADA DE VALA COM PROF. MAIOR QUE 1,5 M ATÉ 3,0 M (MÉDIA ENTRE MONTANTE E JUSANTE/UMA COMPOSIÇÃO POR TRECHO), COM ESCAVADEIRA HIDRÁULICA (0,8 M3/111 HP), LARGURA ATÉ 1,5 M, EM SOLO DE 1A CATEGORIA, EM LOCAIS COM ALTO NÍVEL DE INTERFERÊNCIA. AF_02/2021</t>
  </si>
  <si>
    <t>7,36</t>
  </si>
  <si>
    <t>ESCAVAÇÃO MECANIZADA DE VALA COM PROF. MAIOR QUE 3,0 M ATÉ 4,5 M(MÉDIA ENTRE MONTANTE E JUSANTE/UMA COMPOSIÇÃO POR TRECHO), COM ESCAVADEIRA HIDRÁULICA (0,8 M3/111 HP), LARG. MENOR QUE 1,5 M, EM SOLO DE 1A CATEGORIA, EM LOCAIS COM ALTO NÍVEL DE INTERFERÊNCIA. AF_02/2021</t>
  </si>
  <si>
    <t>6,97</t>
  </si>
  <si>
    <t>ESCAVAÇÃO MECANIZADA DE VALA COM PROF. DE 3,0 M ATÉ 4,5 M(MÉDIA ENTRE MONTANTE E JUSANTE/UMA COMPOSIÇÃO POR TRECHO), COM ESCAVADEIRA HIDRÁULICA (1,2 M3/155 HP), LARG. DE 1,5 M A 2,5 M, EM SOLO DE 1A CATEGORIA, EM LOCAIS COM ALTO NÍVEL DE INTERFERÊNCIA. AF_02/2021</t>
  </si>
  <si>
    <t>ESCAVAÇÃO MECANIZADA DE VALA COM PROF. MAIOR QUE 4,5 M ATÉ 6,0 M(MÉDIA ENTRE MONTANTE E JUSANTE/UMA COMPOSIÇÃO POR TRECHO), COM ESCAVADEIRA HIDRÁULICA (1,2 M3/155 HP), LARG. DE 1,5 M A 2,5 M, EM SOLO DE 1A CATEGORIA, EM LOCAIS COM ALTO NÍVEL DE INTERFERÊNCIA. AF_02/2021</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</si>
  <si>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</si>
  <si>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MAIOR QUE 1,5 M E ATÉ 3,0 M(MÉDIA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</si>
  <si>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</si>
  <si>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(1,2 M3/155 HP), LARG. DE 1,5 M A 2,5 M, EM SOLO DE 1A CATEGORIA, LOCAIS COM BAIXO NÍVEL DE INTERFERÊNCIA. AF_02/2021</t>
  </si>
  <si>
    <t>ESCAVAÇÃO MECANIZADA DE VALA COM PROF. MAIOR QUE 4,5 M ATÉ 6,0 M (MÉDIA ENTRE MONTANTE E JUSANTE/UMA COMPOSIÇÃO POR TRECHO), COM ESCAVADEIRA HIDRÁULICA (1,2 M3/155 HP), LARG. DE 1,5 M A 2,5 M, EM SOLO DE 1A CATEGORIA, LOCAIS COM BAIXO NÍVEL DE INTERFERÊNCIA. AF_02/2021</t>
  </si>
  <si>
    <t>ESCAVAÇÃO MECANIZADA DE VALA COM PROF. ATÉ 1,5 M (MÉDIA ENTRE MONTANTE E JUSANTE/UMA COMPOSIÇÃO POR TRECHO), COM RETROESCAVADEIRA (0,26 M3/88 HP), LARG. MENOR QUE 0,8 M, EM SOLO DE 1A CATEGORIA, EM LOCAIS COM ALTO NÍVEL DE INTERFERÊNCIA. AF_02/2021</t>
  </si>
  <si>
    <t>ESCAVAÇÃO MECANIZADA DE VALA COM PROF. ATÉ 1,5 M (MÉDIA ENTRE MONTANTE E JUSANTE/UMA COMPOSIÇÃO POR TRECHO), COM RETROESCAVADEIRA (0,26 M3/88 HP), LARG. DE 0,8 M A 1,5 M, EM SOLO DE 1A CATEGORIA, EM LOCAIS COM ALTO NÍVEL DE INTERFERÊNCIA. AF_02/2021</t>
  </si>
  <si>
    <t>ESCAVAÇÃO MECANIZADA DE VALA COM PROF. MAIOR QUE 1,5 M ATÉ 3,0 M (MÉDIA ENTRE MONTANTE E JUSANTE/UMA COMPOSIÇÃO POR TRECHO), COM RETROESCAVADEIRA (0,26 M3/88 HP), LARG. MENOR QUE 0,8 M, EM SOLO DE 1A CATEGORIA, EM LOCAIS COM ALTO NÍVEL DE INTERFERÊNCIA.AF_02/2021</t>
  </si>
  <si>
    <t>9,10</t>
  </si>
  <si>
    <t>ESCAVAÇÃO MECANIZADA DE VALA COM PROF. MAIOR QUE 1,5 M ATÉ 3,0 M (MÉDIA ENTRE MONTANTE E JUSANTE/UMA COMPOSIÇÃO POR TRECHO), COM RETROESCAVADEIRA (0,26 M3/ POTÊNCIA:88 HP), LARGURA DE 0,8 M A 1,5 M, EM SOLO DE 1A CATEGORIA, EM LOCAIS COM ALTO NÍVEL DE INTERFERÊNCIA. AF_02/2021</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</si>
  <si>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</si>
  <si>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</si>
  <si>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t>
  </si>
  <si>
    <t>5,01</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</si>
  <si>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t>
  </si>
  <si>
    <t>ESCAVAÇÃO MANUAL DE VALA COM PROFUNDIDADE MENOR OU IGUAL A 1,30 M. AF_02/2021</t>
  </si>
  <si>
    <t>ESCAVAÇÃO MECANIZADA DE VALA COM PROF. ATÉ 1,5 M (MÉDIA ENTRE MONTANTE E JUSANTE/UMA COMPOSIÇÃO POR TRECHO), COM ESCAVADEIRA HIDRÁULICA (0,8 M3/111 HP), LARG. MENOR QUE  1,5 M, EM SOLO DE 1A CATEGORIA, EM LOCAIS COM ALTO NÍVEL DE INTERFERÊNCIA. AF_02/2021</t>
  </si>
  <si>
    <t>8,56</t>
  </si>
  <si>
    <t>ESCAVAÇÃO MECANIZADA DE VALA COM PROF. MAIOR QUE  4,5 M ATÉ 6,0 M (MÉDIA ENTRE MONTANTE E JUSANTE/UMA COMPOSIÇÃO POR TRECHO), COM ESCAVADEIRA HIDRÁULICA (0,8 M3/111 H P), LARG. MENOR QUE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</si>
  <si>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</si>
  <si>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ATÉ 1,5 M (MÉDIA ENTRE MONTANTE E JUSANTE/UMA COMPOSIÇÃO POR TRECHO), COM ESCAVADEIRA HIDRÁULICA (0,8 M3/111 HP),LARG. MENOR QUE 1,5 M, EM SOLO DE 1A CATEGORIA, LOCAIS COM BAIXO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</si>
  <si>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</si>
  <si>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1,5 M ATÉ 3,0 M (MÉDIA ENTRE MONTANTE E JUSANTE/UMA COMPOSIÇÃO POR TRECHO),COM ESCAVADEIRA HIDRÁULICA (1,2 M3/155 HP),LARG. DE 1,5 M A 2,5 M, EM SOLO DE 1A CATEGORIA, LOCAIS COM BAIXO NÍVEL DE INTERFERÊNCIA. AF_02/2021</t>
  </si>
  <si>
    <t>ESCAVAÇÃO MECANIZADA DE VALA COM PROF. ATÉ 1,5 M (MÉDIA ENTRE MONTANTE E JUSANTE/UMA COMPOSIÇÃO POR TRECHO), COM ESCAVADEIRA HIDRÁULICA (0,8 M3/111 HP),LARG. MENOR QUE 1,5 M, EM SOLO DE MOLE, EM LOCAIS COM ALTO NÍVEL DE INTERFERÊNCIA. AF_02/2021</t>
  </si>
  <si>
    <t>ESCAVAÇÃO MECANIZADA DE VALA COM PROF. ATÉ 1,5 M (MÉDIA ENTRE MONTANTE E JUSANTE/UMA COMPOSIÇÃO POR TRECHO), COM ESCAVADEIRA HIDRÁULICA (0,8 M3/111 HP), LARG. DE 1,5 M A 2,5 M, EM SOLO MOLE, EM LOCAIS COM ALTO NÍVEL DE INTERFERÊNCIA. AF_02/2021</t>
  </si>
  <si>
    <t>ESCAVAÇÃO MECANIZADA DE VALA COM PROF. MAIOR QUE 1,5 M ATÉ 3,0 M (MÉDIA ENTRE MONTANTE E JUSANTE/UMA COMPOSIÇÃO POR TRECHO), COM ESCAVADEIRA HIDRÁULICA (0,8 M3/111 HP), LARGURA ATÉ 1,5 M, EM SOLO MOLE, EM LOCAIS COM ALTO NÍVEL DE INTERFERÊNCIA. AF_02/2021</t>
  </si>
  <si>
    <t>ESCAVAÇÃO MECANIZADA DE VALA COM PROF. MAIOR QUE 3,0 M ATÉ 4,5 M (MÉDIA ENTRE MONTANTE E JUSANTE/UMA COMPOSIÇÃO POR TRECHO), COM ESCAVADEIRA HIDRÁULICA (0,8 M3/111 HP), LARG. MENOR QUE 1,5 M, EM SOLO  MOLE, EM LOCAIS COM ALTO NÍVEL DE INTERFERÊNCIA. AF_02/2021</t>
  </si>
  <si>
    <t>ESCAVAÇÃO MECANIZADA DE VALA COM PROF. MAIOR QUE 4,5 M ATÉ 6,0 M (MÉDIA ENTRE MONTANTE E JUSANTE/UMA COMPOSIÇÃO POR TRECHO), COM ESCAVADEIRA HIDRÁULICA (0,8 M3/111 HP),LARG. MENOR QUE 1,5 M, EM SOLO DE MOLE, EM LOCAIS COM ALTO NÍVEL DE INTERFERÊNCIA. AF_02/2021</t>
  </si>
  <si>
    <t>ESCAVAÇÃO MECANIZADA DE VALA COM PROF. MAIOR QUE 1,5 M ATÉ 3,0 M (MÉDIA ENTRE MONTANTE E JUSANTE/UMA COMPOSIÇÃO POR TRECHO),COM ESCAVADEIRA HIDRÁULICA (1,2 M3/155 HP),LARG. DE 1,5 M A 2,5 M, EM SOLO MOLE, EM LOCAIS COM ALTO NÍVEL DE INTERFERÊNCIA. AF_02/2021</t>
  </si>
  <si>
    <t>ESCAVAÇÃO MECANIZADA DE VALA COM PROF. DE 3,0 M ATÉ 4,5 M (MÉDIA ENTRE MONTANTE E JUSANTE/UMA COMPOSIÇÃO POR TRECHO), COM ESCAVADEIRA HIDRÁULICA (1,2 M3/155 HP), LARG. DE 1,5 M A 2,5 M, EM SOLO MOLE, EM LOCAIS COM ALTO NÍVEL DE INTERFERÊNCIA. AF_02/2021</t>
  </si>
  <si>
    <t>ESCAVAÇÃO MECANIZADA DE VALA COM PROF. MAIOR QUE 4,5 M ATÉ 6,0 M (MÉDIA ENTRE MONTANTE E JUSANTE/UMA COMPOSIÇÃO POR TRECHO), COM ESCAVADEIRA HIDRÁULICA (1,2 M3/155 HP), LARG. DE 1,5 M A 2,5 M, EM SOLO MOLE , EM LOCAIS COM ALTO NÍVEL DE INTERFERÊNCIA. AF_02/2021</t>
  </si>
  <si>
    <t>6,94</t>
  </si>
  <si>
    <t>ESCAVAÇÃO MECANIZADA DE VALA COM PROF. ATÉ 1,5 M (MÉDIA ENTRE MONTANTE E JUSANTE/UMA COMPOSIÇÃO POR TRECHO), COM ESCAVADEIRA HIDRÁULICA (0,8 M3/111 HP),LARG. MENOR QUE 1,5 M, EM SOLO MOLE, LOCAIS COM BAIXO NÍVEL DE INTERFERÊNCIA. AF_02/2021</t>
  </si>
  <si>
    <t>ESCAVAÇÃO MECANIZADA DE VALA COM PROF. ATÉ 1,5 M (MÉDIA ENTRE MONTANTE E JUSANTE/UMA COMPOSIÇÃO POR TRECHO), COM ESCAVADEIRA HIDRÁULICA (0,8 M3/111 HP), LARG. DE 1,5 M A 2,5 M, EM SOLO MOLE, LOCAIS COM BAIXO NÍVEL DE INTERFERÊNCIA. AF_02/2021</t>
  </si>
  <si>
    <t>ESCAVAÇÃO MECANIZADA DE VALA COM PROF. MAIOR QUE 1,5 M E ATÉ 3,0 M (MÉDIA ENTRE MONTANTE E JUSANTE/UMA COMPOSIÇÃO POR TRECHO), COM ESCAVADEIRA HIDRÁULICA (0,8 M3/111 HP), LARG. MENOR QUE 1,5 M, EM SOLO MOLE, LOCAIS COM BAIXO NÍVEL DE INTERFERÊNCIA. AF_02/2021</t>
  </si>
  <si>
    <t>ESCAVAÇÃO MECANIZADA DE VALA COM PROF.MAIOR QUE 3,0 M ATÉ 4,5 M (MÉDIA ENTRE MONTANTE E JUSANTE/UMA COMPOSIÇÃO POR TRECHO), COM ESCAVADEIRA HIDRÁULICA (0,8 M3/111 HP), LARG. MENOR QUE 1,5 M, EM SOLO MOLE, LOCAIS COM BAIXO NÍVEL DE INTERFERÊNCIA. AF_02/2021</t>
  </si>
  <si>
    <t>ESCAVAÇÃO MECANIZADA DE VALA COM PROF. MAIOR QUE 4,5 M ATÉ 6,0 M (MÉDIA ENTRE MONTANTE E JUSANTE/UMA COMPOSIÇÃO POR TRECHO),COM ESCAVADEIRA HIDRÁULICA (0,8 M3/111 HP), LARG. MENOR QUE 1,5 M, EM SOLO MOLE, LOCAIS COM BAIXO NÍVEL DE INTERFERÊNCIA. AF_02/2021</t>
  </si>
  <si>
    <t>ESCAVAÇÃO MECANIZADA DE VALA COM PROF. MAIOR QUE 1,5 M ATÉ 3,0 M (MÉDIA ENTRE MONTANTE E JUSANTE/UMA COMPOSIÇÃO POR TRECHO),COM ESCAVADEIRA HIDRÁULICA (1,2 M3/155 HP), LARG. DE 1,5 M A 2,5 M, EM SOLO MOLE, LOCAIS COM BAIXO NÍVEL DE INTERFERÊNCIA. AF_02/2021</t>
  </si>
  <si>
    <t>4,07</t>
  </si>
  <si>
    <t>ESCAVAÇÃO MECANIZADA DE VALA COM PROF. MAIOR QUE 3,0 M ATÉ 4,5 M (MÉDIA ENTRE MONTANTE E JUSANTE/UMA COMPOSIÇÃO POR TRECHO), COM ESCAVADEIRA HIDRÁULICA (1,2 M3/155 HP), LARG. DE 1,5 M A 2,5 M, EM SOLO MOLE, LOCAIS COM BAIXO NÍVEL DE INTERFERÊNCIA. AF_02/2021</t>
  </si>
  <si>
    <t>ESCAVAÇÃO MECANIZADA DE VALA COM PROF. MAIOR QUE 4,5 M ATÉ 6,0 M (MÉDIA ENTRE MONTANTE E JUSANTE/UMA COMPOSIÇÃO POR TRECHO), COM ESCAVADEIRA HIDRÁULICA (1,2 M3/155 HP), LARG. DE 1,5 M A 2,5 M, EM SOLO MOLE, LOCAIS COM BAIXO NÍVEL DE INTERFERÊNCIA. AF_02/2021</t>
  </si>
  <si>
    <t>ESCAVAÇÃO MECANIZADA DE VALA COM PROF. ATÉ 1,5 M (MÉDIA ENTRE MONTANTE E JUSANTE/UMA COMPOSIÇÃO POR TRECHO), COM RETROESCAVADEIRA (0,26 M3/88 HP), LARG. MENOR QUE 0,8 M, EM SOLO MOLE, EM LOCAIS COM ALTO NÍVEL DE INTERFERÊNCIA. AF_02/2021</t>
  </si>
  <si>
    <t>ESCAVAÇÃO MECANIZADA DE VALA COM PROF. ATÉ 1,5 M (MÉDIA ENTRE MONTANTE E JUSANTE/UMA COMPOSIÇÃO POR TRECHO), COM RETROESCAVADEIRA (0,26 M3/88 HP), LARG. DE 0,8 M A 1,5 M, EM SOLO MOLE, EM LOCAIS COM ALTO NÍVEL DE INTERFERÊNCIA. AF_02/2021</t>
  </si>
  <si>
    <t>ESCAVAÇÃO MECANIZADA DE VALA COM PROF. MAIOR QUE 1,5 M ATÉ 3,0 M (MÉDIA ENTRE MONTANTE E JUSANTE/UMA COMPOSIÇÃO POR TRECHO), COM RETROESCAVADEIRA (0,26 M3/88 HP), LARG. MENOR QUE 0,8 M, EM SOLO MOLE, EM LOCAIS COM ALTO NÍVEL DE INTERFERÊNCIA. AF_02/2021</t>
  </si>
  <si>
    <t>ESCAVAÇÃO MECANIZADA DE VALA COM PROF. MAIOR QUE 1,5 M ATÉ 3,0 M (MÉDIA ENTRE MONTANTE E JUSANTE/UMA COMPOSIÇÃO POR TRECHO), COM RETROESCAVADEIRA (0,26 M3/ 88 HP), LARG. DE 0,8 M A 1,5 M, EM SOLO MOLE, EM LOCAIS COM ALTO NÍVEL DE INTERFERÊNCIA. AF_02/2021</t>
  </si>
  <si>
    <t>ESCAVAÇÃO MECANIZADA DE VALA COM PROF. ATÉ 1,5 M (MÉDIA ENTRE MONTANTE E JUSANTE/UMA COMPOSIÇÃO POR TRECHO) COM RETROESCAVADEIRA (0,26 M3 /88 HP), LARG. MENOR  QUE 0,8 M, EM SOLO MOLE, LOCAIS COM BAIXO NÍVEL DE NTERFERÊNCIA.  AF_02/2021</t>
  </si>
  <si>
    <t>ESCAVAÇÃO MECANIZADA DE VALA COM PROF. ATÉ 1,5 M (MÉDIA ENTRE MONTANTE E JUSANTE/UMA COMPOSIÇÃO POR TRECHO) COM RETROESCAVADEIRA (0,26 M3 / 88 HP), LARG. DE 0,8 M A 1,5 M, EM SOLO MOLE, LOCAIS COM BAIXO NÍVEL DE INTERFERÊNCIA. AF_02/2021</t>
  </si>
  <si>
    <t>ESCAVAÇÃO MECANIZADA DE VALA COM PROF. MAIOR QUE 1,5 M ATÉ 3,0 M (MÉDIA ENTRE MONTANTE E JUSANTE/UMA COMPOSIÇÃO POR TRECHO) COM RETROESCAVADEIRA (0,26 M3 /88 HP),LARG. MENOR QUE 0,8 M, EM SOLO MOLE, LOCAIS COM BAIXO NÍVEL DE INTERFERÊNCIA. AF_02/2021</t>
  </si>
  <si>
    <t>ESCAVAÇÃO MECANIZADA DE VALA COM PROF. MAIOR QUE 1,5 M ATÉ 3,0 M (MÉDIA ENTRE MONTANTE E JUSANTE/UMA COMPOSIÇÃO POR TRECHO) COM RETROESCAVADEIRA (0,26 M3 / 88 HP), LARG. DE 0,8 M A 1,5 M, EM SOLO MOLE, LOCAIS COM BAIXO NÍVEL DE INTERFERÊNCIA. AF_02/2021</t>
  </si>
  <si>
    <t>ESCAVAÇÃO MECANIZADA DE VALA COM PROF. ATÉ 1,5 M (MÉDIA ENTRE MONTANTE E JUSANTE/UMA COMPOSIÇÃO POR TRECHO), COM ESCAVADEIRA HIDRÁULICA (0,8 M3/111 HP),LARG. ATÉ 1,5 M, EM SOLO DE 2A CATEGORIA, EM LOCAIS COM ALTO NÍVEL DE INTERFERÊNCIA.  AF_02/2021</t>
  </si>
  <si>
    <t>ESCAVAÇÃO MECANIZADA DE VALA COM PROF. ATÉ 1,5 M (MÉDIA ENTRE MONTANTE E JUSANTE/UMA COMPOSIÇÃO POR TRECHO), COM ESCAVADEIRA HIDRÁULICA (0,8 M3/111 HP), LARG. DE 1,5 M A 2,5 M, EM SOLO DE 2A CATEGORIA, EM LOCAIS COM ALTO NÍVEL DE INTERFERÊNCIA.  AF_02/2021</t>
  </si>
  <si>
    <t>ESCAVAÇÃO MECANIZADA DE VALA COM PROF. MAIOR QUE 1,5 M ATÉ 3,0 M (MÉDIA ENTRE MONTANTE E JUSANTE/UMA COMPOSIÇÃO POR TRECHO), COM ESCAVADEIRA HIDRÁULICA (0,8 M3/111 HP), LARG. ATÉ 1,5 M, EM SOLO DE 2A CATEGORIA, EM LOCAIS COM ALTO NÍVEL DE INTERFERÊNCIA.AF_02/2021</t>
  </si>
  <si>
    <t>ESCAVAÇÃO MECANIZADA DE VALA COM PROF. MAIOR QUE 3,0 M ATÉ 4,5 M (MÉDIA ENTRE MONTANTE E JUSANTE/UMA COMPOSIÇÃO POR TRECHO), COM ESCAVADEIRA HIDRÁULICA (0,8 M3/111 HP), LARG. MENOR QUE 1,5 M, EM SOLO DE 2A CATEGORIA, EM LOCAIS COM ALTO NÍVEL DE INTERFERÊNCIA.  AF_02/2021</t>
  </si>
  <si>
    <t>ESCAVAÇÃO MECANIZADA DE VALA COM PROF.MAIOR QUE 4,5 M ATÉ 6,0 M (MÉDIA ENTRE MONTANTE E JUSANTE/UMA COMPOSIÇÃO POR TRECHO),COM ESCAVADEIRA HIDRÁULICA (0,8 M3/111 HP), LARG. MENOR QUE 1,5 M, EM SOLO DE 2A CATEGORIA, EM LOCAIS COM ALTO NÍVEL DE INTERFERÊNCIA. AF_02/2021</t>
  </si>
  <si>
    <t>ESCAVAÇÃO MECANIZADA DE VALA COM PROF. MAIOR QUE 1,5 M ATÉ 3,0 M (MÉDIA ENTRE MONTANTE E JUSANTE/UMA COMPOSIÇÃO POR TRECHO),COM ESCAVADEIRA HIDRÁULICA (1,2 M3/155 HP),LARG. DE 1,5 M A 2,5 M, EM SOLO DE 2A CATEGORIA, EM LOCAIS COM ALTO NÍVEL DE INTERFERÊNCIA.  AF_02/2021</t>
  </si>
  <si>
    <t>ESCAVAÇÃO MECANIZADA DE VALA COM PROF. DE 3,0 M ATÉ 4,5 M (MÉDIA ENTRE MONTANTE E JUSANTE/UMA COMPOSIÇÃO POR TRECHO), COM ESCAVADEIRA HIDRÁULICA (1,2 M3/155 HP), LARG. DE 1,5 M A 2,5 M, EM SOLO DE 2A CATEGORIA, EM LOCAIS COM ALTO NÍVEL DE INTERFERÊNCIA.AF_02/2021</t>
  </si>
  <si>
    <t>8,00</t>
  </si>
  <si>
    <t>ESCAVAÇÃO MECANIZADA DE VALA COM PROF. MAIOR QUE 4,5 M ATÉ 6,0 M (MÉDIA ENTRE MONTANTE E JUSANTE/UMA COMPOSIÇÃO POR TRECHO), COM ESCAVADEIRA HIDRÁULICA (1,2 M3/155 HP), LARG. DE 1,5 M A 2,5 M, EM SOLO DE 2A CATEGORIA, EM LOCAIS COM ALTO NÍVEL DE INTERFERÊNCIA. AF_02/2021</t>
  </si>
  <si>
    <t>ESCAVAÇÃO MECANIZADA DE VALA COM PROF. ATÉ 1,5 M (MÉDIA ENTRE MONTANTE E JUSANTE/UMA COMPOSIÇÃO POR TRECHO),COM ESCAVADEIRA HIDRÁULICA (0,8 M3/111 HP), LARG. MENOR QUE 1,5 M, EM SOLO DE 2A CATEGORIA, LOCAIS COM BAIXO NÍVEL DE INTERFERÊNCIA. AF_02/2021</t>
  </si>
  <si>
    <t>ESCAVAÇÃO MECANIZADA DE VALA COM PROF. ATÉ 1,5 M (MÉDIA ENTRE MONTANTE E JUSANTE/UMA COMPOSIÇÃO POR TRECHO), COM ESCAVADEIRA HIDRÁULICA (0,8 M3/111 HP), LARG. DE 1,5 M A 2,5 M, EM SOLO DE 2A CATEGORIA, LOCAIS COM BAIXO NÍVEL DE INTERFERÊNCIA. AF_02/2021</t>
  </si>
  <si>
    <t>ESCAVAÇÃO MECANIZADA DE VALA COM PROF. MAIOR QUE 1,5 M E ATÉ 3,0 M (MÉDIA ENTRE MONTANTE E JUSANTE/UMA COMPOSIÇÃO POR TRECHO), COM ESCAVADEIRA HIDRÁULICA (0,8 M3/111 HP), LARG. MENOR QUE 1,5 M, EM SOLO DE 2A CATEGORIA, LOCAIS COM BAIXO NÍVEL DE INTERFERÊNCIA. AF_02/2021</t>
  </si>
  <si>
    <t>ESCAVAÇÃO MECANIZADA DE VALA COM PROF.MAIOR QUE 3,0 M ATÉ 4,5 M (MÉDIA ENTRE MONTANTE E JUSANTE/UMA COMPOSIÇÃO POR TRECHO), COM ESCAVADEIRA HIDRÁULICA (0,8 M3/111 HP), LARG. MENOR QUE 1,5 M, EM SOLO DE 2A CATEGORIA, LOCAIS COM BAIXO NÍVEL DE INTERFERÊNCIA. AF_02/2021</t>
  </si>
  <si>
    <t>ESCAVAÇÃO MECANIZADA DE VALA COM PROF.MAIOR QUE 4,5 M ATÉ 6,0 M (MÉDIA ENTRE MONTANTE E JUSANTE/UMA COMPOSIÇÃO POR TRECHO),COM ESCAVADEIRA HIDRÁULICA (0,8 M3/111 HP), LARG. MENOR QUE 1,5 M, EM SOLO DE 2A CATEGORIA, EM LOCAIS COM BAIXO NÍVEL DE INTERFERÊNCIA. AF_02/2021</t>
  </si>
  <si>
    <t>ESCAVAÇÃO MECANIZADA DE VALA COM PROF. MAIOR QUE 1,5 M ATÉ 3,0 M (MÉDIA ENTRE MONTANTE E JUSANTE/UMA COMPOSIÇÃO POR TRECHO),COM ESCAVADEIRA HIDRÁULICA (1,2 M3/155 HP),LARG. DE 1,5 M A 2,5 M, EM SOLO DE 2A CATEGORIA, LOCAIS COM BAIXO NÍVEL DE INTERFERÊNCIA. AF_02/2021</t>
  </si>
  <si>
    <t>4,59</t>
  </si>
  <si>
    <t>ESCAVAÇÃO MECANIZADA DE VALA COM PROF. MAIOR QUE 3,0 M ATÉ 4,5 M (MÉDIA ENTRE MONTANTE E JUSANTE/UMA COMPOSIÇÃO POR TRECHO), COM ESCAVADEIRA HIDRÁULICA (1,2 M3/155 HP), LARG. DE 1,5 M A 2,5 M, EM SOLO DE 2A CATEGORIA, LOCAIS COM BAIXO NÍVEL DE INTERFERÊNCIA. AF_02/2021</t>
  </si>
  <si>
    <t>ESCAVAÇÃO MECANIZADA DE VALA COM PROF. MAIOR QUE 4,5 M ATÉ 6,0 M (MÉDIA ENTRE MONTANTE E JUSANTE/UMA COMPOSIÇÃO POR TRECHO), COM ESCAVADEIRA HIDRÁULICA (1,2 M3/155 HP), LARG. DE 1,5 M A 2,5 M, EM SOLO DE 2A CATEGORIA, LOCAIS COM BAIXO NÍVEL DE INTERFERÊNCIA. AF_02/2021</t>
  </si>
  <si>
    <t>ESCAVAÇÃO MECANIZADA DE VALA COM PROF. ATÉ 1,5 M (MÉDIA ENTRE MONTANTE E JUSANTE/UMA COMPOSIÇÃO POR TRECHO), COM RETROESCAVADEIRA (0,26 M3/88 HP), LARG. MENOR QUE 0,8 M, EM SOLO DE 2A CATEGORIA, EM LOCAIS COM ALTO NÍVEL DE INTERFERÊNCIA. AF_02/2021</t>
  </si>
  <si>
    <t>ESCAVAÇÃO MECANIZADA DE VALA COM PROF. ATÉ 1,5 M (MÉDIA ENTRE MONTANTE E JUSANTE/UMA COMPOSIÇÃO POR TRECHO), COM RETROESCAVADEIRA (0,26 M3/88 HP), LARG. DE 0,8 M A 1,5 M, EM SOLO DE 2A CATEGORIA, EM LOCAIS COM ALTO NÍVEL DE INTERFERÊNCIA. AF_02/2021</t>
  </si>
  <si>
    <t>ESCAVAÇÃO MECANIZADA DE VALA COM PROF. MAIOR QUE 1,5 M ATÉ 3,0 M (MÉDIA ENTRE MONTANTE E JUSANTE/UMA COMPOSIÇÃO POR TRECHO), COM RETROESCAVADEIRA (0,26 M3/88 HP), LARG. MENOR QUE 0,8 M, EM SOLO DE 2A CATEGORIA, EM LOCAIS COM ALTO NÍVEL DE INTERFERÊNCIA.AF_02/2021</t>
  </si>
  <si>
    <t>ESCAVAÇÃO MECANIZADA DE VALA COM PROF. MAIOR QUE 1,5 M ATÉ 3,0 M (MÉDIA ENTRE MONTANTE E JUSANTE/UMA COMPOSIÇÃO POR TRECHO), COM RETROESCAVADEIRA (0,26 M3/88 HP), LARG. DE 0,8 M A 1,5 M, EM SOLO DE 2ª CATEGORIA, EM LOCAIS COM ALTO NÍVEL DE INTERFERÊNCIA.AF_02/2021</t>
  </si>
  <si>
    <t>ESCAVAÇÃO MECANIZADA DE VALA COM PROF. ATÉ 1,5 M (MÉDIA ENTRE MONTANTE E JUSANTE/UMA COMPOSIÇÃO POR TRECHO) COM RETROESCAVADEIRA (0,26 M3/88 HP), LARGURA MENOR  QUE 0,8 M, EM SOLO DE 2A CATEGORIA, EM LOCAIS COM BAIXO NÍVEL DE NTERFERÊNCIA. AF_02/2021</t>
  </si>
  <si>
    <t>ESCAVAÇÃO MECANIZADA DE VALA COM PROF. ATÉ 1,5 M (MÉDIA ENTRE MONTANTE E JUSANTE/UMA COMPOSIÇÃO POR TRECHO) COM RETROESCAVADEIRA (0,26 M3 /88 HP), LARG. DE 0,8 M A 1,5 M, EM SOLO DE 2A CATEGORIA, EM LOCAIS COM BAIXO NÍVEL DE INTERFERÊNCIA. AF_02/2021</t>
  </si>
  <si>
    <t>ESCAVAÇÃO MECANIZADA DE VALA COM PROF. MAIOR QUE 1,5 M ATÉ 3,0 M (MÉDIA ENTRE MONTANTE E JUSANTE/UMA COMPOSIÇÃO POR TRECHO) COM RETROESCAVADEIRA (0,26 M3/ 88 HP),LARG. MENOR QUE 0,8 M, EM SOLO DE 2ª CATEGORIA, EM LOCAIS COM BAIXO NÍVEL DE INTERFERÊNCIA.AF_02/2021</t>
  </si>
  <si>
    <t>ESCAVAÇÃO MECANIZADA DE VALA COM PROF. MAIOR QUE 1,5 M ATÉ 3,0 M (MÉDIA ENTRE MONTANTE E JUSANTE/UMA COMPOSIÇÃO POR TRECHO) COM RETROESCAVADEIRA (0,26 M3 / 88 HP), LARG. DE 0,8 M A 1,5 M, EM SOLO DE 2ª CATEGORIA, EM LOCAIS COM BAIXO NÍVEL DE INTERFERÊNCIA. AF_02/2021</t>
  </si>
  <si>
    <t>5,71</t>
  </si>
  <si>
    <t>31,66</t>
  </si>
  <si>
    <t>124,62</t>
  </si>
  <si>
    <t>123,29</t>
  </si>
  <si>
    <t>139,38</t>
  </si>
  <si>
    <t>7,29</t>
  </si>
  <si>
    <t>15,36</t>
  </si>
  <si>
    <t>9,29</t>
  </si>
  <si>
    <t>11,69</t>
  </si>
  <si>
    <t>6,33</t>
  </si>
  <si>
    <t>53,54</t>
  </si>
  <si>
    <t>54,54</t>
  </si>
  <si>
    <t>78,42</t>
  </si>
  <si>
    <t>85,07</t>
  </si>
  <si>
    <t>86,40</t>
  </si>
  <si>
    <t>80,34</t>
  </si>
  <si>
    <t>72,14</t>
  </si>
  <si>
    <t>106,00</t>
  </si>
  <si>
    <t>79,56</t>
  </si>
  <si>
    <t>64,53</t>
  </si>
  <si>
    <t>74,15</t>
  </si>
  <si>
    <t>60,34</t>
  </si>
  <si>
    <t>79,66</t>
  </si>
  <si>
    <t>73,76</t>
  </si>
  <si>
    <t>88,47</t>
  </si>
  <si>
    <t>66,04</t>
  </si>
  <si>
    <t>102,82</t>
  </si>
  <si>
    <t>76,29</t>
  </si>
  <si>
    <t>81,93</t>
  </si>
  <si>
    <t>91,38</t>
  </si>
  <si>
    <t>79,72</t>
  </si>
  <si>
    <t>106,14</t>
  </si>
  <si>
    <t>97,78</t>
  </si>
  <si>
    <t>84,13</t>
  </si>
  <si>
    <t>70,11</t>
  </si>
  <si>
    <t>81,67</t>
  </si>
  <si>
    <t>122,70</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</si>
  <si>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</si>
  <si>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</si>
  <si>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</si>
  <si>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</si>
  <si>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</si>
  <si>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</si>
  <si>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</si>
  <si>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</si>
  <si>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</si>
  <si>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 INCLUSO DEMOLIÇÃO DO PAVIMENTO.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</si>
  <si>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</si>
  <si>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</si>
  <si>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</si>
  <si>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69,66</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</si>
  <si>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</si>
  <si>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</si>
  <si>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43,97</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</si>
  <si>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</si>
  <si>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</si>
  <si>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</si>
  <si>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32,58</t>
  </si>
  <si>
    <t>RECOMPOSIÇÃO DE PAVIMENTO EM PISO INTERTRAVADO, COM REAPROVEITAMENTO DOS BLOCOS INTERTRAVADOS, PARA O FECHAMENTO DE VALAS - INCLUSO RETIRADA E COLOCAÇÃO DO MATERIAL. AF_12/2020</t>
  </si>
  <si>
    <t>42,88</t>
  </si>
  <si>
    <t>RECOMPOSIÇÃO DE BASE E OU SUB-BASE PARA REMENDO PROFUNDO DE SOLOS DE COMPORTAMENTO LATERÍTICO (ARENOSO) - INCLUSO RETIRADA E COLOCAÇÃO DO MATERIAL. AF_12/2020</t>
  </si>
  <si>
    <t>86,97</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</si>
  <si>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</si>
  <si>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</si>
  <si>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</si>
  <si>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</si>
  <si>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</si>
  <si>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</si>
  <si>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172,12</t>
  </si>
  <si>
    <t>RECOMPOSIÇÃO DE BASE E OU SUB-BASE PARA REMENDO PROFUNDO DE SOLO BRITA (60/40) COM CIMENTO (TEOR DE 4%) - INCLUSO RETIRADA E COLOCAÇÃO DO MATERIAL. AF_12/2020</t>
  </si>
  <si>
    <t>RECOMPOSIÇÃO DE BASE E OU SUB-BASE PARA REMENDO PROFUNDO DE SOLO BRITA (60/40) COM CIMENTO (TEOR DE 6%) - INCLUSO RETIRADA E COLOCAÇÃO DO MATERIAL. AF_12/2020</t>
  </si>
  <si>
    <t>RECOMPOSIÇÃO DE BASE E OU SUB-BASE PARA REMENDO PROFUNDO DE SOLO BRITA (60/40) COM CIMENTO (TEOR DE 8%) - INCLUSO RETIRADA E COLOCAÇÃO DO MATERIAL. AF_12/2020</t>
  </si>
  <si>
    <t>RECOMPOSIÇÃO DE BASE E OU SUB-BASE PARA REMENDO PROFUNDO DE SOLO BRITA (50/50) COM CIMENTO (TEOR DE 4%) - INCLUSO RETIRADA E COLOCAÇÃO DO MATERIAL. AF_12/2020</t>
  </si>
  <si>
    <t>215,23</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</si>
  <si>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</si>
  <si>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</si>
  <si>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</si>
  <si>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</si>
  <si>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</si>
  <si>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</si>
  <si>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</si>
  <si>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</si>
  <si>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</si>
  <si>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</si>
  <si>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(60/40) COM CIMENTO (TEOR DE 4%) - INCLUSO RETIRADA E COLOCAÇÃO DO MATERIAL. AF_12/2020</t>
  </si>
  <si>
    <t>RECOMPOSIÇÃO DE BASE E OU SUB-BASE PARA FECHAMENTO DE VALAS DE SOLO BRITA (60/40) COM CIMENTO (TEOR DE 6%) - INCLUSO RETIRADA E COLOCAÇÃO DO MATERIAL. AF_12/2020</t>
  </si>
  <si>
    <t>RECOMPOSIÇÃO DE BASE E OU SUB-BASE PARA FECHAMENTO DE VALAS DE SOLO BRITA (60/40)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</si>
  <si>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</si>
  <si>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</si>
  <si>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</si>
  <si>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</si>
  <si>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</si>
  <si>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</si>
  <si>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</si>
  <si>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</si>
  <si>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</si>
  <si>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109,25</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</si>
  <si>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</si>
  <si>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</si>
  <si>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</si>
  <si>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</si>
  <si>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</si>
  <si>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</si>
  <si>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27,26</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</si>
  <si>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</si>
  <si>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</si>
  <si>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27,75</t>
  </si>
  <si>
    <t>REASSENTAMENTO DE BLOCOS RETANGULAR PARA PISO INTERTRAVADO, ESPESSURA DE 6 CM, EM VIA/ESTACIONAMENTO, COM REAPROVEITAMENTO DOS BLOCOS RETANGULAR - INCLUSO RETIRADA E COLOCAÇÃO DO MATERIAL. AF_12/2020</t>
  </si>
  <si>
    <t>21,95</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</si>
  <si>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</si>
  <si>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</si>
  <si>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</si>
  <si>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</si>
  <si>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</si>
  <si>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</si>
  <si>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</si>
  <si>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EXECUÇÃO DE TAPA BURACO COM APLICAÇÃO DE CONCRETO ASFÁLTICO (AQUISIÇÃO EM USINA) E PINTURA DE LIGAÇÃO. AF_12/2020</t>
  </si>
  <si>
    <t>RECOMPOSIÇÃO DE REVESTIMENTO EM CONCRETO ASFÁLTICO (AQUISIÇÃO EM USINA), PARA O FECHAMENTO DE VALAS - INCLUSO DEMOLIÇÃO DO PAVIMENTO. AF_12/2020</t>
  </si>
  <si>
    <t>EXECUÇÃO DE PINTURA DE LIGAÇÃO COM EMULSÃO ASFÁLTICA RR-2C, PARA O FECHAMENTO DE VALAS. AF_12/2020</t>
  </si>
  <si>
    <t>18,25</t>
  </si>
  <si>
    <t>68,73</t>
  </si>
  <si>
    <t>66,87</t>
  </si>
  <si>
    <t>70,28</t>
  </si>
  <si>
    <t>68,43</t>
  </si>
  <si>
    <t>EXECUÇÃO DE PAVIMENTO DE CONCRETO SIMPLES (PCS), FCK = 40 MPA, CAMADA COM ESPESSURA DE 15,0 CM. AF_11/2017</t>
  </si>
  <si>
    <t>EXECUÇÃO DE PAVIMENTO DE CONCRETO SIMPLES (PCS), FCK = 40 MPA, CAMADA COM ESPESSURA DE 17,5 CM. AF_11/2017</t>
  </si>
  <si>
    <t>106,82</t>
  </si>
  <si>
    <t>EXECUÇÃO DE PAVIMENTO DE CONCRETO SIMPLES (PCS), FCK = 40 MPA, CAMADA COM ESPESSURA DE 20,0 CM. AF_11/2017</t>
  </si>
  <si>
    <t>EXECUÇÃO DE PAVIMENTO DE CONCRETO SIMPLES (PCS), FCK = 40 MPA, CAMADA COM ESPESSURA DE 22,5 CM. AF_11/2017</t>
  </si>
  <si>
    <t>125,58</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</si>
  <si>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</si>
  <si>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</si>
  <si>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</si>
  <si>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</si>
  <si>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</si>
  <si>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</si>
  <si>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</si>
  <si>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</si>
  <si>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</si>
  <si>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</si>
  <si>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19,39</t>
  </si>
  <si>
    <t>16,16</t>
  </si>
  <si>
    <t>43,20</t>
  </si>
  <si>
    <t>20,47</t>
  </si>
  <si>
    <t>21,80</t>
  </si>
  <si>
    <t>15,50</t>
  </si>
  <si>
    <t>28,71</t>
  </si>
  <si>
    <t>8,89</t>
  </si>
  <si>
    <t>22,97</t>
  </si>
  <si>
    <t>21,44</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</si>
  <si>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</si>
  <si>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</si>
  <si>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</si>
  <si>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</si>
  <si>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14,93</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</si>
  <si>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</si>
  <si>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</si>
  <si>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</si>
  <si>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</si>
  <si>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</si>
  <si>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</si>
  <si>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</si>
  <si>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</si>
  <si>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</si>
  <si>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</si>
  <si>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</si>
  <si>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</si>
  <si>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</si>
  <si>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</si>
  <si>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</si>
  <si>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</si>
  <si>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</si>
  <si>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</si>
  <si>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22,02</t>
  </si>
  <si>
    <t>PINTURA TINTA DE ACABAMENTO (PIGMENTADA) A ÓLEO EM MADEIRA, 3 DEMÃOS. AF_01/2021</t>
  </si>
  <si>
    <t>PINTURA TINTA DE ACABAMENTO (PIGMENTADA) ESMALTE SINTÉTICO FOSCO EM MADEIRA, 3 DEMÃOS. AF_01/2021</t>
  </si>
  <si>
    <t>18,62</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</si>
  <si>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</si>
  <si>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</si>
  <si>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</si>
  <si>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</si>
  <si>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24,13</t>
  </si>
  <si>
    <t>PINTURA COM TINTA ALQUÍDICA DE FUNDO (TIPO ZARCÃO) PULVERIZADA SOBRE PERFIL METÁLICO EXECUTADO EM FÁBRICA (POR DEMÃO). AF_01/2020_P</t>
  </si>
  <si>
    <t>PINTURA COM TINTA ALQUÍDICA DE FUNDO (TIPO ZARCÃO) PULVERIZADA SOBRE SUPERFÍCIES METÁLICAS (EXCETO PERFIL) EXECUTADO EM OBRA (POR DEMÃO). AF_01/2020_P</t>
  </si>
  <si>
    <t>10,54</t>
  </si>
  <si>
    <t>PINTURA COM TINTA ALQUÍDICA DE FUNDO E ACABAMENTO (ESMALTE SINTÉTICO GRAFITE) PULVERIZADA SOBRE SUPERFÍCIES METÁLICAS (EXCETO PERFIL) EXECUTADO EM OBRA (POR DEMÃO). AF_01/2020_P</t>
  </si>
  <si>
    <t>PINTURA COM TINTA EPOXÍDICA DE FUNDO PULVERIZADA SOBRE PERFIL METÁLICO EXECUTADO EM FÁBRICA (POR DEMÃO). AF_01/2020_P</t>
  </si>
  <si>
    <t>PINTURA COM TINTA EPOXÍDICA DE ACABAMENTO PULVERIZADA SOBRE PERFIL METÁLICO EXECUTADO EM FÁBRICA (POR DEMÃO). AF_01/2020_P</t>
  </si>
  <si>
    <t>PINTURA COM TINTA ACRÍLICA DE FUNDO PULVERIZADA SOBRE SUPERFÍCIES METÁLICAS (EXCETO PERFIL) EXECUTADO EM OBRA (POR DEMÃO). AF_01/2020_P</t>
  </si>
  <si>
    <t>PINTURA COM TINTA ACRÍLICA DE ACABAMENTO PULVERIZADA SOBRE SUPERFÍCIES METÁLICAS (EXCETO PERFIL) EXECUTADO EM OBRA (POR DEMÃO). AF_01/2020_P</t>
  </si>
  <si>
    <t>PINTURA COM TINTA ALQUÍDICA DE ACABAMENTO (ESMALTE SINTÉTICO ACETINADO) PULVERIZADA SOBRE PERFIL METÁLICO EXECUTADO EM FÁBRICA (POR DEMÃO). AF_01/2020_P</t>
  </si>
  <si>
    <t>PINTURA COM TINTA ALQUÍDICA DE ACABAMENTO (ESMALTE SINTÉTICO ACETINADO) PULVERIZADA SOBRE SUPERFÍCIES METÁLICAS (EXCETO PERFIL) EXECUTADO EM OBRA (POR DEMÃO). AF_01/2020_P</t>
  </si>
  <si>
    <t>19,06</t>
  </si>
  <si>
    <t>PINTURA COM TINTA ALQUÍDICA DE ACABAMENTO (ESMALTE SINTÉTICO BRILHANTE) PULVERIZADA SOBRE PERFIL METÁLICO EXECUTADO EM FÁBRICA  (POR DEMÃO). AF_01/2020_P</t>
  </si>
  <si>
    <t>PINTURA COM TINTA ALQUÍDICA DE ACABAMENTO (ESMALTE SINTÉTICO BRILHANTE) PULVERIZADA SOBRE SUPERFÍCIES METÁLICAS (EXCETO PERFIL) EXECUTADO EM OBRA  (POR DEMÃO). AF_01/2020_P</t>
  </si>
  <si>
    <t>PINTURA COM TINTA ALQUÍDICA DE ACABAMENTO (ESMALTE SINTÉTICO FOSCO) PULVERIZADA SOBRE PERFIL METÁLICO EXECUTADO EM FÁBRICA (POR DEMÃO). AF_01/2020_P</t>
  </si>
  <si>
    <t>7,69</t>
  </si>
  <si>
    <t>PINTURA COM TINTA ALQUÍDICA DE ACABAMENTO (ESMALTE SINTÉTICO FOSCO) PULVERIZADA SOBRE SUPERFÍCIES METÁLICAS (EXCETO PERFIL) EXECUTADO EM OBRA (POR DEMÃO). AF_01/2020_P</t>
  </si>
  <si>
    <t>PINTURA COM TINTA EPOXÍDICA DE ACABAMENTO PULVERIZADA SOBRE PERFIL METÁLICO EXECUTADO EM FÁBRICA (02 DEMÃOS). AF_01/2020_P</t>
  </si>
  <si>
    <t>PINTURA COM TINTA ACRÍLICA DE ACABAMENTO PULVERIZADA SOBRE SUPERFÍCIES METÁLICAS (EXCETO PERFIL) EXECUTADO EM OBRA (02 DEMÃOS). AF_01/2020_P</t>
  </si>
  <si>
    <t>PINTURA COM TINTA ALQUÍDICA DE ACABAMENTO (ESMALTE SINTÉTICO ACETINADO) PULVERIZADA SOBRE SUPERFÍCIES METÁLICAS (EXCETO PERFIL) EXECUTADO EM OBRA (02 DEMÃOS). AF_01/2020_P</t>
  </si>
  <si>
    <t>PINTURA COM TINTA ALQUÍDICA DE ACABAMENTO (ESMALTE SINTÉTICO BRILHANTE) PULVERIZADA SOBRE SUPERFÍCIES METÁLICAS (EXCETO PERFIL) EXECUTADO EM OBRA (02 DEMÃOS). AF_01/2020_P</t>
  </si>
  <si>
    <t>PINTURA COM TINTA ALQUÍDICA DE ACABAMENTO (ESMALTE SINTÉTICO FOSCO) PULVERIZADA SOBRE SUPERFÍCIES METÁLICAS (EXCETO PERFIL) EXECUTADO EM OBRA (02 DEMÃOS). AF_01/2020_P</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</si>
  <si>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</si>
  <si>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</si>
  <si>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</si>
  <si>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</si>
  <si>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</si>
  <si>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</si>
  <si>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38,63</t>
  </si>
  <si>
    <t>PINTURA DE PISO COM TINTA EPÓXI, APLICAÇÃO MECÂNICA, 2 DEMÃOS. AF_05/2021</t>
  </si>
  <si>
    <t>PINTURA DE RODAPÉ COM TINTA EPÓXI, APLICAÇÃO MANUAL, 2 DEMÃOS, INCLUSÃO PRIMER EPÓXI. AF_05/2021</t>
  </si>
  <si>
    <t>PINTURA DE RODAPÉ EM PEDRA DECORATIVA COM VERNIZ DE POLIURETANO, APLICAÇÃO MANUAL, 3 DEMÃOS. AF_05/2021</t>
  </si>
  <si>
    <t>3,78</t>
  </si>
  <si>
    <t>PINTURA DE MEIO-FIO COM TINTA BRANCA A BASE DE CAL (CAIAÇÃO). AF_05/2021</t>
  </si>
  <si>
    <t>ENCERAMENTO DE PISO EM MADEIRA. AF_05/2021</t>
  </si>
  <si>
    <t>PINTURA DE DEMARCAÇÃO DE VAGA COM TINTA ACRÍLICA, E = 10 CM, APLICAÇÃO MANUAL. AF_05/2021</t>
  </si>
  <si>
    <t>3,32</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</si>
  <si>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</si>
  <si>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</si>
  <si>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</si>
  <si>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</si>
  <si>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</si>
  <si>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4,81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</si>
  <si>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</si>
  <si>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</si>
  <si>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</si>
  <si>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</si>
  <si>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35,69</t>
  </si>
  <si>
    <t>PINTURA DE SINALIZAÇÃO VERTICAL DE SEGURANÇA, FAIXAS AMARELA E PRETA, APLICAÇÃO MANUAL, 2 DEMÃOS. AF_05/2021</t>
  </si>
  <si>
    <t>61,86</t>
  </si>
  <si>
    <t>44,27</t>
  </si>
  <si>
    <t>38,39</t>
  </si>
  <si>
    <t>136,14</t>
  </si>
  <si>
    <t>68,07</t>
  </si>
  <si>
    <t>32,03</t>
  </si>
  <si>
    <t>97,15</t>
  </si>
  <si>
    <t>24,38</t>
  </si>
  <si>
    <t>27,32</t>
  </si>
  <si>
    <t>11,18</t>
  </si>
  <si>
    <t>18,01</t>
  </si>
  <si>
    <t>99,79</t>
  </si>
  <si>
    <t>121,80</t>
  </si>
  <si>
    <t>142,76</t>
  </si>
  <si>
    <t>113,80</t>
  </si>
  <si>
    <t>139,81</t>
  </si>
  <si>
    <t>54,22</t>
  </si>
  <si>
    <t>39,93</t>
  </si>
  <si>
    <t>67,73</t>
  </si>
  <si>
    <t>42,55</t>
  </si>
  <si>
    <t>87,91</t>
  </si>
  <si>
    <t>39,92</t>
  </si>
  <si>
    <t>37,02</t>
  </si>
  <si>
    <t>39,88</t>
  </si>
  <si>
    <t>58,03</t>
  </si>
  <si>
    <t>22,49</t>
  </si>
  <si>
    <t>21,41</t>
  </si>
  <si>
    <t>71,92</t>
  </si>
  <si>
    <t>9,92</t>
  </si>
  <si>
    <t>5,25</t>
  </si>
  <si>
    <t>5,12</t>
  </si>
  <si>
    <t>15,51</t>
  </si>
  <si>
    <t>7,05</t>
  </si>
  <si>
    <t>19,96</t>
  </si>
  <si>
    <t>17,09</t>
  </si>
  <si>
    <t>18,75</t>
  </si>
  <si>
    <t>28,33</t>
  </si>
  <si>
    <t>23,35</t>
  </si>
  <si>
    <t>24,58</t>
  </si>
  <si>
    <t>29,64</t>
  </si>
  <si>
    <t>33,26</t>
  </si>
  <si>
    <t>28,58</t>
  </si>
  <si>
    <t>29,20</t>
  </si>
  <si>
    <t>44,28</t>
  </si>
  <si>
    <t>16,01</t>
  </si>
  <si>
    <t>22,06</t>
  </si>
  <si>
    <t>19,07</t>
  </si>
  <si>
    <t>21,13</t>
  </si>
  <si>
    <t>15,00</t>
  </si>
  <si>
    <t>17,06</t>
  </si>
  <si>
    <t>31,20</t>
  </si>
  <si>
    <t>27,70</t>
  </si>
  <si>
    <t>85,98</t>
  </si>
  <si>
    <t>48,27</t>
  </si>
  <si>
    <t>76,95</t>
  </si>
  <si>
    <t>119,10</t>
  </si>
  <si>
    <t>81,07</t>
  </si>
  <si>
    <t>75,72</t>
  </si>
  <si>
    <t>112,80</t>
  </si>
  <si>
    <t>30,28</t>
  </si>
  <si>
    <t>16,21</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</si>
  <si>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</si>
  <si>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</si>
  <si>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</si>
  <si>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34,95</t>
  </si>
  <si>
    <t>54,57</t>
  </si>
  <si>
    <t>70,66</t>
  </si>
  <si>
    <t>336,01</t>
  </si>
  <si>
    <t>526,93</t>
  </si>
  <si>
    <t>5,67</t>
  </si>
  <si>
    <t>20,75</t>
  </si>
  <si>
    <t>1,63</t>
  </si>
  <si>
    <t>19,56</t>
  </si>
  <si>
    <t>2,51</t>
  </si>
  <si>
    <t>46,70</t>
  </si>
  <si>
    <t>13,42</t>
  </si>
  <si>
    <t>29,79</t>
  </si>
  <si>
    <t>18,84</t>
  </si>
  <si>
    <t>8,02</t>
  </si>
  <si>
    <t>26,20</t>
  </si>
  <si>
    <t>39,28</t>
  </si>
  <si>
    <t>26,58</t>
  </si>
  <si>
    <t>41,98</t>
  </si>
  <si>
    <t>38,73</t>
  </si>
  <si>
    <t>15,02</t>
  </si>
  <si>
    <t>63,43</t>
  </si>
  <si>
    <t>16,56</t>
  </si>
  <si>
    <t>132,23</t>
  </si>
  <si>
    <t>6,69</t>
  </si>
  <si>
    <t>82,10</t>
  </si>
  <si>
    <t>1,77</t>
  </si>
  <si>
    <t>2,22</t>
  </si>
  <si>
    <t>1,26</t>
  </si>
  <si>
    <t>5,92</t>
  </si>
  <si>
    <t>6,06</t>
  </si>
  <si>
    <t>7,24</t>
  </si>
  <si>
    <t>16,85</t>
  </si>
  <si>
    <t>26,57</t>
  </si>
  <si>
    <t>25,27</t>
  </si>
  <si>
    <t>19,16</t>
  </si>
  <si>
    <t>18,16</t>
  </si>
  <si>
    <t>10,28</t>
  </si>
  <si>
    <t>85,49</t>
  </si>
  <si>
    <t>52,93</t>
  </si>
  <si>
    <t>53,23</t>
  </si>
  <si>
    <t>54,05</t>
  </si>
  <si>
    <t>32,14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</si>
  <si>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</si>
  <si>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</si>
  <si>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</si>
  <si>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57,49</t>
  </si>
  <si>
    <t>136,88</t>
  </si>
  <si>
    <t>16,72</t>
  </si>
  <si>
    <t>13,23</t>
  </si>
  <si>
    <t>16,99</t>
  </si>
  <si>
    <t>20,20</t>
  </si>
  <si>
    <t>21,60</t>
  </si>
  <si>
    <t>28,84</t>
  </si>
  <si>
    <t>21,42</t>
  </si>
  <si>
    <t>21,51</t>
  </si>
  <si>
    <t>21,59</t>
  </si>
  <si>
    <t>17,99</t>
  </si>
  <si>
    <t>16,41</t>
  </si>
  <si>
    <t>16,71</t>
  </si>
  <si>
    <t>18,38</t>
  </si>
  <si>
    <t>24,67</t>
  </si>
  <si>
    <t>28,63</t>
  </si>
  <si>
    <t>26,90</t>
  </si>
  <si>
    <t>124,09</t>
  </si>
  <si>
    <t>16,35</t>
  </si>
  <si>
    <t>95,14</t>
  </si>
  <si>
    <t>3.202,89</t>
  </si>
  <si>
    <t>11,21</t>
  </si>
  <si>
    <t>31,17</t>
  </si>
  <si>
    <t>81,15</t>
  </si>
  <si>
    <t>91,39</t>
  </si>
  <si>
    <t>20,68</t>
  </si>
  <si>
    <t>25,12</t>
  </si>
  <si>
    <t>38,56</t>
  </si>
  <si>
    <t>20,15</t>
  </si>
  <si>
    <t>14,13</t>
  </si>
  <si>
    <t>42,94</t>
  </si>
  <si>
    <t>15,67</t>
  </si>
  <si>
    <t>16,34</t>
  </si>
  <si>
    <t>14,07</t>
  </si>
  <si>
    <t>9,46</t>
  </si>
  <si>
    <t>23,76</t>
  </si>
  <si>
    <t>RESOLUÇÃO ADASA Nº 25 (20/2020)</t>
  </si>
  <si>
    <t>MES DE COLETA: 05/2021</t>
  </si>
  <si>
    <t>63,27</t>
  </si>
  <si>
    <t>159,51</t>
  </si>
  <si>
    <t>63,00</t>
  </si>
  <si>
    <t>39,95</t>
  </si>
  <si>
    <t>78,97</t>
  </si>
  <si>
    <t>80,32</t>
  </si>
  <si>
    <t>56,23</t>
  </si>
  <si>
    <t>54,29</t>
  </si>
  <si>
    <t>440,90</t>
  </si>
  <si>
    <t>692,61</t>
  </si>
  <si>
    <t>319,16</t>
  </si>
  <si>
    <t>15,98</t>
  </si>
  <si>
    <t>63,98</t>
  </si>
  <si>
    <t>993,83</t>
  </si>
  <si>
    <t>60,87</t>
  </si>
  <si>
    <t>92,40</t>
  </si>
  <si>
    <t>4,46</t>
  </si>
  <si>
    <t>22,58</t>
  </si>
  <si>
    <t>61,40</t>
  </si>
  <si>
    <t>47,78</t>
  </si>
  <si>
    <t>10,38</t>
  </si>
  <si>
    <t>9,66</t>
  </si>
  <si>
    <t>23,68</t>
  </si>
  <si>
    <t>49,73</t>
  </si>
  <si>
    <t>10,57</t>
  </si>
  <si>
    <t>21,28</t>
  </si>
  <si>
    <t>25,81</t>
  </si>
  <si>
    <t>36,00</t>
  </si>
  <si>
    <t>375,22</t>
  </si>
  <si>
    <t>39,01</t>
  </si>
  <si>
    <t>59,62</t>
  </si>
  <si>
    <t>190,42</t>
  </si>
  <si>
    <t>265,85</t>
  </si>
  <si>
    <t>403,86</t>
  </si>
  <si>
    <t>19,20</t>
  </si>
  <si>
    <t>31,68</t>
  </si>
  <si>
    <t>36,29</t>
  </si>
  <si>
    <t>62,07</t>
  </si>
  <si>
    <t>240,97</t>
  </si>
  <si>
    <t>282,12</t>
  </si>
  <si>
    <t>46,06</t>
  </si>
  <si>
    <t>57,36</t>
  </si>
  <si>
    <t>53,68</t>
  </si>
  <si>
    <t>148,10</t>
  </si>
  <si>
    <t>34,11</t>
  </si>
  <si>
    <t>77,34</t>
  </si>
  <si>
    <t>91,79</t>
  </si>
  <si>
    <t>26,82</t>
  </si>
  <si>
    <t>105,29</t>
  </si>
  <si>
    <t>25,51</t>
  </si>
  <si>
    <t>80,39</t>
  </si>
  <si>
    <t>15,23</t>
  </si>
  <si>
    <t>6,56</t>
  </si>
  <si>
    <t>ADUELA/ GALERIA PRE-MOLDADA DE CONCRETO ARMADO, SECAO QUADRADA INTERNA DE 1,50 X 1,50 M (L X A), MISULA DE 20 X 20 CM, C = 1,00 M, ESPESSURA MIN = 15 CM, TB-45 E FCK DO CONCRETO = 30 MPA</t>
  </si>
  <si>
    <t>2.759,85</t>
  </si>
  <si>
    <t>ADUELA/ GALERIA PRE-MOLDADA DE CONCRETO ARMADO, SECAO RETANGULAR INTERNA DE 2,00 X 2,00 M (L X A), MISULA DE 20 X 20 CM, C = 1,00 M, ESPESSURA MIN = 15 CM, TB-45 E FCK DO CONCRETO = 30 MPA</t>
  </si>
  <si>
    <t>3.456,78</t>
  </si>
  <si>
    <t>ADUELA/ GALERIA PRE-MOLDADA DE CONCRETO ARMADO, SECAO RETANGULAR INTERNA DE 2,50 X 2,50 M (L X A), MISULA DE 20 X 20 CM, C = 1,00 M, ESPESSURA MIN = 15 CM, TB-45 E FCK DO CONCRETO = 30 MPA</t>
  </si>
  <si>
    <t>4.683,38</t>
  </si>
  <si>
    <t>ADUELA/ GALERIA PRE-MOLDADA DE CONCRETO ARMADO, SECAO RETANGULAR INTERNA DE 3,00 X 3,00 M (L X A), MISULA DE 20 X 20 CM, C = 1.00 M, ESPESSURA MIN = 20 CM, TB-45 E FCK DO CONCRETO = 30 MPA</t>
  </si>
  <si>
    <t>5.554,55</t>
  </si>
  <si>
    <t>36,45</t>
  </si>
  <si>
    <t>10,59</t>
  </si>
  <si>
    <t>6,22</t>
  </si>
  <si>
    <t>122,80</t>
  </si>
  <si>
    <t>132,04</t>
  </si>
  <si>
    <t>74,29</t>
  </si>
  <si>
    <t>106,17</t>
  </si>
  <si>
    <t>7.000,00</t>
  </si>
  <si>
    <t>1.944,00</t>
  </si>
  <si>
    <t>39,79</t>
  </si>
  <si>
    <t>31,08</t>
  </si>
  <si>
    <t>98,82</t>
  </si>
  <si>
    <t>49,94</t>
  </si>
  <si>
    <t>63,34</t>
  </si>
  <si>
    <t>32,54</t>
  </si>
  <si>
    <t>7,09</t>
  </si>
  <si>
    <t>512,02</t>
  </si>
  <si>
    <t>807,04</t>
  </si>
  <si>
    <t>1.133,21</t>
  </si>
  <si>
    <t>105,93</t>
  </si>
  <si>
    <t>137,99</t>
  </si>
  <si>
    <t>333,83</t>
  </si>
  <si>
    <t>76,53</t>
  </si>
  <si>
    <t>90,62</t>
  </si>
  <si>
    <t>114,88</t>
  </si>
  <si>
    <t>140,94</t>
  </si>
  <si>
    <t>149,02</t>
  </si>
  <si>
    <t>186,06</t>
  </si>
  <si>
    <t>175,03</t>
  </si>
  <si>
    <t>216,42</t>
  </si>
  <si>
    <t>428,98</t>
  </si>
  <si>
    <t>1.479,58</t>
  </si>
  <si>
    <t>518,87</t>
  </si>
  <si>
    <t>696,93</t>
  </si>
  <si>
    <t>975,70</t>
  </si>
  <si>
    <t>125,44</t>
  </si>
  <si>
    <t>58,54</t>
  </si>
  <si>
    <t>90,28</t>
  </si>
  <si>
    <t>303,16</t>
  </si>
  <si>
    <t>216,30</t>
  </si>
  <si>
    <t>167,26</t>
  </si>
  <si>
    <t>219,53</t>
  </si>
  <si>
    <t>118,47</t>
  </si>
  <si>
    <t>159,34</t>
  </si>
  <si>
    <t>418,15</t>
  </si>
  <si>
    <t>299,17</t>
  </si>
  <si>
    <t>188,17</t>
  </si>
  <si>
    <t>397,25</t>
  </si>
  <si>
    <t>487,85</t>
  </si>
  <si>
    <t>682,99</t>
  </si>
  <si>
    <t>2.891,25</t>
  </si>
  <si>
    <t>105,02</t>
  </si>
  <si>
    <t>2.513,13</t>
  </si>
  <si>
    <t>2.766,60</t>
  </si>
  <si>
    <t>2.950,00</t>
  </si>
  <si>
    <t>6.421,41</t>
  </si>
  <si>
    <t>8.062,94</t>
  </si>
  <si>
    <t>10.444,66</t>
  </si>
  <si>
    <t>3.993,64</t>
  </si>
  <si>
    <t>231.521,19</t>
  </si>
  <si>
    <t>5.423,12</t>
  </si>
  <si>
    <t>8.388,89</t>
  </si>
  <si>
    <t>2.581,00</t>
  </si>
  <si>
    <t>4.375,16</t>
  </si>
  <si>
    <t>5.806,68</t>
  </si>
  <si>
    <t>2.208,77</t>
  </si>
  <si>
    <t>3.279,00</t>
  </si>
  <si>
    <t>4.531,89</t>
  </si>
  <si>
    <t>1.972,63</t>
  </si>
  <si>
    <t>17.960,56</t>
  </si>
  <si>
    <t>8.503,77</t>
  </si>
  <si>
    <t>9.533,42</t>
  </si>
  <si>
    <t>10.770,75</t>
  </si>
  <si>
    <t>14.803,59</t>
  </si>
  <si>
    <t>5.212,55</t>
  </si>
  <si>
    <t>6.460,21</t>
  </si>
  <si>
    <t>9.599,72</t>
  </si>
  <si>
    <t>9.951,49</t>
  </si>
  <si>
    <t>11.420,06</t>
  </si>
  <si>
    <t>6.237,30</t>
  </si>
  <si>
    <t>6.716,21</t>
  </si>
  <si>
    <t>9.925,27</t>
  </si>
  <si>
    <t>11.482,57</t>
  </si>
  <si>
    <t>12.012,23</t>
  </si>
  <si>
    <t>1.772,68</t>
  </si>
  <si>
    <t>1.917,59</t>
  </si>
  <si>
    <t>2.550,66</t>
  </si>
  <si>
    <t>2.844,38</t>
  </si>
  <si>
    <t>3.341,13</t>
  </si>
  <si>
    <t>3.761,26</t>
  </si>
  <si>
    <t>1.518,61</t>
  </si>
  <si>
    <t>1.672,15</t>
  </si>
  <si>
    <t>4.751,95</t>
  </si>
  <si>
    <t>5.012,35</t>
  </si>
  <si>
    <t>6.651,43</t>
  </si>
  <si>
    <t>8.059,10</t>
  </si>
  <si>
    <t>9.065,14</t>
  </si>
  <si>
    <t>71.437,01</t>
  </si>
  <si>
    <t>22.359,63</t>
  </si>
  <si>
    <t>28.855,55</t>
  </si>
  <si>
    <t>41.982,56</t>
  </si>
  <si>
    <t>5.156,22</t>
  </si>
  <si>
    <t>20.226,68</t>
  </si>
  <si>
    <t>23,59</t>
  </si>
  <si>
    <t>19,92</t>
  </si>
  <si>
    <t>95,00</t>
  </si>
  <si>
    <t>93,06</t>
  </si>
  <si>
    <t>2.031,97</t>
  </si>
  <si>
    <t>3,63</t>
  </si>
  <si>
    <t>325,70</t>
  </si>
  <si>
    <t>206,25</t>
  </si>
  <si>
    <t>24,78</t>
  </si>
  <si>
    <t>36,83</t>
  </si>
  <si>
    <t>28,50</t>
  </si>
  <si>
    <t>66,55</t>
  </si>
  <si>
    <t>47,65</t>
  </si>
  <si>
    <t>85,76</t>
  </si>
  <si>
    <t>72,80</t>
  </si>
  <si>
    <t>108,22</t>
  </si>
  <si>
    <t>11,44</t>
  </si>
  <si>
    <t>63,63</t>
  </si>
  <si>
    <t>38,61</t>
  </si>
  <si>
    <t>381,01</t>
  </si>
  <si>
    <t>142,90</t>
  </si>
  <si>
    <t>711,94</t>
  </si>
  <si>
    <t>159,90</t>
  </si>
  <si>
    <t>200,43</t>
  </si>
  <si>
    <t>451,68</t>
  </si>
  <si>
    <t>796,64</t>
  </si>
  <si>
    <t>312,73</t>
  </si>
  <si>
    <t>198,91</t>
  </si>
  <si>
    <t>264,50</t>
  </si>
  <si>
    <t>383,21</t>
  </si>
  <si>
    <t>194,43</t>
  </si>
  <si>
    <t>231,20</t>
  </si>
  <si>
    <t>540,30</t>
  </si>
  <si>
    <t>860,86</t>
  </si>
  <si>
    <t>1.078,61</t>
  </si>
  <si>
    <t>177,29</t>
  </si>
  <si>
    <t>688,97</t>
  </si>
  <si>
    <t>1.033,93</t>
  </si>
  <si>
    <t>BARRA ANTIPANICO DUPLA, CEGA EM LADO OPOSTO, COR CINZA</t>
  </si>
  <si>
    <t>1.040,55</t>
  </si>
  <si>
    <t>1.147,84</t>
  </si>
  <si>
    <t>BARRA ANTIPANICO SIMPLES, CEGA EM LADO OPOSTO, COR CINZA</t>
  </si>
  <si>
    <t>463,83</t>
  </si>
  <si>
    <t>708,40</t>
  </si>
  <si>
    <t>758,76</t>
  </si>
  <si>
    <t>305,17</t>
  </si>
  <si>
    <t>350,22</t>
  </si>
  <si>
    <t>378,93</t>
  </si>
  <si>
    <t>134,35</t>
  </si>
  <si>
    <t>149,21</t>
  </si>
  <si>
    <t>159,10</t>
  </si>
  <si>
    <t>166,68</t>
  </si>
  <si>
    <t>137,70</t>
  </si>
  <si>
    <t>155,97</t>
  </si>
  <si>
    <t>48,10</t>
  </si>
  <si>
    <t>395,49</t>
  </si>
  <si>
    <t>71,40</t>
  </si>
  <si>
    <t>81,58</t>
  </si>
  <si>
    <t>412.117,18</t>
  </si>
  <si>
    <t>225,00</t>
  </si>
  <si>
    <t>148,71</t>
  </si>
  <si>
    <t>182,78</t>
  </si>
  <si>
    <t>182,14</t>
  </si>
  <si>
    <t>246,42</t>
  </si>
  <si>
    <t>183,23</t>
  </si>
  <si>
    <t>4.200,00</t>
  </si>
  <si>
    <t>5.727,66</t>
  </si>
  <si>
    <t>5.253,55</t>
  </si>
  <si>
    <t>22.850,84</t>
  </si>
  <si>
    <t>4.805,08</t>
  </si>
  <si>
    <t>17.084,74</t>
  </si>
  <si>
    <t>20.765,08</t>
  </si>
  <si>
    <t>5,06</t>
  </si>
  <si>
    <t>43,01</t>
  </si>
  <si>
    <t>578,34</t>
  </si>
  <si>
    <t>61,27</t>
  </si>
  <si>
    <t>90,00</t>
  </si>
  <si>
    <t>137,87</t>
  </si>
  <si>
    <t>29,32</t>
  </si>
  <si>
    <t>85,99</t>
  </si>
  <si>
    <t>50,83</t>
  </si>
  <si>
    <t>45,52</t>
  </si>
  <si>
    <t>102,43</t>
  </si>
  <si>
    <t>54,30</t>
  </si>
  <si>
    <t>64,02</t>
  </si>
  <si>
    <t>49,79</t>
  </si>
  <si>
    <t>59,75</t>
  </si>
  <si>
    <t>43,89</t>
  </si>
  <si>
    <t>43,29</t>
  </si>
  <si>
    <t>209,95</t>
  </si>
  <si>
    <t>2.393,16</t>
  </si>
  <si>
    <t>2.012,21</t>
  </si>
  <si>
    <t>11.848,92</t>
  </si>
  <si>
    <t>798,06</t>
  </si>
  <si>
    <t>1.245,43</t>
  </si>
  <si>
    <t>1.363,60</t>
  </si>
  <si>
    <t>1.345,27</t>
  </si>
  <si>
    <t>7.543,86</t>
  </si>
  <si>
    <t>3.498,03</t>
  </si>
  <si>
    <t>7.096,79</t>
  </si>
  <si>
    <t>1.442,12</t>
  </si>
  <si>
    <t>51.199,28</t>
  </si>
  <si>
    <t>54.853,68</t>
  </si>
  <si>
    <t>2.981,05</t>
  </si>
  <si>
    <t>4.286,16</t>
  </si>
  <si>
    <t>7.265,41</t>
  </si>
  <si>
    <t>6.897,92</t>
  </si>
  <si>
    <t>28.305,74</t>
  </si>
  <si>
    <t>10.410,33</t>
  </si>
  <si>
    <t>30.871,20</t>
  </si>
  <si>
    <t>14.017,50</t>
  </si>
  <si>
    <t>3.094,71</t>
  </si>
  <si>
    <t>3.738,00</t>
  </si>
  <si>
    <t>5.021,76</t>
  </si>
  <si>
    <t>28.035,00</t>
  </si>
  <si>
    <t>4.415,51</t>
  </si>
  <si>
    <t>7.008,75</t>
  </si>
  <si>
    <t>203.851,63</t>
  </si>
  <si>
    <t>78.645,79</t>
  </si>
  <si>
    <t>BORBOLETA PARA JANELA TIPO GUILHOTINA, EM ZAMAC CROMADO</t>
  </si>
  <si>
    <t>24,32</t>
  </si>
  <si>
    <t>37,44</t>
  </si>
  <si>
    <t>11,33</t>
  </si>
  <si>
    <t>31,91</t>
  </si>
  <si>
    <t>19,80</t>
  </si>
  <si>
    <t>33,79</t>
  </si>
  <si>
    <t>47,64</t>
  </si>
  <si>
    <t>148,51</t>
  </si>
  <si>
    <t>43,79</t>
  </si>
  <si>
    <t>42,57</t>
  </si>
  <si>
    <t>42,78</t>
  </si>
  <si>
    <t>80,90</t>
  </si>
  <si>
    <t>233,97</t>
  </si>
  <si>
    <t>250,99</t>
  </si>
  <si>
    <t>81,38</t>
  </si>
  <si>
    <t>14,66</t>
  </si>
  <si>
    <t>45,64</t>
  </si>
  <si>
    <t>4,55</t>
  </si>
  <si>
    <t>18,26</t>
  </si>
  <si>
    <t>21,71</t>
  </si>
  <si>
    <t>34,52</t>
  </si>
  <si>
    <t>33,22</t>
  </si>
  <si>
    <t>20,52</t>
  </si>
  <si>
    <t>41,61</t>
  </si>
  <si>
    <t>33,59</t>
  </si>
  <si>
    <t>39,46</t>
  </si>
  <si>
    <t>67,43</t>
  </si>
  <si>
    <t>63,97</t>
  </si>
  <si>
    <t>8,14</t>
  </si>
  <si>
    <t>10,83</t>
  </si>
  <si>
    <t>BUCHA DE REDUCAO, PVC, LONGA, SERIE R, DN 50 X 40 MM, PARA ESGOTO OU AGUAS PLUVIAIS PREDIAIS</t>
  </si>
  <si>
    <t>34,87</t>
  </si>
  <si>
    <t>63,62</t>
  </si>
  <si>
    <t>63,02</t>
  </si>
  <si>
    <t>19,33</t>
  </si>
  <si>
    <t>24,42</t>
  </si>
  <si>
    <t>97,17</t>
  </si>
  <si>
    <t>123,57</t>
  </si>
  <si>
    <t>148,60</t>
  </si>
  <si>
    <t>19,43</t>
  </si>
  <si>
    <t>256,06</t>
  </si>
  <si>
    <t>26,84</t>
  </si>
  <si>
    <t>37,38</t>
  </si>
  <si>
    <t>430,02</t>
  </si>
  <si>
    <t>52,66</t>
  </si>
  <si>
    <t>115,40</t>
  </si>
  <si>
    <t>60,09</t>
  </si>
  <si>
    <t>61,13</t>
  </si>
  <si>
    <t>88,89</t>
  </si>
  <si>
    <t>82,16</t>
  </si>
  <si>
    <t>90,77</t>
  </si>
  <si>
    <t>97,14</t>
  </si>
  <si>
    <t>102,66</t>
  </si>
  <si>
    <t>103,29</t>
  </si>
  <si>
    <t>138,61</t>
  </si>
  <si>
    <t>126,14</t>
  </si>
  <si>
    <t>153,34</t>
  </si>
  <si>
    <t>148,63</t>
  </si>
  <si>
    <t>165,89</t>
  </si>
  <si>
    <t>187,74</t>
  </si>
  <si>
    <t>203,45</t>
  </si>
  <si>
    <t>118,88</t>
  </si>
  <si>
    <t>147,30</t>
  </si>
  <si>
    <t>16,59</t>
  </si>
  <si>
    <t>180,57</t>
  </si>
  <si>
    <t>237,77</t>
  </si>
  <si>
    <t>297,56</t>
  </si>
  <si>
    <t>34,82</t>
  </si>
  <si>
    <t>388,17</t>
  </si>
  <si>
    <t>498,63</t>
  </si>
  <si>
    <t>68,75</t>
  </si>
  <si>
    <t>91,33</t>
  </si>
  <si>
    <t>0,66</t>
  </si>
  <si>
    <t>117,64</t>
  </si>
  <si>
    <t>146,87</t>
  </si>
  <si>
    <t>15,29</t>
  </si>
  <si>
    <t>178,74</t>
  </si>
  <si>
    <t>236,24</t>
  </si>
  <si>
    <t>24,53</t>
  </si>
  <si>
    <t>33,73</t>
  </si>
  <si>
    <t>49,50</t>
  </si>
  <si>
    <t>69,61</t>
  </si>
  <si>
    <t>91,26</t>
  </si>
  <si>
    <t>235,58</t>
  </si>
  <si>
    <t>276,95</t>
  </si>
  <si>
    <t>301,78</t>
  </si>
  <si>
    <t>375,18</t>
  </si>
  <si>
    <t>442,21</t>
  </si>
  <si>
    <t>520,31</t>
  </si>
  <si>
    <t>158,21</t>
  </si>
  <si>
    <t>711,18</t>
  </si>
  <si>
    <t>187,75</t>
  </si>
  <si>
    <t>224,01</t>
  </si>
  <si>
    <t>144,01</t>
  </si>
  <si>
    <t>176,75</t>
  </si>
  <si>
    <t>233,55</t>
  </si>
  <si>
    <t>25,16</t>
  </si>
  <si>
    <t>289,06</t>
  </si>
  <si>
    <t>34,19</t>
  </si>
  <si>
    <t>5,32</t>
  </si>
  <si>
    <t>373,98</t>
  </si>
  <si>
    <t>48,50</t>
  </si>
  <si>
    <t>463,37</t>
  </si>
  <si>
    <t>90,75</t>
  </si>
  <si>
    <t>18,21</t>
  </si>
  <si>
    <t>7,51</t>
  </si>
  <si>
    <t>37,57</t>
  </si>
  <si>
    <t>17,43</t>
  </si>
  <si>
    <t>24,69</t>
  </si>
  <si>
    <t>9,59</t>
  </si>
  <si>
    <t>51,64</t>
  </si>
  <si>
    <t>389,49</t>
  </si>
  <si>
    <t>52,78</t>
  </si>
  <si>
    <t>110,58</t>
  </si>
  <si>
    <t>162,90</t>
  </si>
  <si>
    <t>228,57</t>
  </si>
  <si>
    <t>299,62</t>
  </si>
  <si>
    <t>6,77</t>
  </si>
  <si>
    <t>127,56</t>
  </si>
  <si>
    <t>17,86</t>
  </si>
  <si>
    <t>51,78</t>
  </si>
  <si>
    <t>63,80</t>
  </si>
  <si>
    <t>67.195,41</t>
  </si>
  <si>
    <t>76.304,48</t>
  </si>
  <si>
    <t>50.382,86</t>
  </si>
  <si>
    <t>60.711,35</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</si>
  <si>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</si>
  <si>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</si>
  <si>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</si>
  <si>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938,53</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</si>
  <si>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</si>
  <si>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</si>
  <si>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</si>
  <si>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</si>
  <si>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10,95</t>
  </si>
  <si>
    <t>CAIBRO NAO APARELHADO,  *6 X 8* CM,  EM MACARANDUBA, ANGELIM OU EQUIVALENTE DA REGIAO -  BRUTA</t>
  </si>
  <si>
    <t>4,22</t>
  </si>
  <si>
    <t>350,44</t>
  </si>
  <si>
    <t>419,90</t>
  </si>
  <si>
    <t>852,81</t>
  </si>
  <si>
    <t>957,93</t>
  </si>
  <si>
    <t>241,08</t>
  </si>
  <si>
    <t>413,43</t>
  </si>
  <si>
    <t>481,63</t>
  </si>
  <si>
    <t>4.652,02</t>
  </si>
  <si>
    <t>781,44</t>
  </si>
  <si>
    <t>1.007,32</t>
  </si>
  <si>
    <t>2.243,47</t>
  </si>
  <si>
    <t>77,35</t>
  </si>
  <si>
    <t>83,63</t>
  </si>
  <si>
    <t>153,32</t>
  </si>
  <si>
    <t>268,31</t>
  </si>
  <si>
    <t>486,45</t>
  </si>
  <si>
    <t>871,16</t>
  </si>
  <si>
    <t>128,93</t>
  </si>
  <si>
    <t>236,95</t>
  </si>
  <si>
    <t>301,07</t>
  </si>
  <si>
    <t>110,81</t>
  </si>
  <si>
    <t>214,65</t>
  </si>
  <si>
    <t>446,03</t>
  </si>
  <si>
    <t>703,20</t>
  </si>
  <si>
    <t>283,55</t>
  </si>
  <si>
    <t>301,33</t>
  </si>
  <si>
    <t>38,50</t>
  </si>
  <si>
    <t>851,05</t>
  </si>
  <si>
    <t>659,29</t>
  </si>
  <si>
    <t>212,38</t>
  </si>
  <si>
    <t>268,64</t>
  </si>
  <si>
    <t>222,50</t>
  </si>
  <si>
    <t>271,80</t>
  </si>
  <si>
    <t>46,80</t>
  </si>
  <si>
    <t>76,96</t>
  </si>
  <si>
    <t>255,10</t>
  </si>
  <si>
    <t>155,12</t>
  </si>
  <si>
    <t>228,41</t>
  </si>
  <si>
    <t>86,41</t>
  </si>
  <si>
    <t>51,19</t>
  </si>
  <si>
    <t>605,58</t>
  </si>
  <si>
    <t>76,41</t>
  </si>
  <si>
    <t>122,81</t>
  </si>
  <si>
    <t>183,69</t>
  </si>
  <si>
    <t>245,16</t>
  </si>
  <si>
    <t>296,28</t>
  </si>
  <si>
    <t>375,53</t>
  </si>
  <si>
    <t>89,50</t>
  </si>
  <si>
    <t>1.721,06</t>
  </si>
  <si>
    <t>74,09</t>
  </si>
  <si>
    <t>3.361,83</t>
  </si>
  <si>
    <t>164,12</t>
  </si>
  <si>
    <t>271,97</t>
  </si>
  <si>
    <t>406,59</t>
  </si>
  <si>
    <t>817,91</t>
  </si>
  <si>
    <t>509,29</t>
  </si>
  <si>
    <t>3.198,59</t>
  </si>
  <si>
    <t>1.023,48</t>
  </si>
  <si>
    <t>21,34</t>
  </si>
  <si>
    <t>525,20</t>
  </si>
  <si>
    <t>168,10</t>
  </si>
  <si>
    <t>85,02</t>
  </si>
  <si>
    <t>2.139,47</t>
  </si>
  <si>
    <t>3.589,32</t>
  </si>
  <si>
    <t>4.514,36</t>
  </si>
  <si>
    <t>87,76</t>
  </si>
  <si>
    <t>208,16</t>
  </si>
  <si>
    <t>390,28</t>
  </si>
  <si>
    <t>50,74</t>
  </si>
  <si>
    <t>130,58</t>
  </si>
  <si>
    <t>35,16</t>
  </si>
  <si>
    <t>41,56</t>
  </si>
  <si>
    <t>43,35</t>
  </si>
  <si>
    <t>114,63</t>
  </si>
  <si>
    <t>44,98</t>
  </si>
  <si>
    <t>19,81</t>
  </si>
  <si>
    <t>54,37</t>
  </si>
  <si>
    <t>101,62</t>
  </si>
  <si>
    <t>303.500,00</t>
  </si>
  <si>
    <t>316.946,20</t>
  </si>
  <si>
    <t>322.660,83</t>
  </si>
  <si>
    <t>267.003,15</t>
  </si>
  <si>
    <t>371.691,44</t>
  </si>
  <si>
    <t>373.132,12</t>
  </si>
  <si>
    <t>373.132,09</t>
  </si>
  <si>
    <t>338.364,07</t>
  </si>
  <si>
    <t>356.324,35</t>
  </si>
  <si>
    <t>248.754,76</t>
  </si>
  <si>
    <t>272.717,78</t>
  </si>
  <si>
    <t>271.757,35</t>
  </si>
  <si>
    <t>270.796,90</t>
  </si>
  <si>
    <t>388.018,98</t>
  </si>
  <si>
    <t>437.962,03</t>
  </si>
  <si>
    <t>394.069,77</t>
  </si>
  <si>
    <t>415.871,84</t>
  </si>
  <si>
    <t>411.069,62</t>
  </si>
  <si>
    <t>200.549,17</t>
  </si>
  <si>
    <t>118,41</t>
  </si>
  <si>
    <t>19,01</t>
  </si>
  <si>
    <t>1,95</t>
  </si>
  <si>
    <t>15,85</t>
  </si>
  <si>
    <t>41,68</t>
  </si>
  <si>
    <t>87,82</t>
  </si>
  <si>
    <t>33,44</t>
  </si>
  <si>
    <t>20,34</t>
  </si>
  <si>
    <t>54,39</t>
  </si>
  <si>
    <t>34,36</t>
  </si>
  <si>
    <t>12,75</t>
  </si>
  <si>
    <t>10,32</t>
  </si>
  <si>
    <t>79,21</t>
  </si>
  <si>
    <t>25,90</t>
  </si>
  <si>
    <t>33,83</t>
  </si>
  <si>
    <t>CAP PVC, SERIE R, DN 100 MM, PARA ESGOTO OU AGUAS PLUVIAIS PREDIAIS</t>
  </si>
  <si>
    <t>CAP PVC, SERIE R, DN 150 MM, PARA ESGOTO OU AGUAS PLUVIAIS PREDIAIS</t>
  </si>
  <si>
    <t>CAP PVC, SERIE R, DN 75 MM, PARA ESGOTO OU AGUAS PLUVIAIS PREDIAIS</t>
  </si>
  <si>
    <t>83,18</t>
  </si>
  <si>
    <t>23,33</t>
  </si>
  <si>
    <t>55,34</t>
  </si>
  <si>
    <t>37,60</t>
  </si>
  <si>
    <t>99,57</t>
  </si>
  <si>
    <t>155,01</t>
  </si>
  <si>
    <t>145,89</t>
  </si>
  <si>
    <t>247,88</t>
  </si>
  <si>
    <t>35,48</t>
  </si>
  <si>
    <t>44,05</t>
  </si>
  <si>
    <t>75,00</t>
  </si>
  <si>
    <t>3.675,16</t>
  </si>
  <si>
    <t>15.662,50</t>
  </si>
  <si>
    <t>21.248,42</t>
  </si>
  <si>
    <t>23.000,87</t>
  </si>
  <si>
    <t>24.753,32</t>
  </si>
  <si>
    <t>26.505,76</t>
  </si>
  <si>
    <t>30.229,71</t>
  </si>
  <si>
    <t>3.327,93</t>
  </si>
  <si>
    <t>9,37</t>
  </si>
  <si>
    <t>72,20</t>
  </si>
  <si>
    <t>138,55</t>
  </si>
  <si>
    <t>9.331,17</t>
  </si>
  <si>
    <t>547.220,17</t>
  </si>
  <si>
    <t>469.317,40</t>
  </si>
  <si>
    <t>475.017,53</t>
  </si>
  <si>
    <t>540.000,00</t>
  </si>
  <si>
    <t>662.174,46</t>
  </si>
  <si>
    <t>7.021,32</t>
  </si>
  <si>
    <t>9.361,76</t>
  </si>
  <si>
    <t>1.631,55</t>
  </si>
  <si>
    <t>3.600,67</t>
  </si>
  <si>
    <t>7,02</t>
  </si>
  <si>
    <t>1.156,66</t>
  </si>
  <si>
    <t>771,09</t>
  </si>
  <si>
    <t>45,37</t>
  </si>
  <si>
    <t>11,72</t>
  </si>
  <si>
    <t>12,39</t>
  </si>
  <si>
    <t>10,44</t>
  </si>
  <si>
    <t>35,99</t>
  </si>
  <si>
    <t>46,46</t>
  </si>
  <si>
    <t>56,63</t>
  </si>
  <si>
    <t>61,26</t>
  </si>
  <si>
    <t>77,99</t>
  </si>
  <si>
    <t>99,11</t>
  </si>
  <si>
    <t>25,52</t>
  </si>
  <si>
    <t>36,31</t>
  </si>
  <si>
    <t>43,39</t>
  </si>
  <si>
    <t>36,93</t>
  </si>
  <si>
    <t>42,79</t>
  </si>
  <si>
    <t>42,74</t>
  </si>
  <si>
    <t>54,24</t>
  </si>
  <si>
    <t>77,90</t>
  </si>
  <si>
    <t>36,86</t>
  </si>
  <si>
    <t>44,26</t>
  </si>
  <si>
    <t>54,95</t>
  </si>
  <si>
    <t>30,43</t>
  </si>
  <si>
    <t>37,22</t>
  </si>
  <si>
    <t>32,76</t>
  </si>
  <si>
    <t>53,15</t>
  </si>
  <si>
    <t>64,80</t>
  </si>
  <si>
    <t>18,65</t>
  </si>
  <si>
    <t>25,08</t>
  </si>
  <si>
    <t>130,33</t>
  </si>
  <si>
    <t>152,17</t>
  </si>
  <si>
    <t>197,35</t>
  </si>
  <si>
    <t>38,62</t>
  </si>
  <si>
    <t>576,63</t>
  </si>
  <si>
    <t>195,00</t>
  </si>
  <si>
    <t>306,47</t>
  </si>
  <si>
    <t>457,71</t>
  </si>
  <si>
    <t>255,55</t>
  </si>
  <si>
    <t>403,12</t>
  </si>
  <si>
    <t>274,65</t>
  </si>
  <si>
    <t>297,92</t>
  </si>
  <si>
    <t>412,99</t>
  </si>
  <si>
    <t>145,01</t>
  </si>
  <si>
    <t>63,54</t>
  </si>
  <si>
    <t>205,53</t>
  </si>
  <si>
    <t>3.681,57</t>
  </si>
  <si>
    <t>CIMENTO PORTLAND DE ALTO FORNO (AF) CP III-40</t>
  </si>
  <si>
    <t>25,84</t>
  </si>
  <si>
    <t>30,78</t>
  </si>
  <si>
    <t>115,38</t>
  </si>
  <si>
    <t>36,08</t>
  </si>
  <si>
    <t>22,11</t>
  </si>
  <si>
    <t>26,48</t>
  </si>
  <si>
    <t>21,90</t>
  </si>
  <si>
    <t>23,28</t>
  </si>
  <si>
    <t>10.500,00</t>
  </si>
  <si>
    <t>8.814,67</t>
  </si>
  <si>
    <t>7.608,69</t>
  </si>
  <si>
    <t>5.881,81</t>
  </si>
  <si>
    <t>103.998,46</t>
  </si>
  <si>
    <t>13.692,08</t>
  </si>
  <si>
    <t>13.010,86</t>
  </si>
  <si>
    <t>118.484,54</t>
  </si>
  <si>
    <t>95.479,67</t>
  </si>
  <si>
    <t>204.409,09</t>
  </si>
  <si>
    <t>222.030,38</t>
  </si>
  <si>
    <t>80.284,25</t>
  </si>
  <si>
    <t>51.694,37</t>
  </si>
  <si>
    <t>60.119,93</t>
  </si>
  <si>
    <t>80.514,63</t>
  </si>
  <si>
    <t>335,88</t>
  </si>
  <si>
    <t>349,03</t>
  </si>
  <si>
    <t>352,95</t>
  </si>
  <si>
    <t>363,18</t>
  </si>
  <si>
    <t>377,64</t>
  </si>
  <si>
    <t>385,00</t>
  </si>
  <si>
    <t>372,99</t>
  </si>
  <si>
    <t>298,50</t>
  </si>
  <si>
    <t>322,26</t>
  </si>
  <si>
    <t>309,18</t>
  </si>
  <si>
    <t>354,33</t>
  </si>
  <si>
    <t>359,47</t>
  </si>
  <si>
    <t>306,91</t>
  </si>
  <si>
    <t>332,49</t>
  </si>
  <si>
    <t>318,72</t>
  </si>
  <si>
    <t>352,79</t>
  </si>
  <si>
    <t>317,14</t>
  </si>
  <si>
    <t>342,72</t>
  </si>
  <si>
    <t>336,55</t>
  </si>
  <si>
    <t>355,20</t>
  </si>
  <si>
    <t>370,37</t>
  </si>
  <si>
    <t>327,37</t>
  </si>
  <si>
    <t>341,50</t>
  </si>
  <si>
    <t>379,48</t>
  </si>
  <si>
    <t>405,44</t>
  </si>
  <si>
    <t>433,58</t>
  </si>
  <si>
    <t>281,84</t>
  </si>
  <si>
    <t>286,45</t>
  </si>
  <si>
    <t>6,74</t>
  </si>
  <si>
    <t>5,15</t>
  </si>
  <si>
    <t>120,19</t>
  </si>
  <si>
    <t>23,58</t>
  </si>
  <si>
    <t>65,48</t>
  </si>
  <si>
    <t>109,09</t>
  </si>
  <si>
    <t>18,59</t>
  </si>
  <si>
    <t>130,65</t>
  </si>
  <si>
    <t>94,22</t>
  </si>
  <si>
    <t>129,29</t>
  </si>
  <si>
    <t>69,37</t>
  </si>
  <si>
    <t>8,43</t>
  </si>
  <si>
    <t>31,90</t>
  </si>
  <si>
    <t>9,24</t>
  </si>
  <si>
    <t>129,16</t>
  </si>
  <si>
    <t>9,71</t>
  </si>
  <si>
    <t>159,31</t>
  </si>
  <si>
    <t>67,06</t>
  </si>
  <si>
    <t>31,13</t>
  </si>
  <si>
    <t>23,92</t>
  </si>
  <si>
    <t>61,25</t>
  </si>
  <si>
    <t>26,07</t>
  </si>
  <si>
    <t>73,86</t>
  </si>
  <si>
    <t>135,94</t>
  </si>
  <si>
    <t>41,96</t>
  </si>
  <si>
    <t>11,07</t>
  </si>
  <si>
    <t>63,36</t>
  </si>
  <si>
    <t>10,04</t>
  </si>
  <si>
    <t>8,54</t>
  </si>
  <si>
    <t>18,78</t>
  </si>
  <si>
    <t>29,47</t>
  </si>
  <si>
    <t>36,58</t>
  </si>
  <si>
    <t>49,76</t>
  </si>
  <si>
    <t>27,46</t>
  </si>
  <si>
    <t>21,08</t>
  </si>
  <si>
    <t>32,27</t>
  </si>
  <si>
    <t>129,98</t>
  </si>
  <si>
    <t>158,85</t>
  </si>
  <si>
    <t>15,22</t>
  </si>
  <si>
    <t>26,60</t>
  </si>
  <si>
    <t>36,19</t>
  </si>
  <si>
    <t>11,12</t>
  </si>
  <si>
    <t>17,02</t>
  </si>
  <si>
    <t>19,74</t>
  </si>
  <si>
    <t>29,07</t>
  </si>
  <si>
    <t>CONJ. DE FERRAGENS PARA PORTA DE VIDRO TEMPERADO, EM ZAMAC CROMADO, CONTEMPLANDO: DOBRADICA INF.; DOBRADICA SUP.; PIVO PARA DOBRADICA INF.; PIVO PARA DOBRADICA SUP.; FECHADURA CENTRAL EM ZAMC CROMADO; CONTRA FECHADURA DE PRESSAO</t>
  </si>
  <si>
    <t>138,06</t>
  </si>
  <si>
    <t>70,54</t>
  </si>
  <si>
    <t>10,11</t>
  </si>
  <si>
    <t>23,97</t>
  </si>
  <si>
    <t>4.506,50</t>
  </si>
  <si>
    <t>2.735,84</t>
  </si>
  <si>
    <t>336,61</t>
  </si>
  <si>
    <t>13.865,00</t>
  </si>
  <si>
    <t>1.464,30</t>
  </si>
  <si>
    <t>2.190,04</t>
  </si>
  <si>
    <t>152,96</t>
  </si>
  <si>
    <t>4.942,02</t>
  </si>
  <si>
    <t>322,23</t>
  </si>
  <si>
    <t>12.027,71</t>
  </si>
  <si>
    <t>615,93</t>
  </si>
  <si>
    <t>124,75</t>
  </si>
  <si>
    <t>171,60</t>
  </si>
  <si>
    <t>3.778,28</t>
  </si>
  <si>
    <t>5.811,06</t>
  </si>
  <si>
    <t>265,58</t>
  </si>
  <si>
    <t>6.937,15</t>
  </si>
  <si>
    <t>474,99</t>
  </si>
  <si>
    <t>17.051,85</t>
  </si>
  <si>
    <t>891,96</t>
  </si>
  <si>
    <t>117,48</t>
  </si>
  <si>
    <t>1.225,69</t>
  </si>
  <si>
    <t>24,83</t>
  </si>
  <si>
    <t>554,87</t>
  </si>
  <si>
    <t>10.900,47</t>
  </si>
  <si>
    <t>89.859,80</t>
  </si>
  <si>
    <t>20,49</t>
  </si>
  <si>
    <t>768,51</t>
  </si>
  <si>
    <t>58,67</t>
  </si>
  <si>
    <t>93,14</t>
  </si>
  <si>
    <t>324,33</t>
  </si>
  <si>
    <t>311,01</t>
  </si>
  <si>
    <t>67,03</t>
  </si>
  <si>
    <t>34,68</t>
  </si>
  <si>
    <t>98,00</t>
  </si>
  <si>
    <t>171,73</t>
  </si>
  <si>
    <t>181,32</t>
  </si>
  <si>
    <t>1.185,46</t>
  </si>
  <si>
    <t>25,14</t>
  </si>
  <si>
    <t>36,37</t>
  </si>
  <si>
    <t>26,96</t>
  </si>
  <si>
    <t>22,22</t>
  </si>
  <si>
    <t>78,70</t>
  </si>
  <si>
    <t>38,85</t>
  </si>
  <si>
    <t>119,70</t>
  </si>
  <si>
    <t>60,35</t>
  </si>
  <si>
    <t>33,16</t>
  </si>
  <si>
    <t>6,89</t>
  </si>
  <si>
    <t>85,12</t>
  </si>
  <si>
    <t>161,88</t>
  </si>
  <si>
    <t>236,21</t>
  </si>
  <si>
    <t>603,75</t>
  </si>
  <si>
    <t>22,72</t>
  </si>
  <si>
    <t>1.690,63</t>
  </si>
  <si>
    <t>30,82</t>
  </si>
  <si>
    <t>56,85</t>
  </si>
  <si>
    <t>4,12</t>
  </si>
  <si>
    <t>4,68</t>
  </si>
  <si>
    <t>CREMONA RETANGULAR INJETADA LISA COM CHAVE, COM CASTANHA / ALCA, EM LATAO, COM ACABAMENTO CROMADO, DE SOBREPOR / EMBUTIR</t>
  </si>
  <si>
    <t>135,77</t>
  </si>
  <si>
    <t>CREMONA RETANGULAR INJETADA LISA, COM CASTANHA / ALCA, EM LATAO, COM ACABAMENTO CROMADO, DE SOBREPOR / EMBUTIR</t>
  </si>
  <si>
    <t>104,92</t>
  </si>
  <si>
    <t>50,97</t>
  </si>
  <si>
    <t>27,45</t>
  </si>
  <si>
    <t>127,34</t>
  </si>
  <si>
    <t>70,39</t>
  </si>
  <si>
    <t>182,77</t>
  </si>
  <si>
    <t>158,66</t>
  </si>
  <si>
    <t>109,90</t>
  </si>
  <si>
    <t>144,32</t>
  </si>
  <si>
    <t>7,37</t>
  </si>
  <si>
    <t>24,41</t>
  </si>
  <si>
    <t>102,03</t>
  </si>
  <si>
    <t>51,58</t>
  </si>
  <si>
    <t>36,18</t>
  </si>
  <si>
    <t>9,85</t>
  </si>
  <si>
    <t>32,18</t>
  </si>
  <si>
    <t>40,98</t>
  </si>
  <si>
    <t>148,36</t>
  </si>
  <si>
    <t>23,16</t>
  </si>
  <si>
    <t>60,11</t>
  </si>
  <si>
    <t>196,65</t>
  </si>
  <si>
    <t>40,77</t>
  </si>
  <si>
    <t>57,97</t>
  </si>
  <si>
    <t>83,30</t>
  </si>
  <si>
    <t>CURVA DE PVC, 45 GRAUS, SERIE R, DN 100 MM, PARA ESGOTO OU AGUAS PLUVIAIS PREDIAIS</t>
  </si>
  <si>
    <t>CURVA DE PVC, 90 GRAUS, SERIE R, DN 100 MM, PARA ESGOTO OU AGUAS PLUVIAIS PREDIAIS</t>
  </si>
  <si>
    <t>56,80</t>
  </si>
  <si>
    <t>CURVA DE PVC, 90 GRAUS, SERIE R, DN 50 MM, PARA ESGOTO OU AGUAS PLUVIAIS PREDIAIS</t>
  </si>
  <si>
    <t>CURVA DE PVC, 90 GRAUS, SERIE R, DN 75 MM, PARA ESGOTO OU AGUAS PLUVIAIS PREDIAIS</t>
  </si>
  <si>
    <t>39,20</t>
  </si>
  <si>
    <t>71,05</t>
  </si>
  <si>
    <t>45,06</t>
  </si>
  <si>
    <t>166,12</t>
  </si>
  <si>
    <t>65,38</t>
  </si>
  <si>
    <t>238,54</t>
  </si>
  <si>
    <t>12,38</t>
  </si>
  <si>
    <t>18,93</t>
  </si>
  <si>
    <t>604,33</t>
  </si>
  <si>
    <t>941,30</t>
  </si>
  <si>
    <t>44,15</t>
  </si>
  <si>
    <t>36,56</t>
  </si>
  <si>
    <t>45,83</t>
  </si>
  <si>
    <t>31,43</t>
  </si>
  <si>
    <t>65,14</t>
  </si>
  <si>
    <t>156,93</t>
  </si>
  <si>
    <t>34,26</t>
  </si>
  <si>
    <t>191,50</t>
  </si>
  <si>
    <t>42,93</t>
  </si>
  <si>
    <t>21,97</t>
  </si>
  <si>
    <t>41,47</t>
  </si>
  <si>
    <t>529,24</t>
  </si>
  <si>
    <t>870,57</t>
  </si>
  <si>
    <t>661,94</t>
  </si>
  <si>
    <t>978,59</t>
  </si>
  <si>
    <t>CURVA PVC, SERIE R, 87.30 GRAUS, CURTA, 100 MM, PARA ESGOTO OU AGUAS PLUVIAIS PREDIAIS (PARA PE-DE-COLUNA)</t>
  </si>
  <si>
    <t>CURVA PVC, SERIE R, 87.30 GRAUS, CURTA, 150 MM, PARA ESGOTO OU AGUAS PLUVIAIS PREDIAIS (PARA PE-DE-COLUNA)</t>
  </si>
  <si>
    <t>145,98</t>
  </si>
  <si>
    <t>CURVA PVC, SERIE R, 87.30 GRAUS, CURTA, 75 MM, PARA ESGOTO OU AGUAS PLUVIAIS PREDIAIS (PARA PE-DE-COLUNA)</t>
  </si>
  <si>
    <t>212,37</t>
  </si>
  <si>
    <t>6,07</t>
  </si>
  <si>
    <t>29,86</t>
  </si>
  <si>
    <t>79,99</t>
  </si>
  <si>
    <t>108,19</t>
  </si>
  <si>
    <t>17,72</t>
  </si>
  <si>
    <t>74,55</t>
  </si>
  <si>
    <t>110,73</t>
  </si>
  <si>
    <t>263,17</t>
  </si>
  <si>
    <t>32,53</t>
  </si>
  <si>
    <t>133,02</t>
  </si>
  <si>
    <t>88,30</t>
  </si>
  <si>
    <t>193,46</t>
  </si>
  <si>
    <t>398,82</t>
  </si>
  <si>
    <t>42,17</t>
  </si>
  <si>
    <t>21,72</t>
  </si>
  <si>
    <t>119,07</t>
  </si>
  <si>
    <t>166,72</t>
  </si>
  <si>
    <t>63,77</t>
  </si>
  <si>
    <t>43,66</t>
  </si>
  <si>
    <t>28,56</t>
  </si>
  <si>
    <t>181,13</t>
  </si>
  <si>
    <t>470,14</t>
  </si>
  <si>
    <t>34,18</t>
  </si>
  <si>
    <t>17,54</t>
  </si>
  <si>
    <t>10,26</t>
  </si>
  <si>
    <t>52,74</t>
  </si>
  <si>
    <t>152,43</t>
  </si>
  <si>
    <t>87,84</t>
  </si>
  <si>
    <t>205,76</t>
  </si>
  <si>
    <t>415,78</t>
  </si>
  <si>
    <t>139,27</t>
  </si>
  <si>
    <t>14,61</t>
  </si>
  <si>
    <t>199,18</t>
  </si>
  <si>
    <t>399,32</t>
  </si>
  <si>
    <t>59,89</t>
  </si>
  <si>
    <t>24,73</t>
  </si>
  <si>
    <t>189,89</t>
  </si>
  <si>
    <t>84,97</t>
  </si>
  <si>
    <t>247,32</t>
  </si>
  <si>
    <t>472,17</t>
  </si>
  <si>
    <t>1.181,09</t>
  </si>
  <si>
    <t>194,58</t>
  </si>
  <si>
    <t>99,07</t>
  </si>
  <si>
    <t>409,81</t>
  </si>
  <si>
    <t>22,52</t>
  </si>
  <si>
    <t>32,09</t>
  </si>
  <si>
    <t>37,86</t>
  </si>
  <si>
    <t>150,05</t>
  </si>
  <si>
    <t>56,81</t>
  </si>
  <si>
    <t>18,95</t>
  </si>
  <si>
    <t>35,03</t>
  </si>
  <si>
    <t>111,34</t>
  </si>
  <si>
    <t>639,24</t>
  </si>
  <si>
    <t>1.562,96</t>
  </si>
  <si>
    <t>1.229,51</t>
  </si>
  <si>
    <t>1.903,67</t>
  </si>
  <si>
    <t>4.447,58</t>
  </si>
  <si>
    <t>361,73</t>
  </si>
  <si>
    <t>410,38</t>
  </si>
  <si>
    <t>575,92</t>
  </si>
  <si>
    <t>964,46</t>
  </si>
  <si>
    <t>843,56</t>
  </si>
  <si>
    <t>1.563,12</t>
  </si>
  <si>
    <t>1.324,81</t>
  </si>
  <si>
    <t>2.181,95</t>
  </si>
  <si>
    <t>4.664,62</t>
  </si>
  <si>
    <t>54,13</t>
  </si>
  <si>
    <t>53,30</t>
  </si>
  <si>
    <t>76,34</t>
  </si>
  <si>
    <t>17,11</t>
  </si>
  <si>
    <t>66,32</t>
  </si>
  <si>
    <t>65,82</t>
  </si>
  <si>
    <t>100,96</t>
  </si>
  <si>
    <t>115,67</t>
  </si>
  <si>
    <t>79,49</t>
  </si>
  <si>
    <t>101,68</t>
  </si>
  <si>
    <t>180,73</t>
  </si>
  <si>
    <t>73,62</t>
  </si>
  <si>
    <t>90,46</t>
  </si>
  <si>
    <t>108,71</t>
  </si>
  <si>
    <t>188,88</t>
  </si>
  <si>
    <t>122,02</t>
  </si>
  <si>
    <t>130,07</t>
  </si>
  <si>
    <t>147,58</t>
  </si>
  <si>
    <t>277,82</t>
  </si>
  <si>
    <t>136,12</t>
  </si>
  <si>
    <t>140,33</t>
  </si>
  <si>
    <t>165,34</t>
  </si>
  <si>
    <t>341,18</t>
  </si>
  <si>
    <t>289,58</t>
  </si>
  <si>
    <t>145,40</t>
  </si>
  <si>
    <t>147,98</t>
  </si>
  <si>
    <t>158,25</t>
  </si>
  <si>
    <t>269,85</t>
  </si>
  <si>
    <t>164,64</t>
  </si>
  <si>
    <t>179,57</t>
  </si>
  <si>
    <t>180,65</t>
  </si>
  <si>
    <t>302,31</t>
  </si>
  <si>
    <t>334,78</t>
  </si>
  <si>
    <t>165,66</t>
  </si>
  <si>
    <t>165,78</t>
  </si>
  <si>
    <t>337,25</t>
  </si>
  <si>
    <t>542,33</t>
  </si>
  <si>
    <t>205,69</t>
  </si>
  <si>
    <t>241,02</t>
  </si>
  <si>
    <t>538,12</t>
  </si>
  <si>
    <t>284.665,83</t>
  </si>
  <si>
    <t>65.476,29</t>
  </si>
  <si>
    <t>45,90</t>
  </si>
  <si>
    <t>57,18</t>
  </si>
  <si>
    <t>178,09</t>
  </si>
  <si>
    <t>192,99</t>
  </si>
  <si>
    <t>195,77</t>
  </si>
  <si>
    <t>191,51</t>
  </si>
  <si>
    <t>224,87</t>
  </si>
  <si>
    <t>239,98</t>
  </si>
  <si>
    <t>635,72</t>
  </si>
  <si>
    <t>396,31</t>
  </si>
  <si>
    <t>166,43</t>
  </si>
  <si>
    <t>95.236,94</t>
  </si>
  <si>
    <t>16,43</t>
  </si>
  <si>
    <t>496,91</t>
  </si>
  <si>
    <t>1.391,50</t>
  </si>
  <si>
    <t>86,52</t>
  </si>
  <si>
    <t>194,05</t>
  </si>
  <si>
    <t>436,36</t>
  </si>
  <si>
    <t>99.268,37</t>
  </si>
  <si>
    <t>20,09</t>
  </si>
  <si>
    <t>21,58</t>
  </si>
  <si>
    <t>15,45</t>
  </si>
  <si>
    <t>22,54</t>
  </si>
  <si>
    <t>44,54</t>
  </si>
  <si>
    <t>10,91</t>
  </si>
  <si>
    <t>27,77</t>
  </si>
  <si>
    <t>51,41</t>
  </si>
  <si>
    <t>31,39</t>
  </si>
  <si>
    <t>57,90</t>
  </si>
  <si>
    <t>3,72</t>
  </si>
  <si>
    <t>9,53</t>
  </si>
  <si>
    <t>45.679,99</t>
  </si>
  <si>
    <t>215.060,51</t>
  </si>
  <si>
    <t>2.572,56</t>
  </si>
  <si>
    <t>91,75</t>
  </si>
  <si>
    <t>E.P.I</t>
  </si>
  <si>
    <t>229.881,24</t>
  </si>
  <si>
    <t>1.602.958,98</t>
  </si>
  <si>
    <t>2.386.083,98</t>
  </si>
  <si>
    <t>316,33</t>
  </si>
  <si>
    <t>895,84</t>
  </si>
  <si>
    <t>645.234,25</t>
  </si>
  <si>
    <t>584.685,59</t>
  </si>
  <si>
    <t>612.200,20</t>
  </si>
  <si>
    <t>525.046,94</t>
  </si>
  <si>
    <t>627.333,24</t>
  </si>
  <si>
    <t>481.505,78</t>
  </si>
  <si>
    <t>574.367,60</t>
  </si>
  <si>
    <t>550.292,32</t>
  </si>
  <si>
    <t>621.158,96</t>
  </si>
  <si>
    <t>43,86</t>
  </si>
  <si>
    <t>64,69</t>
  </si>
  <si>
    <t>153,78</t>
  </si>
  <si>
    <t>187,07</t>
  </si>
  <si>
    <t>46,94</t>
  </si>
  <si>
    <t>84,80</t>
  </si>
  <si>
    <t>789,00</t>
  </si>
  <si>
    <t>1,70</t>
  </si>
  <si>
    <t>84.400,00</t>
  </si>
  <si>
    <t>179.165,83</t>
  </si>
  <si>
    <t>284,83</t>
  </si>
  <si>
    <t>5.157,55</t>
  </si>
  <si>
    <t>505,40</t>
  </si>
  <si>
    <t>916,71</t>
  </si>
  <si>
    <t>1.255,52</t>
  </si>
  <si>
    <t>200,76</t>
  </si>
  <si>
    <t>292,88</t>
  </si>
  <si>
    <t>56,50</t>
  </si>
  <si>
    <t>196,90</t>
  </si>
  <si>
    <t>4,69</t>
  </si>
  <si>
    <t>EXAME</t>
  </si>
  <si>
    <t>41,94</t>
  </si>
  <si>
    <t>148,75</t>
  </si>
  <si>
    <t>470,76</t>
  </si>
  <si>
    <t>510,00</t>
  </si>
  <si>
    <t>143,84</t>
  </si>
  <si>
    <t>170,00</t>
  </si>
  <si>
    <t>202,69</t>
  </si>
  <si>
    <t>230,81</t>
  </si>
  <si>
    <t>46,14</t>
  </si>
  <si>
    <t>145,71</t>
  </si>
  <si>
    <t>189,75</t>
  </si>
  <si>
    <t>8,10</t>
  </si>
  <si>
    <t>FECHADRUA BICO DE PAPAGAIO PARA PORTA DE CORRER EXTERNA, EM ACO INOX COM ACABAMENTO CROMADO, MAQUINA COM 45 MM, INCLUINDO CHAVE TIPO CILINDRO</t>
  </si>
  <si>
    <t>87,20</t>
  </si>
  <si>
    <t>FECHADRUA BICO DE PAPAGAIO PARA PORTA DE CORRER INTERNA, EM ACO INOX COM ACABAMENTO CROMADO, MAQUINA COM 45 MM, INCLUINDO CHAVE TIPO BIPARTIDA</t>
  </si>
  <si>
    <t>72,19</t>
  </si>
  <si>
    <t>FECHADURA AUXILIAR DE SEGURANÃA PARA PORTA EXTERNA, EM ACO INOX, BROCA DE 45 A 55 MM, LINGUETA COM 3 AVANCOS, INCLUINDO 2 CHAVES TIPO CILINDRO</t>
  </si>
  <si>
    <t>110,79</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</si>
  <si>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</si>
  <si>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</si>
  <si>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</si>
  <si>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</si>
  <si>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80,70</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</si>
  <si>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</si>
  <si>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</si>
  <si>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</si>
  <si>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89,09</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</si>
  <si>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</si>
  <si>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</si>
  <si>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</si>
  <si>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53,46</t>
  </si>
  <si>
    <t>FECHADURA ESPELHO PARA PORTA INTERNA, EM ACO INOX (MAQUINA, TESTA E CONTRA-TESTA) E EM ZAMAC (MACANETA, LINGUETA E TRINCOS) COM ACABAMENTO CROMADO, MAQUINA DE 55 MM, INCLUINDO CHAVE TIPO INTERNA</t>
  </si>
  <si>
    <t>88,72</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</si>
  <si>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</si>
  <si>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</si>
  <si>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</si>
  <si>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</si>
  <si>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</si>
  <si>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</si>
  <si>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66,54</t>
  </si>
  <si>
    <t>FECHADURA ROSETA REDONDA PARA PORTA INTERNA, EM ACO INOX (MAQUINA, TESTA E CONTRA-TESTA) E EM ZAMAC (MACANETA, LINGUETA E TRINCOS) COM ACABAMENTO CROMADO, MAQUINA DE 55 MM, INCLUINDO CHAVE TIPO INTERNA</t>
  </si>
  <si>
    <t>FECHO / TRINCO TIPO AVIAO, EM ZAMAC CROMADO, *60* MM, PARA JANELAS - INCLUI PARAFUSOS</t>
  </si>
  <si>
    <t>18,29</t>
  </si>
  <si>
    <t>21,84</t>
  </si>
  <si>
    <t>FECHO QUEBRA UNHA, EM LATAO COM ACABAMENTO CROMADO, DE EMBUTIR, COM COMANDO ALAVANCA, ALTURA DE DE 22 CM, LARGURA MINIMA DE 1,90 CM E ESPESSURA MINIMA DE 1,90 MM, PARA PORTAS E JANELAS (INCLUI PARAFUSOS)</t>
  </si>
  <si>
    <t>92,83</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</si>
  <si>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</si>
  <si>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</si>
  <si>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</si>
  <si>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</si>
  <si>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75,81</t>
  </si>
  <si>
    <t>FERR.</t>
  </si>
  <si>
    <t>FERROLHO COM FECHO / TRINCO REDONDO, EM ACO GALVANIZADO / ZINCADO, DE SOBREPOR, COM COMPRIMENTO DE 2" E ESPESSURA MINIMA DA CHAPA DE 0,90 MM, PARA PORTAS E JANELAS</t>
  </si>
  <si>
    <t>2,36</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</si>
  <si>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</si>
  <si>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</si>
  <si>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</si>
  <si>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</si>
  <si>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</si>
  <si>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</si>
  <si>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</si>
  <si>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</si>
  <si>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8,71</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</si>
  <si>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</si>
  <si>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</si>
  <si>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</si>
  <si>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1.128,85</t>
  </si>
  <si>
    <t>2.890,33</t>
  </si>
  <si>
    <t>3.950,56</t>
  </si>
  <si>
    <t>65,00</t>
  </si>
  <si>
    <t>80,65</t>
  </si>
  <si>
    <t>68,56</t>
  </si>
  <si>
    <t>63,48</t>
  </si>
  <si>
    <t>55,36</t>
  </si>
  <si>
    <t>46,71</t>
  </si>
  <si>
    <t>52,81</t>
  </si>
  <si>
    <t>141,90</t>
  </si>
  <si>
    <t>20,46</t>
  </si>
  <si>
    <t>35,14</t>
  </si>
  <si>
    <t>65,56</t>
  </si>
  <si>
    <t>88,65</t>
  </si>
  <si>
    <t>131,06</t>
  </si>
  <si>
    <t>220,19</t>
  </si>
  <si>
    <t>120,22</t>
  </si>
  <si>
    <t>128,95</t>
  </si>
  <si>
    <t>77,06</t>
  </si>
  <si>
    <t>22,47</t>
  </si>
  <si>
    <t>4.598,26</t>
  </si>
  <si>
    <t>1.182,40</t>
  </si>
  <si>
    <t>3.638,57</t>
  </si>
  <si>
    <t>10.510,30</t>
  </si>
  <si>
    <t>6.218.708,49</t>
  </si>
  <si>
    <t>2.662.136,35</t>
  </si>
  <si>
    <t>30,54</t>
  </si>
  <si>
    <t>13,98</t>
  </si>
  <si>
    <t>16,06</t>
  </si>
  <si>
    <t>37,64</t>
  </si>
  <si>
    <t>427,42</t>
  </si>
  <si>
    <t>1.173,83</t>
  </si>
  <si>
    <t>1.266,37</t>
  </si>
  <si>
    <t>1.393,10</t>
  </si>
  <si>
    <t>112,61</t>
  </si>
  <si>
    <t>133,64</t>
  </si>
  <si>
    <t>403,63</t>
  </si>
  <si>
    <t>536,78</t>
  </si>
  <si>
    <t>752,53</t>
  </si>
  <si>
    <t>538,21</t>
  </si>
  <si>
    <t>625,88</t>
  </si>
  <si>
    <t>774,10</t>
  </si>
  <si>
    <t>995,46</t>
  </si>
  <si>
    <t>1.097,25</t>
  </si>
  <si>
    <t>560,60</t>
  </si>
  <si>
    <t>357,91</t>
  </si>
  <si>
    <t>300,89</t>
  </si>
  <si>
    <t>376,26</t>
  </si>
  <si>
    <t>250,67</t>
  </si>
  <si>
    <t>312,57</t>
  </si>
  <si>
    <t>15,05</t>
  </si>
  <si>
    <t>4.930,84</t>
  </si>
  <si>
    <t>55.727,04</t>
  </si>
  <si>
    <t>43.690,00</t>
  </si>
  <si>
    <t>28,36</t>
  </si>
  <si>
    <t>145,48</t>
  </si>
  <si>
    <t>126,42</t>
  </si>
  <si>
    <t>150,90</t>
  </si>
  <si>
    <t>169,97</t>
  </si>
  <si>
    <t>573,58</t>
  </si>
  <si>
    <t>292,55</t>
  </si>
  <si>
    <t>404,65</t>
  </si>
  <si>
    <t>223,25</t>
  </si>
  <si>
    <t>283,72</t>
  </si>
  <si>
    <t>468.676,71</t>
  </si>
  <si>
    <t>530.991,68</t>
  </si>
  <si>
    <t>986.381,17</t>
  </si>
  <si>
    <t>136.546,26</t>
  </si>
  <si>
    <t>122.057,18</t>
  </si>
  <si>
    <t>2.662,65</t>
  </si>
  <si>
    <t>88.167,91</t>
  </si>
  <si>
    <t>103.414,99</t>
  </si>
  <si>
    <t>125.954,16</t>
  </si>
  <si>
    <t>145.841,66</t>
  </si>
  <si>
    <t>78.515,85</t>
  </si>
  <si>
    <t>76.633,16</t>
  </si>
  <si>
    <t>110.123,71</t>
  </si>
  <si>
    <t>71.595,00</t>
  </si>
  <si>
    <t>59.787,53</t>
  </si>
  <si>
    <t>102.482,52</t>
  </si>
  <si>
    <t>91.244,76</t>
  </si>
  <si>
    <t>109.693,68</t>
  </si>
  <si>
    <t>64.480,18</t>
  </si>
  <si>
    <t>126,01</t>
  </si>
  <si>
    <t>143,71</t>
  </si>
  <si>
    <t>143,40</t>
  </si>
  <si>
    <t>2.398,82</t>
  </si>
  <si>
    <t>2.738,51</t>
  </si>
  <si>
    <t>4.768,16</t>
  </si>
  <si>
    <t>819.553,29</t>
  </si>
  <si>
    <t>1.576.064,02</t>
  </si>
  <si>
    <t>2.679.308,83</t>
  </si>
  <si>
    <t>164.207,38</t>
  </si>
  <si>
    <t>258.639,06</t>
  </si>
  <si>
    <t>957.817,18</t>
  </si>
  <si>
    <t>64.659,76</t>
  </si>
  <si>
    <t>90.950,00</t>
  </si>
  <si>
    <t>212.595,62</t>
  </si>
  <si>
    <t>53,75</t>
  </si>
  <si>
    <t>63,03</t>
  </si>
  <si>
    <t>4.065,00</t>
  </si>
  <si>
    <t>3.681,97</t>
  </si>
  <si>
    <t>2.176,20</t>
  </si>
  <si>
    <t>2.291,96</t>
  </si>
  <si>
    <t>139.524,93</t>
  </si>
  <si>
    <t>148.432,30</t>
  </si>
  <si>
    <t>HIDROMETRO MULTIJATO / MEDIDOR DE AGUA, DN 1 1/2", VAZAO MAXIMA DE 20 M3/H, PARA AGUA POTAVEL FRIA, RELOJOARIA PLANA, CLASSE B, HORIZONTAL (SEM CONEXOES)</t>
  </si>
  <si>
    <t>744,52</t>
  </si>
  <si>
    <t>HIDROMETRO MULTIJATO / MEDIDOR DE AGUA, DN 1", VAZAO MAXIMA DE 10 M3/H, PARA AGUA POTAVEL FRIA, RELOJOARIA PLANA, CLASSE B, HORIZONTAL (SEM CONEXOES)</t>
  </si>
  <si>
    <t>447,97</t>
  </si>
  <si>
    <t>HIDROMETRO MULTIJATO / MEDIDOR DE AGUA, DN 1", VAZAO MAXIMA DE 7 M3/H, PARA AGUA POTAVEL FRIA, RELOJOARIA PLANA, CLASSE B, HORIZONTAL (SEM CONEXOES)</t>
  </si>
  <si>
    <t>328,09</t>
  </si>
  <si>
    <t>HIDROMETRO MULTIJATO / MEDIDOR DE AGUA, DN 2", VAZAO MAXIMA DE 30 M3/H, PARA AGUA POTAVEL FRIA, RELOJOARIA PLANA, CLASSE B, HORIZONTAL (SEM CONEXOES)</t>
  </si>
  <si>
    <t>1.047,38</t>
  </si>
  <si>
    <t>HIDROMETRO UNIJATO / MEDIDOR DE AGUA, DN 1/2", VAZAO MAXIMA DE 1,5 M3/H, PARA AGUA POTAVEL FRIA, RELOJOARIA PLANA, CLASSE B, HORIZONTAL (SEM CONEXOES)</t>
  </si>
  <si>
    <t>85,81</t>
  </si>
  <si>
    <t>HIDROMETRO UNIJATO / MEDIDOR DE AGUA, DN 1/2", VAZAO MAXIMA DE 3 M3/H, PARA AGUA POTAVEL FRIA, RELOJOARIA PLANA, CLASSE B, HORIZONTAL (SEM CONEXOES)</t>
  </si>
  <si>
    <t>92,11</t>
  </si>
  <si>
    <t>HIDROMETRO UNIJATO / MEDIDOR DE AGUA, DN 3/4", VAZAO MAXIMA DE 5 M3/H, PARA AGUA POTAVEL FRIA, RELOJOARIA PLANA, CLASSE B, HORIZONTAL (SEM CONEXOES)0,</t>
  </si>
  <si>
    <t>113,57</t>
  </si>
  <si>
    <t>HIDROMETRO WOLTMANN, DN 2", VAZAO MAXIMA DE 50 M3/H, PARA AGUA POTAVEL FRIA, RELOJOARIA PLANA, TURBINA HORIZONTAL, EQUIPADO COM TELIMETRIA (SEM CONEXOES)</t>
  </si>
  <si>
    <t>1.690,96</t>
  </si>
  <si>
    <t>HIDROMETRO WOLTMANN, DN 3", VAZAO MAXIMA DE 80 M3/H, PARA AGUA POTAVEL FRIA, RELOJOARIA PLANA, TURBINA HORIZONTAL, EQUIPADO COM TELIMETRIA (SEM CONEXOES)</t>
  </si>
  <si>
    <t>2.208,34</t>
  </si>
  <si>
    <t>23,71</t>
  </si>
  <si>
    <t>24,75</t>
  </si>
  <si>
    <t>24,68</t>
  </si>
  <si>
    <t>6,00</t>
  </si>
  <si>
    <t>12,65</t>
  </si>
  <si>
    <t>1.100,00</t>
  </si>
  <si>
    <t>73,83</t>
  </si>
  <si>
    <t>389,74</t>
  </si>
  <si>
    <t>663,58</t>
  </si>
  <si>
    <t>22,60</t>
  </si>
  <si>
    <t>4,53</t>
  </si>
  <si>
    <t>206,64</t>
  </si>
  <si>
    <t>214,54</t>
  </si>
  <si>
    <t>595,95</t>
  </si>
  <si>
    <t>179,95</t>
  </si>
  <si>
    <t>884,00</t>
  </si>
  <si>
    <t>505,07</t>
  </si>
  <si>
    <t>627,24</t>
  </si>
  <si>
    <t>872,58</t>
  </si>
  <si>
    <t>359,90</t>
  </si>
  <si>
    <t>422,75</t>
  </si>
  <si>
    <t>498,52</t>
  </si>
  <si>
    <t>590,64</t>
  </si>
  <si>
    <t>577,73</t>
  </si>
  <si>
    <t>843,19</t>
  </si>
  <si>
    <t>1.068,64</t>
  </si>
  <si>
    <t>657,03</t>
  </si>
  <si>
    <t>662,06</t>
  </si>
  <si>
    <t>312,11</t>
  </si>
  <si>
    <t>210,94</t>
  </si>
  <si>
    <t>933,66</t>
  </si>
  <si>
    <t>391,96</t>
  </si>
  <si>
    <t>JOELHO COM VISITA, PVC SERIE R, 90 GRAUS, 100 X 75 MM, PARA ESGOTO OU AGUAS PLUVIAIS PREDIAIS</t>
  </si>
  <si>
    <t>14,77</t>
  </si>
  <si>
    <t>51,94</t>
  </si>
  <si>
    <t>138,75</t>
  </si>
  <si>
    <t>51,00</t>
  </si>
  <si>
    <t>157,22</t>
  </si>
  <si>
    <t>13,64</t>
  </si>
  <si>
    <t>168,33</t>
  </si>
  <si>
    <t>112,24</t>
  </si>
  <si>
    <t>55,53</t>
  </si>
  <si>
    <t>50,68</t>
  </si>
  <si>
    <t>58,22</t>
  </si>
  <si>
    <t>249,03</t>
  </si>
  <si>
    <t>118,05</t>
  </si>
  <si>
    <t>26,97</t>
  </si>
  <si>
    <t>143,62</t>
  </si>
  <si>
    <t>34,43</t>
  </si>
  <si>
    <t>26,93</t>
  </si>
  <si>
    <t>16,20</t>
  </si>
  <si>
    <t>24,76</t>
  </si>
  <si>
    <t>27,44</t>
  </si>
  <si>
    <t>48,65</t>
  </si>
  <si>
    <t>61,12</t>
  </si>
  <si>
    <t>32,08</t>
  </si>
  <si>
    <t>47,70</t>
  </si>
  <si>
    <t>JOELHO, PVC SERIE R, 45 GRAUS, DN 100 MM, PARA ESGOTO OU AGUAS PLUVIAIS PREDIAIS</t>
  </si>
  <si>
    <t>JOELHO, PVC SERIE R, 45 GRAUS, DN 150 MM, PARA ESGOTO OU AGUAS PLUVIAIS PREDIAIS</t>
  </si>
  <si>
    <t>79,42</t>
  </si>
  <si>
    <t>JOELHO, PVC SERIE R, 45 GRAUS, DN 40 MM, PARA ESGOTO OU AGUAS PLUVIAIS PREDIAIS</t>
  </si>
  <si>
    <t>JOELHO, PVC SERIE R, 45 GRAUS, DN 50 MM, PARA ESGOTO OU AGUAS PLUVIAIS PREDIAIS</t>
  </si>
  <si>
    <t>JOELHO, PVC SERIE R, 45 GRAUS, DN 75 MM, PARA ESGOTO OU AGUAS PLUVIAIS PREDIAIS</t>
  </si>
  <si>
    <t>16,39</t>
  </si>
  <si>
    <t>JOELHO, PVC SERIE R, 90 GRAUS, DN 100 MM, PARA ESGOTO OU AGUAS PLUVIAIS PREDIAIS</t>
  </si>
  <si>
    <t>JOELHO, PVC SERIE R, 90 GRAUS, DN 150 MM, PARA ESGOTO OU AGUAS PLUVIAIS PREDIAIS</t>
  </si>
  <si>
    <t>102,31</t>
  </si>
  <si>
    <t>JOELHO, PVC SERIE R, 90 GRAUS, DN 40 MM, PARA ESGOTO OU AGUAS PLUVIAIS PREDIAIS</t>
  </si>
  <si>
    <t>5,84</t>
  </si>
  <si>
    <t>JOELHO, PVC SERIE R, 90 GRAUS, DN 50 MM, PARA ESGOTO OU AGUAS PLUVIAIS PREDIAIS</t>
  </si>
  <si>
    <t>JOELHO, PVC SERIE R, 90 GRAUS, DN 75 MM, PARA ESGOTO OU AGUAS PLUVIAIS PREDIAIS</t>
  </si>
  <si>
    <t>19,66</t>
  </si>
  <si>
    <t>227,74</t>
  </si>
  <si>
    <t>84,98</t>
  </si>
  <si>
    <t>99,71</t>
  </si>
  <si>
    <t>41,58</t>
  </si>
  <si>
    <t>45,80</t>
  </si>
  <si>
    <t>JUNCAO DUPLA, PVC SERIE R, DN 100 X 100 X 100 MM, PARA ESGOTO OU AGUAS PLUVIAIS PREDIAIS</t>
  </si>
  <si>
    <t>98,34</t>
  </si>
  <si>
    <t>38,99</t>
  </si>
  <si>
    <t>132,10</t>
  </si>
  <si>
    <t>JUNCAO SIMPLES, PVC SERIE R, DN 100 X 100 MM, PARA ESGOTO OU AGUAS PLUVIAIS PREDIAIS</t>
  </si>
  <si>
    <t>JUNCAO SIMPLES, PVC SERIE R, DN 100 X 75 MM, PARA ESGOTO OU AGUAS PLUVIAIS PREDIAIS</t>
  </si>
  <si>
    <t>54,19</t>
  </si>
  <si>
    <t>JUNCAO SIMPLES, PVC SERIE R, DN 150 X 100 MM, PARA ESGOTO OU AGUAS PLUVIAIS PREDIAIS</t>
  </si>
  <si>
    <t>153,79</t>
  </si>
  <si>
    <t>JUNCAO SIMPLES, PVC SERIE R, DN 150 X 150 MM, PARA ESGOTO OU AGUAS PLUVIAIS PREDIAIS</t>
  </si>
  <si>
    <t>173,42</t>
  </si>
  <si>
    <t>JUNCAO SIMPLES, PVC SERIE R, DN 40 X 40 MM, PARA ESGOTO OU AGUAS PLUVIAIS PREDIAIS</t>
  </si>
  <si>
    <t>JUNCAO SIMPLES, PVC SERIE R, DN 50 X 50 MM, PARA ESGOTO OU AGUAS PLUVIAIS PREDIAIS</t>
  </si>
  <si>
    <t>JUNCAO SIMPLES, PVC SERIE R, DN 75 X 75 MM, PARA ESGOTO OU AGUAS PLUVIAIS PREDIAIS</t>
  </si>
  <si>
    <t>16,40</t>
  </si>
  <si>
    <t>21,40</t>
  </si>
  <si>
    <t>133,26</t>
  </si>
  <si>
    <t>276,02</t>
  </si>
  <si>
    <t>772,28</t>
  </si>
  <si>
    <t>1.163,07</t>
  </si>
  <si>
    <t>1.620,12</t>
  </si>
  <si>
    <t>630,83</t>
  </si>
  <si>
    <t>789,80</t>
  </si>
  <si>
    <t>1.095,42</t>
  </si>
  <si>
    <t>1.446,87</t>
  </si>
  <si>
    <t>501,80</t>
  </si>
  <si>
    <t>551,16</t>
  </si>
  <si>
    <t>77,16</t>
  </si>
  <si>
    <t>114,81</t>
  </si>
  <si>
    <t>432,07</t>
  </si>
  <si>
    <t>357,46</t>
  </si>
  <si>
    <t>301,35</t>
  </si>
  <si>
    <t>84,56</t>
  </si>
  <si>
    <t>133,76</t>
  </si>
  <si>
    <t>146,68</t>
  </si>
  <si>
    <t>250,24</t>
  </si>
  <si>
    <t>215,34</t>
  </si>
  <si>
    <t>295,30</t>
  </si>
  <si>
    <t>294,31</t>
  </si>
  <si>
    <t>52,46</t>
  </si>
  <si>
    <t>KIT PORTA PRONTA DE MADEIRA, FOLHA LEVE (NBR 15930) DE 600 X 2100 MM OU 700 X 2100 MM, DE 35 MM A 40 MM DE ESPESSURA, COM MARCO EM ACO, NUCLEO COLMEIA, CAPA LISA EM HDF, ACABAMENTO MELAMINICO BRANCO (INCLUI MARCO, ALIZARES, DOBRADICAS E FECHADURA)</t>
  </si>
  <si>
    <t>474,10</t>
  </si>
  <si>
    <t>KIT PORTA PRONTA DE MADEIRA, FOLHA LEVE (NBR 15930) DE 600 X 2100 MM OU 700 X 2100 MM, DE 35 MM A 40 MM DE ESPESSURA, NUCLEO COLMEIA, ESTRUTURA USINADA PARA FECHADURA, CAPA LISA EM HDF, ACABAMENTO EM PRIMER PARA PINTURA (INCLUI MARCO, ALIZARES E DOBRADICAS)</t>
  </si>
  <si>
    <t>386,93</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</si>
  <si>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</si>
  <si>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</si>
  <si>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393,26</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</si>
  <si>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</si>
  <si>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</si>
  <si>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399,93</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</si>
  <si>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</si>
  <si>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</si>
  <si>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427,94</t>
  </si>
  <si>
    <t>KIT PORTA PRONTA DE MADEIRA, FOLHA MEDIA (NBR 15930) DE 700 X 2100 MM, DE 35 MM A 40 MM DE ESPESSURA, NUCLEO SEMI-SOLIDO (SARRAFEADO), ESTRUTURA USINADA PARA FECHADURA, CAPA LISA EM HDF, ACABAMENTO EM PRIMER PARA PINTURA (INCLUI MARCO, ALIZARES E DOBRADICAS)</t>
  </si>
  <si>
    <t>482,23</t>
  </si>
  <si>
    <t>KIT PORTA PRONTA DE MADEIRA, FOLHA MEDIA (NBR 15930) DE 800 X 2100 MM, DE 35 MM A 40 MM DE ESPESSURA,  NUCLEO SEMI-SOLIDO (SARRAFEADO), ESTRUTURA USINADA PARA FECHADURA, CAPA LISA EM HDF, ACABAMENTO EM PRIMER PARA PINTURA (INCLUI MARCO, ALIZARES E DOBRADICAS)</t>
  </si>
  <si>
    <t>530,46</t>
  </si>
  <si>
    <t>KIT PORTA PRONTA DE MADEIRA, FOLHA MEDIA (NBR 15930) DE 800 X 2100 MM, DE 35 MM A 40 MM DE ESPESSURA, NUCLEO SEMI-SOLIDO (SARRAFEADO), ESTRUTURA USINADA PARA FECHADURA, CAPA LISA EM HDF, ACABAMENTO MELAMINICO BRANCO (INCLUI MARCO, ALIZARES E DOBRADICAS)</t>
  </si>
  <si>
    <t>614,12</t>
  </si>
  <si>
    <t>KIT PORTA PRONTA DE MADEIRA, FOLHA MEDIA (NBR 15930) DE 900 X 2100 MM, DE 35 MM A 40 MM DE ESPESSURA, NUCLEO SEMI-SOLIDO (SARRAFEADO), ESTRUTURA USINADA PARA FECHADURA, CAPA LISA EM HDF, ACABAMENTO EM PRIMER PARA PINTURA (INCLUI MARCO, ALIZARES E DOBRADICAS)</t>
  </si>
  <si>
    <t>554,72</t>
  </si>
  <si>
    <t>KIT PORTA PRONTA DE MADEIRA, FOLHA MEDIA (NBR 15930) DE 900 X 2100 MM, DE 35 MM A 40 MM DE ESPESSURA, NUCLEO SEMI-SOLIDO (SARRAFEADO), ESTRUTURA USINADA PARA FECHADURA, CAPA LISA EM HDF, ACABAMENTO MELAMINICO BRANCO (INCLUI MARCO, ALIZARES E DOBRADICAS)</t>
  </si>
  <si>
    <t>658,71</t>
  </si>
  <si>
    <t>KIT PORTA PRONTA DE MADEIRA, FOLHA PESADA (NBR 15930) DE 800 X 2100 MM, DE 40 MM  A 45 MM DE ESPESSURA, NUCLEO SOLIDO, CAPA LISA EM HDF, ACABAMENTO MELAMINICO BRANCO (INCLUI MARCO, ALIZARES, DOBRADICAS E FECHADURA EXTERNA)</t>
  </si>
  <si>
    <t>718,70</t>
  </si>
  <si>
    <t>KIT PORTA PRONTA DE MADEIRA, FOLHA PESADA (NBR 15930) DE 800 X 2100 MM, DE 40 MM A 45 MM DE ESPESSURA , NUCLEO SOLIDO, ESTRUTURA USINADA PARA FECHADURA, CAPA LISA EM HDF, ACABAMENTO EM LAMINADO NATURAL COM VERNIZ (INCLUI MARCO, ALIZARES E DOBRADICAS)</t>
  </si>
  <si>
    <t>886,40</t>
  </si>
  <si>
    <t>KIT PORTA PRONTA DE MADEIRA, FOLHA PESADA (NBR 15930) DE 800 X 2100 MM, DE 40 MM A 45 MM DE ESPESSURA, COM MARCO EM ACO, NUCLEO SOLIDO, CAPA LISA EM HDF, ACABAMENTO MELAMINICO BRANCO (INCLUI MARCO, ALIZARES, DOBRADICAS E FECHADURA)</t>
  </si>
  <si>
    <t>698,67</t>
  </si>
  <si>
    <t>KIT PORTA PRONTA DE MADEIRA, FOLHA PESADA (NBR 15930) DE 900 X 2100 MM, DE 40 MM  A 45 MM DE ESPESSURA, NUCLEO SOLIDO, CAPA LISA EM HDF, ACABAMENTO MELAMINICO BRANCO (INCLUI MARCO, ALIZARES, DOBRADICAS E FECHADURA EXTERNA)</t>
  </si>
  <si>
    <t>738,17</t>
  </si>
  <si>
    <t>KIT PORTA PRONTA DE MADEIRA, FOLHA PESADA (NBR 15930) DE 900 X 2100 MM, DE 40 MM A 45 MM DE ESPESSURA , NUCLEO SOLIDO, ESTRUTURA USINADA PARA FECHADURA, CAPA LISA EM HDF, ACABAMENTO EM LAMINADO NATURAL COM VERNIZ (INCLUI MARCO, ALIZARES E DOBRADICAS)</t>
  </si>
  <si>
    <t>898,99</t>
  </si>
  <si>
    <t>KIT PORTA PRONTA DE MADEIRA, FOLHA PESADA (NBR 15930) DE 900 X 2100 MM, DE 40 MM A 45 MM DE ESPESSURA, COM MARCO EM ACO, NUCLEO SOLIDO, CAPA LISA EM HDF, ACABAMENTO MELAMINICO BRANCO (INCLUI MARCO, ALIZARES, DOBRADICAS E FECHADURA)</t>
  </si>
  <si>
    <t>742,34</t>
  </si>
  <si>
    <t>54,62</t>
  </si>
  <si>
    <t>64,65</t>
  </si>
  <si>
    <t>46,90</t>
  </si>
  <si>
    <t>46,74</t>
  </si>
  <si>
    <t>54,06</t>
  </si>
  <si>
    <t>56,68</t>
  </si>
  <si>
    <t>65,40</t>
  </si>
  <si>
    <t>373,25</t>
  </si>
  <si>
    <t>636,19</t>
  </si>
  <si>
    <t>67,84</t>
  </si>
  <si>
    <t>79,22</t>
  </si>
  <si>
    <t>38,17</t>
  </si>
  <si>
    <t>35,45</t>
  </si>
  <si>
    <t>66,25</t>
  </si>
  <si>
    <t>196,24</t>
  </si>
  <si>
    <t>16,67</t>
  </si>
  <si>
    <t>56,28</t>
  </si>
  <si>
    <t>101,85</t>
  </si>
  <si>
    <t>11,68</t>
  </si>
  <si>
    <t>50,93</t>
  </si>
  <si>
    <t>23,51</t>
  </si>
  <si>
    <t>57,19</t>
  </si>
  <si>
    <t>LAVADORA DE ALTA PRESSAO (LAVA - JATO) PARA AGUA FRIA, PRESSAO DE OPERACAO ENTRE 1400 E 1900 LIB/POL2, VAZAO MAXIMA ENTRE  400 E 700 L/H, POTENCIA DE OPERACAO ENTRE 2,50 E 3,00 CV</t>
  </si>
  <si>
    <t>2.149,00</t>
  </si>
  <si>
    <t>144,04</t>
  </si>
  <si>
    <t>146,83</t>
  </si>
  <si>
    <t>211,47</t>
  </si>
  <si>
    <t>93,25</t>
  </si>
  <si>
    <t>231,99</t>
  </si>
  <si>
    <t>111,22</t>
  </si>
  <si>
    <t>91,66</t>
  </si>
  <si>
    <t>99,82</t>
  </si>
  <si>
    <t>145,83</t>
  </si>
  <si>
    <t>261,47</t>
  </si>
  <si>
    <t>265,37</t>
  </si>
  <si>
    <t>81,02</t>
  </si>
  <si>
    <t>120.000,00</t>
  </si>
  <si>
    <t>101.900,23</t>
  </si>
  <si>
    <t>170.593,82</t>
  </si>
  <si>
    <t>289.524,93</t>
  </si>
  <si>
    <t>4.918,52</t>
  </si>
  <si>
    <t>813,45</t>
  </si>
  <si>
    <t>1.057,95</t>
  </si>
  <si>
    <t>LOCACAO DE ANDAIME METALICO TUBULAR DE ENCAIXE, TIPO DE TORRE, COM LARGURA DE 1 ATE 1,5 M E ALTURA DE *1,00* M (INCLUSO SAPATAS FIXAS OU RODIZIOS)</t>
  </si>
  <si>
    <t>8,77</t>
  </si>
  <si>
    <t>585,00</t>
  </si>
  <si>
    <t>457,03</t>
  </si>
  <si>
    <t>731,25</t>
  </si>
  <si>
    <t>664,21</t>
  </si>
  <si>
    <t>24,30</t>
  </si>
  <si>
    <t>45,56</t>
  </si>
  <si>
    <t>LOCACAO DE GRUPO GERADOR *80 A 125* KVA, MOTOR DIESEL, REBOCAVEL, ACIONAMENTO MANUAL</t>
  </si>
  <si>
    <t>13,94</t>
  </si>
  <si>
    <t>LOCACAO DE GRUPO GERADOR ACIMA DE * 125 ATE 180* KVA, MOTOR DIESEL, REBOCAVEL, ACIONAMENTO MANUAL</t>
  </si>
  <si>
    <t>LOCACAO DE GRUPO GERADOR DE *260* KVA, DIESEL REBOCAVEL, ACIONAMENTO MANUAL</t>
  </si>
  <si>
    <t>470,94</t>
  </si>
  <si>
    <t>68,39</t>
  </si>
  <si>
    <t>216,17</t>
  </si>
  <si>
    <t>229,41</t>
  </si>
  <si>
    <t>814,61</t>
  </si>
  <si>
    <t>946,23</t>
  </si>
  <si>
    <t>1.567,58</t>
  </si>
  <si>
    <t>244,81</t>
  </si>
  <si>
    <t>451,75</t>
  </si>
  <si>
    <t>500,06</t>
  </si>
  <si>
    <t>602,98</t>
  </si>
  <si>
    <t>40,94</t>
  </si>
  <si>
    <t>54,77</t>
  </si>
  <si>
    <t>57,07</t>
  </si>
  <si>
    <t>84,21</t>
  </si>
  <si>
    <t>79,10</t>
  </si>
  <si>
    <t>33,49</t>
  </si>
  <si>
    <t>299,52</t>
  </si>
  <si>
    <t>141,80</t>
  </si>
  <si>
    <t>174,67</t>
  </si>
  <si>
    <t>49,64</t>
  </si>
  <si>
    <t>50,64</t>
  </si>
  <si>
    <t>58,64</t>
  </si>
  <si>
    <t>171,85</t>
  </si>
  <si>
    <t>68,26</t>
  </si>
  <si>
    <t>87,96</t>
  </si>
  <si>
    <t>62,36</t>
  </si>
  <si>
    <t>129,92</t>
  </si>
  <si>
    <t>26,12</t>
  </si>
  <si>
    <t>112,20</t>
  </si>
  <si>
    <t>126,09</t>
  </si>
  <si>
    <t>336,39</t>
  </si>
  <si>
    <t>360,01</t>
  </si>
  <si>
    <t>23,75</t>
  </si>
  <si>
    <t>30,12</t>
  </si>
  <si>
    <t>49,20</t>
  </si>
  <si>
    <t>161,25</t>
  </si>
  <si>
    <t>246,89</t>
  </si>
  <si>
    <t>60,68</t>
  </si>
  <si>
    <t>133,91</t>
  </si>
  <si>
    <t>238,86</t>
  </si>
  <si>
    <t>435,08</t>
  </si>
  <si>
    <t>597,15</t>
  </si>
  <si>
    <t>45,62</t>
  </si>
  <si>
    <t>15,14</t>
  </si>
  <si>
    <t>30,24</t>
  </si>
  <si>
    <t>47,23</t>
  </si>
  <si>
    <t>27,96</t>
  </si>
  <si>
    <t>91,05</t>
  </si>
  <si>
    <t>195,97</t>
  </si>
  <si>
    <t>320,41</t>
  </si>
  <si>
    <t>535,61</t>
  </si>
  <si>
    <t>18,88</t>
  </si>
  <si>
    <t>26,44</t>
  </si>
  <si>
    <t>60,21</t>
  </si>
  <si>
    <t>37,83</t>
  </si>
  <si>
    <t>LUVA DE CORRER, PVC SERIE R, 100 MM, PARA ESGOTO OU AGUAS PLUVIAIS PREDIAIS</t>
  </si>
  <si>
    <t>LUVA DE CORRER, PVC SERIE R, 150 MM, PARA ESGOTO OU AGUAS PLUVIAIS PREDIAIS</t>
  </si>
  <si>
    <t>82,46</t>
  </si>
  <si>
    <t>LUVA DE CORRER, PVC SERIE R, 75 MM, PARA ESGOTO OU AGUAS PLUVIAIS PREDIAIS</t>
  </si>
  <si>
    <t>11,05</t>
  </si>
  <si>
    <t>23,34</t>
  </si>
  <si>
    <t>64,24</t>
  </si>
  <si>
    <t>101,31</t>
  </si>
  <si>
    <t>184,56</t>
  </si>
  <si>
    <t>304,42</t>
  </si>
  <si>
    <t>16,19</t>
  </si>
  <si>
    <t>14,89</t>
  </si>
  <si>
    <t>13,35</t>
  </si>
  <si>
    <t>8,80</t>
  </si>
  <si>
    <t>25,92</t>
  </si>
  <si>
    <t>119,63</t>
  </si>
  <si>
    <t>134,39</t>
  </si>
  <si>
    <t>66,79</t>
  </si>
  <si>
    <t>181,73</t>
  </si>
  <si>
    <t>18,81</t>
  </si>
  <si>
    <t>5,30</t>
  </si>
  <si>
    <t>131,95</t>
  </si>
  <si>
    <t>11,25</t>
  </si>
  <si>
    <t>104,61</t>
  </si>
  <si>
    <t>52,07</t>
  </si>
  <si>
    <t>141,62</t>
  </si>
  <si>
    <t>29,89</t>
  </si>
  <si>
    <t>23,87</t>
  </si>
  <si>
    <t>36,80</t>
  </si>
  <si>
    <t>56,48</t>
  </si>
  <si>
    <t>121,16</t>
  </si>
  <si>
    <t>46,92</t>
  </si>
  <si>
    <t>84,37</t>
  </si>
  <si>
    <t>25,29</t>
  </si>
  <si>
    <t>16,12</t>
  </si>
  <si>
    <t>LUVA SIMPLES, PVC SERIE R, 100 MM, PARA ESGOTO OU AGUAS PLUVIAIS PREDIAIS</t>
  </si>
  <si>
    <t>LUVA SIMPLES, PVC SERIE R, 150 MM, PARA ESGOTO OU AGUAS PLUVIAIS PREDIAIS</t>
  </si>
  <si>
    <t>42,66</t>
  </si>
  <si>
    <t>LUVA SIMPLES, PVC SERIE R, 40 MM, PARA ESGOTO OU AGUAS PLUVIAIS PREDIAIS</t>
  </si>
  <si>
    <t>LUVA SIMPLES, PVC SERIE R, 50 MM, PARA ESGOTO OU AGUAS PLUVIAIS PREDIAIS</t>
  </si>
  <si>
    <t>8,36</t>
  </si>
  <si>
    <t>LUVA SIMPLES, PVC SERIE R, 75 MM, PARA ESGOTO OU AGUAS PLUVIAIS PREDIAIS</t>
  </si>
  <si>
    <t>6,27</t>
  </si>
  <si>
    <t>30,35</t>
  </si>
  <si>
    <t>20,03</t>
  </si>
  <si>
    <t>2.081,50</t>
  </si>
  <si>
    <t>47,76</t>
  </si>
  <si>
    <t>164,60</t>
  </si>
  <si>
    <t>MACANETA ALAVANCA RETA OCA, EM ZAMAC COM ACABAMENTO CROMADO, COMPRIMENTO APROX DE 15 CM</t>
  </si>
  <si>
    <t>20,72</t>
  </si>
  <si>
    <t>MACANETA BOLA, EM ZAMAC COM ACABAMENTO CROMADO, DIAMETRO DE APROX 2 1/2"</t>
  </si>
  <si>
    <t>75,36</t>
  </si>
  <si>
    <t>141,16</t>
  </si>
  <si>
    <t>1.349,27</t>
  </si>
  <si>
    <t>383,66</t>
  </si>
  <si>
    <t>409,65</t>
  </si>
  <si>
    <t>370,04</t>
  </si>
  <si>
    <t>441,21</t>
  </si>
  <si>
    <t>445,54</t>
  </si>
  <si>
    <t>581,68</t>
  </si>
  <si>
    <t>496,28</t>
  </si>
  <si>
    <t>625,00</t>
  </si>
  <si>
    <t>759,90</t>
  </si>
  <si>
    <t>866,33</t>
  </si>
  <si>
    <t>451.380,11</t>
  </si>
  <si>
    <t>401.300,00</t>
  </si>
  <si>
    <t>89,23</t>
  </si>
  <si>
    <t>141,55</t>
  </si>
  <si>
    <t>34,22</t>
  </si>
  <si>
    <t>35,41</t>
  </si>
  <si>
    <t>21,03</t>
  </si>
  <si>
    <t>11,71</t>
  </si>
  <si>
    <t>34,05</t>
  </si>
  <si>
    <t>46,02</t>
  </si>
  <si>
    <t>57,40</t>
  </si>
  <si>
    <t>MAQUINA DE 40 MM PARA FECHADURA DE EMBUTIR EXTERNA, EM ACO INOX</t>
  </si>
  <si>
    <t>31,47</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</si>
  <si>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</si>
  <si>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</si>
  <si>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</si>
  <si>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</si>
  <si>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</si>
  <si>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577.028,25</t>
  </si>
  <si>
    <t>55.827,56</t>
  </si>
  <si>
    <t>23.370,89</t>
  </si>
  <si>
    <t>13.903,32</t>
  </si>
  <si>
    <t>231.958,35</t>
  </si>
  <si>
    <t>23.746,04</t>
  </si>
  <si>
    <t>533,87</t>
  </si>
  <si>
    <t>34,29</t>
  </si>
  <si>
    <t>8.233,53</t>
  </si>
  <si>
    <t>15.350,40</t>
  </si>
  <si>
    <t>17.664,39</t>
  </si>
  <si>
    <t>16.683,75</t>
  </si>
  <si>
    <t>18.771,49</t>
  </si>
  <si>
    <t>34.540,83</t>
  </si>
  <si>
    <t>19.317,81</t>
  </si>
  <si>
    <t>18.953,72</t>
  </si>
  <si>
    <t>50,06</t>
  </si>
  <si>
    <t>117,49</t>
  </si>
  <si>
    <t>157,52</t>
  </si>
  <si>
    <t>177,18</t>
  </si>
  <si>
    <t>2.579,13</t>
  </si>
  <si>
    <t>2.291,69</t>
  </si>
  <si>
    <t>27,16</t>
  </si>
  <si>
    <t>33,82</t>
  </si>
  <si>
    <t>78,18</t>
  </si>
  <si>
    <t>53,07</t>
  </si>
  <si>
    <t>7.986,37</t>
  </si>
  <si>
    <t>14.670,62</t>
  </si>
  <si>
    <t>554,34</t>
  </si>
  <si>
    <t>661,30</t>
  </si>
  <si>
    <t>730,88</t>
  </si>
  <si>
    <t>324,86</t>
  </si>
  <si>
    <t>349,87</t>
  </si>
  <si>
    <t>165.000,00</t>
  </si>
  <si>
    <t>254.643,41</t>
  </si>
  <si>
    <t>250.468,92</t>
  </si>
  <si>
    <t>305.572,09</t>
  </si>
  <si>
    <t>314.765,46</t>
  </si>
  <si>
    <t>86,90</t>
  </si>
  <si>
    <t>212,97</t>
  </si>
  <si>
    <t>344,81</t>
  </si>
  <si>
    <t>10.525,07</t>
  </si>
  <si>
    <t>11.132,03</t>
  </si>
  <si>
    <t>13.245,63</t>
  </si>
  <si>
    <t>264,16</t>
  </si>
  <si>
    <t>52.683,82</t>
  </si>
  <si>
    <t>44,94</t>
  </si>
  <si>
    <t>240,27</t>
  </si>
  <si>
    <t>MOLA HIDRAULICA AEREA, PARA PORTAS DE ATE 1.100 MM E PESO DE ATE 85 KG, COM CORPO EM ALUMINIO E BRACO EM ACO, SEM BRACO DE PARADA</t>
  </si>
  <si>
    <t>206,70</t>
  </si>
  <si>
    <t>MOLA HIDRAULICA AEREA, PARA PORTAS DE ATE 850 MM E PESO DE ATE 50 KG, COM CORPO EM ALUMINIO E BRACO EM ACO, SEM BRACO DE PARADA</t>
  </si>
  <si>
    <t>110,19</t>
  </si>
  <si>
    <t>MOLA HIDRAULICA AEREA, PARA PORTAS DE ATE 950 MM E PESO DE ATE 65 KG, COM CORPO EM ALUMINIO E BRACO EM ACO, SEM BRACO DE PARADA</t>
  </si>
  <si>
    <t>159,54</t>
  </si>
  <si>
    <t>MOLA HIDRAULICA DE PISO, PARA PORTAS DE ATE 1100 MM E PESO DE ATE 120 KG, COM CORPO EM ACO INOX</t>
  </si>
  <si>
    <t>744,02</t>
  </si>
  <si>
    <t>2.713,34</t>
  </si>
  <si>
    <t>7.249,54</t>
  </si>
  <si>
    <t>3.603,28</t>
  </si>
  <si>
    <t>3.386,65</t>
  </si>
  <si>
    <t>4.176,14</t>
  </si>
  <si>
    <t>689.500,00</t>
  </si>
  <si>
    <t>856.789,73</t>
  </si>
  <si>
    <t>901.881,72</t>
  </si>
  <si>
    <t>4.094,61</t>
  </si>
  <si>
    <t>2.030,38</t>
  </si>
  <si>
    <t>1.672,65</t>
  </si>
  <si>
    <t>1.636,26</t>
  </si>
  <si>
    <t>11,37</t>
  </si>
  <si>
    <t>2.748,29</t>
  </si>
  <si>
    <t>62,26</t>
  </si>
  <si>
    <t>55,43</t>
  </si>
  <si>
    <t>53,80</t>
  </si>
  <si>
    <t>56,89</t>
  </si>
  <si>
    <t>35,27</t>
  </si>
  <si>
    <t>136,55</t>
  </si>
  <si>
    <t>86,48</t>
  </si>
  <si>
    <t>5.507,76</t>
  </si>
  <si>
    <t>14,21</t>
  </si>
  <si>
    <t>58,16</t>
  </si>
  <si>
    <t>93,64</t>
  </si>
  <si>
    <t>206,71</t>
  </si>
  <si>
    <t>343,46</t>
  </si>
  <si>
    <t>49,52</t>
  </si>
  <si>
    <t>90,45</t>
  </si>
  <si>
    <t>79,88</t>
  </si>
  <si>
    <t>40,47</t>
  </si>
  <si>
    <t>105,78</t>
  </si>
  <si>
    <t>70.003,66</t>
  </si>
  <si>
    <t>102.183,50</t>
  </si>
  <si>
    <t>123.658,76</t>
  </si>
  <si>
    <t>193.714,24</t>
  </si>
  <si>
    <t>55.974,19</t>
  </si>
  <si>
    <t>NUMERO / ALGARISMO PARA RESIDENCIA (FACHADA), EM ZAMAC, COM ALTURA DE APROX *45* MM, INCLUSIVE PARAFUSOS</t>
  </si>
  <si>
    <t>NUMERO / ALGARISMO PARA RESIDENCIA (FACHADA), EM ZAMAC, COM ALTURA DE APROX 125 MM, INCLUSIVE PARAFUSOS</t>
  </si>
  <si>
    <t>OLHO MAGICO PARA PORTAS, EM LATAO, COM LENTE DE POLICARBONATO, ANGULO DE *200* GRAUS, ESPESSURA ENTRE *25 E 46* MM, INCLUINDO FECHO JANELA</t>
  </si>
  <si>
    <t>371.184,00</t>
  </si>
  <si>
    <t>418.000,00</t>
  </si>
  <si>
    <t>579.626,63</t>
  </si>
  <si>
    <t>659.882,63</t>
  </si>
  <si>
    <t>385.117,31</t>
  </si>
  <si>
    <t>42,80</t>
  </si>
  <si>
    <t>70,15</t>
  </si>
  <si>
    <t>82,38</t>
  </si>
  <si>
    <t>153,41</t>
  </si>
  <si>
    <t>202,26</t>
  </si>
  <si>
    <t>286,94</t>
  </si>
  <si>
    <t>340,18</t>
  </si>
  <si>
    <t>1.872,79</t>
  </si>
  <si>
    <t>266,92</t>
  </si>
  <si>
    <t>443,41</t>
  </si>
  <si>
    <t>22,07</t>
  </si>
  <si>
    <t>12,46</t>
  </si>
  <si>
    <t>62,77</t>
  </si>
  <si>
    <t>102,81</t>
  </si>
  <si>
    <t>PARALELEPIPEDO GRANITICO OU BASALTICO, PARA PAVIMENTACAO, SEM FRETE (VARIACAO REGIONAL DE PECAS POR M2)</t>
  </si>
  <si>
    <t>6.068,40</t>
  </si>
  <si>
    <t>51,77</t>
  </si>
  <si>
    <t>111,27</t>
  </si>
  <si>
    <t>196,61</t>
  </si>
  <si>
    <t>175,69</t>
  </si>
  <si>
    <t>318,82</t>
  </si>
  <si>
    <t>189,90</t>
  </si>
  <si>
    <t>330,99</t>
  </si>
  <si>
    <t>277,83</t>
  </si>
  <si>
    <t>446,35</t>
  </si>
  <si>
    <t>124,76</t>
  </si>
  <si>
    <t>123,83</t>
  </si>
  <si>
    <t>124,48</t>
  </si>
  <si>
    <t>116,97</t>
  </si>
  <si>
    <t>115,95</t>
  </si>
  <si>
    <t>114,37</t>
  </si>
  <si>
    <t>91,69</t>
  </si>
  <si>
    <t>90,22</t>
  </si>
  <si>
    <t>53,67</t>
  </si>
  <si>
    <t>104,10</t>
  </si>
  <si>
    <t>50,89</t>
  </si>
  <si>
    <t>163,21</t>
  </si>
  <si>
    <t>86,93</t>
  </si>
  <si>
    <t>66,02</t>
  </si>
  <si>
    <t>12.324,71</t>
  </si>
  <si>
    <t>10,53</t>
  </si>
  <si>
    <t>176,02</t>
  </si>
  <si>
    <t>PERFIL U DE ABAS IGUAIS, EM ALUMINIO, 1/2" (1,27 X 1,27 CM), PARA PORTA OU JANELA DE CORRER</t>
  </si>
  <si>
    <t>2.700.776,76</t>
  </si>
  <si>
    <t>4.199.599,25</t>
  </si>
  <si>
    <t>1.028.177,78</t>
  </si>
  <si>
    <t>55.446,51</t>
  </si>
  <si>
    <t>7.990,41</t>
  </si>
  <si>
    <t>25.013,46</t>
  </si>
  <si>
    <t>13.680,22</t>
  </si>
  <si>
    <t>880.608,91</t>
  </si>
  <si>
    <t>564.049,62</t>
  </si>
  <si>
    <t>588.507,81</t>
  </si>
  <si>
    <t>61.160,75</t>
  </si>
  <si>
    <t>PILAR QUADRADO NAO APARELHADO *10 X 10* CM, EM MACARANDUBA, ANGELIM OU EQUIVALENTE DA REGIAO - BRUTA</t>
  </si>
  <si>
    <t>41,67</t>
  </si>
  <si>
    <t>PILAR QUADRADO NAO APARELHADO *15 X 15* CM, EM MACARANDUBA, ANGELIM OU EQUIVALENTE DA REGIAO - BRUTA</t>
  </si>
  <si>
    <t>88,46</t>
  </si>
  <si>
    <t>PILAR QUADRADO NAO APARELHADO *20 X 20* CM, EM MACARANDUBA, ANGELIM OU EQUIVALENTE DA REGIAO - BRUTA</t>
  </si>
  <si>
    <t>153,91</t>
  </si>
  <si>
    <t>44,64</t>
  </si>
  <si>
    <t>31,41</t>
  </si>
  <si>
    <t>PINO GUIA RETO, EM LATAO, CHAPA COM 3 MM DE ESPESSURA E GUIA COM ROLETE DE 9 MM</t>
  </si>
  <si>
    <t>22,80</t>
  </si>
  <si>
    <t>84,92</t>
  </si>
  <si>
    <t>386,76</t>
  </si>
  <si>
    <t>234,91</t>
  </si>
  <si>
    <t>64,60</t>
  </si>
  <si>
    <t>376,49</t>
  </si>
  <si>
    <t>361,25</t>
  </si>
  <si>
    <t>87,00</t>
  </si>
  <si>
    <t>380,00</t>
  </si>
  <si>
    <t>286,79</t>
  </si>
  <si>
    <t>366,45</t>
  </si>
  <si>
    <t>414,25</t>
  </si>
  <si>
    <t>59,50</t>
  </si>
  <si>
    <t>189,13</t>
  </si>
  <si>
    <t>167,04</t>
  </si>
  <si>
    <t>97,30</t>
  </si>
  <si>
    <t>125,28</t>
  </si>
  <si>
    <t>231,07</t>
  </si>
  <si>
    <t>123,88</t>
  </si>
  <si>
    <t>136,41</t>
  </si>
  <si>
    <t>104,40</t>
  </si>
  <si>
    <t>70,27</t>
  </si>
  <si>
    <t>258,19</t>
  </si>
  <si>
    <t>245,94</t>
  </si>
  <si>
    <t>639,28</t>
  </si>
  <si>
    <t>569,19</t>
  </si>
  <si>
    <t>162,16</t>
  </si>
  <si>
    <t>302,72</t>
  </si>
  <si>
    <t>252,95</t>
  </si>
  <si>
    <t>260,00</t>
  </si>
  <si>
    <t>36,22</t>
  </si>
  <si>
    <t>58,91</t>
  </si>
  <si>
    <t>57,04</t>
  </si>
  <si>
    <t>74,25</t>
  </si>
  <si>
    <t>51,05</t>
  </si>
  <si>
    <t>43,04</t>
  </si>
  <si>
    <t>26,78</t>
  </si>
  <si>
    <t>1.080,01</t>
  </si>
  <si>
    <t>678,38</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</si>
  <si>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</si>
  <si>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</si>
  <si>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</si>
  <si>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</si>
  <si>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31,78</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</si>
  <si>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</si>
  <si>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</si>
  <si>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41,76</t>
  </si>
  <si>
    <t>519,75</t>
  </si>
  <si>
    <t>648,00</t>
  </si>
  <si>
    <t>1.789,70</t>
  </si>
  <si>
    <t>181,56</t>
  </si>
  <si>
    <t>109,16</t>
  </si>
  <si>
    <t>74,69</t>
  </si>
  <si>
    <t>24,57</t>
  </si>
  <si>
    <t>38,79</t>
  </si>
  <si>
    <t>72,10</t>
  </si>
  <si>
    <t>3,05</t>
  </si>
  <si>
    <t>38,98</t>
  </si>
  <si>
    <t>88,23</t>
  </si>
  <si>
    <t>179,16</t>
  </si>
  <si>
    <t>346,01</t>
  </si>
  <si>
    <t>1.017,40</t>
  </si>
  <si>
    <t>6.438,55</t>
  </si>
  <si>
    <t>53,37</t>
  </si>
  <si>
    <t>410,62</t>
  </si>
  <si>
    <t>5,99</t>
  </si>
  <si>
    <t>179,65</t>
  </si>
  <si>
    <t>PORCA OLHAL M 16,  EM ACO GALVANIZADO, DIAMETRO = 16 MM</t>
  </si>
  <si>
    <t>13,33</t>
  </si>
  <si>
    <t>PORTA CADEADO EM ACO GALVANIZADO, COMPRIMENTO DE 3  1/2"</t>
  </si>
  <si>
    <t>800,75</t>
  </si>
  <si>
    <t>PORTA DE ABRIR / GIRO, DE MADEIRA FOLHA MEDIA (NBR 15930) DE 1000 X 2100 MM, DE 35 MM A 40 MM DE ESPESSURA, NUCLEO SEMI-SOLIDO (SARRAFEADO), CAPA LISA EM HDF, ACABAMENTO EM LAMINADO NATURAL PARA VERNIZ</t>
  </si>
  <si>
    <t>250,56</t>
  </si>
  <si>
    <t>PORTA DE ABRIR / GIRO, DE MADEIRA FOLHA MEDIA (NBR 15930) DE 1000 X 2100 MM, DE 35 MM A 40 MM DE ESPESSURA, NUCLEO SEMI-SOLIDO (SARRAFEADO), CAPA LISA EM HDF, ACABAMENTO EM PRIMER PARA PINTURA</t>
  </si>
  <si>
    <t>235,02</t>
  </si>
  <si>
    <t>PORTA DE ABRIR / GIRO, DE MADEIRA FOLHA MEDIA (NBR 15930) DE 700 X 2100 MM, DE 35 MM A 40 MM DE ESPESSURA, NUCLEO SEMI-SOLIDO (SARRAFEADO), CAPA FRISADA EM HDF, ACABAMENTO MELAMINICO EM PADRAO MADEIRA</t>
  </si>
  <si>
    <t>185,34</t>
  </si>
  <si>
    <t>PORTA DE ABRIR / GIRO, DE MADEIRA FOLHA MEDIA (NBR 15930) DE 700 X 2100 MM, DE 35 MM A 40 MM DE ESPESSURA, NUCLEO SEMI-SOLIDO (SARRAFEADO), CAPA LISA EM HDF, ACABAMENTO EM LAMINADO NATURAL PARA VERNIZ</t>
  </si>
  <si>
    <t>165,00</t>
  </si>
  <si>
    <t>PORTA DE ABRIR / GIRO, DE MADEIRA FOLHA MEDIA (NBR 15930) DE 800 X 2100 MM, DE 35 MM A 40 MM DE ESPESSURA, NUCLEO SEMI-SOLIDO (SARRAFEADO), CAPA FRISADA EM HDF, ACABAMENTO MELAMINICO EM PADRAO MADEIRA</t>
  </si>
  <si>
    <t>209,32</t>
  </si>
  <si>
    <t>PORTA DE ABRIR / GIRO, DE MADEIRA FOLHA MEDIA (NBR 15930) DE 800 X 2100 MM, DE 35 MM A 40 MM DE ESPESSURA, NUCLEO SEMI-SOLIDO (SARRAFEADO), CAPA LISA EM HDF, ACABAMENTO EM LAMINADO NATURAL PARA VERNIZ</t>
  </si>
  <si>
    <t>204,47</t>
  </si>
  <si>
    <t>PORTA DE ABRIR / GIRO, DE MADEIRA FOLHA MEDIA (NBR 15930) DE 900 X 2100 MM, DE 35 MM A 40 MM DE ESPESSURA, NUCLEO SEMI-SOLIDO (SARRAFEADO), CAPA LISA EM HDF, ACABAMENTO EM LAMINADO NATURAL PARA VERNIZ</t>
  </si>
  <si>
    <t>233,93</t>
  </si>
  <si>
    <t>360,17</t>
  </si>
  <si>
    <t>445,43</t>
  </si>
  <si>
    <t>653,24</t>
  </si>
  <si>
    <t>529,66</t>
  </si>
  <si>
    <t>365,79</t>
  </si>
  <si>
    <t>669,83</t>
  </si>
  <si>
    <t>387,08</t>
  </si>
  <si>
    <t>339,30</t>
  </si>
  <si>
    <t>417,76</t>
  </si>
  <si>
    <t>678,86</t>
  </si>
  <si>
    <t>572,28</t>
  </si>
  <si>
    <t>852,57</t>
  </si>
  <si>
    <t>324,22</t>
  </si>
  <si>
    <t>218,86</t>
  </si>
  <si>
    <t>535,52</t>
  </si>
  <si>
    <t>444,76</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</si>
  <si>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</si>
  <si>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</si>
  <si>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</si>
  <si>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156,37</t>
  </si>
  <si>
    <t>PORTA DE MADEIRA, FOLHA LEVE (NBR 15930), DE 600 X 2100 MM, E = 35 MM, NUCLEO COLMEIA, CAPA LISA EM HDF, ACABAMENTO MELAMINICO EM PADRAO MADEIRA</t>
  </si>
  <si>
    <t>183,67</t>
  </si>
  <si>
    <t>PORTA DE MADEIRA, FOLHA MEDIA (NBR 15930) DE 600 X 2100 MM, DE 35 MM A 40 MM DE ESPESSURA, NUCLEO SEMI-SOLIDO (SARRAFEADO), CAPA FRISADA EM HDF, ACABAMENTO MELAMINICO EM PADRAO MADEIRA</t>
  </si>
  <si>
    <t>170,51</t>
  </si>
  <si>
    <t>PORTA DE MADEIRA, FOLHA MEDIA (NBR 15930) DE 600 X 2100 MM, DE 35 MM A 40 MM DE ESPESSURA, NUCLEO SEMI-SOLIDO (SARRAFEADO), CAPA LISA EM HDF, ACABAMENTO EM PRIMER PARA PINTURA</t>
  </si>
  <si>
    <t>154,82</t>
  </si>
  <si>
    <t>PORTA DE MADEIRA, FOLHA MEDIA (NBR 15930) DE 600 X 2100 MM, DE 35 MM A 40 MM DE ESPESSURA, NUCLEO SEMI-SOLIDO (SARRAFEADO), CAPA LISA EM HDF, ACABAMENTO LAMINADO NATURAL PARA VERNIZ</t>
  </si>
  <si>
    <t>163,23</t>
  </si>
  <si>
    <t>PORTA DE MADEIRA, FOLHA MEDIA (NBR 15930) DE 700 X 2100 MM, DE 35 MM A 40 MM DE ESPESSURA, NUCLEO SEMI-SOLIDO (SARRAFEADO), CAPA LISA EM HDF, ACABAMENTO EM PRIMER PARA PINTURA</t>
  </si>
  <si>
    <t>156,19</t>
  </si>
  <si>
    <t>PORTA DE MADEIRA, FOLHA MEDIA (NBR 15930) DE 800 X 2100 MM, DE 35 MM A 40 MM DE ESPESSURA, NUCLEO SEMI-SOLIDO (SARRAFEADO), CAPA LISA EM HDF, ACABAMENTO EM PRIMER PARA PINTURA</t>
  </si>
  <si>
    <t>170,33</t>
  </si>
  <si>
    <t>PORTA DE MADEIRA, FOLHA MEDIA (NBR 15930) DE 900 X 2100 MM, DE 35 MM A 40 MM DE ESPESSURA, NUCLEO SEMI-SOLIDO (SARRAFEADO), CAPA LISA EM HDF, ACABAMENTO EM PRIMER PARA PINTURA</t>
  </si>
  <si>
    <t>226,48</t>
  </si>
  <si>
    <t>PORTA DE MADEIRA, FOLHA PESADA (NBR 15930) DE 800 X 2100 MM, DE 40 MM A 45 MM DE ESPESSURA, NUCLEO SOLIDO, CAPA LISA EM HDF, ACABAMENTO EM LAMINADO NATURAL PARA VERNIZ</t>
  </si>
  <si>
    <t>318,02</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</si>
  <si>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</si>
  <si>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</si>
  <si>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370,13</t>
  </si>
  <si>
    <t>PORTA DE MADEIRA, FOLHA PESADA (NBR 15930) DE 900 X 2100 MM, DE 40 MM A 45 MM DE ESPESSURA, NUCLEO SOLIDO, CAPA LISA EM HDF, ACABAMENTO EM PRIMER PARA PINTURA</t>
  </si>
  <si>
    <t>398,86</t>
  </si>
  <si>
    <t>534,97</t>
  </si>
  <si>
    <t>1.274,59</t>
  </si>
  <si>
    <t>193,39</t>
  </si>
  <si>
    <t>381,95</t>
  </si>
  <si>
    <t>346,63</t>
  </si>
  <si>
    <t>713,00</t>
  </si>
  <si>
    <t>457,32</t>
  </si>
  <si>
    <t>2.034,16</t>
  </si>
  <si>
    <t>2.311,96</t>
  </si>
  <si>
    <t>1.966,29</t>
  </si>
  <si>
    <t>1.963,44</t>
  </si>
  <si>
    <t>1.465,00</t>
  </si>
  <si>
    <t>1.483,60</t>
  </si>
  <si>
    <t>2.055,32</t>
  </si>
  <si>
    <t>505,86</t>
  </si>
  <si>
    <t>789,01</t>
  </si>
  <si>
    <t>1.098,73</t>
  </si>
  <si>
    <t>775,17</t>
  </si>
  <si>
    <t>1.102,08</t>
  </si>
  <si>
    <t>857,79</t>
  </si>
  <si>
    <t>1.402,46</t>
  </si>
  <si>
    <t>2.341,17</t>
  </si>
  <si>
    <t>1.096,85</t>
  </si>
  <si>
    <t>943,20</t>
  </si>
  <si>
    <t>783,00</t>
  </si>
  <si>
    <t>638,14</t>
  </si>
  <si>
    <t>840,94</t>
  </si>
  <si>
    <t>1.250,15</t>
  </si>
  <si>
    <t>1.309,17</t>
  </si>
  <si>
    <t>299,43</t>
  </si>
  <si>
    <t>900,45</t>
  </si>
  <si>
    <t>2.161,08</t>
  </si>
  <si>
    <t>310,71</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</si>
  <si>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</si>
  <si>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</si>
  <si>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</si>
  <si>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43,49</t>
  </si>
  <si>
    <t>PRANCHA NAO APARELHADA  *6 X 40* CM, EM MACARANDUBA, ANGELIM OU EQUIVALENTE DA REGIAO -  BRUTA</t>
  </si>
  <si>
    <t>100,38</t>
  </si>
  <si>
    <t>PRANCHAO  APARELHADO *8 X 30* CM, EM MACARANDUBA, ANGELIM OU EQUIVALENTE DA REGIAO</t>
  </si>
  <si>
    <t>90,34</t>
  </si>
  <si>
    <t>PRANCHAO APARELHADO *7,5 X 23* CM, EM MACARANDUBA, ANGELIM OU EQUIVALENTE DA REGIAO</t>
  </si>
  <si>
    <t>66,92</t>
  </si>
  <si>
    <t>PRANCHAO NAO APARELHADO  *7,5 X 23* CM, EM MACARANDUBA, ANGELIM OU EQUIVALENTE DA REGIAO - BRUTA</t>
  </si>
  <si>
    <t>75,28</t>
  </si>
  <si>
    <t>PRANCHAO NAO APARELHADO *8 X 30* CM, EM MACARANDUBA, ANGELIM OU EQUIVALENTE DA REGIAO - BRUTA</t>
  </si>
  <si>
    <t>34,63</t>
  </si>
  <si>
    <t>25,93</t>
  </si>
  <si>
    <t>3.387,96</t>
  </si>
  <si>
    <t>169,48</t>
  </si>
  <si>
    <t>68.482,42</t>
  </si>
  <si>
    <t>90.773,11</t>
  </si>
  <si>
    <t>544,55</t>
  </si>
  <si>
    <t>88,38</t>
  </si>
  <si>
    <t>26,65</t>
  </si>
  <si>
    <t>221,00</t>
  </si>
  <si>
    <t>38,94</t>
  </si>
  <si>
    <t>3.507,67</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</si>
  <si>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</si>
  <si>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</si>
  <si>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</si>
  <si>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</si>
  <si>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</si>
  <si>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63,19</t>
  </si>
  <si>
    <t>433,46</t>
  </si>
  <si>
    <t>607,45</t>
  </si>
  <si>
    <t>638,37</t>
  </si>
  <si>
    <t>896,55</t>
  </si>
  <si>
    <t>732,09</t>
  </si>
  <si>
    <t>1.545,69</t>
  </si>
  <si>
    <t>735,79</t>
  </si>
  <si>
    <t>1.074,22</t>
  </si>
  <si>
    <t>1.257,24</t>
  </si>
  <si>
    <t>1.253,10</t>
  </si>
  <si>
    <t>449,94</t>
  </si>
  <si>
    <t>562,21</t>
  </si>
  <si>
    <t>519,87</t>
  </si>
  <si>
    <t>757,64</t>
  </si>
  <si>
    <t>935,69</t>
  </si>
  <si>
    <t>1.124,73</t>
  </si>
  <si>
    <t>159,73</t>
  </si>
  <si>
    <t>295,94</t>
  </si>
  <si>
    <t>641,37</t>
  </si>
  <si>
    <t>501,41</t>
  </si>
  <si>
    <t>93,79</t>
  </si>
  <si>
    <t>152,50</t>
  </si>
  <si>
    <t>261,58</t>
  </si>
  <si>
    <t>48,06</t>
  </si>
  <si>
    <t>137,56</t>
  </si>
  <si>
    <t>201,64</t>
  </si>
  <si>
    <t>281,30</t>
  </si>
  <si>
    <t>81,88</t>
  </si>
  <si>
    <t>64,18</t>
  </si>
  <si>
    <t>96,74</t>
  </si>
  <si>
    <t>119,06</t>
  </si>
  <si>
    <t>148,83</t>
  </si>
  <si>
    <t>234,41</t>
  </si>
  <si>
    <t>138,13</t>
  </si>
  <si>
    <t>23,48</t>
  </si>
  <si>
    <t>58,41</t>
  </si>
  <si>
    <t>31,86</t>
  </si>
  <si>
    <t>164,51</t>
  </si>
  <si>
    <t>200,33</t>
  </si>
  <si>
    <t>91,82</t>
  </si>
  <si>
    <t>109,49</t>
  </si>
  <si>
    <t>65,80</t>
  </si>
  <si>
    <t>63,81</t>
  </si>
  <si>
    <t>5.403.660,58</t>
  </si>
  <si>
    <t>127,47</t>
  </si>
  <si>
    <t>245,19</t>
  </si>
  <si>
    <t>462,48</t>
  </si>
  <si>
    <t>REDUCAO EXCENTRICA PVC, SERIE R, DN 100 X 75 MM, PARA ESGOTO OU AGUAS PLUVIAIS PREDIAIS</t>
  </si>
  <si>
    <t>REDUCAO EXCENTRICA PVC, SERIE R, DN 150 X 100 MM, PARA ESGOTO OU AGUAS PLUVIAIS PREDIAIS</t>
  </si>
  <si>
    <t>49,71</t>
  </si>
  <si>
    <t>REDUCAO EXCENTRICA PVC, SERIE R, DN 75 X 50 MM, PARA ESGOTO OU AGUAS PLUVIAIS PREDIAIS</t>
  </si>
  <si>
    <t>93,53</t>
  </si>
  <si>
    <t>74,51</t>
  </si>
  <si>
    <t>33,97</t>
  </si>
  <si>
    <t>39,07</t>
  </si>
  <si>
    <t>22,17</t>
  </si>
  <si>
    <t>115,88</t>
  </si>
  <si>
    <t>24,80</t>
  </si>
  <si>
    <t>33,03</t>
  </si>
  <si>
    <t>71,86</t>
  </si>
  <si>
    <t>51,25</t>
  </si>
  <si>
    <t>109,97</t>
  </si>
  <si>
    <t>24,74</t>
  </si>
  <si>
    <t>67,63</t>
  </si>
  <si>
    <t>127,92</t>
  </si>
  <si>
    <t>51,76</t>
  </si>
  <si>
    <t>89,06</t>
  </si>
  <si>
    <t>31,09</t>
  </si>
  <si>
    <t>124,05</t>
  </si>
  <si>
    <t>257,27</t>
  </si>
  <si>
    <t>311,47</t>
  </si>
  <si>
    <t>32,79</t>
  </si>
  <si>
    <t>648,99</t>
  </si>
  <si>
    <t>97,93</t>
  </si>
  <si>
    <t>142,41</t>
  </si>
  <si>
    <t>136,16</t>
  </si>
  <si>
    <t>130,95</t>
  </si>
  <si>
    <t>26,30</t>
  </si>
  <si>
    <t>75,45</t>
  </si>
  <si>
    <t>45,69</t>
  </si>
  <si>
    <t>5.871,96</t>
  </si>
  <si>
    <t>12.717,43</t>
  </si>
  <si>
    <t>111,91</t>
  </si>
  <si>
    <t>29,02</t>
  </si>
  <si>
    <t>23,81</t>
  </si>
  <si>
    <t>73,58</t>
  </si>
  <si>
    <t>268.108,01</t>
  </si>
  <si>
    <t>290.805,00</t>
  </si>
  <si>
    <t>301.444,18</t>
  </si>
  <si>
    <t>205,77</t>
  </si>
  <si>
    <t>128,60</t>
  </si>
  <si>
    <t>42,34</t>
  </si>
  <si>
    <t>86,05</t>
  </si>
  <si>
    <t>RIPA  APARELHADA *1,5 X 5* CM, EM MACARANDUBA, ANGELIM OU EQUIVALENTE DA REGIAO</t>
  </si>
  <si>
    <t>RIPA NAO APARELHADA  *1 X 3* CM, EM MACARANDUBA, ANGELIM OU EQUIVALENTE DA REGIAO - BRUTA</t>
  </si>
  <si>
    <t>RIPA NAO APARELHADA,  *1,5 X 5* CM, EM MACARANDUBA, ANGELIM OU EQUIVALENTE DA REGIAO -  BRUTA</t>
  </si>
  <si>
    <t>2.804,79</t>
  </si>
  <si>
    <t>7.622,82</t>
  </si>
  <si>
    <t>34,53</t>
  </si>
  <si>
    <t>30,95</t>
  </si>
  <si>
    <t>56,56</t>
  </si>
  <si>
    <t>26,51</t>
  </si>
  <si>
    <t>RODIZIO TIPO NAPOLEAO PARA JANELAS DE CORRER, EM ZAMAC, COMPRIMENTO DE APROX 60 CM, COM ROLAMENTO EM ACO</t>
  </si>
  <si>
    <t>11,52</t>
  </si>
  <si>
    <t>ROLDANA CONCAVA DUPLA, 4 RODAS, EM ZAMAC COM CHAPA DE LATAO, ROLAMENTOS EM ACO, PARA PORTAS E JANELAS DE CORRER</t>
  </si>
  <si>
    <t>49,99</t>
  </si>
  <si>
    <t>ROLDANA CONCAVA DUPLA, 4 RODAS, PARA PORTA DE CORRER, EM ZAMAC COM CHAPA DE ACO,  ROLAMENTO INTERNO BLINDADO DE ACO REVESTIDO EM NYLON</t>
  </si>
  <si>
    <t>41,34</t>
  </si>
  <si>
    <t>599.332,15</t>
  </si>
  <si>
    <t>564.600,00</t>
  </si>
  <si>
    <t>500.789,69</t>
  </si>
  <si>
    <t>375.604,15</t>
  </si>
  <si>
    <t>484.635,13</t>
  </si>
  <si>
    <t>361.263,20</t>
  </si>
  <si>
    <t>493.621,70</t>
  </si>
  <si>
    <t>109.048,48</t>
  </si>
  <si>
    <t>540.402,88</t>
  </si>
  <si>
    <t>443.614,29</t>
  </si>
  <si>
    <t>33,05</t>
  </si>
  <si>
    <t>21.393,72</t>
  </si>
  <si>
    <t>2.075,51</t>
  </si>
  <si>
    <t>1.577,94</t>
  </si>
  <si>
    <t>32,52</t>
  </si>
  <si>
    <t>44,46</t>
  </si>
  <si>
    <t>261,30</t>
  </si>
  <si>
    <t>343,89</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</si>
  <si>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</si>
  <si>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</si>
  <si>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</si>
  <si>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</si>
  <si>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t>
  </si>
  <si>
    <t>159,27</t>
  </si>
  <si>
    <t>8,33</t>
  </si>
  <si>
    <t>579,03</t>
  </si>
  <si>
    <t>64,84</t>
  </si>
  <si>
    <t>24,49</t>
  </si>
  <si>
    <t>34,79</t>
  </si>
  <si>
    <t>30,59</t>
  </si>
  <si>
    <t>138,98</t>
  </si>
  <si>
    <t>41,74</t>
  </si>
  <si>
    <t>59,28</t>
  </si>
  <si>
    <t>105,33</t>
  </si>
  <si>
    <t>103,23</t>
  </si>
  <si>
    <t>195.616,95</t>
  </si>
  <si>
    <t>230.008,74</t>
  </si>
  <si>
    <t>177.873,42</t>
  </si>
  <si>
    <t>56,83</t>
  </si>
  <si>
    <t>44,62</t>
  </si>
  <si>
    <t>41,49</t>
  </si>
  <si>
    <t>1.187,23</t>
  </si>
  <si>
    <t>4.783,26</t>
  </si>
  <si>
    <t>185,68</t>
  </si>
  <si>
    <t>147,74</t>
  </si>
  <si>
    <t>156,46</t>
  </si>
  <si>
    <t>15,16</t>
  </si>
  <si>
    <t>14,31</t>
  </si>
  <si>
    <t>20,22</t>
  </si>
  <si>
    <t>4.099,59</t>
  </si>
  <si>
    <t>4.430,20</t>
  </si>
  <si>
    <t>2.209,17</t>
  </si>
  <si>
    <t>55,55</t>
  </si>
  <si>
    <t>1.771,67</t>
  </si>
  <si>
    <t>1.427,31</t>
  </si>
  <si>
    <t>244,75</t>
  </si>
  <si>
    <t>282,41</t>
  </si>
  <si>
    <t>80,06</t>
  </si>
  <si>
    <t>83,21</t>
  </si>
  <si>
    <t>46,20</t>
  </si>
  <si>
    <t>25,30</t>
  </si>
  <si>
    <t>69,81</t>
  </si>
  <si>
    <t>39,05</t>
  </si>
  <si>
    <t>33,68</t>
  </si>
  <si>
    <t>42,03</t>
  </si>
  <si>
    <t>32,40</t>
  </si>
  <si>
    <t>181,20</t>
  </si>
  <si>
    <t>134,23</t>
  </si>
  <si>
    <t>6,29</t>
  </si>
  <si>
    <t>24,64</t>
  </si>
  <si>
    <t>2.312,38</t>
  </si>
  <si>
    <t>TABUA  NAO  APARELHADA  *2,5 X 20* CM, EM MACARANDUBA, ANGELIM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</si>
  <si>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</si>
  <si>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</si>
  <si>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</si>
  <si>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197,64</t>
  </si>
  <si>
    <t>213,31</t>
  </si>
  <si>
    <t>264,77</t>
  </si>
  <si>
    <t>TABUA NAO APARELHADA *2,5 X 15* CM, EM MACARANDUBA, ANGELIM OU EQUIVALENTE DA REGIAO - BRUTA</t>
  </si>
  <si>
    <t>TABUA NAO APARELHADA *2,5 X 30* CM, EM MACARANDUBA, ANGELIM OU EQUIVALENTE DA REGIAO - BRUTA</t>
  </si>
  <si>
    <t>123,80</t>
  </si>
  <si>
    <t>173,87</t>
  </si>
  <si>
    <t>10.631,87</t>
  </si>
  <si>
    <t>769,25</t>
  </si>
  <si>
    <t>1.121,97</t>
  </si>
  <si>
    <t>1.344,38</t>
  </si>
  <si>
    <t>110,11</t>
  </si>
  <si>
    <t>170,19</t>
  </si>
  <si>
    <t>254,28</t>
  </si>
  <si>
    <t>505,62</t>
  </si>
  <si>
    <t>930,82</t>
  </si>
  <si>
    <t>1.635,00</t>
  </si>
  <si>
    <t>133,81</t>
  </si>
  <si>
    <t>232,07</t>
  </si>
  <si>
    <t>356,82</t>
  </si>
  <si>
    <t>669,05</t>
  </si>
  <si>
    <t>1.029,36</t>
  </si>
  <si>
    <t>8,21</t>
  </si>
  <si>
    <t>51,13</t>
  </si>
  <si>
    <t>68,59</t>
  </si>
  <si>
    <t>116,00</t>
  </si>
  <si>
    <t>178,08</t>
  </si>
  <si>
    <t>227,20</t>
  </si>
  <si>
    <t>281,38</t>
  </si>
  <si>
    <t>104,18</t>
  </si>
  <si>
    <t>260,46</t>
  </si>
  <si>
    <t>660,46</t>
  </si>
  <si>
    <t>809,30</t>
  </si>
  <si>
    <t>337,67</t>
  </si>
  <si>
    <t>158,13</t>
  </si>
  <si>
    <t>241,86</t>
  </si>
  <si>
    <t>520,93</t>
  </si>
  <si>
    <t>794,41</t>
  </si>
  <si>
    <t>2.531,16</t>
  </si>
  <si>
    <t>856,74</t>
  </si>
  <si>
    <t>396,90</t>
  </si>
  <si>
    <t>72.850,00</t>
  </si>
  <si>
    <t>89.661,53</t>
  </si>
  <si>
    <t>51.165,54</t>
  </si>
  <si>
    <t>60.789,55</t>
  </si>
  <si>
    <t>48.363,62</t>
  </si>
  <si>
    <t>101.295,60</t>
  </si>
  <si>
    <t>106.168,52</t>
  </si>
  <si>
    <t>124.624,66</t>
  </si>
  <si>
    <t>623,93</t>
  </si>
  <si>
    <t>386,98</t>
  </si>
  <si>
    <t>294,98</t>
  </si>
  <si>
    <t>156,70</t>
  </si>
  <si>
    <t>198,30</t>
  </si>
  <si>
    <t>TARJETA LIVRE / OCUPADO PARA PORTA DE BANHEIRO, CORPO EM ZAMAC E ESPELHO EM LATAO</t>
  </si>
  <si>
    <t>62,99</t>
  </si>
  <si>
    <t>152,10</t>
  </si>
  <si>
    <t>185,07</t>
  </si>
  <si>
    <t>1.356,05</t>
  </si>
  <si>
    <t>70,46</t>
  </si>
  <si>
    <t>139,26</t>
  </si>
  <si>
    <t>396,41</t>
  </si>
  <si>
    <t>620,21</t>
  </si>
  <si>
    <t>27,83</t>
  </si>
  <si>
    <t>112,12</t>
  </si>
  <si>
    <t>295,28</t>
  </si>
  <si>
    <t>692,12</t>
  </si>
  <si>
    <t>39,56</t>
  </si>
  <si>
    <t>TE DE INSPECAO, PVC, SERIE R, 100 X 75 MM, PARA ESGOTO OU AGUAS PLUVIAIS PREDIAIS</t>
  </si>
  <si>
    <t>52,09</t>
  </si>
  <si>
    <t>TE DE INSPECAO, PVC, SERIE R, 150 X 100 MM, PARA ESGOTO OU AGUAS PLUVIAIS PREDIAIS</t>
  </si>
  <si>
    <t>TE DE INSPECAO, PVC, SERIE R, 75 X 75 MM, PARA ESGOTO OU AGUAS PLUVIAIS PREDIAIS</t>
  </si>
  <si>
    <t>90,48</t>
  </si>
  <si>
    <t>93,11</t>
  </si>
  <si>
    <t>48,81</t>
  </si>
  <si>
    <t>130,15</t>
  </si>
  <si>
    <t>39,10</t>
  </si>
  <si>
    <t>22,21</t>
  </si>
  <si>
    <t>35,65</t>
  </si>
  <si>
    <t>33,43</t>
  </si>
  <si>
    <t>39,74</t>
  </si>
  <si>
    <t>59,08</t>
  </si>
  <si>
    <t>47,51</t>
  </si>
  <si>
    <t>61,53</t>
  </si>
  <si>
    <t>37,85</t>
  </si>
  <si>
    <t>106,25</t>
  </si>
  <si>
    <t>690,33</t>
  </si>
  <si>
    <t>766,40</t>
  </si>
  <si>
    <t>170,61</t>
  </si>
  <si>
    <t>19,50</t>
  </si>
  <si>
    <t>84,09</t>
  </si>
  <si>
    <t>59,32</t>
  </si>
  <si>
    <t>149,44</t>
  </si>
  <si>
    <t>151,98</t>
  </si>
  <si>
    <t>230,36</t>
  </si>
  <si>
    <t>251,13</t>
  </si>
  <si>
    <t>255,06</t>
  </si>
  <si>
    <t>349,85</t>
  </si>
  <si>
    <t>118,62</t>
  </si>
  <si>
    <t>142,87</t>
  </si>
  <si>
    <t>49,26</t>
  </si>
  <si>
    <t>39,76</t>
  </si>
  <si>
    <t>53,50</t>
  </si>
  <si>
    <t>38,84</t>
  </si>
  <si>
    <t>66,35</t>
  </si>
  <si>
    <t>183,14</t>
  </si>
  <si>
    <t>114,45</t>
  </si>
  <si>
    <t>27,13</t>
  </si>
  <si>
    <t>59,00</t>
  </si>
  <si>
    <t>18,49</t>
  </si>
  <si>
    <t>36,89</t>
  </si>
  <si>
    <t>57,29</t>
  </si>
  <si>
    <t>24,61</t>
  </si>
  <si>
    <t>35,79</t>
  </si>
  <si>
    <t>38,65</t>
  </si>
  <si>
    <t>65,07</t>
  </si>
  <si>
    <t>64,66</t>
  </si>
  <si>
    <t>15,78</t>
  </si>
  <si>
    <t>182,70</t>
  </si>
  <si>
    <t>65,69</t>
  </si>
  <si>
    <t>107,73</t>
  </si>
  <si>
    <t>171,52</t>
  </si>
  <si>
    <t>92,06</t>
  </si>
  <si>
    <t>271,13</t>
  </si>
  <si>
    <t>434,63</t>
  </si>
  <si>
    <t>94,01</t>
  </si>
  <si>
    <t>301,60</t>
  </si>
  <si>
    <t>154,45</t>
  </si>
  <si>
    <t>493,42</t>
  </si>
  <si>
    <t>25,22</t>
  </si>
  <si>
    <t>76,78</t>
  </si>
  <si>
    <t>133,71</t>
  </si>
  <si>
    <t>28,86</t>
  </si>
  <si>
    <t>63,11</t>
  </si>
  <si>
    <t>TE, PVC, SERIE R, 100 X 100 MM, PARA ESGOTO OU AGUAS PLUVIAIS PREDIAIS</t>
  </si>
  <si>
    <t>TE, PVC, SERIE R, 100 X 75 MM, PARA ESGOTO OU AGUAS PLUVIAIS PREDIAIS</t>
  </si>
  <si>
    <t>TE, PVC, SERIE R, 150 X 100 MM, PARA ESGOTO OU AGUAS PLUVIAIS PREDIAIS</t>
  </si>
  <si>
    <t>84,17</t>
  </si>
  <si>
    <t>TE, PVC, SERIE R, 150 X 150 MM, PARA ESGOTO OU AGUAS PLUVIAIS PREDIAIS</t>
  </si>
  <si>
    <t>124,86</t>
  </si>
  <si>
    <t>TE, PVC, SERIE R, 75 X 75 MM, PARA ESGOTO OU AGUAS PLUVIAIS PREDIAIS</t>
  </si>
  <si>
    <t>30,02</t>
  </si>
  <si>
    <t>74,36</t>
  </si>
  <si>
    <t>201,95</t>
  </si>
  <si>
    <t>530,06</t>
  </si>
  <si>
    <t>792,73</t>
  </si>
  <si>
    <t>2.278,72</t>
  </si>
  <si>
    <t>2.836,25</t>
  </si>
  <si>
    <t>61,50</t>
  </si>
  <si>
    <t>27,78</t>
  </si>
  <si>
    <t>35,66</t>
  </si>
  <si>
    <t>51,16</t>
  </si>
  <si>
    <t>73,22</t>
  </si>
  <si>
    <t>22,29</t>
  </si>
  <si>
    <t>37,80</t>
  </si>
  <si>
    <t>102,88</t>
  </si>
  <si>
    <t>42,69</t>
  </si>
  <si>
    <t>999,55</t>
  </si>
  <si>
    <t>1.239,04</t>
  </si>
  <si>
    <t>TELHA DE BARRO / CERAMICA, NAO ESMALTADA, TIPO ROMANA, AMERICANA, PORTUGUESA, FRANCESA, COMPRIMENTO DE *41* CM,  RENDIMENTO DE *16* TELHAS/M2</t>
  </si>
  <si>
    <t>131,54</t>
  </si>
  <si>
    <t>176,47</t>
  </si>
  <si>
    <t>203,67</t>
  </si>
  <si>
    <t>166,57</t>
  </si>
  <si>
    <t>227,15</t>
  </si>
  <si>
    <t>254,41</t>
  </si>
  <si>
    <t>52,13</t>
  </si>
  <si>
    <t>51,36</t>
  </si>
  <si>
    <t>102,69</t>
  </si>
  <si>
    <t>94,70</t>
  </si>
  <si>
    <t>35,25</t>
  </si>
  <si>
    <t>141,95</t>
  </si>
  <si>
    <t>87,78</t>
  </si>
  <si>
    <t>102,30</t>
  </si>
  <si>
    <t>162,98</t>
  </si>
  <si>
    <t>79,25</t>
  </si>
  <si>
    <t>206,06</t>
  </si>
  <si>
    <t>226,76</t>
  </si>
  <si>
    <t>247,31</t>
  </si>
  <si>
    <t>267,92</t>
  </si>
  <si>
    <t>296,65</t>
  </si>
  <si>
    <t>196,18</t>
  </si>
  <si>
    <t>312,62</t>
  </si>
  <si>
    <t>410,56</t>
  </si>
  <si>
    <t>504,75</t>
  </si>
  <si>
    <t>561,80</t>
  </si>
  <si>
    <t>628,96</t>
  </si>
  <si>
    <t>206,19</t>
  </si>
  <si>
    <t>TELHA TERMOISOLANTE REVESTIDA EM ACO GALVALUME, FACE SUPERIOR TRAPEZOIDAL E FACE INFERIOR PLANA (NAO INCLUI ACESSORIOS DE FIXACAO), REVEST COM ESPESSURA DE 0,50 MM, COM PRE-PINTURA DE COR BRANCA NAS DUAS FACES, NUCLEO EM POLIIOCIANURATO (PIR) COM ESPESSURA DE 50 MM</t>
  </si>
  <si>
    <t>232,17</t>
  </si>
  <si>
    <t>189,41</t>
  </si>
  <si>
    <t>61,65</t>
  </si>
  <si>
    <t>388,81</t>
  </si>
  <si>
    <t>491,21</t>
  </si>
  <si>
    <t>1,69</t>
  </si>
  <si>
    <t>114,56</t>
  </si>
  <si>
    <t>22,31</t>
  </si>
  <si>
    <t>46,81</t>
  </si>
  <si>
    <t>56,18</t>
  </si>
  <si>
    <t>19,53</t>
  </si>
  <si>
    <t>880,38</t>
  </si>
  <si>
    <t>1.235,62</t>
  </si>
  <si>
    <t>156,42</t>
  </si>
  <si>
    <t>TESTE</t>
  </si>
  <si>
    <t xml:space="preserve">CX    </t>
  </si>
  <si>
    <t>65,63</t>
  </si>
  <si>
    <t>539,84</t>
  </si>
  <si>
    <t>TINTA A OLEO BRILHANTE, PARA MADEIRAS E METAIS</t>
  </si>
  <si>
    <t>19,71</t>
  </si>
  <si>
    <t>20,56</t>
  </si>
  <si>
    <t>60,58</t>
  </si>
  <si>
    <t>65,28</t>
  </si>
  <si>
    <t>TINTA EPOXI BASE AGUA PREMIUM, BRANCA</t>
  </si>
  <si>
    <t>58,42</t>
  </si>
  <si>
    <t>TINTA ESMALTE BASE AGUA PREMIUM ACETINADO</t>
  </si>
  <si>
    <t>TINTA ESMALTE BASE AGUA PREMIUM BRILHANTE</t>
  </si>
  <si>
    <t>29,25</t>
  </si>
  <si>
    <t>28,32</t>
  </si>
  <si>
    <t>TINTA ESMALTE SINTETICO PREMIUM DE DUPLA ACAO GRAFITE FOSCO PARA SUPERFICIES METALICAS FERROSAS</t>
  </si>
  <si>
    <t>31,33</t>
  </si>
  <si>
    <t>TINTA ESMALTE SINTETICO PREMIUM DE EFEITO PROTETOR DE SUPERFICIE METALICA ALUMINIO</t>
  </si>
  <si>
    <t>34,57</t>
  </si>
  <si>
    <t>TINTA ESMALTE SINTETICO STANDARD ACETINADO</t>
  </si>
  <si>
    <t>TINTA ESMALTE SINTETICO STANDARD BRILHANTE</t>
  </si>
  <si>
    <t>TINTA ESMALTE SINTETICO STANDARD FOSCO</t>
  </si>
  <si>
    <t>59,40</t>
  </si>
  <si>
    <t>41,51</t>
  </si>
  <si>
    <t>100,81</t>
  </si>
  <si>
    <t>648,42</t>
  </si>
  <si>
    <t>166,95</t>
  </si>
  <si>
    <t>86,02</t>
  </si>
  <si>
    <t>50,00</t>
  </si>
  <si>
    <t>164,42</t>
  </si>
  <si>
    <t>41,41</t>
  </si>
  <si>
    <t>36,53</t>
  </si>
  <si>
    <t>185,40</t>
  </si>
  <si>
    <t>198,03</t>
  </si>
  <si>
    <t>47,46</t>
  </si>
  <si>
    <t>81,37</t>
  </si>
  <si>
    <t>328,70</t>
  </si>
  <si>
    <t>51,29</t>
  </si>
  <si>
    <t>91,16</t>
  </si>
  <si>
    <t>124,14</t>
  </si>
  <si>
    <t>94,03</t>
  </si>
  <si>
    <t>137,78</t>
  </si>
  <si>
    <t>78,98</t>
  </si>
  <si>
    <t>39,80</t>
  </si>
  <si>
    <t>28,27</t>
  </si>
  <si>
    <t>71.519,88</t>
  </si>
  <si>
    <t>11.055,44</t>
  </si>
  <si>
    <t>5.071,30</t>
  </si>
  <si>
    <t>13.943,55</t>
  </si>
  <si>
    <t>90.434,39</t>
  </si>
  <si>
    <t>19.560,74</t>
  </si>
  <si>
    <t>6.194,23</t>
  </si>
  <si>
    <t>22.820,86</t>
  </si>
  <si>
    <t>6.918,70</t>
  </si>
  <si>
    <t>37.240,03</t>
  </si>
  <si>
    <t>8.947,23</t>
  </si>
  <si>
    <t>51.081,07</t>
  </si>
  <si>
    <t>751.423,90</t>
  </si>
  <si>
    <t>3.095.602,10</t>
  </si>
  <si>
    <t>728.991,00</t>
  </si>
  <si>
    <t>945.060,10</t>
  </si>
  <si>
    <t>939.279,82</t>
  </si>
  <si>
    <t>1.392.215,09</t>
  </si>
  <si>
    <t>762.984,25</t>
  </si>
  <si>
    <t>221.377,27</t>
  </si>
  <si>
    <t>256.516,52</t>
  </si>
  <si>
    <t>75.549,38</t>
  </si>
  <si>
    <t>122.514,74</t>
  </si>
  <si>
    <t>187.995,00</t>
  </si>
  <si>
    <t>181.098,91</t>
  </si>
  <si>
    <t>202.050,69</t>
  </si>
  <si>
    <t>TRAVA / PRENDEDOR DE PORTA, EM LATAO CROMADO, MONTADO EM PISO</t>
  </si>
  <si>
    <t>152,75</t>
  </si>
  <si>
    <t>TRILHO PANTOGRAFICO CONCAVO, TIPO U, EM ALUMINIO, COM DIMENSOES DE APROX *35 X 35* MM, PARA ROLDANA DE PORTA DE CORRER</t>
  </si>
  <si>
    <t>TRILHO PANTOGRAFICO RETO, EM ALUMINIO, TIPO U, COM DIMENSOES DE *38 X 38* MM PARA PORTA DE CORRER</t>
  </si>
  <si>
    <t>37,52</t>
  </si>
  <si>
    <t>TRILHO QUADRADO FRIZADO PARA RODIZIO (VERGALHAO MACICO), EM ALUMINIO, COM DIMENSOES DE *6 X 6* MM</t>
  </si>
  <si>
    <t>621,13</t>
  </si>
  <si>
    <t>17,34</t>
  </si>
  <si>
    <t>53,18</t>
  </si>
  <si>
    <t>112,85</t>
  </si>
  <si>
    <t>62,01</t>
  </si>
  <si>
    <t>132,87</t>
  </si>
  <si>
    <t>83,85</t>
  </si>
  <si>
    <t>1.778,14</t>
  </si>
  <si>
    <t>102,90</t>
  </si>
  <si>
    <t>3.411,90</t>
  </si>
  <si>
    <t>1.890,69</t>
  </si>
  <si>
    <t>51,02</t>
  </si>
  <si>
    <t>64,28</t>
  </si>
  <si>
    <t>209,90</t>
  </si>
  <si>
    <t>305,40</t>
  </si>
  <si>
    <t>436,60</t>
  </si>
  <si>
    <t>479,07</t>
  </si>
  <si>
    <t>823,19</t>
  </si>
  <si>
    <t>539,28</t>
  </si>
  <si>
    <t>1.081,82</t>
  </si>
  <si>
    <t>625,69</t>
  </si>
  <si>
    <t>682,57</t>
  </si>
  <si>
    <t>811,97</t>
  </si>
  <si>
    <t>188,22</t>
  </si>
  <si>
    <t>38,44</t>
  </si>
  <si>
    <t>56,03</t>
  </si>
  <si>
    <t>61,91</t>
  </si>
  <si>
    <t>80,79</t>
  </si>
  <si>
    <t>129,88</t>
  </si>
  <si>
    <t>61,97</t>
  </si>
  <si>
    <t>53,35</t>
  </si>
  <si>
    <t>42,30</t>
  </si>
  <si>
    <t>110,91</t>
  </si>
  <si>
    <t>89,37</t>
  </si>
  <si>
    <t>149,24</t>
  </si>
  <si>
    <t>205,54</t>
  </si>
  <si>
    <t>307,73</t>
  </si>
  <si>
    <t>333,74</t>
  </si>
  <si>
    <t>40,15</t>
  </si>
  <si>
    <t>221,63</t>
  </si>
  <si>
    <t>357,97</t>
  </si>
  <si>
    <t>443,35</t>
  </si>
  <si>
    <t>574,24</t>
  </si>
  <si>
    <t>86,58</t>
  </si>
  <si>
    <t>2.289,11</t>
  </si>
  <si>
    <t>652,64</t>
  </si>
  <si>
    <t>1.722,22</t>
  </si>
  <si>
    <t>3.592,74</t>
  </si>
  <si>
    <t>250,31</t>
  </si>
  <si>
    <t>296,05</t>
  </si>
  <si>
    <t>1.220,40</t>
  </si>
  <si>
    <t>13,58</t>
  </si>
  <si>
    <t>36,99</t>
  </si>
  <si>
    <t>56,39</t>
  </si>
  <si>
    <t>86,61</t>
  </si>
  <si>
    <t>137,25</t>
  </si>
  <si>
    <t>90,05</t>
  </si>
  <si>
    <t>121,91</t>
  </si>
  <si>
    <t>84,30</t>
  </si>
  <si>
    <t>147,95</t>
  </si>
  <si>
    <t>95,19</t>
  </si>
  <si>
    <t>172,98</t>
  </si>
  <si>
    <t>143,77</t>
  </si>
  <si>
    <t>318,41</t>
  </si>
  <si>
    <t>469,10</t>
  </si>
  <si>
    <t>74,83</t>
  </si>
  <si>
    <t>711,26</t>
  </si>
  <si>
    <t>563,20</t>
  </si>
  <si>
    <t>51,38</t>
  </si>
  <si>
    <t>65,21</t>
  </si>
  <si>
    <t>185,46</t>
  </si>
  <si>
    <t>261,28</t>
  </si>
  <si>
    <t>381,94</t>
  </si>
  <si>
    <t>125,45</t>
  </si>
  <si>
    <t>181,45</t>
  </si>
  <si>
    <t>305,33</t>
  </si>
  <si>
    <t>396,16</t>
  </si>
  <si>
    <t>586,74</t>
  </si>
  <si>
    <t>863,64</t>
  </si>
  <si>
    <t>39,35</t>
  </si>
  <si>
    <t>59,20</t>
  </si>
  <si>
    <t>48,95</t>
  </si>
  <si>
    <t>246,13</t>
  </si>
  <si>
    <t>165,87</t>
  </si>
  <si>
    <t>323,37</t>
  </si>
  <si>
    <t>453,00</t>
  </si>
  <si>
    <t>482,97</t>
  </si>
  <si>
    <t>699,72</t>
  </si>
  <si>
    <t>1.938,92</t>
  </si>
  <si>
    <t>75,96</t>
  </si>
  <si>
    <t>102,44</t>
  </si>
  <si>
    <t>226,08</t>
  </si>
  <si>
    <t>275,98</t>
  </si>
  <si>
    <t>317,10</t>
  </si>
  <si>
    <t>355,43</t>
  </si>
  <si>
    <t>490,64</t>
  </si>
  <si>
    <t>521,30</t>
  </si>
  <si>
    <t>748,50</t>
  </si>
  <si>
    <t>2.174,43</t>
  </si>
  <si>
    <t>90,60</t>
  </si>
  <si>
    <t>143,91</t>
  </si>
  <si>
    <t>320,58</t>
  </si>
  <si>
    <t>595,87</t>
  </si>
  <si>
    <t>720,48</t>
  </si>
  <si>
    <t>1.094,18</t>
  </si>
  <si>
    <t>178,41</t>
  </si>
  <si>
    <t>216,04</t>
  </si>
  <si>
    <t>372,16</t>
  </si>
  <si>
    <t>387,77</t>
  </si>
  <si>
    <t>415,37</t>
  </si>
  <si>
    <t>649,54</t>
  </si>
  <si>
    <t>135,90</t>
  </si>
  <si>
    <t>257,86</t>
  </si>
  <si>
    <t>316,40</t>
  </si>
  <si>
    <t>413,28</t>
  </si>
  <si>
    <t>422,41</t>
  </si>
  <si>
    <t>640,48</t>
  </si>
  <si>
    <t>829,35</t>
  </si>
  <si>
    <t>164,47</t>
  </si>
  <si>
    <t>342,89</t>
  </si>
  <si>
    <t>363,10</t>
  </si>
  <si>
    <t>473,91</t>
  </si>
  <si>
    <t>519,21</t>
  </si>
  <si>
    <t>735,26</t>
  </si>
  <si>
    <t>23,78</t>
  </si>
  <si>
    <t>46,48</t>
  </si>
  <si>
    <t>67,56</t>
  </si>
  <si>
    <t>77,81</t>
  </si>
  <si>
    <t>70,35</t>
  </si>
  <si>
    <t>73,59</t>
  </si>
  <si>
    <t>86,91</t>
  </si>
  <si>
    <t>75,67</t>
  </si>
  <si>
    <t>91,89</t>
  </si>
  <si>
    <t>32,43</t>
  </si>
  <si>
    <t>3.989,62</t>
  </si>
  <si>
    <t>6.997,20</t>
  </si>
  <si>
    <t>9.547,94</t>
  </si>
  <si>
    <t>209,88</t>
  </si>
  <si>
    <t>9.057,36</t>
  </si>
  <si>
    <t>3.618,56</t>
  </si>
  <si>
    <t>327,18</t>
  </si>
  <si>
    <t>801,69</t>
  </si>
  <si>
    <t>1.291,23</t>
  </si>
  <si>
    <t>2.266,93</t>
  </si>
  <si>
    <t>3.371,57</t>
  </si>
  <si>
    <t>1.690,75</t>
  </si>
  <si>
    <t>46,58</t>
  </si>
  <si>
    <t>2.205,87</t>
  </si>
  <si>
    <t>101,24</t>
  </si>
  <si>
    <t>241,65</t>
  </si>
  <si>
    <t>3.218,17</t>
  </si>
  <si>
    <t>3.946,77</t>
  </si>
  <si>
    <t>4.574,63</t>
  </si>
  <si>
    <t>6.042,43</t>
  </si>
  <si>
    <t>1.071,00</t>
  </si>
  <si>
    <t>1.491,62</t>
  </si>
  <si>
    <t>2.123,99</t>
  </si>
  <si>
    <t>18,69</t>
  </si>
  <si>
    <t>25,33</t>
  </si>
  <si>
    <t>18,30</t>
  </si>
  <si>
    <t>8,65</t>
  </si>
  <si>
    <t>43,22</t>
  </si>
  <si>
    <t>72,03</t>
  </si>
  <si>
    <t>101,02</t>
  </si>
  <si>
    <t>203,28</t>
  </si>
  <si>
    <t>39,53</t>
  </si>
  <si>
    <t>101,08</t>
  </si>
  <si>
    <t>149,64</t>
  </si>
  <si>
    <t>67,13</t>
  </si>
  <si>
    <t>109,85</t>
  </si>
  <si>
    <t>181,72</t>
  </si>
  <si>
    <t>253,23</t>
  </si>
  <si>
    <t>414,31</t>
  </si>
  <si>
    <t>142,50</t>
  </si>
  <si>
    <t>253,41</t>
  </si>
  <si>
    <t>111,03</t>
  </si>
  <si>
    <t>192,53</t>
  </si>
  <si>
    <t>322,02</t>
  </si>
  <si>
    <t>247,14</t>
  </si>
  <si>
    <t>376,23</t>
  </si>
  <si>
    <t>534,25</t>
  </si>
  <si>
    <t>29,19</t>
  </si>
  <si>
    <t>58,84</t>
  </si>
  <si>
    <t>29,23</t>
  </si>
  <si>
    <t>78,79</t>
  </si>
  <si>
    <t>101,91</t>
  </si>
  <si>
    <t>123,03</t>
  </si>
  <si>
    <t>176,93</t>
  </si>
  <si>
    <t>185,49</t>
  </si>
  <si>
    <t>TUBO PVC, SERIE R, DN 100 MM, PARA ESGOTO OU AGUAS PLUVIAIS PREDIAIS (NBR 5688)</t>
  </si>
  <si>
    <t>TUBO PVC, SERIE R, DN 150 MM, PARA ESGOTO OU AGUAS PLUVIAIS PREDIAIS (NBR 5688)</t>
  </si>
  <si>
    <t>72,58</t>
  </si>
  <si>
    <t>TUBO PVC, SERIE R, DN 40 MM, PARA ESGOTO OU AGUAS PLUVIAIS PREDIAIS (NBR 5688)</t>
  </si>
  <si>
    <t>TUBO PVC, SERIE R, DN 50 MM, PARA ESGOTO OU AGUAS PLUVIAIS PREDIAIS (NBR 5688)</t>
  </si>
  <si>
    <t>TUBO PVC, SERIE R, DN 75 MM, PARA ESGOTO OU AGUAS PLUVIAIS PREDIAIS (NBR 5688)</t>
  </si>
  <si>
    <t>85,92</t>
  </si>
  <si>
    <t>25,59</t>
  </si>
  <si>
    <t>42,86</t>
  </si>
  <si>
    <t>53,56</t>
  </si>
  <si>
    <t>3.037,34</t>
  </si>
  <si>
    <t>3.871,88</t>
  </si>
  <si>
    <t>3.916,13</t>
  </si>
  <si>
    <t>110,48</t>
  </si>
  <si>
    <t>278,32</t>
  </si>
  <si>
    <t>473,66</t>
  </si>
  <si>
    <t>191,92</t>
  </si>
  <si>
    <t>49,75</t>
  </si>
  <si>
    <t>280,51</t>
  </si>
  <si>
    <t>354,34</t>
  </si>
  <si>
    <t>153,88</t>
  </si>
  <si>
    <t>61,71</t>
  </si>
  <si>
    <t>36,98</t>
  </si>
  <si>
    <t>22,10</t>
  </si>
  <si>
    <t>112,00</t>
  </si>
  <si>
    <t>173,51</t>
  </si>
  <si>
    <t>243,58</t>
  </si>
  <si>
    <t>36,48</t>
  </si>
  <si>
    <t>44,24</t>
  </si>
  <si>
    <t>93,46</t>
  </si>
  <si>
    <t>22,68</t>
  </si>
  <si>
    <t>192,17</t>
  </si>
  <si>
    <t>243,35</t>
  </si>
  <si>
    <t>485,22</t>
  </si>
  <si>
    <t>84,62</t>
  </si>
  <si>
    <t>170,75</t>
  </si>
  <si>
    <t>262,55</t>
  </si>
  <si>
    <t>80,19</t>
  </si>
  <si>
    <t>114,73</t>
  </si>
  <si>
    <t>43,16</t>
  </si>
  <si>
    <t>150,54</t>
  </si>
  <si>
    <t>221,96</t>
  </si>
  <si>
    <t>91.260,90</t>
  </si>
  <si>
    <t>113.664,24</t>
  </si>
  <si>
    <t>2.210.996,16</t>
  </si>
  <si>
    <t>5.821.474,86</t>
  </si>
  <si>
    <t>484.089,77</t>
  </si>
  <si>
    <t>1.800.000,00</t>
  </si>
  <si>
    <t>928.525,14</t>
  </si>
  <si>
    <t>228,90</t>
  </si>
  <si>
    <t>185,43</t>
  </si>
  <si>
    <t>72,62</t>
  </si>
  <si>
    <t>130,43</t>
  </si>
  <si>
    <t>108,24</t>
  </si>
  <si>
    <t>46,60</t>
  </si>
  <si>
    <t>201,12</t>
  </si>
  <si>
    <t>53,79</t>
  </si>
  <si>
    <t>95,62</t>
  </si>
  <si>
    <t>89,61</t>
  </si>
  <si>
    <t>56,45</t>
  </si>
  <si>
    <t>258,85</t>
  </si>
  <si>
    <t>144,85</t>
  </si>
  <si>
    <t>354,86</t>
  </si>
  <si>
    <t>624,52</t>
  </si>
  <si>
    <t>185,54</t>
  </si>
  <si>
    <t>166,02</t>
  </si>
  <si>
    <t>67,33</t>
  </si>
  <si>
    <t>110,90</t>
  </si>
  <si>
    <t>371,72</t>
  </si>
  <si>
    <t>259,94</t>
  </si>
  <si>
    <t>513,42</t>
  </si>
  <si>
    <t>796,32</t>
  </si>
  <si>
    <t>85,73</t>
  </si>
  <si>
    <t>49,01</t>
  </si>
  <si>
    <t>57,15</t>
  </si>
  <si>
    <t>230,62</t>
  </si>
  <si>
    <t>143,92</t>
  </si>
  <si>
    <t>314,92</t>
  </si>
  <si>
    <t>546,57</t>
  </si>
  <si>
    <t>50,45</t>
  </si>
  <si>
    <t>22,59</t>
  </si>
  <si>
    <t>VARA FINA PARA CREMONA, EM FERRO ZINCADO BRANCO, COM DIAMETRO DE APROX 10 MM E COMPRIMENTO DE 1,20 M</t>
  </si>
  <si>
    <t>VARA FINA PARA CREMONA, EM FERRO ZINCADO BRANCO, COM DIAMETRO DE APROX 10 MM E COMPRIMENTO DE 1,50 M</t>
  </si>
  <si>
    <t>41,82</t>
  </si>
  <si>
    <t>66,84</t>
  </si>
  <si>
    <t>25,71</t>
  </si>
  <si>
    <t>44,80</t>
  </si>
  <si>
    <t>321,86</t>
  </si>
  <si>
    <t>59.070,66</t>
  </si>
  <si>
    <t>29,78</t>
  </si>
  <si>
    <t>1.334,25</t>
  </si>
  <si>
    <t>1.450,27</t>
  </si>
  <si>
    <t>1.626,86</t>
  </si>
  <si>
    <t>3.500,00</t>
  </si>
  <si>
    <t>3.139,80</t>
  </si>
  <si>
    <t>3.824,66</t>
  </si>
  <si>
    <t>4.337.218,30</t>
  </si>
  <si>
    <t>1.825.918,56</t>
  </si>
  <si>
    <t>1.839.149,99</t>
  </si>
  <si>
    <t>2.228.150,00</t>
  </si>
  <si>
    <t>1.974.109,03</t>
  </si>
  <si>
    <t>13,70</t>
  </si>
  <si>
    <t>475,59</t>
  </si>
  <si>
    <t>414,00</t>
  </si>
  <si>
    <t>1.076,39</t>
  </si>
  <si>
    <t>1.258,56</t>
  </si>
  <si>
    <t>370,94</t>
  </si>
  <si>
    <t>115,92</t>
  </si>
  <si>
    <t>164,74</t>
  </si>
  <si>
    <t>267,44</t>
  </si>
  <si>
    <t>132,48</t>
  </si>
  <si>
    <t>198,72</t>
  </si>
  <si>
    <t>248,39</t>
  </si>
  <si>
    <t>74,52</t>
  </si>
  <si>
    <t>140,76</t>
  </si>
  <si>
    <t>205,34</t>
  </si>
  <si>
    <t>82,79</t>
  </si>
  <si>
    <t>256,67</t>
  </si>
  <si>
    <t>188,60</t>
  </si>
  <si>
    <t>111,29</t>
  </si>
  <si>
    <t>145,28</t>
  </si>
  <si>
    <t>237,70</t>
  </si>
  <si>
    <t>134,29</t>
  </si>
  <si>
    <t>181,43</t>
  </si>
  <si>
    <t>11,55</t>
  </si>
  <si>
    <t>VIGA APARELHADA  *6 X 12* CM, EM MACARANDUBA, ANGELIM OU EQUIVALENTE DA REGIAO</t>
  </si>
  <si>
    <t>21,16</t>
  </si>
  <si>
    <t>VIGA APARELHADA *6 X 16* CM, EM MACARANDUBA, ANGELIM OU EQUIVALENTE DA REGIAO</t>
  </si>
  <si>
    <t>28,02</t>
  </si>
  <si>
    <t>69,73</t>
  </si>
  <si>
    <t>VIGA NAO APARELHADA  *6 X 12* CM, EM MACARANDUBA, ANGELIM OU EQUIVALENTE DA REGIAO - BRUTA</t>
  </si>
  <si>
    <t>VIGA NAO APARELHADA *6 X 16* CM, EM MACARANDUBA, ANGELIM OU EQUIVALENTE DA REGIAO -  BRUTA</t>
  </si>
  <si>
    <t>28,93</t>
  </si>
  <si>
    <t>VIGA NAO APARELHADA *6 X 20* CM, EM MACARANDUBA, ANGELIM OU EQUIVALENTE DA REGIAO - BRUTA</t>
  </si>
  <si>
    <t>VIGA NAO APARELHADA *8 X 16* CM EM MACARANDUBA, ANGELIM OU EQUIVALENTE DA REGIAO -  BRUTA</t>
  </si>
  <si>
    <t>44,77</t>
  </si>
  <si>
    <t>10,24</t>
  </si>
  <si>
    <t>TOTAL DE INSUMOS : 5182</t>
  </si>
  <si>
    <t>074/2019-SEORÇA-SDS-R02</t>
  </si>
  <si>
    <t>1-Esta estimativa foi elaborada conforme a Proposta Padrão e as suas Especificações e os mesmos devem ser seguidos na execução dos serviços.
2-O levantamento foi realizado com base nos projetos fornecidos. Qualquer serviço levantado que seja entendido como desnecessário pela fiscalização deverá ser glosado.  Os levantamentos foram feitos de forma mais completa possível de forma a atender a situação mais crítica encontrada de forma a minimizar aditivos financeiros.
3-A CONTRATADA deverá executar a sondagem, Levantamento planialtimétrico cadastral do lote e Projetos executivos de Implantação.
4-Após definição do lote deve ser cálculada a distância para o bota fora e os serviços de transportes, (93593), devem ser ajustados conforme o novo local.
5-Após execução dos Projetos executivos da implantação adequada para cada local destinado. Os quantitativos do orçamento devem ser ajustados para aquela localidade.</t>
  </si>
  <si>
    <t>SINAPI - MAIO 2021 SEM DESONERAÇÃO</t>
  </si>
  <si>
    <t>SINAPI MAI 2021</t>
  </si>
  <si>
    <t>SINAPI mai 2021</t>
  </si>
  <si>
    <t>ENCARGOS SOCIAIS (%) HORISTA 113,69  MENSALISTA  73,06</t>
  </si>
  <si>
    <t>2.177,82</t>
  </si>
  <si>
    <t>2.196,16</t>
  </si>
  <si>
    <t>1.648,41</t>
  </si>
  <si>
    <t>2.253,53</t>
  </si>
  <si>
    <t>13,09</t>
  </si>
  <si>
    <t>2.335,92</t>
  </si>
  <si>
    <t>2.643,64</t>
  </si>
  <si>
    <t>26,11</t>
  </si>
  <si>
    <t>4.652,54</t>
  </si>
  <si>
    <t>5.589,85</t>
  </si>
  <si>
    <t>3.122,00</t>
  </si>
  <si>
    <t>11.927,10</t>
  </si>
  <si>
    <t>13.213,92</t>
  </si>
  <si>
    <t>95,07</t>
  </si>
  <si>
    <t>16.941,44</t>
  </si>
  <si>
    <t>125,69</t>
  </si>
  <si>
    <t>22.398,10</t>
  </si>
  <si>
    <t>2.369,58</t>
  </si>
  <si>
    <t>20,00</t>
  </si>
  <si>
    <t>3.565,00</t>
  </si>
  <si>
    <t>2.275,80</t>
  </si>
  <si>
    <t>2.213,45</t>
  </si>
  <si>
    <t>3.896,75</t>
  </si>
  <si>
    <t>28,54</t>
  </si>
  <si>
    <t>5.090,00</t>
  </si>
  <si>
    <t>2.024,10</t>
  </si>
  <si>
    <t>2.027,03</t>
  </si>
  <si>
    <t>2.192,92</t>
  </si>
  <si>
    <t>7,13</t>
  </si>
  <si>
    <t>1.275,29</t>
  </si>
  <si>
    <t>35,68</t>
  </si>
  <si>
    <t>6.360,05</t>
  </si>
  <si>
    <t>2.193,84</t>
  </si>
  <si>
    <t>2.890,50</t>
  </si>
  <si>
    <t>2.459,68</t>
  </si>
  <si>
    <t>1.898,13</t>
  </si>
  <si>
    <t>133,12</t>
  </si>
  <si>
    <t>23.720,03</t>
  </si>
  <si>
    <t>2.325,28</t>
  </si>
  <si>
    <t>27,86</t>
  </si>
  <si>
    <t>4.967,11</t>
  </si>
  <si>
    <t>24,91</t>
  </si>
  <si>
    <t>4.439,68</t>
  </si>
  <si>
    <t>29,76</t>
  </si>
  <si>
    <t>5.305,08</t>
  </si>
  <si>
    <t>3.125,61</t>
  </si>
  <si>
    <t>4.605,14</t>
  </si>
  <si>
    <t>90,81</t>
  </si>
  <si>
    <t>16.181,11</t>
  </si>
  <si>
    <t>103,36</t>
  </si>
  <si>
    <t>18.417,42</t>
  </si>
  <si>
    <t>141,29</t>
  </si>
  <si>
    <t>25.176,12</t>
  </si>
  <si>
    <t>92,14</t>
  </si>
  <si>
    <t>16.417,16</t>
  </si>
  <si>
    <t>103,93</t>
  </si>
  <si>
    <t>18.521,79</t>
  </si>
  <si>
    <t>142,44</t>
  </si>
  <si>
    <t>25.382,36</t>
  </si>
  <si>
    <t>106,56</t>
  </si>
  <si>
    <t>18.988,81</t>
  </si>
  <si>
    <t>100,62</t>
  </si>
  <si>
    <t>17.930,71</t>
  </si>
  <si>
    <t>2.405,93</t>
  </si>
  <si>
    <t>3.021,78</t>
  </si>
  <si>
    <t>3.916,95</t>
  </si>
  <si>
    <t>3.014,11</t>
  </si>
  <si>
    <t>17,90</t>
  </si>
  <si>
    <t>3.191,12</t>
  </si>
  <si>
    <t>2.434,24</t>
  </si>
  <si>
    <t>19,85</t>
  </si>
  <si>
    <t>3.538,15</t>
  </si>
  <si>
    <t>3.628,37</t>
  </si>
  <si>
    <t>4.738,40</t>
  </si>
  <si>
    <t>2.952,09</t>
  </si>
  <si>
    <t>2.297,07</t>
  </si>
  <si>
    <t>3.290,63</t>
  </si>
  <si>
    <t>2.568,19</t>
  </si>
  <si>
    <t>2.422,45</t>
  </si>
  <si>
    <t>3.429,66</t>
  </si>
  <si>
    <t>2.355,53</t>
  </si>
  <si>
    <t>1.606,53</t>
  </si>
  <si>
    <t>2.667,33</t>
  </si>
  <si>
    <t>2.315,57</t>
  </si>
  <si>
    <t>2.234,61</t>
  </si>
  <si>
    <t>2.375,64</t>
  </si>
  <si>
    <t>2.849,95</t>
  </si>
  <si>
    <t>2.794,90</t>
  </si>
  <si>
    <t>2.374,27</t>
  </si>
  <si>
    <t>2.439,00</t>
  </si>
  <si>
    <t>2.898,53</t>
  </si>
  <si>
    <t>19,93</t>
  </si>
  <si>
    <t>3.555,96</t>
  </si>
  <si>
    <t>2.710,79</t>
  </si>
  <si>
    <t>2.992,44</t>
  </si>
  <si>
    <t>2.390,20</t>
  </si>
  <si>
    <t>2.569,81</t>
  </si>
  <si>
    <t>3.408,95</t>
  </si>
  <si>
    <t>3.369,47</t>
  </si>
  <si>
    <t>3.358,03</t>
  </si>
  <si>
    <t>2.086,58</t>
  </si>
  <si>
    <t>11,43</t>
  </si>
  <si>
    <t>2.036,91</t>
  </si>
  <si>
    <t>3.485,37</t>
  </si>
  <si>
    <t>21,49</t>
  </si>
  <si>
    <t>3.831,13</t>
  </si>
  <si>
    <t>2.978,10</t>
  </si>
  <si>
    <t>8.131,74</t>
  </si>
  <si>
    <t>38,07</t>
  </si>
  <si>
    <t>6.786,70</t>
  </si>
  <si>
    <t>4.132,98</t>
  </si>
  <si>
    <t>2.839,68</t>
  </si>
  <si>
    <t>2.123,58</t>
  </si>
  <si>
    <t>16,32</t>
  </si>
  <si>
    <t>PCI.817.01 - CUSTO DE COMPOSIÇÕES - SINTÉTICO                                               DATA DE EMISSÃO: 11/06/2021 23:21:19            DATA DE RT: 11/06/2021</t>
  </si>
  <si>
    <t>ENCARGOS SOCIAIS SOBRE PREÇOS DA MÃO-DE-OBRA: 113,69%(HORA)   73,06%(MÊS)</t>
  </si>
  <si>
    <t>7,17</t>
  </si>
  <si>
    <t>9,02</t>
  </si>
  <si>
    <t>10,88</t>
  </si>
  <si>
    <t>14,64</t>
  </si>
  <si>
    <t>18,41</t>
  </si>
  <si>
    <t>41,52</t>
  </si>
  <si>
    <t>45,67</t>
  </si>
  <si>
    <t>54,44</t>
  </si>
  <si>
    <t>5,52</t>
  </si>
  <si>
    <t>25,53</t>
  </si>
  <si>
    <t>33,71</t>
  </si>
  <si>
    <t>50,46</t>
  </si>
  <si>
    <t>59,33</t>
  </si>
  <si>
    <t>68,19</t>
  </si>
  <si>
    <t>77,08</t>
  </si>
  <si>
    <t>98,26</t>
  </si>
  <si>
    <t>23,20</t>
  </si>
  <si>
    <t>34,31</t>
  </si>
  <si>
    <t>41,72</t>
  </si>
  <si>
    <t>49,10</t>
  </si>
  <si>
    <t>63,91</t>
  </si>
  <si>
    <t>73,67</t>
  </si>
  <si>
    <t>81,31</t>
  </si>
  <si>
    <t>94,55</t>
  </si>
  <si>
    <t>140,68</t>
  </si>
  <si>
    <t>237,55</t>
  </si>
  <si>
    <t>381,32</t>
  </si>
  <si>
    <t>471,59</t>
  </si>
  <si>
    <t>610,76</t>
  </si>
  <si>
    <t>76,20</t>
  </si>
  <si>
    <t>121,98</t>
  </si>
  <si>
    <t>200,01</t>
  </si>
  <si>
    <t>277,02</t>
  </si>
  <si>
    <t>389,76</t>
  </si>
  <si>
    <t>453,92</t>
  </si>
  <si>
    <t>1.295,82</t>
  </si>
  <si>
    <t>41,60</t>
  </si>
  <si>
    <t>50,49</t>
  </si>
  <si>
    <t>63,83</t>
  </si>
  <si>
    <t>2,72</t>
  </si>
  <si>
    <t>264,65</t>
  </si>
  <si>
    <t>313,33</t>
  </si>
  <si>
    <t>1.830,09</t>
  </si>
  <si>
    <t>2.436,58</t>
  </si>
  <si>
    <t>3.810,40</t>
  </si>
  <si>
    <t>38,03</t>
  </si>
  <si>
    <t>81,63</t>
  </si>
  <si>
    <t>90,52</t>
  </si>
  <si>
    <t>103,90</t>
  </si>
  <si>
    <t>117,25</t>
  </si>
  <si>
    <t>143,93</t>
  </si>
  <si>
    <t>185,04</t>
  </si>
  <si>
    <t>197,57</t>
  </si>
  <si>
    <t>333,48</t>
  </si>
  <si>
    <t>408,73</t>
  </si>
  <si>
    <t>514,31</t>
  </si>
  <si>
    <t>14,10</t>
  </si>
  <si>
    <t>544,14</t>
  </si>
  <si>
    <t>764,98</t>
  </si>
  <si>
    <t>796,99</t>
  </si>
  <si>
    <t>191,11</t>
  </si>
  <si>
    <t>205,16</t>
  </si>
  <si>
    <t>342,86</t>
  </si>
  <si>
    <t>419,73</t>
  </si>
  <si>
    <t>26,70</t>
  </si>
  <si>
    <t>558,42</t>
  </si>
  <si>
    <t>30,31</t>
  </si>
  <si>
    <t>781,01</t>
  </si>
  <si>
    <t>33,81</t>
  </si>
  <si>
    <t>814,65</t>
  </si>
  <si>
    <t>37,35</t>
  </si>
  <si>
    <t>153,42</t>
  </si>
  <si>
    <t>227,93</t>
  </si>
  <si>
    <t>299,00</t>
  </si>
  <si>
    <t>361,05</t>
  </si>
  <si>
    <t>414,58</t>
  </si>
  <si>
    <t>433,96</t>
  </si>
  <si>
    <t>135,20</t>
  </si>
  <si>
    <t>162,79</t>
  </si>
  <si>
    <t>238,89</t>
  </si>
  <si>
    <t>311,75</t>
  </si>
  <si>
    <t>375,32</t>
  </si>
  <si>
    <t>430,43</t>
  </si>
  <si>
    <t>451,69</t>
  </si>
  <si>
    <t>47,91</t>
  </si>
  <si>
    <t>57,09</t>
  </si>
  <si>
    <t>66,14</t>
  </si>
  <si>
    <t>76,80</t>
  </si>
  <si>
    <t>87,97</t>
  </si>
  <si>
    <t>623,70</t>
  </si>
  <si>
    <t>126,25</t>
  </si>
  <si>
    <t>890,65</t>
  </si>
  <si>
    <t>169,94</t>
  </si>
  <si>
    <t>46,91</t>
  </si>
  <si>
    <t>68,05</t>
  </si>
  <si>
    <t>78,89</t>
  </si>
  <si>
    <t>91,07</t>
  </si>
  <si>
    <t>103,82</t>
  </si>
  <si>
    <t>644,60</t>
  </si>
  <si>
    <t>147,15</t>
  </si>
  <si>
    <t>916,32</t>
  </si>
  <si>
    <t>195,61</t>
  </si>
  <si>
    <t>108,95</t>
  </si>
  <si>
    <t>88,10</t>
  </si>
  <si>
    <t>120,45</t>
  </si>
  <si>
    <t>95,68</t>
  </si>
  <si>
    <t>129,85</t>
  </si>
  <si>
    <t>9,99</t>
  </si>
  <si>
    <t>1.015,84</t>
  </si>
  <si>
    <t>970,36</t>
  </si>
  <si>
    <t>773,46</t>
  </si>
  <si>
    <t>826,65</t>
  </si>
  <si>
    <t>518,84</t>
  </si>
  <si>
    <t>519,74</t>
  </si>
  <si>
    <t>869,42</t>
  </si>
  <si>
    <t>901,71</t>
  </si>
  <si>
    <t>4.794,11</t>
  </si>
  <si>
    <t>7.407,00</t>
  </si>
  <si>
    <t>241,57</t>
  </si>
  <si>
    <t>394,07</t>
  </si>
  <si>
    <t>761,54</t>
  </si>
  <si>
    <t>1.013,01</t>
  </si>
  <si>
    <t>121,90</t>
  </si>
  <si>
    <t>105,45</t>
  </si>
  <si>
    <t>107,56</t>
  </si>
  <si>
    <t>192,24</t>
  </si>
  <si>
    <t>125,22</t>
  </si>
  <si>
    <t>154,51</t>
  </si>
  <si>
    <t>158,82</t>
  </si>
  <si>
    <t>135,52</t>
  </si>
  <si>
    <t>138,14</t>
  </si>
  <si>
    <t>185,75</t>
  </si>
  <si>
    <t>242,17</t>
  </si>
  <si>
    <t>160,33</t>
  </si>
  <si>
    <t>205,89</t>
  </si>
  <si>
    <t>106,71</t>
  </si>
  <si>
    <t>133,38</t>
  </si>
  <si>
    <t>4.017,33</t>
  </si>
  <si>
    <t>6.082,44</t>
  </si>
  <si>
    <t>145,61</t>
  </si>
  <si>
    <t>103,92</t>
  </si>
  <si>
    <t>96,34</t>
  </si>
  <si>
    <t>108,34</t>
  </si>
  <si>
    <t>176,46</t>
  </si>
  <si>
    <t>140,48</t>
  </si>
  <si>
    <t>338,52</t>
  </si>
  <si>
    <t>180,42</t>
  </si>
  <si>
    <t>187,78</t>
  </si>
  <si>
    <t>178,77</t>
  </si>
  <si>
    <t>474,27</t>
  </si>
  <si>
    <t>106,81</t>
  </si>
  <si>
    <t>90,71</t>
  </si>
  <si>
    <t>141,18</t>
  </si>
  <si>
    <t>137,62</t>
  </si>
  <si>
    <t>217,31</t>
  </si>
  <si>
    <t>178,27</t>
  </si>
  <si>
    <t>166,07</t>
  </si>
  <si>
    <t>137,43</t>
  </si>
  <si>
    <t>151,66</t>
  </si>
  <si>
    <t>179,98</t>
  </si>
  <si>
    <t>150,66</t>
  </si>
  <si>
    <t>129,77</t>
  </si>
  <si>
    <t>147,54</t>
  </si>
  <si>
    <t>119,60</t>
  </si>
  <si>
    <t>217,69</t>
  </si>
  <si>
    <t>83,41</t>
  </si>
  <si>
    <t>149,78</t>
  </si>
  <si>
    <t>173,35</t>
  </si>
  <si>
    <t>134,63</t>
  </si>
  <si>
    <t>515,49</t>
  </si>
  <si>
    <t>1.214,06</t>
  </si>
  <si>
    <t>1.052,26</t>
  </si>
  <si>
    <t>134,49</t>
  </si>
  <si>
    <t>101,32</t>
  </si>
  <si>
    <t>454,11</t>
  </si>
  <si>
    <t>273,19</t>
  </si>
  <si>
    <t>120,77</t>
  </si>
  <si>
    <t>141,79</t>
  </si>
  <si>
    <t>173,21</t>
  </si>
  <si>
    <t>184,91</t>
  </si>
  <si>
    <t>156,87</t>
  </si>
  <si>
    <t>339,97</t>
  </si>
  <si>
    <t>222,43</t>
  </si>
  <si>
    <t>64,45</t>
  </si>
  <si>
    <t>297,98</t>
  </si>
  <si>
    <t>21,89</t>
  </si>
  <si>
    <t>673,01</t>
  </si>
  <si>
    <t>90,63</t>
  </si>
  <si>
    <t>332,03</t>
  </si>
  <si>
    <t>175,42</t>
  </si>
  <si>
    <t>71,21</t>
  </si>
  <si>
    <t>2.484,45</t>
  </si>
  <si>
    <t>124,82</t>
  </si>
  <si>
    <t>218,64</t>
  </si>
  <si>
    <t>160,37</t>
  </si>
  <si>
    <t>116,43</t>
  </si>
  <si>
    <t>99,45</t>
  </si>
  <si>
    <t>21,04</t>
  </si>
  <si>
    <t>155,70</t>
  </si>
  <si>
    <t>111,52</t>
  </si>
  <si>
    <t>177,76</t>
  </si>
  <si>
    <t>174,55</t>
  </si>
  <si>
    <t>187,43</t>
  </si>
  <si>
    <t>187,04</t>
  </si>
  <si>
    <t>139,10</t>
  </si>
  <si>
    <t>193,09</t>
  </si>
  <si>
    <t>139,49</t>
  </si>
  <si>
    <t>102,65</t>
  </si>
  <si>
    <t>69,63</t>
  </si>
  <si>
    <t>168,32</t>
  </si>
  <si>
    <t>143,79</t>
  </si>
  <si>
    <t>409,01</t>
  </si>
  <si>
    <t>872,79</t>
  </si>
  <si>
    <t>57,88</t>
  </si>
  <si>
    <t>42,06</t>
  </si>
  <si>
    <t>40,61</t>
  </si>
  <si>
    <t>127,18</t>
  </si>
  <si>
    <t>127,25</t>
  </si>
  <si>
    <t>45,61</t>
  </si>
  <si>
    <t>41,38</t>
  </si>
  <si>
    <t>40,33</t>
  </si>
  <si>
    <t>21,02</t>
  </si>
  <si>
    <t>57,81</t>
  </si>
  <si>
    <t>47,07</t>
  </si>
  <si>
    <t>57,35</t>
  </si>
  <si>
    <t>39,29</t>
  </si>
  <si>
    <t>52,95</t>
  </si>
  <si>
    <t>49,08</t>
  </si>
  <si>
    <t>47,68</t>
  </si>
  <si>
    <t>61,82</t>
  </si>
  <si>
    <t>46,39</t>
  </si>
  <si>
    <t>30,03</t>
  </si>
  <si>
    <t>166,10</t>
  </si>
  <si>
    <t>358,51</t>
  </si>
  <si>
    <t>314,42</t>
  </si>
  <si>
    <t>108,26</t>
  </si>
  <si>
    <t>59,64</t>
  </si>
  <si>
    <t>52,28</t>
  </si>
  <si>
    <t>182,57</t>
  </si>
  <si>
    <t>108,69</t>
  </si>
  <si>
    <t>49,22</t>
  </si>
  <si>
    <t>37,92</t>
  </si>
  <si>
    <t>40,88</t>
  </si>
  <si>
    <t>19,42</t>
  </si>
  <si>
    <t>33,33</t>
  </si>
  <si>
    <t>59,34</t>
  </si>
  <si>
    <t>30,30</t>
  </si>
  <si>
    <t>273,54</t>
  </si>
  <si>
    <t>19,00</t>
  </si>
  <si>
    <t>98,09</t>
  </si>
  <si>
    <t>27,66</t>
  </si>
  <si>
    <t>175,11</t>
  </si>
  <si>
    <t>94,85</t>
  </si>
  <si>
    <t>133,97</t>
  </si>
  <si>
    <t>19,95</t>
  </si>
  <si>
    <t>51,48</t>
  </si>
  <si>
    <t>52,98</t>
  </si>
  <si>
    <t>62,39</t>
  </si>
  <si>
    <t>37,75</t>
  </si>
  <si>
    <t>33,41</t>
  </si>
  <si>
    <t>45,30</t>
  </si>
  <si>
    <t>33,60</t>
  </si>
  <si>
    <t>40,22</t>
  </si>
  <si>
    <t>48,53</t>
  </si>
  <si>
    <t>72,08</t>
  </si>
  <si>
    <t>294,47</t>
  </si>
  <si>
    <t>395,39</t>
  </si>
  <si>
    <t>451,93</t>
  </si>
  <si>
    <t>506,75</t>
  </si>
  <si>
    <t>595,00</t>
  </si>
  <si>
    <t>65,36</t>
  </si>
  <si>
    <t>73,78</t>
  </si>
  <si>
    <t>70,41</t>
  </si>
  <si>
    <t>85,71</t>
  </si>
  <si>
    <t>867,24</t>
  </si>
  <si>
    <t>1.068,51</t>
  </si>
  <si>
    <t>1.128,95</t>
  </si>
  <si>
    <t>1.257,50</t>
  </si>
  <si>
    <t>1.579,24</t>
  </si>
  <si>
    <t>1.938,91</t>
  </si>
  <si>
    <t>2.016,39</t>
  </si>
  <si>
    <t>2.193,70</t>
  </si>
  <si>
    <t>2.524,62</t>
  </si>
  <si>
    <t>2.613,37</t>
  </si>
  <si>
    <t>855,66</t>
  </si>
  <si>
    <t>1.048,22</t>
  </si>
  <si>
    <t>1.108,66</t>
  </si>
  <si>
    <t>1.245,92</t>
  </si>
  <si>
    <t>1.557,68</t>
  </si>
  <si>
    <t>1.909,54</t>
  </si>
  <si>
    <t>1.987,82</t>
  </si>
  <si>
    <t>2.144,84</t>
  </si>
  <si>
    <t>2.467,48</t>
  </si>
  <si>
    <t>2.543,38</t>
  </si>
  <si>
    <t>33,19</t>
  </si>
  <si>
    <t>29,74</t>
  </si>
  <si>
    <t>43,78</t>
  </si>
  <si>
    <t>21,88</t>
  </si>
  <si>
    <t>23,05</t>
  </si>
  <si>
    <t>38,02</t>
  </si>
  <si>
    <t>46,34</t>
  </si>
  <si>
    <t>19,99</t>
  </si>
  <si>
    <t>17,41</t>
  </si>
  <si>
    <t>32,46</t>
  </si>
  <si>
    <t>35,52</t>
  </si>
  <si>
    <t>46,16</t>
  </si>
  <si>
    <t>42,08</t>
  </si>
  <si>
    <t>44,76</t>
  </si>
  <si>
    <t>92,50</t>
  </si>
  <si>
    <t>81,76</t>
  </si>
  <si>
    <t>244,67</t>
  </si>
  <si>
    <t>22,85</t>
  </si>
  <si>
    <t>38,90</t>
  </si>
  <si>
    <t>52,84</t>
  </si>
  <si>
    <t>120,67</t>
  </si>
  <si>
    <t>50,78</t>
  </si>
  <si>
    <t>57,00</t>
  </si>
  <si>
    <t>28,29</t>
  </si>
  <si>
    <t>65,10</t>
  </si>
  <si>
    <t>87,23</t>
  </si>
  <si>
    <t>168,86</t>
  </si>
  <si>
    <t>49,32</t>
  </si>
  <si>
    <t>140,69</t>
  </si>
  <si>
    <t>173,97</t>
  </si>
  <si>
    <t>206,94</t>
  </si>
  <si>
    <t>259,97</t>
  </si>
  <si>
    <t>142,02</t>
  </si>
  <si>
    <t>79,54</t>
  </si>
  <si>
    <t>50,60</t>
  </si>
  <si>
    <t>148,88</t>
  </si>
  <si>
    <t>89,92</t>
  </si>
  <si>
    <t>53,44</t>
  </si>
  <si>
    <t>144,07</t>
  </si>
  <si>
    <t>72,55</t>
  </si>
  <si>
    <t>151,47</t>
  </si>
  <si>
    <t>76,64</t>
  </si>
  <si>
    <t>52,36</t>
  </si>
  <si>
    <t>55,01</t>
  </si>
  <si>
    <t>725,16</t>
  </si>
  <si>
    <t>866,25</t>
  </si>
  <si>
    <t>1.007,34</t>
  </si>
  <si>
    <t>1.271,86</t>
  </si>
  <si>
    <t>1.412,95</t>
  </si>
  <si>
    <t>1.587,01</t>
  </si>
  <si>
    <t>1.853,96</t>
  </si>
  <si>
    <t>2.054,13</t>
  </si>
  <si>
    <t>2.195,22</t>
  </si>
  <si>
    <t>2.372,04</t>
  </si>
  <si>
    <t>830,53</t>
  </si>
  <si>
    <t>971,62</t>
  </si>
  <si>
    <t>1.200,41</t>
  </si>
  <si>
    <t>1.341,51</t>
  </si>
  <si>
    <t>1.515,57</t>
  </si>
  <si>
    <t>1.711,07</t>
  </si>
  <si>
    <t>1.946,97</t>
  </si>
  <si>
    <t>2.088,06</t>
  </si>
  <si>
    <t>2.229,15</t>
  </si>
  <si>
    <t>899,14</t>
  </si>
  <si>
    <t>1.224,85</t>
  </si>
  <si>
    <t>1.286,37</t>
  </si>
  <si>
    <t>1.426,80</t>
  </si>
  <si>
    <t>1.778,19</t>
  </si>
  <si>
    <t>2.359,55</t>
  </si>
  <si>
    <t>2.435,89</t>
  </si>
  <si>
    <t>2.645,70</t>
  </si>
  <si>
    <t>3.043,48</t>
  </si>
  <si>
    <t>3.244,64</t>
  </si>
  <si>
    <t>875,98</t>
  </si>
  <si>
    <t>1.196,28</t>
  </si>
  <si>
    <t>1.257,80</t>
  </si>
  <si>
    <t>1.486,73</t>
  </si>
  <si>
    <t>1.701,99</t>
  </si>
  <si>
    <t>2.229,02</t>
  </si>
  <si>
    <t>2.303,44</t>
  </si>
  <si>
    <t>2.470,26</t>
  </si>
  <si>
    <t>2.783,21</t>
  </si>
  <si>
    <t>2.728,38</t>
  </si>
  <si>
    <t>862,58</t>
  </si>
  <si>
    <t>178,37</t>
  </si>
  <si>
    <t>580,08</t>
  </si>
  <si>
    <t>553,62</t>
  </si>
  <si>
    <t>705,80</t>
  </si>
  <si>
    <t>647,09</t>
  </si>
  <si>
    <t>777,40</t>
  </si>
  <si>
    <t>700,71</t>
  </si>
  <si>
    <t>799,79</t>
  </si>
  <si>
    <t>1.331,39</t>
  </si>
  <si>
    <t>1.640,32</t>
  </si>
  <si>
    <t>1.947,99</t>
  </si>
  <si>
    <t>491,27</t>
  </si>
  <si>
    <t>449,33</t>
  </si>
  <si>
    <t>199,82</t>
  </si>
  <si>
    <t>229,24</t>
  </si>
  <si>
    <t>264,75</t>
  </si>
  <si>
    <t>649,89</t>
  </si>
  <si>
    <t>128,11</t>
  </si>
  <si>
    <t>153,56</t>
  </si>
  <si>
    <t>164,15</t>
  </si>
  <si>
    <t>141,40</t>
  </si>
  <si>
    <t>168,01</t>
  </si>
  <si>
    <t>179,92</t>
  </si>
  <si>
    <t>113,08</t>
  </si>
  <si>
    <t>132,85</t>
  </si>
  <si>
    <t>138,08</t>
  </si>
  <si>
    <t>126,56</t>
  </si>
  <si>
    <t>136,03</t>
  </si>
  <si>
    <t>156,73</t>
  </si>
  <si>
    <t>127,26</t>
  </si>
  <si>
    <t>138,12</t>
  </si>
  <si>
    <t>164,71</t>
  </si>
  <si>
    <t>175,74</t>
  </si>
  <si>
    <t>137,58</t>
  </si>
  <si>
    <t>176,98</t>
  </si>
  <si>
    <t>189,60</t>
  </si>
  <si>
    <t>118,55</t>
  </si>
  <si>
    <t>138,67</t>
  </si>
  <si>
    <t>121,48</t>
  </si>
  <si>
    <t>141,48</t>
  </si>
  <si>
    <t>131,88</t>
  </si>
  <si>
    <t>153,20</t>
  </si>
  <si>
    <t>139,62</t>
  </si>
  <si>
    <t>160,88</t>
  </si>
  <si>
    <t>174,89</t>
  </si>
  <si>
    <t>162,43</t>
  </si>
  <si>
    <t>154,96</t>
  </si>
  <si>
    <t>149,70</t>
  </si>
  <si>
    <t>145,53</t>
  </si>
  <si>
    <t>189,27</t>
  </si>
  <si>
    <t>176,05</t>
  </si>
  <si>
    <t>168,19</t>
  </si>
  <si>
    <t>162,68</t>
  </si>
  <si>
    <t>158,35</t>
  </si>
  <si>
    <t>165,16</t>
  </si>
  <si>
    <t>152,79</t>
  </si>
  <si>
    <t>145,31</t>
  </si>
  <si>
    <t>138,19</t>
  </si>
  <si>
    <t>135,95</t>
  </si>
  <si>
    <t>179,53</t>
  </si>
  <si>
    <t>166,38</t>
  </si>
  <si>
    <t>158,54</t>
  </si>
  <si>
    <t>153,07</t>
  </si>
  <si>
    <t>144,54</t>
  </si>
  <si>
    <t>27,11</t>
  </si>
  <si>
    <t>904,76</t>
  </si>
  <si>
    <t>536,74</t>
  </si>
  <si>
    <t>705,77</t>
  </si>
  <si>
    <t>429,75</t>
  </si>
  <si>
    <t>404,17</t>
  </si>
  <si>
    <t>861,81</t>
  </si>
  <si>
    <t>1.402,03</t>
  </si>
  <si>
    <t>2.088,43</t>
  </si>
  <si>
    <t>2.929,67</t>
  </si>
  <si>
    <t>515,63</t>
  </si>
  <si>
    <t>782,90</t>
  </si>
  <si>
    <t>1.807,96</t>
  </si>
  <si>
    <t>663,28</t>
  </si>
  <si>
    <t>1.617,20</t>
  </si>
  <si>
    <t>1.489,76</t>
  </si>
  <si>
    <t>2.740,26</t>
  </si>
  <si>
    <t>1.551,29</t>
  </si>
  <si>
    <t>2.735,00</t>
  </si>
  <si>
    <t>2.425,51</t>
  </si>
  <si>
    <t>4.177,03</t>
  </si>
  <si>
    <t>1.054,47</t>
  </si>
  <si>
    <t>2.292,79</t>
  </si>
  <si>
    <t>1.165,04</t>
  </si>
  <si>
    <t>2.104,91</t>
  </si>
  <si>
    <t>1.867,14</t>
  </si>
  <si>
    <t>3.516,81</t>
  </si>
  <si>
    <t>372,43</t>
  </si>
  <si>
    <t>389,54</t>
  </si>
  <si>
    <t>970,15</t>
  </si>
  <si>
    <t>1.371,09</t>
  </si>
  <si>
    <t>747,24</t>
  </si>
  <si>
    <t>1.800,49</t>
  </si>
  <si>
    <t>1.031,14</t>
  </si>
  <si>
    <t>378,27</t>
  </si>
  <si>
    <t>1.247,43</t>
  </si>
  <si>
    <t>2.662,55</t>
  </si>
  <si>
    <t>1.463,76</t>
  </si>
  <si>
    <t>714,17</t>
  </si>
  <si>
    <t>1.788,22</t>
  </si>
  <si>
    <t>2.209,27</t>
  </si>
  <si>
    <t>1.056,87</t>
  </si>
  <si>
    <t>2.800,63</t>
  </si>
  <si>
    <t>1.262,58</t>
  </si>
  <si>
    <t>1.468,33</t>
  </si>
  <si>
    <t>1.674,05</t>
  </si>
  <si>
    <t>4.596,53</t>
  </si>
  <si>
    <t>1.879,83</t>
  </si>
  <si>
    <t>2.085,58</t>
  </si>
  <si>
    <t>5.780,93</t>
  </si>
  <si>
    <t>2.291,31</t>
  </si>
  <si>
    <t>3.478,82</t>
  </si>
  <si>
    <t>4.244,47</t>
  </si>
  <si>
    <t>4.992,51</t>
  </si>
  <si>
    <t>5.740,53</t>
  </si>
  <si>
    <t>6.492,29</t>
  </si>
  <si>
    <t>7.236,64</t>
  </si>
  <si>
    <t>2.515,75</t>
  </si>
  <si>
    <t>5.136,22</t>
  </si>
  <si>
    <t>1.898,58</t>
  </si>
  <si>
    <t>6.034,65</t>
  </si>
  <si>
    <t>2.104,28</t>
  </si>
  <si>
    <t>6.966,53</t>
  </si>
  <si>
    <t>2.310,05</t>
  </si>
  <si>
    <t>7.864,35</t>
  </si>
  <si>
    <t>8.762,28</t>
  </si>
  <si>
    <t>2.725,35</t>
  </si>
  <si>
    <t>7.130,52</t>
  </si>
  <si>
    <t>2.313,96</t>
  </si>
  <si>
    <t>8.211,75</t>
  </si>
  <si>
    <t>2.519,66</t>
  </si>
  <si>
    <t>9.292,96</t>
  </si>
  <si>
    <t>10.374,19</t>
  </si>
  <si>
    <t>2.934,99</t>
  </si>
  <si>
    <t>9.489,17</t>
  </si>
  <si>
    <t>2.729,26</t>
  </si>
  <si>
    <t>10.732,91</t>
  </si>
  <si>
    <t>11.976,64</t>
  </si>
  <si>
    <t>3.144,64</t>
  </si>
  <si>
    <t>12.165,25</t>
  </si>
  <si>
    <t>13.579,03</t>
  </si>
  <si>
    <t>3.354,29</t>
  </si>
  <si>
    <t>15.798,87</t>
  </si>
  <si>
    <t>3.525,70</t>
  </si>
  <si>
    <t>209,25</t>
  </si>
  <si>
    <t>818,81</t>
  </si>
  <si>
    <t>2.230,70</t>
  </si>
  <si>
    <t>5.190,59</t>
  </si>
  <si>
    <t>3.391,86</t>
  </si>
  <si>
    <t>3.983,15</t>
  </si>
  <si>
    <t>286,64</t>
  </si>
  <si>
    <t>980,87</t>
  </si>
  <si>
    <t>967,72</t>
  </si>
  <si>
    <t>1.143,66</t>
  </si>
  <si>
    <t>1.156,85</t>
  </si>
  <si>
    <t>1.345,99</t>
  </si>
  <si>
    <t>1.450,61</t>
  </si>
  <si>
    <t>1.555,24</t>
  </si>
  <si>
    <t>1.696,85</t>
  </si>
  <si>
    <t>1.885,98</t>
  </si>
  <si>
    <t>2.075,12</t>
  </si>
  <si>
    <t>2.179,74</t>
  </si>
  <si>
    <t>2.284,37</t>
  </si>
  <si>
    <t>3.394,43</t>
  </si>
  <si>
    <t>4.126,31</t>
  </si>
  <si>
    <t>4.535,71</t>
  </si>
  <si>
    <t>4.945,12</t>
  </si>
  <si>
    <t>3.391,68</t>
  </si>
  <si>
    <t>4.123,56</t>
  </si>
  <si>
    <t>4.855,44</t>
  </si>
  <si>
    <t>5.264,84</t>
  </si>
  <si>
    <t>5.674,25</t>
  </si>
  <si>
    <t>500,10</t>
  </si>
  <si>
    <t>1.405,37</t>
  </si>
  <si>
    <t>2.576,93</t>
  </si>
  <si>
    <t>1.382,67</t>
  </si>
  <si>
    <t>4.141,61</t>
  </si>
  <si>
    <t>710,07</t>
  </si>
  <si>
    <t>1.601,83</t>
  </si>
  <si>
    <t>3.889,40</t>
  </si>
  <si>
    <t>1.694,51</t>
  </si>
  <si>
    <t>2.155,65</t>
  </si>
  <si>
    <t>1.012,42</t>
  </si>
  <si>
    <t>4.881,37</t>
  </si>
  <si>
    <t>2.732,21</t>
  </si>
  <si>
    <t>1.208,88</t>
  </si>
  <si>
    <t>1.798,35</t>
  </si>
  <si>
    <t>3.308,60</t>
  </si>
  <si>
    <t>3.886,73</t>
  </si>
  <si>
    <t>368,60</t>
  </si>
  <si>
    <t>494,89</t>
  </si>
  <si>
    <t>5.600,56</t>
  </si>
  <si>
    <t>931,61</t>
  </si>
  <si>
    <t>1.318,28</t>
  </si>
  <si>
    <t>4.483,72</t>
  </si>
  <si>
    <t>739,72</t>
  </si>
  <si>
    <t>1.994,84</t>
  </si>
  <si>
    <t>284,82</t>
  </si>
  <si>
    <t>5.062,98</t>
  </si>
  <si>
    <t>1.732,96</t>
  </si>
  <si>
    <t>2.210,59</t>
  </si>
  <si>
    <t>966,87</t>
  </si>
  <si>
    <t>6.330,15</t>
  </si>
  <si>
    <t>1.045,72</t>
  </si>
  <si>
    <t>5.638,53</t>
  </si>
  <si>
    <t>8.010,14</t>
  </si>
  <si>
    <t>445,14</t>
  </si>
  <si>
    <t>2.151,31</t>
  </si>
  <si>
    <t>3.394,51</t>
  </si>
  <si>
    <t>2.191,31</t>
  </si>
  <si>
    <t>2.153,71</t>
  </si>
  <si>
    <t>1.174,75</t>
  </si>
  <si>
    <t>7.011,66</t>
  </si>
  <si>
    <t>2.407,04</t>
  </si>
  <si>
    <t>2.403,71</t>
  </si>
  <si>
    <t>9.064,10</t>
  </si>
  <si>
    <t>2.603,46</t>
  </si>
  <si>
    <t>10.118,22</t>
  </si>
  <si>
    <t>5.016,36</t>
  </si>
  <si>
    <t>2.803,27</t>
  </si>
  <si>
    <t>9.255,12</t>
  </si>
  <si>
    <t>2.606,79</t>
  </si>
  <si>
    <t>10.467,80</t>
  </si>
  <si>
    <t>1.883,90</t>
  </si>
  <si>
    <t>11.677,28</t>
  </si>
  <si>
    <t>3.003,08</t>
  </si>
  <si>
    <t>11.873,76</t>
  </si>
  <si>
    <t>5.887,49</t>
  </si>
  <si>
    <t>13.242,67</t>
  </si>
  <si>
    <t>14.805,00</t>
  </si>
  <si>
    <t>2.010,76</t>
  </si>
  <si>
    <t>208,43</t>
  </si>
  <si>
    <t>765,05</t>
  </si>
  <si>
    <t>6.797,51</t>
  </si>
  <si>
    <t>2.207,26</t>
  </si>
  <si>
    <t>7.673,49</t>
  </si>
  <si>
    <t>8.549,56</t>
  </si>
  <si>
    <t>6.955,87</t>
  </si>
  <si>
    <t>3.370,14</t>
  </si>
  <si>
    <t>1.325,15</t>
  </si>
  <si>
    <t>1.014,71</t>
  </si>
  <si>
    <t>458,34</t>
  </si>
  <si>
    <t>398,26</t>
  </si>
  <si>
    <t>384,71</t>
  </si>
  <si>
    <t>2.518,92</t>
  </si>
  <si>
    <t>1.358,82</t>
  </si>
  <si>
    <t>2.160,77</t>
  </si>
  <si>
    <t>2.126,80</t>
  </si>
  <si>
    <t>1.338,67</t>
  </si>
  <si>
    <t>25,87</t>
  </si>
  <si>
    <t>32,94</t>
  </si>
  <si>
    <t>54,52</t>
  </si>
  <si>
    <t>60,12</t>
  </si>
  <si>
    <t>66,30</t>
  </si>
  <si>
    <t>73,77</t>
  </si>
  <si>
    <t>45,27</t>
  </si>
  <si>
    <t>48,97</t>
  </si>
  <si>
    <t>43,37</t>
  </si>
  <si>
    <t>41,55</t>
  </si>
  <si>
    <t>52,80</t>
  </si>
  <si>
    <t>52,25</t>
  </si>
  <si>
    <t>63,50</t>
  </si>
  <si>
    <t>62,42</t>
  </si>
  <si>
    <t>73,66</t>
  </si>
  <si>
    <t>40,90</t>
  </si>
  <si>
    <t>50,75</t>
  </si>
  <si>
    <t>58,06</t>
  </si>
  <si>
    <t>120,97</t>
  </si>
  <si>
    <t>19,10</t>
  </si>
  <si>
    <t>34,70</t>
  </si>
  <si>
    <t>43,99</t>
  </si>
  <si>
    <t>28,53</t>
  </si>
  <si>
    <t>34,39</t>
  </si>
  <si>
    <t>56,90</t>
  </si>
  <si>
    <t>61,05</t>
  </si>
  <si>
    <t>39,87</t>
  </si>
  <si>
    <t>54,48</t>
  </si>
  <si>
    <t>68,28</t>
  </si>
  <si>
    <t>99,23</t>
  </si>
  <si>
    <t>51,80</t>
  </si>
  <si>
    <t>82,76</t>
  </si>
  <si>
    <t>67,72</t>
  </si>
  <si>
    <t>619,40</t>
  </si>
  <si>
    <t>620,95</t>
  </si>
  <si>
    <t>640,66</t>
  </si>
  <si>
    <t>751,60</t>
  </si>
  <si>
    <t>793,94</t>
  </si>
  <si>
    <t>542,90</t>
  </si>
  <si>
    <t>549,35</t>
  </si>
  <si>
    <t>555,80</t>
  </si>
  <si>
    <t>562,23</t>
  </si>
  <si>
    <t>809,79</t>
  </si>
  <si>
    <t>836,51</t>
  </si>
  <si>
    <t>314,65</t>
  </si>
  <si>
    <t>393,77</t>
  </si>
  <si>
    <t>240,36</t>
  </si>
  <si>
    <t>246,04</t>
  </si>
  <si>
    <t>264,47</t>
  </si>
  <si>
    <t>324,91</t>
  </si>
  <si>
    <t>465,30</t>
  </si>
  <si>
    <t>518,43</t>
  </si>
  <si>
    <t>132,34</t>
  </si>
  <si>
    <t>864,87</t>
  </si>
  <si>
    <t>872,60</t>
  </si>
  <si>
    <t>911,83</t>
  </si>
  <si>
    <t>974,32</t>
  </si>
  <si>
    <t>1.112,66</t>
  </si>
  <si>
    <t>1.167,84</t>
  </si>
  <si>
    <t>732,53</t>
  </si>
  <si>
    <t>740,26</t>
  </si>
  <si>
    <t>760,74</t>
  </si>
  <si>
    <t>823,23</t>
  </si>
  <si>
    <t>961,57</t>
  </si>
  <si>
    <t>1.016,75</t>
  </si>
  <si>
    <t>248,77</t>
  </si>
  <si>
    <t>254,85</t>
  </si>
  <si>
    <t>298,61</t>
  </si>
  <si>
    <t>332,36</t>
  </si>
  <si>
    <t>740,94</t>
  </si>
  <si>
    <t>749,07</t>
  </si>
  <si>
    <t>794,88</t>
  </si>
  <si>
    <t>830,68</t>
  </si>
  <si>
    <t>238,68</t>
  </si>
  <si>
    <t>317,80</t>
  </si>
  <si>
    <t>256,05</t>
  </si>
  <si>
    <t>275,19</t>
  </si>
  <si>
    <t>303,46</t>
  </si>
  <si>
    <t>614,16</t>
  </si>
  <si>
    <t>860,81</t>
  </si>
  <si>
    <t>92,48</t>
  </si>
  <si>
    <t>92,01</t>
  </si>
  <si>
    <t>78,41</t>
  </si>
  <si>
    <t>730,81</t>
  </si>
  <si>
    <t>724,57</t>
  </si>
  <si>
    <t>758,75</t>
  </si>
  <si>
    <t>820,87</t>
  </si>
  <si>
    <t>959,58</t>
  </si>
  <si>
    <t>1.014,39</t>
  </si>
  <si>
    <t>638,80</t>
  </si>
  <si>
    <t>646,16</t>
  </si>
  <si>
    <t>666,27</t>
  </si>
  <si>
    <t>728,39</t>
  </si>
  <si>
    <t>867,10</t>
  </si>
  <si>
    <t>921,91</t>
  </si>
  <si>
    <t>647,21</t>
  </si>
  <si>
    <t>654,97</t>
  </si>
  <si>
    <t>700,41</t>
  </si>
  <si>
    <t>735,84</t>
  </si>
  <si>
    <t>748,22</t>
  </si>
  <si>
    <t>654,49</t>
  </si>
  <si>
    <t>769,41</t>
  </si>
  <si>
    <t>675,31</t>
  </si>
  <si>
    <t>799,73</t>
  </si>
  <si>
    <t>705,26</t>
  </si>
  <si>
    <t>1.110,43</t>
  </si>
  <si>
    <t>1.015,96</t>
  </si>
  <si>
    <t>1.357,08</t>
  </si>
  <si>
    <t>1.262,61</t>
  </si>
  <si>
    <t>706,44</t>
  </si>
  <si>
    <t>201,42</t>
  </si>
  <si>
    <t>873,28</t>
  </si>
  <si>
    <t>739,22</t>
  </si>
  <si>
    <t>881,41</t>
  </si>
  <si>
    <t>901,75</t>
  </si>
  <si>
    <t>753,72</t>
  </si>
  <si>
    <t>945,97</t>
  </si>
  <si>
    <t>792,89</t>
  </si>
  <si>
    <t>981,77</t>
  </si>
  <si>
    <t>828,32</t>
  </si>
  <si>
    <t>880,56</t>
  </si>
  <si>
    <t>746,50</t>
  </si>
  <si>
    <t>950,82</t>
  </si>
  <si>
    <t>797,74</t>
  </si>
  <si>
    <t>1.261,52</t>
  </si>
  <si>
    <t>1.108,44</t>
  </si>
  <si>
    <t>1.508,17</t>
  </si>
  <si>
    <t>1.355,09</t>
  </si>
  <si>
    <t>58,26</t>
  </si>
  <si>
    <t>64,19</t>
  </si>
  <si>
    <t>70,10</t>
  </si>
  <si>
    <t>83,66</t>
  </si>
  <si>
    <t>707,84</t>
  </si>
  <si>
    <t>733,38</t>
  </si>
  <si>
    <t>763,73</t>
  </si>
  <si>
    <t>606,74</t>
  </si>
  <si>
    <t>985,67</t>
  </si>
  <si>
    <t>1.208,94</t>
  </si>
  <si>
    <t>716,94</t>
  </si>
  <si>
    <t>953,24</t>
  </si>
  <si>
    <t>1.178,93</t>
  </si>
  <si>
    <t>767,32</t>
  </si>
  <si>
    <t>408,07</t>
  </si>
  <si>
    <t>660,09</t>
  </si>
  <si>
    <t>624,95</t>
  </si>
  <si>
    <t>67,14</t>
  </si>
  <si>
    <t>60,82</t>
  </si>
  <si>
    <t>606,66</t>
  </si>
  <si>
    <t>499,35</t>
  </si>
  <si>
    <t>820,47</t>
  </si>
  <si>
    <t>110,04</t>
  </si>
  <si>
    <t>79,80</t>
  </si>
  <si>
    <t>614,13</t>
  </si>
  <si>
    <t>532,03</t>
  </si>
  <si>
    <t>934,87</t>
  </si>
  <si>
    <t>635,20</t>
  </si>
  <si>
    <t>472,99</t>
  </si>
  <si>
    <t>731,94</t>
  </si>
  <si>
    <t>447,66</t>
  </si>
  <si>
    <t>534,51</t>
  </si>
  <si>
    <t>374,87</t>
  </si>
  <si>
    <t>815,47</t>
  </si>
  <si>
    <t>217,43</t>
  </si>
  <si>
    <t>70,59</t>
  </si>
  <si>
    <t>63,10</t>
  </si>
  <si>
    <t>129,44</t>
  </si>
  <si>
    <t>162,02</t>
  </si>
  <si>
    <t>38,09</t>
  </si>
  <si>
    <t>83,78</t>
  </si>
  <si>
    <t>112,05</t>
  </si>
  <si>
    <t>173,20</t>
  </si>
  <si>
    <t>163,91</t>
  </si>
  <si>
    <t>221,87</t>
  </si>
  <si>
    <t>222,53</t>
  </si>
  <si>
    <t>263,44</t>
  </si>
  <si>
    <t>120,32</t>
  </si>
  <si>
    <t>201,59</t>
  </si>
  <si>
    <t>226,42</t>
  </si>
  <si>
    <t>259,55</t>
  </si>
  <si>
    <t>219,18</t>
  </si>
  <si>
    <t>246,26</t>
  </si>
  <si>
    <t>278,45</t>
  </si>
  <si>
    <t>264,46</t>
  </si>
  <si>
    <t>299,95</t>
  </si>
  <si>
    <t>209,86</t>
  </si>
  <si>
    <t>351,65</t>
  </si>
  <si>
    <t>336,40</t>
  </si>
  <si>
    <t>625,78</t>
  </si>
  <si>
    <t>1.209,69</t>
  </si>
  <si>
    <t>1.378,84</t>
  </si>
  <si>
    <t>227,09</t>
  </si>
  <si>
    <t>251,20</t>
  </si>
  <si>
    <t>285,81</t>
  </si>
  <si>
    <t>599,09</t>
  </si>
  <si>
    <t>1.208,43</t>
  </si>
  <si>
    <t>1.395,50</t>
  </si>
  <si>
    <t>2.800,97</t>
  </si>
  <si>
    <t>522,90</t>
  </si>
  <si>
    <t>330,38</t>
  </si>
  <si>
    <t>364,65</t>
  </si>
  <si>
    <t>535,35</t>
  </si>
  <si>
    <t>345,95</t>
  </si>
  <si>
    <t>1.035,11</t>
  </si>
  <si>
    <t>987,19</t>
  </si>
  <si>
    <t>927,00</t>
  </si>
  <si>
    <t>849,63</t>
  </si>
  <si>
    <t>785,07</t>
  </si>
  <si>
    <t>770,72</t>
  </si>
  <si>
    <t>756,80</t>
  </si>
  <si>
    <t>709,45</t>
  </si>
  <si>
    <t>926,95</t>
  </si>
  <si>
    <t>880,95</t>
  </si>
  <si>
    <t>824,03</t>
  </si>
  <si>
    <t>750,55</t>
  </si>
  <si>
    <t>672,81</t>
  </si>
  <si>
    <t>660,59</t>
  </si>
  <si>
    <t>650,41</t>
  </si>
  <si>
    <t>607,42</t>
  </si>
  <si>
    <t>707,45</t>
  </si>
  <si>
    <t>601,37</t>
  </si>
  <si>
    <t>13,78</t>
  </si>
  <si>
    <t>37,66</t>
  </si>
  <si>
    <t>58,44</t>
  </si>
  <si>
    <t>107,31</t>
  </si>
  <si>
    <t>99,91</t>
  </si>
  <si>
    <t>184,92</t>
  </si>
  <si>
    <t>305,86</t>
  </si>
  <si>
    <t>429,78</t>
  </si>
  <si>
    <t>488,52</t>
  </si>
  <si>
    <t>81,90</t>
  </si>
  <si>
    <t>105,64</t>
  </si>
  <si>
    <t>244,19</t>
  </si>
  <si>
    <t>83,23</t>
  </si>
  <si>
    <t>157,14</t>
  </si>
  <si>
    <t>64,48</t>
  </si>
  <si>
    <t>179,05</t>
  </si>
  <si>
    <t>242,74</t>
  </si>
  <si>
    <t>423,48</t>
  </si>
  <si>
    <t>578,74</t>
  </si>
  <si>
    <t>297,08</t>
  </si>
  <si>
    <t>413,27</t>
  </si>
  <si>
    <t>508,90</t>
  </si>
  <si>
    <t>74,50</t>
  </si>
  <si>
    <t>101,65</t>
  </si>
  <si>
    <t>88,52</t>
  </si>
  <si>
    <t>129,87</t>
  </si>
  <si>
    <t>15,58</t>
  </si>
  <si>
    <t>542,16</t>
  </si>
  <si>
    <t>16,25</t>
  </si>
  <si>
    <t>27,10</t>
  </si>
  <si>
    <t>519,92</t>
  </si>
  <si>
    <t>242,35</t>
  </si>
  <si>
    <t>176,97</t>
  </si>
  <si>
    <t>227,13</t>
  </si>
  <si>
    <t>171,61</t>
  </si>
  <si>
    <t>2,80</t>
  </si>
  <si>
    <t>109,95</t>
  </si>
  <si>
    <t>24,72</t>
  </si>
  <si>
    <t>23,26</t>
  </si>
  <si>
    <t>419,60</t>
  </si>
  <si>
    <t>393,71</t>
  </si>
  <si>
    <t>380,42</t>
  </si>
  <si>
    <t>223,44</t>
  </si>
  <si>
    <t>242,73</t>
  </si>
  <si>
    <t>319,27</t>
  </si>
  <si>
    <t>163,12</t>
  </si>
  <si>
    <t>138,30</t>
  </si>
  <si>
    <t>171,24</t>
  </si>
  <si>
    <t>18,23</t>
  </si>
  <si>
    <t>133,69</t>
  </si>
  <si>
    <t>99,52</t>
  </si>
  <si>
    <t>117,90</t>
  </si>
  <si>
    <t>45,75</t>
  </si>
  <si>
    <t>180,94</t>
  </si>
  <si>
    <t>139,93</t>
  </si>
  <si>
    <t>87,45</t>
  </si>
  <si>
    <t>267,93</t>
  </si>
  <si>
    <t>169,57</t>
  </si>
  <si>
    <t>106,59</t>
  </si>
  <si>
    <t>130,98</t>
  </si>
  <si>
    <t>69,00</t>
  </si>
  <si>
    <t>84,25</t>
  </si>
  <si>
    <t>55,85</t>
  </si>
  <si>
    <t>69,12</t>
  </si>
  <si>
    <t>61,49</t>
  </si>
  <si>
    <t>56,14</t>
  </si>
  <si>
    <t>42,14</t>
  </si>
  <si>
    <t>53,42</t>
  </si>
  <si>
    <t>40,46</t>
  </si>
  <si>
    <t>51,46</t>
  </si>
  <si>
    <t>36,91</t>
  </si>
  <si>
    <t>47,52</t>
  </si>
  <si>
    <t>245,89</t>
  </si>
  <si>
    <t>171,12</t>
  </si>
  <si>
    <t>133,29</t>
  </si>
  <si>
    <t>218,35</t>
  </si>
  <si>
    <t>245,39</t>
  </si>
  <si>
    <t>150,60</t>
  </si>
  <si>
    <t>133,04</t>
  </si>
  <si>
    <t>186,27</t>
  </si>
  <si>
    <t>219,93</t>
  </si>
  <si>
    <t>123,04</t>
  </si>
  <si>
    <t>107,55</t>
  </si>
  <si>
    <t>161,70</t>
  </si>
  <si>
    <t>203,76</t>
  </si>
  <si>
    <t>104,39</t>
  </si>
  <si>
    <t>88,05</t>
  </si>
  <si>
    <t>148,96</t>
  </si>
  <si>
    <t>193,50</t>
  </si>
  <si>
    <t>81,99</t>
  </si>
  <si>
    <t>117,89</t>
  </si>
  <si>
    <t>185,59</t>
  </si>
  <si>
    <t>107,53</t>
  </si>
  <si>
    <t>180,03</t>
  </si>
  <si>
    <t>69,79</t>
  </si>
  <si>
    <t>69,69</t>
  </si>
  <si>
    <t>99,10</t>
  </si>
  <si>
    <t>175,21</t>
  </si>
  <si>
    <t>64,40</t>
  </si>
  <si>
    <t>65,58</t>
  </si>
  <si>
    <t>81,19</t>
  </si>
  <si>
    <t>165,79</t>
  </si>
  <si>
    <t>57,43</t>
  </si>
  <si>
    <t>274,87</t>
  </si>
  <si>
    <t>197,11</t>
  </si>
  <si>
    <t>136,81</t>
  </si>
  <si>
    <t>76,15</t>
  </si>
  <si>
    <t>45,65</t>
  </si>
  <si>
    <t>72,88</t>
  </si>
  <si>
    <t>42,83</t>
  </si>
  <si>
    <t>70,68</t>
  </si>
  <si>
    <t>69,41</t>
  </si>
  <si>
    <t>39,86</t>
  </si>
  <si>
    <t>46,09</t>
  </si>
  <si>
    <t>66,28</t>
  </si>
  <si>
    <t>51,71</t>
  </si>
  <si>
    <t>48,41</t>
  </si>
  <si>
    <t>202,74</t>
  </si>
  <si>
    <t>168,83</t>
  </si>
  <si>
    <t>158,23</t>
  </si>
  <si>
    <t>190,31</t>
  </si>
  <si>
    <t>288,30</t>
  </si>
  <si>
    <t>155,51</t>
  </si>
  <si>
    <t>184,02</t>
  </si>
  <si>
    <t>96,71</t>
  </si>
  <si>
    <t>76,81</t>
  </si>
  <si>
    <t>129,70</t>
  </si>
  <si>
    <t>66,12</t>
  </si>
  <si>
    <t>162,19</t>
  </si>
  <si>
    <t>230,48</t>
  </si>
  <si>
    <t>105,77</t>
  </si>
  <si>
    <t>113,82</t>
  </si>
  <si>
    <t>164,24</t>
  </si>
  <si>
    <t>176,68</t>
  </si>
  <si>
    <t>139,24</t>
  </si>
  <si>
    <t>120,03</t>
  </si>
  <si>
    <t>169,60</t>
  </si>
  <si>
    <t>403,24</t>
  </si>
  <si>
    <t>341,69</t>
  </si>
  <si>
    <t>241,69</t>
  </si>
  <si>
    <t>215,47</t>
  </si>
  <si>
    <t>175,89</t>
  </si>
  <si>
    <t>155,83</t>
  </si>
  <si>
    <t>143,24</t>
  </si>
  <si>
    <t>144,93</t>
  </si>
  <si>
    <t>120,50</t>
  </si>
  <si>
    <t>199,77</t>
  </si>
  <si>
    <t>145,49</t>
  </si>
  <si>
    <t>126,52</t>
  </si>
  <si>
    <t>146,05</t>
  </si>
  <si>
    <t>153,53</t>
  </si>
  <si>
    <t>196,10</t>
  </si>
  <si>
    <t>145,68</t>
  </si>
  <si>
    <t>251,09</t>
  </si>
  <si>
    <t>412,67</t>
  </si>
  <si>
    <t>354,06</t>
  </si>
  <si>
    <t>242,08</t>
  </si>
  <si>
    <t>217,10</t>
  </si>
  <si>
    <t>178,35</t>
  </si>
  <si>
    <t>157,67</t>
  </si>
  <si>
    <t>144,68</t>
  </si>
  <si>
    <t>400,52</t>
  </si>
  <si>
    <t>333,67</t>
  </si>
  <si>
    <t>244,48</t>
  </si>
  <si>
    <t>216,58</t>
  </si>
  <si>
    <t>175,54</t>
  </si>
  <si>
    <t>154,80</t>
  </si>
  <si>
    <t>143,22</t>
  </si>
  <si>
    <t>447,38</t>
  </si>
  <si>
    <t>373,88</t>
  </si>
  <si>
    <t>241,45</t>
  </si>
  <si>
    <t>215,06</t>
  </si>
  <si>
    <t>175,66</t>
  </si>
  <si>
    <t>154,86</t>
  </si>
  <si>
    <t>416,88</t>
  </si>
  <si>
    <t>346,28</t>
  </si>
  <si>
    <t>246,35</t>
  </si>
  <si>
    <t>216,66</t>
  </si>
  <si>
    <t>155,80</t>
  </si>
  <si>
    <t>143,74</t>
  </si>
  <si>
    <t>455,80</t>
  </si>
  <si>
    <t>387,60</t>
  </si>
  <si>
    <t>238,11</t>
  </si>
  <si>
    <t>209,83</t>
  </si>
  <si>
    <t>172,02</t>
  </si>
  <si>
    <t>151,25</t>
  </si>
  <si>
    <t>139,66</t>
  </si>
  <si>
    <t>388,77</t>
  </si>
  <si>
    <t>325,77</t>
  </si>
  <si>
    <t>225,52</t>
  </si>
  <si>
    <t>202,23</t>
  </si>
  <si>
    <t>142,69</t>
  </si>
  <si>
    <t>131,45</t>
  </si>
  <si>
    <t>405,22</t>
  </si>
  <si>
    <t>346,02</t>
  </si>
  <si>
    <t>215,03</t>
  </si>
  <si>
    <t>193,28</t>
  </si>
  <si>
    <t>157,51</t>
  </si>
  <si>
    <t>138,34</t>
  </si>
  <si>
    <t>131,08</t>
  </si>
  <si>
    <t>2.975,17</t>
  </si>
  <si>
    <t>3.704,87</t>
  </si>
  <si>
    <t>3.933,97</t>
  </si>
  <si>
    <t>4.013,41</t>
  </si>
  <si>
    <t>4.447,24</t>
  </si>
  <si>
    <t>4.456,28</t>
  </si>
  <si>
    <t>4.341,83</t>
  </si>
  <si>
    <t>3.839,04</t>
  </si>
  <si>
    <t>147,51</t>
  </si>
  <si>
    <t>127,59</t>
  </si>
  <si>
    <t>182,67</t>
  </si>
  <si>
    <t>115,56</t>
  </si>
  <si>
    <t>212,66</t>
  </si>
  <si>
    <t>18,55</t>
  </si>
  <si>
    <t>12,80</t>
  </si>
  <si>
    <t>13,21</t>
  </si>
  <si>
    <t>15,83</t>
  </si>
  <si>
    <t>16,10</t>
  </si>
  <si>
    <t>14,51</t>
  </si>
  <si>
    <t>13,69</t>
  </si>
  <si>
    <t>10,58</t>
  </si>
  <si>
    <t>11,76</t>
  </si>
  <si>
    <t>11,30</t>
  </si>
  <si>
    <t>12,60</t>
  </si>
  <si>
    <t>14,58</t>
  </si>
  <si>
    <t>13,18</t>
  </si>
  <si>
    <t>20,81</t>
  </si>
  <si>
    <t>16,02</t>
  </si>
  <si>
    <t>13,22</t>
  </si>
  <si>
    <t>643,94</t>
  </si>
  <si>
    <t>735,07</t>
  </si>
  <si>
    <t>377,81</t>
  </si>
  <si>
    <t>392,30</t>
  </si>
  <si>
    <t>423,39</t>
  </si>
  <si>
    <t>465,69</t>
  </si>
  <si>
    <t>381,17</t>
  </si>
  <si>
    <t>397,11</t>
  </si>
  <si>
    <t>429,18</t>
  </si>
  <si>
    <t>474,54</t>
  </si>
  <si>
    <t>425,22</t>
  </si>
  <si>
    <t>411,97</t>
  </si>
  <si>
    <t>453,09</t>
  </si>
  <si>
    <t>429,41</t>
  </si>
  <si>
    <t>414,74</t>
  </si>
  <si>
    <t>472,26</t>
  </si>
  <si>
    <t>425,25</t>
  </si>
  <si>
    <t>431,03</t>
  </si>
  <si>
    <t>418,71</t>
  </si>
  <si>
    <t>399,15</t>
  </si>
  <si>
    <t>525,37</t>
  </si>
  <si>
    <t>374,24</t>
  </si>
  <si>
    <t>397,33</t>
  </si>
  <si>
    <t>365,01</t>
  </si>
  <si>
    <t>393,53</t>
  </si>
  <si>
    <t>387,38</t>
  </si>
  <si>
    <t>383,96</t>
  </si>
  <si>
    <t>382,53</t>
  </si>
  <si>
    <t>380,11</t>
  </si>
  <si>
    <t>459,57</t>
  </si>
  <si>
    <t>435,62</t>
  </si>
  <si>
    <t>425,50</t>
  </si>
  <si>
    <t>408,60</t>
  </si>
  <si>
    <t>427,97</t>
  </si>
  <si>
    <t>411,59</t>
  </si>
  <si>
    <t>404,62</t>
  </si>
  <si>
    <t>393,07</t>
  </si>
  <si>
    <t>401,49</t>
  </si>
  <si>
    <t>388,70</t>
  </si>
  <si>
    <t>370,11</t>
  </si>
  <si>
    <t>363,76</t>
  </si>
  <si>
    <t>591,96</t>
  </si>
  <si>
    <t>832,56</t>
  </si>
  <si>
    <t>186,85</t>
  </si>
  <si>
    <t>324,97</t>
  </si>
  <si>
    <t>353,01</t>
  </si>
  <si>
    <t>380,47</t>
  </si>
  <si>
    <t>391,42</t>
  </si>
  <si>
    <t>402,04</t>
  </si>
  <si>
    <t>448,59</t>
  </si>
  <si>
    <t>322,01</t>
  </si>
  <si>
    <t>347,47</t>
  </si>
  <si>
    <t>369,68</t>
  </si>
  <si>
    <t>385,77</t>
  </si>
  <si>
    <t>396,36</t>
  </si>
  <si>
    <t>441,34</t>
  </si>
  <si>
    <t>375,19</t>
  </si>
  <si>
    <t>398,96</t>
  </si>
  <si>
    <t>556,84</t>
  </si>
  <si>
    <t>632,26</t>
  </si>
  <si>
    <t>412,53</t>
  </si>
  <si>
    <t>419,16</t>
  </si>
  <si>
    <t>403,42</t>
  </si>
  <si>
    <t>423,51</t>
  </si>
  <si>
    <t>410,31</t>
  </si>
  <si>
    <t>451,32</t>
  </si>
  <si>
    <t>427,70</t>
  </si>
  <si>
    <t>413,08</t>
  </si>
  <si>
    <t>470,49</t>
  </si>
  <si>
    <t>429,76</t>
  </si>
  <si>
    <t>435,54</t>
  </si>
  <si>
    <t>417,04</t>
  </si>
  <si>
    <t>353,36</t>
  </si>
  <si>
    <t>380,14</t>
  </si>
  <si>
    <t>409,46</t>
  </si>
  <si>
    <t>419,85</t>
  </si>
  <si>
    <t>443,63</t>
  </si>
  <si>
    <t>477,16</t>
  </si>
  <si>
    <t>350,27</t>
  </si>
  <si>
    <t>374,66</t>
  </si>
  <si>
    <t>398,46</t>
  </si>
  <si>
    <t>416,84</t>
  </si>
  <si>
    <t>475,77</t>
  </si>
  <si>
    <t>403,19</t>
  </si>
  <si>
    <t>491,45</t>
  </si>
  <si>
    <t>149,13</t>
  </si>
  <si>
    <t>139,48</t>
  </si>
  <si>
    <t>773,96</t>
  </si>
  <si>
    <t>606,04</t>
  </si>
  <si>
    <t>42,20</t>
  </si>
  <si>
    <t>31,35</t>
  </si>
  <si>
    <t>53,26</t>
  </si>
  <si>
    <t>77,17</t>
  </si>
  <si>
    <t>71,23</t>
  </si>
  <si>
    <t>89,29</t>
  </si>
  <si>
    <t>41,65</t>
  </si>
  <si>
    <t>42,49</t>
  </si>
  <si>
    <t>42,39</t>
  </si>
  <si>
    <t>41,36</t>
  </si>
  <si>
    <t>75,07</t>
  </si>
  <si>
    <t>83,77</t>
  </si>
  <si>
    <t>34,46</t>
  </si>
  <si>
    <t>33,94</t>
  </si>
  <si>
    <t>56,15</t>
  </si>
  <si>
    <t>1.927,96</t>
  </si>
  <si>
    <t>3.168,30</t>
  </si>
  <si>
    <t>2.247,56</t>
  </si>
  <si>
    <t>2.812,68</t>
  </si>
  <si>
    <t>2.198,62</t>
  </si>
  <si>
    <t>2.895,74</t>
  </si>
  <si>
    <t>2.740,95</t>
  </si>
  <si>
    <t>3.029,62</t>
  </si>
  <si>
    <t>2.596,08</t>
  </si>
  <si>
    <t>2.157,95</t>
  </si>
  <si>
    <t>1.384,21</t>
  </si>
  <si>
    <t>3.086,87</t>
  </si>
  <si>
    <t>4.231,71</t>
  </si>
  <si>
    <t>2.507,34</t>
  </si>
  <si>
    <t>1.870,53</t>
  </si>
  <si>
    <t>95,97</t>
  </si>
  <si>
    <t>73,91</t>
  </si>
  <si>
    <t>67,85</t>
  </si>
  <si>
    <t>84,24</t>
  </si>
  <si>
    <t>79,61</t>
  </si>
  <si>
    <t>104,90</t>
  </si>
  <si>
    <t>97,53</t>
  </si>
  <si>
    <t>93,77</t>
  </si>
  <si>
    <t>117,62</t>
  </si>
  <si>
    <t>111,41</t>
  </si>
  <si>
    <t>108,20</t>
  </si>
  <si>
    <t>586,39</t>
  </si>
  <si>
    <t>594,06</t>
  </si>
  <si>
    <t>601,74</t>
  </si>
  <si>
    <t>609,42</t>
  </si>
  <si>
    <t>624,75</t>
  </si>
  <si>
    <t>67,27</t>
  </si>
  <si>
    <t>91,04</t>
  </si>
  <si>
    <t>119,37</t>
  </si>
  <si>
    <t>154,36</t>
  </si>
  <si>
    <t>16,05</t>
  </si>
  <si>
    <t>19,37</t>
  </si>
  <si>
    <t>20,65</t>
  </si>
  <si>
    <t>20,17</t>
  </si>
  <si>
    <t>40,75</t>
  </si>
  <si>
    <t>37,49</t>
  </si>
  <si>
    <t>35,81</t>
  </si>
  <si>
    <t>24,31</t>
  </si>
  <si>
    <t>43,30</t>
  </si>
  <si>
    <t>77,87</t>
  </si>
  <si>
    <t>140,39</t>
  </si>
  <si>
    <t>119,52</t>
  </si>
  <si>
    <t>28,06</t>
  </si>
  <si>
    <t>54,11</t>
  </si>
  <si>
    <t>52,75</t>
  </si>
  <si>
    <t>66,15</t>
  </si>
  <si>
    <t>9,52</t>
  </si>
  <si>
    <t>9,64</t>
  </si>
  <si>
    <t>9,87</t>
  </si>
  <si>
    <t>18,20</t>
  </si>
  <si>
    <t>31,38</t>
  </si>
  <si>
    <t>38,40</t>
  </si>
  <si>
    <t>58,11</t>
  </si>
  <si>
    <t>18,54</t>
  </si>
  <si>
    <t>40,93</t>
  </si>
  <si>
    <t>46,32</t>
  </si>
  <si>
    <t>7,58</t>
  </si>
  <si>
    <t>18,32</t>
  </si>
  <si>
    <t>23,69</t>
  </si>
  <si>
    <t>9,26</t>
  </si>
  <si>
    <t>14,39</t>
  </si>
  <si>
    <t>17,35</t>
  </si>
  <si>
    <t>17,50</t>
  </si>
  <si>
    <t>12,72</t>
  </si>
  <si>
    <t>69,34</t>
  </si>
  <si>
    <t>6,92</t>
  </si>
  <si>
    <t>8,34</t>
  </si>
  <si>
    <t>7,89</t>
  </si>
  <si>
    <t>17,61</t>
  </si>
  <si>
    <t>27,65</t>
  </si>
  <si>
    <t>28,39</t>
  </si>
  <si>
    <t>37,37</t>
  </si>
  <si>
    <t>38,48</t>
  </si>
  <si>
    <t>54,12</t>
  </si>
  <si>
    <t>75,17</t>
  </si>
  <si>
    <t>74,30</t>
  </si>
  <si>
    <t>98,12</t>
  </si>
  <si>
    <t>98,19</t>
  </si>
  <si>
    <t>127,19</t>
  </si>
  <si>
    <t>156,76</t>
  </si>
  <si>
    <t>157,19</t>
  </si>
  <si>
    <t>190,52</t>
  </si>
  <si>
    <t>192,37</t>
  </si>
  <si>
    <t>251,06</t>
  </si>
  <si>
    <t>252,61</t>
  </si>
  <si>
    <t>306,73</t>
  </si>
  <si>
    <t>315,36</t>
  </si>
  <si>
    <t>17,36</t>
  </si>
  <si>
    <t>26,47</t>
  </si>
  <si>
    <t>8,55</t>
  </si>
  <si>
    <t>30,15</t>
  </si>
  <si>
    <t>25,77</t>
  </si>
  <si>
    <t>28,81</t>
  </si>
  <si>
    <t>27,19</t>
  </si>
  <si>
    <t>33,67</t>
  </si>
  <si>
    <t>26,32</t>
  </si>
  <si>
    <t>24,81</t>
  </si>
  <si>
    <t>31,32</t>
  </si>
  <si>
    <t>166,32</t>
  </si>
  <si>
    <t>315,88</t>
  </si>
  <si>
    <t>610,33</t>
  </si>
  <si>
    <t>942,19</t>
  </si>
  <si>
    <t>164,55</t>
  </si>
  <si>
    <t>259,95</t>
  </si>
  <si>
    <t>503,36</t>
  </si>
  <si>
    <t>673,71</t>
  </si>
  <si>
    <t>781,16</t>
  </si>
  <si>
    <t>183,52</t>
  </si>
  <si>
    <t>341,72</t>
  </si>
  <si>
    <t>467,59</t>
  </si>
  <si>
    <t>531,36</t>
  </si>
  <si>
    <t>62,02</t>
  </si>
  <si>
    <t>64,57</t>
  </si>
  <si>
    <t>73,38</t>
  </si>
  <si>
    <t>74,98</t>
  </si>
  <si>
    <t>78,16</t>
  </si>
  <si>
    <t>81,98</t>
  </si>
  <si>
    <t>87,98</t>
  </si>
  <si>
    <t>3.757,47</t>
  </si>
  <si>
    <t>7.256,52</t>
  </si>
  <si>
    <t>9.675,36</t>
  </si>
  <si>
    <t>2.175,80</t>
  </si>
  <si>
    <t>460,48</t>
  </si>
  <si>
    <t>81,50</t>
  </si>
  <si>
    <t>55,57</t>
  </si>
  <si>
    <t>627,46</t>
  </si>
  <si>
    <t>669,17</t>
  </si>
  <si>
    <t>769,78</t>
  </si>
  <si>
    <t>1.111,94</t>
  </si>
  <si>
    <t>1.583,50</t>
  </si>
  <si>
    <t>637,65</t>
  </si>
  <si>
    <t>16,17</t>
  </si>
  <si>
    <t>73,71</t>
  </si>
  <si>
    <t>93,94</t>
  </si>
  <si>
    <t>156,26</t>
  </si>
  <si>
    <t>432,17</t>
  </si>
  <si>
    <t>653,74</t>
  </si>
  <si>
    <t>1.050,86</t>
  </si>
  <si>
    <t>1.411,21</t>
  </si>
  <si>
    <t>2.268,35</t>
  </si>
  <si>
    <t>4.751,02</t>
  </si>
  <si>
    <t>164,80</t>
  </si>
  <si>
    <t>1.266,28</t>
  </si>
  <si>
    <t>109,38</t>
  </si>
  <si>
    <t>154,25</t>
  </si>
  <si>
    <t>15,63</t>
  </si>
  <si>
    <t>21,01</t>
  </si>
  <si>
    <t>27,85</t>
  </si>
  <si>
    <t>39,41</t>
  </si>
  <si>
    <t>52,48</t>
  </si>
  <si>
    <t>53,94</t>
  </si>
  <si>
    <t>41,77</t>
  </si>
  <si>
    <t>57,80</t>
  </si>
  <si>
    <t>64,64</t>
  </si>
  <si>
    <t>60,47</t>
  </si>
  <si>
    <t>71,31</t>
  </si>
  <si>
    <t>76,68</t>
  </si>
  <si>
    <t>55,09</t>
  </si>
  <si>
    <t>65,93</t>
  </si>
  <si>
    <t>92,15</t>
  </si>
  <si>
    <t>33,30</t>
  </si>
  <si>
    <t>32,25</t>
  </si>
  <si>
    <t>39,09</t>
  </si>
  <si>
    <t>76,47</t>
  </si>
  <si>
    <t>83,31</t>
  </si>
  <si>
    <t>21,50</t>
  </si>
  <si>
    <t>31,11</t>
  </si>
  <si>
    <t>25,03</t>
  </si>
  <si>
    <t>28,07</t>
  </si>
  <si>
    <t>29,98</t>
  </si>
  <si>
    <t>21,93</t>
  </si>
  <si>
    <t>28,77</t>
  </si>
  <si>
    <t>18,80</t>
  </si>
  <si>
    <t>23,73</t>
  </si>
  <si>
    <t>25,64</t>
  </si>
  <si>
    <t>41,25</t>
  </si>
  <si>
    <t>48,09</t>
  </si>
  <si>
    <t>38,01</t>
  </si>
  <si>
    <t>54,83</t>
  </si>
  <si>
    <t>60,56</t>
  </si>
  <si>
    <t>61,67</t>
  </si>
  <si>
    <t>67,40</t>
  </si>
  <si>
    <t>45,46</t>
  </si>
  <si>
    <t>60,17</t>
  </si>
  <si>
    <t>71,01</t>
  </si>
  <si>
    <t>88,95</t>
  </si>
  <si>
    <t>57,34</t>
  </si>
  <si>
    <t>46,11</t>
  </si>
  <si>
    <t>38,42</t>
  </si>
  <si>
    <t>45,26</t>
  </si>
  <si>
    <t>62,66</t>
  </si>
  <si>
    <t>63,65</t>
  </si>
  <si>
    <t>51,49</t>
  </si>
  <si>
    <t>58,33</t>
  </si>
  <si>
    <t>68,69</t>
  </si>
  <si>
    <t>95,83</t>
  </si>
  <si>
    <t>92,31</t>
  </si>
  <si>
    <t>125,07</t>
  </si>
  <si>
    <t>227,49</t>
  </si>
  <si>
    <t>82,33</t>
  </si>
  <si>
    <t>109,93</t>
  </si>
  <si>
    <t>38,91</t>
  </si>
  <si>
    <t>57,64</t>
  </si>
  <si>
    <t>56,60</t>
  </si>
  <si>
    <t>53,47</t>
  </si>
  <si>
    <t>51,84</t>
  </si>
  <si>
    <t>51,52</t>
  </si>
  <si>
    <t>48,37</t>
  </si>
  <si>
    <t>184,64</t>
  </si>
  <si>
    <t>250,16</t>
  </si>
  <si>
    <t>109,81</t>
  </si>
  <si>
    <t>1.162,97</t>
  </si>
  <si>
    <t>1.256,47</t>
  </si>
  <si>
    <t>1.297,17</t>
  </si>
  <si>
    <t>1.434,70</t>
  </si>
  <si>
    <t>1.148,80</t>
  </si>
  <si>
    <t>1.242,30</t>
  </si>
  <si>
    <t>1.283,00</t>
  </si>
  <si>
    <t>1.420,53</t>
  </si>
  <si>
    <t>1.423,94</t>
  </si>
  <si>
    <t>1.565,46</t>
  </si>
  <si>
    <t>1.627,07</t>
  </si>
  <si>
    <t>1.821,61</t>
  </si>
  <si>
    <t>1.416,17</t>
  </si>
  <si>
    <t>1.557,69</t>
  </si>
  <si>
    <t>1.619,30</t>
  </si>
  <si>
    <t>1.813,84</t>
  </si>
  <si>
    <t>1.536,61</t>
  </si>
  <si>
    <t>1.725,31</t>
  </si>
  <si>
    <t>1.807,45</t>
  </si>
  <si>
    <t>2.057,99</t>
  </si>
  <si>
    <t>1.646,57</t>
  </si>
  <si>
    <t>1.835,27</t>
  </si>
  <si>
    <t>1.917,41</t>
  </si>
  <si>
    <t>2.167,95</t>
  </si>
  <si>
    <t>698,43</t>
  </si>
  <si>
    <t>810,63</t>
  </si>
  <si>
    <t>859,47</t>
  </si>
  <si>
    <t>992,66</t>
  </si>
  <si>
    <t>684,27</t>
  </si>
  <si>
    <t>796,47</t>
  </si>
  <si>
    <t>845,31</t>
  </si>
  <si>
    <t>978,50</t>
  </si>
  <si>
    <t>974,79</t>
  </si>
  <si>
    <t>1.143,09</t>
  </si>
  <si>
    <t>1.216,35</t>
  </si>
  <si>
    <t>1.416,13</t>
  </si>
  <si>
    <t>967,03</t>
  </si>
  <si>
    <t>1.135,33</t>
  </si>
  <si>
    <t>1.208,59</t>
  </si>
  <si>
    <t>1.408,37</t>
  </si>
  <si>
    <t>1.104,46</t>
  </si>
  <si>
    <t>1.328,86</t>
  </si>
  <si>
    <t>1.426,54</t>
  </si>
  <si>
    <t>1.692,92</t>
  </si>
  <si>
    <t>1.214,43</t>
  </si>
  <si>
    <t>1.438,83</t>
  </si>
  <si>
    <t>1.536,51</t>
  </si>
  <si>
    <t>1.802,89</t>
  </si>
  <si>
    <t>139,89</t>
  </si>
  <si>
    <t>37,28</t>
  </si>
  <si>
    <t>104,11</t>
  </si>
  <si>
    <t>135,84</t>
  </si>
  <si>
    <t>50,29</t>
  </si>
  <si>
    <t>116,41</t>
  </si>
  <si>
    <t>24,21</t>
  </si>
  <si>
    <t>75,44</t>
  </si>
  <si>
    <t>51,69</t>
  </si>
  <si>
    <t>71,57</t>
  </si>
  <si>
    <t>95,06</t>
  </si>
  <si>
    <t>134,56</t>
  </si>
  <si>
    <t>208,75</t>
  </si>
  <si>
    <t>100,24</t>
  </si>
  <si>
    <t>117,91</t>
  </si>
  <si>
    <t>73,08</t>
  </si>
  <si>
    <t>113,65</t>
  </si>
  <si>
    <t>95,52</t>
  </si>
  <si>
    <t>49,39</t>
  </si>
  <si>
    <t>43,08</t>
  </si>
  <si>
    <t>58,36</t>
  </si>
  <si>
    <t>27,53</t>
  </si>
  <si>
    <t>52,10</t>
  </si>
  <si>
    <t>69,84</t>
  </si>
  <si>
    <t>396,50</t>
  </si>
  <si>
    <t>223,72</t>
  </si>
  <si>
    <t>297,62</t>
  </si>
  <si>
    <t>504,56</t>
  </si>
  <si>
    <t>552,87</t>
  </si>
  <si>
    <t>655,79</t>
  </si>
  <si>
    <t>867,42</t>
  </si>
  <si>
    <t>999,04</t>
  </si>
  <si>
    <t>1.620,39</t>
  </si>
  <si>
    <t>87,49</t>
  </si>
  <si>
    <t>557,50</t>
  </si>
  <si>
    <t>334,24</t>
  </si>
  <si>
    <t>158,62</t>
  </si>
  <si>
    <t>374,97</t>
  </si>
  <si>
    <t>411,07</t>
  </si>
  <si>
    <t>503,27</t>
  </si>
  <si>
    <t>448,19</t>
  </si>
  <si>
    <t>492,82</t>
  </si>
  <si>
    <t>485,51</t>
  </si>
  <si>
    <t>556,57</t>
  </si>
  <si>
    <t>524,24</t>
  </si>
  <si>
    <t>579,47</t>
  </si>
  <si>
    <t>582,07</t>
  </si>
  <si>
    <t>636,81</t>
  </si>
  <si>
    <t>577,38</t>
  </si>
  <si>
    <t>622,71</t>
  </si>
  <si>
    <t>618,58</t>
  </si>
  <si>
    <t>695,30</t>
  </si>
  <si>
    <t>742,25</t>
  </si>
  <si>
    <t>845,65</t>
  </si>
  <si>
    <t>859,90</t>
  </si>
  <si>
    <t>945,14</t>
  </si>
  <si>
    <t>391,69</t>
  </si>
  <si>
    <t>470,77</t>
  </si>
  <si>
    <t>605,38</t>
  </si>
  <si>
    <t>773,28</t>
  </si>
  <si>
    <t>1.204,80</t>
  </si>
  <si>
    <t>498,73</t>
  </si>
  <si>
    <t>808,80</t>
  </si>
  <si>
    <t>1.250,11</t>
  </si>
  <si>
    <t>511,99</t>
  </si>
  <si>
    <t>826,34</t>
  </si>
  <si>
    <t>1.274,35</t>
  </si>
  <si>
    <t>525,16</t>
  </si>
  <si>
    <t>666,45</t>
  </si>
  <si>
    <t>843,48</t>
  </si>
  <si>
    <t>1.298,05</t>
  </si>
  <si>
    <t>696,36</t>
  </si>
  <si>
    <t>877,44</t>
  </si>
  <si>
    <t>1.347,85</t>
  </si>
  <si>
    <t>911,25</t>
  </si>
  <si>
    <t>1.402,40</t>
  </si>
  <si>
    <t>507,88</t>
  </si>
  <si>
    <t>2.947,74</t>
  </si>
  <si>
    <t>3.392,76</t>
  </si>
  <si>
    <t>2.405,11</t>
  </si>
  <si>
    <t>2.569,44</t>
  </si>
  <si>
    <t>317,18</t>
  </si>
  <si>
    <t>335,58</t>
  </si>
  <si>
    <t>76,75</t>
  </si>
  <si>
    <t>83,11</t>
  </si>
  <si>
    <t>98,31</t>
  </si>
  <si>
    <t>6.595,22</t>
  </si>
  <si>
    <t>7.329,63</t>
  </si>
  <si>
    <t>9.375,18</t>
  </si>
  <si>
    <t>11.500,42</t>
  </si>
  <si>
    <t>14.398,47</t>
  </si>
  <si>
    <t>20.052,58</t>
  </si>
  <si>
    <t>23.335,41</t>
  </si>
  <si>
    <t>49,78</t>
  </si>
  <si>
    <t>153,23</t>
  </si>
  <si>
    <t>131,89</t>
  </si>
  <si>
    <t>156,59</t>
  </si>
  <si>
    <t>148,91</t>
  </si>
  <si>
    <t>190,58</t>
  </si>
  <si>
    <t>179,38</t>
  </si>
  <si>
    <t>164,30</t>
  </si>
  <si>
    <t>181,71</t>
  </si>
  <si>
    <t>166,21</t>
  </si>
  <si>
    <t>224,88</t>
  </si>
  <si>
    <t>200,58</t>
  </si>
  <si>
    <t>217,60</t>
  </si>
  <si>
    <t>248,12</t>
  </si>
  <si>
    <t>39,69</t>
  </si>
  <si>
    <t>64,51</t>
  </si>
  <si>
    <t>83,46</t>
  </si>
  <si>
    <t>108,68</t>
  </si>
  <si>
    <t>59,66</t>
  </si>
  <si>
    <t>83,60</t>
  </si>
  <si>
    <t>52,19</t>
  </si>
  <si>
    <t>65,12</t>
  </si>
  <si>
    <t>97,26</t>
  </si>
  <si>
    <t>164,29</t>
  </si>
  <si>
    <t>1.095,66</t>
  </si>
  <si>
    <t>168,48</t>
  </si>
  <si>
    <t>490,49</t>
  </si>
  <si>
    <t>529,73</t>
  </si>
  <si>
    <t>163,57</t>
  </si>
  <si>
    <t>189,73</t>
  </si>
  <si>
    <t>222,42</t>
  </si>
  <si>
    <t>255,11</t>
  </si>
  <si>
    <t>1.091,10</t>
  </si>
  <si>
    <t>413,42</t>
  </si>
  <si>
    <t>341,20</t>
  </si>
  <si>
    <t>255,89</t>
  </si>
  <si>
    <t>2.480,35</t>
  </si>
  <si>
    <t>124,36</t>
  </si>
  <si>
    <t>60,30</t>
  </si>
  <si>
    <t>142,05</t>
  </si>
  <si>
    <t>36,11</t>
  </si>
  <si>
    <t>9,98</t>
  </si>
  <si>
    <t>26,67</t>
  </si>
  <si>
    <t>42,07</t>
  </si>
  <si>
    <t>553,57</t>
  </si>
  <si>
    <t>114,14</t>
  </si>
  <si>
    <t>213,14</t>
  </si>
  <si>
    <t>332,62</t>
  </si>
  <si>
    <t>481,58</t>
  </si>
  <si>
    <t>468,92</t>
  </si>
  <si>
    <t>377,51</t>
  </si>
  <si>
    <t>922,47</t>
  </si>
  <si>
    <t>7.052,16</t>
  </si>
  <si>
    <t>12.715,54</t>
  </si>
  <si>
    <t>455,53</t>
  </si>
  <si>
    <t>596,62</t>
  </si>
  <si>
    <t>974,28</t>
  </si>
  <si>
    <t>805,76</t>
  </si>
  <si>
    <t>15,30</t>
  </si>
  <si>
    <t>4,95</t>
  </si>
  <si>
    <t>10,46</t>
  </si>
  <si>
    <t>15,04</t>
  </si>
  <si>
    <t>58,80</t>
  </si>
  <si>
    <t>27,33</t>
  </si>
  <si>
    <t>42,71</t>
  </si>
  <si>
    <t>39,77</t>
  </si>
  <si>
    <t>48,23</t>
  </si>
  <si>
    <t>41,80</t>
  </si>
  <si>
    <t>18,68</t>
  </si>
  <si>
    <t>28,19</t>
  </si>
  <si>
    <t>29,50</t>
  </si>
  <si>
    <t>40,27</t>
  </si>
  <si>
    <t>93,58</t>
  </si>
  <si>
    <t>147,65</t>
  </si>
  <si>
    <t>29,28</t>
  </si>
  <si>
    <t>40,30</t>
  </si>
  <si>
    <t>39,99</t>
  </si>
  <si>
    <t>43,80</t>
  </si>
  <si>
    <t>66,69</t>
  </si>
  <si>
    <t>53,43</t>
  </si>
  <si>
    <t>70,69</t>
  </si>
  <si>
    <t>54,41</t>
  </si>
  <si>
    <t>68,91</t>
  </si>
  <si>
    <t>99,43</t>
  </si>
  <si>
    <t>133,72</t>
  </si>
  <si>
    <t>271,40</t>
  </si>
  <si>
    <t>137,97</t>
  </si>
  <si>
    <t>155,85</t>
  </si>
  <si>
    <t>209,37</t>
  </si>
  <si>
    <t>259,12</t>
  </si>
  <si>
    <t>343,11</t>
  </si>
  <si>
    <t>423,35</t>
  </si>
  <si>
    <t>58,45</t>
  </si>
  <si>
    <t>73,23</t>
  </si>
  <si>
    <t>55,35</t>
  </si>
  <si>
    <t>144,05</t>
  </si>
  <si>
    <t>162,26</t>
  </si>
  <si>
    <t>44,57</t>
  </si>
  <si>
    <t>73,68</t>
  </si>
  <si>
    <t>157,17</t>
  </si>
  <si>
    <t>180,87</t>
  </si>
  <si>
    <t>127,96</t>
  </si>
  <si>
    <t>169,45</t>
  </si>
  <si>
    <t>131,87</t>
  </si>
  <si>
    <t>200,89</t>
  </si>
  <si>
    <t>112,74</t>
  </si>
  <si>
    <t>136,87</t>
  </si>
  <si>
    <t>178,45</t>
  </si>
  <si>
    <t>62,95</t>
  </si>
  <si>
    <t>84,16</t>
  </si>
  <si>
    <t>113,51</t>
  </si>
  <si>
    <t>181,79</t>
  </si>
  <si>
    <t>62,83</t>
  </si>
  <si>
    <t>72,45</t>
  </si>
  <si>
    <t>101,79</t>
  </si>
  <si>
    <t>125,42</t>
  </si>
  <si>
    <t>87,46</t>
  </si>
  <si>
    <t>95,69</t>
  </si>
  <si>
    <t>116,81</t>
  </si>
  <si>
    <t>185,10</t>
  </si>
  <si>
    <t>105,87</t>
  </si>
  <si>
    <t>170,71</t>
  </si>
  <si>
    <t>46,36</t>
  </si>
  <si>
    <t>84,88</t>
  </si>
  <si>
    <t>109,75</t>
  </si>
  <si>
    <t>130,39</t>
  </si>
  <si>
    <t>185,24</t>
  </si>
  <si>
    <t>204,94</t>
  </si>
  <si>
    <t>277,12</t>
  </si>
  <si>
    <t>380,02</t>
  </si>
  <si>
    <t>545,69</t>
  </si>
  <si>
    <t>38,15</t>
  </si>
  <si>
    <t>55,27</t>
  </si>
  <si>
    <t>103,38</t>
  </si>
  <si>
    <t>27,54</t>
  </si>
  <si>
    <t>67,18</t>
  </si>
  <si>
    <t>96,86</t>
  </si>
  <si>
    <t>169,56</t>
  </si>
  <si>
    <t>92,39</t>
  </si>
  <si>
    <t>30,89</t>
  </si>
  <si>
    <t>26,01</t>
  </si>
  <si>
    <t>18,53</t>
  </si>
  <si>
    <t>17,15</t>
  </si>
  <si>
    <t>26,05</t>
  </si>
  <si>
    <t>83,65</t>
  </si>
  <si>
    <t>204,81</t>
  </si>
  <si>
    <t>46,00</t>
  </si>
  <si>
    <t>61,80</t>
  </si>
  <si>
    <t>116,01</t>
  </si>
  <si>
    <t>234,05</t>
  </si>
  <si>
    <t>21,33</t>
  </si>
  <si>
    <t>29,16</t>
  </si>
  <si>
    <t>53,29</t>
  </si>
  <si>
    <t>115,58</t>
  </si>
  <si>
    <t>188,66</t>
  </si>
  <si>
    <t>64,49</t>
  </si>
  <si>
    <t>166,73</t>
  </si>
  <si>
    <t>72,63</t>
  </si>
  <si>
    <t>73,09</t>
  </si>
  <si>
    <t>78,35</t>
  </si>
  <si>
    <t>179,77</t>
  </si>
  <si>
    <t>193,98</t>
  </si>
  <si>
    <t>82,39</t>
  </si>
  <si>
    <t>103,84</t>
  </si>
  <si>
    <t>61,29</t>
  </si>
  <si>
    <t>97,62</t>
  </si>
  <si>
    <t>94,41</t>
  </si>
  <si>
    <t>130,42</t>
  </si>
  <si>
    <t>188,01</t>
  </si>
  <si>
    <t>228,29</t>
  </si>
  <si>
    <t>315,68</t>
  </si>
  <si>
    <t>409,12</t>
  </si>
  <si>
    <t>98,45</t>
  </si>
  <si>
    <t>134,74</t>
  </si>
  <si>
    <t>70,79</t>
  </si>
  <si>
    <t>113,68</t>
  </si>
  <si>
    <t>54,75</t>
  </si>
  <si>
    <t>64,04</t>
  </si>
  <si>
    <t>614,63</t>
  </si>
  <si>
    <t>26,50</t>
  </si>
  <si>
    <t>35,21</t>
  </si>
  <si>
    <t>35,62</t>
  </si>
  <si>
    <t>47,99</t>
  </si>
  <si>
    <t>33,99</t>
  </si>
  <si>
    <t>32,69</t>
  </si>
  <si>
    <t>56,49</t>
  </si>
  <si>
    <t>239,43</t>
  </si>
  <si>
    <t>279,45</t>
  </si>
  <si>
    <t>137,18</t>
  </si>
  <si>
    <t>155,50</t>
  </si>
  <si>
    <t>129,51</t>
  </si>
  <si>
    <t>215,21</t>
  </si>
  <si>
    <t>278,00</t>
  </si>
  <si>
    <t>226,84</t>
  </si>
  <si>
    <t>284,28</t>
  </si>
  <si>
    <t>142,01</t>
  </si>
  <si>
    <t>222,45</t>
  </si>
  <si>
    <t>287,65</t>
  </si>
  <si>
    <t>9,08</t>
  </si>
  <si>
    <t>13,28</t>
  </si>
  <si>
    <t>12,95</t>
  </si>
  <si>
    <t>7,14</t>
  </si>
  <si>
    <t>8,64</t>
  </si>
  <si>
    <t>33,17</t>
  </si>
  <si>
    <t>11,41</t>
  </si>
  <si>
    <t>8,38</t>
  </si>
  <si>
    <t>3,79</t>
  </si>
  <si>
    <t>8,07</t>
  </si>
  <si>
    <t>14,80</t>
  </si>
  <si>
    <t>7,67</t>
  </si>
  <si>
    <t>11,19</t>
  </si>
  <si>
    <t>6,60</t>
  </si>
  <si>
    <t>8,13</t>
  </si>
  <si>
    <t>16,37</t>
  </si>
  <si>
    <t>26,83</t>
  </si>
  <si>
    <t>4,42</t>
  </si>
  <si>
    <t>23,98</t>
  </si>
  <si>
    <t>35,94</t>
  </si>
  <si>
    <t>40,55</t>
  </si>
  <si>
    <t>50,15</t>
  </si>
  <si>
    <t>113,15</t>
  </si>
  <si>
    <t>9,80</t>
  </si>
  <si>
    <t>71,41</t>
  </si>
  <si>
    <t>133,39</t>
  </si>
  <si>
    <t>100,32</t>
  </si>
  <si>
    <t>98,64</t>
  </si>
  <si>
    <t>13,92</t>
  </si>
  <si>
    <t>36,15</t>
  </si>
  <si>
    <t>19,48</t>
  </si>
  <si>
    <t>23,70</t>
  </si>
  <si>
    <t>33,70</t>
  </si>
  <si>
    <t>60,28</t>
  </si>
  <si>
    <t>49,74</t>
  </si>
  <si>
    <t>42,68</t>
  </si>
  <si>
    <t>35,47</t>
  </si>
  <si>
    <t>70,12</t>
  </si>
  <si>
    <t>68,01</t>
  </si>
  <si>
    <t>61,73</t>
  </si>
  <si>
    <t>121,57</t>
  </si>
  <si>
    <t>34,34</t>
  </si>
  <si>
    <t>39,19</t>
  </si>
  <si>
    <t>100,68</t>
  </si>
  <si>
    <t>167,24</t>
  </si>
  <si>
    <t>39,62</t>
  </si>
  <si>
    <t>14,85</t>
  </si>
  <si>
    <t>18,64</t>
  </si>
  <si>
    <t>92,20</t>
  </si>
  <si>
    <t>181,98</t>
  </si>
  <si>
    <t>64,89</t>
  </si>
  <si>
    <t>275,43</t>
  </si>
  <si>
    <t>44,11</t>
  </si>
  <si>
    <t>8,62</t>
  </si>
  <si>
    <t>84,75</t>
  </si>
  <si>
    <t>73,20</t>
  </si>
  <si>
    <t>129,61</t>
  </si>
  <si>
    <t>105,97</t>
  </si>
  <si>
    <t>21,18</t>
  </si>
  <si>
    <t>17,65</t>
  </si>
  <si>
    <t>34,90</t>
  </si>
  <si>
    <t>25,37</t>
  </si>
  <si>
    <t>59,23</t>
  </si>
  <si>
    <t>39,16</t>
  </si>
  <si>
    <t>61,43</t>
  </si>
  <si>
    <t>101,23</t>
  </si>
  <si>
    <t>68,48</t>
  </si>
  <si>
    <t>263,52</t>
  </si>
  <si>
    <t>138,25</t>
  </si>
  <si>
    <t>40,38</t>
  </si>
  <si>
    <t>71,91</t>
  </si>
  <si>
    <t>67,82</t>
  </si>
  <si>
    <t>59,43</t>
  </si>
  <si>
    <t>211,39</t>
  </si>
  <si>
    <t>182,51</t>
  </si>
  <si>
    <t>17,94</t>
  </si>
  <si>
    <t>162,83</t>
  </si>
  <si>
    <t>39,58</t>
  </si>
  <si>
    <t>112,89</t>
  </si>
  <si>
    <t>44,92</t>
  </si>
  <si>
    <t>34,62</t>
  </si>
  <si>
    <t>11,35</t>
  </si>
  <si>
    <t>17,55</t>
  </si>
  <si>
    <t>16,11</t>
  </si>
  <si>
    <t>22,86</t>
  </si>
  <si>
    <t>36,42</t>
  </si>
  <si>
    <t>15,69</t>
  </si>
  <si>
    <t>27,06</t>
  </si>
  <si>
    <t>40,64</t>
  </si>
  <si>
    <t>13,99</t>
  </si>
  <si>
    <t>17,57</t>
  </si>
  <si>
    <t>31,14</t>
  </si>
  <si>
    <t>20,25</t>
  </si>
  <si>
    <t>30,77</t>
  </si>
  <si>
    <t>60,33</t>
  </si>
  <si>
    <t>148,27</t>
  </si>
  <si>
    <t>151,71</t>
  </si>
  <si>
    <t>174,49</t>
  </si>
  <si>
    <t>179,13</t>
  </si>
  <si>
    <t>14,56</t>
  </si>
  <si>
    <t>25,43</t>
  </si>
  <si>
    <t>37,93</t>
  </si>
  <si>
    <t>17,44</t>
  </si>
  <si>
    <t>31,00</t>
  </si>
  <si>
    <t>55,05</t>
  </si>
  <si>
    <t>34,27</t>
  </si>
  <si>
    <t>135,17</t>
  </si>
  <si>
    <t>49,34</t>
  </si>
  <si>
    <t>24,94</t>
  </si>
  <si>
    <t>165,03</t>
  </si>
  <si>
    <t>30,93</t>
  </si>
  <si>
    <t>222,94</t>
  </si>
  <si>
    <t>111,43</t>
  </si>
  <si>
    <t>161,37</t>
  </si>
  <si>
    <t>140,82</t>
  </si>
  <si>
    <t>236,69</t>
  </si>
  <si>
    <t>76,19</t>
  </si>
  <si>
    <t>170,50</t>
  </si>
  <si>
    <t>209,69</t>
  </si>
  <si>
    <t>60,05</t>
  </si>
  <si>
    <t>76,74</t>
  </si>
  <si>
    <t>27,61</t>
  </si>
  <si>
    <t>110,68</t>
  </si>
  <si>
    <t>81,48</t>
  </si>
  <si>
    <t>175,08</t>
  </si>
  <si>
    <t>14,12</t>
  </si>
  <si>
    <t>46,84</t>
  </si>
  <si>
    <t>344,19</t>
  </si>
  <si>
    <t>177,99</t>
  </si>
  <si>
    <t>424,63</t>
  </si>
  <si>
    <t>29,11</t>
  </si>
  <si>
    <t>37,23</t>
  </si>
  <si>
    <t>33,37</t>
  </si>
  <si>
    <t>42,90</t>
  </si>
  <si>
    <t>65,61</t>
  </si>
  <si>
    <t>72,44</t>
  </si>
  <si>
    <t>111,46</t>
  </si>
  <si>
    <t>104,78</t>
  </si>
  <si>
    <t>146,07</t>
  </si>
  <si>
    <t>133,19</t>
  </si>
  <si>
    <t>98,57</t>
  </si>
  <si>
    <t>143,09</t>
  </si>
  <si>
    <t>176,38</t>
  </si>
  <si>
    <t>39,66</t>
  </si>
  <si>
    <t>50,69</t>
  </si>
  <si>
    <t>50,67</t>
  </si>
  <si>
    <t>67,02</t>
  </si>
  <si>
    <t>93,37</t>
  </si>
  <si>
    <t>42,84</t>
  </si>
  <si>
    <t>53,09</t>
  </si>
  <si>
    <t>60,55</t>
  </si>
  <si>
    <t>58,31</t>
  </si>
  <si>
    <t>113,63</t>
  </si>
  <si>
    <t>106,95</t>
  </si>
  <si>
    <t>150,45</t>
  </si>
  <si>
    <t>137,57</t>
  </si>
  <si>
    <t>55,58</t>
  </si>
  <si>
    <t>66,88</t>
  </si>
  <si>
    <t>76,90</t>
  </si>
  <si>
    <t>145,92</t>
  </si>
  <si>
    <t>182,21</t>
  </si>
  <si>
    <t>26,04</t>
  </si>
  <si>
    <t>29,46</t>
  </si>
  <si>
    <t>59,78</t>
  </si>
  <si>
    <t>77,01</t>
  </si>
  <si>
    <t>83,09</t>
  </si>
  <si>
    <t>31,02</t>
  </si>
  <si>
    <t>39,68</t>
  </si>
  <si>
    <t>92,56</t>
  </si>
  <si>
    <t>85,88</t>
  </si>
  <si>
    <t>125,92</t>
  </si>
  <si>
    <t>113,04</t>
  </si>
  <si>
    <t>48,93</t>
  </si>
  <si>
    <t>117,85</t>
  </si>
  <si>
    <t>149,49</t>
  </si>
  <si>
    <t>28,01</t>
  </si>
  <si>
    <t>29,24</t>
  </si>
  <si>
    <t>16,44</t>
  </si>
  <si>
    <t>42,38</t>
  </si>
  <si>
    <t>33,96</t>
  </si>
  <si>
    <t>141,86</t>
  </si>
  <si>
    <t>205,80</t>
  </si>
  <si>
    <t>42,77</t>
  </si>
  <si>
    <t>59,52</t>
  </si>
  <si>
    <t>95,02</t>
  </si>
  <si>
    <t>208,72</t>
  </si>
  <si>
    <t>83,27</t>
  </si>
  <si>
    <t>129,20</t>
  </si>
  <si>
    <t>192,36</t>
  </si>
  <si>
    <t>23,50</t>
  </si>
  <si>
    <t>42,43</t>
  </si>
  <si>
    <t>53,28</t>
  </si>
  <si>
    <t>99,14</t>
  </si>
  <si>
    <t>101,57</t>
  </si>
  <si>
    <t>29,65</t>
  </si>
  <si>
    <t>35,90</t>
  </si>
  <si>
    <t>40,83</t>
  </si>
  <si>
    <t>53,25</t>
  </si>
  <si>
    <t>104,49</t>
  </si>
  <si>
    <t>21,77</t>
  </si>
  <si>
    <t>26,95</t>
  </si>
  <si>
    <t>88,13</t>
  </si>
  <si>
    <t>506,20</t>
  </si>
  <si>
    <t>43,84</t>
  </si>
  <si>
    <t>556,63</t>
  </si>
  <si>
    <t>76,52</t>
  </si>
  <si>
    <t>30,61</t>
  </si>
  <si>
    <t>26,54</t>
  </si>
  <si>
    <t>637,57</t>
  </si>
  <si>
    <t>44,36</t>
  </si>
  <si>
    <t>800,37</t>
  </si>
  <si>
    <t>70,32</t>
  </si>
  <si>
    <t>61,48</t>
  </si>
  <si>
    <t>1.109,26</t>
  </si>
  <si>
    <t>165,25</t>
  </si>
  <si>
    <t>1.463,61</t>
  </si>
  <si>
    <t>80,16</t>
  </si>
  <si>
    <t>19,38</t>
  </si>
  <si>
    <t>437,46</t>
  </si>
  <si>
    <t>507,98</t>
  </si>
  <si>
    <t>558,41</t>
  </si>
  <si>
    <t>78,30</t>
  </si>
  <si>
    <t>58,47</t>
  </si>
  <si>
    <t>83,64</t>
  </si>
  <si>
    <t>437,63</t>
  </si>
  <si>
    <t>509,55</t>
  </si>
  <si>
    <t>47,19</t>
  </si>
  <si>
    <t>34,02</t>
  </si>
  <si>
    <t>561,26</t>
  </si>
  <si>
    <t>58,72</t>
  </si>
  <si>
    <t>86,82</t>
  </si>
  <si>
    <t>28,70</t>
  </si>
  <si>
    <t>55,30</t>
  </si>
  <si>
    <t>87,28</t>
  </si>
  <si>
    <t>283,03</t>
  </si>
  <si>
    <t>38,29</t>
  </si>
  <si>
    <t>38,31</t>
  </si>
  <si>
    <t>57,53</t>
  </si>
  <si>
    <t>82,97</t>
  </si>
  <si>
    <t>76,89</t>
  </si>
  <si>
    <t>56,88</t>
  </si>
  <si>
    <t>82,55</t>
  </si>
  <si>
    <t>125,76</t>
  </si>
  <si>
    <t>113,30</t>
  </si>
  <si>
    <t>149,18</t>
  </si>
  <si>
    <t>75,62</t>
  </si>
  <si>
    <t>187,67</t>
  </si>
  <si>
    <t>279,29</t>
  </si>
  <si>
    <t>392,41</t>
  </si>
  <si>
    <t>128,14</t>
  </si>
  <si>
    <t>145,73</t>
  </si>
  <si>
    <t>359,33</t>
  </si>
  <si>
    <t>298,17</t>
  </si>
  <si>
    <t>352,68</t>
  </si>
  <si>
    <t>810,18</t>
  </si>
  <si>
    <t>187,71</t>
  </si>
  <si>
    <t>444,86</t>
  </si>
  <si>
    <t>678,05</t>
  </si>
  <si>
    <t>1.413,89</t>
  </si>
  <si>
    <t>5,89</t>
  </si>
  <si>
    <t>27,52</t>
  </si>
  <si>
    <t>33,48</t>
  </si>
  <si>
    <t>75,90</t>
  </si>
  <si>
    <t>110,54</t>
  </si>
  <si>
    <t>10,34</t>
  </si>
  <si>
    <t>44,88</t>
  </si>
  <si>
    <t>59,09</t>
  </si>
  <si>
    <t>118,03</t>
  </si>
  <si>
    <t>151,00</t>
  </si>
  <si>
    <t>116,25</t>
  </si>
  <si>
    <t>281,98</t>
  </si>
  <si>
    <t>229,60</t>
  </si>
  <si>
    <t>15,84</t>
  </si>
  <si>
    <t>23,96</t>
  </si>
  <si>
    <t>91,32</t>
  </si>
  <si>
    <t>153,80</t>
  </si>
  <si>
    <t>130,16</t>
  </si>
  <si>
    <t>228,77</t>
  </si>
  <si>
    <t>216,68</t>
  </si>
  <si>
    <t>28,88</t>
  </si>
  <si>
    <t>41,93</t>
  </si>
  <si>
    <t>52,12</t>
  </si>
  <si>
    <t>25,25</t>
  </si>
  <si>
    <t>60,46</t>
  </si>
  <si>
    <t>211,87</t>
  </si>
  <si>
    <t>287,30</t>
  </si>
  <si>
    <t>396,67</t>
  </si>
  <si>
    <t>36,02</t>
  </si>
  <si>
    <t>14,52</t>
  </si>
  <si>
    <t>164,00</t>
  </si>
  <si>
    <t>34,75</t>
  </si>
  <si>
    <t>142,53</t>
  </si>
  <si>
    <t>21,92</t>
  </si>
  <si>
    <t>63,17</t>
  </si>
  <si>
    <t>147,48</t>
  </si>
  <si>
    <t>39,48</t>
  </si>
  <si>
    <t>79,51</t>
  </si>
  <si>
    <t>168,62</t>
  </si>
  <si>
    <t>217,00</t>
  </si>
  <si>
    <t>33,00</t>
  </si>
  <si>
    <t>43,26</t>
  </si>
  <si>
    <t>57,74</t>
  </si>
  <si>
    <t>83,52</t>
  </si>
  <si>
    <t>262,42</t>
  </si>
  <si>
    <t>303,57</t>
  </si>
  <si>
    <t>425,31</t>
  </si>
  <si>
    <t>120,83</t>
  </si>
  <si>
    <t>49,98</t>
  </si>
  <si>
    <t>66,86</t>
  </si>
  <si>
    <t>65,20</t>
  </si>
  <si>
    <t>25,76</t>
  </si>
  <si>
    <t>51,95</t>
  </si>
  <si>
    <t>18,52</t>
  </si>
  <si>
    <t>30,38</t>
  </si>
  <si>
    <t>40,24</t>
  </si>
  <si>
    <t>44,07</t>
  </si>
  <si>
    <t>86,54</t>
  </si>
  <si>
    <t>83,98</t>
  </si>
  <si>
    <t>130,59</t>
  </si>
  <si>
    <t>195,47</t>
  </si>
  <si>
    <t>17,45</t>
  </si>
  <si>
    <t>87,95</t>
  </si>
  <si>
    <t>28,42</t>
  </si>
  <si>
    <t>48,28</t>
  </si>
  <si>
    <t>92,25</t>
  </si>
  <si>
    <t>138,92</t>
  </si>
  <si>
    <t>219,36</t>
  </si>
  <si>
    <t>8,06</t>
  </si>
  <si>
    <t>87,24</t>
  </si>
  <si>
    <t>139,22</t>
  </si>
  <si>
    <t>7,45</t>
  </si>
  <si>
    <t>29,85</t>
  </si>
  <si>
    <t>90,91</t>
  </si>
  <si>
    <t>195,42</t>
  </si>
  <si>
    <t>24,34</t>
  </si>
  <si>
    <t>98,04</t>
  </si>
  <si>
    <t>137,47</t>
  </si>
  <si>
    <t>219,27</t>
  </si>
  <si>
    <t>306,13</t>
  </si>
  <si>
    <t>156,31</t>
  </si>
  <si>
    <t>277,30</t>
  </si>
  <si>
    <t>314,37</t>
  </si>
  <si>
    <t>150,65</t>
  </si>
  <si>
    <t>249,65</t>
  </si>
  <si>
    <t>18,12</t>
  </si>
  <si>
    <t>23,65</t>
  </si>
  <si>
    <t>27,05</t>
  </si>
  <si>
    <t>39,82</t>
  </si>
  <si>
    <t>27,02</t>
  </si>
  <si>
    <t>31,37</t>
  </si>
  <si>
    <t>48,78</t>
  </si>
  <si>
    <t>44,84</t>
  </si>
  <si>
    <t>21,68</t>
  </si>
  <si>
    <t>27,67</t>
  </si>
  <si>
    <t>30,99</t>
  </si>
  <si>
    <t>29,75</t>
  </si>
  <si>
    <t>41,07</t>
  </si>
  <si>
    <t>34,13</t>
  </si>
  <si>
    <t>32,23</t>
  </si>
  <si>
    <t>34,59</t>
  </si>
  <si>
    <t>55,80</t>
  </si>
  <si>
    <t>69,93</t>
  </si>
  <si>
    <t>29,60</t>
  </si>
  <si>
    <t>32,96</t>
  </si>
  <si>
    <t>51,14</t>
  </si>
  <si>
    <t>68,86</t>
  </si>
  <si>
    <t>80,43</t>
  </si>
  <si>
    <t>31,96</t>
  </si>
  <si>
    <t>38,19</t>
  </si>
  <si>
    <t>79,06</t>
  </si>
  <si>
    <t>96,18</t>
  </si>
  <si>
    <t>116,70</t>
  </si>
  <si>
    <t>208,91</t>
  </si>
  <si>
    <t>223,81</t>
  </si>
  <si>
    <t>226,59</t>
  </si>
  <si>
    <t>226,81</t>
  </si>
  <si>
    <t>260,17</t>
  </si>
  <si>
    <t>275,28</t>
  </si>
  <si>
    <t>31,21</t>
  </si>
  <si>
    <t>38,78</t>
  </si>
  <si>
    <t>90,83</t>
  </si>
  <si>
    <t>92,62</t>
  </si>
  <si>
    <t>106,35</t>
  </si>
  <si>
    <t>109,78</t>
  </si>
  <si>
    <t>121,76</t>
  </si>
  <si>
    <t>138,26</t>
  </si>
  <si>
    <t>166,04</t>
  </si>
  <si>
    <t>183,19</t>
  </si>
  <si>
    <t>86,56</t>
  </si>
  <si>
    <t>101,28</t>
  </si>
  <si>
    <t>172,97</t>
  </si>
  <si>
    <t>184,27</t>
  </si>
  <si>
    <t>224,38</t>
  </si>
  <si>
    <t>150,42</t>
  </si>
  <si>
    <t>238,42</t>
  </si>
  <si>
    <t>251,87</t>
  </si>
  <si>
    <t>533,27</t>
  </si>
  <si>
    <t>472,94</t>
  </si>
  <si>
    <t>223,09</t>
  </si>
  <si>
    <t>378,24</t>
  </si>
  <si>
    <t>577,87</t>
  </si>
  <si>
    <t>38,97</t>
  </si>
  <si>
    <t>49,43</t>
  </si>
  <si>
    <t>58,74</t>
  </si>
  <si>
    <t>87,34</t>
  </si>
  <si>
    <t>131,63</t>
  </si>
  <si>
    <t>161,41</t>
  </si>
  <si>
    <t>215,19</t>
  </si>
  <si>
    <t>43,75</t>
  </si>
  <si>
    <t>88,09</t>
  </si>
  <si>
    <t>121,12</t>
  </si>
  <si>
    <t>129,53</t>
  </si>
  <si>
    <t>221,11</t>
  </si>
  <si>
    <t>234,56</t>
  </si>
  <si>
    <t>519,46</t>
  </si>
  <si>
    <t>459,13</t>
  </si>
  <si>
    <t>98,20</t>
  </si>
  <si>
    <t>195,20</t>
  </si>
  <si>
    <t>355,11</t>
  </si>
  <si>
    <t>559,51</t>
  </si>
  <si>
    <t>20,61</t>
  </si>
  <si>
    <t>43,56</t>
  </si>
  <si>
    <t>64,30</t>
  </si>
  <si>
    <t>79,02</t>
  </si>
  <si>
    <t>119,68</t>
  </si>
  <si>
    <t>149,46</t>
  </si>
  <si>
    <t>199,45</t>
  </si>
  <si>
    <t>40,39</t>
  </si>
  <si>
    <t>57,17</t>
  </si>
  <si>
    <t>79,24</t>
  </si>
  <si>
    <t>108,63</t>
  </si>
  <si>
    <t>117,04</t>
  </si>
  <si>
    <t>203,06</t>
  </si>
  <si>
    <t>216,51</t>
  </si>
  <si>
    <t>495,94</t>
  </si>
  <si>
    <t>435,61</t>
  </si>
  <si>
    <t>62,80</t>
  </si>
  <si>
    <t>114,71</t>
  </si>
  <si>
    <t>178,55</t>
  </si>
  <si>
    <t>334,63</t>
  </si>
  <si>
    <t>528,12</t>
  </si>
  <si>
    <t>42,44</t>
  </si>
  <si>
    <t>66,68</t>
  </si>
  <si>
    <t>56,13</t>
  </si>
  <si>
    <t>947,62</t>
  </si>
  <si>
    <t>768,80</t>
  </si>
  <si>
    <t>162,87</t>
  </si>
  <si>
    <t>287,37</t>
  </si>
  <si>
    <t>393,21</t>
  </si>
  <si>
    <t>643,19</t>
  </si>
  <si>
    <t>177,98</t>
  </si>
  <si>
    <t>283,07</t>
  </si>
  <si>
    <t>560,68</t>
  </si>
  <si>
    <t>770,32</t>
  </si>
  <si>
    <t>913,21</t>
  </si>
  <si>
    <t>212,79</t>
  </si>
  <si>
    <t>396,88</t>
  </si>
  <si>
    <t>561,30</t>
  </si>
  <si>
    <t>665,89</t>
  </si>
  <si>
    <t>128,34</t>
  </si>
  <si>
    <t>381,29</t>
  </si>
  <si>
    <t>655,84</t>
  </si>
  <si>
    <t>1.087,06</t>
  </si>
  <si>
    <t>253,82</t>
  </si>
  <si>
    <t>450,35</t>
  </si>
  <si>
    <t>174,01</t>
  </si>
  <si>
    <t>276,27</t>
  </si>
  <si>
    <t>545,40</t>
  </si>
  <si>
    <t>749,37</t>
  </si>
  <si>
    <t>886,12</t>
  </si>
  <si>
    <t>207,17</t>
  </si>
  <si>
    <t>387,26</t>
  </si>
  <si>
    <t>547,57</t>
  </si>
  <si>
    <t>647,34</t>
  </si>
  <si>
    <t>30,52</t>
  </si>
  <si>
    <t>78,20</t>
  </si>
  <si>
    <t>35,54</t>
  </si>
  <si>
    <t>14,17</t>
  </si>
  <si>
    <t>737,19</t>
  </si>
  <si>
    <t>451,42</t>
  </si>
  <si>
    <t>385,25</t>
  </si>
  <si>
    <t>218,45</t>
  </si>
  <si>
    <t>55,66</t>
  </si>
  <si>
    <t>155,77</t>
  </si>
  <si>
    <t>38,37</t>
  </si>
  <si>
    <t>41,57</t>
  </si>
  <si>
    <t>439,95</t>
  </si>
  <si>
    <t>694,15</t>
  </si>
  <si>
    <t>432,00</t>
  </si>
  <si>
    <t>250,51</t>
  </si>
  <si>
    <t>329,90</t>
  </si>
  <si>
    <t>231,56</t>
  </si>
  <si>
    <t>164,81</t>
  </si>
  <si>
    <t>127,98</t>
  </si>
  <si>
    <t>317,52</t>
  </si>
  <si>
    <t>125,79</t>
  </si>
  <si>
    <t>226,54</t>
  </si>
  <si>
    <t>52,85</t>
  </si>
  <si>
    <t>270,87</t>
  </si>
  <si>
    <t>105,71</t>
  </si>
  <si>
    <t>99,69</t>
  </si>
  <si>
    <t>44,85</t>
  </si>
  <si>
    <t>20,30</t>
  </si>
  <si>
    <t>41,02</t>
  </si>
  <si>
    <t>88,87</t>
  </si>
  <si>
    <t>817,01</t>
  </si>
  <si>
    <t>775,21</t>
  </si>
  <si>
    <t>780,92</t>
  </si>
  <si>
    <t>676,01</t>
  </si>
  <si>
    <t>497,71</t>
  </si>
  <si>
    <t>503,42</t>
  </si>
  <si>
    <t>423,27</t>
  </si>
  <si>
    <t>264,74</t>
  </si>
  <si>
    <t>270,45</t>
  </si>
  <si>
    <t>256,47</t>
  </si>
  <si>
    <t>262,18</t>
  </si>
  <si>
    <t>449,28</t>
  </si>
  <si>
    <t>481,52</t>
  </si>
  <si>
    <t>333,40</t>
  </si>
  <si>
    <t>325,13</t>
  </si>
  <si>
    <t>231,47</t>
  </si>
  <si>
    <t>376,24</t>
  </si>
  <si>
    <t>166,78</t>
  </si>
  <si>
    <t>311,55</t>
  </si>
  <si>
    <t>313,78</t>
  </si>
  <si>
    <t>810,77</t>
  </si>
  <si>
    <t>631,53</t>
  </si>
  <si>
    <t>212,93</t>
  </si>
  <si>
    <t>852,79</t>
  </si>
  <si>
    <t>557,83</t>
  </si>
  <si>
    <t>978,77</t>
  </si>
  <si>
    <t>922,25</t>
  </si>
  <si>
    <t>193,67</t>
  </si>
  <si>
    <t>200,95</t>
  </si>
  <si>
    <t>781,73</t>
  </si>
  <si>
    <t>29,05</t>
  </si>
  <si>
    <t>107,38</t>
  </si>
  <si>
    <t>372,63</t>
  </si>
  <si>
    <t>180,51</t>
  </si>
  <si>
    <t>667,18</t>
  </si>
  <si>
    <t>25,35</t>
  </si>
  <si>
    <t>577,01</t>
  </si>
  <si>
    <t>76,54</t>
  </si>
  <si>
    <t>41,13</t>
  </si>
  <si>
    <t>429,52</t>
  </si>
  <si>
    <t>474,57</t>
  </si>
  <si>
    <t>434,19</t>
  </si>
  <si>
    <t>217,25</t>
  </si>
  <si>
    <t>232,11</t>
  </si>
  <si>
    <t>242,00</t>
  </si>
  <si>
    <t>249,58</t>
  </si>
  <si>
    <t>202,99</t>
  </si>
  <si>
    <t>220,60</t>
  </si>
  <si>
    <t>231,85</t>
  </si>
  <si>
    <t>238,87</t>
  </si>
  <si>
    <t>799,50</t>
  </si>
  <si>
    <t>1.681,51</t>
  </si>
  <si>
    <t>2.300,37</t>
  </si>
  <si>
    <t>3.675,10</t>
  </si>
  <si>
    <t>4.979,12</t>
  </si>
  <si>
    <t>5.790,08</t>
  </si>
  <si>
    <t>6.853,90</t>
  </si>
  <si>
    <t>1.496,28</t>
  </si>
  <si>
    <t>3.211,49</t>
  </si>
  <si>
    <t>4.501,18</t>
  </si>
  <si>
    <t>6.249,18</t>
  </si>
  <si>
    <t>2.341,34</t>
  </si>
  <si>
    <t>3.562,51</t>
  </si>
  <si>
    <t>4.093,75</t>
  </si>
  <si>
    <t>5.669,68</t>
  </si>
  <si>
    <t>5.010,76</t>
  </si>
  <si>
    <t>6.698,18</t>
  </si>
  <si>
    <t>9.467,07</t>
  </si>
  <si>
    <t>12.642,76</t>
  </si>
  <si>
    <t>14.524,16</t>
  </si>
  <si>
    <t>16.022,45</t>
  </si>
  <si>
    <t>4.165,93</t>
  </si>
  <si>
    <t>6.468,01</t>
  </si>
  <si>
    <t>9.983,46</t>
  </si>
  <si>
    <t>12.953,40</t>
  </si>
  <si>
    <t>14.887,83</t>
  </si>
  <si>
    <t>17.507,55</t>
  </si>
  <si>
    <t>4.458,66</t>
  </si>
  <si>
    <t>7.795,45</t>
  </si>
  <si>
    <t>9.993,32</t>
  </si>
  <si>
    <t>14.780,61</t>
  </si>
  <si>
    <t>3.539,83</t>
  </si>
  <si>
    <t>4.675,92</t>
  </si>
  <si>
    <t>6.563,98</t>
  </si>
  <si>
    <t>8.893,79</t>
  </si>
  <si>
    <t>10.053,82</t>
  </si>
  <si>
    <t>10.759,01</t>
  </si>
  <si>
    <t>3.039,99</t>
  </si>
  <si>
    <t>4.818,57</t>
  </si>
  <si>
    <t>7.588,59</t>
  </si>
  <si>
    <t>9.825,10</t>
  </si>
  <si>
    <t>11.534,79</t>
  </si>
  <si>
    <t>13.623,62</t>
  </si>
  <si>
    <t>2.521,83</t>
  </si>
  <si>
    <t>4.337,47</t>
  </si>
  <si>
    <t>5.690,24</t>
  </si>
  <si>
    <t>8.432,07</t>
  </si>
  <si>
    <t>732,52</t>
  </si>
  <si>
    <t>676,65</t>
  </si>
  <si>
    <t>31,31</t>
  </si>
  <si>
    <t>132,63</t>
  </si>
  <si>
    <t>729,13</t>
  </si>
  <si>
    <t>115,46</t>
  </si>
  <si>
    <t>127,99</t>
  </si>
  <si>
    <t>195,23</t>
  </si>
  <si>
    <t>30,53</t>
  </si>
  <si>
    <t>41,29</t>
  </si>
  <si>
    <t>257,20</t>
  </si>
  <si>
    <t>44,52</t>
  </si>
  <si>
    <t>50,23</t>
  </si>
  <si>
    <t>53,95</t>
  </si>
  <si>
    <t>432,42</t>
  </si>
  <si>
    <t>259,03</t>
  </si>
  <si>
    <t>84,38</t>
  </si>
  <si>
    <t>86,84</t>
  </si>
  <si>
    <t>82,31</t>
  </si>
  <si>
    <t>39,91</t>
  </si>
  <si>
    <t>36,59</t>
  </si>
  <si>
    <t>59,72</t>
  </si>
  <si>
    <t>81,73</t>
  </si>
  <si>
    <t>83,95</t>
  </si>
  <si>
    <t>153,55</t>
  </si>
  <si>
    <t>65,16</t>
  </si>
  <si>
    <t>103,66</t>
  </si>
  <si>
    <t>122,18</t>
  </si>
  <si>
    <t>158,64</t>
  </si>
  <si>
    <t>291,86</t>
  </si>
  <si>
    <t>347,54</t>
  </si>
  <si>
    <t>685,06</t>
  </si>
  <si>
    <t>130,30</t>
  </si>
  <si>
    <t>169,28</t>
  </si>
  <si>
    <t>175,53</t>
  </si>
  <si>
    <t>53,12</t>
  </si>
  <si>
    <t>59,79</t>
  </si>
  <si>
    <t>92,70</t>
  </si>
  <si>
    <t>212,20</t>
  </si>
  <si>
    <t>202,41</t>
  </si>
  <si>
    <t>351,38</t>
  </si>
  <si>
    <t>86,16</t>
  </si>
  <si>
    <t>104,99</t>
  </si>
  <si>
    <t>141,36</t>
  </si>
  <si>
    <t>163,55</t>
  </si>
  <si>
    <t>235,71</t>
  </si>
  <si>
    <t>90,09</t>
  </si>
  <si>
    <t>199,14</t>
  </si>
  <si>
    <t>218,66</t>
  </si>
  <si>
    <t>294,53</t>
  </si>
  <si>
    <t>406,31</t>
  </si>
  <si>
    <t>549,49</t>
  </si>
  <si>
    <t>832,39</t>
  </si>
  <si>
    <t>82,13</t>
  </si>
  <si>
    <t>60,80</t>
  </si>
  <si>
    <t>89,52</t>
  </si>
  <si>
    <t>178,51</t>
  </si>
  <si>
    <t>350,99</t>
  </si>
  <si>
    <t>582,64</t>
  </si>
  <si>
    <t>262,02</t>
  </si>
  <si>
    <t>169,07</t>
  </si>
  <si>
    <t>310,39</t>
  </si>
  <si>
    <t>478,11</t>
  </si>
  <si>
    <t>577,58</t>
  </si>
  <si>
    <t>731,90</t>
  </si>
  <si>
    <t>287,28</t>
  </si>
  <si>
    <t>424,69</t>
  </si>
  <si>
    <t>556,12</t>
  </si>
  <si>
    <t>210,44</t>
  </si>
  <si>
    <t>386,82</t>
  </si>
  <si>
    <t>576,47</t>
  </si>
  <si>
    <t>756,52</t>
  </si>
  <si>
    <t>104,95</t>
  </si>
  <si>
    <t>111,25</t>
  </si>
  <si>
    <t>135,74</t>
  </si>
  <si>
    <t>94,04</t>
  </si>
  <si>
    <t>160,17</t>
  </si>
  <si>
    <t>45,14</t>
  </si>
  <si>
    <t>55,11</t>
  </si>
  <si>
    <t>88,29</t>
  </si>
  <si>
    <t>112,76</t>
  </si>
  <si>
    <t>23,66</t>
  </si>
  <si>
    <t>17,81</t>
  </si>
  <si>
    <t>2,59</t>
  </si>
  <si>
    <t>4,77</t>
  </si>
  <si>
    <t>22,66</t>
  </si>
  <si>
    <t>24,05</t>
  </si>
  <si>
    <t>5,09</t>
  </si>
  <si>
    <t>43,31</t>
  </si>
  <si>
    <t>2.218,74</t>
  </si>
  <si>
    <t>1.568,73</t>
  </si>
  <si>
    <t>1.252,24</t>
  </si>
  <si>
    <t>1.059,59</t>
  </si>
  <si>
    <t>1.352,32</t>
  </si>
  <si>
    <t>837,89</t>
  </si>
  <si>
    <t>1.053,06</t>
  </si>
  <si>
    <t>1.344,10</t>
  </si>
  <si>
    <t>915,20</t>
  </si>
  <si>
    <t>117,14</t>
  </si>
  <si>
    <t>1.465,41</t>
  </si>
  <si>
    <t>120,14</t>
  </si>
  <si>
    <t>2.562,20</t>
  </si>
  <si>
    <t>1.565,90</t>
  </si>
  <si>
    <t>123,78</t>
  </si>
  <si>
    <t>2.139,13</t>
  </si>
  <si>
    <t>126,92</t>
  </si>
  <si>
    <t>159,70</t>
  </si>
  <si>
    <t>7.265,83</t>
  </si>
  <si>
    <t>169,04</t>
  </si>
  <si>
    <t>61,36</t>
  </si>
  <si>
    <t>184,25</t>
  </si>
  <si>
    <t>1.117,23</t>
  </si>
  <si>
    <t>915,24</t>
  </si>
  <si>
    <t>713,90</t>
  </si>
  <si>
    <t>516,84</t>
  </si>
  <si>
    <t>802,96</t>
  </si>
  <si>
    <t>667,51</t>
  </si>
  <si>
    <t>530,85</t>
  </si>
  <si>
    <t>396,64</t>
  </si>
  <si>
    <t>81,20</t>
  </si>
  <si>
    <t>33,38</t>
  </si>
  <si>
    <t>82,17</t>
  </si>
  <si>
    <t>151,57</t>
  </si>
  <si>
    <t>261,87</t>
  </si>
  <si>
    <t>107,74</t>
  </si>
  <si>
    <t>171,45</t>
  </si>
  <si>
    <t>12,55</t>
  </si>
  <si>
    <t>11,94</t>
  </si>
  <si>
    <t>14,62</t>
  </si>
  <si>
    <t>15,53</t>
  </si>
  <si>
    <t>12,20</t>
  </si>
  <si>
    <t>13,97</t>
  </si>
  <si>
    <t>19,44</t>
  </si>
  <si>
    <t>17,12</t>
  </si>
  <si>
    <t>22,90</t>
  </si>
  <si>
    <t>12,77</t>
  </si>
  <si>
    <t>7,78</t>
  </si>
  <si>
    <t>16,65</t>
  </si>
  <si>
    <t>136,02</t>
  </si>
  <si>
    <t>4,89</t>
  </si>
  <si>
    <t>8,47</t>
  </si>
  <si>
    <t>4,30</t>
  </si>
  <si>
    <t>61,84</t>
  </si>
  <si>
    <t>11,92</t>
  </si>
  <si>
    <t>20,60</t>
  </si>
  <si>
    <t>20,23</t>
  </si>
  <si>
    <t>32,99</t>
  </si>
  <si>
    <t>37,15</t>
  </si>
  <si>
    <t>131,36</t>
  </si>
  <si>
    <t>128,51</t>
  </si>
  <si>
    <t>124,90</t>
  </si>
  <si>
    <t>125,73</t>
  </si>
  <si>
    <t>123,53</t>
  </si>
  <si>
    <t>122,83</t>
  </si>
  <si>
    <t>137,29</t>
  </si>
  <si>
    <t>130,61</t>
  </si>
  <si>
    <t>127,66</t>
  </si>
  <si>
    <t>123,86</t>
  </si>
  <si>
    <t>141,45</t>
  </si>
  <si>
    <t>7,20</t>
  </si>
  <si>
    <t>6,52</t>
  </si>
  <si>
    <t>42,23</t>
  </si>
  <si>
    <t>209,39</t>
  </si>
  <si>
    <t>285,89</t>
  </si>
  <si>
    <t>188,31</t>
  </si>
  <si>
    <t>264,79</t>
  </si>
  <si>
    <t>177,83</t>
  </si>
  <si>
    <t>246,96</t>
  </si>
  <si>
    <t>212,40</t>
  </si>
  <si>
    <t>74,81</t>
  </si>
  <si>
    <t>76,06</t>
  </si>
  <si>
    <t>93,72</t>
  </si>
  <si>
    <t>68,25</t>
  </si>
  <si>
    <t>69,50</t>
  </si>
  <si>
    <t>84,02</t>
  </si>
  <si>
    <t>62,63</t>
  </si>
  <si>
    <t>63,74</t>
  </si>
  <si>
    <t>82,01</t>
  </si>
  <si>
    <t>100,75</t>
  </si>
  <si>
    <t>55,38</t>
  </si>
  <si>
    <t>72,51</t>
  </si>
  <si>
    <t>88,44</t>
  </si>
  <si>
    <t>89,91</t>
  </si>
  <si>
    <t>87,29</t>
  </si>
  <si>
    <t>88,62</t>
  </si>
  <si>
    <t>100,09</t>
  </si>
  <si>
    <t>101,22</t>
  </si>
  <si>
    <t>156,60</t>
  </si>
  <si>
    <t>158,04</t>
  </si>
  <si>
    <t>73,69</t>
  </si>
  <si>
    <t>74,74</t>
  </si>
  <si>
    <t>76,02</t>
  </si>
  <si>
    <t>84,90</t>
  </si>
  <si>
    <t>129,48</t>
  </si>
  <si>
    <t>130,92</t>
  </si>
  <si>
    <t>95,76</t>
  </si>
  <si>
    <t>96,81</t>
  </si>
  <si>
    <t>97,51</t>
  </si>
  <si>
    <t>98,84</t>
  </si>
  <si>
    <t>113,76</t>
  </si>
  <si>
    <t>114,89</t>
  </si>
  <si>
    <t>177,86</t>
  </si>
  <si>
    <t>179,30</t>
  </si>
  <si>
    <t>79,87</t>
  </si>
  <si>
    <t>80,92</t>
  </si>
  <si>
    <t>80,99</t>
  </si>
  <si>
    <t>93,27</t>
  </si>
  <si>
    <t>142,46</t>
  </si>
  <si>
    <t>143,90</t>
  </si>
  <si>
    <t>81,56</t>
  </si>
  <si>
    <t>151,86</t>
  </si>
  <si>
    <t>83,26</t>
  </si>
  <si>
    <t>126,88</t>
  </si>
  <si>
    <t>72,60</t>
  </si>
  <si>
    <t>73,87</t>
  </si>
  <si>
    <t>66,58</t>
  </si>
  <si>
    <t>77,36</t>
  </si>
  <si>
    <t>78,63</t>
  </si>
  <si>
    <t>67,96</t>
  </si>
  <si>
    <t>69,23</t>
  </si>
  <si>
    <t>82,45</t>
  </si>
  <si>
    <t>89,34</t>
  </si>
  <si>
    <t>80,24</t>
  </si>
  <si>
    <t>86,18</t>
  </si>
  <si>
    <t>92,58</t>
  </si>
  <si>
    <t>94,39</t>
  </si>
  <si>
    <t>83,69</t>
  </si>
  <si>
    <t>94,49</t>
  </si>
  <si>
    <t>96,49</t>
  </si>
  <si>
    <t>87,17</t>
  </si>
  <si>
    <t>89,17</t>
  </si>
  <si>
    <t>108,84</t>
  </si>
  <si>
    <t>110,84</t>
  </si>
  <si>
    <t>95,01</t>
  </si>
  <si>
    <t>140,34</t>
  </si>
  <si>
    <t>62,85</t>
  </si>
  <si>
    <t>101,20</t>
  </si>
  <si>
    <t>57,27</t>
  </si>
  <si>
    <t>58,21</t>
  </si>
  <si>
    <t>76,88</t>
  </si>
  <si>
    <t>91,93</t>
  </si>
  <si>
    <t>93,30</t>
  </si>
  <si>
    <t>69,14</t>
  </si>
  <si>
    <t>70,08</t>
  </si>
  <si>
    <t>88,83</t>
  </si>
  <si>
    <t>89,93</t>
  </si>
  <si>
    <t>107,26</t>
  </si>
  <si>
    <t>80,76</t>
  </si>
  <si>
    <t>96,41</t>
  </si>
  <si>
    <t>61,52</t>
  </si>
  <si>
    <t>62,58</t>
  </si>
  <si>
    <t>72,96</t>
  </si>
  <si>
    <t>68,17</t>
  </si>
  <si>
    <t>89,38</t>
  </si>
  <si>
    <t>84,07</t>
  </si>
  <si>
    <t>77,15</t>
  </si>
  <si>
    <t>86,87</t>
  </si>
  <si>
    <t>103,42</t>
  </si>
  <si>
    <t>98,22</t>
  </si>
  <si>
    <t>92,66</t>
  </si>
  <si>
    <t>85,36</t>
  </si>
  <si>
    <t>109,53</t>
  </si>
  <si>
    <t>86,59</t>
  </si>
  <si>
    <t>81,80</t>
  </si>
  <si>
    <t>102,70</t>
  </si>
  <si>
    <t>97,64</t>
  </si>
  <si>
    <t>94,58</t>
  </si>
  <si>
    <t>111,38</t>
  </si>
  <si>
    <t>102,75</t>
  </si>
  <si>
    <t>95,82</t>
  </si>
  <si>
    <t>117,00</t>
  </si>
  <si>
    <t>112,03</t>
  </si>
  <si>
    <t>110,35</t>
  </si>
  <si>
    <t>101,58</t>
  </si>
  <si>
    <t>127,15</t>
  </si>
  <si>
    <t>118,04</t>
  </si>
  <si>
    <t>86,53</t>
  </si>
  <si>
    <t>177,38</t>
  </si>
  <si>
    <t>899,80</t>
  </si>
  <si>
    <t>655,44</t>
  </si>
  <si>
    <t>83,05</t>
  </si>
  <si>
    <t>101,52</t>
  </si>
  <si>
    <t>88,63</t>
  </si>
  <si>
    <t>100,69</t>
  </si>
  <si>
    <t>142,17</t>
  </si>
  <si>
    <t>105,95</t>
  </si>
  <si>
    <t>118,30</t>
  </si>
  <si>
    <t>136,17</t>
  </si>
  <si>
    <t>159,79</t>
  </si>
  <si>
    <t>62,78</t>
  </si>
  <si>
    <t>260,12</t>
  </si>
  <si>
    <t>757,27</t>
  </si>
  <si>
    <t>505,89</t>
  </si>
  <si>
    <t>766,27</t>
  </si>
  <si>
    <t>635,75</t>
  </si>
  <si>
    <t>257,79</t>
  </si>
  <si>
    <t>285,04</t>
  </si>
  <si>
    <t>98,55</t>
  </si>
  <si>
    <t>138,17</t>
  </si>
  <si>
    <t>202,63</t>
  </si>
  <si>
    <t>1.245,28</t>
  </si>
  <si>
    <t>1.105,05</t>
  </si>
  <si>
    <t>1.306,81</t>
  </si>
  <si>
    <t>1.166,58</t>
  </si>
  <si>
    <t>72,12</t>
  </si>
  <si>
    <t>46,72</t>
  </si>
  <si>
    <t>60,91</t>
  </si>
  <si>
    <t>56,24</t>
  </si>
  <si>
    <t>35,35</t>
  </si>
  <si>
    <t>95,73</t>
  </si>
  <si>
    <t>119,81</t>
  </si>
  <si>
    <t>142,24</t>
  </si>
  <si>
    <t>164,06</t>
  </si>
  <si>
    <t>197,91</t>
  </si>
  <si>
    <t>180,88</t>
  </si>
  <si>
    <t>240,33</t>
  </si>
  <si>
    <t>260,11</t>
  </si>
  <si>
    <t>223,99</t>
  </si>
  <si>
    <t>244,10</t>
  </si>
  <si>
    <t>263,93</t>
  </si>
  <si>
    <t>288,71</t>
  </si>
  <si>
    <t>41,99</t>
  </si>
  <si>
    <t>64,42</t>
  </si>
  <si>
    <t>86,24</t>
  </si>
  <si>
    <t>140,06</t>
  </si>
  <si>
    <t>103,06</t>
  </si>
  <si>
    <t>162,51</t>
  </si>
  <si>
    <t>182,29</t>
  </si>
  <si>
    <t>201,78</t>
  </si>
  <si>
    <t>146,17</t>
  </si>
  <si>
    <t>166,28</t>
  </si>
  <si>
    <t>210,89</t>
  </si>
  <si>
    <t>109,29</t>
  </si>
  <si>
    <t>62,55</t>
  </si>
  <si>
    <t>111,93</t>
  </si>
  <si>
    <t>22,89</t>
  </si>
  <si>
    <t>28,48</t>
  </si>
  <si>
    <t>31,27</t>
  </si>
  <si>
    <t>31,63</t>
  </si>
  <si>
    <t>25,20</t>
  </si>
  <si>
    <t>1.292,85</t>
  </si>
  <si>
    <t>1.354,38</t>
  </si>
  <si>
    <t>35,60</t>
  </si>
  <si>
    <t>56,70</t>
  </si>
  <si>
    <t>100,63</t>
  </si>
  <si>
    <t>201,46</t>
  </si>
  <si>
    <t>242,60</t>
  </si>
  <si>
    <t>299,82</t>
  </si>
  <si>
    <t>137,96</t>
  </si>
  <si>
    <t>177,67</t>
  </si>
  <si>
    <t>117,61</t>
  </si>
  <si>
    <t>100,65</t>
  </si>
  <si>
    <t>160,04</t>
  </si>
  <si>
    <t>179,88</t>
  </si>
  <si>
    <t>199,30</t>
  </si>
  <si>
    <t>143,69</t>
  </si>
  <si>
    <t>165,35</t>
  </si>
  <si>
    <t>183,70</t>
  </si>
  <si>
    <t>121,32</t>
  </si>
  <si>
    <t>104,36</t>
  </si>
  <si>
    <t>19,15</t>
  </si>
  <si>
    <t>29,59</t>
  </si>
  <si>
    <t>55,54</t>
  </si>
  <si>
    <t>113,32</t>
  </si>
  <si>
    <t>69,45</t>
  </si>
  <si>
    <t>68,41</t>
  </si>
  <si>
    <t>55,83</t>
  </si>
  <si>
    <t>71,26</t>
  </si>
  <si>
    <t>72,71</t>
  </si>
  <si>
    <t>85,09</t>
  </si>
  <si>
    <t>70,13</t>
  </si>
  <si>
    <t>72,89</t>
  </si>
  <si>
    <t>75,55</t>
  </si>
  <si>
    <t>76,73</t>
  </si>
  <si>
    <t>78,23</t>
  </si>
  <si>
    <t>92,03</t>
  </si>
  <si>
    <t>108,11</t>
  </si>
  <si>
    <t>126,93</t>
  </si>
  <si>
    <t>149,52</t>
  </si>
  <si>
    <t>158,87</t>
  </si>
  <si>
    <t>213,90</t>
  </si>
  <si>
    <t>5,63</t>
  </si>
  <si>
    <t>234,68</t>
  </si>
  <si>
    <t>270,92</t>
  </si>
  <si>
    <t>1.074,16</t>
  </si>
  <si>
    <t>1.018,61</t>
  </si>
  <si>
    <t>192,98</t>
  </si>
  <si>
    <t>232,99</t>
  </si>
  <si>
    <t>291,34</t>
  </si>
  <si>
    <t>851,82</t>
  </si>
  <si>
    <t>813,73</t>
  </si>
  <si>
    <t>386,85</t>
  </si>
  <si>
    <t>412,57</t>
  </si>
  <si>
    <t>340,65</t>
  </si>
  <si>
    <t>366,38</t>
  </si>
  <si>
    <t>344,70</t>
  </si>
  <si>
    <t>370,42</t>
  </si>
  <si>
    <t>315,66</t>
  </si>
  <si>
    <t>325,04</t>
  </si>
  <si>
    <t>19,87</t>
  </si>
  <si>
    <t>24,60</t>
  </si>
  <si>
    <t>17,83</t>
  </si>
  <si>
    <t>22,92</t>
  </si>
  <si>
    <t>33,58</t>
  </si>
  <si>
    <t>1,62</t>
  </si>
  <si>
    <t>22,64</t>
  </si>
  <si>
    <t>9,11</t>
  </si>
  <si>
    <t>24,26</t>
  </si>
  <si>
    <t>39,39</t>
  </si>
  <si>
    <t>39,55</t>
  </si>
  <si>
    <t>39,50</t>
  </si>
  <si>
    <t>8,81</t>
  </si>
  <si>
    <t>41,73</t>
  </si>
  <si>
    <t>154,47</t>
  </si>
  <si>
    <t>239,54</t>
  </si>
  <si>
    <t>160,74</t>
  </si>
  <si>
    <t>34,37</t>
  </si>
  <si>
    <t>52,33</t>
  </si>
  <si>
    <t>42,05</t>
  </si>
  <si>
    <t>82,35</t>
  </si>
  <si>
    <t>70,23</t>
  </si>
  <si>
    <t>95,11</t>
  </si>
  <si>
    <t>88,21</t>
  </si>
  <si>
    <t>109,56</t>
  </si>
  <si>
    <t>101,43</t>
  </si>
  <si>
    <t>30,40</t>
  </si>
  <si>
    <t>143,37</t>
  </si>
  <si>
    <t>379,03</t>
  </si>
  <si>
    <t>347,96</t>
  </si>
  <si>
    <t>212,73</t>
  </si>
  <si>
    <t>374,61</t>
  </si>
  <si>
    <t>33,86</t>
  </si>
  <si>
    <t>68,90</t>
  </si>
  <si>
    <t>35,84</t>
  </si>
  <si>
    <t>108,58</t>
  </si>
  <si>
    <t>221,49</t>
  </si>
  <si>
    <t>231,95</t>
  </si>
  <si>
    <t>175,88</t>
  </si>
  <si>
    <t>209,64</t>
  </si>
  <si>
    <t>278,85</t>
  </si>
  <si>
    <t>428,92</t>
  </si>
  <si>
    <t>439,81</t>
  </si>
  <si>
    <t>98,67</t>
  </si>
  <si>
    <t>120,21</t>
  </si>
  <si>
    <t>387,27</t>
  </si>
  <si>
    <t>356,20</t>
  </si>
  <si>
    <t>5,38</t>
  </si>
  <si>
    <t>660,44</t>
  </si>
  <si>
    <t>489,49</t>
  </si>
  <si>
    <t>101,75</t>
  </si>
  <si>
    <t>91,50</t>
  </si>
  <si>
    <t>102,84</t>
  </si>
  <si>
    <t>129,91</t>
  </si>
  <si>
    <t>123,64</t>
  </si>
  <si>
    <t>59,24</t>
  </si>
  <si>
    <t>40,52</t>
  </si>
  <si>
    <t>65,29</t>
  </si>
  <si>
    <t>77,41</t>
  </si>
  <si>
    <t>86,76</t>
  </si>
  <si>
    <t>69,07</t>
  </si>
  <si>
    <t>79,68</t>
  </si>
  <si>
    <t>41,70</t>
  </si>
  <si>
    <t>98,07</t>
  </si>
  <si>
    <t>60,20</t>
  </si>
  <si>
    <t>65,67</t>
  </si>
  <si>
    <t>45,96</t>
  </si>
  <si>
    <t>50,33</t>
  </si>
  <si>
    <t>75,10</t>
  </si>
  <si>
    <t>82,71</t>
  </si>
  <si>
    <t>45,51</t>
  </si>
  <si>
    <t>77,89</t>
  </si>
  <si>
    <t>46,55</t>
  </si>
  <si>
    <t>51,93</t>
  </si>
  <si>
    <t>82,40</t>
  </si>
  <si>
    <t>23,07</t>
  </si>
  <si>
    <t>26,62</t>
  </si>
  <si>
    <t>72,85</t>
  </si>
  <si>
    <t>129,22</t>
  </si>
  <si>
    <t>80,17</t>
  </si>
  <si>
    <t>87,88</t>
  </si>
  <si>
    <t>131,57</t>
  </si>
  <si>
    <t>144,98</t>
  </si>
  <si>
    <t>62,68</t>
  </si>
  <si>
    <t>68,85</t>
  </si>
  <si>
    <t>103,73</t>
  </si>
  <si>
    <t>111,37</t>
  </si>
  <si>
    <t>73,95</t>
  </si>
  <si>
    <t>81,66</t>
  </si>
  <si>
    <t>125,35</t>
  </si>
  <si>
    <t>138,76</t>
  </si>
  <si>
    <t>43,23</t>
  </si>
  <si>
    <t>42,61</t>
  </si>
  <si>
    <t>9,72</t>
  </si>
  <si>
    <t>5,57</t>
  </si>
  <si>
    <t>6,78</t>
  </si>
  <si>
    <t>6,87</t>
  </si>
  <si>
    <t>6,24</t>
  </si>
  <si>
    <t>7,80</t>
  </si>
  <si>
    <t>16,30</t>
  </si>
  <si>
    <t>26,73</t>
  </si>
  <si>
    <t>14,57</t>
  </si>
  <si>
    <t>26,10</t>
  </si>
  <si>
    <t>34,97</t>
  </si>
  <si>
    <t>34,71</t>
  </si>
  <si>
    <t>30,19</t>
  </si>
  <si>
    <t>26,85</t>
  </si>
  <si>
    <t>30,86</t>
  </si>
  <si>
    <t>45,32</t>
  </si>
  <si>
    <t>32,48</t>
  </si>
  <si>
    <t>29,62</t>
  </si>
  <si>
    <t>63,32</t>
  </si>
  <si>
    <t>77,46</t>
  </si>
  <si>
    <t>67,68</t>
  </si>
  <si>
    <t>73,31</t>
  </si>
  <si>
    <t>91,61</t>
  </si>
  <si>
    <t>86,29</t>
  </si>
  <si>
    <t>109,42</t>
  </si>
  <si>
    <t>35,20</t>
  </si>
  <si>
    <t>56,21</t>
  </si>
  <si>
    <t>72,94</t>
  </si>
  <si>
    <t>77,69</t>
  </si>
  <si>
    <t>80,81</t>
  </si>
  <si>
    <t>88,15</t>
  </si>
  <si>
    <t>85,57</t>
  </si>
  <si>
    <t>89,76</t>
  </si>
  <si>
    <t>93,04</t>
  </si>
  <si>
    <t>98,29</t>
  </si>
  <si>
    <t>115,02</t>
  </si>
  <si>
    <t>133,92</t>
  </si>
  <si>
    <t>139,70</t>
  </si>
  <si>
    <t>61,61</t>
  </si>
  <si>
    <t>65,43</t>
  </si>
  <si>
    <t>76,14</t>
  </si>
  <si>
    <t>70,49</t>
  </si>
  <si>
    <t>91,80</t>
  </si>
  <si>
    <t>121,06</t>
  </si>
  <si>
    <t>114,53</t>
  </si>
  <si>
    <t>128,48</t>
  </si>
  <si>
    <t>120,34</t>
  </si>
  <si>
    <t>127,68</t>
  </si>
  <si>
    <t>115,25</t>
  </si>
  <si>
    <t>84,63</t>
  </si>
  <si>
    <t>93,48</t>
  </si>
  <si>
    <t>124,12</t>
  </si>
  <si>
    <t>86,34</t>
  </si>
  <si>
    <t>139,32</t>
  </si>
  <si>
    <t>98,72</t>
  </si>
  <si>
    <t>138,49</t>
  </si>
  <si>
    <t>124,84</t>
  </si>
  <si>
    <t>94,19</t>
  </si>
  <si>
    <t>91,70</t>
  </si>
  <si>
    <t>107,97</t>
  </si>
  <si>
    <t>41,10</t>
  </si>
  <si>
    <t>45,11</t>
  </si>
  <si>
    <t>258,11</t>
  </si>
  <si>
    <t>237,16</t>
  </si>
  <si>
    <t>248,67</t>
  </si>
  <si>
    <t>301,26</t>
  </si>
  <si>
    <t>55,94</t>
  </si>
  <si>
    <t>61,20</t>
  </si>
  <si>
    <t>53,21</t>
  </si>
  <si>
    <t>63,40</t>
  </si>
  <si>
    <t>66,75</t>
  </si>
  <si>
    <t>285,76</t>
  </si>
  <si>
    <t>263,35</t>
  </si>
  <si>
    <t>274,86</t>
  </si>
  <si>
    <t>332,48</t>
  </si>
  <si>
    <t>56,41</t>
  </si>
  <si>
    <t>47,12</t>
  </si>
  <si>
    <t>41,81</t>
  </si>
  <si>
    <t>48,38</t>
  </si>
  <si>
    <t>106,03</t>
  </si>
  <si>
    <t>49,19</t>
  </si>
  <si>
    <t>120,90</t>
  </si>
  <si>
    <t>150,17</t>
  </si>
  <si>
    <t>36,54</t>
  </si>
  <si>
    <t>56,25</t>
  </si>
  <si>
    <t>27,97</t>
  </si>
  <si>
    <t>55,59</t>
  </si>
  <si>
    <t>61,88</t>
  </si>
  <si>
    <t>64,71</t>
  </si>
  <si>
    <t>13,30</t>
  </si>
  <si>
    <t>335,40</t>
  </si>
  <si>
    <t>329,57</t>
  </si>
  <si>
    <t>337,00</t>
  </si>
  <si>
    <t>449,00</t>
  </si>
  <si>
    <t>434,10</t>
  </si>
  <si>
    <t>441,22</t>
  </si>
  <si>
    <t>433,09</t>
  </si>
  <si>
    <t>456,06</t>
  </si>
  <si>
    <t>435,72</t>
  </si>
  <si>
    <t>453,50</t>
  </si>
  <si>
    <t>430,58</t>
  </si>
  <si>
    <t>488,51</t>
  </si>
  <si>
    <t>448,06</t>
  </si>
  <si>
    <t>440,05</t>
  </si>
  <si>
    <t>410,14</t>
  </si>
  <si>
    <t>411,61</t>
  </si>
  <si>
    <t>395,73</t>
  </si>
  <si>
    <t>387,20</t>
  </si>
  <si>
    <t>356,29</t>
  </si>
  <si>
    <t>347,89</t>
  </si>
  <si>
    <t>410,35</t>
  </si>
  <si>
    <t>403,17</t>
  </si>
  <si>
    <t>383,43</t>
  </si>
  <si>
    <t>370,52</t>
  </si>
  <si>
    <t>2.831,16</t>
  </si>
  <si>
    <t>2.835,30</t>
  </si>
  <si>
    <t>2.903,76</t>
  </si>
  <si>
    <t>2.902,06</t>
  </si>
  <si>
    <t>2.847,28</t>
  </si>
  <si>
    <t>2.853,79</t>
  </si>
  <si>
    <t>353,93</t>
  </si>
  <si>
    <t>306,39</t>
  </si>
  <si>
    <t>377,08</t>
  </si>
  <si>
    <t>323,22</t>
  </si>
  <si>
    <t>466,58</t>
  </si>
  <si>
    <t>417,35</t>
  </si>
  <si>
    <t>444,42</t>
  </si>
  <si>
    <t>414,60</t>
  </si>
  <si>
    <t>438,67</t>
  </si>
  <si>
    <t>433,04</t>
  </si>
  <si>
    <t>437,76</t>
  </si>
  <si>
    <t>428,68</t>
  </si>
  <si>
    <t>588,26</t>
  </si>
  <si>
    <t>488,17</t>
  </si>
  <si>
    <t>462,83</t>
  </si>
  <si>
    <t>506,44</t>
  </si>
  <si>
    <t>449,73</t>
  </si>
  <si>
    <t>418,24</t>
  </si>
  <si>
    <t>412,30</t>
  </si>
  <si>
    <t>387,41</t>
  </si>
  <si>
    <t>423,78</t>
  </si>
  <si>
    <t>362,39</t>
  </si>
  <si>
    <t>392,61</t>
  </si>
  <si>
    <t>335,08</t>
  </si>
  <si>
    <t>475,67</t>
  </si>
  <si>
    <t>413,65</t>
  </si>
  <si>
    <t>385,99</t>
  </si>
  <si>
    <t>414,05</t>
  </si>
  <si>
    <t>372,47</t>
  </si>
  <si>
    <t>352,07</t>
  </si>
  <si>
    <t>2.799,91</t>
  </si>
  <si>
    <t>2.777,27</t>
  </si>
  <si>
    <t>2.869,71</t>
  </si>
  <si>
    <t>2.834,75</t>
  </si>
  <si>
    <t>2.833,85</t>
  </si>
  <si>
    <t>2.823,61</t>
  </si>
  <si>
    <t>2.801,66</t>
  </si>
  <si>
    <t>435,41</t>
  </si>
  <si>
    <t>455,79</t>
  </si>
  <si>
    <t>549,48</t>
  </si>
  <si>
    <t>545,27</t>
  </si>
  <si>
    <t>562,60</t>
  </si>
  <si>
    <t>543,58</t>
  </si>
  <si>
    <t>540,38</t>
  </si>
  <si>
    <t>605,69</t>
  </si>
  <si>
    <t>549,60</t>
  </si>
  <si>
    <t>501,75</t>
  </si>
  <si>
    <t>464,19</t>
  </si>
  <si>
    <t>522,01</t>
  </si>
  <si>
    <t>483,25</t>
  </si>
  <si>
    <t>2.921,89</t>
  </si>
  <si>
    <t>2.982,28</t>
  </si>
  <si>
    <t>2.941,71</t>
  </si>
  <si>
    <t>986,22</t>
  </si>
  <si>
    <t>977,95</t>
  </si>
  <si>
    <t>968,15</t>
  </si>
  <si>
    <t>1.137,62</t>
  </si>
  <si>
    <t>1.124,35</t>
  </si>
  <si>
    <t>1.115,23</t>
  </si>
  <si>
    <t>2.691,54</t>
  </si>
  <si>
    <t>2.694,98</t>
  </si>
  <si>
    <t>2.702,99</t>
  </si>
  <si>
    <t>2.984,48</t>
  </si>
  <si>
    <t>3.003,26</t>
  </si>
  <si>
    <t>3.023,20</t>
  </si>
  <si>
    <t>1.909,25</t>
  </si>
  <si>
    <t>1.913,59</t>
  </si>
  <si>
    <t>1.919,73</t>
  </si>
  <si>
    <t>1.147,80</t>
  </si>
  <si>
    <t>1.300,86</t>
  </si>
  <si>
    <t>3.210,53</t>
  </si>
  <si>
    <t>2.113,28</t>
  </si>
  <si>
    <t>2.817,72</t>
  </si>
  <si>
    <t>2.813,47</t>
  </si>
  <si>
    <t>1.011,39</t>
  </si>
  <si>
    <t>997,53</t>
  </si>
  <si>
    <t>752,32</t>
  </si>
  <si>
    <t>420,00</t>
  </si>
  <si>
    <t>503,46</t>
  </si>
  <si>
    <t>406,22</t>
  </si>
  <si>
    <t>494,04</t>
  </si>
  <si>
    <t>355,98</t>
  </si>
  <si>
    <t>450,00</t>
  </si>
  <si>
    <t>431,58</t>
  </si>
  <si>
    <t>594,24</t>
  </si>
  <si>
    <t>409,94</t>
  </si>
  <si>
    <t>394,77</t>
  </si>
  <si>
    <t>497,29</t>
  </si>
  <si>
    <t>399,06</t>
  </si>
  <si>
    <t>363,37</t>
  </si>
  <si>
    <t>405,02</t>
  </si>
  <si>
    <t>365,70</t>
  </si>
  <si>
    <t>348,48</t>
  </si>
  <si>
    <t>538,39</t>
  </si>
  <si>
    <t>588,99</t>
  </si>
  <si>
    <t>528,18</t>
  </si>
  <si>
    <t>515,21</t>
  </si>
  <si>
    <t>625,35</t>
  </si>
  <si>
    <t>469,47</t>
  </si>
  <si>
    <t>507,13</t>
  </si>
  <si>
    <t>468,62</t>
  </si>
  <si>
    <t>559,82</t>
  </si>
  <si>
    <t>410,86</t>
  </si>
  <si>
    <t>412,93</t>
  </si>
  <si>
    <t>404,57</t>
  </si>
  <si>
    <t>362,89</t>
  </si>
  <si>
    <t>537,66</t>
  </si>
  <si>
    <t>469,07</t>
  </si>
  <si>
    <t>24,95</t>
  </si>
  <si>
    <t>1.202,87</t>
  </si>
  <si>
    <t>869,47</t>
  </si>
  <si>
    <t>327,25</t>
  </si>
  <si>
    <t>3,44</t>
  </si>
  <si>
    <t>4,37</t>
  </si>
  <si>
    <t>2,18</t>
  </si>
  <si>
    <t>21,54</t>
  </si>
  <si>
    <t>68,58</t>
  </si>
  <si>
    <t>2,84</t>
  </si>
  <si>
    <t>128,49</t>
  </si>
  <si>
    <t>2,90</t>
  </si>
  <si>
    <t>26,37</t>
  </si>
  <si>
    <t>64,06</t>
  </si>
  <si>
    <t>48,62</t>
  </si>
  <si>
    <t>40,78</t>
  </si>
  <si>
    <t>28,08</t>
  </si>
  <si>
    <t>216,34</t>
  </si>
  <si>
    <t>71,94</t>
  </si>
  <si>
    <t>596,10</t>
  </si>
  <si>
    <t>87,06</t>
  </si>
  <si>
    <t>495,38</t>
  </si>
  <si>
    <t>238,44</t>
  </si>
  <si>
    <t>228,87</t>
  </si>
  <si>
    <t>105,72</t>
  </si>
  <si>
    <t>2,15</t>
  </si>
  <si>
    <t>16,62</t>
  </si>
  <si>
    <t>20,40</t>
  </si>
  <si>
    <t>159,41</t>
  </si>
  <si>
    <t>94,90</t>
  </si>
  <si>
    <t>119,29</t>
  </si>
  <si>
    <t>17,96</t>
  </si>
  <si>
    <t>358,53</t>
  </si>
  <si>
    <t>189,98</t>
  </si>
  <si>
    <t>125,02</t>
  </si>
  <si>
    <t>131,28</t>
  </si>
  <si>
    <t>3,07</t>
  </si>
  <si>
    <t>575,89</t>
  </si>
  <si>
    <t>114,96</t>
  </si>
  <si>
    <t>3,39</t>
  </si>
  <si>
    <t>27,39</t>
  </si>
  <si>
    <t>30,00</t>
  </si>
  <si>
    <t>18,72</t>
  </si>
  <si>
    <t>13,40</t>
  </si>
  <si>
    <t>43,88</t>
  </si>
  <si>
    <t>127,46</t>
  </si>
  <si>
    <t>55,84</t>
  </si>
  <si>
    <t>55,75</t>
  </si>
  <si>
    <t>55,15</t>
  </si>
  <si>
    <t>55,45</t>
  </si>
  <si>
    <t>56,27</t>
  </si>
  <si>
    <t>104,38</t>
  </si>
  <si>
    <t>76,42</t>
  </si>
  <si>
    <t>34,77</t>
  </si>
  <si>
    <t>171,09</t>
  </si>
  <si>
    <t>183,06</t>
  </si>
  <si>
    <t>204,85</t>
  </si>
  <si>
    <t>59,10</t>
  </si>
  <si>
    <t>110,80</t>
  </si>
  <si>
    <t>275,23</t>
  </si>
  <si>
    <t>141,63</t>
  </si>
  <si>
    <t>136,36</t>
  </si>
  <si>
    <t>199,42</t>
  </si>
  <si>
    <t>62,89</t>
  </si>
  <si>
    <t>112,04</t>
  </si>
  <si>
    <t>222,72</t>
  </si>
  <si>
    <t>221,33</t>
  </si>
  <si>
    <t>569,23</t>
  </si>
  <si>
    <t>897,22</t>
  </si>
  <si>
    <t>29,93</t>
  </si>
  <si>
    <t>23,82</t>
  </si>
  <si>
    <t>22,46</t>
  </si>
  <si>
    <t>32,51</t>
  </si>
  <si>
    <t>23,90</t>
  </si>
  <si>
    <t>19,91</t>
  </si>
  <si>
    <t>25,19</t>
  </si>
  <si>
    <t>24,52</t>
  </si>
  <si>
    <t>18,61</t>
  </si>
  <si>
    <t>18,98</t>
  </si>
  <si>
    <t>22,09</t>
  </si>
  <si>
    <t>26,29</t>
  </si>
  <si>
    <t>47,11</t>
  </si>
  <si>
    <t>24,62</t>
  </si>
  <si>
    <t>22,38</t>
  </si>
  <si>
    <t>29,15</t>
  </si>
  <si>
    <t>27,43</t>
  </si>
  <si>
    <t>33,06</t>
  </si>
  <si>
    <t>96,80</t>
  </si>
  <si>
    <t>127,60</t>
  </si>
  <si>
    <t>92,93</t>
  </si>
  <si>
    <t>105,61</t>
  </si>
  <si>
    <t>143,94</t>
  </si>
  <si>
    <t>110,31</t>
  </si>
  <si>
    <t>102,15</t>
  </si>
  <si>
    <t>3.561,54</t>
  </si>
  <si>
    <t>5.204,63</t>
  </si>
  <si>
    <t>2.555,41</t>
  </si>
  <si>
    <t>4.675,73</t>
  </si>
  <si>
    <t>5.543,55</t>
  </si>
  <si>
    <t>4.897,09</t>
  </si>
  <si>
    <t>5.886,22</t>
  </si>
  <si>
    <t>16.531,82</t>
  </si>
  <si>
    <t>4.139,19</t>
  </si>
  <si>
    <t>18.786,25</t>
  </si>
  <si>
    <t>25.599,69</t>
  </si>
  <si>
    <t>12.201,61</t>
  </si>
  <si>
    <t>17.239,02</t>
  </si>
  <si>
    <t>22.720,78</t>
  </si>
  <si>
    <t>3.465,25</t>
  </si>
  <si>
    <t>5.100,40</t>
  </si>
  <si>
    <t>3.359,98</t>
  </si>
  <si>
    <t>12,43</t>
  </si>
  <si>
    <t>203,92</t>
  </si>
  <si>
    <t>54,86</t>
  </si>
  <si>
    <t>77,93</t>
  </si>
  <si>
    <t>134,76</t>
  </si>
  <si>
    <t>75,58</t>
  </si>
  <si>
    <t>94,06</t>
  </si>
  <si>
    <t>26,88</t>
  </si>
  <si>
    <t>66,41</t>
  </si>
  <si>
    <t>116,68</t>
  </si>
  <si>
    <t>66,50</t>
  </si>
  <si>
    <t>3.806,51</t>
  </si>
  <si>
    <t>24.006,09</t>
  </si>
  <si>
    <t>13.528,71</t>
  </si>
  <si>
    <t>16.740,23</t>
  </si>
  <si>
    <t>18.858,12</t>
  </si>
  <si>
    <t>7.084,73</t>
  </si>
  <si>
    <t>3.238,81</t>
  </si>
  <si>
    <t>21,69</t>
  </si>
  <si>
    <t>13,81</t>
  </si>
  <si>
    <t>49,89</t>
  </si>
  <si>
    <t>25,28</t>
  </si>
  <si>
    <t>63,68</t>
  </si>
  <si>
    <t>63,76</t>
  </si>
  <si>
    <t>77,82</t>
  </si>
  <si>
    <t>355,09</t>
  </si>
  <si>
    <t>50,20</t>
  </si>
  <si>
    <t>9,60</t>
  </si>
  <si>
    <t>29,53</t>
  </si>
  <si>
    <t>16,27</t>
  </si>
  <si>
    <t>54,78</t>
  </si>
  <si>
    <t>27,29</t>
  </si>
  <si>
    <t>27,20</t>
  </si>
  <si>
    <t>23,62</t>
  </si>
  <si>
    <t>26,03</t>
  </si>
  <si>
    <t>144,77</t>
  </si>
  <si>
    <t>3.346,86</t>
  </si>
  <si>
    <t>3.396,87</t>
  </si>
  <si>
    <t>2.644,95</t>
  </si>
  <si>
    <t>3.423,04</t>
  </si>
  <si>
    <t>3.628,80</t>
  </si>
  <si>
    <t>3.505,95</t>
  </si>
  <si>
    <t>3.795,17</t>
  </si>
  <si>
    <t>4.296,98</t>
  </si>
  <si>
    <t>3.374,93</t>
  </si>
  <si>
    <t>3.449,55</t>
  </si>
  <si>
    <t>3.306,45</t>
  </si>
  <si>
    <t>5.344,94</t>
  </si>
  <si>
    <t>3.023,01</t>
  </si>
  <si>
    <t>3.198,76</t>
  </si>
  <si>
    <t>3.341,61</t>
  </si>
  <si>
    <t>1.504,77</t>
  </si>
  <si>
    <t>6.608,95</t>
  </si>
  <si>
    <t>4.302,60</t>
  </si>
  <si>
    <t>3.201,49</t>
  </si>
  <si>
    <t>4.064,03</t>
  </si>
  <si>
    <t>3.614,84</t>
  </si>
  <si>
    <t>4.282,52</t>
  </si>
  <si>
    <t>4.276,90</t>
  </si>
  <si>
    <t>2.896,24</t>
  </si>
  <si>
    <t>4.341,59</t>
  </si>
  <si>
    <t>4.345,28</t>
  </si>
  <si>
    <t>5.838,87</t>
  </si>
  <si>
    <t>4.223,90</t>
  </si>
  <si>
    <t>25.761,91</t>
  </si>
  <si>
    <t>19.563,55</t>
  </si>
  <si>
    <t>18.200,56</t>
  </si>
  <si>
    <t>4.313,53</t>
  </si>
  <si>
    <t>3.411,57</t>
  </si>
  <si>
    <t>4.185,56</t>
  </si>
  <si>
    <t>4.159,44</t>
  </si>
  <si>
    <t>4.322,12</t>
  </si>
  <si>
    <t>4.352,20</t>
  </si>
  <si>
    <t>3.608,54</t>
  </si>
  <si>
    <t>4.540,58</t>
  </si>
  <si>
    <t>4.839,06</t>
  </si>
  <si>
    <t>4.157,89</t>
  </si>
  <si>
    <t>3.297,70</t>
  </si>
  <si>
    <t>4.461,67</t>
  </si>
  <si>
    <t>3.415,39</t>
  </si>
  <si>
    <t>4.425,42</t>
  </si>
  <si>
    <t>3.362,37</t>
  </si>
  <si>
    <t>3.348,28</t>
  </si>
  <si>
    <t>3.377,06</t>
  </si>
  <si>
    <t>1.837,54</t>
  </si>
  <si>
    <t>3.665,75</t>
  </si>
  <si>
    <t>3.312,38</t>
  </si>
  <si>
    <t>3.231,04</t>
  </si>
  <si>
    <t>3.372,72</t>
  </si>
  <si>
    <t>3.849,21</t>
  </si>
  <si>
    <t>4.127,82</t>
  </si>
  <si>
    <t>3.798,66</t>
  </si>
  <si>
    <t>3.375,38</t>
  </si>
  <si>
    <t>3.436,37</t>
  </si>
  <si>
    <t>3.898,02</t>
  </si>
  <si>
    <t>4.558,47</t>
  </si>
  <si>
    <t>3.709,41</t>
  </si>
  <si>
    <t>3.992,36</t>
  </si>
  <si>
    <t>3.387,35</t>
  </si>
  <si>
    <t>3.370,66</t>
  </si>
  <si>
    <t>3.567,79</t>
  </si>
  <si>
    <t>4.591,88</t>
  </si>
  <si>
    <t>4.504,30</t>
  </si>
  <si>
    <t>4.753,78</t>
  </si>
  <si>
    <t>4.742,25</t>
  </si>
  <si>
    <t>3.096,94</t>
  </si>
  <si>
    <t>3.015,92</t>
  </si>
  <si>
    <t>3.195,41</t>
  </si>
  <si>
    <t>4.420,14</t>
  </si>
  <si>
    <t>4.785,80</t>
  </si>
  <si>
    <t>4.990,50</t>
  </si>
  <si>
    <t>8.400,67</t>
  </si>
  <si>
    <t>5.145,17</t>
  </si>
  <si>
    <t>4.565,66</t>
  </si>
  <si>
    <t>4.018,00</t>
  </si>
  <si>
    <t>3.264,40</t>
  </si>
  <si>
    <t>REMOVEDOR DE TINTA OLEO/ESMALTE VERNIZ</t>
  </si>
  <si>
    <t>JANELA BASCULANTE EM ALUMINIO, 80 X 60 CM (A X L), BATENTE/REQUADRO DE 3 A 14 CM, COM VIDRO, SEM GUARNICAO/ALIZAR</t>
  </si>
  <si>
    <t>No projeto 6.0mm-R$ 220,49</t>
  </si>
  <si>
    <t>CCU - 05.012</t>
  </si>
  <si>
    <t>REF: 83651 SINAPI OUT 2020</t>
  </si>
  <si>
    <t>COTAÇÃO-013</t>
  </si>
  <si>
    <t>COSAMA</t>
  </si>
  <si>
    <t>PARAFUTRECOS</t>
  </si>
  <si>
    <t>CCP</t>
  </si>
  <si>
    <t>www.cosamapro.com.br</t>
  </si>
  <si>
    <t>www.parafutrecos.com.br</t>
  </si>
  <si>
    <t>www.ccpvirtual.com.br</t>
  </si>
  <si>
    <t>67.200.618/0001-76</t>
  </si>
  <si>
    <t>01.486.915/0001-11</t>
  </si>
  <si>
    <t>30.000.593/0001-57</t>
  </si>
  <si>
    <t>(19) 3836-6868</t>
  </si>
  <si>
    <t>(11) 2026-6736</t>
  </si>
  <si>
    <t>PARAFUSO FACIL</t>
  </si>
  <si>
    <t>MEGA LOJISTA</t>
  </si>
  <si>
    <t>www.parafusofacil.com.br</t>
  </si>
  <si>
    <t>www.megalojista.com.br</t>
  </si>
  <si>
    <t>01.056.640/0001-86</t>
  </si>
  <si>
    <t>22.842.094/0001-89</t>
  </si>
  <si>
    <t>(47) 2107-5549</t>
  </si>
  <si>
    <t>(11) 4680-4131</t>
  </si>
  <si>
    <t>(11) 3508-9900</t>
  </si>
  <si>
    <t>LOJA BRAFER</t>
  </si>
  <si>
    <t>BAZAR EFICAZ</t>
  </si>
  <si>
    <t>www.lojabrafer.com.br</t>
  </si>
  <si>
    <t>www.bazareficaz.com.br</t>
  </si>
  <si>
    <t>12.058.950/0001-56</t>
  </si>
  <si>
    <t>05.362.352/0001-00</t>
  </si>
  <si>
    <t>(48) 3658-0155</t>
  </si>
  <si>
    <t>(21) 2143-2463</t>
  </si>
  <si>
    <t>SODIMAC</t>
  </si>
  <si>
    <t>www.sodimac.com.br</t>
  </si>
  <si>
    <t>13.873.677/0001-37</t>
  </si>
  <si>
    <t>(11) 3004-5678</t>
  </si>
  <si>
    <t>FELIPE</t>
  </si>
  <si>
    <t>00.850.209/0001-44</t>
  </si>
  <si>
    <t>(61) 3627-2554</t>
  </si>
  <si>
    <t>REMOVEDOR DE TINTA ÓLEO ESMALTE VERNIZ</t>
  </si>
  <si>
    <t>01.438.784/0048-60</t>
  </si>
  <si>
    <t>(11) 4007-1380</t>
  </si>
  <si>
    <t>21.432.126/0001-05</t>
  </si>
  <si>
    <t>(61) 3262-1111</t>
  </si>
  <si>
    <t>(61) 9998-32018</t>
  </si>
  <si>
    <t xml:space="preserve">FERREIRA COSTA </t>
  </si>
  <si>
    <t xml:space="preserve">PADOVANI </t>
  </si>
  <si>
    <t>www.ferreiracosta.com</t>
  </si>
  <si>
    <t>www.padovani.com.br</t>
  </si>
  <si>
    <t>10.230.480/0019-60</t>
  </si>
  <si>
    <t>50.223.692/0004-58</t>
  </si>
  <si>
    <t>(79) 3305-2500</t>
  </si>
  <si>
    <t>(11) 4380-1480</t>
  </si>
  <si>
    <t>TELHA NORTE</t>
  </si>
  <si>
    <t>CeC CASA E CONSTRUÇÃO</t>
  </si>
  <si>
    <t>leroymerlin.com.br</t>
  </si>
  <si>
    <t>www.telhanorte.com.br</t>
  </si>
  <si>
    <t>www.cec.com.br</t>
  </si>
  <si>
    <t>63.004.030.0030-20</t>
  </si>
  <si>
    <t>4020-5376</t>
  </si>
  <si>
    <t>(11) 3434-3610</t>
  </si>
  <si>
    <t>(11) 4004-1444</t>
  </si>
  <si>
    <t>PLACAS EXPRESS</t>
  </si>
  <si>
    <t>PLAC CENTER</t>
  </si>
  <si>
    <t>andreia.rodrigues@placasexpress.com</t>
  </si>
  <si>
    <t>vendas@placcenter.com.br</t>
  </si>
  <si>
    <t>15.494.741/0001-43</t>
  </si>
  <si>
    <t>03.694.123/0001-68</t>
  </si>
  <si>
    <t>(11) 98670-3649</t>
  </si>
  <si>
    <t>(11) 95154-8550</t>
  </si>
  <si>
    <t>fabioconrado@grademaxx.com.br</t>
  </si>
  <si>
    <t>CARREFOUR</t>
  </si>
  <si>
    <t>www.carrefour.com.br</t>
  </si>
  <si>
    <t>45.543.915/0846-95</t>
  </si>
  <si>
    <t>(11) 3004-2222</t>
  </si>
  <si>
    <t>ARTEAL</t>
  </si>
  <si>
    <t>ARICANDUVA</t>
  </si>
  <si>
    <t>TALENTUS ESQUADRIAS</t>
  </si>
  <si>
    <t>jarlin@arteal.com.br</t>
  </si>
  <si>
    <t>contato@aricanduvaesquadrias.com.br</t>
  </si>
  <si>
    <t>WhatsApp</t>
  </si>
  <si>
    <t>51.265.445/0001-34</t>
  </si>
  <si>
    <t>00.478.​805/0001-45</t>
  </si>
  <si>
    <t>03.732.945/0001-96</t>
  </si>
  <si>
    <t>(11) 2431-1467</t>
  </si>
  <si>
    <t>(11) 94741-0814</t>
  </si>
  <si>
    <t>(61) 99967-0133</t>
  </si>
  <si>
    <t>INCLUSO</t>
  </si>
  <si>
    <t>PORTAL ELETRICO</t>
  </si>
  <si>
    <t>www.portaleletrico.com.br</t>
  </si>
  <si>
    <t>32.212.269/0001-28</t>
  </si>
  <si>
    <t>(47) 99733-06-08</t>
  </si>
  <si>
    <t xml:space="preserve">RH MATERIAIS ELETRICOS </t>
  </si>
  <si>
    <t>SANTIL</t>
  </si>
  <si>
    <t>www.rhmateriaiseletricos.com.br</t>
  </si>
  <si>
    <t>www.santil.com.br</t>
  </si>
  <si>
    <t>05.929.836/0001-99</t>
  </si>
  <si>
    <t>49.474.398/0008-63</t>
  </si>
  <si>
    <t>(51) 3585-1111</t>
  </si>
  <si>
    <t>(11) 3998-3000</t>
  </si>
  <si>
    <t>00.776.574/0006-61</t>
  </si>
  <si>
    <t>(11) 4003- 5545</t>
  </si>
  <si>
    <t>ELETROASTRO</t>
  </si>
  <si>
    <t>www.eletrorastro.com.br</t>
  </si>
  <si>
    <t>85.014.793/0001-50</t>
  </si>
  <si>
    <t>(11) 4003-5544</t>
  </si>
  <si>
    <t xml:space="preserve">LEROY MERLIN </t>
  </si>
  <si>
    <t>ELETRO HIDRO</t>
  </si>
  <si>
    <t>INDUSPAR</t>
  </si>
  <si>
    <t>www.eletrohidro.com.br</t>
  </si>
  <si>
    <t>www.induspar.com</t>
  </si>
  <si>
    <t>17.608.012/0001-04</t>
  </si>
  <si>
    <t>02.918.663/0001-15</t>
  </si>
  <si>
    <t>(11) 4020-5376</t>
  </si>
  <si>
    <t>(48) 3526-0786</t>
  </si>
  <si>
    <t>(16) 99115-1041</t>
  </si>
  <si>
    <t>david@inseletro.com.br</t>
  </si>
  <si>
    <t>victor@woltecenergia.com.br</t>
  </si>
  <si>
    <t>02.598.479/0001-35</t>
  </si>
  <si>
    <t>04.634.511/0001-16</t>
  </si>
  <si>
    <t>(51) 3364-1922</t>
  </si>
  <si>
    <t>LIDER ENTULHO</t>
  </si>
  <si>
    <t xml:space="preserve">TOP ENTULHO </t>
  </si>
  <si>
    <t>CERRADO ENTULHO</t>
  </si>
  <si>
    <t>11.172.805/0001-39</t>
  </si>
  <si>
    <t>11.138.106/0001-72</t>
  </si>
  <si>
    <t>(61) 9280-8866</t>
  </si>
  <si>
    <t>(61) 8267-0417</t>
  </si>
  <si>
    <t>(61) 3964-3300</t>
  </si>
  <si>
    <t>DIOGO</t>
  </si>
  <si>
    <t>(61) 3354-8181</t>
  </si>
  <si>
    <t>(61) 3355-9090</t>
  </si>
  <si>
    <t>FITZ TINTAS</t>
  </si>
  <si>
    <t>www.fitztintas.com.br</t>
  </si>
  <si>
    <t>89.137.046/0001-60</t>
  </si>
  <si>
    <t>(55) 3359-1521</t>
  </si>
  <si>
    <t>05/072021</t>
  </si>
  <si>
    <t>FANTASYPLAY</t>
  </si>
  <si>
    <t>PISO VINÍLICO SEMI-FLEXÍVEL EM PLACAS, PADRÃO LISO, FIXADO COM COLA.</t>
  </si>
  <si>
    <t>REF:  101727 SINAPI MAI/2021</t>
  </si>
  <si>
    <t>SERWIN WILLIANS</t>
  </si>
  <si>
    <t>EDUARDO</t>
  </si>
  <si>
    <t>60.872.306/0016-46</t>
  </si>
  <si>
    <t>PAULO CÉSAR</t>
  </si>
  <si>
    <t>STAR FERRAMENTAS</t>
  </si>
  <si>
    <t>www.starferramentas.com.br</t>
  </si>
  <si>
    <t>72.861.222/0001-00</t>
  </si>
  <si>
    <t>(19) 99787-8647</t>
  </si>
  <si>
    <t>NATHÁLIA</t>
  </si>
  <si>
    <t>MUNCK S TREVO</t>
  </si>
  <si>
    <t>GILVAN</t>
  </si>
  <si>
    <t>LÍVIA</t>
  </si>
  <si>
    <t xml:space="preserve">SINKO ENGENHARIA </t>
  </si>
  <si>
    <t>comercial01@sinkoengenharia.com.br</t>
  </si>
  <si>
    <t>20.358.556/0001-61</t>
  </si>
  <si>
    <t>INSELETRO</t>
  </si>
  <si>
    <t>38.343.326/0001-94</t>
  </si>
</sst>
</file>

<file path=xl/styles.xml><?xml version="1.0" encoding="utf-8"?>
<styleSheet xmlns="http://schemas.openxmlformats.org/spreadsheetml/2006/main">
  <numFmts count="33">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Red]#,##0.00"/>
    <numFmt numFmtId="171" formatCode="#,##0.000000000"/>
    <numFmt numFmtId="172" formatCode="0.0000%"/>
    <numFmt numFmtId="173" formatCode="#,##0.000"/>
    <numFmt numFmtId="174" formatCode="#,##0.0000"/>
    <numFmt numFmtId="175" formatCode="#,##0.000000;\-#,##0.000000"/>
    <numFmt numFmtId="176" formatCode="_-* #,##0.00\ [$€]_-;\-* #,##0.00\ [$€]_-;_-* &quot;-&quot;??\ [$€]_-;_-@_-"/>
    <numFmt numFmtId="177" formatCode="#,##0.00\ ;&quot; (&quot;#,##0.00\);&quot; -&quot;#\ ;@\ "/>
    <numFmt numFmtId="178" formatCode="00"/>
    <numFmt numFmtId="179" formatCode="_(* #,##0_);_(* \(#,##0\);_(* &quot;-&quot;_);_(@_)"/>
    <numFmt numFmtId="180" formatCode="_-* #,##0.00_-;\-* #,##0.00_-;_-* \-??_-;_-@_-"/>
    <numFmt numFmtId="181" formatCode="0.000%"/>
    <numFmt numFmtId="182" formatCode="&quot;R$&quot;\ #,##0.00"/>
    <numFmt numFmtId="183" formatCode="#,##0.00000000"/>
    <numFmt numFmtId="184" formatCode="#,##0.00000"/>
    <numFmt numFmtId="185" formatCode="0.0000"/>
    <numFmt numFmtId="186" formatCode="_-[$R$-416]\ * #,##0.0000_-;\-[$R$-416]\ * #,##0.0000_-;_-[$R$-416]\ * &quot;-&quot;????_-;_-@_-"/>
    <numFmt numFmtId="187" formatCode="_([$€-2]* #,##0.00_);_([$€-2]* \(#,##0.00\);_([$€-2]* &quot;-&quot;??_)"/>
    <numFmt numFmtId="188" formatCode="&quot; &quot;#,##0.00&quot; &quot;;&quot; (&quot;#,##0.00&quot;)&quot;;&quot; -&quot;00&quot; &quot;;&quot; &quot;@&quot; &quot;"/>
    <numFmt numFmtId="189" formatCode="#,##0.0000000"/>
    <numFmt numFmtId="190" formatCode="#,##0.000000000_ ;\-#,##0.000000000\ "/>
    <numFmt numFmtId="191" formatCode="#,##0.00_ ;\-#,##0.00\ "/>
    <numFmt numFmtId="192" formatCode="0.000"/>
    <numFmt numFmtId="193" formatCode="#,##0.000000"/>
    <numFmt numFmtId="194" formatCode="_-&quot;R$&quot;\ * #,##0.0000_-;\-&quot;R$&quot;\ * #,##0.0000_-;_-&quot;R$&quot;\ * &quot;-&quot;??_-;_-@_-"/>
  </numFmts>
  <fonts count="150">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0"/>
      <color theme="1"/>
      <name val="Arial"/>
      <family val="2"/>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b/>
      <sz val="16"/>
      <color rgb="FF92D050"/>
      <name val="Calibri"/>
      <family val="2"/>
      <scheme val="minor"/>
    </font>
    <font>
      <b/>
      <sz val="16"/>
      <color indexed="10"/>
      <name val="Calibri"/>
      <family val="2"/>
    </font>
    <font>
      <b/>
      <sz val="16"/>
      <color indexed="50"/>
      <name val="Calibri"/>
      <family val="2"/>
    </font>
    <font>
      <sz val="8"/>
      <name val="Times New Roman"/>
      <family val="1"/>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Calibri"/>
      <family val="2"/>
      <scheme val="minor"/>
    </font>
    <font>
      <sz val="10"/>
      <name val="Calibri"/>
      <family val="2"/>
      <scheme val="minor"/>
    </font>
    <font>
      <b/>
      <sz val="10"/>
      <name val="Times New Roman"/>
      <family val="1"/>
    </font>
    <font>
      <sz val="13"/>
      <name val="Arial"/>
      <family val="2"/>
    </font>
    <font>
      <b/>
      <i/>
      <sz val="13"/>
      <name val="Calibri"/>
      <family val="2"/>
    </font>
    <font>
      <sz val="11"/>
      <name val="Calibri"/>
      <family val="2"/>
      <scheme val="minor"/>
    </font>
    <font>
      <sz val="12"/>
      <name val="Calibri"/>
      <family val="2"/>
    </font>
    <font>
      <b/>
      <sz val="11"/>
      <color rgb="FFFF0000"/>
      <name val="Calibri"/>
      <family val="2"/>
      <scheme val="minor"/>
    </font>
    <font>
      <sz val="9"/>
      <color indexed="81"/>
      <name val="Tahoma"/>
      <family val="2"/>
    </font>
    <font>
      <b/>
      <u/>
      <sz val="9"/>
      <color indexed="81"/>
      <name val="Tahoma"/>
      <family val="2"/>
    </font>
    <font>
      <sz val="9"/>
      <color indexed="10"/>
      <name val="Tahoma"/>
      <family val="2"/>
    </font>
    <font>
      <b/>
      <sz val="9"/>
      <color indexed="81"/>
      <name val="Tahoma"/>
      <family val="2"/>
    </font>
    <font>
      <i/>
      <sz val="9"/>
      <color indexed="81"/>
      <name val="Tahoma"/>
      <family val="2"/>
    </font>
    <font>
      <b/>
      <sz val="15"/>
      <color rgb="FF92D050"/>
      <name val="Calibri"/>
      <family val="2"/>
      <scheme val="minor"/>
    </font>
    <font>
      <sz val="12"/>
      <name val="Calibri"/>
      <family val="2"/>
      <scheme val="minor"/>
    </font>
    <font>
      <sz val="8"/>
      <color indexed="8"/>
      <name val="Calibri"/>
      <family val="2"/>
    </font>
    <font>
      <i/>
      <sz val="10"/>
      <name val="Arial"/>
      <family val="2"/>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b/>
      <sz val="8"/>
      <name val="Calibri"/>
      <family val="2"/>
      <scheme val="minor"/>
    </font>
    <font>
      <sz val="10"/>
      <color rgb="FFFF0000"/>
      <name val="Arial"/>
      <family val="2"/>
    </font>
    <font>
      <sz val="9"/>
      <name val="Arial"/>
      <family val="2"/>
    </font>
    <font>
      <b/>
      <sz val="8"/>
      <color indexed="8"/>
      <name val="Arial"/>
      <family val="2"/>
    </font>
    <font>
      <b/>
      <sz val="9"/>
      <name val="Arial"/>
      <family val="2"/>
    </font>
    <font>
      <sz val="8"/>
      <color indexed="10"/>
      <name val="Arial"/>
      <family val="2"/>
    </font>
    <font>
      <u/>
      <sz val="11"/>
      <color theme="10"/>
      <name val="Calibri"/>
      <family val="2"/>
    </font>
    <font>
      <sz val="10"/>
      <name val="Arial"/>
      <family val="2"/>
    </font>
    <font>
      <b/>
      <sz val="12"/>
      <name val="Arial"/>
      <family val="2"/>
    </font>
    <font>
      <sz val="10"/>
      <name val="Arial"/>
      <family val="2"/>
    </font>
    <font>
      <sz val="10"/>
      <name val="Courier New"/>
      <family val="3"/>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sz val="10"/>
      <name val="Courier"/>
      <family val="3"/>
    </font>
    <font>
      <b/>
      <sz val="10"/>
      <name val="Bookman Old Style"/>
      <family val="1"/>
    </font>
    <font>
      <sz val="11"/>
      <color indexed="53"/>
      <name val="Calibri"/>
      <family val="2"/>
    </font>
    <font>
      <sz val="11"/>
      <color indexed="19"/>
      <name val="Calibri"/>
      <family val="2"/>
    </font>
    <font>
      <sz val="10"/>
      <name val="MS Sans Serif"/>
      <family val="2"/>
    </font>
    <font>
      <sz val="10"/>
      <name val="Times New Roman"/>
      <family val="1"/>
    </font>
    <font>
      <b/>
      <sz val="18"/>
      <color indexed="62"/>
      <name val="Cambria"/>
      <family val="2"/>
    </font>
    <font>
      <b/>
      <sz val="18"/>
      <color theme="3"/>
      <name val="Cambria"/>
      <family val="2"/>
    </font>
    <font>
      <sz val="10"/>
      <name val="Calibri"/>
      <family val="2"/>
    </font>
    <font>
      <sz val="11"/>
      <color theme="1"/>
      <name val="Arial"/>
      <family val="2"/>
    </font>
    <font>
      <b/>
      <sz val="11"/>
      <color theme="1"/>
      <name val="Arial"/>
      <family val="2"/>
    </font>
    <font>
      <sz val="8"/>
      <color theme="1"/>
      <name val="Arial"/>
      <family val="2"/>
    </font>
    <font>
      <sz val="11"/>
      <name val="Arial"/>
      <family val="2"/>
    </font>
    <font>
      <sz val="9"/>
      <color theme="0"/>
      <name val="Arial"/>
      <family val="2"/>
    </font>
    <font>
      <sz val="28"/>
      <color theme="1"/>
      <name val="Arial"/>
      <family val="2"/>
    </font>
    <font>
      <u/>
      <sz val="9"/>
      <color theme="1"/>
      <name val="Arial"/>
      <family val="2"/>
    </font>
    <font>
      <sz val="9"/>
      <color theme="1"/>
      <name val="Arial"/>
      <family val="2"/>
    </font>
    <font>
      <b/>
      <sz val="9"/>
      <color theme="1"/>
      <name val="Arial"/>
      <family val="2"/>
    </font>
    <font>
      <sz val="10"/>
      <color rgb="FF000000"/>
      <name val="Calibri"/>
      <family val="2"/>
      <scheme val="minor"/>
    </font>
    <font>
      <sz val="11"/>
      <color rgb="FF000000"/>
      <name val="Calibri"/>
      <family val="2"/>
    </font>
    <font>
      <u/>
      <sz val="11"/>
      <color theme="10"/>
      <name val="Calibri"/>
      <family val="2"/>
      <scheme val="minor"/>
    </font>
    <font>
      <sz val="12"/>
      <color rgb="FF9999FF"/>
      <name val="Arial"/>
      <family val="2"/>
      <charset val="1"/>
    </font>
    <font>
      <sz val="12"/>
      <color rgb="FF9999FF"/>
      <name val="Arial"/>
      <family val="2"/>
    </font>
    <font>
      <u/>
      <sz val="10"/>
      <color theme="10"/>
      <name val="Arial"/>
      <family val="2"/>
    </font>
    <font>
      <sz val="9"/>
      <color rgb="FF000000"/>
      <name val="Arial"/>
      <family val="2"/>
    </font>
    <font>
      <sz val="12"/>
      <name val="Book Antiqua"/>
      <family val="1"/>
    </font>
    <font>
      <sz val="10"/>
      <color theme="1"/>
      <name val="Calibri"/>
      <family val="2"/>
      <scheme val="minor"/>
    </font>
    <font>
      <sz val="8"/>
      <color rgb="FF000000"/>
      <name val="Arial"/>
      <family val="2"/>
    </font>
    <font>
      <b/>
      <sz val="8"/>
      <color theme="9" tint="-0.499984740745262"/>
      <name val="Arial"/>
      <family val="2"/>
    </font>
    <font>
      <sz val="10"/>
      <color rgb="FFFF0000"/>
      <name val="Calibri"/>
      <family val="2"/>
      <scheme val="minor"/>
    </font>
    <font>
      <b/>
      <i/>
      <sz val="13"/>
      <name val="Calibri"/>
      <family val="2"/>
      <scheme val="minor"/>
    </font>
    <font>
      <sz val="9"/>
      <name val="Calibri"/>
      <family val="2"/>
      <scheme val="minor"/>
    </font>
    <font>
      <sz val="10"/>
      <color rgb="FF00B050"/>
      <name val="Arial"/>
      <family val="2"/>
    </font>
    <font>
      <b/>
      <sz val="11"/>
      <color rgb="FF000000"/>
      <name val="Calibri"/>
      <family val="2"/>
      <scheme val="minor"/>
    </font>
    <font>
      <b/>
      <sz val="8"/>
      <color theme="1"/>
      <name val="Arial"/>
      <family val="2"/>
    </font>
    <font>
      <b/>
      <sz val="14"/>
      <color theme="1"/>
      <name val="Calibri"/>
      <family val="2"/>
      <scheme val="minor"/>
    </font>
    <font>
      <b/>
      <sz val="11"/>
      <color rgb="FFFF0000"/>
      <name val="Arial"/>
      <family val="2"/>
    </font>
    <font>
      <sz val="11"/>
      <color rgb="FFFF0000"/>
      <name val="Arial"/>
      <family val="2"/>
    </font>
    <font>
      <b/>
      <sz val="6"/>
      <color theme="4"/>
      <name val="Arial"/>
      <family val="2"/>
    </font>
    <font>
      <sz val="11"/>
      <color theme="4"/>
      <name val="Arial"/>
      <family val="2"/>
    </font>
    <font>
      <b/>
      <sz val="7"/>
      <color theme="4"/>
      <name val="Arial"/>
      <family val="2"/>
    </font>
    <font>
      <sz val="8"/>
      <color theme="4"/>
      <name val="Arial"/>
      <family val="2"/>
    </font>
    <font>
      <sz val="7"/>
      <color theme="1"/>
      <name val="Arial"/>
      <family val="2"/>
    </font>
    <font>
      <sz val="12"/>
      <color theme="1"/>
      <name val="Arial"/>
      <family val="2"/>
    </font>
    <font>
      <sz val="6"/>
      <color indexed="8"/>
      <name val="Arial"/>
      <family val="2"/>
    </font>
    <font>
      <sz val="12"/>
      <color indexed="8"/>
      <name val="Arial"/>
      <family val="2"/>
    </font>
    <font>
      <b/>
      <u/>
      <sz val="8"/>
      <name val="Arial"/>
      <family val="2"/>
    </font>
    <font>
      <sz val="9"/>
      <color indexed="81"/>
      <name val="Tahoma"/>
      <charset val="1"/>
    </font>
    <font>
      <b/>
      <sz val="9"/>
      <color indexed="81"/>
      <name val="Tahoma"/>
      <charset val="1"/>
    </font>
    <font>
      <b/>
      <sz val="8"/>
      <color rgb="FF00B050"/>
      <name val="Arial"/>
      <family val="2"/>
    </font>
  </fonts>
  <fills count="9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50"/>
        <bgColor indexed="64"/>
      </patternFill>
    </fill>
    <fill>
      <patternFill patternType="solid">
        <fgColor indexed="17"/>
        <bgColor indexed="64"/>
      </patternFill>
    </fill>
    <fill>
      <patternFill patternType="solid">
        <fgColor rgb="FF00B050"/>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54"/>
      </patternFill>
    </fill>
    <fill>
      <patternFill patternType="solid">
        <fgColor indexed="43"/>
        <bgColor indexed="43"/>
      </patternFill>
    </fill>
    <fill>
      <patternFill patternType="solid">
        <fgColor rgb="FF92D050"/>
        <bgColor indexed="64"/>
      </patternFill>
    </fill>
    <fill>
      <patternFill patternType="solid">
        <fgColor rgb="FFFFFF00"/>
        <bgColor indexed="64"/>
      </patternFill>
    </fill>
    <fill>
      <patternFill patternType="solid">
        <fgColor rgb="FF0070C0"/>
        <bgColor indexed="64"/>
      </patternFill>
    </fill>
    <fill>
      <patternFill patternType="solid">
        <fgColor rgb="FF00B0F0"/>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4" tint="0.79998168889431442"/>
        <bgColor indexed="64"/>
      </patternFill>
    </fill>
  </fills>
  <borders count="140">
    <border>
      <left/>
      <right/>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9"/>
      </left>
      <right/>
      <top/>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hair">
        <color rgb="FF000000"/>
      </right>
      <top/>
      <bottom style="hair">
        <color rgb="FF000000"/>
      </bottom>
      <diagonal/>
    </border>
    <border>
      <left/>
      <right style="hair">
        <color indexed="64"/>
      </right>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rgb="FF000000"/>
      </right>
      <top/>
      <bottom/>
      <diagonal/>
    </border>
    <border>
      <left/>
      <right/>
      <top/>
      <bottom style="hair">
        <color rgb="FF000000"/>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bottom style="hair">
        <color rgb="FF000000"/>
      </bottom>
      <diagonal/>
    </border>
    <border>
      <left style="hair">
        <color indexed="64"/>
      </left>
      <right/>
      <top/>
      <bottom/>
      <diagonal/>
    </border>
    <border>
      <left/>
      <right style="hair">
        <color indexed="64"/>
      </right>
      <top/>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medium">
        <color indexed="64"/>
      </bottom>
      <diagonal/>
    </border>
    <border>
      <left/>
      <right/>
      <top/>
      <bottom style="double">
        <color indexed="10"/>
      </bottom>
      <diagonal/>
    </border>
    <border>
      <left/>
      <right/>
      <top/>
      <bottom style="thick">
        <color indexed="54"/>
      </bottom>
      <diagonal/>
    </border>
    <border>
      <left/>
      <right/>
      <top/>
      <bottom style="medium">
        <color indexed="44"/>
      </bottom>
      <diagonal/>
    </border>
    <border>
      <left style="thin">
        <color indexed="64"/>
      </left>
      <right style="thin">
        <color indexed="64"/>
      </right>
      <top/>
      <bottom style="medium">
        <color indexed="64"/>
      </bottom>
      <diagonal/>
    </border>
    <border>
      <left/>
      <right/>
      <top/>
      <bottom style="thin">
        <color indexed="49"/>
      </bottom>
      <diagonal/>
    </border>
    <border>
      <left/>
      <right/>
      <top/>
      <bottom style="thin">
        <color indexed="62"/>
      </bottom>
      <diagonal/>
    </border>
    <border>
      <left/>
      <right/>
      <top/>
      <bottom style="thick">
        <color indexed="56"/>
      </bottom>
      <diagonal/>
    </border>
    <border>
      <left/>
      <right/>
      <top/>
      <bottom style="thick">
        <color indexed="27"/>
      </bottom>
      <diagonal/>
    </border>
    <border>
      <left/>
      <right/>
      <top/>
      <bottom style="medium">
        <color indexed="27"/>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style="hair">
        <color rgb="FF000000"/>
      </left>
      <right style="hair">
        <color rgb="FF000000"/>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rgb="FF000000"/>
      </left>
      <right style="hair">
        <color indexed="64"/>
      </right>
      <top style="hair">
        <color rgb="FF000000"/>
      </top>
      <bottom style="hair">
        <color rgb="FF000000"/>
      </bottom>
      <diagonal/>
    </border>
    <border>
      <left/>
      <right/>
      <top/>
      <bottom style="thick">
        <color indexed="49"/>
      </bottom>
      <diagonal/>
    </border>
    <border>
      <left style="hair">
        <color rgb="FF000000"/>
      </left>
      <right style="hair">
        <color rgb="FF000000"/>
      </right>
      <top style="hair">
        <color rgb="FF000000"/>
      </top>
      <bottom style="hair">
        <color rgb="FF000000"/>
      </bottom>
      <diagonal/>
    </border>
    <border>
      <left style="hair">
        <color indexed="64"/>
      </left>
      <right style="hair">
        <color indexed="64"/>
      </right>
      <top style="hair">
        <color indexed="64"/>
      </top>
      <bottom style="hair">
        <color rgb="FF000000"/>
      </bottom>
      <diagonal/>
    </border>
    <border>
      <left style="medium">
        <color indexed="64"/>
      </left>
      <right/>
      <top/>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hair">
        <color indexed="64"/>
      </right>
      <top/>
      <bottom style="hair">
        <color indexed="64"/>
      </bottom>
      <diagonal/>
    </border>
    <border>
      <left/>
      <right/>
      <top style="hair">
        <color rgb="FF000000"/>
      </top>
      <bottom/>
      <diagonal/>
    </border>
    <border>
      <left/>
      <right style="hair">
        <color indexed="64"/>
      </right>
      <top style="hair">
        <color rgb="FF000000"/>
      </top>
      <bottom style="hair">
        <color rgb="FF000000"/>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style="hair">
        <color rgb="FF000000"/>
      </left>
      <right style="hair">
        <color indexed="64"/>
      </right>
      <top style="hair">
        <color indexed="64"/>
      </top>
      <bottom style="hair">
        <color rgb="FF000000"/>
      </bottom>
      <diagonal/>
    </border>
    <border>
      <left style="hair">
        <color indexed="64"/>
      </left>
      <right style="hair">
        <color rgb="FF000000"/>
      </right>
      <top style="hair">
        <color indexed="64"/>
      </top>
      <bottom style="hair">
        <color rgb="FF000000"/>
      </bottom>
      <diagonal/>
    </border>
    <border>
      <left style="hair">
        <color rgb="FF000000"/>
      </left>
      <right style="hair">
        <color indexed="64"/>
      </right>
      <top style="hair">
        <color indexed="64"/>
      </top>
      <bottom style="hair">
        <color indexed="64"/>
      </bottom>
      <diagonal/>
    </border>
    <border>
      <left style="hair">
        <color indexed="64"/>
      </left>
      <right style="hair">
        <color rgb="FF000000"/>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hair">
        <color indexed="64"/>
      </top>
      <bottom style="hair">
        <color indexed="64"/>
      </bottom>
      <diagonal/>
    </border>
    <border>
      <left/>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style="hair">
        <color indexed="64"/>
      </top>
      <bottom/>
      <diagonal/>
    </border>
    <border>
      <left style="thin">
        <color indexed="64"/>
      </left>
      <right/>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s>
  <cellStyleXfs count="4801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2" applyNumberFormat="0" applyAlignment="0" applyProtection="0"/>
    <xf numFmtId="0" fontId="5" fillId="22" borderId="3" applyNumberFormat="0" applyAlignment="0" applyProtection="0"/>
    <xf numFmtId="0" fontId="6" fillId="0" borderId="4"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2"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5" applyNumberFormat="0" applyFont="0" applyAlignment="0" applyProtection="0"/>
    <xf numFmtId="0" fontId="10" fillId="21" borderId="6"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7" applyNumberFormat="0" applyFill="0" applyAlignment="0" applyProtection="0"/>
    <xf numFmtId="0" fontId="15" fillId="0" borderId="8" applyNumberFormat="0" applyFill="0" applyAlignment="0" applyProtection="0"/>
    <xf numFmtId="0" fontId="16" fillId="0" borderId="9" applyNumberFormat="0" applyFill="0" applyAlignment="0" applyProtection="0"/>
    <xf numFmtId="0" fontId="16" fillId="0" borderId="0" applyNumberFormat="0" applyFill="0" applyBorder="0" applyAlignment="0" applyProtection="0"/>
    <xf numFmtId="0" fontId="17" fillId="0" borderId="10" applyNumberFormat="0" applyFill="0" applyAlignment="0" applyProtection="0"/>
    <xf numFmtId="4" fontId="20" fillId="0" borderId="0">
      <alignment vertical="center" wrapText="1"/>
      <protection locked="0"/>
    </xf>
    <xf numFmtId="0" fontId="21" fillId="0" borderId="0"/>
    <xf numFmtId="0" fontId="21" fillId="0" borderId="0"/>
    <xf numFmtId="165" fontId="21" fillId="0" borderId="0" applyFont="0" applyFill="0" applyBorder="0" applyAlignment="0" applyProtection="0"/>
    <xf numFmtId="0" fontId="24" fillId="0" borderId="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4" fillId="21" borderId="2" applyNumberFormat="0" applyAlignment="0" applyProtection="0"/>
    <xf numFmtId="0" fontId="31" fillId="48" borderId="12" applyNumberFormat="0" applyAlignment="0" applyProtection="0"/>
    <xf numFmtId="0" fontId="4" fillId="21" borderId="2" applyNumberFormat="0" applyAlignment="0" applyProtection="0"/>
    <xf numFmtId="0" fontId="31" fillId="48" borderId="12" applyNumberFormat="0" applyAlignment="0" applyProtection="0"/>
    <xf numFmtId="0" fontId="4" fillId="21" borderId="2" applyNumberFormat="0" applyAlignment="0" applyProtection="0"/>
    <xf numFmtId="0" fontId="31" fillId="48" borderId="12" applyNumberFormat="0" applyAlignment="0" applyProtection="0"/>
    <xf numFmtId="0" fontId="4" fillId="21" borderId="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2" fillId="49" borderId="13" applyNumberFormat="0" applyAlignment="0" applyProtection="0"/>
    <xf numFmtId="0" fontId="32" fillId="49" borderId="13" applyNumberFormat="0" applyAlignment="0" applyProtection="0"/>
    <xf numFmtId="0" fontId="32" fillId="49" borderId="13" applyNumberFormat="0" applyAlignment="0" applyProtection="0"/>
    <xf numFmtId="0" fontId="32" fillId="49" borderId="13" applyNumberFormat="0" applyAlignment="0" applyProtection="0"/>
    <xf numFmtId="0" fontId="32" fillId="49" borderId="13" applyNumberFormat="0" applyAlignment="0" applyProtection="0"/>
    <xf numFmtId="0" fontId="32" fillId="49" borderId="13" applyNumberFormat="0" applyAlignment="0" applyProtection="0"/>
    <xf numFmtId="0" fontId="32" fillId="49" borderId="13" applyNumberFormat="0" applyAlignment="0" applyProtection="0"/>
    <xf numFmtId="0" fontId="32" fillId="49" borderId="13" applyNumberFormat="0" applyAlignment="0" applyProtection="0"/>
    <xf numFmtId="0" fontId="5" fillId="22" borderId="3" applyNumberFormat="0" applyAlignment="0" applyProtection="0"/>
    <xf numFmtId="0" fontId="32" fillId="49" borderId="13" applyNumberFormat="0" applyAlignment="0" applyProtection="0"/>
    <xf numFmtId="0" fontId="5" fillId="22" borderId="3" applyNumberFormat="0" applyAlignment="0" applyProtection="0"/>
    <xf numFmtId="0" fontId="32" fillId="49" borderId="13" applyNumberFormat="0" applyAlignment="0" applyProtection="0"/>
    <xf numFmtId="0" fontId="5" fillId="22" borderId="3" applyNumberFormat="0" applyAlignment="0" applyProtection="0"/>
    <xf numFmtId="0" fontId="32" fillId="49" borderId="13" applyNumberFormat="0" applyAlignment="0" applyProtection="0"/>
    <xf numFmtId="0" fontId="5" fillId="22" borderId="3" applyNumberFormat="0" applyAlignment="0" applyProtection="0"/>
    <xf numFmtId="0" fontId="32" fillId="49" borderId="13" applyNumberFormat="0" applyAlignment="0" applyProtection="0"/>
    <xf numFmtId="0" fontId="32" fillId="49" borderId="13" applyNumberFormat="0" applyAlignment="0" applyProtection="0"/>
    <xf numFmtId="0" fontId="32" fillId="49" borderId="13" applyNumberFormat="0" applyAlignment="0" applyProtection="0"/>
    <xf numFmtId="0" fontId="32" fillId="49" borderId="13" applyNumberFormat="0" applyAlignment="0" applyProtection="0"/>
    <xf numFmtId="0" fontId="32" fillId="49" borderId="13" applyNumberFormat="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6" fillId="0" borderId="4" applyNumberFormat="0" applyFill="0" applyAlignment="0" applyProtection="0"/>
    <xf numFmtId="0" fontId="33" fillId="0" borderId="14" applyNumberFormat="0" applyFill="0" applyAlignment="0" applyProtection="0"/>
    <xf numFmtId="0" fontId="6" fillId="0" borderId="4" applyNumberFormat="0" applyFill="0" applyAlignment="0" applyProtection="0"/>
    <xf numFmtId="0" fontId="33" fillId="0" borderId="14" applyNumberFormat="0" applyFill="0" applyAlignment="0" applyProtection="0"/>
    <xf numFmtId="0" fontId="6" fillId="0" borderId="4" applyNumberFormat="0" applyFill="0" applyAlignment="0" applyProtection="0"/>
    <xf numFmtId="0" fontId="33" fillId="0" borderId="14" applyNumberFormat="0" applyFill="0" applyAlignment="0" applyProtection="0"/>
    <xf numFmtId="0" fontId="6" fillId="0" borderId="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165" fontId="21" fillId="0" borderId="0" applyFont="0" applyFill="0" applyBorder="0" applyAlignment="0" applyProtection="0"/>
    <xf numFmtId="0" fontId="20" fillId="0" borderId="0" applyFont="0" applyFill="0" applyBorder="0" applyAlignment="0" applyProtection="0"/>
    <xf numFmtId="4" fontId="34" fillId="0" borderId="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7" fillId="29" borderId="2" applyNumberFormat="0" applyAlignment="0" applyProtection="0"/>
    <xf numFmtId="0" fontId="35" fillId="39" borderId="12" applyNumberFormat="0" applyAlignment="0" applyProtection="0"/>
    <xf numFmtId="0" fontId="7" fillId="29" borderId="2" applyNumberFormat="0" applyAlignment="0" applyProtection="0"/>
    <xf numFmtId="0" fontId="35" fillId="39" borderId="12" applyNumberFormat="0" applyAlignment="0" applyProtection="0"/>
    <xf numFmtId="0" fontId="7" fillId="29" borderId="2" applyNumberFormat="0" applyAlignment="0" applyProtection="0"/>
    <xf numFmtId="0" fontId="35" fillId="39" borderId="12" applyNumberFormat="0" applyAlignment="0" applyProtection="0"/>
    <xf numFmtId="0" fontId="7" fillId="29" borderId="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2" fontId="20" fillId="0" borderId="0" applyFont="0" applyFill="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166" fontId="21" fillId="0" borderId="0" applyFont="0" applyFill="0" applyBorder="0" applyAlignment="0" applyProtection="0"/>
    <xf numFmtId="167" fontId="21" fillId="0" borderId="0" applyFont="0" applyFill="0" applyBorder="0" applyAlignment="0" applyProtection="0"/>
    <xf numFmtId="166" fontId="21" fillId="0" borderId="0" applyFont="0" applyFill="0" applyBorder="0" applyAlignment="0" applyProtection="0"/>
    <xf numFmtId="167" fontId="21"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9" fontId="20" fillId="0" borderId="0" applyFont="0" applyFill="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21" fillId="0" borderId="0"/>
    <xf numFmtId="0" fontId="38" fillId="0" borderId="0"/>
    <xf numFmtId="0" fontId="38" fillId="0" borderId="0"/>
    <xf numFmtId="0" fontId="38" fillId="0" borderId="0"/>
    <xf numFmtId="0" fontId="38" fillId="0" borderId="0"/>
    <xf numFmtId="0" fontId="2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39" fillId="0" borderId="0"/>
    <xf numFmtId="0" fontId="40" fillId="0" borderId="0"/>
    <xf numFmtId="0" fontId="40" fillId="0" borderId="0"/>
    <xf numFmtId="0" fontId="40" fillId="0" borderId="0"/>
    <xf numFmtId="0" fontId="40" fillId="0" borderId="0"/>
    <xf numFmtId="0" fontId="40" fillId="0" borderId="0"/>
    <xf numFmtId="0" fontId="39" fillId="0" borderId="0"/>
    <xf numFmtId="0" fontId="26" fillId="0" borderId="0"/>
    <xf numFmtId="0" fontId="26" fillId="0" borderId="0"/>
    <xf numFmtId="0" fontId="26" fillId="0" borderId="0"/>
    <xf numFmtId="0" fontId="26" fillId="0" borderId="0"/>
    <xf numFmtId="0" fontId="4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0" fillId="0" borderId="0"/>
    <xf numFmtId="0" fontId="40" fillId="0" borderId="0"/>
    <xf numFmtId="0" fontId="40" fillId="0" borderId="0"/>
    <xf numFmtId="0" fontId="40" fillId="0" borderId="0"/>
    <xf numFmtId="0" fontId="40" fillId="0" borderId="0"/>
    <xf numFmtId="0" fontId="39" fillId="0" borderId="0"/>
    <xf numFmtId="0" fontId="40" fillId="0" borderId="0"/>
    <xf numFmtId="0" fontId="40" fillId="0" borderId="0"/>
    <xf numFmtId="0" fontId="40" fillId="0" borderId="0"/>
    <xf numFmtId="0" fontId="21"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8" fillId="0" borderId="0"/>
    <xf numFmtId="0" fontId="38" fillId="0" borderId="0"/>
    <xf numFmtId="0" fontId="39" fillId="0" borderId="0"/>
    <xf numFmtId="0" fontId="39" fillId="0" borderId="0"/>
    <xf numFmtId="0" fontId="39" fillId="0" borderId="0"/>
    <xf numFmtId="0" fontId="39" fillId="0" borderId="0"/>
    <xf numFmtId="0" fontId="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39"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39" fillId="0" borderId="0"/>
    <xf numFmtId="0" fontId="41" fillId="0" borderId="0" applyBorder="0" applyAlignment="0">
      <alignment horizontal="left"/>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21"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21"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42" fillId="32" borderId="5" applyNumberFormat="0" applyFont="0" applyAlignment="0" applyProtection="0"/>
    <xf numFmtId="0" fontId="42" fillId="32" borderId="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1"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42" fillId="32" borderId="5" applyNumberFormat="0" applyFont="0" applyAlignment="0" applyProtection="0"/>
    <xf numFmtId="0" fontId="42" fillId="32" borderId="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1" fillId="55" borderId="15" applyNumberFormat="0" applyFont="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10" fillId="21" borderId="6" applyNumberFormat="0" applyAlignment="0" applyProtection="0"/>
    <xf numFmtId="0" fontId="43" fillId="48" borderId="16" applyNumberFormat="0" applyAlignment="0" applyProtection="0"/>
    <xf numFmtId="0" fontId="10" fillId="21" borderId="6" applyNumberFormat="0" applyAlignment="0" applyProtection="0"/>
    <xf numFmtId="0" fontId="43" fillId="48" borderId="16" applyNumberFormat="0" applyAlignment="0" applyProtection="0"/>
    <xf numFmtId="0" fontId="10" fillId="21" borderId="6" applyNumberFormat="0" applyAlignment="0" applyProtection="0"/>
    <xf numFmtId="0" fontId="43" fillId="48" borderId="16" applyNumberFormat="0" applyAlignment="0" applyProtection="0"/>
    <xf numFmtId="0" fontId="10" fillId="21" borderId="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26"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1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14" fillId="0" borderId="7" applyNumberFormat="0" applyFill="0" applyAlignment="0" applyProtection="0"/>
    <xf numFmtId="0" fontId="46" fillId="0" borderId="17" applyNumberFormat="0" applyFill="0" applyAlignment="0" applyProtection="0"/>
    <xf numFmtId="0" fontId="14" fillId="0" borderId="7" applyNumberFormat="0" applyFill="0" applyAlignment="0" applyProtection="0"/>
    <xf numFmtId="0" fontId="46" fillId="0" borderId="17" applyNumberFormat="0" applyFill="0" applyAlignment="0" applyProtection="0"/>
    <xf numFmtId="0" fontId="14" fillId="0" borderId="7" applyNumberFormat="0" applyFill="0" applyAlignment="0" applyProtection="0"/>
    <xf numFmtId="0" fontId="46" fillId="0" borderId="17" applyNumberFormat="0" applyFill="0" applyAlignment="0" applyProtection="0"/>
    <xf numFmtId="0" fontId="14" fillId="0" borderId="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46" fillId="0" borderId="17" applyNumberFormat="0" applyFill="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15" fillId="0" borderId="8" applyNumberFormat="0" applyFill="0" applyAlignment="0" applyProtection="0"/>
    <xf numFmtId="0" fontId="48" fillId="0" borderId="18" applyNumberFormat="0" applyFill="0" applyAlignment="0" applyProtection="0"/>
    <xf numFmtId="0" fontId="15" fillId="0" borderId="8" applyNumberFormat="0" applyFill="0" applyAlignment="0" applyProtection="0"/>
    <xf numFmtId="0" fontId="48" fillId="0" borderId="18" applyNumberFormat="0" applyFill="0" applyAlignment="0" applyProtection="0"/>
    <xf numFmtId="0" fontId="15" fillId="0" borderId="8" applyNumberFormat="0" applyFill="0" applyAlignment="0" applyProtection="0"/>
    <xf numFmtId="0" fontId="48" fillId="0" borderId="18" applyNumberFormat="0" applyFill="0" applyAlignment="0" applyProtection="0"/>
    <xf numFmtId="0" fontId="15" fillId="0" borderId="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7" fillId="0" borderId="0" applyNumberFormat="0" applyFill="0" applyBorder="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16" fillId="0" borderId="9" applyNumberFormat="0" applyFill="0" applyAlignment="0" applyProtection="0"/>
    <xf numFmtId="0" fontId="49" fillId="0" borderId="19" applyNumberFormat="0" applyFill="0" applyAlignment="0" applyProtection="0"/>
    <xf numFmtId="0" fontId="16" fillId="0" borderId="9" applyNumberFormat="0" applyFill="0" applyAlignment="0" applyProtection="0"/>
    <xf numFmtId="0" fontId="49" fillId="0" borderId="19" applyNumberFormat="0" applyFill="0" applyAlignment="0" applyProtection="0"/>
    <xf numFmtId="0" fontId="16" fillId="0" borderId="9" applyNumberFormat="0" applyFill="0" applyAlignment="0" applyProtection="0"/>
    <xf numFmtId="0" fontId="49" fillId="0" borderId="19" applyNumberFormat="0" applyFill="0" applyAlignment="0" applyProtection="0"/>
    <xf numFmtId="0" fontId="16" fillId="0" borderId="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20" fillId="0" borderId="20" applyNumberFormat="0" applyFon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165" fontId="21" fillId="0" borderId="0" applyFont="0" applyFill="0" applyBorder="0" applyAlignment="0" applyProtection="0"/>
    <xf numFmtId="3" fontId="20" fillId="0" borderId="0" applyFont="0" applyFill="0" applyBorder="0" applyAlignment="0" applyProtection="0"/>
    <xf numFmtId="9" fontId="1" fillId="0" borderId="0" applyFont="0" applyFill="0" applyBorder="0" applyAlignment="0" applyProtection="0"/>
    <xf numFmtId="0" fontId="54" fillId="0" borderId="0"/>
    <xf numFmtId="166" fontId="21" fillId="0" borderId="0" applyFont="0" applyFill="0" applyBorder="0" applyAlignment="0" applyProtection="0"/>
    <xf numFmtId="0" fontId="26" fillId="0" borderId="0"/>
    <xf numFmtId="0" fontId="21" fillId="0" borderId="0"/>
    <xf numFmtId="0" fontId="21" fillId="0" borderId="0"/>
    <xf numFmtId="9" fontId="1"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0" fontId="21" fillId="0" borderId="0"/>
    <xf numFmtId="0" fontId="21" fillId="0" borderId="0"/>
    <xf numFmtId="4" fontId="20"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4" fontId="1" fillId="0" borderId="0" applyFont="0" applyFill="0" applyBorder="0" applyAlignment="0" applyProtection="0"/>
    <xf numFmtId="0" fontId="89" fillId="0" borderId="0"/>
    <xf numFmtId="44" fontId="26" fillId="0" borderId="0" applyFont="0" applyFill="0" applyBorder="0" applyAlignment="0" applyProtection="0"/>
    <xf numFmtId="0" fontId="88" fillId="0" borderId="0" applyNumberFormat="0" applyFill="0" applyBorder="0" applyAlignment="0" applyProtection="0">
      <alignment vertical="top"/>
      <protection locked="0"/>
    </xf>
    <xf numFmtId="167" fontId="21" fillId="0" borderId="0" applyFont="0" applyFill="0" applyBorder="0" applyAlignment="0" applyProtection="0"/>
    <xf numFmtId="43" fontId="1" fillId="0" borderId="0" applyFont="0" applyFill="0" applyBorder="0" applyAlignment="0" applyProtection="0"/>
    <xf numFmtId="0" fontId="91" fillId="0" borderId="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1" fillId="0" borderId="0" applyFont="0" applyFill="0" applyBorder="0" applyAlignment="0" applyProtection="0"/>
    <xf numFmtId="0" fontId="21" fillId="0" borderId="0"/>
    <xf numFmtId="44" fontId="26" fillId="0" borderId="0" applyFont="0" applyFill="0" applyBorder="0" applyAlignment="0" applyProtection="0"/>
    <xf numFmtId="0" fontId="21" fillId="0" borderId="0"/>
    <xf numFmtId="44" fontId="1" fillId="0" borderId="0" applyFont="0" applyFill="0" applyBorder="0" applyAlignment="0" applyProtection="0"/>
    <xf numFmtId="0" fontId="26" fillId="34" borderId="0" applyNumberFormat="0" applyBorder="0" applyAlignment="0" applyProtection="0"/>
    <xf numFmtId="0" fontId="26" fillId="35"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55" borderId="0" applyNumberFormat="0" applyBorder="0" applyAlignment="0" applyProtection="0"/>
    <xf numFmtId="0" fontId="26" fillId="39" borderId="0" applyNumberFormat="0" applyBorder="0" applyAlignment="0" applyProtection="0"/>
    <xf numFmtId="0" fontId="26" fillId="55"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38" borderId="0" applyNumberFormat="0" applyBorder="0" applyAlignment="0" applyProtection="0"/>
    <xf numFmtId="0" fontId="26" fillId="54" borderId="0" applyNumberFormat="0" applyBorder="0" applyAlignment="0" applyProtection="0"/>
    <xf numFmtId="0" fontId="26" fillId="35" borderId="0" applyNumberFormat="0" applyBorder="0" applyAlignment="0" applyProtection="0"/>
    <xf numFmtId="0" fontId="26" fillId="38" borderId="0" applyNumberFormat="0" applyBorder="0" applyAlignment="0" applyProtection="0"/>
    <xf numFmtId="0" fontId="26" fillId="55"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38" borderId="0" applyNumberFormat="0" applyBorder="0" applyAlignment="0" applyProtection="0"/>
    <xf numFmtId="0" fontId="27" fillId="53" borderId="0" applyNumberFormat="0" applyBorder="0" applyAlignment="0" applyProtection="0"/>
    <xf numFmtId="0" fontId="27" fillId="43" borderId="0" applyNumberFormat="0" applyBorder="0" applyAlignment="0" applyProtection="0"/>
    <xf numFmtId="0" fontId="27" fillId="35"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63" borderId="0" applyNumberFormat="0" applyBorder="0" applyAlignment="0" applyProtection="0"/>
    <xf numFmtId="0" fontId="26" fillId="64" borderId="0" applyNumberFormat="0" applyBorder="0" applyAlignment="0" applyProtection="0"/>
    <xf numFmtId="0" fontId="26" fillId="64" borderId="0" applyNumberFormat="0" applyBorder="0" applyAlignment="0" applyProtection="0"/>
    <xf numFmtId="0" fontId="27" fillId="65" borderId="0" applyNumberFormat="0" applyBorder="0" applyAlignment="0" applyProtection="0"/>
    <xf numFmtId="0" fontId="27" fillId="66" borderId="0" applyNumberFormat="0" applyBorder="0" applyAlignment="0" applyProtection="0"/>
    <xf numFmtId="0" fontId="26" fillId="67" borderId="0" applyNumberFormat="0" applyBorder="0" applyAlignment="0" applyProtection="0"/>
    <xf numFmtId="0" fontId="26" fillId="68" borderId="0" applyNumberFormat="0" applyBorder="0" applyAlignment="0" applyProtection="0"/>
    <xf numFmtId="0" fontId="27" fillId="69" borderId="0" applyNumberFormat="0" applyBorder="0" applyAlignment="0" applyProtection="0"/>
    <xf numFmtId="0" fontId="27" fillId="69" borderId="0" applyNumberFormat="0" applyBorder="0" applyAlignment="0" applyProtection="0"/>
    <xf numFmtId="0" fontId="26" fillId="67" borderId="0" applyNumberFormat="0" applyBorder="0" applyAlignment="0" applyProtection="0"/>
    <xf numFmtId="0" fontId="26" fillId="70" borderId="0" applyNumberFormat="0" applyBorder="0" applyAlignment="0" applyProtection="0"/>
    <xf numFmtId="0" fontId="27" fillId="68" borderId="0" applyNumberFormat="0" applyBorder="0" applyAlignment="0" applyProtection="0"/>
    <xf numFmtId="0" fontId="27" fillId="63" borderId="0" applyNumberFormat="0" applyBorder="0" applyAlignment="0" applyProtection="0"/>
    <xf numFmtId="0" fontId="26" fillId="64" borderId="0" applyNumberFormat="0" applyBorder="0" applyAlignment="0" applyProtection="0"/>
    <xf numFmtId="0" fontId="26" fillId="68" borderId="0" applyNumberFormat="0" applyBorder="0" applyAlignment="0" applyProtection="0"/>
    <xf numFmtId="0" fontId="27" fillId="68" borderId="0" applyNumberFormat="0" applyBorder="0" applyAlignment="0" applyProtection="0"/>
    <xf numFmtId="0" fontId="27" fillId="71" borderId="0" applyNumberFormat="0" applyBorder="0" applyAlignment="0" applyProtection="0"/>
    <xf numFmtId="0" fontId="26" fillId="72" borderId="0" applyNumberFormat="0" applyBorder="0" applyAlignment="0" applyProtection="0"/>
    <xf numFmtId="0" fontId="26" fillId="64" borderId="0" applyNumberFormat="0" applyBorder="0" applyAlignment="0" applyProtection="0"/>
    <xf numFmtId="0" fontId="27" fillId="65" borderId="0" applyNumberFormat="0" applyBorder="0" applyAlignment="0" applyProtection="0"/>
    <xf numFmtId="0" fontId="27" fillId="73" borderId="0" applyNumberFormat="0" applyBorder="0" applyAlignment="0" applyProtection="0"/>
    <xf numFmtId="0" fontId="26" fillId="67" borderId="0" applyNumberFormat="0" applyBorder="0" applyAlignment="0" applyProtection="0"/>
    <xf numFmtId="0" fontId="26" fillId="74" borderId="0" applyNumberFormat="0" applyBorder="0" applyAlignment="0" applyProtection="0"/>
    <xf numFmtId="0" fontId="27" fillId="74" borderId="0" applyNumberFormat="0" applyBorder="0" applyAlignment="0" applyProtection="0"/>
    <xf numFmtId="0" fontId="93" fillId="75" borderId="0" applyNumberFormat="0" applyBorder="0" applyAlignment="0" applyProtection="0"/>
    <xf numFmtId="0" fontId="28" fillId="38" borderId="0" applyNumberFormat="0" applyBorder="0" applyAlignment="0" applyProtection="0"/>
    <xf numFmtId="0" fontId="94" fillId="76" borderId="12" applyNumberFormat="0" applyAlignment="0" applyProtection="0"/>
    <xf numFmtId="0" fontId="95" fillId="77" borderId="12" applyNumberFormat="0" applyAlignment="0" applyProtection="0"/>
    <xf numFmtId="0" fontId="44" fillId="0" borderId="59" applyNumberFormat="0" applyFill="0" applyAlignment="0" applyProtection="0"/>
    <xf numFmtId="0" fontId="32" fillId="69" borderId="13" applyNumberFormat="0" applyAlignment="0" applyProtection="0"/>
    <xf numFmtId="0" fontId="50" fillId="78" borderId="0" applyNumberFormat="0" applyBorder="0" applyAlignment="0" applyProtection="0"/>
    <xf numFmtId="0" fontId="50" fillId="79" borderId="0" applyNumberFormat="0" applyBorder="0" applyAlignment="0" applyProtection="0"/>
    <xf numFmtId="0" fontId="50" fillId="80" borderId="0" applyNumberFormat="0" applyBorder="0" applyAlignment="0" applyProtection="0"/>
    <xf numFmtId="0" fontId="27" fillId="81" borderId="0" applyNumberFormat="0" applyBorder="0" applyAlignment="0" applyProtection="0"/>
    <xf numFmtId="0" fontId="27" fillId="53" borderId="0" applyNumberFormat="0" applyBorder="0" applyAlignment="0" applyProtection="0"/>
    <xf numFmtId="0" fontId="27" fillId="43" borderId="0" applyNumberFormat="0" applyBorder="0" applyAlignment="0" applyProtection="0"/>
    <xf numFmtId="0" fontId="27" fillId="82" borderId="0" applyNumberFormat="0" applyBorder="0" applyAlignment="0" applyProtection="0"/>
    <xf numFmtId="0" fontId="27" fillId="51" borderId="0" applyNumberFormat="0" applyBorder="0" applyAlignment="0" applyProtection="0"/>
    <xf numFmtId="0" fontId="35" fillId="54" borderId="12" applyNumberFormat="0" applyAlignment="0" applyProtection="0"/>
    <xf numFmtId="176" fontId="21" fillId="0" borderId="0" applyFont="0" applyFill="0" applyBorder="0" applyAlignment="0" applyProtection="0"/>
    <xf numFmtId="176" fontId="21" fillId="0" borderId="0" applyFont="0" applyFill="0" applyBorder="0" applyAlignment="0" applyProtection="0"/>
    <xf numFmtId="177" fontId="21" fillId="0" borderId="0" applyFill="0" applyBorder="0" applyAlignment="0" applyProtection="0"/>
    <xf numFmtId="0" fontId="45" fillId="0" borderId="0" applyNumberFormat="0" applyFill="0" applyBorder="0" applyAlignment="0" applyProtection="0"/>
    <xf numFmtId="0" fontId="28" fillId="70" borderId="0" applyNumberFormat="0" applyBorder="0" applyAlignment="0" applyProtection="0"/>
    <xf numFmtId="4" fontId="20" fillId="0" borderId="0" applyNumberFormat="0" applyFont="0" applyFill="0" applyBorder="0" applyAlignment="0" applyProtection="0">
      <alignment vertical="center" wrapText="1"/>
      <protection locked="0"/>
    </xf>
    <xf numFmtId="0" fontId="96" fillId="0" borderId="60" applyNumberFormat="0" applyFill="0" applyAlignment="0" applyProtection="0"/>
    <xf numFmtId="0" fontId="97" fillId="0" borderId="18" applyNumberFormat="0" applyFill="0" applyAlignment="0" applyProtection="0"/>
    <xf numFmtId="0" fontId="98" fillId="0" borderId="61" applyNumberFormat="0" applyFill="0" applyAlignment="0" applyProtection="0"/>
    <xf numFmtId="0" fontId="98" fillId="0" borderId="0" applyNumberFormat="0" applyFill="0" applyBorder="0" applyAlignment="0" applyProtection="0"/>
    <xf numFmtId="0" fontId="99" fillId="0" borderId="0" applyNumberFormat="0" applyFill="0" applyBorder="0" applyAlignment="0" applyProtection="0">
      <alignment vertical="top"/>
      <protection locked="0"/>
    </xf>
    <xf numFmtId="0" fontId="36" fillId="37" borderId="0" applyNumberFormat="0" applyBorder="0" applyAlignment="0" applyProtection="0"/>
    <xf numFmtId="0" fontId="100" fillId="0" borderId="0"/>
    <xf numFmtId="0" fontId="35" fillId="74" borderId="12" applyNumberFormat="0" applyAlignment="0" applyProtection="0"/>
    <xf numFmtId="178" fontId="101" fillId="0" borderId="0"/>
    <xf numFmtId="0" fontId="102" fillId="0" borderId="14" applyNumberFormat="0" applyFill="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0" fontId="103" fillId="54" borderId="0" applyNumberFormat="0" applyBorder="0" applyAlignment="0" applyProtection="0"/>
    <xf numFmtId="0" fontId="37" fillId="83" borderId="0" applyNumberFormat="0" applyBorder="0" applyAlignment="0" applyProtection="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1" fillId="0" borderId="0"/>
    <xf numFmtId="0" fontId="1" fillId="0" borderId="0"/>
    <xf numFmtId="0" fontId="1" fillId="0" borderId="0"/>
    <xf numFmtId="0" fontId="1" fillId="0" borderId="0"/>
    <xf numFmtId="0" fontId="39" fillId="0" borderId="0"/>
    <xf numFmtId="0" fontId="39" fillId="0" borderId="0"/>
    <xf numFmtId="0" fontId="21" fillId="0" borderId="0"/>
    <xf numFmtId="0" fontId="21" fillId="0" borderId="0"/>
    <xf numFmtId="0" fontId="21" fillId="0" borderId="0"/>
    <xf numFmtId="0" fontId="21" fillId="0" borderId="0"/>
    <xf numFmtId="0" fontId="39"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21"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41" fillId="0" borderId="0" applyBorder="0" applyAlignment="0">
      <alignment horizontal="left"/>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0" borderId="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43" fillId="76" borderId="16" applyNumberFormat="0" applyAlignment="0" applyProtection="0"/>
    <xf numFmtId="10" fontId="25" fillId="0" borderId="62">
      <alignment horizontal="center"/>
    </xf>
    <xf numFmtId="9" fontId="21"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9" fontId="104"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1" fillId="0" borderId="0" applyFont="0" applyFill="0" applyBorder="0" applyAlignment="0" applyProtection="0"/>
    <xf numFmtId="0" fontId="43" fillId="77" borderId="16" applyNumberFormat="0" applyAlignment="0" applyProtection="0"/>
    <xf numFmtId="179" fontId="105" fillId="0" borderId="0" applyFont="0" applyFill="0" applyBorder="0" applyAlignment="0" applyProtection="0"/>
    <xf numFmtId="180" fontId="21" fillId="0" borderId="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106" fillId="0" borderId="0" applyNumberFormat="0" applyFill="0" applyBorder="0" applyAlignment="0" applyProtection="0"/>
    <xf numFmtId="0" fontId="47"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96" fillId="0" borderId="63" applyNumberFormat="0" applyFill="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106" fillId="0" borderId="0" applyNumberFormat="0" applyFill="0" applyBorder="0" applyAlignment="0" applyProtection="0"/>
    <xf numFmtId="0" fontId="96" fillId="0" borderId="63" applyNumberFormat="0" applyFill="0" applyAlignment="0" applyProtection="0"/>
    <xf numFmtId="0" fontId="106" fillId="0" borderId="0" applyNumberFormat="0" applyFill="0" applyBorder="0" applyAlignment="0" applyProtection="0"/>
    <xf numFmtId="0" fontId="47" fillId="0" borderId="0" applyNumberFormat="0" applyFill="0" applyBorder="0" applyAlignment="0" applyProtection="0"/>
    <xf numFmtId="0" fontId="46" fillId="0" borderId="64" applyNumberFormat="0" applyFill="0" applyAlignment="0" applyProtection="0"/>
    <xf numFmtId="0" fontId="96" fillId="0" borderId="65" applyNumberFormat="0" applyFill="0" applyAlignment="0" applyProtection="0"/>
    <xf numFmtId="0" fontId="97" fillId="0" borderId="66" applyNumberFormat="0" applyFill="0" applyAlignment="0" applyProtection="0"/>
    <xf numFmtId="0" fontId="98" fillId="0" borderId="67" applyNumberFormat="0" applyFill="0" applyAlignment="0" applyProtection="0"/>
    <xf numFmtId="0" fontId="98"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4" fontId="20" fillId="0" borderId="0" applyFont="0" applyFill="0" applyBorder="0" applyAlignment="0" applyProtection="0"/>
    <xf numFmtId="0" fontId="44" fillId="0" borderId="0" applyNumberFormat="0" applyFill="0" applyBorder="0" applyAlignment="0" applyProtection="0"/>
    <xf numFmtId="0" fontId="1" fillId="0" borderId="0"/>
    <xf numFmtId="0" fontId="21" fillId="0" borderId="0"/>
    <xf numFmtId="0" fontId="21" fillId="0" borderId="0"/>
    <xf numFmtId="0" fontId="1" fillId="0" borderId="0"/>
    <xf numFmtId="0" fontId="21" fillId="0" borderId="0"/>
    <xf numFmtId="0" fontId="39"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 fontId="20" fillId="0" borderId="0">
      <alignment vertical="center" wrapText="1"/>
      <protection locked="0"/>
    </xf>
    <xf numFmtId="0" fontId="54" fillId="0" borderId="0"/>
    <xf numFmtId="0" fontId="109" fillId="0" borderId="0"/>
    <xf numFmtId="4" fontId="20" fillId="0" borderId="0">
      <alignment vertical="center" wrapText="1"/>
      <protection locked="0"/>
    </xf>
    <xf numFmtId="0" fontId="1" fillId="0" borderId="0"/>
    <xf numFmtId="0" fontId="1" fillId="32" borderId="5" applyNumberFormat="0" applyFont="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85"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1" fillId="0" borderId="0"/>
    <xf numFmtId="0" fontId="119" fillId="0" borderId="0"/>
    <xf numFmtId="0" fontId="120" fillId="0" borderId="0" applyNumberFormat="0" applyFill="0" applyBorder="0" applyAlignment="0" applyProtection="0"/>
    <xf numFmtId="9" fontId="119" fillId="0" borderId="0" applyFont="0" applyFill="0" applyBorder="0" applyAlignment="0" applyProtection="0"/>
    <xf numFmtId="186" fontId="1" fillId="0" borderId="0"/>
    <xf numFmtId="0" fontId="1" fillId="0" borderId="0"/>
    <xf numFmtId="0" fontId="39" fillId="0" borderId="0"/>
    <xf numFmtId="0" fontId="2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3" fontId="39" fillId="0" borderId="0" applyFont="0" applyFill="0" applyBorder="0" applyAlignment="0" applyProtection="0"/>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9"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39" fillId="0" borderId="0"/>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0" fontId="21" fillId="0" borderId="0"/>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165"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 fontId="20" fillId="0" borderId="0" applyFont="0" applyFill="0" applyBorder="0" applyAlignment="0" applyProtection="0"/>
    <xf numFmtId="43" fontId="2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3" fontId="21" fillId="0" borderId="0" applyFont="0" applyFill="0" applyBorder="0" applyAlignment="0" applyProtection="0"/>
    <xf numFmtId="4" fontId="20" fillId="0" borderId="0" applyFont="0" applyFill="0" applyBorder="0" applyAlignment="0" applyProtection="0"/>
    <xf numFmtId="43" fontId="2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 fontId="20" fillId="0" borderId="0" applyFont="0" applyFill="0" applyBorder="0" applyAlignment="0" applyProtection="0"/>
    <xf numFmtId="43" fontId="2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3" fontId="121" fillId="0" borderId="0">
      <alignment vertical="center" wrapText="1"/>
      <protection locked="0"/>
    </xf>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44" fontId="1" fillId="0" borderId="0" applyFont="0" applyFill="0" applyBorder="0" applyAlignment="0" applyProtection="0"/>
    <xf numFmtId="4" fontId="20" fillId="0" borderId="0">
      <alignment vertical="center" wrapText="1"/>
      <protection locked="0"/>
    </xf>
    <xf numFmtId="0" fontId="2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94" fillId="76"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4" fillId="21" borderId="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4" fillId="21" borderId="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95" fillId="77"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1" fillId="48" borderId="12" applyNumberFormat="0" applyAlignment="0" applyProtection="0"/>
    <xf numFmtId="0" fontId="32" fillId="49" borderId="13" applyNumberFormat="0" applyAlignment="0" applyProtection="0"/>
    <xf numFmtId="0" fontId="5" fillId="22" borderId="3" applyNumberFormat="0" applyAlignment="0" applyProtection="0"/>
    <xf numFmtId="0" fontId="32" fillId="49" borderId="13" applyNumberFormat="0" applyAlignment="0" applyProtection="0"/>
    <xf numFmtId="0" fontId="5" fillId="22" borderId="3" applyNumberFormat="0" applyAlignment="0" applyProtection="0"/>
    <xf numFmtId="0" fontId="33" fillId="0" borderId="14" applyNumberFormat="0" applyFill="0" applyAlignment="0" applyProtection="0"/>
    <xf numFmtId="0" fontId="6" fillId="0" borderId="4" applyNumberFormat="0" applyFill="0" applyAlignment="0" applyProtection="0"/>
    <xf numFmtId="0" fontId="33" fillId="0" borderId="14" applyNumberFormat="0" applyFill="0" applyAlignment="0" applyProtection="0"/>
    <xf numFmtId="0" fontId="6" fillId="0" borderId="4" applyNumberFormat="0" applyFill="0" applyAlignment="0" applyProtection="0"/>
    <xf numFmtId="165" fontId="21" fillId="0" borderId="0" applyFont="0" applyFill="0" applyBorder="0" applyAlignment="0" applyProtection="0"/>
    <xf numFmtId="165" fontId="21" fillId="0" borderId="0" applyFont="0" applyFill="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7" fillId="29" borderId="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7" fillId="29" borderId="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54"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0" fontId="35" fillId="39" borderId="12" applyNumberFormat="0" applyAlignment="0" applyProtection="0"/>
    <xf numFmtId="187" fontId="21" fillId="0" borderId="0" applyFont="0" applyFill="0" applyBorder="0" applyAlignment="0" applyProtection="0"/>
    <xf numFmtId="4" fontId="20" fillId="0" borderId="0" applyNumberFormat="0" applyFont="0" applyFill="0" applyBorder="0" applyAlignment="0" applyProtection="0">
      <alignment vertical="center" wrapText="1"/>
      <protection locked="0"/>
    </xf>
    <xf numFmtId="4" fontId="20" fillId="0" borderId="0" applyNumberFormat="0" applyFont="0" applyFill="0" applyBorder="0" applyAlignment="0" applyProtection="0">
      <alignment vertical="center" wrapText="1"/>
      <protection locked="0"/>
    </xf>
    <xf numFmtId="4" fontId="20" fillId="0" borderId="0" applyNumberFormat="0" applyFont="0" applyFill="0" applyBorder="0" applyAlignment="0" applyProtection="0">
      <alignment vertical="center" wrapText="1"/>
      <protection locked="0"/>
    </xf>
    <xf numFmtId="4" fontId="122" fillId="0" borderId="0" applyNumberFormat="0" applyFont="0" applyFill="0" applyBorder="0" applyAlignment="0" applyProtection="0">
      <alignment vertical="center" wrapText="1"/>
      <protection locked="0"/>
    </xf>
    <xf numFmtId="0" fontId="123" fillId="0" borderId="0" applyNumberFormat="0" applyFill="0" applyBorder="0" applyAlignment="0" applyProtection="0">
      <alignment vertical="top"/>
      <protection locked="0"/>
    </xf>
    <xf numFmtId="0" fontId="123" fillId="0" borderId="0" applyNumberFormat="0" applyFill="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0" fontId="35" fillId="74" borderId="12"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6"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7" fontId="2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4" fontId="20" fillId="0" borderId="0">
      <alignment vertical="center" wrapText="1"/>
      <protection locked="0"/>
    </xf>
    <xf numFmtId="4" fontId="20"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39" fillId="0" borderId="0"/>
    <xf numFmtId="0" fontId="39" fillId="0" borderId="0"/>
    <xf numFmtId="0" fontId="21" fillId="0" borderId="0"/>
    <xf numFmtId="0" fontId="3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21" fillId="0" borderId="0"/>
    <xf numFmtId="0" fontId="39" fillId="0" borderId="0"/>
    <xf numFmtId="0" fontId="39" fillId="0" borderId="0"/>
    <xf numFmtId="0" fontId="21" fillId="0" borderId="0"/>
    <xf numFmtId="0" fontId="39" fillId="0" borderId="0"/>
    <xf numFmtId="0" fontId="39" fillId="0" borderId="0"/>
    <xf numFmtId="0" fontId="21" fillId="0" borderId="0"/>
    <xf numFmtId="0" fontId="3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21" fillId="0" borderId="0"/>
    <xf numFmtId="0" fontId="39" fillId="0" borderId="0"/>
    <xf numFmtId="0" fontId="39" fillId="0" borderId="0"/>
    <xf numFmtId="0" fontId="21" fillId="0" borderId="0"/>
    <xf numFmtId="0" fontId="39" fillId="0" borderId="0"/>
    <xf numFmtId="0" fontId="39" fillId="0" borderId="0"/>
    <xf numFmtId="0" fontId="21" fillId="0" borderId="0"/>
    <xf numFmtId="0" fontId="39" fillId="0" borderId="0"/>
    <xf numFmtId="0" fontId="39" fillId="0" borderId="0"/>
    <xf numFmtId="0" fontId="21" fillId="0" borderId="0"/>
    <xf numFmtId="0" fontId="39" fillId="0" borderId="0"/>
    <xf numFmtId="0" fontId="21" fillId="0" borderId="0"/>
    <xf numFmtId="0" fontId="3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39"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21" fillId="0" borderId="0"/>
    <xf numFmtId="0" fontId="39" fillId="0" borderId="0"/>
    <xf numFmtId="0" fontId="26" fillId="0" borderId="0"/>
    <xf numFmtId="0" fontId="3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4" fillId="0" borderId="0"/>
    <xf numFmtId="0" fontId="21" fillId="0" borderId="0"/>
    <xf numFmtId="0" fontId="21" fillId="0" borderId="0"/>
    <xf numFmtId="0" fontId="3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20" fillId="0" borderId="0">
      <alignment vertical="center" wrapText="1"/>
      <protection locked="0"/>
    </xf>
    <xf numFmtId="0" fontId="21" fillId="0" borderId="0"/>
    <xf numFmtId="4" fontId="20" fillId="0" borderId="0">
      <alignment vertical="center" wrapText="1"/>
      <protection locked="0"/>
    </xf>
    <xf numFmtId="0" fontId="39" fillId="0" borderId="0"/>
    <xf numFmtId="0" fontId="21" fillId="0" borderId="0"/>
    <xf numFmtId="0" fontId="39" fillId="0" borderId="0"/>
    <xf numFmtId="0" fontId="39" fillId="0" borderId="0"/>
    <xf numFmtId="0" fontId="21" fillId="0" borderId="0"/>
    <xf numFmtId="0" fontId="39" fillId="0" borderId="0"/>
    <xf numFmtId="4" fontId="20" fillId="0" borderId="0">
      <alignment vertical="center" wrapText="1"/>
      <protection locked="0"/>
    </xf>
    <xf numFmtId="0" fontId="21" fillId="0" borderId="0"/>
    <xf numFmtId="4" fontId="20" fillId="0" borderId="0">
      <alignment vertical="center" wrapText="1"/>
      <protection locked="0"/>
    </xf>
    <xf numFmtId="0" fontId="21" fillId="0" borderId="0"/>
    <xf numFmtId="4" fontId="20"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20" fillId="0" borderId="0">
      <alignment vertical="center" wrapText="1"/>
      <protection locked="0"/>
    </xf>
    <xf numFmtId="0" fontId="39" fillId="0" borderId="0"/>
    <xf numFmtId="0" fontId="21" fillId="0" borderId="0"/>
    <xf numFmtId="0" fontId="39" fillId="0" borderId="0"/>
    <xf numFmtId="0" fontId="39" fillId="0" borderId="0"/>
    <xf numFmtId="0" fontId="21" fillId="0" borderId="0"/>
    <xf numFmtId="0" fontId="3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21" fillId="0" borderId="0"/>
    <xf numFmtId="0" fontId="21" fillId="0" borderId="0"/>
    <xf numFmtId="0" fontId="21" fillId="0" borderId="0"/>
    <xf numFmtId="0" fontId="39" fillId="0" borderId="0"/>
    <xf numFmtId="0" fontId="21" fillId="0" borderId="0"/>
    <xf numFmtId="0" fontId="21" fillId="0" borderId="0"/>
    <xf numFmtId="0" fontId="21" fillId="0" borderId="0"/>
    <xf numFmtId="0" fontId="39" fillId="0" borderId="0"/>
    <xf numFmtId="0" fontId="39" fillId="0" borderId="0"/>
    <xf numFmtId="0" fontId="21" fillId="0" borderId="0"/>
    <xf numFmtId="0" fontId="39" fillId="0" borderId="0"/>
    <xf numFmtId="0" fontId="39" fillId="0" borderId="0"/>
    <xf numFmtId="0" fontId="21" fillId="0" borderId="0"/>
    <xf numFmtId="0" fontId="39" fillId="0" borderId="0"/>
    <xf numFmtId="0" fontId="21" fillId="0" borderId="0"/>
    <xf numFmtId="0" fontId="39" fillId="0" borderId="0"/>
    <xf numFmtId="0" fontId="39" fillId="0" borderId="0"/>
    <xf numFmtId="0" fontId="21" fillId="0" borderId="0"/>
    <xf numFmtId="0" fontId="39" fillId="0" borderId="0"/>
    <xf numFmtId="0" fontId="39" fillId="0" borderId="0"/>
    <xf numFmtId="0" fontId="21"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19" fillId="0" borderId="0" applyBorder="0" applyProtection="0">
      <alignment wrapText="1"/>
      <protection locked="0"/>
    </xf>
    <xf numFmtId="0" fontId="39" fillId="0" borderId="0"/>
    <xf numFmtId="0" fontId="119" fillId="0" borderId="0" applyBorder="0" applyProtection="0">
      <alignment wrapText="1"/>
      <protection locked="0"/>
    </xf>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21" fillId="0" borderId="0"/>
    <xf numFmtId="0" fontId="39" fillId="0" borderId="0"/>
    <xf numFmtId="0" fontId="39" fillId="0" borderId="0"/>
    <xf numFmtId="0" fontId="21" fillId="0" borderId="0"/>
    <xf numFmtId="0" fontId="39" fillId="0" borderId="0"/>
    <xf numFmtId="0" fontId="10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20"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20" fillId="0" borderId="0">
      <alignment vertical="center" wrapText="1"/>
      <protection locked="0"/>
    </xf>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39" fillId="0" borderId="0"/>
    <xf numFmtId="0" fontId="21" fillId="0" borderId="0"/>
    <xf numFmtId="4" fontId="20"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39" fillId="0" borderId="0"/>
    <xf numFmtId="0" fontId="21" fillId="0" borderId="0"/>
    <xf numFmtId="0" fontId="39" fillId="0" borderId="0"/>
    <xf numFmtId="0" fontId="21" fillId="0" borderId="0"/>
    <xf numFmtId="0" fontId="3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21" fillId="0" borderId="0"/>
    <xf numFmtId="0" fontId="39" fillId="0" borderId="0"/>
    <xf numFmtId="0" fontId="21" fillId="0" borderId="0"/>
    <xf numFmtId="0" fontId="39" fillId="0" borderId="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55" borderId="15" applyNumberFormat="0" applyFont="0" applyAlignment="0" applyProtection="0"/>
    <xf numFmtId="0" fontId="26" fillId="32" borderId="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6"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21" fillId="55" borderId="15" applyNumberFormat="0" applyFont="0" applyAlignment="0" applyProtection="0"/>
    <xf numFmtId="0" fontId="42" fillId="32" borderId="5" applyNumberFormat="0" applyFont="0" applyAlignment="0" applyProtection="0"/>
    <xf numFmtId="0" fontId="26" fillId="32" borderId="5" applyNumberFormat="0" applyFont="0" applyAlignment="0" applyProtection="0"/>
    <xf numFmtId="0" fontId="26"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1" fillId="32" borderId="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21" fillId="67" borderId="15" applyNumberFormat="0" applyFon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0" fontId="43" fillId="76" borderId="1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10" fontId="20" fillId="0" borderId="0" applyFont="0" applyFill="0" applyBorder="0" applyAlignment="0" applyProtection="0"/>
    <xf numFmtId="9" fontId="21" fillId="0" borderId="0" applyFont="0" applyFill="0" applyBorder="0" applyAlignment="0" applyProtection="0"/>
    <xf numFmtId="9" fontId="26"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04"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0" fontId="20" fillId="0" borderId="0" applyFont="0" applyFill="0" applyBorder="0" applyAlignment="0" applyProtection="0">
      <alignment vertical="center" wrapText="1"/>
      <protection locked="0"/>
    </xf>
    <xf numFmtId="10" fontId="122" fillId="0" borderId="0" applyFont="0" applyFill="0" applyBorder="0" applyAlignment="0" applyProtection="0">
      <alignment vertical="center" wrapText="1"/>
      <protection locked="0"/>
    </xf>
    <xf numFmtId="10" fontId="20" fillId="0" borderId="0" applyFont="0" applyFill="0" applyBorder="0" applyAlignment="0" applyProtection="0">
      <alignment vertical="center" wrapText="1"/>
      <protection locked="0"/>
    </xf>
    <xf numFmtId="10" fontId="20" fillId="0" borderId="0" applyFont="0" applyFill="0" applyBorder="0" applyAlignment="0" applyProtection="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10" fillId="21" borderId="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10" fillId="21" borderId="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77"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0" fontId="43" fillId="48" borderId="16" applyNumberFormat="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0" fontId="104"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40" fontId="104" fillId="0" borderId="0" applyFont="0" applyFill="0" applyBorder="0" applyAlignment="0" applyProtection="0"/>
    <xf numFmtId="165" fontId="42" fillId="0" borderId="0" applyFont="0" applyFill="0" applyBorder="0" applyAlignment="0" applyProtection="0"/>
    <xf numFmtId="40" fontId="104" fillId="0" borderId="0" applyFont="0" applyFill="0" applyBorder="0" applyAlignment="0" applyProtection="0"/>
    <xf numFmtId="165" fontId="2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4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43" fontId="26" fillId="0" borderId="0" applyFont="0" applyFill="0" applyBorder="0" applyAlignment="0" applyProtection="0"/>
    <xf numFmtId="165" fontId="21" fillId="0" borderId="0" applyFont="0" applyFill="0" applyBorder="0" applyAlignment="0" applyProtection="0"/>
    <xf numFmtId="43" fontId="26" fillId="0" borderId="0" applyFont="0" applyFill="0" applyBorder="0" applyAlignment="0" applyProtection="0"/>
    <xf numFmtId="165" fontId="2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6"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165"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6" fillId="0" borderId="0" applyFont="0" applyFill="0" applyBorder="0" applyAlignment="0" applyProtection="0"/>
    <xf numFmtId="4" fontId="20" fillId="0" borderId="0" applyFont="0" applyFill="0" applyBorder="0" applyAlignment="0" applyProtection="0"/>
    <xf numFmtId="165" fontId="26"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188" fontId="20" fillId="0" borderId="0" applyFont="0" applyFill="0" applyBorder="0" applyAlignment="0" applyProtection="0">
      <alignment vertical="center" wrapText="1"/>
      <protection locked="0"/>
    </xf>
    <xf numFmtId="188" fontId="122" fillId="0" borderId="0" applyFont="0" applyFill="0" applyBorder="0" applyAlignment="0" applyProtection="0">
      <alignment vertical="center" wrapText="1"/>
      <protection locked="0"/>
    </xf>
    <xf numFmtId="188" fontId="20" fillId="0" borderId="0" applyFont="0" applyFill="0" applyBorder="0" applyAlignment="0" applyProtection="0">
      <alignment vertical="center" wrapText="1"/>
      <protection locked="0"/>
    </xf>
    <xf numFmtId="188" fontId="20" fillId="0" borderId="0" applyFont="0" applyFill="0" applyBorder="0" applyAlignment="0" applyProtection="0">
      <alignment vertical="center" wrapText="1"/>
      <protection locked="0"/>
    </xf>
    <xf numFmtId="165" fontId="26" fillId="0" borderId="0" applyFont="0" applyFill="0" applyBorder="0" applyAlignment="0" applyProtection="0"/>
    <xf numFmtId="177" fontId="21" fillId="0" borderId="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6" fillId="0" borderId="64" applyNumberFormat="0" applyFill="0" applyAlignment="0" applyProtection="0"/>
    <xf numFmtId="0" fontId="96" fillId="0" borderId="63" applyNumberFormat="0" applyFill="0" applyAlignment="0" applyProtection="0"/>
    <xf numFmtId="0" fontId="96" fillId="0" borderId="63" applyNumberFormat="0" applyFill="0" applyAlignment="0" applyProtection="0"/>
    <xf numFmtId="0" fontId="96" fillId="0" borderId="93" applyNumberFormat="0" applyFill="0" applyAlignment="0" applyProtection="0"/>
    <xf numFmtId="0" fontId="46" fillId="0" borderId="17" applyNumberFormat="0" applyFill="0" applyAlignment="0" applyProtection="0"/>
    <xf numFmtId="0" fontId="14" fillId="0" borderId="7" applyNumberFormat="0" applyFill="0" applyAlignment="0" applyProtection="0"/>
    <xf numFmtId="0" fontId="46" fillId="0" borderId="17" applyNumberFormat="0" applyFill="0" applyAlignment="0" applyProtection="0"/>
    <xf numFmtId="0" fontId="14" fillId="0" borderId="7" applyNumberFormat="0" applyFill="0" applyAlignment="0" applyProtection="0"/>
    <xf numFmtId="0" fontId="48" fillId="0" borderId="18" applyNumberFormat="0" applyFill="0" applyAlignment="0" applyProtection="0"/>
    <xf numFmtId="0" fontId="15" fillId="0" borderId="8" applyNumberFormat="0" applyFill="0" applyAlignment="0" applyProtection="0"/>
    <xf numFmtId="0" fontId="48" fillId="0" borderId="18" applyNumberFormat="0" applyFill="0" applyAlignment="0" applyProtection="0"/>
    <xf numFmtId="0" fontId="15" fillId="0" borderId="8" applyNumberFormat="0" applyFill="0" applyAlignment="0" applyProtection="0"/>
    <xf numFmtId="0" fontId="49" fillId="0" borderId="19" applyNumberFormat="0" applyFill="0" applyAlignment="0" applyProtection="0"/>
    <xf numFmtId="0" fontId="16" fillId="0" borderId="9" applyNumberFormat="0" applyFill="0" applyAlignment="0" applyProtection="0"/>
    <xf numFmtId="0" fontId="49" fillId="0" borderId="19" applyNumberFormat="0" applyFill="0" applyAlignment="0" applyProtection="0"/>
    <xf numFmtId="0" fontId="16" fillId="0" borderId="9" applyNumberFormat="0" applyFill="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13" fillId="0" borderId="0" applyNumberFormat="0" applyFill="0" applyBorder="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17" fillId="0" borderId="10"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17" fillId="0" borderId="10"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17" fillId="0" borderId="10"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17" fillId="0" borderId="10"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17" fillId="0" borderId="10"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0" fontId="17" fillId="0" borderId="10" applyNumberFormat="0" applyFill="0" applyAlignment="0" applyProtection="0"/>
    <xf numFmtId="0" fontId="20" fillId="0" borderId="20" applyNumberFormat="0" applyFont="0" applyFill="0" applyAlignment="0" applyProtection="0"/>
    <xf numFmtId="0" fontId="17" fillId="0" borderId="10" applyNumberFormat="0" applyFill="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4" fillId="0" borderId="0"/>
  </cellStyleXfs>
  <cellXfs count="916">
    <xf numFmtId="0" fontId="0" fillId="0" borderId="0" xfId="0"/>
    <xf numFmtId="4" fontId="0" fillId="0" borderId="0" xfId="0" applyNumberFormat="1" applyAlignment="1">
      <alignment wrapText="1"/>
    </xf>
    <xf numFmtId="0" fontId="0" fillId="0" borderId="0" xfId="0" applyProtection="1"/>
    <xf numFmtId="0" fontId="0" fillId="0" borderId="22" xfId="0" applyBorder="1" applyProtection="1"/>
    <xf numFmtId="0" fontId="0" fillId="0" borderId="23" xfId="0" applyBorder="1" applyProtection="1"/>
    <xf numFmtId="0" fontId="0" fillId="0" borderId="24" xfId="0" applyBorder="1" applyProtection="1"/>
    <xf numFmtId="0" fontId="0" fillId="0" borderId="25" xfId="0" applyBorder="1" applyProtection="1"/>
    <xf numFmtId="0" fontId="0" fillId="0" borderId="22" xfId="0" applyFont="1" applyBorder="1" applyProtection="1"/>
    <xf numFmtId="0" fontId="0" fillId="0" borderId="23" xfId="0" applyFont="1" applyBorder="1" applyProtection="1"/>
    <xf numFmtId="0" fontId="0" fillId="0" borderId="24" xfId="0" applyFont="1" applyBorder="1" applyProtection="1"/>
    <xf numFmtId="0" fontId="0" fillId="0" borderId="26" xfId="0" applyBorder="1" applyProtection="1"/>
    <xf numFmtId="0" fontId="0" fillId="0" borderId="25" xfId="0" applyFont="1" applyBorder="1" applyProtection="1"/>
    <xf numFmtId="0" fontId="0" fillId="0" borderId="0" xfId="0" applyFont="1" applyBorder="1" applyProtection="1"/>
    <xf numFmtId="0" fontId="0" fillId="0" borderId="26" xfId="0" applyFont="1" applyBorder="1" applyProtection="1"/>
    <xf numFmtId="0" fontId="58" fillId="0" borderId="26" xfId="0" applyFont="1" applyBorder="1" applyAlignment="1" applyProtection="1">
      <alignment horizontal="center"/>
    </xf>
    <xf numFmtId="0" fontId="0" fillId="0" borderId="0" xfId="0" applyBorder="1" applyProtection="1"/>
    <xf numFmtId="0" fontId="59" fillId="0" borderId="0" xfId="0" applyFont="1" applyBorder="1" applyAlignment="1" applyProtection="1">
      <alignment horizontal="left"/>
    </xf>
    <xf numFmtId="0" fontId="21" fillId="0" borderId="25" xfId="0" applyFont="1" applyBorder="1" applyProtection="1"/>
    <xf numFmtId="0" fontId="62" fillId="0" borderId="26" xfId="0" applyFont="1" applyBorder="1" applyAlignment="1" applyProtection="1">
      <alignment horizontal="left"/>
    </xf>
    <xf numFmtId="0" fontId="21" fillId="0" borderId="0" xfId="0" applyFont="1" applyProtection="1"/>
    <xf numFmtId="0" fontId="60" fillId="0" borderId="25" xfId="0" applyFont="1" applyBorder="1" applyAlignment="1" applyProtection="1">
      <alignment horizontal="left" vertical="center"/>
    </xf>
    <xf numFmtId="0" fontId="62" fillId="0" borderId="26" xfId="0" applyFont="1" applyBorder="1" applyAlignment="1" applyProtection="1">
      <alignment horizontal="center" wrapText="1"/>
    </xf>
    <xf numFmtId="0" fontId="21" fillId="0" borderId="26" xfId="0" applyFont="1" applyBorder="1" applyProtection="1"/>
    <xf numFmtId="0" fontId="21" fillId="0" borderId="25" xfId="0" applyFont="1" applyFill="1" applyBorder="1" applyProtection="1"/>
    <xf numFmtId="0" fontId="21" fillId="0" borderId="26" xfId="0" applyFont="1" applyFill="1" applyBorder="1" applyProtection="1"/>
    <xf numFmtId="0" fontId="21" fillId="0" borderId="0" xfId="0" applyFont="1" applyFill="1" applyProtection="1"/>
    <xf numFmtId="0" fontId="21" fillId="0" borderId="0" xfId="0" applyFont="1" applyBorder="1" applyProtection="1"/>
    <xf numFmtId="0" fontId="63" fillId="0" borderId="25" xfId="0" applyFont="1" applyBorder="1" applyProtection="1"/>
    <xf numFmtId="0" fontId="63" fillId="0" borderId="26" xfId="0" applyFont="1" applyBorder="1" applyProtection="1"/>
    <xf numFmtId="0" fontId="63" fillId="0" borderId="0" xfId="0" applyFont="1" applyProtection="1"/>
    <xf numFmtId="166" fontId="55" fillId="0" borderId="29" xfId="1665" applyFont="1" applyFill="1" applyBorder="1" applyAlignment="1" applyProtection="1">
      <alignment vertical="center"/>
    </xf>
    <xf numFmtId="166" fontId="21" fillId="0" borderId="0" xfId="1665" applyFont="1" applyBorder="1" applyProtection="1"/>
    <xf numFmtId="0" fontId="60" fillId="0" borderId="30" xfId="0" applyFont="1" applyBorder="1" applyAlignment="1" applyProtection="1">
      <alignment horizontal="left" vertical="top"/>
    </xf>
    <xf numFmtId="0" fontId="21" fillId="0" borderId="27" xfId="0" applyFont="1" applyBorder="1" applyProtection="1"/>
    <xf numFmtId="0" fontId="21" fillId="0" borderId="28" xfId="0" applyFont="1" applyBorder="1" applyProtection="1"/>
    <xf numFmtId="0" fontId="21" fillId="0" borderId="29" xfId="0" applyFont="1" applyBorder="1" applyProtection="1"/>
    <xf numFmtId="170" fontId="0" fillId="0" borderId="0" xfId="0" applyNumberFormat="1" applyProtection="1"/>
    <xf numFmtId="170" fontId="0" fillId="0" borderId="0" xfId="0" applyNumberFormat="1" applyFill="1" applyProtection="1"/>
    <xf numFmtId="4" fontId="0" fillId="0" borderId="0" xfId="0" applyNumberFormat="1" applyAlignment="1" applyProtection="1">
      <alignment vertical="top" wrapText="1"/>
    </xf>
    <xf numFmtId="170" fontId="67" fillId="0" borderId="0" xfId="0" applyNumberFormat="1" applyFont="1" applyProtection="1"/>
    <xf numFmtId="4" fontId="0" fillId="0" borderId="0" xfId="0" applyNumberFormat="1" applyProtection="1"/>
    <xf numFmtId="0" fontId="1" fillId="0" borderId="0" xfId="799" applyBorder="1" applyAlignment="1">
      <alignment vertical="center"/>
    </xf>
    <xf numFmtId="0" fontId="1" fillId="0" borderId="0" xfId="799" applyBorder="1"/>
    <xf numFmtId="0" fontId="74" fillId="0" borderId="0" xfId="0" applyFont="1" applyAlignment="1">
      <alignment vertical="top"/>
    </xf>
    <xf numFmtId="0" fontId="1" fillId="0" borderId="0" xfId="799" applyFont="1" applyFill="1" applyBorder="1" applyAlignment="1">
      <alignment horizontal="center" vertical="center"/>
    </xf>
    <xf numFmtId="0" fontId="75" fillId="0" borderId="0" xfId="799" applyFont="1" applyFill="1" applyBorder="1" applyAlignment="1">
      <alignment horizontal="center" vertical="center"/>
    </xf>
    <xf numFmtId="0" fontId="1" fillId="0" borderId="0" xfId="799" applyFont="1" applyFill="1" applyBorder="1" applyAlignment="1">
      <alignment vertical="center"/>
    </xf>
    <xf numFmtId="0" fontId="1" fillId="0" borderId="0" xfId="799"/>
    <xf numFmtId="0" fontId="1" fillId="0" borderId="0" xfId="799" applyAlignment="1">
      <alignment vertical="center"/>
    </xf>
    <xf numFmtId="0" fontId="1" fillId="0" borderId="0" xfId="799" applyFont="1" applyFill="1" applyBorder="1" applyAlignment="1">
      <alignment horizontal="left" vertical="center"/>
    </xf>
    <xf numFmtId="0" fontId="1" fillId="0" borderId="0" xfId="799" applyFont="1" applyFill="1" applyBorder="1" applyAlignment="1">
      <alignment vertical="center" wrapText="1"/>
    </xf>
    <xf numFmtId="0" fontId="1" fillId="0" borderId="0" xfId="799" applyFont="1" applyFill="1" applyBorder="1" applyAlignment="1">
      <alignment horizontal="right" vertical="center"/>
    </xf>
    <xf numFmtId="14" fontId="1" fillId="0" borderId="0" xfId="799" applyNumberFormat="1" applyFont="1" applyFill="1" applyBorder="1" applyAlignment="1">
      <alignment horizontal="left" vertical="center"/>
    </xf>
    <xf numFmtId="0" fontId="25" fillId="0" borderId="0" xfId="799" applyFont="1" applyAlignment="1">
      <alignment vertical="center"/>
    </xf>
    <xf numFmtId="14" fontId="1" fillId="0" borderId="0" xfId="799" applyNumberFormat="1" applyFont="1" applyFill="1" applyBorder="1" applyAlignment="1">
      <alignment vertical="center"/>
    </xf>
    <xf numFmtId="0" fontId="25" fillId="0" borderId="0" xfId="799" applyFont="1" applyFill="1" applyBorder="1" applyAlignment="1">
      <alignment horizontal="center" vertical="center" wrapText="1"/>
    </xf>
    <xf numFmtId="0" fontId="25" fillId="0" borderId="0" xfId="799" applyFont="1" applyFill="1" applyBorder="1" applyAlignment="1">
      <alignment horizontal="center" vertical="center"/>
    </xf>
    <xf numFmtId="0" fontId="25" fillId="0" borderId="0" xfId="799" applyFont="1" applyFill="1" applyBorder="1" applyAlignment="1">
      <alignment vertical="center" wrapText="1"/>
    </xf>
    <xf numFmtId="0" fontId="25" fillId="0" borderId="0" xfId="799" applyFont="1" applyFill="1" applyBorder="1" applyAlignment="1">
      <alignment vertical="center"/>
    </xf>
    <xf numFmtId="0" fontId="76" fillId="0" borderId="0" xfId="799" applyFont="1" applyAlignment="1">
      <alignment vertical="center"/>
    </xf>
    <xf numFmtId="4" fontId="1" fillId="0" borderId="0" xfId="799" applyNumberFormat="1" applyFont="1" applyFill="1" applyBorder="1" applyAlignment="1">
      <alignment vertical="center"/>
    </xf>
    <xf numFmtId="0" fontId="21" fillId="0" borderId="0" xfId="799" applyFont="1" applyFill="1" applyBorder="1" applyAlignment="1">
      <alignment horizontal="center" vertical="center"/>
    </xf>
    <xf numFmtId="4" fontId="21" fillId="0" borderId="0" xfId="799" applyNumberFormat="1" applyFont="1" applyFill="1" applyBorder="1" applyAlignment="1">
      <alignment vertical="center"/>
    </xf>
    <xf numFmtId="4" fontId="25" fillId="0" borderId="0" xfId="799" applyNumberFormat="1" applyFont="1" applyFill="1" applyBorder="1" applyAlignment="1">
      <alignment vertical="center"/>
    </xf>
    <xf numFmtId="0" fontId="1" fillId="56" borderId="0" xfId="799" applyFill="1" applyAlignment="1">
      <alignment vertical="center"/>
    </xf>
    <xf numFmtId="0" fontId="25" fillId="0" borderId="0" xfId="799" applyFont="1" applyFill="1" applyBorder="1" applyAlignment="1">
      <alignment horizontal="center" vertical="top"/>
    </xf>
    <xf numFmtId="0" fontId="1" fillId="56" borderId="0" xfId="799" applyFill="1" applyAlignment="1">
      <alignment horizontal="center" vertical="center"/>
    </xf>
    <xf numFmtId="0" fontId="1" fillId="56" borderId="0" xfId="799" applyFill="1" applyAlignment="1">
      <alignment vertical="center" wrapText="1"/>
    </xf>
    <xf numFmtId="0" fontId="1" fillId="0" borderId="0" xfId="799" applyAlignment="1">
      <alignment horizontal="center" vertical="center"/>
    </xf>
    <xf numFmtId="0" fontId="1" fillId="0" borderId="0" xfId="799" applyAlignment="1">
      <alignment vertical="center" wrapText="1"/>
    </xf>
    <xf numFmtId="0" fontId="61" fillId="0" borderId="0" xfId="0" applyFont="1" applyFill="1"/>
    <xf numFmtId="2" fontId="60" fillId="0" borderId="0" xfId="0" applyNumberFormat="1" applyFont="1" applyFill="1" applyAlignment="1">
      <alignment horizontal="right" vertical="top"/>
    </xf>
    <xf numFmtId="0" fontId="78" fillId="0" borderId="0" xfId="0" applyFont="1" applyFill="1"/>
    <xf numFmtId="0" fontId="60" fillId="0" borderId="0" xfId="0" applyFont="1" applyFill="1" applyBorder="1" applyAlignment="1">
      <alignment vertical="top" wrapText="1"/>
    </xf>
    <xf numFmtId="0" fontId="79" fillId="0" borderId="0" xfId="0" applyFont="1" applyFill="1" applyBorder="1" applyAlignment="1">
      <alignment vertical="top"/>
    </xf>
    <xf numFmtId="0" fontId="61" fillId="0" borderId="0" xfId="0" applyFont="1" applyFill="1" applyAlignment="1">
      <alignment vertical="top"/>
    </xf>
    <xf numFmtId="49" fontId="18" fillId="0" borderId="0" xfId="0" applyNumberFormat="1" applyFont="1" applyFill="1" applyBorder="1" applyAlignment="1">
      <alignment horizontal="right" wrapText="1"/>
    </xf>
    <xf numFmtId="4" fontId="18" fillId="0" borderId="0" xfId="0" applyNumberFormat="1" applyFont="1" applyFill="1" applyBorder="1" applyAlignment="1">
      <alignment horizontal="right" wrapText="1"/>
    </xf>
    <xf numFmtId="4" fontId="19" fillId="0" borderId="0" xfId="0" applyNumberFormat="1" applyFont="1" applyFill="1" applyAlignment="1">
      <alignment wrapText="1"/>
    </xf>
    <xf numFmtId="4" fontId="0" fillId="0" borderId="0" xfId="0" applyNumberFormat="1" applyFill="1" applyAlignment="1">
      <alignment wrapText="1"/>
    </xf>
    <xf numFmtId="0" fontId="38" fillId="0" borderId="0" xfId="902" applyFont="1"/>
    <xf numFmtId="0" fontId="21" fillId="0" borderId="0" xfId="0" applyFont="1" applyFill="1"/>
    <xf numFmtId="2" fontId="25" fillId="0" borderId="0" xfId="0" applyNumberFormat="1" applyFont="1" applyFill="1" applyAlignment="1">
      <alignment horizontal="right" vertical="top"/>
    </xf>
    <xf numFmtId="0" fontId="23" fillId="0" borderId="0" xfId="0" applyFont="1" applyFill="1"/>
    <xf numFmtId="0" fontId="21" fillId="0" borderId="0" xfId="0" applyFont="1" applyFill="1" applyAlignment="1">
      <alignment horizontal="center" vertical="top"/>
    </xf>
    <xf numFmtId="0" fontId="61" fillId="0" borderId="0" xfId="0" applyFont="1" applyFill="1" applyBorder="1" applyAlignment="1">
      <alignment vertical="top"/>
    </xf>
    <xf numFmtId="14" fontId="61" fillId="0" borderId="0" xfId="0" applyNumberFormat="1" applyFont="1" applyFill="1" applyAlignment="1">
      <alignment horizontal="left" vertical="top"/>
    </xf>
    <xf numFmtId="4" fontId="0" fillId="0" borderId="0" xfId="0" applyNumberFormat="1" applyAlignment="1">
      <alignment vertical="top" wrapText="1"/>
    </xf>
    <xf numFmtId="166" fontId="65" fillId="0" borderId="26" xfId="1665" applyFont="1" applyFill="1" applyBorder="1" applyAlignment="1" applyProtection="1">
      <alignment vertical="center"/>
    </xf>
    <xf numFmtId="165" fontId="21" fillId="0" borderId="0" xfId="0" applyNumberFormat="1" applyFont="1" applyFill="1" applyProtection="1"/>
    <xf numFmtId="0" fontId="63" fillId="0" borderId="25" xfId="0" applyFont="1" applyFill="1" applyBorder="1" applyProtection="1"/>
    <xf numFmtId="0" fontId="63" fillId="0" borderId="26" xfId="0" applyFont="1" applyFill="1" applyBorder="1" applyProtection="1"/>
    <xf numFmtId="0" fontId="63" fillId="0" borderId="0" xfId="0" applyFont="1" applyFill="1" applyProtection="1"/>
    <xf numFmtId="4" fontId="81" fillId="0" borderId="0" xfId="42" applyFont="1" applyFill="1">
      <alignment vertical="center" wrapText="1"/>
      <protection locked="0"/>
    </xf>
    <xf numFmtId="0" fontId="74" fillId="0" borderId="0" xfId="0" applyFont="1" applyFill="1" applyAlignment="1">
      <alignment vertical="top"/>
    </xf>
    <xf numFmtId="0" fontId="82" fillId="0" borderId="0" xfId="0" applyFont="1" applyFill="1" applyBorder="1" applyAlignment="1">
      <alignment vertical="top" wrapText="1"/>
    </xf>
    <xf numFmtId="0" fontId="38" fillId="0" borderId="0" xfId="0" applyFont="1"/>
    <xf numFmtId="0" fontId="83" fillId="0" borderId="0" xfId="0" applyFont="1" applyAlignment="1">
      <alignment vertical="top"/>
    </xf>
    <xf numFmtId="0" fontId="83" fillId="0" borderId="0" xfId="0" applyFont="1"/>
    <xf numFmtId="0" fontId="38" fillId="58" borderId="0" xfId="0" applyFont="1" applyFill="1"/>
    <xf numFmtId="166" fontId="0" fillId="0" borderId="0" xfId="0" applyNumberFormat="1" applyProtection="1"/>
    <xf numFmtId="0" fontId="38" fillId="0" borderId="0" xfId="0" applyFont="1" applyFill="1"/>
    <xf numFmtId="0" fontId="23" fillId="0" borderId="0" xfId="1057" applyFont="1" applyFill="1" applyAlignment="1">
      <alignment horizontal="justify" vertical="top"/>
    </xf>
    <xf numFmtId="0" fontId="23" fillId="0" borderId="0" xfId="893" applyFont="1" applyFill="1"/>
    <xf numFmtId="0" fontId="23" fillId="0" borderId="0" xfId="1057" applyFont="1" applyFill="1" applyAlignment="1">
      <alignment vertical="top"/>
    </xf>
    <xf numFmtId="4" fontId="23" fillId="0" borderId="0" xfId="1057" applyNumberFormat="1" applyFont="1" applyFill="1" applyAlignment="1">
      <alignment vertical="top"/>
    </xf>
    <xf numFmtId="39" fontId="23" fillId="0" borderId="0" xfId="1057" applyNumberFormat="1" applyFont="1" applyFill="1" applyAlignment="1">
      <alignment vertical="top"/>
    </xf>
    <xf numFmtId="10" fontId="23" fillId="0" borderId="0" xfId="1188" applyNumberFormat="1" applyFont="1" applyFill="1" applyAlignment="1">
      <alignment vertical="top"/>
    </xf>
    <xf numFmtId="4" fontId="23" fillId="0" borderId="0" xfId="1057" applyNumberFormat="1" applyFont="1" applyFill="1" applyBorder="1" applyAlignment="1">
      <alignment vertical="top"/>
    </xf>
    <xf numFmtId="165" fontId="87" fillId="0" borderId="0" xfId="1401" applyFont="1" applyFill="1" applyAlignment="1">
      <alignment vertical="top"/>
    </xf>
    <xf numFmtId="0" fontId="23" fillId="0" borderId="0" xfId="1057" applyFont="1" applyFill="1" applyBorder="1" applyAlignment="1">
      <alignment vertical="top"/>
    </xf>
    <xf numFmtId="173" fontId="21" fillId="0" borderId="0" xfId="1057" applyNumberFormat="1" applyFont="1" applyFill="1" applyBorder="1" applyAlignment="1">
      <alignment horizontal="center" vertical="center" wrapText="1"/>
    </xf>
    <xf numFmtId="0" fontId="21" fillId="57" borderId="0" xfId="0" applyFont="1" applyFill="1"/>
    <xf numFmtId="0" fontId="21" fillId="57" borderId="0" xfId="0" applyFont="1" applyFill="1" applyAlignment="1">
      <alignment horizontal="center" vertical="top"/>
    </xf>
    <xf numFmtId="4" fontId="86" fillId="57" borderId="0" xfId="0" applyNumberFormat="1" applyFont="1" applyFill="1" applyBorder="1" applyAlignment="1" applyProtection="1">
      <alignment vertical="center"/>
    </xf>
    <xf numFmtId="4" fontId="86" fillId="57" borderId="0" xfId="0" applyNumberFormat="1" applyFont="1" applyFill="1" applyBorder="1" applyAlignment="1" applyProtection="1">
      <alignment horizontal="center" vertical="center" wrapText="1"/>
    </xf>
    <xf numFmtId="0" fontId="84" fillId="57" borderId="0" xfId="0" applyFont="1" applyFill="1" applyAlignment="1">
      <alignment vertical="center"/>
    </xf>
    <xf numFmtId="49" fontId="60" fillId="0" borderId="0" xfId="0" applyNumberFormat="1" applyFont="1" applyFill="1" applyBorder="1" applyAlignment="1">
      <alignment horizontal="left" vertical="top"/>
    </xf>
    <xf numFmtId="175" fontId="23" fillId="0" borderId="0" xfId="1057" applyNumberFormat="1" applyFont="1" applyFill="1" applyAlignment="1">
      <alignment vertical="top"/>
    </xf>
    <xf numFmtId="0" fontId="60" fillId="0" borderId="22" xfId="0" applyFont="1" applyBorder="1" applyAlignment="1" applyProtection="1">
      <alignment horizontal="left" vertical="center"/>
    </xf>
    <xf numFmtId="0" fontId="60" fillId="0" borderId="25" xfId="0" applyFont="1" applyBorder="1" applyAlignment="1" applyProtection="1">
      <alignment horizontal="left" vertical="center" wrapText="1"/>
    </xf>
    <xf numFmtId="0" fontId="60" fillId="0" borderId="25" xfId="0" applyFont="1" applyFill="1" applyBorder="1" applyAlignment="1" applyProtection="1">
      <alignment horizontal="left" vertical="center"/>
    </xf>
    <xf numFmtId="0" fontId="60" fillId="0" borderId="25" xfId="0" applyFont="1" applyBorder="1" applyAlignment="1" applyProtection="1">
      <alignment vertical="center"/>
    </xf>
    <xf numFmtId="0" fontId="60" fillId="0" borderId="27" xfId="0" applyFont="1" applyBorder="1" applyAlignment="1" applyProtection="1">
      <alignment horizontal="left" vertical="center"/>
    </xf>
    <xf numFmtId="0" fontId="85" fillId="60" borderId="50" xfId="1057" applyFont="1" applyFill="1" applyBorder="1" applyAlignment="1">
      <alignment horizontal="center" vertical="center" wrapText="1"/>
    </xf>
    <xf numFmtId="0" fontId="85" fillId="60" borderId="51" xfId="1057" applyFont="1" applyFill="1" applyBorder="1" applyAlignment="1">
      <alignment horizontal="center" vertical="center" wrapText="1"/>
    </xf>
    <xf numFmtId="4" fontId="81" fillId="0" borderId="0" xfId="42" applyFont="1" applyFill="1" applyAlignment="1">
      <alignment vertical="center" wrapText="1"/>
      <protection locked="0"/>
    </xf>
    <xf numFmtId="4" fontId="23" fillId="0" borderId="0" xfId="42" applyFont="1" applyFill="1">
      <alignment vertical="center" wrapText="1"/>
      <protection locked="0"/>
    </xf>
    <xf numFmtId="4" fontId="23" fillId="0" borderId="0" xfId="43" applyNumberFormat="1" applyFont="1" applyFill="1" applyAlignment="1" applyProtection="1">
      <alignment vertical="center" wrapText="1"/>
      <protection locked="0"/>
    </xf>
    <xf numFmtId="4" fontId="81" fillId="0" borderId="0" xfId="42" applyFont="1" applyFill="1" applyAlignment="1">
      <alignment horizontal="center" vertical="center" wrapText="1"/>
      <protection locked="0"/>
    </xf>
    <xf numFmtId="4" fontId="23" fillId="0" borderId="0" xfId="42" applyFont="1" applyFill="1" applyAlignment="1">
      <alignment horizontal="center" vertical="center" wrapText="1"/>
      <protection locked="0"/>
    </xf>
    <xf numFmtId="4" fontId="23" fillId="0" borderId="0" xfId="43" applyNumberFormat="1" applyFont="1" applyFill="1" applyAlignment="1" applyProtection="1">
      <alignment horizontal="center" vertical="center" wrapText="1"/>
      <protection locked="0"/>
    </xf>
    <xf numFmtId="0" fontId="82" fillId="0" borderId="0" xfId="0" applyFont="1" applyFill="1" applyBorder="1" applyAlignment="1">
      <alignment horizontal="center" vertical="center" wrapText="1"/>
    </xf>
    <xf numFmtId="0" fontId="74" fillId="0" borderId="0" xfId="0" applyFont="1" applyFill="1" applyAlignment="1">
      <alignment horizontal="center" vertical="center"/>
    </xf>
    <xf numFmtId="0" fontId="61" fillId="0" borderId="0" xfId="0" applyFont="1" applyFill="1" applyAlignment="1">
      <alignment horizontal="center" vertical="center"/>
    </xf>
    <xf numFmtId="2" fontId="60" fillId="0" borderId="0" xfId="0" applyNumberFormat="1" applyFont="1" applyFill="1" applyAlignment="1">
      <alignment horizontal="center" vertical="center"/>
    </xf>
    <xf numFmtId="0" fontId="78" fillId="0" borderId="0" xfId="0" applyFont="1" applyFill="1" applyAlignment="1">
      <alignment horizontal="center" vertical="center"/>
    </xf>
    <xf numFmtId="0" fontId="38" fillId="0" borderId="0" xfId="0" applyFont="1" applyAlignment="1">
      <alignment vertical="top"/>
    </xf>
    <xf numFmtId="10" fontId="0" fillId="0" borderId="0" xfId="1663" applyNumberFormat="1" applyFont="1" applyProtection="1"/>
    <xf numFmtId="0" fontId="83" fillId="0" borderId="0" xfId="0" applyFont="1" applyFill="1" applyAlignment="1">
      <alignment vertical="top"/>
    </xf>
    <xf numFmtId="0" fontId="77" fillId="0" borderId="0" xfId="0" applyFont="1" applyFill="1" applyAlignment="1">
      <alignment vertical="center"/>
    </xf>
    <xf numFmtId="0" fontId="92" fillId="0" borderId="0" xfId="1962" applyFont="1" applyAlignment="1">
      <alignment horizontal="left" vertical="top" wrapText="1"/>
    </xf>
    <xf numFmtId="0" fontId="91" fillId="0" borderId="0" xfId="1962" applyAlignment="1">
      <alignment vertical="top" wrapText="1"/>
    </xf>
    <xf numFmtId="0" fontId="78" fillId="0" borderId="0" xfId="0" applyFont="1" applyFill="1" applyAlignment="1">
      <alignment vertical="top"/>
    </xf>
    <xf numFmtId="14" fontId="61" fillId="0" borderId="26" xfId="0" applyNumberFormat="1" applyFont="1" applyFill="1" applyBorder="1" applyAlignment="1">
      <alignment vertical="center"/>
    </xf>
    <xf numFmtId="0" fontId="61" fillId="0" borderId="0" xfId="0" applyNumberFormat="1" applyFont="1" applyFill="1" applyBorder="1" applyAlignment="1">
      <alignment vertical="top" wrapText="1"/>
    </xf>
    <xf numFmtId="0" fontId="23" fillId="0" borderId="0" xfId="0" applyFont="1" applyFill="1" applyAlignment="1">
      <alignment vertical="top"/>
    </xf>
    <xf numFmtId="0" fontId="38" fillId="0" borderId="0" xfId="902" applyFont="1" applyFill="1"/>
    <xf numFmtId="0" fontId="38" fillId="0" borderId="0" xfId="0" applyFont="1" applyFill="1" applyAlignment="1">
      <alignment vertical="top"/>
    </xf>
    <xf numFmtId="4" fontId="85" fillId="60" borderId="55" xfId="1057" applyNumberFormat="1" applyFont="1" applyFill="1" applyBorder="1" applyAlignment="1">
      <alignment horizontal="center" vertical="center" wrapText="1"/>
    </xf>
    <xf numFmtId="44" fontId="21" fillId="0" borderId="0" xfId="0" applyNumberFormat="1" applyFont="1" applyProtection="1"/>
    <xf numFmtId="166" fontId="21" fillId="0" borderId="0" xfId="0" applyNumberFormat="1" applyFont="1" applyProtection="1"/>
    <xf numFmtId="44" fontId="0" fillId="0" borderId="0" xfId="1956" applyFont="1" applyProtection="1"/>
    <xf numFmtId="44" fontId="0" fillId="0" borderId="0" xfId="0" applyNumberFormat="1" applyProtection="1"/>
    <xf numFmtId="44" fontId="61" fillId="0" borderId="0" xfId="0" applyNumberFormat="1" applyFont="1" applyFill="1" applyAlignment="1">
      <alignment vertical="top"/>
    </xf>
    <xf numFmtId="0" fontId="91" fillId="0" borderId="0" xfId="1962" applyAlignment="1"/>
    <xf numFmtId="0" fontId="0" fillId="0" borderId="0" xfId="0" applyAlignment="1"/>
    <xf numFmtId="0" fontId="91" fillId="0" borderId="0" xfId="1962" applyAlignment="1">
      <alignment wrapText="1"/>
    </xf>
    <xf numFmtId="0" fontId="92" fillId="0" borderId="0" xfId="0" applyFont="1" applyAlignment="1">
      <alignment horizontal="left" wrapText="1"/>
    </xf>
    <xf numFmtId="0" fontId="92" fillId="0" borderId="0" xfId="0" applyNumberFormat="1" applyFont="1" applyAlignment="1">
      <alignment horizontal="left" wrapText="1"/>
    </xf>
    <xf numFmtId="0" fontId="21" fillId="0" borderId="0" xfId="2248" applyAlignment="1">
      <alignment vertical="top" wrapText="1"/>
    </xf>
    <xf numFmtId="0" fontId="22" fillId="0" borderId="11" xfId="42" applyNumberFormat="1" applyFont="1" applyFill="1" applyBorder="1" applyAlignment="1" applyProtection="1">
      <alignment horizontal="center" vertical="center" wrapText="1"/>
    </xf>
    <xf numFmtId="3" fontId="91" fillId="0" borderId="0" xfId="1962" applyNumberFormat="1" applyAlignment="1">
      <alignment vertical="top" wrapText="1"/>
    </xf>
    <xf numFmtId="0" fontId="21" fillId="0" borderId="0" xfId="1962" applyFont="1" applyAlignment="1">
      <alignment vertical="top" wrapText="1"/>
    </xf>
    <xf numFmtId="10" fontId="63" fillId="0" borderId="0" xfId="1663" applyNumberFormat="1" applyFont="1" applyFill="1" applyProtection="1"/>
    <xf numFmtId="0" fontId="61" fillId="0" borderId="0" xfId="0" applyFont="1" applyFill="1" applyBorder="1" applyAlignment="1">
      <alignment vertical="center"/>
    </xf>
    <xf numFmtId="0" fontId="61" fillId="0" borderId="0" xfId="0" applyFont="1" applyFill="1" applyBorder="1" applyAlignment="1">
      <alignment horizontal="center" vertical="center"/>
    </xf>
    <xf numFmtId="0" fontId="79" fillId="0" borderId="0" xfId="0" applyFont="1" applyFill="1" applyBorder="1" applyAlignment="1">
      <alignment horizontal="center" vertical="center"/>
    </xf>
    <xf numFmtId="14" fontId="61" fillId="0" borderId="0" xfId="0" applyNumberFormat="1" applyFont="1" applyFill="1" applyAlignment="1">
      <alignment horizontal="center" vertical="center"/>
    </xf>
    <xf numFmtId="0" fontId="60" fillId="0" borderId="0" xfId="0" applyFont="1" applyFill="1" applyBorder="1" applyAlignment="1">
      <alignment horizontal="center" vertical="center" wrapText="1"/>
    </xf>
    <xf numFmtId="0" fontId="61" fillId="0" borderId="0" xfId="0" applyNumberFormat="1" applyFont="1" applyFill="1" applyBorder="1" applyAlignment="1" applyProtection="1">
      <alignment horizontal="center" vertical="center"/>
    </xf>
    <xf numFmtId="0" fontId="60" fillId="0" borderId="0" xfId="0" applyFont="1" applyFill="1" applyBorder="1" applyAlignment="1">
      <alignment horizontal="center" vertical="center"/>
    </xf>
    <xf numFmtId="49" fontId="61" fillId="0" borderId="0" xfId="0" applyNumberFormat="1" applyFont="1" applyFill="1" applyBorder="1" applyAlignment="1">
      <alignment horizontal="center" vertical="center"/>
    </xf>
    <xf numFmtId="174" fontId="38" fillId="0" borderId="38" xfId="0" applyNumberFormat="1" applyFont="1" applyFill="1" applyBorder="1" applyAlignment="1">
      <alignment horizontal="center" vertical="center" wrapText="1"/>
    </xf>
    <xf numFmtId="44" fontId="63" fillId="0" borderId="0" xfId="1956" applyFont="1" applyFill="1" applyProtection="1"/>
    <xf numFmtId="49" fontId="17" fillId="0" borderId="1" xfId="0" applyNumberFormat="1" applyFont="1" applyFill="1" applyBorder="1" applyAlignment="1">
      <alignment horizontal="center" vertical="center" wrapText="1"/>
    </xf>
    <xf numFmtId="0" fontId="38" fillId="0" borderId="46" xfId="0" applyFont="1" applyFill="1" applyBorder="1" applyAlignment="1">
      <alignment horizontal="center" vertical="center" wrapText="1"/>
    </xf>
    <xf numFmtId="0" fontId="21" fillId="0" borderId="46" xfId="0" applyFont="1" applyFill="1" applyBorder="1" applyAlignment="1">
      <alignment horizontal="center" vertical="center" wrapText="1"/>
    </xf>
    <xf numFmtId="0" fontId="21" fillId="0" borderId="37" xfId="0" applyFont="1" applyFill="1" applyBorder="1" applyAlignment="1">
      <alignment horizontal="center" vertical="center" wrapText="1"/>
    </xf>
    <xf numFmtId="4" fontId="0" fillId="0" borderId="0" xfId="0" applyNumberFormat="1" applyFill="1" applyAlignment="1">
      <alignment vertical="center" wrapText="1"/>
    </xf>
    <xf numFmtId="4" fontId="0" fillId="0" borderId="0" xfId="0" applyNumberFormat="1" applyFill="1" applyAlignment="1">
      <alignment horizontal="center" vertical="center" wrapText="1"/>
    </xf>
    <xf numFmtId="14" fontId="61" fillId="0" borderId="0" xfId="0" applyNumberFormat="1" applyFont="1" applyFill="1" applyBorder="1" applyAlignment="1">
      <alignment horizontal="center" vertical="center"/>
    </xf>
    <xf numFmtId="43" fontId="38" fillId="0" borderId="1" xfId="1961" applyFont="1" applyFill="1" applyBorder="1" applyAlignment="1">
      <alignment horizontal="center" vertical="center" wrapText="1"/>
    </xf>
    <xf numFmtId="4" fontId="80" fillId="0" borderId="1" xfId="0" applyNumberFormat="1" applyFont="1" applyFill="1" applyBorder="1" applyAlignment="1">
      <alignment horizontal="center" vertical="center"/>
    </xf>
    <xf numFmtId="0" fontId="80" fillId="0" borderId="0" xfId="902" applyFont="1" applyFill="1" applyBorder="1" applyAlignment="1">
      <alignment horizontal="center" vertical="center"/>
    </xf>
    <xf numFmtId="0" fontId="80" fillId="0" borderId="45" xfId="902" applyFont="1" applyFill="1" applyBorder="1" applyAlignment="1">
      <alignment horizontal="center" vertical="center"/>
    </xf>
    <xf numFmtId="0" fontId="38" fillId="0" borderId="0" xfId="902" applyFont="1" applyFill="1" applyAlignment="1">
      <alignment horizontal="center" vertical="center"/>
    </xf>
    <xf numFmtId="4" fontId="38" fillId="0" borderId="0" xfId="902" applyNumberFormat="1" applyFont="1" applyFill="1" applyAlignment="1">
      <alignment horizontal="center" vertical="center"/>
    </xf>
    <xf numFmtId="0" fontId="80" fillId="0" borderId="1" xfId="0" applyFont="1" applyFill="1" applyBorder="1" applyAlignment="1">
      <alignment horizontal="center" vertical="center" wrapText="1"/>
    </xf>
    <xf numFmtId="0" fontId="80" fillId="0" borderId="0" xfId="0" applyFont="1" applyFill="1" applyBorder="1" applyAlignment="1">
      <alignment horizontal="center" vertical="center"/>
    </xf>
    <xf numFmtId="0" fontId="108" fillId="0" borderId="0" xfId="0" applyFont="1" applyFill="1" applyBorder="1" applyAlignment="1">
      <alignment vertical="top"/>
    </xf>
    <xf numFmtId="4" fontId="80" fillId="0" borderId="54" xfId="0" applyNumberFormat="1" applyFont="1" applyFill="1" applyBorder="1" applyAlignment="1">
      <alignment horizontal="center" vertical="center"/>
    </xf>
    <xf numFmtId="0" fontId="109" fillId="57" borderId="0" xfId="0" applyFont="1" applyFill="1"/>
    <xf numFmtId="0" fontId="109" fillId="0" borderId="0" xfId="0" applyFont="1"/>
    <xf numFmtId="0" fontId="111" fillId="0" borderId="0" xfId="0" applyFont="1"/>
    <xf numFmtId="0" fontId="110" fillId="57" borderId="0" xfId="0" applyFont="1" applyFill="1" applyBorder="1" applyAlignment="1">
      <alignment vertical="center"/>
    </xf>
    <xf numFmtId="0" fontId="113" fillId="57" borderId="0" xfId="0" applyFont="1" applyFill="1" applyBorder="1" applyAlignment="1" applyProtection="1">
      <alignment horizontal="center" vertical="center"/>
      <protection locked="0"/>
    </xf>
    <xf numFmtId="0" fontId="18" fillId="59" borderId="68" xfId="0" applyFont="1" applyFill="1" applyBorder="1" applyAlignment="1">
      <alignment horizontal="center" vertical="center"/>
    </xf>
    <xf numFmtId="0" fontId="18" fillId="59" borderId="70" xfId="0" applyFont="1" applyFill="1" applyBorder="1" applyAlignment="1">
      <alignment horizontal="center" vertical="center"/>
    </xf>
    <xf numFmtId="10" fontId="19" fillId="0" borderId="74" xfId="1663" applyNumberFormat="1" applyFont="1" applyFill="1" applyBorder="1" applyAlignment="1">
      <alignment horizontal="center" vertical="center"/>
    </xf>
    <xf numFmtId="10" fontId="18" fillId="0" borderId="80" xfId="0" applyNumberFormat="1" applyFont="1" applyFill="1" applyBorder="1" applyAlignment="1">
      <alignment horizontal="center" vertical="center"/>
    </xf>
    <xf numFmtId="10" fontId="19" fillId="0" borderId="81" xfId="1663" applyNumberFormat="1" applyFont="1" applyFill="1" applyBorder="1" applyAlignment="1">
      <alignment horizontal="center" vertical="center"/>
    </xf>
    <xf numFmtId="10" fontId="19" fillId="0" borderId="82" xfId="1663" applyNumberFormat="1" applyFont="1" applyFill="1" applyBorder="1" applyAlignment="1">
      <alignment horizontal="center" vertical="center"/>
    </xf>
    <xf numFmtId="0" fontId="19" fillId="0" borderId="83" xfId="0" applyFont="1" applyFill="1" applyBorder="1" applyAlignment="1">
      <alignment horizontal="center" vertical="center"/>
    </xf>
    <xf numFmtId="10" fontId="18" fillId="59" borderId="87" xfId="1663" applyNumberFormat="1" applyFont="1" applyFill="1" applyBorder="1" applyAlignment="1">
      <alignment horizontal="center" vertical="center"/>
    </xf>
    <xf numFmtId="0" fontId="109" fillId="57" borderId="0" xfId="0" applyFont="1" applyFill="1" applyAlignment="1">
      <alignment vertical="center"/>
    </xf>
    <xf numFmtId="0" fontId="115" fillId="57" borderId="0" xfId="0" applyFont="1" applyFill="1" applyBorder="1" applyAlignment="1">
      <alignment horizontal="center"/>
    </xf>
    <xf numFmtId="0" fontId="116" fillId="57" borderId="0" xfId="0" applyFont="1" applyFill="1" applyBorder="1" applyAlignment="1">
      <alignment horizontal="center" vertical="top"/>
    </xf>
    <xf numFmtId="0" fontId="109" fillId="57" borderId="0" xfId="0" applyFont="1" applyFill="1" applyBorder="1" applyAlignment="1">
      <alignment vertical="center"/>
    </xf>
    <xf numFmtId="0" fontId="116" fillId="57" borderId="0" xfId="0" applyFont="1" applyFill="1" applyBorder="1" applyAlignment="1">
      <alignment horizontal="center" vertical="center"/>
    </xf>
    <xf numFmtId="0" fontId="109" fillId="57" borderId="0" xfId="0" applyFont="1" applyFill="1" applyAlignment="1">
      <alignment horizontal="left"/>
    </xf>
    <xf numFmtId="0" fontId="116" fillId="57" borderId="0" xfId="0" applyFont="1" applyFill="1" applyBorder="1" applyAlignment="1">
      <alignment horizontal="left" vertical="center"/>
    </xf>
    <xf numFmtId="0" fontId="109" fillId="0" borderId="0" xfId="0" applyFont="1" applyAlignment="1">
      <alignment horizontal="left"/>
    </xf>
    <xf numFmtId="0" fontId="116" fillId="0" borderId="0" xfId="0" applyFont="1"/>
    <xf numFmtId="0" fontId="117" fillId="0" borderId="0" xfId="0" applyFont="1" applyBorder="1" applyAlignment="1">
      <alignment horizontal="center" vertical="center"/>
    </xf>
    <xf numFmtId="174" fontId="86" fillId="57" borderId="0" xfId="0" applyNumberFormat="1" applyFont="1" applyFill="1" applyBorder="1" applyAlignment="1" applyProtection="1">
      <alignment vertical="center"/>
    </xf>
    <xf numFmtId="17" fontId="91" fillId="0" borderId="0" xfId="1962" applyNumberFormat="1" applyAlignment="1">
      <alignment wrapText="1"/>
    </xf>
    <xf numFmtId="182" fontId="19" fillId="0" borderId="0" xfId="0" applyNumberFormat="1" applyFont="1"/>
    <xf numFmtId="182" fontId="83" fillId="0" borderId="0" xfId="0" applyNumberFormat="1" applyFont="1" applyFill="1" applyAlignment="1">
      <alignment vertical="top"/>
    </xf>
    <xf numFmtId="0" fontId="38" fillId="84" borderId="0" xfId="902" applyFont="1" applyFill="1"/>
    <xf numFmtId="0" fontId="38" fillId="0" borderId="0" xfId="0" applyFont="1" applyAlignment="1">
      <alignment wrapText="1"/>
    </xf>
    <xf numFmtId="183" fontId="38" fillId="0" borderId="38" xfId="0" applyNumberFormat="1" applyFont="1" applyFill="1" applyBorder="1" applyAlignment="1">
      <alignment horizontal="center" vertical="center" wrapText="1"/>
    </xf>
    <xf numFmtId="4" fontId="23" fillId="0" borderId="0" xfId="43" applyNumberFormat="1" applyFont="1" applyFill="1" applyAlignment="1" applyProtection="1">
      <alignment vertical="center"/>
      <protection locked="0"/>
    </xf>
    <xf numFmtId="0" fontId="38" fillId="86" borderId="0" xfId="0" applyFont="1" applyFill="1" applyAlignment="1">
      <alignment vertical="top"/>
    </xf>
    <xf numFmtId="0" fontId="38" fillId="86" borderId="0" xfId="0" applyFont="1" applyFill="1"/>
    <xf numFmtId="0" fontId="38" fillId="85" borderId="0" xfId="0" applyFont="1" applyFill="1"/>
    <xf numFmtId="0" fontId="21" fillId="0" borderId="36" xfId="0" applyFont="1" applyFill="1" applyBorder="1" applyAlignment="1">
      <alignment horizontal="center" vertical="center" wrapText="1"/>
    </xf>
    <xf numFmtId="1" fontId="83" fillId="0" borderId="0" xfId="0" applyNumberFormat="1" applyFont="1" applyAlignment="1">
      <alignment vertical="top"/>
    </xf>
    <xf numFmtId="0" fontId="38" fillId="87" borderId="0" xfId="0" applyFont="1" applyFill="1" applyAlignment="1">
      <alignment vertical="top"/>
    </xf>
    <xf numFmtId="0" fontId="38" fillId="87" borderId="0" xfId="0" applyFont="1" applyFill="1"/>
    <xf numFmtId="0" fontId="83" fillId="87" borderId="0" xfId="0" applyFont="1" applyFill="1"/>
    <xf numFmtId="0" fontId="38" fillId="84" borderId="0" xfId="902" applyFont="1" applyFill="1" applyAlignment="1">
      <alignment horizontal="center" vertical="center"/>
    </xf>
    <xf numFmtId="0" fontId="91" fillId="0" borderId="0" xfId="1962" applyAlignment="1">
      <alignment horizontal="center" vertical="center" wrapText="1"/>
    </xf>
    <xf numFmtId="0" fontId="21" fillId="0" borderId="0" xfId="2248" applyAlignment="1">
      <alignment horizontal="center" vertical="center" wrapText="1"/>
    </xf>
    <xf numFmtId="2" fontId="0" fillId="0" borderId="0" xfId="0" applyNumberFormat="1" applyAlignment="1">
      <alignment horizontal="center" vertical="center" wrapText="1"/>
    </xf>
    <xf numFmtId="2" fontId="92" fillId="0" borderId="0" xfId="0" applyNumberFormat="1" applyFont="1" applyAlignment="1">
      <alignment horizontal="center" vertical="center" wrapText="1"/>
    </xf>
    <xf numFmtId="2" fontId="92" fillId="0" borderId="0" xfId="1962" applyNumberFormat="1" applyFont="1" applyAlignment="1">
      <alignment horizontal="center" vertical="center" wrapText="1"/>
    </xf>
    <xf numFmtId="2" fontId="91" fillId="0" borderId="0" xfId="1962" applyNumberFormat="1" applyAlignment="1">
      <alignment horizontal="center" vertical="center" wrapText="1"/>
    </xf>
    <xf numFmtId="2" fontId="38" fillId="0" borderId="1" xfId="1961" applyNumberFormat="1" applyFont="1" applyFill="1" applyBorder="1" applyAlignment="1">
      <alignment horizontal="center" vertical="center" wrapText="1"/>
    </xf>
    <xf numFmtId="2" fontId="38" fillId="0" borderId="1" xfId="0" applyNumberFormat="1" applyFont="1" applyFill="1" applyBorder="1" applyAlignment="1">
      <alignment horizontal="center" vertical="center" wrapText="1"/>
    </xf>
    <xf numFmtId="0" fontId="21" fillId="0" borderId="0" xfId="974"/>
    <xf numFmtId="166" fontId="65" fillId="0" borderId="24" xfId="1665" applyFont="1" applyFill="1" applyBorder="1" applyAlignment="1" applyProtection="1">
      <alignment vertical="center"/>
    </xf>
    <xf numFmtId="0" fontId="60" fillId="0" borderId="31" xfId="0" applyFont="1" applyBorder="1" applyAlignment="1" applyProtection="1">
      <alignment horizontal="left" vertical="center"/>
    </xf>
    <xf numFmtId="4" fontId="0" fillId="0" borderId="0" xfId="0" applyNumberFormat="1" applyAlignment="1">
      <alignment horizontal="center" vertical="center" wrapText="1"/>
    </xf>
    <xf numFmtId="0" fontId="38" fillId="0" borderId="0" xfId="0" applyFont="1" applyFill="1" applyAlignment="1">
      <alignment horizontal="center" vertical="center"/>
    </xf>
    <xf numFmtId="0" fontId="38" fillId="86" borderId="0" xfId="0" applyFont="1" applyFill="1" applyAlignment="1">
      <alignment horizontal="center" vertical="center"/>
    </xf>
    <xf numFmtId="0" fontId="38" fillId="85" borderId="0" xfId="0" applyFont="1" applyFill="1" applyAlignment="1">
      <alignment horizontal="center" vertical="center"/>
    </xf>
    <xf numFmtId="0" fontId="38" fillId="87" borderId="0" xfId="0" applyFont="1" applyFill="1" applyAlignment="1">
      <alignment horizontal="center" vertical="center"/>
    </xf>
    <xf numFmtId="0" fontId="38" fillId="0" borderId="0" xfId="902" applyFont="1" applyAlignment="1">
      <alignment horizontal="center" vertical="center"/>
    </xf>
    <xf numFmtId="2" fontId="74" fillId="0" borderId="0" xfId="0" applyNumberFormat="1" applyFont="1" applyFill="1" applyAlignment="1">
      <alignment horizontal="center" vertical="center"/>
    </xf>
    <xf numFmtId="2" fontId="61" fillId="0" borderId="0" xfId="0" applyNumberFormat="1" applyFont="1" applyFill="1" applyAlignment="1">
      <alignment horizontal="center" vertical="center"/>
    </xf>
    <xf numFmtId="2" fontId="38" fillId="0" borderId="0" xfId="0" applyNumberFormat="1" applyFont="1" applyFill="1" applyAlignment="1">
      <alignment horizontal="center" vertical="center"/>
    </xf>
    <xf numFmtId="2" fontId="38" fillId="84" borderId="0" xfId="0" applyNumberFormat="1" applyFont="1" applyFill="1" applyAlignment="1">
      <alignment horizontal="center" vertical="center"/>
    </xf>
    <xf numFmtId="2" fontId="38" fillId="86" borderId="0" xfId="0" applyNumberFormat="1" applyFont="1" applyFill="1" applyAlignment="1">
      <alignment horizontal="center" vertical="center"/>
    </xf>
    <xf numFmtId="2" fontId="38" fillId="0" borderId="0" xfId="902" applyNumberFormat="1" applyFont="1" applyFill="1" applyAlignment="1">
      <alignment horizontal="center" vertical="center"/>
    </xf>
    <xf numFmtId="2" fontId="38" fillId="0" borderId="0" xfId="902" applyNumberFormat="1" applyFont="1" applyAlignment="1">
      <alignment horizontal="center" vertical="center"/>
    </xf>
    <xf numFmtId="174" fontId="23" fillId="0" borderId="0" xfId="43" applyNumberFormat="1" applyFont="1" applyFill="1" applyAlignment="1" applyProtection="1">
      <alignment vertical="center" wrapText="1"/>
      <protection locked="0"/>
    </xf>
    <xf numFmtId="49" fontId="61" fillId="0" borderId="0" xfId="0" applyNumberFormat="1" applyFont="1" applyFill="1" applyBorder="1" applyAlignment="1">
      <alignment horizontal="left" vertical="top"/>
    </xf>
    <xf numFmtId="49" fontId="61" fillId="0" borderId="0" xfId="0" applyNumberFormat="1" applyFont="1" applyFill="1" applyBorder="1" applyAlignment="1" applyProtection="1">
      <alignment horizontal="center" vertical="center"/>
    </xf>
    <xf numFmtId="0" fontId="61" fillId="0" borderId="0" xfId="0" applyFont="1" applyFill="1" applyBorder="1" applyAlignment="1">
      <alignment horizontal="left" vertical="center"/>
    </xf>
    <xf numFmtId="44" fontId="23" fillId="0" borderId="0" xfId="1956" applyFont="1" applyFill="1" applyAlignment="1">
      <alignment vertical="top"/>
    </xf>
    <xf numFmtId="4" fontId="85" fillId="60" borderId="89" xfId="1057" applyNumberFormat="1" applyFont="1" applyFill="1" applyBorder="1" applyAlignment="1">
      <alignment horizontal="center" vertical="center" wrapText="1"/>
    </xf>
    <xf numFmtId="4" fontId="38" fillId="84" borderId="0" xfId="902" applyNumberFormat="1" applyFont="1" applyFill="1"/>
    <xf numFmtId="10" fontId="38" fillId="84" borderId="0" xfId="1663" applyNumberFormat="1" applyFont="1" applyFill="1"/>
    <xf numFmtId="181" fontId="38" fillId="84" borderId="0" xfId="1663" applyNumberFormat="1" applyFont="1" applyFill="1"/>
    <xf numFmtId="4" fontId="38" fillId="84" borderId="0" xfId="902" applyNumberFormat="1" applyFont="1" applyFill="1" applyAlignment="1">
      <alignment horizontal="center" vertical="center"/>
    </xf>
    <xf numFmtId="10" fontId="38" fillId="84" borderId="0" xfId="1663" applyNumberFormat="1" applyFont="1" applyFill="1" applyAlignment="1">
      <alignment horizontal="center" vertical="center"/>
    </xf>
    <xf numFmtId="0" fontId="38" fillId="0" borderId="0" xfId="0" applyFont="1" applyFill="1" applyAlignment="1">
      <alignment vertical="center"/>
    </xf>
    <xf numFmtId="184" fontId="38" fillId="0" borderId="38" xfId="0" applyNumberFormat="1" applyFont="1" applyFill="1" applyBorder="1" applyAlignment="1">
      <alignment horizontal="center" vertical="center" wrapText="1"/>
    </xf>
    <xf numFmtId="0" fontId="38" fillId="33" borderId="0" xfId="0" applyFont="1" applyFill="1" applyAlignment="1">
      <alignment vertical="top"/>
    </xf>
    <xf numFmtId="0" fontId="38" fillId="33" borderId="0" xfId="0" applyFont="1" applyFill="1"/>
    <xf numFmtId="0" fontId="83" fillId="33" borderId="0" xfId="0" applyFont="1" applyFill="1"/>
    <xf numFmtId="0" fontId="38" fillId="0" borderId="0" xfId="0" applyFont="1"/>
    <xf numFmtId="0" fontId="83" fillId="0" borderId="0" xfId="0" applyFont="1" applyAlignment="1">
      <alignment vertical="top"/>
    </xf>
    <xf numFmtId="0" fontId="38" fillId="0" borderId="0" xfId="0" applyFont="1" applyAlignment="1">
      <alignment vertical="top"/>
    </xf>
    <xf numFmtId="0" fontId="38" fillId="0" borderId="0" xfId="0" applyFont="1" applyFill="1" applyAlignment="1">
      <alignment vertical="top"/>
    </xf>
    <xf numFmtId="0" fontId="38" fillId="0" borderId="0" xfId="0" applyFont="1"/>
    <xf numFmtId="0" fontId="83" fillId="0" borderId="0" xfId="0" applyFont="1" applyAlignment="1">
      <alignment vertical="top"/>
    </xf>
    <xf numFmtId="0" fontId="38" fillId="0" borderId="0" xfId="0" applyFont="1" applyAlignment="1">
      <alignment vertical="top"/>
    </xf>
    <xf numFmtId="0" fontId="38" fillId="0" borderId="0" xfId="0" applyFont="1" applyFill="1" applyAlignment="1">
      <alignment vertical="top"/>
    </xf>
    <xf numFmtId="0" fontId="38" fillId="0" borderId="0" xfId="0" applyFont="1" applyAlignment="1">
      <alignment vertical="top"/>
    </xf>
    <xf numFmtId="0" fontId="38" fillId="0" borderId="0" xfId="0" applyFont="1" applyFill="1" applyAlignment="1">
      <alignment vertical="top"/>
    </xf>
    <xf numFmtId="0" fontId="38" fillId="0" borderId="0" xfId="0" applyFont="1"/>
    <xf numFmtId="0" fontId="83" fillId="0" borderId="0" xfId="0" applyFont="1" applyAlignment="1">
      <alignment vertical="top"/>
    </xf>
    <xf numFmtId="0" fontId="38" fillId="0" borderId="0" xfId="0" applyFont="1" applyAlignment="1">
      <alignment vertical="top"/>
    </xf>
    <xf numFmtId="0" fontId="38" fillId="0" borderId="0" xfId="0" applyFont="1" applyFill="1" applyAlignment="1">
      <alignment vertical="top"/>
    </xf>
    <xf numFmtId="0" fontId="38" fillId="0" borderId="0" xfId="0" applyFont="1"/>
    <xf numFmtId="0" fontId="83" fillId="0" borderId="0" xfId="0" applyFont="1" applyAlignment="1">
      <alignment vertical="top"/>
    </xf>
    <xf numFmtId="0" fontId="38" fillId="0" borderId="0" xfId="0" applyFont="1" applyAlignment="1">
      <alignment vertical="top"/>
    </xf>
    <xf numFmtId="0" fontId="38" fillId="0" borderId="0" xfId="0" applyFont="1" applyFill="1" applyAlignment="1">
      <alignment vertical="top"/>
    </xf>
    <xf numFmtId="0" fontId="38" fillId="0" borderId="0" xfId="0" applyFont="1"/>
    <xf numFmtId="0" fontId="83" fillId="0" borderId="0" xfId="0" applyFont="1" applyAlignment="1">
      <alignment vertical="top"/>
    </xf>
    <xf numFmtId="0" fontId="38" fillId="0" borderId="0" xfId="0" applyFont="1" applyAlignment="1">
      <alignment vertical="top"/>
    </xf>
    <xf numFmtId="0" fontId="38" fillId="0" borderId="0" xfId="0" applyFont="1" applyFill="1" applyAlignment="1">
      <alignment vertical="top"/>
    </xf>
    <xf numFmtId="0" fontId="38" fillId="0" borderId="0" xfId="0" applyFont="1" applyFill="1"/>
    <xf numFmtId="0" fontId="38" fillId="0" borderId="0" xfId="0" applyFont="1" applyFill="1" applyAlignment="1">
      <alignment horizontal="center" vertical="center"/>
    </xf>
    <xf numFmtId="0" fontId="80" fillId="0" borderId="1" xfId="0" applyFont="1" applyFill="1" applyBorder="1" applyAlignment="1">
      <alignment horizontal="center" vertical="center"/>
    </xf>
    <xf numFmtId="0" fontId="38" fillId="0" borderId="0" xfId="0" applyFont="1" applyFill="1"/>
    <xf numFmtId="0" fontId="38" fillId="0" borderId="0" xfId="0" applyFont="1" applyFill="1" applyAlignment="1">
      <alignment horizontal="center" vertical="center"/>
    </xf>
    <xf numFmtId="0" fontId="38" fillId="0" borderId="0" xfId="0" applyFont="1" applyFill="1"/>
    <xf numFmtId="0" fontId="38" fillId="0" borderId="0" xfId="0" applyFont="1" applyFill="1" applyAlignment="1">
      <alignment horizontal="center" vertical="center"/>
    </xf>
    <xf numFmtId="0" fontId="38" fillId="0" borderId="0" xfId="0" applyFont="1" applyAlignment="1">
      <alignment vertical="top"/>
    </xf>
    <xf numFmtId="0" fontId="38" fillId="0" borderId="0" xfId="0" applyFont="1" applyFill="1" applyAlignment="1">
      <alignment vertical="top"/>
    </xf>
    <xf numFmtId="0" fontId="38" fillId="0" borderId="46" xfId="0" applyFont="1" applyFill="1" applyBorder="1" applyAlignment="1">
      <alignment vertical="center" wrapText="1"/>
    </xf>
    <xf numFmtId="0" fontId="38" fillId="0" borderId="0" xfId="0" applyFont="1"/>
    <xf numFmtId="0" fontId="83" fillId="0" borderId="0" xfId="0" applyFont="1" applyAlignment="1">
      <alignment vertical="top"/>
    </xf>
    <xf numFmtId="0" fontId="38" fillId="0" borderId="0" xfId="0" applyFont="1" applyFill="1" applyAlignment="1">
      <alignment vertical="top"/>
    </xf>
    <xf numFmtId="0" fontId="38" fillId="0" borderId="0" xfId="0" applyFont="1"/>
    <xf numFmtId="0" fontId="83" fillId="0" borderId="0" xfId="0" applyFont="1" applyAlignment="1">
      <alignment vertical="top"/>
    </xf>
    <xf numFmtId="0" fontId="38" fillId="0" borderId="0" xfId="0" applyFont="1" applyFill="1"/>
    <xf numFmtId="0" fontId="38" fillId="0" borderId="0" xfId="0" applyFont="1" applyAlignment="1">
      <alignment vertical="top"/>
    </xf>
    <xf numFmtId="0" fontId="38" fillId="0" borderId="0" xfId="0" applyFont="1" applyFill="1" applyAlignment="1">
      <alignment vertical="top"/>
    </xf>
    <xf numFmtId="0" fontId="21" fillId="0" borderId="38" xfId="0" applyFont="1" applyFill="1" applyBorder="1" applyAlignment="1">
      <alignment horizontal="center" vertical="center" wrapText="1"/>
    </xf>
    <xf numFmtId="4" fontId="21" fillId="0" borderId="38" xfId="0" applyNumberFormat="1" applyFont="1" applyFill="1" applyBorder="1" applyAlignment="1">
      <alignment horizontal="center" vertical="center" wrapText="1"/>
    </xf>
    <xf numFmtId="0" fontId="25" fillId="0" borderId="38" xfId="0" applyFont="1" applyFill="1" applyBorder="1" applyAlignment="1">
      <alignment horizontal="left" vertical="center" wrapText="1"/>
    </xf>
    <xf numFmtId="0" fontId="25" fillId="0" borderId="38" xfId="0" applyFont="1" applyFill="1" applyBorder="1" applyAlignment="1">
      <alignment horizontal="center" vertical="center" wrapText="1"/>
    </xf>
    <xf numFmtId="171" fontId="25" fillId="0" borderId="38" xfId="0" applyNumberFormat="1" applyFont="1" applyFill="1" applyBorder="1" applyAlignment="1">
      <alignment horizontal="center" vertical="center" wrapText="1"/>
    </xf>
    <xf numFmtId="4" fontId="25" fillId="0" borderId="38" xfId="0" applyNumberFormat="1" applyFont="1" applyFill="1" applyBorder="1" applyAlignment="1">
      <alignment horizontal="center" vertical="center" wrapText="1"/>
    </xf>
    <xf numFmtId="0" fontId="21" fillId="0" borderId="46" xfId="0" applyFont="1" applyFill="1" applyBorder="1" applyAlignment="1">
      <alignment vertical="center" wrapText="1"/>
    </xf>
    <xf numFmtId="4" fontId="38" fillId="0" borderId="1" xfId="902" applyNumberFormat="1" applyFont="1" applyFill="1" applyBorder="1" applyAlignment="1">
      <alignment horizontal="center" vertical="center" wrapText="1"/>
    </xf>
    <xf numFmtId="0" fontId="38" fillId="0" borderId="0" xfId="0" applyFont="1" applyFill="1" applyAlignment="1">
      <alignment horizontal="center" vertical="center"/>
    </xf>
    <xf numFmtId="0" fontId="38" fillId="0" borderId="0" xfId="0" applyFont="1"/>
    <xf numFmtId="0" fontId="83" fillId="0" borderId="0" xfId="0" applyFont="1" applyAlignment="1">
      <alignment vertical="top"/>
    </xf>
    <xf numFmtId="0" fontId="118" fillId="0" borderId="0" xfId="0" applyFont="1" applyAlignment="1">
      <alignment vertical="top"/>
    </xf>
    <xf numFmtId="0" fontId="38" fillId="0" borderId="0" xfId="0" applyFont="1"/>
    <xf numFmtId="0" fontId="83" fillId="0" borderId="0" xfId="0" applyFont="1" applyAlignment="1">
      <alignment vertical="top"/>
    </xf>
    <xf numFmtId="0" fontId="118" fillId="0" borderId="0" xfId="0" applyFont="1" applyAlignment="1">
      <alignment vertical="top"/>
    </xf>
    <xf numFmtId="0" fontId="38" fillId="0" borderId="0" xfId="0" applyFont="1"/>
    <xf numFmtId="0" fontId="83" fillId="0" borderId="0" xfId="0" applyFont="1" applyAlignment="1">
      <alignment vertical="top"/>
    </xf>
    <xf numFmtId="0" fontId="118" fillId="0" borderId="0" xfId="0" applyFont="1" applyAlignment="1">
      <alignment vertical="top"/>
    </xf>
    <xf numFmtId="0" fontId="38" fillId="0" borderId="0" xfId="0" applyFont="1" applyFill="1" applyAlignment="1">
      <alignment vertical="top"/>
    </xf>
    <xf numFmtId="0" fontId="118" fillId="0" borderId="0" xfId="0" applyFont="1" applyAlignment="1">
      <alignment vertical="top"/>
    </xf>
    <xf numFmtId="0" fontId="118" fillId="0" borderId="0" xfId="0" applyFont="1" applyAlignment="1">
      <alignment vertical="top"/>
    </xf>
    <xf numFmtId="0" fontId="38" fillId="0" borderId="0" xfId="0" applyFont="1" applyAlignment="1">
      <alignment vertical="top"/>
    </xf>
    <xf numFmtId="0" fontId="38" fillId="0" borderId="0" xfId="0" applyFont="1" applyFill="1" applyAlignment="1">
      <alignment vertical="top"/>
    </xf>
    <xf numFmtId="0" fontId="38" fillId="0" borderId="0" xfId="0" applyFont="1" applyAlignment="1">
      <alignment vertical="top"/>
    </xf>
    <xf numFmtId="0" fontId="38" fillId="0" borderId="0" xfId="0" applyFont="1" applyFill="1" applyAlignment="1">
      <alignment vertical="top"/>
    </xf>
    <xf numFmtId="171" fontId="21" fillId="0" borderId="38" xfId="0" applyNumberFormat="1" applyFont="1" applyFill="1" applyBorder="1" applyAlignment="1">
      <alignment horizontal="center" vertical="center" wrapText="1"/>
    </xf>
    <xf numFmtId="0" fontId="38" fillId="0" borderId="0" xfId="0" applyFont="1" applyAlignment="1">
      <alignment vertical="top"/>
    </xf>
    <xf numFmtId="0" fontId="38" fillId="0" borderId="0" xfId="0" applyFont="1" applyFill="1" applyAlignment="1">
      <alignment vertical="top"/>
    </xf>
    <xf numFmtId="0" fontId="38" fillId="0" borderId="0" xfId="0" applyFont="1" applyFill="1" applyAlignment="1">
      <alignment vertical="top"/>
    </xf>
    <xf numFmtId="0" fontId="38" fillId="0" borderId="0" xfId="0" applyFont="1" applyAlignment="1">
      <alignment vertical="top"/>
    </xf>
    <xf numFmtId="0" fontId="38" fillId="0" borderId="0" xfId="0" applyFont="1" applyFill="1" applyAlignment="1">
      <alignment vertical="top"/>
    </xf>
    <xf numFmtId="174" fontId="21" fillId="0" borderId="38" xfId="0" applyNumberFormat="1" applyFont="1" applyFill="1" applyBorder="1" applyAlignment="1">
      <alignment horizontal="center" vertical="center" wrapText="1"/>
    </xf>
    <xf numFmtId="0" fontId="38" fillId="0" borderId="0" xfId="0" applyFont="1"/>
    <xf numFmtId="0" fontId="83" fillId="0" borderId="0" xfId="0" applyFont="1" applyAlignment="1">
      <alignment vertical="top"/>
    </xf>
    <xf numFmtId="0" fontId="38" fillId="0" borderId="0" xfId="0" applyFont="1" applyFill="1"/>
    <xf numFmtId="0" fontId="38" fillId="0" borderId="0" xfId="0" applyFont="1" applyAlignment="1">
      <alignment vertical="top"/>
    </xf>
    <xf numFmtId="0" fontId="38" fillId="0" borderId="0" xfId="0" applyFont="1" applyFill="1" applyAlignment="1">
      <alignment vertical="top"/>
    </xf>
    <xf numFmtId="0" fontId="38" fillId="0" borderId="1" xfId="0" applyFont="1" applyFill="1" applyBorder="1" applyAlignment="1">
      <alignment horizontal="center" vertical="center" wrapText="1"/>
    </xf>
    <xf numFmtId="0" fontId="38" fillId="0" borderId="38" xfId="0" applyFont="1" applyFill="1" applyBorder="1" applyAlignment="1">
      <alignment horizontal="center" vertical="center" wrapText="1"/>
    </xf>
    <xf numFmtId="0" fontId="38" fillId="0" borderId="38" xfId="0" applyFont="1" applyFill="1" applyBorder="1" applyAlignment="1">
      <alignment horizontal="left" vertical="center" wrapText="1"/>
    </xf>
    <xf numFmtId="4" fontId="38" fillId="0" borderId="1" xfId="0" applyNumberFormat="1" applyFont="1" applyFill="1" applyBorder="1" applyAlignment="1">
      <alignment horizontal="center" vertical="center" wrapText="1"/>
    </xf>
    <xf numFmtId="4" fontId="38" fillId="0" borderId="38" xfId="0" applyNumberFormat="1" applyFont="1" applyFill="1" applyBorder="1" applyAlignment="1">
      <alignment horizontal="center" vertical="center" wrapText="1"/>
    </xf>
    <xf numFmtId="171" fontId="38" fillId="0" borderId="38" xfId="0" applyNumberFormat="1" applyFont="1" applyFill="1" applyBorder="1" applyAlignment="1">
      <alignment horizontal="center" vertical="center" wrapText="1"/>
    </xf>
    <xf numFmtId="4" fontId="80" fillId="0" borderId="1" xfId="0" applyNumberFormat="1" applyFont="1" applyFill="1" applyBorder="1" applyAlignment="1">
      <alignment horizontal="center" vertical="center" wrapText="1"/>
    </xf>
    <xf numFmtId="0" fontId="38" fillId="0" borderId="0" xfId="0" applyFont="1" applyFill="1" applyAlignment="1">
      <alignment horizontal="center" vertical="center"/>
    </xf>
    <xf numFmtId="0" fontId="124" fillId="0" borderId="0" xfId="0" applyFont="1" applyAlignment="1">
      <alignment vertical="top"/>
    </xf>
    <xf numFmtId="0" fontId="124" fillId="0" borderId="0" xfId="0" applyFont="1" applyFill="1" applyAlignment="1">
      <alignment vertical="top"/>
    </xf>
    <xf numFmtId="4" fontId="38" fillId="0" borderId="37" xfId="0" applyNumberFormat="1" applyFont="1" applyFill="1" applyBorder="1" applyAlignment="1">
      <alignment horizontal="center" vertical="center" wrapText="1"/>
    </xf>
    <xf numFmtId="0" fontId="124" fillId="0" borderId="0" xfId="0" applyFont="1" applyAlignment="1">
      <alignment vertical="top" wrapText="1"/>
    </xf>
    <xf numFmtId="0" fontId="124" fillId="0" borderId="0" xfId="0" applyFont="1" applyFill="1" applyAlignment="1">
      <alignment vertical="top" wrapText="1"/>
    </xf>
    <xf numFmtId="174" fontId="38" fillId="0" borderId="95" xfId="0" applyNumberFormat="1" applyFont="1" applyFill="1" applyBorder="1" applyAlignment="1">
      <alignment horizontal="center" vertical="center" wrapText="1"/>
    </xf>
    <xf numFmtId="174" fontId="38" fillId="0" borderId="0" xfId="0" applyNumberFormat="1" applyFont="1"/>
    <xf numFmtId="0" fontId="38" fillId="0" borderId="0" xfId="0" applyFont="1" applyFill="1" applyBorder="1"/>
    <xf numFmtId="0" fontId="38" fillId="0" borderId="46" xfId="0" applyFont="1" applyFill="1" applyBorder="1" applyAlignment="1">
      <alignment horizontal="left" vertical="center" wrapText="1"/>
    </xf>
    <xf numFmtId="174" fontId="38" fillId="0" borderId="46" xfId="0" applyNumberFormat="1" applyFont="1" applyFill="1" applyBorder="1" applyAlignment="1">
      <alignment horizontal="center" vertical="center" wrapText="1"/>
    </xf>
    <xf numFmtId="4" fontId="38" fillId="0" borderId="46" xfId="0" applyNumberFormat="1" applyFont="1" applyFill="1" applyBorder="1" applyAlignment="1">
      <alignment horizontal="center" vertical="center" wrapText="1"/>
    </xf>
    <xf numFmtId="0" fontId="0" fillId="0" borderId="0" xfId="0"/>
    <xf numFmtId="0" fontId="126" fillId="0" borderId="0" xfId="0" applyFont="1"/>
    <xf numFmtId="44" fontId="126" fillId="0" borderId="0" xfId="1956" applyFont="1"/>
    <xf numFmtId="0" fontId="83" fillId="86" borderId="0" xfId="0" applyFont="1" applyFill="1" applyAlignment="1">
      <alignment vertical="top"/>
    </xf>
    <xf numFmtId="0" fontId="38" fillId="0" borderId="0" xfId="0" applyFont="1" applyFill="1" applyAlignment="1">
      <alignment horizontal="left" vertical="center"/>
    </xf>
    <xf numFmtId="0" fontId="0" fillId="0" borderId="0" xfId="0"/>
    <xf numFmtId="0" fontId="127" fillId="0" borderId="0" xfId="0" applyFont="1" applyFill="1"/>
    <xf numFmtId="0" fontId="127" fillId="0" borderId="0" xfId="902" applyFont="1" applyFill="1"/>
    <xf numFmtId="4" fontId="80" fillId="0" borderId="1" xfId="902" applyNumberFormat="1" applyFont="1" applyFill="1" applyBorder="1" applyAlignment="1">
      <alignment horizontal="center" vertical="center"/>
    </xf>
    <xf numFmtId="174" fontId="38" fillId="0" borderId="38" xfId="902" applyNumberFormat="1" applyFont="1" applyFill="1" applyBorder="1" applyAlignment="1">
      <alignment horizontal="center" vertical="center" wrapText="1"/>
    </xf>
    <xf numFmtId="174" fontId="38" fillId="0" borderId="1" xfId="0" applyNumberFormat="1" applyFont="1" applyFill="1" applyBorder="1" applyAlignment="1">
      <alignment horizontal="center" vertical="center" wrapText="1"/>
    </xf>
    <xf numFmtId="0" fontId="124" fillId="88" borderId="0" xfId="0" applyFont="1" applyFill="1" applyAlignment="1">
      <alignment vertical="top"/>
    </xf>
    <xf numFmtId="189" fontId="38" fillId="0" borderId="38" xfId="902" applyNumberFormat="1" applyFont="1" applyFill="1" applyBorder="1" applyAlignment="1">
      <alignment horizontal="center" vertical="center" wrapText="1"/>
    </xf>
    <xf numFmtId="44" fontId="38" fillId="0" borderId="0" xfId="1956" applyFont="1" applyFill="1" applyAlignment="1">
      <alignment horizontal="center" vertical="center"/>
    </xf>
    <xf numFmtId="10" fontId="21" fillId="0" borderId="96" xfId="1187" applyNumberFormat="1" applyFont="1" applyFill="1" applyBorder="1" applyAlignment="1">
      <alignment vertical="center"/>
    </xf>
    <xf numFmtId="10" fontId="21" fillId="0" borderId="0" xfId="1187" applyNumberFormat="1" applyFont="1" applyFill="1" applyBorder="1" applyAlignment="1">
      <alignment vertical="center"/>
    </xf>
    <xf numFmtId="0" fontId="21" fillId="0" borderId="96" xfId="1057" applyNumberFormat="1" applyFont="1" applyFill="1" applyBorder="1" applyAlignment="1">
      <alignment vertical="top"/>
    </xf>
    <xf numFmtId="0" fontId="21" fillId="0" borderId="0" xfId="1057" applyNumberFormat="1" applyFont="1" applyFill="1" applyBorder="1" applyAlignment="1">
      <alignment vertical="top"/>
    </xf>
    <xf numFmtId="173" fontId="21" fillId="0" borderId="96" xfId="1057" applyNumberFormat="1" applyFont="1" applyFill="1" applyBorder="1" applyAlignment="1">
      <alignment vertical="center" wrapText="1"/>
    </xf>
    <xf numFmtId="173" fontId="21" fillId="0" borderId="0" xfId="1057" applyNumberFormat="1" applyFont="1" applyFill="1" applyBorder="1" applyAlignment="1">
      <alignment vertical="center" wrapText="1"/>
    </xf>
    <xf numFmtId="10" fontId="86" fillId="0" borderId="96" xfId="1187" applyNumberFormat="1" applyFont="1" applyFill="1" applyBorder="1" applyAlignment="1">
      <alignment vertical="center" wrapText="1"/>
    </xf>
    <xf numFmtId="10" fontId="86" fillId="0" borderId="0" xfId="1187" applyNumberFormat="1" applyFont="1" applyFill="1" applyBorder="1" applyAlignment="1">
      <alignment vertical="center" wrapText="1"/>
    </xf>
    <xf numFmtId="4" fontId="86" fillId="0" borderId="96" xfId="1057" applyNumberFormat="1" applyFont="1" applyFill="1" applyBorder="1" applyAlignment="1">
      <alignment vertical="center"/>
    </xf>
    <xf numFmtId="4" fontId="86" fillId="0" borderId="0" xfId="1057" applyNumberFormat="1" applyFont="1" applyFill="1" applyBorder="1" applyAlignment="1">
      <alignment vertical="center"/>
    </xf>
    <xf numFmtId="4" fontId="85" fillId="0" borderId="96" xfId="1057" applyNumberFormat="1" applyFont="1" applyFill="1" applyBorder="1" applyAlignment="1">
      <alignment horizontal="center" vertical="center" wrapText="1"/>
    </xf>
    <xf numFmtId="4" fontId="85" fillId="0" borderId="0" xfId="1057" applyNumberFormat="1" applyFont="1" applyFill="1" applyBorder="1" applyAlignment="1">
      <alignment horizontal="center" vertical="center" wrapText="1"/>
    </xf>
    <xf numFmtId="0" fontId="61" fillId="0" borderId="0" xfId="0" applyNumberFormat="1" applyFont="1" applyFill="1" applyBorder="1" applyAlignment="1">
      <alignment horizontal="center" vertical="top" wrapText="1"/>
    </xf>
    <xf numFmtId="0" fontId="61" fillId="0" borderId="0" xfId="0" applyNumberFormat="1" applyFont="1" applyFill="1" applyBorder="1" applyAlignment="1" applyProtection="1">
      <alignment horizontal="left" vertical="center"/>
    </xf>
    <xf numFmtId="0" fontId="0" fillId="0" borderId="0" xfId="0"/>
    <xf numFmtId="0" fontId="61" fillId="0" borderId="0" xfId="0" applyNumberFormat="1" applyFont="1" applyFill="1" applyBorder="1" applyAlignment="1">
      <alignment horizontal="left" vertical="top" wrapText="1"/>
    </xf>
    <xf numFmtId="4" fontId="38" fillId="0" borderId="1" xfId="1961" applyNumberFormat="1" applyFont="1" applyFill="1" applyBorder="1" applyAlignment="1">
      <alignment horizontal="center" vertical="center" wrapText="1"/>
    </xf>
    <xf numFmtId="4" fontId="0" fillId="0" borderId="1" xfId="0" applyNumberFormat="1" applyFill="1" applyBorder="1" applyAlignment="1">
      <alignment vertical="center"/>
    </xf>
    <xf numFmtId="0" fontId="0" fillId="0" borderId="26" xfId="0" applyFont="1" applyFill="1" applyBorder="1" applyAlignment="1" applyProtection="1">
      <alignment vertical="center"/>
    </xf>
    <xf numFmtId="0" fontId="0" fillId="0" borderId="0" xfId="0"/>
    <xf numFmtId="4" fontId="38" fillId="62" borderId="56" xfId="902" applyNumberFormat="1" applyFont="1" applyFill="1" applyBorder="1" applyAlignment="1">
      <alignment horizontal="center" vertical="center" wrapText="1"/>
    </xf>
    <xf numFmtId="0" fontId="38" fillId="84" borderId="56" xfId="0" applyFont="1" applyFill="1" applyBorder="1" applyAlignment="1">
      <alignment horizontal="left" vertical="top" wrapText="1"/>
    </xf>
    <xf numFmtId="0" fontId="125" fillId="0" borderId="0" xfId="48014" applyFont="1" applyFill="1" applyBorder="1" applyAlignment="1" applyProtection="1">
      <alignment horizontal="center" vertical="center"/>
      <protection locked="0" hidden="1"/>
    </xf>
    <xf numFmtId="0" fontId="128" fillId="0" borderId="32" xfId="902" applyFont="1" applyFill="1" applyBorder="1" applyAlignment="1"/>
    <xf numFmtId="0" fontId="38" fillId="62" borderId="101" xfId="902" applyFont="1" applyFill="1" applyBorder="1" applyAlignment="1">
      <alignment horizontal="left" vertical="top"/>
    </xf>
    <xf numFmtId="0" fontId="78" fillId="0" borderId="0" xfId="0" applyFont="1" applyFill="1" applyBorder="1" applyAlignment="1">
      <alignment horizontal="center" vertical="center"/>
    </xf>
    <xf numFmtId="0" fontId="38" fillId="88" borderId="40" xfId="0" applyFont="1" applyFill="1" applyBorder="1"/>
    <xf numFmtId="0" fontId="38" fillId="0" borderId="40" xfId="0" applyFont="1" applyBorder="1"/>
    <xf numFmtId="0" fontId="124" fillId="0" borderId="40" xfId="0" applyFont="1" applyBorder="1" applyAlignment="1">
      <alignment vertical="top"/>
    </xf>
    <xf numFmtId="0" fontId="25" fillId="62" borderId="38" xfId="0" applyFont="1" applyFill="1" applyBorder="1" applyAlignment="1">
      <alignment horizontal="left" vertical="center" wrapText="1"/>
    </xf>
    <xf numFmtId="4" fontId="38" fillId="0" borderId="105" xfId="0" applyNumberFormat="1" applyFont="1" applyFill="1" applyBorder="1" applyAlignment="1">
      <alignment horizontal="center" vertical="center" wrapText="1"/>
    </xf>
    <xf numFmtId="4" fontId="38" fillId="0" borderId="107" xfId="0" applyNumberFormat="1" applyFont="1" applyFill="1" applyBorder="1" applyAlignment="1">
      <alignment horizontal="center" vertical="center" wrapText="1"/>
    </xf>
    <xf numFmtId="0" fontId="0" fillId="0" borderId="0" xfId="0" applyAlignment="1">
      <alignment horizontal="right"/>
    </xf>
    <xf numFmtId="2" fontId="61" fillId="0" borderId="0" xfId="0" applyNumberFormat="1" applyFont="1" applyFill="1" applyAlignment="1">
      <alignment horizontal="left" vertical="center"/>
    </xf>
    <xf numFmtId="0" fontId="17" fillId="0" borderId="40" xfId="0" applyFont="1" applyFill="1" applyBorder="1" applyAlignment="1">
      <alignment vertical="center" wrapText="1"/>
    </xf>
    <xf numFmtId="0" fontId="0" fillId="0" borderId="40" xfId="0" applyFill="1" applyBorder="1" applyAlignment="1">
      <alignment vertical="center" wrapText="1"/>
    </xf>
    <xf numFmtId="2" fontId="61" fillId="0" borderId="0" xfId="0" applyNumberFormat="1" applyFont="1" applyFill="1" applyBorder="1" applyAlignment="1">
      <alignment horizontal="center" vertical="center"/>
    </xf>
    <xf numFmtId="49" fontId="60" fillId="0" borderId="0" xfId="0" applyNumberFormat="1" applyFont="1" applyFill="1" applyBorder="1" applyAlignment="1">
      <alignment horizontal="center" vertical="center"/>
    </xf>
    <xf numFmtId="2" fontId="108" fillId="0" borderId="0" xfId="0" applyNumberFormat="1" applyFont="1" applyFill="1" applyBorder="1" applyAlignment="1">
      <alignment vertical="top"/>
    </xf>
    <xf numFmtId="4" fontId="23" fillId="84" borderId="0" xfId="43" applyNumberFormat="1" applyFont="1" applyFill="1" applyAlignment="1" applyProtection="1">
      <alignment horizontal="center" vertical="center" wrapText="1"/>
      <protection locked="0"/>
    </xf>
    <xf numFmtId="0" fontId="80" fillId="0" borderId="94" xfId="0" applyFont="1" applyFill="1" applyBorder="1" applyAlignment="1">
      <alignment horizontal="center" vertical="center" wrapText="1"/>
    </xf>
    <xf numFmtId="0" fontId="38" fillId="0" borderId="105" xfId="0" applyFont="1" applyFill="1" applyBorder="1" applyAlignment="1">
      <alignment horizontal="left" vertical="center" wrapText="1"/>
    </xf>
    <xf numFmtId="0" fontId="38" fillId="0" borderId="94" xfId="0" applyFont="1" applyFill="1" applyBorder="1" applyAlignment="1">
      <alignment horizontal="left" vertical="center" wrapText="1"/>
    </xf>
    <xf numFmtId="0" fontId="132" fillId="0" borderId="46" xfId="0" applyFont="1" applyFill="1" applyBorder="1" applyAlignment="1">
      <alignment vertical="center" wrapText="1"/>
    </xf>
    <xf numFmtId="174" fontId="23" fillId="0" borderId="0" xfId="42" applyNumberFormat="1" applyFont="1" applyAlignment="1">
      <alignment vertical="center" wrapText="1"/>
      <protection locked="0"/>
    </xf>
    <xf numFmtId="49" fontId="22" fillId="0" borderId="115" xfId="43" applyNumberFormat="1" applyFont="1" applyFill="1" applyBorder="1" applyAlignment="1" applyProtection="1">
      <alignment vertical="center" wrapText="1"/>
    </xf>
    <xf numFmtId="0" fontId="21" fillId="0" borderId="38" xfId="0" applyFont="1" applyFill="1" applyBorder="1" applyAlignment="1">
      <alignment horizontal="left" vertical="center" wrapText="1"/>
    </xf>
    <xf numFmtId="4" fontId="80" fillId="0" borderId="0" xfId="0" applyNumberFormat="1" applyFont="1" applyFill="1" applyBorder="1" applyAlignment="1">
      <alignment horizontal="center" vertical="center"/>
    </xf>
    <xf numFmtId="0" fontId="61" fillId="0" borderId="0" xfId="0" applyNumberFormat="1" applyFont="1" applyFill="1" applyBorder="1" applyAlignment="1" applyProtection="1">
      <alignment vertical="center" wrapText="1"/>
    </xf>
    <xf numFmtId="4" fontId="0" fillId="0" borderId="0" xfId="0" applyNumberFormat="1" applyAlignment="1">
      <alignment vertical="center" wrapText="1"/>
    </xf>
    <xf numFmtId="4" fontId="22" fillId="33" borderId="0" xfId="43" applyNumberFormat="1" applyFont="1" applyFill="1" applyBorder="1" applyAlignment="1">
      <alignment horizontal="center" vertical="center" wrapText="1"/>
    </xf>
    <xf numFmtId="0" fontId="38" fillId="0" borderId="0" xfId="0" applyFont="1" applyFill="1" applyBorder="1" applyAlignment="1">
      <alignment horizontal="center" vertical="center" wrapText="1"/>
    </xf>
    <xf numFmtId="0" fontId="38" fillId="0" borderId="0" xfId="0" applyFont="1" applyFill="1" applyBorder="1" applyAlignment="1">
      <alignment horizontal="left" vertical="center" wrapText="1"/>
    </xf>
    <xf numFmtId="0" fontId="38" fillId="0" borderId="0" xfId="902" applyFont="1" applyFill="1" applyBorder="1" applyAlignment="1">
      <alignment horizontal="center" vertical="center"/>
    </xf>
    <xf numFmtId="4" fontId="38" fillId="0" borderId="0" xfId="902" applyNumberFormat="1" applyFont="1" applyFill="1" applyBorder="1" applyAlignment="1">
      <alignment horizontal="center" vertical="center"/>
    </xf>
    <xf numFmtId="172" fontId="80" fillId="0" borderId="0" xfId="1663" applyNumberFormat="1" applyFont="1" applyFill="1" applyBorder="1" applyAlignment="1">
      <alignment horizontal="center" vertical="center" wrapText="1"/>
    </xf>
    <xf numFmtId="0" fontId="61" fillId="0" borderId="0" xfId="0" applyNumberFormat="1" applyFont="1" applyFill="1" applyBorder="1" applyAlignment="1">
      <alignment horizontal="left" vertical="top" wrapText="1"/>
    </xf>
    <xf numFmtId="0" fontId="0" fillId="0" borderId="1" xfId="0" applyFill="1" applyBorder="1" applyAlignment="1">
      <alignment horizontal="center" vertical="center"/>
    </xf>
    <xf numFmtId="0" fontId="80" fillId="0" borderId="34" xfId="0" applyFont="1" applyFill="1" applyBorder="1" applyAlignment="1">
      <alignment horizontal="center" vertical="center" wrapText="1"/>
    </xf>
    <xf numFmtId="0" fontId="38" fillId="0" borderId="34" xfId="0" applyFont="1" applyFill="1" applyBorder="1" applyAlignment="1">
      <alignment horizontal="center" vertical="center" wrapText="1"/>
    </xf>
    <xf numFmtId="0" fontId="38" fillId="0" borderId="53" xfId="0" applyFont="1" applyFill="1" applyBorder="1" applyAlignment="1">
      <alignment horizontal="center" vertical="center" wrapText="1"/>
    </xf>
    <xf numFmtId="0" fontId="38" fillId="0" borderId="88" xfId="0" applyFont="1" applyFill="1" applyBorder="1" applyAlignment="1">
      <alignment horizontal="center" vertical="center" wrapText="1"/>
    </xf>
    <xf numFmtId="0" fontId="38" fillId="0" borderId="52" xfId="0" applyFont="1" applyFill="1" applyBorder="1" applyAlignment="1">
      <alignment horizontal="center" vertical="center" wrapText="1"/>
    </xf>
    <xf numFmtId="0" fontId="38" fillId="0" borderId="40" xfId="0" applyFont="1" applyFill="1" applyBorder="1" applyAlignment="1">
      <alignment horizontal="center" vertical="center" wrapText="1"/>
    </xf>
    <xf numFmtId="0" fontId="38" fillId="0" borderId="41" xfId="0" applyFont="1" applyFill="1" applyBorder="1" applyAlignment="1">
      <alignment horizontal="center" vertical="center" wrapText="1"/>
    </xf>
    <xf numFmtId="0" fontId="38" fillId="0" borderId="34" xfId="902" applyFont="1" applyFill="1" applyBorder="1" applyAlignment="1">
      <alignment horizontal="center" vertical="center" wrapText="1"/>
    </xf>
    <xf numFmtId="0" fontId="38" fillId="0" borderId="1" xfId="902" applyFont="1" applyFill="1" applyBorder="1" applyAlignment="1">
      <alignment horizontal="center" vertical="center" wrapText="1"/>
    </xf>
    <xf numFmtId="0" fontId="80" fillId="0" borderId="1" xfId="902" applyFont="1" applyFill="1" applyBorder="1" applyAlignment="1">
      <alignment horizontal="center" vertical="center"/>
    </xf>
    <xf numFmtId="0" fontId="38" fillId="0" borderId="92" xfId="902" applyFont="1" applyFill="1" applyBorder="1" applyAlignment="1">
      <alignment horizontal="center" vertical="center" wrapText="1"/>
    </xf>
    <xf numFmtId="0" fontId="38" fillId="0" borderId="53" xfId="902" applyFont="1" applyFill="1" applyBorder="1" applyAlignment="1">
      <alignment horizontal="center" vertical="center" wrapText="1"/>
    </xf>
    <xf numFmtId="0" fontId="80" fillId="0" borderId="1" xfId="902" applyFont="1" applyFill="1" applyBorder="1" applyAlignment="1">
      <alignment horizontal="center" vertical="center" wrapText="1"/>
    </xf>
    <xf numFmtId="0" fontId="80" fillId="0" borderId="1" xfId="908" applyFont="1" applyFill="1" applyBorder="1" applyAlignment="1">
      <alignment horizontal="center" vertical="center" wrapText="1"/>
    </xf>
    <xf numFmtId="0" fontId="80" fillId="0" borderId="53" xfId="0" applyFont="1" applyFill="1" applyBorder="1" applyAlignment="1">
      <alignment horizontal="center" vertical="center"/>
    </xf>
    <xf numFmtId="0" fontId="61" fillId="0" borderId="0" xfId="0" applyNumberFormat="1" applyFont="1" applyFill="1" applyBorder="1" applyAlignment="1">
      <alignment horizontal="center" vertical="center" wrapText="1"/>
    </xf>
    <xf numFmtId="0" fontId="61" fillId="0" borderId="0" xfId="0" applyFont="1" applyFill="1" applyBorder="1" applyAlignment="1">
      <alignment vertical="center" wrapText="1"/>
    </xf>
    <xf numFmtId="49" fontId="17" fillId="0" borderId="1" xfId="0" applyNumberFormat="1" applyFont="1" applyFill="1" applyBorder="1" applyAlignment="1">
      <alignment vertical="center" wrapText="1"/>
    </xf>
    <xf numFmtId="0" fontId="80" fillId="0" borderId="1" xfId="0" applyFont="1" applyFill="1" applyBorder="1" applyAlignment="1">
      <alignment vertical="center" wrapText="1"/>
    </xf>
    <xf numFmtId="0" fontId="80" fillId="0" borderId="40" xfId="0" applyFont="1" applyFill="1" applyBorder="1" applyAlignment="1">
      <alignment vertical="center" wrapText="1"/>
    </xf>
    <xf numFmtId="0" fontId="80" fillId="0" borderId="40" xfId="0" applyFont="1" applyFill="1" applyBorder="1" applyAlignment="1">
      <alignment vertical="center"/>
    </xf>
    <xf numFmtId="0" fontId="38" fillId="0" borderId="41" xfId="0" applyFont="1" applyFill="1" applyBorder="1" applyAlignment="1">
      <alignment horizontal="left" vertical="center" wrapText="1"/>
    </xf>
    <xf numFmtId="0" fontId="38" fillId="0" borderId="110" xfId="0" applyFont="1" applyFill="1" applyBorder="1" applyAlignment="1">
      <alignment horizontal="left" vertical="center" wrapText="1"/>
    </xf>
    <xf numFmtId="0" fontId="38" fillId="0" borderId="40" xfId="0" applyFont="1" applyFill="1" applyBorder="1" applyAlignment="1">
      <alignment horizontal="left" vertical="center" wrapText="1"/>
    </xf>
    <xf numFmtId="0" fontId="132" fillId="0" borderId="40" xfId="0" applyFont="1" applyFill="1" applyBorder="1" applyAlignment="1">
      <alignment vertical="center" wrapText="1"/>
    </xf>
    <xf numFmtId="0" fontId="80" fillId="0" borderId="40" xfId="902" applyFont="1" applyFill="1" applyBorder="1" applyAlignment="1">
      <alignment vertical="center" wrapText="1"/>
    </xf>
    <xf numFmtId="0" fontId="80" fillId="0" borderId="40" xfId="908" applyFont="1" applyFill="1" applyBorder="1" applyAlignment="1">
      <alignment vertical="center" wrapText="1"/>
    </xf>
    <xf numFmtId="0" fontId="80" fillId="0" borderId="0" xfId="0" applyFont="1" applyFill="1" applyBorder="1" applyAlignment="1">
      <alignment vertical="center"/>
    </xf>
    <xf numFmtId="0" fontId="80" fillId="0" borderId="0" xfId="902" applyFont="1" applyFill="1" applyBorder="1" applyAlignment="1">
      <alignment vertical="center"/>
    </xf>
    <xf numFmtId="0" fontId="38" fillId="0" borderId="0" xfId="902" applyFont="1" applyFill="1" applyAlignment="1">
      <alignment vertical="center"/>
    </xf>
    <xf numFmtId="4" fontId="38" fillId="0" borderId="0" xfId="902" applyNumberFormat="1" applyFont="1" applyFill="1" applyAlignment="1">
      <alignment vertical="center"/>
    </xf>
    <xf numFmtId="4" fontId="0" fillId="0" borderId="1" xfId="0" applyNumberFormat="1" applyFill="1" applyBorder="1" applyAlignment="1">
      <alignment horizontal="center" vertical="center"/>
    </xf>
    <xf numFmtId="0" fontId="61" fillId="0" borderId="0" xfId="0" applyNumberFormat="1" applyFont="1" applyFill="1" applyBorder="1" applyAlignment="1">
      <alignment horizontal="center" wrapText="1"/>
    </xf>
    <xf numFmtId="0" fontId="38" fillId="0" borderId="102" xfId="0" applyFont="1" applyFill="1" applyBorder="1" applyAlignment="1">
      <alignment horizontal="center" vertical="top" wrapText="1"/>
    </xf>
    <xf numFmtId="0" fontId="38" fillId="0" borderId="102" xfId="0" applyFont="1" applyFill="1" applyBorder="1" applyAlignment="1">
      <alignment horizontal="center" vertical="center" wrapText="1"/>
    </xf>
    <xf numFmtId="0" fontId="38" fillId="0" borderId="103" xfId="0" applyFont="1" applyFill="1" applyBorder="1" applyAlignment="1">
      <alignment horizontal="center" vertical="center" wrapText="1"/>
    </xf>
    <xf numFmtId="0" fontId="38" fillId="0" borderId="104" xfId="0" applyFont="1" applyFill="1" applyBorder="1" applyAlignment="1">
      <alignment horizontal="center" vertical="center" wrapText="1"/>
    </xf>
    <xf numFmtId="49" fontId="22" fillId="0" borderId="106" xfId="43" applyNumberFormat="1" applyFont="1" applyFill="1" applyBorder="1" applyAlignment="1" applyProtection="1">
      <alignment horizontal="center" vertical="top" wrapText="1"/>
    </xf>
    <xf numFmtId="0" fontId="38" fillId="0" borderId="102" xfId="902" applyFont="1" applyFill="1" applyBorder="1" applyAlignment="1">
      <alignment horizontal="center" vertical="center" wrapText="1"/>
    </xf>
    <xf numFmtId="0" fontId="38" fillId="0" borderId="106" xfId="0" applyFont="1" applyFill="1" applyBorder="1" applyAlignment="1">
      <alignment horizontal="center"/>
    </xf>
    <xf numFmtId="0" fontId="38" fillId="0" borderId="106" xfId="0" applyFont="1" applyFill="1" applyBorder="1" applyAlignment="1">
      <alignment horizontal="center" vertical="center" wrapText="1"/>
    </xf>
    <xf numFmtId="0" fontId="38" fillId="0" borderId="94" xfId="0" applyFont="1" applyFill="1" applyBorder="1" applyAlignment="1">
      <alignment horizontal="center" vertical="center" wrapText="1"/>
    </xf>
    <xf numFmtId="0" fontId="21" fillId="0" borderId="103" xfId="0" applyFont="1" applyFill="1" applyBorder="1" applyAlignment="1">
      <alignment horizontal="center" vertical="center" wrapText="1"/>
    </xf>
    <xf numFmtId="0" fontId="21" fillId="0" borderId="102" xfId="0" applyFont="1" applyFill="1" applyBorder="1" applyAlignment="1">
      <alignment horizontal="center" vertical="center" wrapText="1"/>
    </xf>
    <xf numFmtId="0" fontId="25" fillId="0" borderId="102" xfId="0" applyFont="1" applyFill="1" applyBorder="1" applyAlignment="1">
      <alignment horizontal="center" vertical="center" wrapText="1"/>
    </xf>
    <xf numFmtId="0" fontId="118" fillId="0" borderId="103" xfId="0" applyFont="1" applyFill="1" applyBorder="1" applyAlignment="1">
      <alignment horizontal="center" vertical="top" wrapText="1"/>
    </xf>
    <xf numFmtId="0" fontId="21" fillId="0" borderId="35" xfId="0" applyFont="1" applyFill="1" applyBorder="1" applyAlignment="1">
      <alignment horizontal="center" vertical="center" wrapText="1"/>
    </xf>
    <xf numFmtId="0" fontId="21" fillId="0" borderId="102" xfId="0" applyFont="1" applyFill="1" applyBorder="1" applyAlignment="1">
      <alignment horizontal="center" vertical="top" wrapText="1"/>
    </xf>
    <xf numFmtId="0" fontId="38" fillId="0" borderId="103" xfId="0" applyFont="1" applyFill="1" applyBorder="1" applyAlignment="1">
      <alignment horizontal="center" vertical="top" wrapText="1"/>
    </xf>
    <xf numFmtId="0" fontId="38" fillId="0" borderId="0" xfId="0" applyFont="1" applyAlignment="1">
      <alignment horizontal="center"/>
    </xf>
    <xf numFmtId="174" fontId="38" fillId="0" borderId="1" xfId="0" applyNumberFormat="1" applyFont="1" applyFill="1" applyBorder="1" applyAlignment="1">
      <alignment horizontal="center" vertical="center"/>
    </xf>
    <xf numFmtId="0" fontId="61" fillId="0" borderId="46" xfId="0" applyFont="1" applyFill="1" applyBorder="1" applyAlignment="1">
      <alignment horizontal="center" vertical="center" wrapText="1"/>
    </xf>
    <xf numFmtId="0" fontId="61" fillId="0" borderId="38" xfId="0" applyFont="1" applyFill="1" applyBorder="1" applyAlignment="1">
      <alignment horizontal="center" vertical="center" wrapText="1"/>
    </xf>
    <xf numFmtId="0" fontId="38" fillId="0" borderId="0" xfId="0" applyFont="1" applyAlignment="1">
      <alignment horizontal="center" vertical="center"/>
    </xf>
    <xf numFmtId="0" fontId="61" fillId="0" borderId="46" xfId="0" applyFont="1" applyFill="1" applyBorder="1" applyAlignment="1">
      <alignment vertical="center" wrapText="1"/>
    </xf>
    <xf numFmtId="0" fontId="61" fillId="0" borderId="0" xfId="0" applyNumberFormat="1" applyFont="1" applyFill="1" applyBorder="1" applyAlignment="1">
      <alignment horizontal="left" vertical="center" wrapText="1"/>
    </xf>
    <xf numFmtId="0" fontId="61" fillId="0" borderId="0" xfId="0" applyNumberFormat="1" applyFont="1" applyFill="1" applyBorder="1" applyAlignment="1">
      <alignment horizontal="center" vertical="center"/>
    </xf>
    <xf numFmtId="2" fontId="61" fillId="0" borderId="0" xfId="0" applyNumberFormat="1" applyFont="1" applyFill="1" applyBorder="1" applyAlignment="1">
      <alignment horizontal="center" vertical="center" wrapText="1"/>
    </xf>
    <xf numFmtId="0" fontId="60" fillId="0" borderId="28" xfId="0" applyFont="1" applyFill="1" applyBorder="1" applyAlignment="1">
      <alignment horizontal="center" vertical="center" wrapText="1"/>
    </xf>
    <xf numFmtId="4" fontId="90" fillId="0" borderId="0" xfId="42" applyFont="1" applyFill="1" applyAlignment="1">
      <alignment vertical="center" wrapText="1"/>
      <protection locked="0"/>
    </xf>
    <xf numFmtId="49" fontId="22" fillId="0" borderId="27" xfId="43" applyNumberFormat="1" applyFont="1" applyFill="1" applyBorder="1" applyAlignment="1" applyProtection="1">
      <alignment horizontal="center" vertical="center" wrapText="1"/>
    </xf>
    <xf numFmtId="49" fontId="25" fillId="0" borderId="0" xfId="0" applyNumberFormat="1" applyFont="1" applyFill="1" applyBorder="1" applyAlignment="1">
      <alignment horizontal="center" vertical="center" wrapText="1"/>
    </xf>
    <xf numFmtId="49" fontId="81" fillId="0" borderId="0" xfId="42" applyNumberFormat="1" applyFont="1" applyFill="1" applyAlignment="1">
      <alignment horizontal="center" vertical="center" wrapText="1"/>
      <protection locked="0"/>
    </xf>
    <xf numFmtId="0" fontId="82" fillId="0" borderId="0" xfId="0" applyFont="1" applyFill="1" applyBorder="1" applyAlignment="1">
      <alignment horizontal="center" wrapText="1"/>
    </xf>
    <xf numFmtId="14" fontId="61" fillId="0" borderId="0" xfId="0" applyNumberFormat="1" applyFont="1" applyFill="1" applyBorder="1" applyAlignment="1">
      <alignment horizontal="center"/>
    </xf>
    <xf numFmtId="0" fontId="61" fillId="0" borderId="0" xfId="0" applyNumberFormat="1" applyFont="1" applyFill="1" applyBorder="1" applyAlignment="1" applyProtection="1">
      <alignment horizontal="center"/>
    </xf>
    <xf numFmtId="49" fontId="61" fillId="0" borderId="0" xfId="0" applyNumberFormat="1" applyFont="1" applyFill="1" applyBorder="1" applyAlignment="1" applyProtection="1">
      <alignment horizontal="center"/>
    </xf>
    <xf numFmtId="2" fontId="22" fillId="0" borderId="109" xfId="43" applyNumberFormat="1" applyFont="1" applyFill="1" applyBorder="1" applyAlignment="1" applyProtection="1">
      <alignment horizontal="center" wrapText="1"/>
    </xf>
    <xf numFmtId="44" fontId="22" fillId="0" borderId="109" xfId="1956" applyFont="1" applyFill="1" applyBorder="1" applyAlignment="1" applyProtection="1">
      <alignment horizontal="center" wrapText="1"/>
    </xf>
    <xf numFmtId="49" fontId="111" fillId="0" borderId="109" xfId="43" applyNumberFormat="1" applyFont="1" applyFill="1" applyBorder="1" applyAlignment="1" applyProtection="1">
      <alignment horizontal="center"/>
    </xf>
    <xf numFmtId="49" fontId="134" fillId="0" borderId="109" xfId="43" applyNumberFormat="1" applyFont="1" applyFill="1" applyBorder="1" applyAlignment="1" applyProtection="1">
      <alignment horizontal="center"/>
    </xf>
    <xf numFmtId="4" fontId="22" fillId="0" borderId="109" xfId="43" applyNumberFormat="1" applyFont="1" applyFill="1" applyBorder="1" applyAlignment="1" applyProtection="1">
      <alignment horizontal="center" wrapText="1"/>
    </xf>
    <xf numFmtId="14" fontId="22" fillId="0" borderId="109" xfId="43" applyNumberFormat="1" applyFont="1" applyFill="1" applyBorder="1" applyAlignment="1" applyProtection="1">
      <alignment horizontal="center" wrapText="1"/>
    </xf>
    <xf numFmtId="2" fontId="22" fillId="0" borderId="109" xfId="1673" applyNumberFormat="1" applyFont="1" applyFill="1" applyBorder="1" applyAlignment="1" applyProtection="1">
      <alignment horizontal="center" wrapText="1"/>
    </xf>
    <xf numFmtId="44" fontId="22" fillId="0" borderId="109" xfId="2249" applyFont="1" applyFill="1" applyBorder="1" applyAlignment="1" applyProtection="1">
      <alignment horizontal="center" wrapText="1"/>
    </xf>
    <xf numFmtId="4" fontId="22" fillId="0" borderId="109" xfId="1673" applyNumberFormat="1" applyFont="1" applyFill="1" applyBorder="1" applyAlignment="1" applyProtection="1">
      <alignment horizontal="center" wrapText="1"/>
    </xf>
    <xf numFmtId="14" fontId="22" fillId="0" borderId="109" xfId="1673" applyNumberFormat="1" applyFont="1" applyFill="1" applyBorder="1" applyAlignment="1" applyProtection="1">
      <alignment horizontal="center" wrapText="1"/>
    </xf>
    <xf numFmtId="190" fontId="22" fillId="0" borderId="109" xfId="1956" applyNumberFormat="1" applyFont="1" applyFill="1" applyBorder="1" applyAlignment="1" applyProtection="1">
      <alignment horizontal="center" wrapText="1"/>
    </xf>
    <xf numFmtId="191" fontId="22" fillId="0" borderId="109" xfId="1956" applyNumberFormat="1" applyFont="1" applyFill="1" applyBorder="1" applyAlignment="1" applyProtection="1">
      <alignment horizontal="center" wrapText="1"/>
    </xf>
    <xf numFmtId="49" fontId="22" fillId="0" borderId="109" xfId="1956" applyNumberFormat="1" applyFont="1" applyFill="1" applyBorder="1" applyAlignment="1" applyProtection="1">
      <alignment horizontal="center" wrapText="1"/>
    </xf>
    <xf numFmtId="4" fontId="23" fillId="0" borderId="109" xfId="43" applyNumberFormat="1" applyFont="1" applyFill="1" applyBorder="1" applyAlignment="1" applyProtection="1">
      <alignment horizontal="center" wrapText="1"/>
      <protection locked="0"/>
    </xf>
    <xf numFmtId="2" fontId="22" fillId="0" borderId="109" xfId="43" applyNumberFormat="1" applyFont="1" applyFill="1" applyBorder="1" applyAlignment="1" applyProtection="1">
      <alignment horizontal="center"/>
    </xf>
    <xf numFmtId="14" fontId="22" fillId="0" borderId="112" xfId="43" applyNumberFormat="1" applyFont="1" applyFill="1" applyBorder="1" applyAlignment="1" applyProtection="1">
      <alignment horizontal="center" wrapText="1"/>
    </xf>
    <xf numFmtId="4" fontId="81" fillId="0" borderId="0" xfId="42" applyFont="1" applyFill="1" applyAlignment="1">
      <alignment horizontal="center" wrapText="1"/>
      <protection locked="0"/>
    </xf>
    <xf numFmtId="2" fontId="108" fillId="0" borderId="0" xfId="0" applyNumberFormat="1" applyFont="1" applyFill="1" applyBorder="1" applyAlignment="1">
      <alignment horizontal="center" vertical="center"/>
    </xf>
    <xf numFmtId="10" fontId="21" fillId="0" borderId="40" xfId="1187" applyNumberFormat="1" applyFont="1" applyFill="1" applyBorder="1" applyAlignment="1">
      <alignment horizontal="center" vertical="center"/>
    </xf>
    <xf numFmtId="10" fontId="21" fillId="0" borderId="41" xfId="1187" applyNumberFormat="1" applyFont="1" applyFill="1" applyBorder="1" applyAlignment="1">
      <alignment horizontal="center" vertical="center"/>
    </xf>
    <xf numFmtId="10" fontId="21" fillId="0" borderId="57" xfId="1187" applyNumberFormat="1" applyFont="1" applyFill="1" applyBorder="1" applyAlignment="1">
      <alignment horizontal="center" vertical="center"/>
    </xf>
    <xf numFmtId="4" fontId="21" fillId="0" borderId="40" xfId="1057" applyNumberFormat="1" applyFont="1" applyFill="1" applyBorder="1" applyAlignment="1">
      <alignment horizontal="center" vertical="center" wrapText="1"/>
    </xf>
    <xf numFmtId="173" fontId="21" fillId="0" borderId="40" xfId="1057" applyNumberFormat="1" applyFont="1" applyFill="1" applyBorder="1" applyAlignment="1">
      <alignment horizontal="center" vertical="center" wrapText="1"/>
    </xf>
    <xf numFmtId="173" fontId="21" fillId="0" borderId="90" xfId="1057" applyNumberFormat="1" applyFont="1" applyFill="1" applyBorder="1" applyAlignment="1">
      <alignment horizontal="center" vertical="center" wrapText="1"/>
    </xf>
    <xf numFmtId="10" fontId="21" fillId="0" borderId="90" xfId="1187" applyNumberFormat="1" applyFont="1" applyFill="1" applyBorder="1" applyAlignment="1">
      <alignment horizontal="center" vertical="center"/>
    </xf>
    <xf numFmtId="4" fontId="21" fillId="0" borderId="90" xfId="1057" applyNumberFormat="1" applyFont="1" applyFill="1" applyBorder="1" applyAlignment="1">
      <alignment horizontal="center" vertical="center" wrapText="1"/>
    </xf>
    <xf numFmtId="4" fontId="21" fillId="0" borderId="1" xfId="1057" applyNumberFormat="1" applyFont="1" applyFill="1" applyBorder="1" applyAlignment="1">
      <alignment horizontal="center" vertical="center" wrapText="1"/>
    </xf>
    <xf numFmtId="4" fontId="21" fillId="0" borderId="57" xfId="1057" applyNumberFormat="1" applyFont="1" applyFill="1" applyBorder="1" applyAlignment="1">
      <alignment horizontal="center" vertical="center" wrapText="1"/>
    </xf>
    <xf numFmtId="10" fontId="86" fillId="0" borderId="40" xfId="1187" applyNumberFormat="1" applyFont="1" applyFill="1" applyBorder="1" applyAlignment="1">
      <alignment horizontal="center" vertical="center" wrapText="1"/>
    </xf>
    <xf numFmtId="10" fontId="86" fillId="0" borderId="90" xfId="1187" applyNumberFormat="1" applyFont="1" applyFill="1" applyBorder="1" applyAlignment="1">
      <alignment horizontal="center" vertical="center" wrapText="1"/>
    </xf>
    <xf numFmtId="4" fontId="86" fillId="0" borderId="40" xfId="1057" applyNumberFormat="1" applyFont="1" applyFill="1" applyBorder="1" applyAlignment="1">
      <alignment horizontal="center" vertical="center"/>
    </xf>
    <xf numFmtId="4" fontId="86" fillId="0" borderId="90" xfId="1057" applyNumberFormat="1" applyFont="1" applyFill="1" applyBorder="1" applyAlignment="1">
      <alignment horizontal="center" vertical="center"/>
    </xf>
    <xf numFmtId="10" fontId="86" fillId="0" borderId="56" xfId="1187" applyNumberFormat="1" applyFont="1" applyFill="1" applyBorder="1" applyAlignment="1">
      <alignment horizontal="center" vertical="center" wrapText="1"/>
    </xf>
    <xf numFmtId="10" fontId="86" fillId="0" borderId="57" xfId="1187" applyNumberFormat="1" applyFont="1" applyFill="1" applyBorder="1" applyAlignment="1">
      <alignment horizontal="center" vertical="center" wrapText="1"/>
    </xf>
    <xf numFmtId="4" fontId="86" fillId="0" borderId="58" xfId="1057" applyNumberFormat="1" applyFont="1" applyFill="1" applyBorder="1" applyAlignment="1">
      <alignment horizontal="center" vertical="center"/>
    </xf>
    <xf numFmtId="4" fontId="86" fillId="0" borderId="91" xfId="1057" applyNumberFormat="1" applyFont="1" applyFill="1" applyBorder="1" applyAlignment="1">
      <alignment horizontal="center" vertical="center"/>
    </xf>
    <xf numFmtId="0" fontId="21" fillId="61" borderId="40" xfId="1057" applyNumberFormat="1" applyFont="1" applyFill="1" applyBorder="1" applyAlignment="1">
      <alignment horizontal="center" vertical="center"/>
    </xf>
    <xf numFmtId="0" fontId="21" fillId="0" borderId="40" xfId="1057" applyNumberFormat="1" applyFont="1" applyFill="1" applyBorder="1" applyAlignment="1">
      <alignment horizontal="center" vertical="center"/>
    </xf>
    <xf numFmtId="0" fontId="21" fillId="0" borderId="90" xfId="1057" applyNumberFormat="1" applyFont="1" applyFill="1" applyBorder="1" applyAlignment="1">
      <alignment horizontal="center" vertical="center"/>
    </xf>
    <xf numFmtId="0" fontId="21" fillId="61" borderId="90" xfId="1057" applyNumberFormat="1" applyFont="1" applyFill="1" applyBorder="1" applyAlignment="1">
      <alignment horizontal="center" vertical="center"/>
    </xf>
    <xf numFmtId="0" fontId="21" fillId="61" borderId="1" xfId="1057" applyNumberFormat="1" applyFont="1" applyFill="1" applyBorder="1" applyAlignment="1">
      <alignment horizontal="center" vertical="center"/>
    </xf>
    <xf numFmtId="0" fontId="21" fillId="61" borderId="57" xfId="1057" applyNumberFormat="1" applyFont="1" applyFill="1" applyBorder="1" applyAlignment="1">
      <alignment horizontal="center" vertical="center"/>
    </xf>
    <xf numFmtId="0" fontId="21" fillId="61" borderId="56" xfId="1057" applyNumberFormat="1" applyFont="1" applyFill="1" applyBorder="1" applyAlignment="1">
      <alignment horizontal="center" vertical="center"/>
    </xf>
    <xf numFmtId="0" fontId="23" fillId="0" borderId="47" xfId="1057" applyFont="1" applyFill="1" applyBorder="1" applyAlignment="1">
      <alignment horizontal="center" vertical="center" wrapText="1"/>
    </xf>
    <xf numFmtId="0" fontId="22" fillId="0" borderId="1" xfId="1057" applyFont="1" applyFill="1" applyBorder="1" applyAlignment="1">
      <alignment horizontal="center" vertical="center" wrapText="1"/>
    </xf>
    <xf numFmtId="0" fontId="23" fillId="0" borderId="47" xfId="1057" applyFont="1" applyFill="1" applyBorder="1" applyAlignment="1">
      <alignment horizontal="center" vertical="center"/>
    </xf>
    <xf numFmtId="0" fontId="22" fillId="0" borderId="1" xfId="1057" applyFont="1" applyFill="1" applyBorder="1" applyAlignment="1">
      <alignment horizontal="center" vertical="center"/>
    </xf>
    <xf numFmtId="0" fontId="23" fillId="0" borderId="48" xfId="1057" applyFont="1" applyFill="1" applyBorder="1" applyAlignment="1">
      <alignment horizontal="center" vertical="center"/>
    </xf>
    <xf numFmtId="0" fontId="22" fillId="0" borderId="49" xfId="1057" applyFont="1" applyFill="1" applyBorder="1" applyAlignment="1">
      <alignment horizontal="center" vertical="center"/>
    </xf>
    <xf numFmtId="0" fontId="38" fillId="0" borderId="0" xfId="902" applyFont="1" applyFill="1" applyBorder="1" applyAlignment="1">
      <alignment vertical="center"/>
    </xf>
    <xf numFmtId="0" fontId="61" fillId="0" borderId="0" xfId="0" applyNumberFormat="1" applyFont="1" applyFill="1" applyBorder="1" applyAlignment="1" applyProtection="1">
      <alignment horizontal="center" vertical="center" wrapText="1"/>
    </xf>
    <xf numFmtId="10" fontId="23" fillId="0" borderId="0" xfId="1663" applyNumberFormat="1" applyFont="1" applyFill="1" applyBorder="1" applyAlignment="1">
      <alignment vertical="top"/>
    </xf>
    <xf numFmtId="49" fontId="22" fillId="0" borderId="11" xfId="42" applyNumberFormat="1" applyFont="1" applyFill="1" applyBorder="1" applyAlignment="1" applyProtection="1">
      <alignment horizontal="center" vertical="center" wrapText="1"/>
    </xf>
    <xf numFmtId="183" fontId="80" fillId="0" borderId="94" xfId="0" applyNumberFormat="1" applyFont="1" applyFill="1" applyBorder="1" applyAlignment="1">
      <alignment horizontal="center" vertical="center" wrapText="1"/>
    </xf>
    <xf numFmtId="4" fontId="80" fillId="0" borderId="94" xfId="0" applyNumberFormat="1" applyFont="1" applyFill="1" applyBorder="1" applyAlignment="1">
      <alignment horizontal="center" vertical="center" wrapText="1"/>
    </xf>
    <xf numFmtId="4" fontId="38" fillId="0" borderId="39" xfId="0" applyNumberFormat="1" applyFont="1" applyFill="1" applyBorder="1" applyAlignment="1">
      <alignment horizontal="center" vertical="center" wrapText="1"/>
    </xf>
    <xf numFmtId="0" fontId="38" fillId="0" borderId="38" xfId="0" applyFont="1" applyFill="1" applyBorder="1" applyAlignment="1">
      <alignment vertical="center" wrapText="1"/>
    </xf>
    <xf numFmtId="0" fontId="61" fillId="0" borderId="0" xfId="0" applyNumberFormat="1" applyFont="1" applyFill="1" applyBorder="1" applyAlignment="1">
      <alignment vertical="center" wrapText="1"/>
    </xf>
    <xf numFmtId="2" fontId="22" fillId="0" borderId="1" xfId="43" applyNumberFormat="1" applyFont="1" applyFill="1" applyBorder="1" applyAlignment="1" applyProtection="1">
      <alignment horizontal="center" vertical="center" wrapText="1"/>
    </xf>
    <xf numFmtId="44" fontId="22" fillId="0" borderId="1" xfId="1956" applyFont="1" applyFill="1" applyBorder="1" applyAlignment="1" applyProtection="1">
      <alignment horizontal="center" vertical="center" wrapText="1"/>
    </xf>
    <xf numFmtId="190" fontId="22" fillId="0" borderId="1" xfId="1956" applyNumberFormat="1" applyFont="1" applyFill="1" applyBorder="1" applyAlignment="1" applyProtection="1">
      <alignment horizontal="center" vertical="center" wrapText="1"/>
    </xf>
    <xf numFmtId="191" fontId="22" fillId="0" borderId="1" xfId="1956" applyNumberFormat="1" applyFont="1" applyFill="1" applyBorder="1" applyAlignment="1" applyProtection="1">
      <alignment horizontal="center" vertical="center" wrapText="1"/>
    </xf>
    <xf numFmtId="49" fontId="22" fillId="0" borderId="1" xfId="1956" applyNumberFormat="1" applyFont="1" applyFill="1" applyBorder="1" applyAlignment="1" applyProtection="1">
      <alignment horizontal="center" vertical="center" wrapText="1"/>
    </xf>
    <xf numFmtId="4" fontId="22" fillId="0" borderId="1" xfId="43" applyNumberFormat="1" applyFont="1" applyFill="1" applyBorder="1" applyAlignment="1" applyProtection="1">
      <alignment horizontal="center" vertical="center" wrapText="1"/>
    </xf>
    <xf numFmtId="14" fontId="22" fillId="0" borderId="1" xfId="43" applyNumberFormat="1" applyFont="1" applyFill="1" applyBorder="1" applyAlignment="1" applyProtection="1">
      <alignment horizontal="center" vertical="center" wrapText="1"/>
    </xf>
    <xf numFmtId="2" fontId="22" fillId="0" borderId="1" xfId="1673" applyNumberFormat="1" applyFont="1" applyFill="1" applyBorder="1" applyAlignment="1" applyProtection="1">
      <alignment horizontal="center" vertical="center" wrapText="1"/>
    </xf>
    <xf numFmtId="4" fontId="22" fillId="0" borderId="1" xfId="1673" applyNumberFormat="1" applyFont="1" applyFill="1" applyBorder="1" applyAlignment="1" applyProtection="1">
      <alignment horizontal="center" vertical="center" wrapText="1"/>
    </xf>
    <xf numFmtId="2" fontId="22" fillId="0" borderId="1" xfId="43" applyNumberFormat="1" applyFont="1" applyFill="1" applyBorder="1" applyAlignment="1" applyProtection="1">
      <alignment horizontal="center" vertical="center"/>
    </xf>
    <xf numFmtId="14" fontId="22" fillId="0" borderId="115" xfId="43" applyNumberFormat="1" applyFont="1" applyFill="1" applyBorder="1" applyAlignment="1" applyProtection="1">
      <alignment horizontal="center" vertical="center" wrapText="1"/>
    </xf>
    <xf numFmtId="4" fontId="25" fillId="0" borderId="0" xfId="0" applyNumberFormat="1" applyFont="1" applyFill="1" applyBorder="1" applyAlignment="1">
      <alignment horizontal="center" vertical="center" wrapText="1"/>
    </xf>
    <xf numFmtId="0" fontId="1" fillId="0" borderId="0" xfId="2424"/>
    <xf numFmtId="0" fontId="109" fillId="0" borderId="116" xfId="2436" applyFont="1" applyBorder="1"/>
    <xf numFmtId="0" fontId="136" fillId="89" borderId="117" xfId="2436" applyFont="1" applyFill="1" applyBorder="1" applyAlignment="1">
      <alignment vertical="center"/>
    </xf>
    <xf numFmtId="0" fontId="137" fillId="89" borderId="117" xfId="2436" applyFont="1" applyFill="1" applyBorder="1" applyAlignment="1">
      <alignment vertical="center"/>
    </xf>
    <xf numFmtId="0" fontId="137" fillId="89" borderId="117" xfId="2436" applyFont="1" applyFill="1" applyBorder="1"/>
    <xf numFmtId="0" fontId="137" fillId="89" borderId="118" xfId="2436" applyFont="1" applyFill="1" applyBorder="1"/>
    <xf numFmtId="0" fontId="109" fillId="0" borderId="83" xfId="2436" applyFont="1" applyBorder="1"/>
    <xf numFmtId="0" fontId="138" fillId="0" borderId="11" xfId="2436" applyFont="1" applyBorder="1" applyAlignment="1">
      <alignment vertical="center"/>
    </xf>
    <xf numFmtId="0" fontId="139" fillId="0" borderId="11" xfId="2436" applyFont="1" applyBorder="1" applyAlignment="1">
      <alignment vertical="center"/>
    </xf>
    <xf numFmtId="0" fontId="109" fillId="0" borderId="11" xfId="2436" applyFont="1" applyBorder="1"/>
    <xf numFmtId="0" fontId="138" fillId="0" borderId="119" xfId="2436" applyFont="1" applyBorder="1" applyAlignment="1">
      <alignment vertical="center"/>
    </xf>
    <xf numFmtId="0" fontId="140" fillId="0" borderId="11" xfId="2436" applyFont="1" applyBorder="1" applyAlignment="1">
      <alignment vertical="center"/>
    </xf>
    <xf numFmtId="0" fontId="111" fillId="90" borderId="11" xfId="2436" applyFont="1" applyFill="1" applyBorder="1" applyAlignment="1">
      <alignment horizontal="center" vertical="center"/>
    </xf>
    <xf numFmtId="0" fontId="140" fillId="0" borderId="119" xfId="2436" applyFont="1" applyBorder="1" applyAlignment="1">
      <alignment vertical="center"/>
    </xf>
    <xf numFmtId="49" fontId="141" fillId="0" borderId="83" xfId="2436" applyNumberFormat="1" applyFont="1" applyBorder="1" applyAlignment="1">
      <alignment horizontal="right"/>
    </xf>
    <xf numFmtId="0" fontId="109" fillId="0" borderId="119" xfId="2436" applyFont="1" applyBorder="1"/>
    <xf numFmtId="192" fontId="109" fillId="0" borderId="11" xfId="2436" applyNumberFormat="1" applyFont="1" applyBorder="1"/>
    <xf numFmtId="0" fontId="1" fillId="0" borderId="0" xfId="2424" applyAlignment="1">
      <alignment vertical="top"/>
    </xf>
    <xf numFmtId="192" fontId="109" fillId="0" borderId="119" xfId="2436" applyNumberFormat="1" applyFont="1" applyBorder="1"/>
    <xf numFmtId="49" fontId="141" fillId="0" borderId="73" xfId="2436" applyNumberFormat="1" applyFont="1" applyBorder="1" applyAlignment="1">
      <alignment horizontal="right"/>
    </xf>
    <xf numFmtId="192" fontId="109" fillId="0" borderId="120" xfId="2436" applyNumberFormat="1" applyFont="1" applyBorder="1"/>
    <xf numFmtId="0" fontId="109" fillId="0" borderId="120" xfId="2436" applyFont="1" applyBorder="1"/>
    <xf numFmtId="0" fontId="109" fillId="0" borderId="81" xfId="2436" applyFont="1" applyBorder="1"/>
    <xf numFmtId="49" fontId="141" fillId="0" borderId="75" xfId="2436" applyNumberFormat="1" applyFont="1" applyBorder="1" applyAlignment="1">
      <alignment horizontal="right"/>
    </xf>
    <xf numFmtId="192" fontId="109" fillId="0" borderId="121" xfId="2436" applyNumberFormat="1" applyFont="1" applyBorder="1"/>
    <xf numFmtId="0" fontId="109" fillId="0" borderId="121" xfId="2436" applyFont="1" applyBorder="1"/>
    <xf numFmtId="0" fontId="109" fillId="0" borderId="74" xfId="2436" applyFont="1" applyBorder="1"/>
    <xf numFmtId="4" fontId="20" fillId="0" borderId="0" xfId="3015">
      <alignment vertical="center" wrapText="1"/>
      <protection locked="0"/>
    </xf>
    <xf numFmtId="0" fontId="109" fillId="0" borderId="11" xfId="2436" applyFont="1" applyFill="1" applyBorder="1"/>
    <xf numFmtId="0" fontId="109" fillId="0" borderId="0" xfId="2436" applyFont="1"/>
    <xf numFmtId="0" fontId="142" fillId="0" borderId="96" xfId="2436" applyFont="1" applyFill="1" applyBorder="1" applyAlignment="1">
      <alignment horizontal="center" vertical="center"/>
    </xf>
    <xf numFmtId="0" fontId="109" fillId="0" borderId="124" xfId="2436" applyFont="1" applyFill="1" applyBorder="1" applyAlignment="1">
      <alignment vertical="center" wrapText="1"/>
    </xf>
    <xf numFmtId="0" fontId="109" fillId="0" borderId="96" xfId="2436" applyFont="1" applyFill="1" applyBorder="1" applyAlignment="1">
      <alignment vertical="center"/>
    </xf>
    <xf numFmtId="0" fontId="109" fillId="0" borderId="124" xfId="2436" applyFont="1" applyFill="1" applyBorder="1" applyAlignment="1">
      <alignment vertical="center"/>
    </xf>
    <xf numFmtId="0" fontId="109" fillId="0" borderId="96" xfId="2436" applyFont="1" applyFill="1" applyBorder="1" applyAlignment="1">
      <alignment horizontal="center" vertical="center"/>
    </xf>
    <xf numFmtId="0" fontId="143" fillId="0" borderId="96" xfId="2436" applyFont="1" applyFill="1" applyBorder="1" applyAlignment="1">
      <alignment horizontal="center" vertical="center"/>
    </xf>
    <xf numFmtId="9" fontId="1" fillId="0" borderId="0" xfId="1663"/>
    <xf numFmtId="0" fontId="137" fillId="0" borderId="96" xfId="2436" applyFont="1" applyFill="1" applyBorder="1" applyAlignment="1">
      <alignment horizontal="center" vertical="center"/>
    </xf>
    <xf numFmtId="193" fontId="1" fillId="0" borderId="0" xfId="2424" applyNumberFormat="1"/>
    <xf numFmtId="0" fontId="17" fillId="33" borderId="127" xfId="2424" applyFont="1" applyFill="1" applyBorder="1" applyAlignment="1">
      <alignment horizontal="center" vertical="center"/>
    </xf>
    <xf numFmtId="0" fontId="17" fillId="0" borderId="0" xfId="2424" applyFont="1" applyFill="1" applyBorder="1" applyAlignment="1">
      <alignment vertical="center"/>
    </xf>
    <xf numFmtId="0" fontId="1" fillId="0" borderId="0" xfId="2424" applyFill="1"/>
    <xf numFmtId="0" fontId="19" fillId="0" borderId="11" xfId="45750" applyNumberFormat="1" applyFont="1" applyFill="1" applyBorder="1" applyAlignment="1">
      <alignment horizontal="center" vertical="top"/>
    </xf>
    <xf numFmtId="4" fontId="21" fillId="0" borderId="11" xfId="3015" applyNumberFormat="1" applyFont="1" applyFill="1" applyBorder="1" applyAlignment="1" applyProtection="1">
      <alignment horizontal="right" vertical="top" wrapText="1"/>
    </xf>
    <xf numFmtId="44" fontId="84" fillId="0" borderId="11" xfId="2891" applyNumberFormat="1" applyFont="1" applyFill="1" applyBorder="1" applyAlignment="1">
      <alignment horizontal="center" vertical="top" wrapText="1"/>
    </xf>
    <xf numFmtId="2" fontId="1" fillId="0" borderId="0" xfId="2424" applyNumberFormat="1" applyFill="1"/>
    <xf numFmtId="194" fontId="84" fillId="0" borderId="11" xfId="2891" applyNumberFormat="1" applyFont="1" applyFill="1" applyBorder="1" applyAlignment="1">
      <alignment horizontal="center" vertical="top" wrapText="1"/>
    </xf>
    <xf numFmtId="0" fontId="22" fillId="0" borderId="1" xfId="43" applyNumberFormat="1" applyFont="1" applyFill="1" applyBorder="1" applyAlignment="1" applyProtection="1">
      <alignment horizontal="center" vertical="center" wrapText="1"/>
    </xf>
    <xf numFmtId="0" fontId="65" fillId="0" borderId="1" xfId="0" applyFont="1" applyFill="1" applyBorder="1" applyAlignment="1">
      <alignment horizontal="center" vertical="center"/>
    </xf>
    <xf numFmtId="0" fontId="65" fillId="0" borderId="1" xfId="34740" applyFont="1" applyBorder="1" applyAlignment="1">
      <alignment horizontal="center" vertical="center"/>
    </xf>
    <xf numFmtId="0" fontId="65" fillId="0" borderId="115" xfId="0" applyFont="1" applyFill="1" applyBorder="1" applyAlignment="1">
      <alignment horizontal="center" vertical="center"/>
    </xf>
    <xf numFmtId="0" fontId="22" fillId="0" borderId="115" xfId="43" applyNumberFormat="1" applyFont="1" applyFill="1" applyBorder="1" applyAlignment="1" applyProtection="1">
      <alignment horizontal="center" vertical="center" wrapText="1"/>
    </xf>
    <xf numFmtId="4" fontId="90" fillId="0" borderId="0" xfId="42" applyFont="1" applyFill="1" applyAlignment="1">
      <alignment horizontal="center" vertical="center" wrapText="1"/>
      <protection locked="0"/>
    </xf>
    <xf numFmtId="0" fontId="60" fillId="0" borderId="0" xfId="0" applyFont="1" applyFill="1" applyBorder="1" applyAlignment="1">
      <alignment horizontal="left" vertical="center"/>
    </xf>
    <xf numFmtId="0" fontId="0" fillId="0" borderId="0" xfId="0" applyAlignment="1">
      <alignment horizontal="center" vertical="center"/>
    </xf>
    <xf numFmtId="0" fontId="38" fillId="84" borderId="0" xfId="0" applyFont="1" applyFill="1" applyAlignment="1">
      <alignment horizontal="center" vertical="center"/>
    </xf>
    <xf numFmtId="0" fontId="38" fillId="62" borderId="0" xfId="902" applyFont="1" applyFill="1" applyAlignment="1">
      <alignment horizontal="center" vertical="center"/>
    </xf>
    <xf numFmtId="0" fontId="38" fillId="62" borderId="0" xfId="0" applyFont="1" applyFill="1" applyAlignment="1">
      <alignment horizontal="center" vertical="center"/>
    </xf>
    <xf numFmtId="0" fontId="38" fillId="0" borderId="1" xfId="0" applyFont="1" applyFill="1" applyBorder="1" applyAlignment="1">
      <alignment horizontal="left" vertical="center" wrapText="1"/>
    </xf>
    <xf numFmtId="0" fontId="80" fillId="0" borderId="52" xfId="0" applyFont="1" applyFill="1" applyBorder="1" applyAlignment="1">
      <alignment horizontal="center" vertical="center" wrapText="1"/>
    </xf>
    <xf numFmtId="0" fontId="80" fillId="0" borderId="46" xfId="0" applyFont="1" applyFill="1" applyBorder="1" applyAlignment="1">
      <alignment horizontal="center" vertical="center" wrapText="1"/>
    </xf>
    <xf numFmtId="4" fontId="21" fillId="0" borderId="39" xfId="0" applyNumberFormat="1" applyFont="1" applyFill="1" applyBorder="1" applyAlignment="1">
      <alignment horizontal="center" vertical="center" wrapText="1"/>
    </xf>
    <xf numFmtId="0" fontId="118" fillId="0" borderId="0" xfId="0" applyFont="1" applyFill="1" applyBorder="1" applyAlignment="1">
      <alignment vertical="top"/>
    </xf>
    <xf numFmtId="0" fontId="118" fillId="0" borderId="40" xfId="0" applyFont="1" applyFill="1" applyBorder="1" applyAlignment="1">
      <alignment vertical="top" wrapText="1"/>
    </xf>
    <xf numFmtId="0" fontId="118" fillId="0" borderId="41" xfId="0" applyFont="1" applyFill="1" applyBorder="1" applyAlignment="1">
      <alignment vertical="top" wrapText="1"/>
    </xf>
    <xf numFmtId="0" fontId="118" fillId="0" borderId="56" xfId="0" applyFont="1" applyFill="1" applyBorder="1" applyAlignment="1">
      <alignment vertical="top" wrapText="1"/>
    </xf>
    <xf numFmtId="4" fontId="11" fillId="0" borderId="0" xfId="0" applyNumberFormat="1" applyFont="1" applyBorder="1" applyAlignment="1">
      <alignment vertical="top" wrapText="1"/>
    </xf>
    <xf numFmtId="4" fontId="129" fillId="0" borderId="0" xfId="0" applyNumberFormat="1" applyFont="1" applyBorder="1" applyAlignment="1">
      <alignment vertical="top" wrapText="1"/>
    </xf>
    <xf numFmtId="4" fontId="0" fillId="0" borderId="0" xfId="0" applyNumberFormat="1" applyFont="1" applyBorder="1" applyAlignment="1">
      <alignment vertical="top" wrapText="1"/>
    </xf>
    <xf numFmtId="4" fontId="11" fillId="0" borderId="0" xfId="0" applyNumberFormat="1" applyFont="1" applyAlignment="1">
      <alignment vertical="top" wrapText="1"/>
    </xf>
    <xf numFmtId="4" fontId="129" fillId="0" borderId="0" xfId="0" applyNumberFormat="1" applyFont="1" applyAlignment="1">
      <alignment vertical="top" wrapText="1"/>
    </xf>
    <xf numFmtId="4" fontId="0" fillId="0" borderId="0" xfId="0" applyNumberFormat="1" applyFont="1" applyAlignment="1">
      <alignment vertical="top" wrapText="1"/>
    </xf>
    <xf numFmtId="0" fontId="118" fillId="0" borderId="0" xfId="0" applyFont="1" applyFill="1" applyAlignment="1">
      <alignment vertical="top"/>
    </xf>
    <xf numFmtId="4" fontId="0" fillId="0" borderId="0" xfId="0" applyNumberFormat="1" applyAlignment="1">
      <alignment vertical="top"/>
    </xf>
    <xf numFmtId="4" fontId="38" fillId="0" borderId="0" xfId="0" applyNumberFormat="1" applyFont="1" applyFill="1" applyAlignment="1">
      <alignment horizontal="center" vertical="center"/>
    </xf>
    <xf numFmtId="172" fontId="80" fillId="0" borderId="1" xfId="1663" applyNumberFormat="1" applyFont="1" applyFill="1" applyBorder="1" applyAlignment="1">
      <alignment horizontal="center" vertical="center" wrapText="1"/>
    </xf>
    <xf numFmtId="0" fontId="38" fillId="0" borderId="35" xfId="0" applyFont="1" applyFill="1" applyBorder="1" applyAlignment="1">
      <alignment vertical="center" wrapText="1"/>
    </xf>
    <xf numFmtId="0" fontId="21" fillId="0" borderId="36" xfId="0" applyFont="1" applyFill="1" applyBorder="1" applyAlignment="1">
      <alignment vertical="center" wrapText="1"/>
    </xf>
    <xf numFmtId="0" fontId="83" fillId="0" borderId="0" xfId="0" applyFont="1" applyFill="1"/>
    <xf numFmtId="0" fontId="61" fillId="0" borderId="0" xfId="0" applyFont="1" applyFill="1" applyBorder="1" applyAlignment="1" applyProtection="1">
      <alignment horizontal="left" vertical="center" wrapText="1"/>
    </xf>
    <xf numFmtId="0" fontId="61" fillId="0" borderId="36" xfId="0" applyFont="1" applyFill="1" applyBorder="1" applyAlignment="1">
      <alignment vertical="top" wrapText="1"/>
    </xf>
    <xf numFmtId="0" fontId="61" fillId="0" borderId="37" xfId="0" applyFont="1" applyFill="1" applyBorder="1" applyAlignment="1">
      <alignment vertical="top" wrapText="1"/>
    </xf>
    <xf numFmtId="0" fontId="38" fillId="0" borderId="102" xfId="0" applyFont="1" applyFill="1" applyBorder="1" applyAlignment="1">
      <alignment horizontal="left" vertical="center" wrapText="1"/>
    </xf>
    <xf numFmtId="0" fontId="38" fillId="0" borderId="102" xfId="0" applyFont="1" applyFill="1" applyBorder="1" applyAlignment="1">
      <alignment horizontal="left" vertical="top" wrapText="1"/>
    </xf>
    <xf numFmtId="0" fontId="38" fillId="0" borderId="0" xfId="0" applyFont="1" applyFill="1" applyAlignment="1"/>
    <xf numFmtId="0" fontId="92" fillId="0" borderId="0" xfId="0" applyFont="1" applyAlignment="1"/>
    <xf numFmtId="0" fontId="92" fillId="0" borderId="0" xfId="0" applyFont="1" applyAlignment="1">
      <alignment horizontal="left"/>
    </xf>
    <xf numFmtId="0" fontId="92" fillId="0" borderId="0" xfId="0" applyNumberFormat="1" applyFont="1" applyAlignment="1">
      <alignment horizontal="left"/>
    </xf>
    <xf numFmtId="0" fontId="92" fillId="0" borderId="0" xfId="0" applyFont="1" applyAlignment="1">
      <alignment horizontal="right"/>
    </xf>
    <xf numFmtId="2" fontId="38" fillId="0" borderId="0" xfId="0" applyNumberFormat="1" applyFont="1" applyFill="1" applyAlignment="1">
      <alignment horizontal="center" vertical="center" wrapText="1"/>
    </xf>
    <xf numFmtId="0" fontId="60" fillId="0" borderId="0" xfId="0" applyFont="1" applyFill="1" applyBorder="1" applyAlignment="1">
      <alignment horizontal="center" vertical="center" wrapText="1"/>
    </xf>
    <xf numFmtId="0" fontId="61" fillId="0" borderId="0" xfId="0" applyFont="1" applyFill="1" applyBorder="1" applyAlignment="1">
      <alignment horizontal="left" vertical="center"/>
    </xf>
    <xf numFmtId="0" fontId="77" fillId="0" borderId="0" xfId="0" applyFont="1" applyFill="1" applyAlignment="1">
      <alignment horizontal="center"/>
    </xf>
    <xf numFmtId="49" fontId="22" fillId="33" borderId="113" xfId="43" applyNumberFormat="1" applyFont="1" applyFill="1" applyBorder="1" applyAlignment="1" applyProtection="1">
      <alignment horizontal="center" vertical="center" wrapText="1"/>
    </xf>
    <xf numFmtId="4" fontId="22" fillId="33" borderId="114" xfId="44" applyNumberFormat="1" applyFont="1" applyFill="1" applyBorder="1" applyAlignment="1" applyProtection="1">
      <alignment horizontal="left" vertical="center" wrapText="1"/>
      <protection locked="0"/>
    </xf>
    <xf numFmtId="44" fontId="22" fillId="33" borderId="114" xfId="1956" applyFont="1" applyFill="1" applyBorder="1" applyAlignment="1" applyProtection="1">
      <alignment horizontal="center" vertical="center" wrapText="1"/>
    </xf>
    <xf numFmtId="0" fontId="22" fillId="33" borderId="114" xfId="43" applyNumberFormat="1" applyFont="1" applyFill="1" applyBorder="1" applyAlignment="1" applyProtection="1">
      <alignment horizontal="center" vertical="center" wrapText="1"/>
    </xf>
    <xf numFmtId="2" fontId="22" fillId="33" borderId="114" xfId="43" applyNumberFormat="1" applyFont="1" applyFill="1" applyBorder="1" applyAlignment="1" applyProtection="1">
      <alignment horizontal="center" vertical="center" wrapText="1"/>
    </xf>
    <xf numFmtId="2" fontId="22" fillId="33" borderId="111" xfId="43" applyNumberFormat="1" applyFont="1" applyFill="1" applyBorder="1" applyAlignment="1" applyProtection="1">
      <alignment horizontal="center" wrapText="1"/>
    </xf>
    <xf numFmtId="49" fontId="22" fillId="33" borderId="108" xfId="43" applyNumberFormat="1" applyFont="1" applyFill="1" applyBorder="1" applyAlignment="1" applyProtection="1">
      <alignment horizontal="left" vertical="center" wrapText="1"/>
    </xf>
    <xf numFmtId="4" fontId="22" fillId="33" borderId="1" xfId="44" applyNumberFormat="1" applyFont="1" applyFill="1" applyBorder="1" applyAlignment="1" applyProtection="1">
      <alignment horizontal="left" vertical="center" wrapText="1"/>
      <protection locked="0"/>
    </xf>
    <xf numFmtId="44" fontId="22" fillId="33" borderId="1" xfId="1956" applyFont="1" applyFill="1" applyBorder="1" applyAlignment="1" applyProtection="1">
      <alignment horizontal="center" vertical="center" wrapText="1"/>
    </xf>
    <xf numFmtId="0" fontId="22" fillId="33" borderId="1" xfId="43" applyNumberFormat="1" applyFont="1" applyFill="1" applyBorder="1" applyAlignment="1" applyProtection="1">
      <alignment horizontal="center" vertical="center" wrapText="1"/>
    </xf>
    <xf numFmtId="2" fontId="22" fillId="33" borderId="1" xfId="43" applyNumberFormat="1" applyFont="1" applyFill="1" applyBorder="1" applyAlignment="1" applyProtection="1">
      <alignment horizontal="center" vertical="center" wrapText="1"/>
    </xf>
    <xf numFmtId="2" fontId="22" fillId="33" borderId="109" xfId="43" applyNumberFormat="1" applyFont="1" applyFill="1" applyBorder="1" applyAlignment="1" applyProtection="1">
      <alignment horizontal="center" wrapText="1"/>
    </xf>
    <xf numFmtId="14" fontId="146" fillId="0" borderId="109" xfId="43" applyNumberFormat="1" applyFont="1" applyFill="1" applyBorder="1" applyAlignment="1" applyProtection="1">
      <alignment horizontal="center" wrapText="1"/>
    </xf>
    <xf numFmtId="2" fontId="22" fillId="33" borderId="40" xfId="43" applyNumberFormat="1" applyFont="1" applyFill="1" applyBorder="1" applyAlignment="1" applyProtection="1">
      <alignment horizontal="center" vertical="center" wrapText="1"/>
    </xf>
    <xf numFmtId="2" fontId="22" fillId="33" borderId="139" xfId="43" applyNumberFormat="1" applyFont="1" applyFill="1" applyBorder="1" applyAlignment="1" applyProtection="1">
      <alignment horizontal="center" wrapText="1"/>
    </xf>
    <xf numFmtId="2" fontId="22" fillId="0" borderId="44" xfId="43" applyNumberFormat="1" applyFont="1" applyFill="1" applyBorder="1" applyAlignment="1" applyProtection="1">
      <alignment horizontal="center" vertical="center" wrapText="1"/>
    </xf>
    <xf numFmtId="49" fontId="22" fillId="0" borderId="1" xfId="1956" quotePrefix="1" applyNumberFormat="1" applyFont="1" applyFill="1" applyBorder="1" applyAlignment="1" applyProtection="1">
      <alignment horizontal="center" vertical="center" wrapText="1"/>
    </xf>
    <xf numFmtId="49" fontId="22" fillId="0" borderId="0" xfId="43" applyNumberFormat="1" applyFont="1" applyFill="1" applyBorder="1" applyAlignment="1" applyProtection="1">
      <alignment horizontal="center" vertical="center" wrapText="1"/>
    </xf>
    <xf numFmtId="49" fontId="22" fillId="0" borderId="0" xfId="43" applyNumberFormat="1" applyFont="1" applyFill="1" applyBorder="1" applyAlignment="1" applyProtection="1">
      <alignment vertical="center" wrapText="1"/>
    </xf>
    <xf numFmtId="0" fontId="22" fillId="0" borderId="0" xfId="43" applyNumberFormat="1" applyFont="1" applyFill="1" applyBorder="1" applyAlignment="1" applyProtection="1">
      <alignment horizontal="center" vertical="center" wrapText="1"/>
    </xf>
    <xf numFmtId="0" fontId="65" fillId="0" borderId="0" xfId="0" applyFont="1" applyFill="1" applyBorder="1" applyAlignment="1">
      <alignment horizontal="center" vertical="center"/>
    </xf>
    <xf numFmtId="14" fontId="22" fillId="0" borderId="0" xfId="43" applyNumberFormat="1" applyFont="1" applyFill="1" applyBorder="1" applyAlignment="1" applyProtection="1">
      <alignment horizontal="center" vertical="center" wrapText="1"/>
    </xf>
    <xf numFmtId="14" fontId="22" fillId="0" borderId="0" xfId="43" applyNumberFormat="1" applyFont="1" applyFill="1" applyBorder="1" applyAlignment="1" applyProtection="1">
      <alignment horizontal="center" wrapText="1"/>
    </xf>
    <xf numFmtId="174" fontId="38" fillId="58" borderId="38" xfId="0" applyNumberFormat="1" applyFont="1" applyFill="1" applyBorder="1" applyAlignment="1">
      <alignment horizontal="center" vertical="center" wrapText="1"/>
    </xf>
    <xf numFmtId="2" fontId="83" fillId="0" borderId="0" xfId="0" applyNumberFormat="1" applyFont="1" applyAlignment="1">
      <alignment vertical="top"/>
    </xf>
    <xf numFmtId="2" fontId="149" fillId="0" borderId="109" xfId="1673" applyNumberFormat="1" applyFont="1" applyFill="1" applyBorder="1" applyAlignment="1" applyProtection="1">
      <alignment horizontal="center" wrapText="1"/>
    </xf>
    <xf numFmtId="44" fontId="22" fillId="0" borderId="1" xfId="2249" applyFont="1" applyFill="1" applyBorder="1" applyAlignment="1" applyProtection="1">
      <alignment horizontal="center" vertical="center" wrapText="1"/>
    </xf>
    <xf numFmtId="0" fontId="65" fillId="0" borderId="1" xfId="34740" applyFont="1" applyFill="1" applyBorder="1" applyAlignment="1">
      <alignment horizontal="center" vertical="center"/>
    </xf>
    <xf numFmtId="0" fontId="61" fillId="0" borderId="0" xfId="0" applyNumberFormat="1" applyFont="1" applyFill="1" applyBorder="1" applyAlignment="1">
      <alignment horizontal="center" vertical="center" wrapText="1"/>
    </xf>
    <xf numFmtId="0" fontId="60" fillId="0" borderId="0" xfId="0" applyFont="1" applyFill="1" applyBorder="1" applyAlignment="1">
      <alignment horizontal="center" vertical="center" wrapText="1"/>
    </xf>
    <xf numFmtId="0" fontId="60" fillId="0" borderId="33" xfId="0" applyFont="1" applyFill="1" applyBorder="1" applyAlignment="1">
      <alignment horizontal="center" vertical="center" wrapText="1"/>
    </xf>
    <xf numFmtId="4" fontId="23" fillId="33" borderId="109" xfId="43" applyNumberFormat="1" applyFont="1" applyFill="1" applyBorder="1" applyAlignment="1" applyProtection="1">
      <alignment vertical="center" wrapText="1"/>
      <protection locked="0"/>
    </xf>
    <xf numFmtId="4" fontId="23" fillId="0" borderId="109" xfId="43" applyNumberFormat="1" applyFont="1" applyFill="1" applyBorder="1" applyAlignment="1" applyProtection="1">
      <alignment vertical="center" wrapText="1"/>
      <protection locked="0"/>
    </xf>
    <xf numFmtId="4" fontId="23" fillId="0" borderId="109" xfId="43" applyNumberFormat="1" applyFont="1" applyFill="1" applyBorder="1" applyAlignment="1" applyProtection="1">
      <alignment horizontal="center" vertical="center" wrapText="1"/>
      <protection locked="0"/>
    </xf>
    <xf numFmtId="2" fontId="22" fillId="0" borderId="114" xfId="43" applyNumberFormat="1" applyFont="1" applyFill="1" applyBorder="1" applyAlignment="1" applyProtection="1">
      <alignment horizontal="center" vertical="center" wrapText="1"/>
    </xf>
    <xf numFmtId="49" fontId="22" fillId="33" borderId="1" xfId="43" applyNumberFormat="1" applyFont="1" applyFill="1" applyBorder="1" applyAlignment="1" applyProtection="1">
      <alignment horizontal="left" vertical="center" wrapText="1"/>
    </xf>
    <xf numFmtId="2" fontId="22" fillId="0" borderId="1" xfId="43" applyNumberFormat="1" applyFont="1" applyFill="1" applyBorder="1" applyAlignment="1" applyProtection="1">
      <alignment horizontal="center" vertical="top" wrapText="1"/>
    </xf>
    <xf numFmtId="14" fontId="22" fillId="0" borderId="1" xfId="43" applyNumberFormat="1" applyFont="1" applyFill="1" applyBorder="1" applyAlignment="1" applyProtection="1">
      <alignment horizontal="center" vertical="top" wrapText="1"/>
    </xf>
    <xf numFmtId="14" fontId="22" fillId="0" borderId="1" xfId="1673" applyNumberFormat="1" applyFont="1" applyFill="1" applyBorder="1" applyAlignment="1" applyProtection="1">
      <alignment horizontal="center" vertical="center" wrapText="1"/>
    </xf>
    <xf numFmtId="44" fontId="22" fillId="0" borderId="1" xfId="1956" applyFont="1" applyFill="1" applyBorder="1" applyAlignment="1" applyProtection="1">
      <alignment horizontal="center" wrapText="1"/>
    </xf>
    <xf numFmtId="4" fontId="22" fillId="0" borderId="1" xfId="1673" applyNumberFormat="1" applyFont="1" applyFill="1" applyBorder="1" applyAlignment="1" applyProtection="1">
      <alignment horizontal="center" wrapText="1"/>
    </xf>
    <xf numFmtId="2" fontId="22" fillId="33" borderId="1" xfId="43" applyNumberFormat="1" applyFont="1" applyFill="1" applyBorder="1" applyAlignment="1" applyProtection="1">
      <alignment horizontal="center" wrapText="1"/>
    </xf>
    <xf numFmtId="49" fontId="65" fillId="0" borderId="0" xfId="42" applyNumberFormat="1" applyFont="1" applyFill="1" applyAlignment="1">
      <alignment horizontal="left" vertical="center"/>
      <protection locked="0"/>
    </xf>
    <xf numFmtId="14" fontId="65" fillId="0" borderId="0" xfId="43" applyNumberFormat="1" applyFont="1" applyFill="1" applyBorder="1" applyAlignment="1" applyProtection="1">
      <alignment horizontal="left" vertical="center"/>
    </xf>
    <xf numFmtId="14" fontId="61" fillId="0" borderId="0" xfId="0" applyNumberFormat="1" applyFont="1" applyFill="1" applyBorder="1" applyAlignment="1">
      <alignment horizontal="left" vertical="center"/>
    </xf>
    <xf numFmtId="0" fontId="61" fillId="0" borderId="0" xfId="0" applyFont="1" applyFill="1" applyBorder="1" applyAlignment="1" applyProtection="1">
      <alignment horizontal="left" vertical="center" wrapText="1"/>
    </xf>
    <xf numFmtId="0" fontId="65" fillId="0" borderId="26" xfId="0" applyFont="1" applyFill="1" applyBorder="1" applyAlignment="1" applyProtection="1">
      <alignment vertical="center"/>
    </xf>
    <xf numFmtId="0" fontId="61" fillId="0" borderId="0" xfId="0" applyNumberFormat="1" applyFont="1" applyFill="1" applyBorder="1" applyAlignment="1" applyProtection="1">
      <alignment horizontal="left" vertical="center" wrapText="1"/>
    </xf>
    <xf numFmtId="0" fontId="61" fillId="0" borderId="26" xfId="0" applyNumberFormat="1" applyFont="1" applyFill="1" applyBorder="1" applyAlignment="1" applyProtection="1">
      <alignment horizontal="left" vertical="center" wrapText="1"/>
    </xf>
    <xf numFmtId="0" fontId="61" fillId="0" borderId="25" xfId="0" applyFont="1" applyFill="1" applyBorder="1" applyAlignment="1" applyProtection="1">
      <alignment horizontal="left" vertical="center"/>
    </xf>
    <xf numFmtId="0" fontId="61" fillId="0" borderId="0" xfId="0" applyFont="1" applyFill="1" applyBorder="1" applyAlignment="1" applyProtection="1">
      <alignment horizontal="left" vertical="center"/>
    </xf>
    <xf numFmtId="0" fontId="51" fillId="0" borderId="0" xfId="0" applyFont="1" applyFill="1" applyAlignment="1" applyProtection="1">
      <alignment horizontal="center" vertical="center" wrapText="1"/>
    </xf>
    <xf numFmtId="0" fontId="51" fillId="0" borderId="0" xfId="0" applyFont="1" applyFill="1" applyAlignment="1" applyProtection="1">
      <alignment horizontal="center" vertical="center"/>
    </xf>
    <xf numFmtId="0" fontId="55" fillId="0" borderId="25" xfId="1664" applyFont="1" applyFill="1" applyBorder="1" applyAlignment="1" applyProtection="1">
      <alignment horizontal="center"/>
    </xf>
    <xf numFmtId="0" fontId="55" fillId="0" borderId="0" xfId="1664" applyFont="1" applyFill="1" applyBorder="1" applyAlignment="1" applyProtection="1">
      <alignment horizontal="center"/>
    </xf>
    <xf numFmtId="0" fontId="55" fillId="0" borderId="26" xfId="1664" applyFont="1" applyFill="1" applyBorder="1" applyAlignment="1" applyProtection="1">
      <alignment horizontal="center"/>
    </xf>
    <xf numFmtId="0" fontId="55" fillId="0" borderId="25" xfId="1664" applyFont="1" applyFill="1" applyBorder="1" applyAlignment="1" applyProtection="1">
      <alignment horizontal="center" wrapText="1"/>
    </xf>
    <xf numFmtId="0" fontId="55" fillId="0" borderId="0" xfId="1664" applyFont="1" applyFill="1" applyBorder="1" applyAlignment="1" applyProtection="1">
      <alignment horizontal="center" wrapText="1"/>
    </xf>
    <xf numFmtId="0" fontId="55" fillId="0" borderId="26" xfId="1664" applyFont="1" applyFill="1" applyBorder="1" applyAlignment="1" applyProtection="1">
      <alignment horizontal="center" wrapText="1"/>
    </xf>
    <xf numFmtId="0" fontId="56" fillId="0" borderId="25" xfId="0" applyFont="1" applyBorder="1" applyAlignment="1" applyProtection="1">
      <alignment horizontal="center"/>
    </xf>
    <xf numFmtId="0" fontId="56" fillId="0" borderId="0" xfId="0" applyFont="1" applyBorder="1" applyAlignment="1" applyProtection="1">
      <alignment horizontal="center"/>
    </xf>
    <xf numFmtId="0" fontId="56" fillId="0" borderId="26" xfId="0" applyFont="1" applyBorder="1" applyAlignment="1" applyProtection="1">
      <alignment horizontal="center"/>
    </xf>
    <xf numFmtId="0" fontId="0" fillId="0" borderId="27" xfId="0" applyFont="1" applyBorder="1" applyAlignment="1" applyProtection="1">
      <alignment horizontal="center"/>
    </xf>
    <xf numFmtId="0" fontId="0" fillId="0" borderId="28" xfId="0" applyFont="1" applyBorder="1" applyAlignment="1" applyProtection="1">
      <alignment horizontal="center"/>
    </xf>
    <xf numFmtId="0" fontId="0" fillId="0" borderId="29" xfId="0" applyFont="1" applyBorder="1" applyAlignment="1" applyProtection="1">
      <alignment horizontal="center"/>
    </xf>
    <xf numFmtId="0" fontId="61" fillId="0" borderId="23" xfId="0" applyNumberFormat="1" applyFont="1" applyFill="1" applyBorder="1" applyAlignment="1" applyProtection="1">
      <alignment horizontal="left" vertical="center"/>
    </xf>
    <xf numFmtId="0" fontId="61" fillId="0" borderId="24" xfId="0" applyNumberFormat="1" applyFont="1" applyFill="1" applyBorder="1" applyAlignment="1" applyProtection="1">
      <alignment horizontal="left" vertical="center"/>
    </xf>
    <xf numFmtId="0" fontId="61" fillId="0" borderId="0" xfId="0" applyNumberFormat="1" applyFont="1" applyFill="1" applyBorder="1" applyAlignment="1" applyProtection="1">
      <alignment horizontal="left" vertical="center"/>
    </xf>
    <xf numFmtId="0" fontId="61" fillId="0" borderId="26" xfId="0" applyNumberFormat="1" applyFont="1" applyFill="1" applyBorder="1" applyAlignment="1" applyProtection="1">
      <alignment horizontal="left" vertical="center"/>
    </xf>
    <xf numFmtId="49" fontId="61" fillId="0" borderId="31" xfId="0" applyNumberFormat="1" applyFont="1" applyFill="1" applyBorder="1" applyAlignment="1" applyProtection="1">
      <alignment horizontal="left" vertical="center"/>
    </xf>
    <xf numFmtId="17" fontId="61" fillId="57" borderId="0" xfId="0" applyNumberFormat="1" applyFont="1" applyFill="1" applyBorder="1" applyAlignment="1" applyProtection="1">
      <alignment horizontal="left" vertical="center"/>
    </xf>
    <xf numFmtId="17" fontId="61" fillId="57" borderId="26" xfId="0" applyNumberFormat="1" applyFont="1" applyFill="1" applyBorder="1" applyAlignment="1" applyProtection="1">
      <alignment horizontal="left" vertical="center"/>
    </xf>
    <xf numFmtId="17" fontId="61" fillId="0" borderId="0" xfId="0" applyNumberFormat="1" applyFont="1" applyFill="1" applyBorder="1" applyAlignment="1" applyProtection="1">
      <alignment horizontal="left" vertical="center"/>
    </xf>
    <xf numFmtId="17" fontId="61" fillId="0" borderId="26" xfId="0" applyNumberFormat="1" applyFont="1" applyFill="1" applyBorder="1" applyAlignment="1" applyProtection="1">
      <alignment horizontal="left" vertical="center"/>
    </xf>
    <xf numFmtId="0" fontId="61" fillId="0" borderId="26" xfId="0" applyFont="1" applyFill="1" applyBorder="1" applyAlignment="1" applyProtection="1">
      <alignment horizontal="left" vertical="center"/>
    </xf>
    <xf numFmtId="0" fontId="61" fillId="0" borderId="31" xfId="0" applyFont="1" applyBorder="1" applyAlignment="1" applyProtection="1">
      <alignment horizontal="justify" vertical="center" wrapText="1"/>
    </xf>
    <xf numFmtId="0" fontId="61" fillId="0" borderId="32" xfId="0" applyFont="1" applyBorder="1" applyAlignment="1" applyProtection="1">
      <alignment horizontal="justify" vertical="center" wrapText="1"/>
    </xf>
    <xf numFmtId="0" fontId="61" fillId="0" borderId="0" xfId="0" applyFont="1" applyFill="1" applyBorder="1" applyAlignment="1" applyProtection="1">
      <alignment horizontal="justify" vertical="center" wrapText="1"/>
    </xf>
    <xf numFmtId="0" fontId="61" fillId="0" borderId="26" xfId="0" applyFont="1" applyFill="1" applyBorder="1" applyAlignment="1" applyProtection="1">
      <alignment horizontal="justify" vertical="center" wrapText="1"/>
    </xf>
    <xf numFmtId="0" fontId="61" fillId="0" borderId="28" xfId="0" applyFont="1" applyFill="1" applyBorder="1" applyAlignment="1" applyProtection="1">
      <alignment horizontal="left" vertical="center" wrapText="1"/>
    </xf>
    <xf numFmtId="0" fontId="61" fillId="0" borderId="29" xfId="0" applyFont="1" applyFill="1" applyBorder="1" applyAlignment="1" applyProtection="1">
      <alignment horizontal="left" vertical="center"/>
    </xf>
    <xf numFmtId="0" fontId="55" fillId="0" borderId="27" xfId="0" applyFont="1" applyFill="1" applyBorder="1" applyAlignment="1" applyProtection="1">
      <alignment horizontal="left" vertical="center"/>
    </xf>
    <xf numFmtId="0" fontId="55" fillId="0" borderId="28" xfId="0" applyFont="1" applyFill="1" applyBorder="1" applyAlignment="1" applyProtection="1">
      <alignment horizontal="left" vertical="center"/>
    </xf>
    <xf numFmtId="0" fontId="130" fillId="0" borderId="22" xfId="0" applyFont="1" applyFill="1" applyBorder="1" applyAlignment="1" applyProtection="1">
      <alignment horizontal="left" vertical="center"/>
    </xf>
    <xf numFmtId="0" fontId="130" fillId="0" borderId="23" xfId="0" applyFont="1" applyFill="1" applyBorder="1" applyAlignment="1" applyProtection="1">
      <alignment horizontal="left" vertical="center"/>
    </xf>
    <xf numFmtId="0" fontId="61" fillId="0" borderId="26" xfId="0" applyFont="1" applyFill="1" applyBorder="1" applyAlignment="1" applyProtection="1">
      <alignment horizontal="left" vertical="center" wrapText="1"/>
    </xf>
    <xf numFmtId="0" fontId="60" fillId="0" borderId="0" xfId="0" applyFont="1" applyFill="1" applyBorder="1" applyAlignment="1">
      <alignment horizontal="center" vertical="center" wrapText="1"/>
    </xf>
    <xf numFmtId="0" fontId="61" fillId="0" borderId="0" xfId="0" applyFont="1" applyFill="1" applyBorder="1" applyAlignment="1">
      <alignment horizontal="left" vertical="center"/>
    </xf>
    <xf numFmtId="0" fontId="82" fillId="0" borderId="0" xfId="0" applyFont="1" applyFill="1" applyBorder="1" applyAlignment="1">
      <alignment horizontal="center" vertical="top" wrapText="1"/>
    </xf>
    <xf numFmtId="0" fontId="77" fillId="0" borderId="0" xfId="0" applyFont="1" applyFill="1" applyAlignment="1">
      <alignment horizontal="center"/>
    </xf>
    <xf numFmtId="0" fontId="61" fillId="0" borderId="0" xfId="0" applyNumberFormat="1" applyFont="1" applyFill="1" applyBorder="1" applyAlignment="1">
      <alignment horizontal="center" vertical="center" wrapText="1"/>
    </xf>
    <xf numFmtId="0" fontId="61" fillId="0" borderId="0" xfId="0" applyNumberFormat="1" applyFont="1" applyFill="1" applyBorder="1" applyAlignment="1">
      <alignment horizontal="left" vertical="top" wrapText="1"/>
    </xf>
    <xf numFmtId="0" fontId="60" fillId="0" borderId="33" xfId="0" applyFont="1" applyFill="1" applyBorder="1" applyAlignment="1">
      <alignment horizontal="center" vertical="center" wrapText="1"/>
    </xf>
    <xf numFmtId="0" fontId="38" fillId="0" borderId="35" xfId="0" applyFont="1" applyFill="1" applyBorder="1" applyAlignment="1">
      <alignment vertical="center" wrapText="1"/>
    </xf>
    <xf numFmtId="0" fontId="38" fillId="0" borderId="36" xfId="0" applyFont="1" applyFill="1" applyBorder="1" applyAlignment="1">
      <alignment vertical="center" wrapText="1"/>
    </xf>
    <xf numFmtId="0" fontId="38" fillId="0" borderId="37" xfId="0" applyFont="1" applyFill="1" applyBorder="1" applyAlignment="1">
      <alignment vertical="center" wrapText="1"/>
    </xf>
    <xf numFmtId="0" fontId="61" fillId="0" borderId="100" xfId="0" applyNumberFormat="1" applyFont="1" applyFill="1" applyBorder="1" applyAlignment="1">
      <alignment horizontal="center" vertical="center" wrapText="1"/>
    </xf>
    <xf numFmtId="0" fontId="38" fillId="0" borderId="35" xfId="0" applyFont="1" applyFill="1" applyBorder="1" applyAlignment="1">
      <alignment vertical="top" wrapText="1"/>
    </xf>
    <xf numFmtId="0" fontId="38" fillId="0" borderId="36" xfId="0" applyFont="1" applyFill="1" applyBorder="1" applyAlignment="1">
      <alignment vertical="top" wrapText="1"/>
    </xf>
    <xf numFmtId="0" fontId="38" fillId="0" borderId="37" xfId="0" applyFont="1" applyFill="1" applyBorder="1" applyAlignment="1">
      <alignment vertical="top" wrapText="1"/>
    </xf>
    <xf numFmtId="0" fontId="21" fillId="0" borderId="35" xfId="0" applyFont="1" applyFill="1" applyBorder="1" applyAlignment="1">
      <alignment vertical="center" wrapText="1"/>
    </xf>
    <xf numFmtId="0" fontId="21" fillId="0" borderId="36" xfId="0" applyFont="1" applyFill="1" applyBorder="1" applyAlignment="1">
      <alignment vertical="center" wrapText="1"/>
    </xf>
    <xf numFmtId="0" fontId="21" fillId="0" borderId="37" xfId="0" applyFont="1" applyFill="1" applyBorder="1" applyAlignment="1">
      <alignment vertical="center" wrapText="1"/>
    </xf>
    <xf numFmtId="0" fontId="77" fillId="0" borderId="0" xfId="0" applyFont="1" applyFill="1" applyAlignment="1">
      <alignment horizontal="center" vertical="center"/>
    </xf>
    <xf numFmtId="0" fontId="38" fillId="0" borderId="35" xfId="0" applyFont="1" applyFill="1" applyBorder="1" applyAlignment="1">
      <alignment wrapText="1"/>
    </xf>
    <xf numFmtId="0" fontId="38" fillId="0" borderId="36" xfId="0" applyFont="1" applyFill="1" applyBorder="1" applyAlignment="1">
      <alignment wrapText="1"/>
    </xf>
    <xf numFmtId="0" fontId="38" fillId="0" borderId="37" xfId="0" applyFont="1" applyFill="1" applyBorder="1" applyAlignment="1">
      <alignment wrapText="1"/>
    </xf>
    <xf numFmtId="0" fontId="0" fillId="0" borderId="35" xfId="0" applyFill="1" applyBorder="1"/>
    <xf numFmtId="0" fontId="0" fillId="0" borderId="36" xfId="0" applyFill="1" applyBorder="1"/>
    <xf numFmtId="0" fontId="0" fillId="0" borderId="37" xfId="0" applyFill="1" applyBorder="1"/>
    <xf numFmtId="49" fontId="22" fillId="0" borderId="133" xfId="42" applyNumberFormat="1" applyFont="1" applyFill="1" applyBorder="1" applyAlignment="1" applyProtection="1">
      <alignment horizontal="center" vertical="center" wrapText="1"/>
    </xf>
    <xf numFmtId="49" fontId="22" fillId="0" borderId="134" xfId="42" applyNumberFormat="1" applyFont="1" applyFill="1" applyBorder="1" applyAlignment="1" applyProtection="1">
      <alignment horizontal="center" vertical="center" wrapText="1"/>
    </xf>
    <xf numFmtId="49" fontId="22" fillId="0" borderId="135" xfId="42" applyNumberFormat="1" applyFont="1" applyFill="1" applyBorder="1" applyAlignment="1" applyProtection="1">
      <alignment horizontal="center" vertical="center" wrapText="1"/>
    </xf>
    <xf numFmtId="0" fontId="133" fillId="0" borderId="108" xfId="0" applyFont="1" applyBorder="1" applyAlignment="1">
      <alignment horizontal="left" vertical="center" wrapText="1"/>
    </xf>
    <xf numFmtId="0" fontId="133" fillId="0" borderId="1" xfId="0" applyFont="1" applyBorder="1" applyAlignment="1">
      <alignment horizontal="left" vertical="center" wrapText="1"/>
    </xf>
    <xf numFmtId="49" fontId="22" fillId="0" borderId="133" xfId="43" applyNumberFormat="1" applyFont="1" applyFill="1" applyBorder="1" applyAlignment="1" applyProtection="1">
      <alignment horizontal="center" vertical="center" wrapText="1"/>
    </xf>
    <xf numFmtId="49" fontId="22" fillId="0" borderId="134" xfId="43" applyNumberFormat="1" applyFont="1" applyFill="1" applyBorder="1" applyAlignment="1" applyProtection="1">
      <alignment horizontal="center" vertical="center" wrapText="1"/>
    </xf>
    <xf numFmtId="49" fontId="22" fillId="0" borderId="135" xfId="43" applyNumberFormat="1" applyFont="1" applyFill="1" applyBorder="1" applyAlignment="1" applyProtection="1">
      <alignment horizontal="center" vertical="center" wrapText="1"/>
    </xf>
    <xf numFmtId="0" fontId="133" fillId="0" borderId="108" xfId="0" applyFont="1" applyFill="1" applyBorder="1" applyAlignment="1">
      <alignment horizontal="left" vertical="center" wrapText="1"/>
    </xf>
    <xf numFmtId="0" fontId="133" fillId="0" borderId="1" xfId="0" applyFont="1" applyFill="1" applyBorder="1" applyAlignment="1">
      <alignment horizontal="left" vertical="center" wrapText="1"/>
    </xf>
    <xf numFmtId="49" fontId="22" fillId="0" borderId="131" xfId="43" applyNumberFormat="1" applyFont="1" applyFill="1" applyBorder="1" applyAlignment="1" applyProtection="1">
      <alignment horizontal="center" vertical="center" wrapText="1"/>
    </xf>
    <xf numFmtId="49" fontId="22" fillId="0" borderId="41" xfId="43" applyNumberFormat="1" applyFont="1" applyFill="1" applyBorder="1" applyAlignment="1" applyProtection="1">
      <alignment horizontal="center" vertical="center" wrapText="1"/>
    </xf>
    <xf numFmtId="49" fontId="22" fillId="0" borderId="136" xfId="43" applyNumberFormat="1" applyFont="1" applyFill="1" applyBorder="1" applyAlignment="1" applyProtection="1">
      <alignment horizontal="center" vertical="center" wrapText="1"/>
    </xf>
    <xf numFmtId="49" fontId="22" fillId="0" borderId="25" xfId="43" applyNumberFormat="1" applyFont="1" applyFill="1" applyBorder="1" applyAlignment="1" applyProtection="1">
      <alignment horizontal="center" vertical="center" wrapText="1"/>
    </xf>
    <xf numFmtId="49" fontId="22" fillId="0" borderId="54" xfId="43" applyNumberFormat="1" applyFont="1" applyFill="1" applyBorder="1" applyAlignment="1" applyProtection="1">
      <alignment horizontal="center" vertical="center" wrapText="1"/>
    </xf>
    <xf numFmtId="49" fontId="22" fillId="0" borderId="137" xfId="43" applyNumberFormat="1" applyFont="1" applyFill="1" applyBorder="1" applyAlignment="1" applyProtection="1">
      <alignment horizontal="center" vertical="center" wrapText="1"/>
    </xf>
    <xf numFmtId="49" fontId="22" fillId="0" borderId="138" xfId="43" applyNumberFormat="1" applyFont="1" applyFill="1" applyBorder="1" applyAlignment="1" applyProtection="1">
      <alignment horizontal="center" vertical="center" wrapText="1"/>
    </xf>
    <xf numFmtId="0" fontId="61" fillId="0" borderId="0" xfId="0" applyNumberFormat="1" applyFont="1" applyFill="1" applyBorder="1" applyAlignment="1">
      <alignment horizontal="left" vertical="top"/>
    </xf>
    <xf numFmtId="0" fontId="133" fillId="0" borderId="133" xfId="0" applyFont="1" applyBorder="1" applyAlignment="1">
      <alignment horizontal="left" vertical="center" wrapText="1"/>
    </xf>
    <xf numFmtId="0" fontId="133" fillId="0" borderId="136" xfId="0" applyFont="1" applyBorder="1" applyAlignment="1">
      <alignment horizontal="left" vertical="center" wrapText="1"/>
    </xf>
    <xf numFmtId="0" fontId="133" fillId="0" borderId="25" xfId="0" applyFont="1" applyBorder="1" applyAlignment="1">
      <alignment horizontal="left" vertical="center" wrapText="1"/>
    </xf>
    <xf numFmtId="0" fontId="133" fillId="0" borderId="54" xfId="0" applyFont="1" applyBorder="1" applyAlignment="1">
      <alignment horizontal="left" vertical="center" wrapText="1"/>
    </xf>
    <xf numFmtId="0" fontId="133" fillId="0" borderId="137" xfId="0" applyFont="1" applyBorder="1" applyAlignment="1">
      <alignment horizontal="left" vertical="center" wrapText="1"/>
    </xf>
    <xf numFmtId="0" fontId="133" fillId="0" borderId="138" xfId="0" applyFont="1" applyBorder="1" applyAlignment="1">
      <alignment horizontal="left" vertical="center" wrapText="1"/>
    </xf>
    <xf numFmtId="0" fontId="61" fillId="0" borderId="100" xfId="0" applyNumberFormat="1" applyFont="1" applyFill="1" applyBorder="1" applyAlignment="1">
      <alignment horizontal="left" vertical="top" wrapText="1"/>
    </xf>
    <xf numFmtId="0" fontId="22" fillId="0" borderId="47" xfId="1057" applyFont="1" applyFill="1" applyBorder="1" applyAlignment="1">
      <alignment horizontal="center" vertical="center" wrapText="1"/>
    </xf>
    <xf numFmtId="0" fontId="22" fillId="0" borderId="1" xfId="1057" applyFont="1" applyFill="1" applyBorder="1" applyAlignment="1">
      <alignment horizontal="center" vertical="center"/>
    </xf>
    <xf numFmtId="39" fontId="25" fillId="0" borderId="1" xfId="1401" applyNumberFormat="1" applyFont="1" applyFill="1" applyBorder="1" applyAlignment="1">
      <alignment horizontal="center" vertical="center"/>
    </xf>
    <xf numFmtId="39" fontId="25" fillId="0" borderId="1" xfId="1401" applyNumberFormat="1" applyFont="1" applyFill="1" applyBorder="1" applyAlignment="1">
      <alignment horizontal="center" vertical="center" wrapText="1"/>
    </xf>
    <xf numFmtId="39" fontId="25" fillId="0" borderId="49" xfId="1401" applyNumberFormat="1" applyFont="1" applyFill="1" applyBorder="1" applyAlignment="1">
      <alignment horizontal="center" vertical="center" wrapText="1"/>
    </xf>
    <xf numFmtId="10" fontId="25" fillId="0" borderId="1" xfId="1663" applyNumberFormat="1" applyFont="1" applyFill="1" applyBorder="1" applyAlignment="1">
      <alignment horizontal="center" vertical="center"/>
    </xf>
    <xf numFmtId="0" fontId="22" fillId="0" borderId="97" xfId="1057" applyFont="1" applyFill="1" applyBorder="1" applyAlignment="1">
      <alignment horizontal="center" vertical="center" wrapText="1"/>
    </xf>
    <xf numFmtId="0" fontId="22" fillId="0" borderId="98" xfId="1057" applyFont="1" applyFill="1" applyBorder="1" applyAlignment="1">
      <alignment horizontal="center" vertical="center" wrapText="1"/>
    </xf>
    <xf numFmtId="0" fontId="22" fillId="0" borderId="99" xfId="1057" applyFont="1" applyFill="1" applyBorder="1" applyAlignment="1">
      <alignment horizontal="center" vertical="center" wrapText="1"/>
    </xf>
    <xf numFmtId="0" fontId="22" fillId="0" borderId="42" xfId="1057" applyFont="1" applyFill="1" applyBorder="1" applyAlignment="1">
      <alignment horizontal="center" vertical="center"/>
    </xf>
    <xf numFmtId="0" fontId="22" fillId="0" borderId="43" xfId="1057" applyFont="1" applyFill="1" applyBorder="1" applyAlignment="1">
      <alignment horizontal="center" vertical="center"/>
    </xf>
    <xf numFmtId="0" fontId="22" fillId="0" borderId="44" xfId="1057" applyFont="1" applyFill="1" applyBorder="1" applyAlignment="1">
      <alignment horizontal="center" vertical="center"/>
    </xf>
    <xf numFmtId="10" fontId="25" fillId="0" borderId="42" xfId="1663" applyNumberFormat="1" applyFont="1" applyFill="1" applyBorder="1" applyAlignment="1">
      <alignment horizontal="center" vertical="center"/>
    </xf>
    <xf numFmtId="10" fontId="25" fillId="0" borderId="43" xfId="1663" applyNumberFormat="1" applyFont="1" applyFill="1" applyBorder="1" applyAlignment="1">
      <alignment horizontal="center" vertical="center"/>
    </xf>
    <xf numFmtId="10" fontId="25" fillId="0" borderId="44" xfId="1663" applyNumberFormat="1" applyFont="1" applyFill="1" applyBorder="1" applyAlignment="1">
      <alignment horizontal="center" vertical="center"/>
    </xf>
    <xf numFmtId="39" fontId="25" fillId="0" borderId="42" xfId="1401" applyNumberFormat="1" applyFont="1" applyFill="1" applyBorder="1" applyAlignment="1">
      <alignment horizontal="center" vertical="center"/>
    </xf>
    <xf numFmtId="39" fontId="25" fillId="0" borderId="43" xfId="1401" applyNumberFormat="1" applyFont="1" applyFill="1" applyBorder="1" applyAlignment="1">
      <alignment horizontal="center" vertical="center"/>
    </xf>
    <xf numFmtId="39" fontId="25" fillId="0" borderId="44" xfId="1401" applyNumberFormat="1" applyFont="1" applyFill="1" applyBorder="1" applyAlignment="1">
      <alignment horizontal="center" vertical="center"/>
    </xf>
    <xf numFmtId="0" fontId="22" fillId="0" borderId="42" xfId="1057" applyFont="1" applyFill="1" applyBorder="1" applyAlignment="1">
      <alignment horizontal="center" vertical="center" wrapText="1"/>
    </xf>
    <xf numFmtId="0" fontId="22" fillId="0" borderId="43" xfId="1057" applyFont="1" applyFill="1" applyBorder="1" applyAlignment="1">
      <alignment horizontal="center" vertical="center" wrapText="1"/>
    </xf>
    <xf numFmtId="0" fontId="22" fillId="0" borderId="44" xfId="1057" applyFont="1" applyFill="1" applyBorder="1" applyAlignment="1">
      <alignment horizontal="center" vertical="center" wrapText="1"/>
    </xf>
    <xf numFmtId="0" fontId="131" fillId="0" borderId="0" xfId="0" applyFont="1" applyFill="1" applyAlignment="1">
      <alignment horizontal="center" vertical="center" wrapText="1"/>
    </xf>
    <xf numFmtId="0" fontId="50" fillId="56" borderId="0" xfId="953" applyFont="1" applyFill="1" applyBorder="1" applyAlignment="1">
      <alignment horizontal="center" vertical="top"/>
    </xf>
    <xf numFmtId="0" fontId="17" fillId="0" borderId="0" xfId="799" applyFont="1" applyFill="1" applyBorder="1" applyAlignment="1">
      <alignment horizontal="center" vertical="center"/>
    </xf>
    <xf numFmtId="0" fontId="26" fillId="0" borderId="0" xfId="953" applyFont="1" applyFill="1" applyBorder="1" applyAlignment="1">
      <alignment horizontal="center" vertical="top"/>
    </xf>
    <xf numFmtId="0" fontId="73" fillId="0" borderId="0" xfId="0" applyFont="1" applyFill="1" applyBorder="1" applyAlignment="1">
      <alignment horizontal="center" vertical="center" wrapText="1"/>
    </xf>
    <xf numFmtId="0" fontId="25" fillId="0" borderId="0" xfId="799" applyFont="1" applyFill="1" applyBorder="1" applyAlignment="1">
      <alignment horizontal="center" vertical="center"/>
    </xf>
    <xf numFmtId="0" fontId="25" fillId="0" borderId="0" xfId="799" applyFont="1" applyFill="1" applyBorder="1" applyAlignment="1">
      <alignment horizontal="center" vertical="center" wrapText="1"/>
    </xf>
    <xf numFmtId="0" fontId="25" fillId="0" borderId="0" xfId="799" applyFont="1" applyFill="1" applyBorder="1" applyAlignment="1">
      <alignment horizontal="left" vertical="top" wrapText="1"/>
    </xf>
    <xf numFmtId="0" fontId="19" fillId="0" borderId="73" xfId="0" applyFont="1" applyFill="1" applyBorder="1" applyAlignment="1">
      <alignment horizontal="center" vertical="center"/>
    </xf>
    <xf numFmtId="0" fontId="19" fillId="0" borderId="75" xfId="0" applyFont="1" applyFill="1" applyBorder="1" applyAlignment="1">
      <alignment horizontal="center" vertical="center"/>
    </xf>
    <xf numFmtId="0" fontId="19" fillId="0" borderId="76" xfId="0" applyFont="1" applyFill="1" applyBorder="1" applyAlignment="1">
      <alignment horizontal="center" vertical="center"/>
    </xf>
    <xf numFmtId="0" fontId="19" fillId="0" borderId="22" xfId="0" applyFont="1" applyFill="1" applyBorder="1" applyAlignment="1">
      <alignment horizontal="left" vertical="center"/>
    </xf>
    <xf numFmtId="0" fontId="19" fillId="0" borderId="23" xfId="0" applyFont="1" applyFill="1" applyBorder="1" applyAlignment="1">
      <alignment horizontal="left" vertical="center"/>
    </xf>
    <xf numFmtId="0" fontId="19" fillId="0" borderId="24" xfId="0" applyFont="1" applyFill="1" applyBorder="1" applyAlignment="1">
      <alignment horizontal="left" vertical="center"/>
    </xf>
    <xf numFmtId="0" fontId="19" fillId="0" borderId="25" xfId="0" applyFont="1" applyFill="1" applyBorder="1" applyAlignment="1">
      <alignment horizontal="left" vertical="center"/>
    </xf>
    <xf numFmtId="0" fontId="19" fillId="0" borderId="0" xfId="0" applyFont="1" applyFill="1" applyBorder="1" applyAlignment="1">
      <alignment horizontal="left" vertical="center"/>
    </xf>
    <xf numFmtId="0" fontId="19" fillId="0" borderId="26" xfId="0" applyFont="1" applyFill="1" applyBorder="1" applyAlignment="1">
      <alignment horizontal="left" vertical="center"/>
    </xf>
    <xf numFmtId="0" fontId="19" fillId="0" borderId="27" xfId="0" applyFont="1" applyFill="1" applyBorder="1" applyAlignment="1">
      <alignment horizontal="left" vertical="center"/>
    </xf>
    <xf numFmtId="0" fontId="19" fillId="0" borderId="28" xfId="0" applyFont="1" applyFill="1" applyBorder="1" applyAlignment="1">
      <alignment horizontal="left" vertical="center"/>
    </xf>
    <xf numFmtId="0" fontId="19" fillId="0" borderId="29" xfId="0" applyFont="1" applyFill="1" applyBorder="1" applyAlignment="1">
      <alignment horizontal="left" vertical="center"/>
    </xf>
    <xf numFmtId="0" fontId="110" fillId="57" borderId="0" xfId="0" applyFont="1" applyFill="1" applyBorder="1" applyAlignment="1">
      <alignment horizontal="center" vertical="center"/>
    </xf>
    <xf numFmtId="0" fontId="112" fillId="57" borderId="0" xfId="0" applyFont="1" applyFill="1" applyBorder="1" applyAlignment="1" applyProtection="1">
      <alignment horizontal="center" vertical="center"/>
      <protection locked="0"/>
    </xf>
    <xf numFmtId="0" fontId="18" fillId="59" borderId="69" xfId="0" applyFont="1" applyFill="1" applyBorder="1" applyAlignment="1">
      <alignment horizontal="center" vertical="center"/>
    </xf>
    <xf numFmtId="0" fontId="19" fillId="0" borderId="71" xfId="0" applyFont="1" applyFill="1" applyBorder="1" applyAlignment="1">
      <alignment horizontal="center" vertical="center"/>
    </xf>
    <xf numFmtId="0" fontId="19" fillId="0" borderId="28" xfId="0" applyFont="1" applyFill="1" applyBorder="1" applyAlignment="1">
      <alignment horizontal="center" vertical="center"/>
    </xf>
    <xf numFmtId="0" fontId="19" fillId="0" borderId="72" xfId="0" applyFont="1" applyFill="1" applyBorder="1" applyAlignment="1">
      <alignment horizontal="center" vertical="center"/>
    </xf>
    <xf numFmtId="0" fontId="18" fillId="0" borderId="77" xfId="0" applyFont="1" applyFill="1" applyBorder="1" applyAlignment="1">
      <alignment horizontal="right" vertical="center"/>
    </xf>
    <xf numFmtId="0" fontId="18" fillId="0" borderId="78" xfId="0" applyFont="1" applyFill="1" applyBorder="1" applyAlignment="1">
      <alignment horizontal="right" vertical="center"/>
    </xf>
    <xf numFmtId="0" fontId="18" fillId="0" borderId="79" xfId="0" applyFont="1" applyFill="1" applyBorder="1" applyAlignment="1">
      <alignment horizontal="right" vertical="center"/>
    </xf>
    <xf numFmtId="0" fontId="109" fillId="57" borderId="0" xfId="0" applyFont="1" applyFill="1" applyBorder="1" applyAlignment="1">
      <alignment horizontal="left" vertical="center"/>
    </xf>
    <xf numFmtId="0" fontId="19" fillId="0" borderId="30" xfId="0" applyFont="1" applyFill="1" applyBorder="1" applyAlignment="1">
      <alignment horizontal="left" vertical="center"/>
    </xf>
    <xf numFmtId="0" fontId="19" fillId="0" borderId="31" xfId="0" applyFont="1" applyFill="1" applyBorder="1" applyAlignment="1">
      <alignment horizontal="left" vertical="center"/>
    </xf>
    <xf numFmtId="0" fontId="19" fillId="0" borderId="32" xfId="0" applyFont="1" applyFill="1" applyBorder="1" applyAlignment="1">
      <alignment horizontal="left" vertical="center"/>
    </xf>
    <xf numFmtId="0" fontId="18" fillId="59" borderId="84" xfId="0" applyFont="1" applyFill="1" applyBorder="1" applyAlignment="1">
      <alignment horizontal="right" vertical="center"/>
    </xf>
    <xf numFmtId="0" fontId="18" fillId="59" borderId="85" xfId="0" applyFont="1" applyFill="1" applyBorder="1" applyAlignment="1">
      <alignment horizontal="right" vertical="center"/>
    </xf>
    <xf numFmtId="0" fontId="18" fillId="59" borderId="86" xfId="0" applyFont="1" applyFill="1" applyBorder="1" applyAlignment="1">
      <alignment horizontal="right" vertical="center"/>
    </xf>
    <xf numFmtId="0" fontId="18" fillId="57" borderId="0" xfId="0" applyFont="1" applyFill="1" applyBorder="1" applyAlignment="1">
      <alignment horizontal="center" vertical="center"/>
    </xf>
    <xf numFmtId="0" fontId="109" fillId="57" borderId="0" xfId="0" applyFont="1" applyFill="1" applyBorder="1" applyAlignment="1">
      <alignment horizontal="right" vertical="center"/>
    </xf>
    <xf numFmtId="0" fontId="114" fillId="57" borderId="0" xfId="0" applyFont="1" applyFill="1" applyBorder="1" applyAlignment="1">
      <alignment horizontal="right" vertical="center"/>
    </xf>
    <xf numFmtId="0" fontId="114" fillId="57" borderId="0" xfId="0" applyFont="1" applyFill="1" applyBorder="1" applyAlignment="1">
      <alignment vertical="center"/>
    </xf>
    <xf numFmtId="0" fontId="109" fillId="57" borderId="0" xfId="0" applyFont="1" applyFill="1" applyBorder="1" applyAlignment="1">
      <alignment horizontal="center" vertical="center"/>
    </xf>
    <xf numFmtId="0" fontId="114" fillId="57" borderId="0" xfId="0" applyFont="1" applyFill="1" applyBorder="1" applyAlignment="1">
      <alignment horizontal="left" vertical="center"/>
    </xf>
    <xf numFmtId="0" fontId="116" fillId="57" borderId="0" xfId="0" applyFont="1" applyFill="1" applyBorder="1" applyAlignment="1">
      <alignment horizontal="left" vertical="center"/>
    </xf>
    <xf numFmtId="0" fontId="116" fillId="57" borderId="0" xfId="0" applyFont="1" applyFill="1" applyBorder="1" applyAlignment="1">
      <alignment horizontal="left" vertical="center" wrapText="1"/>
    </xf>
    <xf numFmtId="0" fontId="19" fillId="57" borderId="0" xfId="0" applyFont="1" applyFill="1" applyBorder="1" applyAlignment="1">
      <alignment horizontal="left" vertical="center"/>
    </xf>
    <xf numFmtId="0" fontId="17" fillId="0" borderId="125" xfId="2424" applyFont="1" applyFill="1" applyBorder="1" applyAlignment="1">
      <alignment horizontal="center" vertical="center"/>
    </xf>
    <xf numFmtId="0" fontId="17" fillId="0" borderId="126" xfId="2424" applyFont="1" applyFill="1" applyBorder="1" applyAlignment="1">
      <alignment horizontal="center" vertical="center"/>
    </xf>
    <xf numFmtId="0" fontId="17" fillId="33" borderId="128" xfId="2424" applyFont="1" applyFill="1" applyBorder="1" applyAlignment="1">
      <alignment horizontal="center"/>
    </xf>
    <xf numFmtId="0" fontId="17" fillId="33" borderId="129" xfId="2424" applyFont="1" applyFill="1" applyBorder="1" applyAlignment="1">
      <alignment horizontal="center"/>
    </xf>
    <xf numFmtId="0" fontId="17" fillId="33" borderId="130" xfId="2424" applyFont="1" applyFill="1" applyBorder="1" applyAlignment="1">
      <alignment horizontal="center"/>
    </xf>
    <xf numFmtId="0" fontId="38" fillId="0" borderId="30" xfId="3015" applyNumberFormat="1" applyFont="1" applyFill="1" applyBorder="1" applyAlignment="1" applyProtection="1">
      <alignment horizontal="center" vertical="top" wrapText="1"/>
    </xf>
    <xf numFmtId="0" fontId="38" fillId="0" borderId="31" xfId="3015" applyNumberFormat="1" applyFont="1" applyFill="1" applyBorder="1" applyAlignment="1" applyProtection="1">
      <alignment horizontal="center" vertical="top" wrapText="1"/>
    </xf>
    <xf numFmtId="0" fontId="38" fillId="0" borderId="32" xfId="3015" applyNumberFormat="1" applyFont="1" applyFill="1" applyBorder="1" applyAlignment="1" applyProtection="1">
      <alignment horizontal="center" vertical="top" wrapText="1"/>
    </xf>
    <xf numFmtId="0" fontId="135" fillId="0" borderId="0" xfId="2424" applyFont="1" applyAlignment="1">
      <alignment horizontal="center"/>
    </xf>
    <xf numFmtId="0" fontId="1" fillId="0" borderId="132" xfId="2424" applyFont="1" applyBorder="1" applyAlignment="1">
      <alignment horizontal="center" vertical="center" wrapText="1"/>
    </xf>
    <xf numFmtId="0" fontId="17" fillId="33" borderId="122" xfId="2424" applyFont="1" applyFill="1" applyBorder="1" applyAlignment="1">
      <alignment horizontal="center" vertical="center"/>
    </xf>
    <xf numFmtId="0" fontId="17" fillId="33" borderId="123" xfId="2424" applyFont="1" applyFill="1" applyBorder="1" applyAlignment="1">
      <alignment horizontal="center" vertical="center"/>
    </xf>
    <xf numFmtId="0" fontId="80" fillId="59" borderId="94" xfId="0" applyFont="1" applyFill="1" applyBorder="1" applyAlignment="1">
      <alignment horizontal="center" vertical="center" wrapText="1"/>
    </xf>
    <xf numFmtId="0" fontId="80" fillId="59" borderId="37" xfId="0" applyFont="1" applyFill="1" applyBorder="1" applyAlignment="1">
      <alignment horizontal="left" vertical="center" wrapText="1"/>
    </xf>
    <xf numFmtId="0" fontId="80" fillId="59" borderId="37" xfId="0" applyFont="1" applyFill="1" applyBorder="1" applyAlignment="1">
      <alignment horizontal="center" vertical="center" wrapText="1"/>
    </xf>
    <xf numFmtId="171" fontId="80" fillId="59" borderId="37" xfId="0" applyNumberFormat="1" applyFont="1" applyFill="1" applyBorder="1" applyAlignment="1">
      <alignment horizontal="center" vertical="center" wrapText="1"/>
    </xf>
    <xf numFmtId="4" fontId="80" fillId="59" borderId="37" xfId="0" applyNumberFormat="1" applyFont="1" applyFill="1" applyBorder="1" applyAlignment="1">
      <alignment horizontal="center" vertical="center" wrapText="1"/>
    </xf>
    <xf numFmtId="0" fontId="80" fillId="59" borderId="34" xfId="0" applyFont="1" applyFill="1" applyBorder="1" applyAlignment="1">
      <alignment horizontal="center" vertical="center" wrapText="1"/>
    </xf>
    <xf numFmtId="0" fontId="80" fillId="59" borderId="38" xfId="0" applyFont="1" applyFill="1" applyBorder="1" applyAlignment="1">
      <alignment horizontal="left" vertical="center" wrapText="1"/>
    </xf>
    <xf numFmtId="0" fontId="80" fillId="59" borderId="38" xfId="0" applyFont="1" applyFill="1" applyBorder="1" applyAlignment="1">
      <alignment horizontal="center" vertical="center" wrapText="1"/>
    </xf>
    <xf numFmtId="171" fontId="80" fillId="59" borderId="38" xfId="0" applyNumberFormat="1" applyFont="1" applyFill="1" applyBorder="1" applyAlignment="1">
      <alignment horizontal="center" vertical="center" wrapText="1"/>
    </xf>
    <xf numFmtId="4" fontId="80" fillId="59" borderId="38" xfId="0" applyNumberFormat="1" applyFont="1" applyFill="1" applyBorder="1" applyAlignment="1">
      <alignment horizontal="center" vertical="center" wrapText="1"/>
    </xf>
    <xf numFmtId="4" fontId="80" fillId="59" borderId="39" xfId="0" applyNumberFormat="1" applyFont="1" applyFill="1" applyBorder="1" applyAlignment="1">
      <alignment horizontal="center" vertical="center" wrapText="1"/>
    </xf>
    <xf numFmtId="0" fontId="80" fillId="59" borderId="102" xfId="0" applyFont="1" applyFill="1" applyBorder="1" applyAlignment="1">
      <alignment horizontal="center" vertical="center" wrapText="1"/>
    </xf>
    <xf numFmtId="0" fontId="17" fillId="59" borderId="0" xfId="0" applyFont="1" applyFill="1" applyBorder="1" applyAlignment="1">
      <alignment vertical="center" wrapText="1"/>
    </xf>
    <xf numFmtId="0" fontId="17" fillId="59" borderId="0" xfId="0" applyFont="1" applyFill="1" applyBorder="1" applyAlignment="1">
      <alignment horizontal="left" vertical="center" wrapText="1"/>
    </xf>
    <xf numFmtId="0" fontId="17" fillId="59" borderId="94" xfId="0" applyFont="1" applyFill="1" applyBorder="1" applyAlignment="1">
      <alignment horizontal="left" vertical="center" wrapText="1"/>
    </xf>
    <xf numFmtId="0" fontId="80" fillId="59" borderId="38" xfId="0" applyFont="1" applyFill="1" applyBorder="1" applyAlignment="1">
      <alignment vertical="center" wrapText="1"/>
    </xf>
    <xf numFmtId="0" fontId="17" fillId="59" borderId="35" xfId="0" applyFont="1" applyFill="1" applyBorder="1" applyAlignment="1">
      <alignment vertical="center" wrapText="1"/>
    </xf>
    <xf numFmtId="0" fontId="17" fillId="59" borderId="94" xfId="0" applyFont="1" applyFill="1" applyBorder="1" applyAlignment="1">
      <alignment vertical="center" wrapText="1"/>
    </xf>
    <xf numFmtId="4" fontId="25" fillId="59" borderId="1" xfId="2484" applyNumberFormat="1" applyFont="1" applyFill="1" applyBorder="1" applyAlignment="1" applyProtection="1">
      <alignment horizontal="justify" vertical="center"/>
      <protection locked="0"/>
    </xf>
    <xf numFmtId="0" fontId="80" fillId="59" borderId="106" xfId="0" applyFont="1" applyFill="1" applyBorder="1" applyAlignment="1">
      <alignment horizontal="center"/>
    </xf>
    <xf numFmtId="0" fontId="80" fillId="59" borderId="1" xfId="0" applyFont="1" applyFill="1" applyBorder="1" applyAlignment="1">
      <alignment vertical="center" wrapText="1"/>
    </xf>
    <xf numFmtId="0" fontId="80" fillId="59" borderId="1" xfId="0" applyFont="1" applyFill="1" applyBorder="1" applyAlignment="1">
      <alignment horizontal="center" vertical="center"/>
    </xf>
    <xf numFmtId="171" fontId="80" fillId="59" borderId="1" xfId="0" applyNumberFormat="1" applyFont="1" applyFill="1" applyBorder="1" applyAlignment="1">
      <alignment horizontal="center" vertical="center"/>
    </xf>
    <xf numFmtId="4" fontId="80" fillId="59" borderId="1" xfId="0" applyNumberFormat="1" applyFont="1" applyFill="1" applyBorder="1" applyAlignment="1">
      <alignment horizontal="center" vertical="center"/>
    </xf>
    <xf numFmtId="0" fontId="80" fillId="59" borderId="1" xfId="0" applyFont="1" applyFill="1" applyBorder="1" applyAlignment="1">
      <alignment horizontal="left" vertical="center" wrapText="1"/>
    </xf>
    <xf numFmtId="0" fontId="25" fillId="59" borderId="38" xfId="0" applyFont="1" applyFill="1" applyBorder="1" applyAlignment="1">
      <alignment horizontal="left" vertical="center" wrapText="1"/>
    </xf>
    <xf numFmtId="0" fontId="25" fillId="59" borderId="38" xfId="0" applyFont="1" applyFill="1" applyBorder="1" applyAlignment="1">
      <alignment horizontal="center" vertical="center" wrapText="1"/>
    </xf>
    <xf numFmtId="171" fontId="25" fillId="59" borderId="38" xfId="0" applyNumberFormat="1" applyFont="1" applyFill="1" applyBorder="1" applyAlignment="1">
      <alignment horizontal="center" vertical="center" wrapText="1"/>
    </xf>
    <xf numFmtId="4" fontId="25" fillId="59" borderId="38" xfId="0" applyNumberFormat="1" applyFont="1" applyFill="1" applyBorder="1" applyAlignment="1">
      <alignment horizontal="center" vertical="center" wrapText="1"/>
    </xf>
    <xf numFmtId="0" fontId="80" fillId="59" borderId="94" xfId="0" applyFont="1" applyFill="1" applyBorder="1" applyAlignment="1">
      <alignment wrapText="1"/>
    </xf>
    <xf numFmtId="0" fontId="25" fillId="59" borderId="102" xfId="0" applyFont="1" applyFill="1" applyBorder="1" applyAlignment="1">
      <alignment horizontal="center" vertical="center" wrapText="1"/>
    </xf>
    <xf numFmtId="174" fontId="25" fillId="59" borderId="38" xfId="0" applyNumberFormat="1" applyFont="1" applyFill="1" applyBorder="1" applyAlignment="1">
      <alignment horizontal="center" vertical="center" wrapText="1"/>
    </xf>
    <xf numFmtId="171" fontId="38" fillId="59" borderId="38" xfId="0" applyNumberFormat="1" applyFont="1" applyFill="1" applyBorder="1" applyAlignment="1">
      <alignment horizontal="center" vertical="center" wrapText="1"/>
    </xf>
  </cellXfs>
  <cellStyles count="48015">
    <cellStyle name="20% - Accent1" xfId="2250"/>
    <cellStyle name="20% - Accent2" xfId="2251"/>
    <cellStyle name="20% - Accent3" xfId="2252"/>
    <cellStyle name="20% - Accent4" xfId="2253"/>
    <cellStyle name="20% - Accent5" xfId="2254"/>
    <cellStyle name="20% - Accent6" xfId="2255"/>
    <cellStyle name="20% - Ênfase1" xfId="1" builtinId="30" customBuiltin="1"/>
    <cellStyle name="20% - Ênfase1 10" xfId="47"/>
    <cellStyle name="20% - Ênfase1 10 10" xfId="7392"/>
    <cellStyle name="20% - Ênfase1 10 11" xfId="7393"/>
    <cellStyle name="20% - Ênfase1 10 12" xfId="7394"/>
    <cellStyle name="20% - Ênfase1 10 13" xfId="7395"/>
    <cellStyle name="20% - Ênfase1 10 14" xfId="7396"/>
    <cellStyle name="20% - Ênfase1 10 15" xfId="7397"/>
    <cellStyle name="20% - Ênfase1 10 2" xfId="48"/>
    <cellStyle name="20% - Ênfase1 10 3" xfId="3018"/>
    <cellStyle name="20% - Ênfase1 10 3 10" xfId="7398"/>
    <cellStyle name="20% - Ênfase1 10 3 2" xfId="7399"/>
    <cellStyle name="20% - Ênfase1 10 3 2 2" xfId="7400"/>
    <cellStyle name="20% - Ênfase1 10 3 2 2 2" xfId="7401"/>
    <cellStyle name="20% - Ênfase1 10 3 2 2 2 2" xfId="7402"/>
    <cellStyle name="20% - Ênfase1 10 3 2 2 3" xfId="7403"/>
    <cellStyle name="20% - Ênfase1 10 3 2 2 4" xfId="7404"/>
    <cellStyle name="20% - Ênfase1 10 3 2 2 5" xfId="7405"/>
    <cellStyle name="20% - Ênfase1 10 3 2 2 6" xfId="7406"/>
    <cellStyle name="20% - Ênfase1 10 3 2 3" xfId="7407"/>
    <cellStyle name="20% - Ênfase1 10 3 2 3 2" xfId="7408"/>
    <cellStyle name="20% - Ênfase1 10 3 2 3 3" xfId="7409"/>
    <cellStyle name="20% - Ênfase1 10 3 2 4" xfId="7410"/>
    <cellStyle name="20% - Ênfase1 10 3 2 5" xfId="7411"/>
    <cellStyle name="20% - Ênfase1 10 3 2 6" xfId="7412"/>
    <cellStyle name="20% - Ênfase1 10 3 2 7" xfId="7413"/>
    <cellStyle name="20% - Ênfase1 10 3 2 8" xfId="7414"/>
    <cellStyle name="20% - Ênfase1 10 3 3" xfId="7415"/>
    <cellStyle name="20% - Ênfase1 10 3 3 2" xfId="7416"/>
    <cellStyle name="20% - Ênfase1 10 3 3 2 2" xfId="7417"/>
    <cellStyle name="20% - Ênfase1 10 3 3 3" xfId="7418"/>
    <cellStyle name="20% - Ênfase1 10 3 3 4" xfId="7419"/>
    <cellStyle name="20% - Ênfase1 10 3 3 5" xfId="7420"/>
    <cellStyle name="20% - Ênfase1 10 3 3 6" xfId="7421"/>
    <cellStyle name="20% - Ênfase1 10 3 4" xfId="7422"/>
    <cellStyle name="20% - Ênfase1 10 3 4 2" xfId="7423"/>
    <cellStyle name="20% - Ênfase1 10 3 4 3" xfId="7424"/>
    <cellStyle name="20% - Ênfase1 10 3 4 4" xfId="7425"/>
    <cellStyle name="20% - Ênfase1 10 3 5" xfId="7426"/>
    <cellStyle name="20% - Ênfase1 10 3 6" xfId="7427"/>
    <cellStyle name="20% - Ênfase1 10 3 7" xfId="7428"/>
    <cellStyle name="20% - Ênfase1 10 3 8" xfId="7429"/>
    <cellStyle name="20% - Ênfase1 10 3 9" xfId="7430"/>
    <cellStyle name="20% - Ênfase1 10 4" xfId="7431"/>
    <cellStyle name="20% - Ênfase1 10 4 10" xfId="7432"/>
    <cellStyle name="20% - Ênfase1 10 4 2" xfId="7433"/>
    <cellStyle name="20% - Ênfase1 10 4 2 2" xfId="7434"/>
    <cellStyle name="20% - Ênfase1 10 4 2 2 2" xfId="7435"/>
    <cellStyle name="20% - Ênfase1 10 4 2 2 2 2" xfId="7436"/>
    <cellStyle name="20% - Ênfase1 10 4 2 2 3" xfId="7437"/>
    <cellStyle name="20% - Ênfase1 10 4 2 2 4" xfId="7438"/>
    <cellStyle name="20% - Ênfase1 10 4 2 2 5" xfId="7439"/>
    <cellStyle name="20% - Ênfase1 10 4 2 2 6" xfId="7440"/>
    <cellStyle name="20% - Ênfase1 10 4 2 3" xfId="7441"/>
    <cellStyle name="20% - Ênfase1 10 4 2 3 2" xfId="7442"/>
    <cellStyle name="20% - Ênfase1 10 4 2 3 3" xfId="7443"/>
    <cellStyle name="20% - Ênfase1 10 4 2 4" xfId="7444"/>
    <cellStyle name="20% - Ênfase1 10 4 2 5" xfId="7445"/>
    <cellStyle name="20% - Ênfase1 10 4 2 6" xfId="7446"/>
    <cellStyle name="20% - Ênfase1 10 4 2 7" xfId="7447"/>
    <cellStyle name="20% - Ênfase1 10 4 2 8" xfId="7448"/>
    <cellStyle name="20% - Ênfase1 10 4 3" xfId="7449"/>
    <cellStyle name="20% - Ênfase1 10 4 3 2" xfId="7450"/>
    <cellStyle name="20% - Ênfase1 10 4 3 2 2" xfId="7451"/>
    <cellStyle name="20% - Ênfase1 10 4 3 3" xfId="7452"/>
    <cellStyle name="20% - Ênfase1 10 4 3 4" xfId="7453"/>
    <cellStyle name="20% - Ênfase1 10 4 3 5" xfId="7454"/>
    <cellStyle name="20% - Ênfase1 10 4 3 6" xfId="7455"/>
    <cellStyle name="20% - Ênfase1 10 4 4" xfId="7456"/>
    <cellStyle name="20% - Ênfase1 10 4 4 2" xfId="7457"/>
    <cellStyle name="20% - Ênfase1 10 4 4 3" xfId="7458"/>
    <cellStyle name="20% - Ênfase1 10 4 4 4" xfId="7459"/>
    <cellStyle name="20% - Ênfase1 10 4 5" xfId="7460"/>
    <cellStyle name="20% - Ênfase1 10 4 6" xfId="7461"/>
    <cellStyle name="20% - Ênfase1 10 4 7" xfId="7462"/>
    <cellStyle name="20% - Ênfase1 10 4 8" xfId="7463"/>
    <cellStyle name="20% - Ênfase1 10 4 9" xfId="7464"/>
    <cellStyle name="20% - Ênfase1 10 5" xfId="7465"/>
    <cellStyle name="20% - Ênfase1 10 5 10" xfId="7466"/>
    <cellStyle name="20% - Ênfase1 10 5 2" xfId="7467"/>
    <cellStyle name="20% - Ênfase1 10 5 2 2" xfId="7468"/>
    <cellStyle name="20% - Ênfase1 10 5 2 2 2" xfId="7469"/>
    <cellStyle name="20% - Ênfase1 10 5 2 2 2 2" xfId="7470"/>
    <cellStyle name="20% - Ênfase1 10 5 2 2 3" xfId="7471"/>
    <cellStyle name="20% - Ênfase1 10 5 2 2 4" xfId="7472"/>
    <cellStyle name="20% - Ênfase1 10 5 2 2 5" xfId="7473"/>
    <cellStyle name="20% - Ênfase1 10 5 2 2 6" xfId="7474"/>
    <cellStyle name="20% - Ênfase1 10 5 2 3" xfId="7475"/>
    <cellStyle name="20% - Ênfase1 10 5 2 3 2" xfId="7476"/>
    <cellStyle name="20% - Ênfase1 10 5 2 3 3" xfId="7477"/>
    <cellStyle name="20% - Ênfase1 10 5 2 4" xfId="7478"/>
    <cellStyle name="20% - Ênfase1 10 5 2 5" xfId="7479"/>
    <cellStyle name="20% - Ênfase1 10 5 2 6" xfId="7480"/>
    <cellStyle name="20% - Ênfase1 10 5 2 7" xfId="7481"/>
    <cellStyle name="20% - Ênfase1 10 5 2 8" xfId="7482"/>
    <cellStyle name="20% - Ênfase1 10 5 3" xfId="7483"/>
    <cellStyle name="20% - Ênfase1 10 5 3 2" xfId="7484"/>
    <cellStyle name="20% - Ênfase1 10 5 3 2 2" xfId="7485"/>
    <cellStyle name="20% - Ênfase1 10 5 3 3" xfId="7486"/>
    <cellStyle name="20% - Ênfase1 10 5 3 4" xfId="7487"/>
    <cellStyle name="20% - Ênfase1 10 5 3 5" xfId="7488"/>
    <cellStyle name="20% - Ênfase1 10 5 3 6" xfId="7489"/>
    <cellStyle name="20% - Ênfase1 10 5 4" xfId="7490"/>
    <cellStyle name="20% - Ênfase1 10 5 4 2" xfId="7491"/>
    <cellStyle name="20% - Ênfase1 10 5 4 3" xfId="7492"/>
    <cellStyle name="20% - Ênfase1 10 5 4 4" xfId="7493"/>
    <cellStyle name="20% - Ênfase1 10 5 5" xfId="7494"/>
    <cellStyle name="20% - Ênfase1 10 5 6" xfId="7495"/>
    <cellStyle name="20% - Ênfase1 10 5 7" xfId="7496"/>
    <cellStyle name="20% - Ênfase1 10 5 8" xfId="7497"/>
    <cellStyle name="20% - Ênfase1 10 5 9" xfId="7498"/>
    <cellStyle name="20% - Ênfase1 10 6" xfId="7499"/>
    <cellStyle name="20% - Ênfase1 10 6 2" xfId="7500"/>
    <cellStyle name="20% - Ênfase1 10 6 2 2" xfId="7501"/>
    <cellStyle name="20% - Ênfase1 10 6 2 2 2" xfId="7502"/>
    <cellStyle name="20% - Ênfase1 10 6 2 3" xfId="7503"/>
    <cellStyle name="20% - Ênfase1 10 6 2 4" xfId="7504"/>
    <cellStyle name="20% - Ênfase1 10 6 2 5" xfId="7505"/>
    <cellStyle name="20% - Ênfase1 10 6 2 6" xfId="7506"/>
    <cellStyle name="20% - Ênfase1 10 6 3" xfId="7507"/>
    <cellStyle name="20% - Ênfase1 10 6 3 2" xfId="7508"/>
    <cellStyle name="20% - Ênfase1 10 6 3 3" xfId="7509"/>
    <cellStyle name="20% - Ênfase1 10 6 3 4" xfId="7510"/>
    <cellStyle name="20% - Ênfase1 10 6 4" xfId="7511"/>
    <cellStyle name="20% - Ênfase1 10 6 5" xfId="7512"/>
    <cellStyle name="20% - Ênfase1 10 6 6" xfId="7513"/>
    <cellStyle name="20% - Ênfase1 10 6 7" xfId="7514"/>
    <cellStyle name="20% - Ênfase1 10 6 8" xfId="7515"/>
    <cellStyle name="20% - Ênfase1 10 6 9" xfId="7516"/>
    <cellStyle name="20% - Ênfase1 10 7" xfId="7517"/>
    <cellStyle name="20% - Ênfase1 10 7 2" xfId="7518"/>
    <cellStyle name="20% - Ênfase1 10 7 2 2" xfId="7519"/>
    <cellStyle name="20% - Ênfase1 10 7 2 2 2" xfId="7520"/>
    <cellStyle name="20% - Ênfase1 10 7 2 3" xfId="7521"/>
    <cellStyle name="20% - Ênfase1 10 7 2 4" xfId="7522"/>
    <cellStyle name="20% - Ênfase1 10 7 2 5" xfId="7523"/>
    <cellStyle name="20% - Ênfase1 10 7 2 6" xfId="7524"/>
    <cellStyle name="20% - Ênfase1 10 7 3" xfId="7525"/>
    <cellStyle name="20% - Ênfase1 10 7 3 2" xfId="7526"/>
    <cellStyle name="20% - Ênfase1 10 7 3 3" xfId="7527"/>
    <cellStyle name="20% - Ênfase1 10 7 4" xfId="7528"/>
    <cellStyle name="20% - Ênfase1 10 7 5" xfId="7529"/>
    <cellStyle name="20% - Ênfase1 10 7 6" xfId="7530"/>
    <cellStyle name="20% - Ênfase1 10 7 7" xfId="7531"/>
    <cellStyle name="20% - Ênfase1 10 7 8" xfId="7532"/>
    <cellStyle name="20% - Ênfase1 10 8" xfId="7533"/>
    <cellStyle name="20% - Ênfase1 10 8 2" xfId="7534"/>
    <cellStyle name="20% - Ênfase1 10 8 2 2" xfId="7535"/>
    <cellStyle name="20% - Ênfase1 10 8 2 3" xfId="7536"/>
    <cellStyle name="20% - Ênfase1 10 8 3" xfId="7537"/>
    <cellStyle name="20% - Ênfase1 10 8 4" xfId="7538"/>
    <cellStyle name="20% - Ênfase1 10 8 5" xfId="7539"/>
    <cellStyle name="20% - Ênfase1 10 8 6" xfId="7540"/>
    <cellStyle name="20% - Ênfase1 10 8 7" xfId="7541"/>
    <cellStyle name="20% - Ênfase1 10 9" xfId="7542"/>
    <cellStyle name="20% - Ênfase1 10 9 2" xfId="7543"/>
    <cellStyle name="20% - Ênfase1 10 9 3" xfId="7544"/>
    <cellStyle name="20% - Ênfase1 10 9 4" xfId="7545"/>
    <cellStyle name="20% - Ênfase1 10 9 5" xfId="7546"/>
    <cellStyle name="20% - Ênfase1 10 9 6" xfId="7547"/>
    <cellStyle name="20% - Ênfase1 11" xfId="49"/>
    <cellStyle name="20% - Ênfase1 11 10" xfId="7548"/>
    <cellStyle name="20% - Ênfase1 11 11" xfId="7549"/>
    <cellStyle name="20% - Ênfase1 11 12" xfId="7550"/>
    <cellStyle name="20% - Ênfase1 11 13" xfId="7551"/>
    <cellStyle name="20% - Ênfase1 11 14" xfId="7552"/>
    <cellStyle name="20% - Ênfase1 11 15" xfId="7553"/>
    <cellStyle name="20% - Ênfase1 11 2" xfId="50"/>
    <cellStyle name="20% - Ênfase1 11 3" xfId="3019"/>
    <cellStyle name="20% - Ênfase1 11 3 10" xfId="7554"/>
    <cellStyle name="20% - Ênfase1 11 3 2" xfId="7555"/>
    <cellStyle name="20% - Ênfase1 11 3 2 2" xfId="7556"/>
    <cellStyle name="20% - Ênfase1 11 3 2 2 2" xfId="7557"/>
    <cellStyle name="20% - Ênfase1 11 3 2 2 2 2" xfId="7558"/>
    <cellStyle name="20% - Ênfase1 11 3 2 2 3" xfId="7559"/>
    <cellStyle name="20% - Ênfase1 11 3 2 2 4" xfId="7560"/>
    <cellStyle name="20% - Ênfase1 11 3 2 2 5" xfId="7561"/>
    <cellStyle name="20% - Ênfase1 11 3 2 2 6" xfId="7562"/>
    <cellStyle name="20% - Ênfase1 11 3 2 3" xfId="7563"/>
    <cellStyle name="20% - Ênfase1 11 3 2 3 2" xfId="7564"/>
    <cellStyle name="20% - Ênfase1 11 3 2 3 3" xfId="7565"/>
    <cellStyle name="20% - Ênfase1 11 3 2 4" xfId="7566"/>
    <cellStyle name="20% - Ênfase1 11 3 2 5" xfId="7567"/>
    <cellStyle name="20% - Ênfase1 11 3 2 6" xfId="7568"/>
    <cellStyle name="20% - Ênfase1 11 3 2 7" xfId="7569"/>
    <cellStyle name="20% - Ênfase1 11 3 2 8" xfId="7570"/>
    <cellStyle name="20% - Ênfase1 11 3 3" xfId="7571"/>
    <cellStyle name="20% - Ênfase1 11 3 3 2" xfId="7572"/>
    <cellStyle name="20% - Ênfase1 11 3 3 2 2" xfId="7573"/>
    <cellStyle name="20% - Ênfase1 11 3 3 3" xfId="7574"/>
    <cellStyle name="20% - Ênfase1 11 3 3 4" xfId="7575"/>
    <cellStyle name="20% - Ênfase1 11 3 3 5" xfId="7576"/>
    <cellStyle name="20% - Ênfase1 11 3 3 6" xfId="7577"/>
    <cellStyle name="20% - Ênfase1 11 3 4" xfId="7578"/>
    <cellStyle name="20% - Ênfase1 11 3 4 2" xfId="7579"/>
    <cellStyle name="20% - Ênfase1 11 3 4 3" xfId="7580"/>
    <cellStyle name="20% - Ênfase1 11 3 4 4" xfId="7581"/>
    <cellStyle name="20% - Ênfase1 11 3 5" xfId="7582"/>
    <cellStyle name="20% - Ênfase1 11 3 6" xfId="7583"/>
    <cellStyle name="20% - Ênfase1 11 3 7" xfId="7584"/>
    <cellStyle name="20% - Ênfase1 11 3 8" xfId="7585"/>
    <cellStyle name="20% - Ênfase1 11 3 9" xfId="7586"/>
    <cellStyle name="20% - Ênfase1 11 4" xfId="7587"/>
    <cellStyle name="20% - Ênfase1 11 4 10" xfId="7588"/>
    <cellStyle name="20% - Ênfase1 11 4 2" xfId="7589"/>
    <cellStyle name="20% - Ênfase1 11 4 2 2" xfId="7590"/>
    <cellStyle name="20% - Ênfase1 11 4 2 2 2" xfId="7591"/>
    <cellStyle name="20% - Ênfase1 11 4 2 2 2 2" xfId="7592"/>
    <cellStyle name="20% - Ênfase1 11 4 2 2 3" xfId="7593"/>
    <cellStyle name="20% - Ênfase1 11 4 2 2 4" xfId="7594"/>
    <cellStyle name="20% - Ênfase1 11 4 2 2 5" xfId="7595"/>
    <cellStyle name="20% - Ênfase1 11 4 2 2 6" xfId="7596"/>
    <cellStyle name="20% - Ênfase1 11 4 2 3" xfId="7597"/>
    <cellStyle name="20% - Ênfase1 11 4 2 3 2" xfId="7598"/>
    <cellStyle name="20% - Ênfase1 11 4 2 3 3" xfId="7599"/>
    <cellStyle name="20% - Ênfase1 11 4 2 4" xfId="7600"/>
    <cellStyle name="20% - Ênfase1 11 4 2 5" xfId="7601"/>
    <cellStyle name="20% - Ênfase1 11 4 2 6" xfId="7602"/>
    <cellStyle name="20% - Ênfase1 11 4 2 7" xfId="7603"/>
    <cellStyle name="20% - Ênfase1 11 4 2 8" xfId="7604"/>
    <cellStyle name="20% - Ênfase1 11 4 3" xfId="7605"/>
    <cellStyle name="20% - Ênfase1 11 4 3 2" xfId="7606"/>
    <cellStyle name="20% - Ênfase1 11 4 3 2 2" xfId="7607"/>
    <cellStyle name="20% - Ênfase1 11 4 3 3" xfId="7608"/>
    <cellStyle name="20% - Ênfase1 11 4 3 4" xfId="7609"/>
    <cellStyle name="20% - Ênfase1 11 4 3 5" xfId="7610"/>
    <cellStyle name="20% - Ênfase1 11 4 3 6" xfId="7611"/>
    <cellStyle name="20% - Ênfase1 11 4 4" xfId="7612"/>
    <cellStyle name="20% - Ênfase1 11 4 4 2" xfId="7613"/>
    <cellStyle name="20% - Ênfase1 11 4 4 3" xfId="7614"/>
    <cellStyle name="20% - Ênfase1 11 4 4 4" xfId="7615"/>
    <cellStyle name="20% - Ênfase1 11 4 5" xfId="7616"/>
    <cellStyle name="20% - Ênfase1 11 4 6" xfId="7617"/>
    <cellStyle name="20% - Ênfase1 11 4 7" xfId="7618"/>
    <cellStyle name="20% - Ênfase1 11 4 8" xfId="7619"/>
    <cellStyle name="20% - Ênfase1 11 4 9" xfId="7620"/>
    <cellStyle name="20% - Ênfase1 11 5" xfId="7621"/>
    <cellStyle name="20% - Ênfase1 11 5 10" xfId="7622"/>
    <cellStyle name="20% - Ênfase1 11 5 2" xfId="7623"/>
    <cellStyle name="20% - Ênfase1 11 5 2 2" xfId="7624"/>
    <cellStyle name="20% - Ênfase1 11 5 2 2 2" xfId="7625"/>
    <cellStyle name="20% - Ênfase1 11 5 2 2 2 2" xfId="7626"/>
    <cellStyle name="20% - Ênfase1 11 5 2 2 3" xfId="7627"/>
    <cellStyle name="20% - Ênfase1 11 5 2 2 4" xfId="7628"/>
    <cellStyle name="20% - Ênfase1 11 5 2 2 5" xfId="7629"/>
    <cellStyle name="20% - Ênfase1 11 5 2 2 6" xfId="7630"/>
    <cellStyle name="20% - Ênfase1 11 5 2 3" xfId="7631"/>
    <cellStyle name="20% - Ênfase1 11 5 2 3 2" xfId="7632"/>
    <cellStyle name="20% - Ênfase1 11 5 2 3 3" xfId="7633"/>
    <cellStyle name="20% - Ênfase1 11 5 2 4" xfId="7634"/>
    <cellStyle name="20% - Ênfase1 11 5 2 5" xfId="7635"/>
    <cellStyle name="20% - Ênfase1 11 5 2 6" xfId="7636"/>
    <cellStyle name="20% - Ênfase1 11 5 2 7" xfId="7637"/>
    <cellStyle name="20% - Ênfase1 11 5 2 8" xfId="7638"/>
    <cellStyle name="20% - Ênfase1 11 5 3" xfId="7639"/>
    <cellStyle name="20% - Ênfase1 11 5 3 2" xfId="7640"/>
    <cellStyle name="20% - Ênfase1 11 5 3 2 2" xfId="7641"/>
    <cellStyle name="20% - Ênfase1 11 5 3 3" xfId="7642"/>
    <cellStyle name="20% - Ênfase1 11 5 3 4" xfId="7643"/>
    <cellStyle name="20% - Ênfase1 11 5 3 5" xfId="7644"/>
    <cellStyle name="20% - Ênfase1 11 5 3 6" xfId="7645"/>
    <cellStyle name="20% - Ênfase1 11 5 4" xfId="7646"/>
    <cellStyle name="20% - Ênfase1 11 5 4 2" xfId="7647"/>
    <cellStyle name="20% - Ênfase1 11 5 4 3" xfId="7648"/>
    <cellStyle name="20% - Ênfase1 11 5 4 4" xfId="7649"/>
    <cellStyle name="20% - Ênfase1 11 5 5" xfId="7650"/>
    <cellStyle name="20% - Ênfase1 11 5 6" xfId="7651"/>
    <cellStyle name="20% - Ênfase1 11 5 7" xfId="7652"/>
    <cellStyle name="20% - Ênfase1 11 5 8" xfId="7653"/>
    <cellStyle name="20% - Ênfase1 11 5 9" xfId="7654"/>
    <cellStyle name="20% - Ênfase1 11 6" xfId="7655"/>
    <cellStyle name="20% - Ênfase1 11 6 2" xfId="7656"/>
    <cellStyle name="20% - Ênfase1 11 6 2 2" xfId="7657"/>
    <cellStyle name="20% - Ênfase1 11 6 2 2 2" xfId="7658"/>
    <cellStyle name="20% - Ênfase1 11 6 2 3" xfId="7659"/>
    <cellStyle name="20% - Ênfase1 11 6 2 4" xfId="7660"/>
    <cellStyle name="20% - Ênfase1 11 6 2 5" xfId="7661"/>
    <cellStyle name="20% - Ênfase1 11 6 2 6" xfId="7662"/>
    <cellStyle name="20% - Ênfase1 11 6 3" xfId="7663"/>
    <cellStyle name="20% - Ênfase1 11 6 3 2" xfId="7664"/>
    <cellStyle name="20% - Ênfase1 11 6 3 3" xfId="7665"/>
    <cellStyle name="20% - Ênfase1 11 6 3 4" xfId="7666"/>
    <cellStyle name="20% - Ênfase1 11 6 4" xfId="7667"/>
    <cellStyle name="20% - Ênfase1 11 6 5" xfId="7668"/>
    <cellStyle name="20% - Ênfase1 11 6 6" xfId="7669"/>
    <cellStyle name="20% - Ênfase1 11 6 7" xfId="7670"/>
    <cellStyle name="20% - Ênfase1 11 6 8" xfId="7671"/>
    <cellStyle name="20% - Ênfase1 11 6 9" xfId="7672"/>
    <cellStyle name="20% - Ênfase1 11 7" xfId="7673"/>
    <cellStyle name="20% - Ênfase1 11 7 2" xfId="7674"/>
    <cellStyle name="20% - Ênfase1 11 7 2 2" xfId="7675"/>
    <cellStyle name="20% - Ênfase1 11 7 2 2 2" xfId="7676"/>
    <cellStyle name="20% - Ênfase1 11 7 2 3" xfId="7677"/>
    <cellStyle name="20% - Ênfase1 11 7 2 4" xfId="7678"/>
    <cellStyle name="20% - Ênfase1 11 7 2 5" xfId="7679"/>
    <cellStyle name="20% - Ênfase1 11 7 2 6" xfId="7680"/>
    <cellStyle name="20% - Ênfase1 11 7 3" xfId="7681"/>
    <cellStyle name="20% - Ênfase1 11 7 3 2" xfId="7682"/>
    <cellStyle name="20% - Ênfase1 11 7 3 3" xfId="7683"/>
    <cellStyle name="20% - Ênfase1 11 7 4" xfId="7684"/>
    <cellStyle name="20% - Ênfase1 11 7 5" xfId="7685"/>
    <cellStyle name="20% - Ênfase1 11 7 6" xfId="7686"/>
    <cellStyle name="20% - Ênfase1 11 7 7" xfId="7687"/>
    <cellStyle name="20% - Ênfase1 11 7 8" xfId="7688"/>
    <cellStyle name="20% - Ênfase1 11 8" xfId="7689"/>
    <cellStyle name="20% - Ênfase1 11 8 2" xfId="7690"/>
    <cellStyle name="20% - Ênfase1 11 8 2 2" xfId="7691"/>
    <cellStyle name="20% - Ênfase1 11 8 2 3" xfId="7692"/>
    <cellStyle name="20% - Ênfase1 11 8 3" xfId="7693"/>
    <cellStyle name="20% - Ênfase1 11 8 4" xfId="7694"/>
    <cellStyle name="20% - Ênfase1 11 8 5" xfId="7695"/>
    <cellStyle name="20% - Ênfase1 11 8 6" xfId="7696"/>
    <cellStyle name="20% - Ênfase1 11 8 7" xfId="7697"/>
    <cellStyle name="20% - Ênfase1 11 9" xfId="7698"/>
    <cellStyle name="20% - Ênfase1 11 9 2" xfId="7699"/>
    <cellStyle name="20% - Ênfase1 11 9 3" xfId="7700"/>
    <cellStyle name="20% - Ênfase1 11 9 4" xfId="7701"/>
    <cellStyle name="20% - Ênfase1 11 9 5" xfId="7702"/>
    <cellStyle name="20% - Ênfase1 11 9 6" xfId="7703"/>
    <cellStyle name="20% - Ênfase1 12" xfId="51"/>
    <cellStyle name="20% - Ênfase1 12 10" xfId="7704"/>
    <cellStyle name="20% - Ênfase1 12 11" xfId="7705"/>
    <cellStyle name="20% - Ênfase1 12 12" xfId="7706"/>
    <cellStyle name="20% - Ênfase1 12 13" xfId="7707"/>
    <cellStyle name="20% - Ênfase1 12 14" xfId="7708"/>
    <cellStyle name="20% - Ênfase1 12 15" xfId="7709"/>
    <cellStyle name="20% - Ênfase1 12 2" xfId="52"/>
    <cellStyle name="20% - Ênfase1 12 3" xfId="7710"/>
    <cellStyle name="20% - Ênfase1 12 3 10" xfId="7711"/>
    <cellStyle name="20% - Ênfase1 12 3 2" xfId="7712"/>
    <cellStyle name="20% - Ênfase1 12 3 2 2" xfId="7713"/>
    <cellStyle name="20% - Ênfase1 12 3 2 2 2" xfId="7714"/>
    <cellStyle name="20% - Ênfase1 12 3 2 2 2 2" xfId="7715"/>
    <cellStyle name="20% - Ênfase1 12 3 2 2 3" xfId="7716"/>
    <cellStyle name="20% - Ênfase1 12 3 2 2 4" xfId="7717"/>
    <cellStyle name="20% - Ênfase1 12 3 2 2 5" xfId="7718"/>
    <cellStyle name="20% - Ênfase1 12 3 2 2 6" xfId="7719"/>
    <cellStyle name="20% - Ênfase1 12 3 2 3" xfId="7720"/>
    <cellStyle name="20% - Ênfase1 12 3 2 3 2" xfId="7721"/>
    <cellStyle name="20% - Ênfase1 12 3 2 3 3" xfId="7722"/>
    <cellStyle name="20% - Ênfase1 12 3 2 4" xfId="7723"/>
    <cellStyle name="20% - Ênfase1 12 3 2 5" xfId="7724"/>
    <cellStyle name="20% - Ênfase1 12 3 2 6" xfId="7725"/>
    <cellStyle name="20% - Ênfase1 12 3 2 7" xfId="7726"/>
    <cellStyle name="20% - Ênfase1 12 3 2 8" xfId="7727"/>
    <cellStyle name="20% - Ênfase1 12 3 3" xfId="7728"/>
    <cellStyle name="20% - Ênfase1 12 3 3 2" xfId="7729"/>
    <cellStyle name="20% - Ênfase1 12 3 3 2 2" xfId="7730"/>
    <cellStyle name="20% - Ênfase1 12 3 3 3" xfId="7731"/>
    <cellStyle name="20% - Ênfase1 12 3 3 4" xfId="7732"/>
    <cellStyle name="20% - Ênfase1 12 3 3 5" xfId="7733"/>
    <cellStyle name="20% - Ênfase1 12 3 3 6" xfId="7734"/>
    <cellStyle name="20% - Ênfase1 12 3 4" xfId="7735"/>
    <cellStyle name="20% - Ênfase1 12 3 4 2" xfId="7736"/>
    <cellStyle name="20% - Ênfase1 12 3 4 3" xfId="7737"/>
    <cellStyle name="20% - Ênfase1 12 3 4 4" xfId="7738"/>
    <cellStyle name="20% - Ênfase1 12 3 5" xfId="7739"/>
    <cellStyle name="20% - Ênfase1 12 3 6" xfId="7740"/>
    <cellStyle name="20% - Ênfase1 12 3 7" xfId="7741"/>
    <cellStyle name="20% - Ênfase1 12 3 8" xfId="7742"/>
    <cellStyle name="20% - Ênfase1 12 3 9" xfId="7743"/>
    <cellStyle name="20% - Ênfase1 12 4" xfId="7744"/>
    <cellStyle name="20% - Ênfase1 12 4 10" xfId="7745"/>
    <cellStyle name="20% - Ênfase1 12 4 2" xfId="7746"/>
    <cellStyle name="20% - Ênfase1 12 4 2 2" xfId="7747"/>
    <cellStyle name="20% - Ênfase1 12 4 2 2 2" xfId="7748"/>
    <cellStyle name="20% - Ênfase1 12 4 2 2 2 2" xfId="7749"/>
    <cellStyle name="20% - Ênfase1 12 4 2 2 3" xfId="7750"/>
    <cellStyle name="20% - Ênfase1 12 4 2 2 4" xfId="7751"/>
    <cellStyle name="20% - Ênfase1 12 4 2 2 5" xfId="7752"/>
    <cellStyle name="20% - Ênfase1 12 4 2 2 6" xfId="7753"/>
    <cellStyle name="20% - Ênfase1 12 4 2 3" xfId="7754"/>
    <cellStyle name="20% - Ênfase1 12 4 2 3 2" xfId="7755"/>
    <cellStyle name="20% - Ênfase1 12 4 2 3 3" xfId="7756"/>
    <cellStyle name="20% - Ênfase1 12 4 2 4" xfId="7757"/>
    <cellStyle name="20% - Ênfase1 12 4 2 5" xfId="7758"/>
    <cellStyle name="20% - Ênfase1 12 4 2 6" xfId="7759"/>
    <cellStyle name="20% - Ênfase1 12 4 2 7" xfId="7760"/>
    <cellStyle name="20% - Ênfase1 12 4 2 8" xfId="7761"/>
    <cellStyle name="20% - Ênfase1 12 4 3" xfId="7762"/>
    <cellStyle name="20% - Ênfase1 12 4 3 2" xfId="7763"/>
    <cellStyle name="20% - Ênfase1 12 4 3 2 2" xfId="7764"/>
    <cellStyle name="20% - Ênfase1 12 4 3 3" xfId="7765"/>
    <cellStyle name="20% - Ênfase1 12 4 3 4" xfId="7766"/>
    <cellStyle name="20% - Ênfase1 12 4 3 5" xfId="7767"/>
    <cellStyle name="20% - Ênfase1 12 4 3 6" xfId="7768"/>
    <cellStyle name="20% - Ênfase1 12 4 4" xfId="7769"/>
    <cellStyle name="20% - Ênfase1 12 4 4 2" xfId="7770"/>
    <cellStyle name="20% - Ênfase1 12 4 4 3" xfId="7771"/>
    <cellStyle name="20% - Ênfase1 12 4 4 4" xfId="7772"/>
    <cellStyle name="20% - Ênfase1 12 4 5" xfId="7773"/>
    <cellStyle name="20% - Ênfase1 12 4 6" xfId="7774"/>
    <cellStyle name="20% - Ênfase1 12 4 7" xfId="7775"/>
    <cellStyle name="20% - Ênfase1 12 4 8" xfId="7776"/>
    <cellStyle name="20% - Ênfase1 12 4 9" xfId="7777"/>
    <cellStyle name="20% - Ênfase1 12 5" xfId="7778"/>
    <cellStyle name="20% - Ênfase1 12 5 10" xfId="7779"/>
    <cellStyle name="20% - Ênfase1 12 5 2" xfId="7780"/>
    <cellStyle name="20% - Ênfase1 12 5 2 2" xfId="7781"/>
    <cellStyle name="20% - Ênfase1 12 5 2 2 2" xfId="7782"/>
    <cellStyle name="20% - Ênfase1 12 5 2 2 2 2" xfId="7783"/>
    <cellStyle name="20% - Ênfase1 12 5 2 2 3" xfId="7784"/>
    <cellStyle name="20% - Ênfase1 12 5 2 2 4" xfId="7785"/>
    <cellStyle name="20% - Ênfase1 12 5 2 2 5" xfId="7786"/>
    <cellStyle name="20% - Ênfase1 12 5 2 2 6" xfId="7787"/>
    <cellStyle name="20% - Ênfase1 12 5 2 3" xfId="7788"/>
    <cellStyle name="20% - Ênfase1 12 5 2 3 2" xfId="7789"/>
    <cellStyle name="20% - Ênfase1 12 5 2 3 3" xfId="7790"/>
    <cellStyle name="20% - Ênfase1 12 5 2 4" xfId="7791"/>
    <cellStyle name="20% - Ênfase1 12 5 2 5" xfId="7792"/>
    <cellStyle name="20% - Ênfase1 12 5 2 6" xfId="7793"/>
    <cellStyle name="20% - Ênfase1 12 5 2 7" xfId="7794"/>
    <cellStyle name="20% - Ênfase1 12 5 2 8" xfId="7795"/>
    <cellStyle name="20% - Ênfase1 12 5 3" xfId="7796"/>
    <cellStyle name="20% - Ênfase1 12 5 3 2" xfId="7797"/>
    <cellStyle name="20% - Ênfase1 12 5 3 2 2" xfId="7798"/>
    <cellStyle name="20% - Ênfase1 12 5 3 3" xfId="7799"/>
    <cellStyle name="20% - Ênfase1 12 5 3 4" xfId="7800"/>
    <cellStyle name="20% - Ênfase1 12 5 3 5" xfId="7801"/>
    <cellStyle name="20% - Ênfase1 12 5 3 6" xfId="7802"/>
    <cellStyle name="20% - Ênfase1 12 5 4" xfId="7803"/>
    <cellStyle name="20% - Ênfase1 12 5 4 2" xfId="7804"/>
    <cellStyle name="20% - Ênfase1 12 5 4 3" xfId="7805"/>
    <cellStyle name="20% - Ênfase1 12 5 4 4" xfId="7806"/>
    <cellStyle name="20% - Ênfase1 12 5 5" xfId="7807"/>
    <cellStyle name="20% - Ênfase1 12 5 6" xfId="7808"/>
    <cellStyle name="20% - Ênfase1 12 5 7" xfId="7809"/>
    <cellStyle name="20% - Ênfase1 12 5 8" xfId="7810"/>
    <cellStyle name="20% - Ênfase1 12 5 9" xfId="7811"/>
    <cellStyle name="20% - Ênfase1 12 6" xfId="7812"/>
    <cellStyle name="20% - Ênfase1 12 6 2" xfId="7813"/>
    <cellStyle name="20% - Ênfase1 12 6 2 2" xfId="7814"/>
    <cellStyle name="20% - Ênfase1 12 6 2 2 2" xfId="7815"/>
    <cellStyle name="20% - Ênfase1 12 6 2 3" xfId="7816"/>
    <cellStyle name="20% - Ênfase1 12 6 2 4" xfId="7817"/>
    <cellStyle name="20% - Ênfase1 12 6 2 5" xfId="7818"/>
    <cellStyle name="20% - Ênfase1 12 6 2 6" xfId="7819"/>
    <cellStyle name="20% - Ênfase1 12 6 3" xfId="7820"/>
    <cellStyle name="20% - Ênfase1 12 6 3 2" xfId="7821"/>
    <cellStyle name="20% - Ênfase1 12 6 3 3" xfId="7822"/>
    <cellStyle name="20% - Ênfase1 12 6 3 4" xfId="7823"/>
    <cellStyle name="20% - Ênfase1 12 6 4" xfId="7824"/>
    <cellStyle name="20% - Ênfase1 12 6 5" xfId="7825"/>
    <cellStyle name="20% - Ênfase1 12 6 6" xfId="7826"/>
    <cellStyle name="20% - Ênfase1 12 6 7" xfId="7827"/>
    <cellStyle name="20% - Ênfase1 12 6 8" xfId="7828"/>
    <cellStyle name="20% - Ênfase1 12 6 9" xfId="7829"/>
    <cellStyle name="20% - Ênfase1 12 7" xfId="7830"/>
    <cellStyle name="20% - Ênfase1 12 7 2" xfId="7831"/>
    <cellStyle name="20% - Ênfase1 12 7 2 2" xfId="7832"/>
    <cellStyle name="20% - Ênfase1 12 7 2 2 2" xfId="7833"/>
    <cellStyle name="20% - Ênfase1 12 7 2 3" xfId="7834"/>
    <cellStyle name="20% - Ênfase1 12 7 2 4" xfId="7835"/>
    <cellStyle name="20% - Ênfase1 12 7 2 5" xfId="7836"/>
    <cellStyle name="20% - Ênfase1 12 7 2 6" xfId="7837"/>
    <cellStyle name="20% - Ênfase1 12 7 3" xfId="7838"/>
    <cellStyle name="20% - Ênfase1 12 7 3 2" xfId="7839"/>
    <cellStyle name="20% - Ênfase1 12 7 3 3" xfId="7840"/>
    <cellStyle name="20% - Ênfase1 12 7 4" xfId="7841"/>
    <cellStyle name="20% - Ênfase1 12 7 5" xfId="7842"/>
    <cellStyle name="20% - Ênfase1 12 7 6" xfId="7843"/>
    <cellStyle name="20% - Ênfase1 12 7 7" xfId="7844"/>
    <cellStyle name="20% - Ênfase1 12 7 8" xfId="7845"/>
    <cellStyle name="20% - Ênfase1 12 8" xfId="7846"/>
    <cellStyle name="20% - Ênfase1 12 8 2" xfId="7847"/>
    <cellStyle name="20% - Ênfase1 12 8 2 2" xfId="7848"/>
    <cellStyle name="20% - Ênfase1 12 8 2 3" xfId="7849"/>
    <cellStyle name="20% - Ênfase1 12 8 3" xfId="7850"/>
    <cellStyle name="20% - Ênfase1 12 8 4" xfId="7851"/>
    <cellStyle name="20% - Ênfase1 12 8 5" xfId="7852"/>
    <cellStyle name="20% - Ênfase1 12 8 6" xfId="7853"/>
    <cellStyle name="20% - Ênfase1 12 8 7" xfId="7854"/>
    <cellStyle name="20% - Ênfase1 12 9" xfId="7855"/>
    <cellStyle name="20% - Ênfase1 12 9 2" xfId="7856"/>
    <cellStyle name="20% - Ênfase1 12 9 3" xfId="7857"/>
    <cellStyle name="20% - Ênfase1 12 9 4" xfId="7858"/>
    <cellStyle name="20% - Ênfase1 12 9 5" xfId="7859"/>
    <cellStyle name="20% - Ênfase1 12 9 6" xfId="7860"/>
    <cellStyle name="20% - Ênfase1 13" xfId="53"/>
    <cellStyle name="20% - Ênfase1 13 10" xfId="7861"/>
    <cellStyle name="20% - Ênfase1 13 11" xfId="7862"/>
    <cellStyle name="20% - Ênfase1 13 12" xfId="7863"/>
    <cellStyle name="20% - Ênfase1 13 13" xfId="7864"/>
    <cellStyle name="20% - Ênfase1 13 14" xfId="7865"/>
    <cellStyle name="20% - Ênfase1 13 15" xfId="7866"/>
    <cellStyle name="20% - Ênfase1 13 2" xfId="54"/>
    <cellStyle name="20% - Ênfase1 13 3" xfId="7867"/>
    <cellStyle name="20% - Ênfase1 13 3 10" xfId="7868"/>
    <cellStyle name="20% - Ênfase1 13 3 2" xfId="7869"/>
    <cellStyle name="20% - Ênfase1 13 3 2 2" xfId="7870"/>
    <cellStyle name="20% - Ênfase1 13 3 2 2 2" xfId="7871"/>
    <cellStyle name="20% - Ênfase1 13 3 2 2 2 2" xfId="7872"/>
    <cellStyle name="20% - Ênfase1 13 3 2 2 3" xfId="7873"/>
    <cellStyle name="20% - Ênfase1 13 3 2 2 4" xfId="7874"/>
    <cellStyle name="20% - Ênfase1 13 3 2 2 5" xfId="7875"/>
    <cellStyle name="20% - Ênfase1 13 3 2 2 6" xfId="7876"/>
    <cellStyle name="20% - Ênfase1 13 3 2 3" xfId="7877"/>
    <cellStyle name="20% - Ênfase1 13 3 2 3 2" xfId="7878"/>
    <cellStyle name="20% - Ênfase1 13 3 2 3 3" xfId="7879"/>
    <cellStyle name="20% - Ênfase1 13 3 2 4" xfId="7880"/>
    <cellStyle name="20% - Ênfase1 13 3 2 5" xfId="7881"/>
    <cellStyle name="20% - Ênfase1 13 3 2 6" xfId="7882"/>
    <cellStyle name="20% - Ênfase1 13 3 2 7" xfId="7883"/>
    <cellStyle name="20% - Ênfase1 13 3 2 8" xfId="7884"/>
    <cellStyle name="20% - Ênfase1 13 3 3" xfId="7885"/>
    <cellStyle name="20% - Ênfase1 13 3 3 2" xfId="7886"/>
    <cellStyle name="20% - Ênfase1 13 3 3 2 2" xfId="7887"/>
    <cellStyle name="20% - Ênfase1 13 3 3 3" xfId="7888"/>
    <cellStyle name="20% - Ênfase1 13 3 3 4" xfId="7889"/>
    <cellStyle name="20% - Ênfase1 13 3 3 5" xfId="7890"/>
    <cellStyle name="20% - Ênfase1 13 3 3 6" xfId="7891"/>
    <cellStyle name="20% - Ênfase1 13 3 4" xfId="7892"/>
    <cellStyle name="20% - Ênfase1 13 3 4 2" xfId="7893"/>
    <cellStyle name="20% - Ênfase1 13 3 4 3" xfId="7894"/>
    <cellStyle name="20% - Ênfase1 13 3 4 4" xfId="7895"/>
    <cellStyle name="20% - Ênfase1 13 3 5" xfId="7896"/>
    <cellStyle name="20% - Ênfase1 13 3 6" xfId="7897"/>
    <cellStyle name="20% - Ênfase1 13 3 7" xfId="7898"/>
    <cellStyle name="20% - Ênfase1 13 3 8" xfId="7899"/>
    <cellStyle name="20% - Ênfase1 13 3 9" xfId="7900"/>
    <cellStyle name="20% - Ênfase1 13 4" xfId="7901"/>
    <cellStyle name="20% - Ênfase1 13 4 10" xfId="7902"/>
    <cellStyle name="20% - Ênfase1 13 4 2" xfId="7903"/>
    <cellStyle name="20% - Ênfase1 13 4 2 2" xfId="7904"/>
    <cellStyle name="20% - Ênfase1 13 4 2 2 2" xfId="7905"/>
    <cellStyle name="20% - Ênfase1 13 4 2 2 2 2" xfId="7906"/>
    <cellStyle name="20% - Ênfase1 13 4 2 2 3" xfId="7907"/>
    <cellStyle name="20% - Ênfase1 13 4 2 2 4" xfId="7908"/>
    <cellStyle name="20% - Ênfase1 13 4 2 2 5" xfId="7909"/>
    <cellStyle name="20% - Ênfase1 13 4 2 2 6" xfId="7910"/>
    <cellStyle name="20% - Ênfase1 13 4 2 3" xfId="7911"/>
    <cellStyle name="20% - Ênfase1 13 4 2 3 2" xfId="7912"/>
    <cellStyle name="20% - Ênfase1 13 4 2 3 3" xfId="7913"/>
    <cellStyle name="20% - Ênfase1 13 4 2 4" xfId="7914"/>
    <cellStyle name="20% - Ênfase1 13 4 2 5" xfId="7915"/>
    <cellStyle name="20% - Ênfase1 13 4 2 6" xfId="7916"/>
    <cellStyle name="20% - Ênfase1 13 4 2 7" xfId="7917"/>
    <cellStyle name="20% - Ênfase1 13 4 2 8" xfId="7918"/>
    <cellStyle name="20% - Ênfase1 13 4 3" xfId="7919"/>
    <cellStyle name="20% - Ênfase1 13 4 3 2" xfId="7920"/>
    <cellStyle name="20% - Ênfase1 13 4 3 2 2" xfId="7921"/>
    <cellStyle name="20% - Ênfase1 13 4 3 3" xfId="7922"/>
    <cellStyle name="20% - Ênfase1 13 4 3 4" xfId="7923"/>
    <cellStyle name="20% - Ênfase1 13 4 3 5" xfId="7924"/>
    <cellStyle name="20% - Ênfase1 13 4 3 6" xfId="7925"/>
    <cellStyle name="20% - Ênfase1 13 4 4" xfId="7926"/>
    <cellStyle name="20% - Ênfase1 13 4 4 2" xfId="7927"/>
    <cellStyle name="20% - Ênfase1 13 4 4 3" xfId="7928"/>
    <cellStyle name="20% - Ênfase1 13 4 4 4" xfId="7929"/>
    <cellStyle name="20% - Ênfase1 13 4 5" xfId="7930"/>
    <cellStyle name="20% - Ênfase1 13 4 6" xfId="7931"/>
    <cellStyle name="20% - Ênfase1 13 4 7" xfId="7932"/>
    <cellStyle name="20% - Ênfase1 13 4 8" xfId="7933"/>
    <cellStyle name="20% - Ênfase1 13 4 9" xfId="7934"/>
    <cellStyle name="20% - Ênfase1 13 5" xfId="7935"/>
    <cellStyle name="20% - Ênfase1 13 5 10" xfId="7936"/>
    <cellStyle name="20% - Ênfase1 13 5 2" xfId="7937"/>
    <cellStyle name="20% - Ênfase1 13 5 2 2" xfId="7938"/>
    <cellStyle name="20% - Ênfase1 13 5 2 2 2" xfId="7939"/>
    <cellStyle name="20% - Ênfase1 13 5 2 2 2 2" xfId="7940"/>
    <cellStyle name="20% - Ênfase1 13 5 2 2 3" xfId="7941"/>
    <cellStyle name="20% - Ênfase1 13 5 2 2 4" xfId="7942"/>
    <cellStyle name="20% - Ênfase1 13 5 2 2 5" xfId="7943"/>
    <cellStyle name="20% - Ênfase1 13 5 2 2 6" xfId="7944"/>
    <cellStyle name="20% - Ênfase1 13 5 2 3" xfId="7945"/>
    <cellStyle name="20% - Ênfase1 13 5 2 3 2" xfId="7946"/>
    <cellStyle name="20% - Ênfase1 13 5 2 3 3" xfId="7947"/>
    <cellStyle name="20% - Ênfase1 13 5 2 4" xfId="7948"/>
    <cellStyle name="20% - Ênfase1 13 5 2 5" xfId="7949"/>
    <cellStyle name="20% - Ênfase1 13 5 2 6" xfId="7950"/>
    <cellStyle name="20% - Ênfase1 13 5 2 7" xfId="7951"/>
    <cellStyle name="20% - Ênfase1 13 5 2 8" xfId="7952"/>
    <cellStyle name="20% - Ênfase1 13 5 3" xfId="7953"/>
    <cellStyle name="20% - Ênfase1 13 5 3 2" xfId="7954"/>
    <cellStyle name="20% - Ênfase1 13 5 3 2 2" xfId="7955"/>
    <cellStyle name="20% - Ênfase1 13 5 3 3" xfId="7956"/>
    <cellStyle name="20% - Ênfase1 13 5 3 4" xfId="7957"/>
    <cellStyle name="20% - Ênfase1 13 5 3 5" xfId="7958"/>
    <cellStyle name="20% - Ênfase1 13 5 3 6" xfId="7959"/>
    <cellStyle name="20% - Ênfase1 13 5 4" xfId="7960"/>
    <cellStyle name="20% - Ênfase1 13 5 4 2" xfId="7961"/>
    <cellStyle name="20% - Ênfase1 13 5 4 3" xfId="7962"/>
    <cellStyle name="20% - Ênfase1 13 5 4 4" xfId="7963"/>
    <cellStyle name="20% - Ênfase1 13 5 5" xfId="7964"/>
    <cellStyle name="20% - Ênfase1 13 5 6" xfId="7965"/>
    <cellStyle name="20% - Ênfase1 13 5 7" xfId="7966"/>
    <cellStyle name="20% - Ênfase1 13 5 8" xfId="7967"/>
    <cellStyle name="20% - Ênfase1 13 5 9" xfId="7968"/>
    <cellStyle name="20% - Ênfase1 13 6" xfId="7969"/>
    <cellStyle name="20% - Ênfase1 13 6 2" xfId="7970"/>
    <cellStyle name="20% - Ênfase1 13 6 2 2" xfId="7971"/>
    <cellStyle name="20% - Ênfase1 13 6 2 2 2" xfId="7972"/>
    <cellStyle name="20% - Ênfase1 13 6 2 3" xfId="7973"/>
    <cellStyle name="20% - Ênfase1 13 6 2 4" xfId="7974"/>
    <cellStyle name="20% - Ênfase1 13 6 2 5" xfId="7975"/>
    <cellStyle name="20% - Ênfase1 13 6 2 6" xfId="7976"/>
    <cellStyle name="20% - Ênfase1 13 6 3" xfId="7977"/>
    <cellStyle name="20% - Ênfase1 13 6 3 2" xfId="7978"/>
    <cellStyle name="20% - Ênfase1 13 6 3 3" xfId="7979"/>
    <cellStyle name="20% - Ênfase1 13 6 3 4" xfId="7980"/>
    <cellStyle name="20% - Ênfase1 13 6 4" xfId="7981"/>
    <cellStyle name="20% - Ênfase1 13 6 5" xfId="7982"/>
    <cellStyle name="20% - Ênfase1 13 6 6" xfId="7983"/>
    <cellStyle name="20% - Ênfase1 13 6 7" xfId="7984"/>
    <cellStyle name="20% - Ênfase1 13 6 8" xfId="7985"/>
    <cellStyle name="20% - Ênfase1 13 6 9" xfId="7986"/>
    <cellStyle name="20% - Ênfase1 13 7" xfId="7987"/>
    <cellStyle name="20% - Ênfase1 13 7 2" xfId="7988"/>
    <cellStyle name="20% - Ênfase1 13 7 2 2" xfId="7989"/>
    <cellStyle name="20% - Ênfase1 13 7 2 2 2" xfId="7990"/>
    <cellStyle name="20% - Ênfase1 13 7 2 3" xfId="7991"/>
    <cellStyle name="20% - Ênfase1 13 7 2 4" xfId="7992"/>
    <cellStyle name="20% - Ênfase1 13 7 2 5" xfId="7993"/>
    <cellStyle name="20% - Ênfase1 13 7 2 6" xfId="7994"/>
    <cellStyle name="20% - Ênfase1 13 7 3" xfId="7995"/>
    <cellStyle name="20% - Ênfase1 13 7 3 2" xfId="7996"/>
    <cellStyle name="20% - Ênfase1 13 7 3 3" xfId="7997"/>
    <cellStyle name="20% - Ênfase1 13 7 4" xfId="7998"/>
    <cellStyle name="20% - Ênfase1 13 7 5" xfId="7999"/>
    <cellStyle name="20% - Ênfase1 13 7 6" xfId="8000"/>
    <cellStyle name="20% - Ênfase1 13 7 7" xfId="8001"/>
    <cellStyle name="20% - Ênfase1 13 7 8" xfId="8002"/>
    <cellStyle name="20% - Ênfase1 13 8" xfId="8003"/>
    <cellStyle name="20% - Ênfase1 13 8 2" xfId="8004"/>
    <cellStyle name="20% - Ênfase1 13 8 2 2" xfId="8005"/>
    <cellStyle name="20% - Ênfase1 13 8 2 3" xfId="8006"/>
    <cellStyle name="20% - Ênfase1 13 8 3" xfId="8007"/>
    <cellStyle name="20% - Ênfase1 13 8 4" xfId="8008"/>
    <cellStyle name="20% - Ênfase1 13 8 5" xfId="8009"/>
    <cellStyle name="20% - Ênfase1 13 8 6" xfId="8010"/>
    <cellStyle name="20% - Ênfase1 13 8 7" xfId="8011"/>
    <cellStyle name="20% - Ênfase1 13 9" xfId="8012"/>
    <cellStyle name="20% - Ênfase1 13 9 2" xfId="8013"/>
    <cellStyle name="20% - Ênfase1 13 9 3" xfId="8014"/>
    <cellStyle name="20% - Ênfase1 13 9 4" xfId="8015"/>
    <cellStyle name="20% - Ênfase1 13 9 5" xfId="8016"/>
    <cellStyle name="20% - Ênfase1 13 9 6" xfId="8017"/>
    <cellStyle name="20% - Ênfase1 14" xfId="2256"/>
    <cellStyle name="20% - Ênfase1 14 2" xfId="55"/>
    <cellStyle name="20% - Ênfase1 15" xfId="8018"/>
    <cellStyle name="20% - Ênfase1 15 10" xfId="8019"/>
    <cellStyle name="20% - Ênfase1 15 11" xfId="8020"/>
    <cellStyle name="20% - Ênfase1 15 2" xfId="56"/>
    <cellStyle name="20% - Ênfase1 15 3" xfId="8021"/>
    <cellStyle name="20% - Ênfase1 15 3 2" xfId="8022"/>
    <cellStyle name="20% - Ênfase1 15 3 2 2" xfId="8023"/>
    <cellStyle name="20% - Ênfase1 15 3 2 2 2" xfId="8024"/>
    <cellStyle name="20% - Ênfase1 15 3 2 3" xfId="8025"/>
    <cellStyle name="20% - Ênfase1 15 3 2 4" xfId="8026"/>
    <cellStyle name="20% - Ênfase1 15 3 2 5" xfId="8027"/>
    <cellStyle name="20% - Ênfase1 15 3 2 6" xfId="8028"/>
    <cellStyle name="20% - Ênfase1 15 3 3" xfId="8029"/>
    <cellStyle name="20% - Ênfase1 15 3 3 2" xfId="8030"/>
    <cellStyle name="20% - Ênfase1 15 3 3 3" xfId="8031"/>
    <cellStyle name="20% - Ênfase1 15 3 4" xfId="8032"/>
    <cellStyle name="20% - Ênfase1 15 3 5" xfId="8033"/>
    <cellStyle name="20% - Ênfase1 15 3 6" xfId="8034"/>
    <cellStyle name="20% - Ênfase1 15 3 7" xfId="8035"/>
    <cellStyle name="20% - Ênfase1 15 3 8" xfId="8036"/>
    <cellStyle name="20% - Ênfase1 15 4" xfId="8037"/>
    <cellStyle name="20% - Ênfase1 15 4 2" xfId="8038"/>
    <cellStyle name="20% - Ênfase1 15 4 2 2" xfId="8039"/>
    <cellStyle name="20% - Ênfase1 15 4 3" xfId="8040"/>
    <cellStyle name="20% - Ênfase1 15 4 4" xfId="8041"/>
    <cellStyle name="20% - Ênfase1 15 4 5" xfId="8042"/>
    <cellStyle name="20% - Ênfase1 15 4 6" xfId="8043"/>
    <cellStyle name="20% - Ênfase1 15 5" xfId="8044"/>
    <cellStyle name="20% - Ênfase1 15 5 2" xfId="8045"/>
    <cellStyle name="20% - Ênfase1 15 5 3" xfId="8046"/>
    <cellStyle name="20% - Ênfase1 15 5 4" xfId="8047"/>
    <cellStyle name="20% - Ênfase1 15 6" xfId="8048"/>
    <cellStyle name="20% - Ênfase1 15 7" xfId="8049"/>
    <cellStyle name="20% - Ênfase1 15 8" xfId="8050"/>
    <cellStyle name="20% - Ênfase1 15 9" xfId="8051"/>
    <cellStyle name="20% - Ênfase1 16" xfId="8052"/>
    <cellStyle name="20% - Ênfase1 16 10" xfId="8053"/>
    <cellStyle name="20% - Ênfase1 16 11" xfId="8054"/>
    <cellStyle name="20% - Ênfase1 16 2" xfId="57"/>
    <cellStyle name="20% - Ênfase1 16 3" xfId="8055"/>
    <cellStyle name="20% - Ênfase1 16 3 2" xfId="8056"/>
    <cellStyle name="20% - Ênfase1 16 3 2 2" xfId="8057"/>
    <cellStyle name="20% - Ênfase1 16 3 2 2 2" xfId="8058"/>
    <cellStyle name="20% - Ênfase1 16 3 2 3" xfId="8059"/>
    <cellStyle name="20% - Ênfase1 16 3 2 4" xfId="8060"/>
    <cellStyle name="20% - Ênfase1 16 3 2 5" xfId="8061"/>
    <cellStyle name="20% - Ênfase1 16 3 2 6" xfId="8062"/>
    <cellStyle name="20% - Ênfase1 16 3 3" xfId="8063"/>
    <cellStyle name="20% - Ênfase1 16 3 3 2" xfId="8064"/>
    <cellStyle name="20% - Ênfase1 16 3 3 3" xfId="8065"/>
    <cellStyle name="20% - Ênfase1 16 3 4" xfId="8066"/>
    <cellStyle name="20% - Ênfase1 16 3 5" xfId="8067"/>
    <cellStyle name="20% - Ênfase1 16 3 6" xfId="8068"/>
    <cellStyle name="20% - Ênfase1 16 3 7" xfId="8069"/>
    <cellStyle name="20% - Ênfase1 16 3 8" xfId="8070"/>
    <cellStyle name="20% - Ênfase1 16 4" xfId="8071"/>
    <cellStyle name="20% - Ênfase1 16 4 2" xfId="8072"/>
    <cellStyle name="20% - Ênfase1 16 4 2 2" xfId="8073"/>
    <cellStyle name="20% - Ênfase1 16 4 3" xfId="8074"/>
    <cellStyle name="20% - Ênfase1 16 4 4" xfId="8075"/>
    <cellStyle name="20% - Ênfase1 16 4 5" xfId="8076"/>
    <cellStyle name="20% - Ênfase1 16 4 6" xfId="8077"/>
    <cellStyle name="20% - Ênfase1 16 5" xfId="8078"/>
    <cellStyle name="20% - Ênfase1 16 5 2" xfId="8079"/>
    <cellStyle name="20% - Ênfase1 16 5 3" xfId="8080"/>
    <cellStyle name="20% - Ênfase1 16 5 4" xfId="8081"/>
    <cellStyle name="20% - Ênfase1 16 6" xfId="8082"/>
    <cellStyle name="20% - Ênfase1 16 7" xfId="8083"/>
    <cellStyle name="20% - Ênfase1 16 8" xfId="8084"/>
    <cellStyle name="20% - Ênfase1 16 9" xfId="8085"/>
    <cellStyle name="20% - Ênfase1 17" xfId="8086"/>
    <cellStyle name="20% - Ênfase1 17 10" xfId="8087"/>
    <cellStyle name="20% - Ênfase1 17 2" xfId="58"/>
    <cellStyle name="20% - Ênfase1 17 3" xfId="8088"/>
    <cellStyle name="20% - Ênfase1 17 3 2" xfId="8089"/>
    <cellStyle name="20% - Ênfase1 17 3 2 2" xfId="8090"/>
    <cellStyle name="20% - Ênfase1 17 3 3" xfId="8091"/>
    <cellStyle name="20% - Ênfase1 17 3 4" xfId="8092"/>
    <cellStyle name="20% - Ênfase1 17 3 5" xfId="8093"/>
    <cellStyle name="20% - Ênfase1 17 3 6" xfId="8094"/>
    <cellStyle name="20% - Ênfase1 17 4" xfId="8095"/>
    <cellStyle name="20% - Ênfase1 17 4 2" xfId="8096"/>
    <cellStyle name="20% - Ênfase1 17 4 3" xfId="8097"/>
    <cellStyle name="20% - Ênfase1 17 4 4" xfId="8098"/>
    <cellStyle name="20% - Ênfase1 17 5" xfId="8099"/>
    <cellStyle name="20% - Ênfase1 17 6" xfId="8100"/>
    <cellStyle name="20% - Ênfase1 17 7" xfId="8101"/>
    <cellStyle name="20% - Ênfase1 17 8" xfId="8102"/>
    <cellStyle name="20% - Ênfase1 17 9" xfId="8103"/>
    <cellStyle name="20% - Ênfase1 18" xfId="8104"/>
    <cellStyle name="20% - Ênfase1 18 2" xfId="8105"/>
    <cellStyle name="20% - Ênfase1 18 2 2" xfId="8106"/>
    <cellStyle name="20% - Ênfase1 18 2 2 2" xfId="8107"/>
    <cellStyle name="20% - Ênfase1 18 2 3" xfId="8108"/>
    <cellStyle name="20% - Ênfase1 18 2 4" xfId="8109"/>
    <cellStyle name="20% - Ênfase1 18 2 5" xfId="8110"/>
    <cellStyle name="20% - Ênfase1 18 2 6" xfId="8111"/>
    <cellStyle name="20% - Ênfase1 18 3" xfId="8112"/>
    <cellStyle name="20% - Ênfase1 18 3 2" xfId="8113"/>
    <cellStyle name="20% - Ênfase1 18 3 3" xfId="8114"/>
    <cellStyle name="20% - Ênfase1 18 4" xfId="8115"/>
    <cellStyle name="20% - Ênfase1 18 5" xfId="8116"/>
    <cellStyle name="20% - Ênfase1 18 6" xfId="8117"/>
    <cellStyle name="20% - Ênfase1 18 7" xfId="8118"/>
    <cellStyle name="20% - Ênfase1 18 8" xfId="8119"/>
    <cellStyle name="20% - Ênfase1 19" xfId="8120"/>
    <cellStyle name="20% - Ênfase1 19 2" xfId="8121"/>
    <cellStyle name="20% - Ênfase1 19 2 2" xfId="8122"/>
    <cellStyle name="20% - Ênfase1 19 2 3" xfId="8123"/>
    <cellStyle name="20% - Ênfase1 19 3" xfId="8124"/>
    <cellStyle name="20% - Ênfase1 19 4" xfId="8125"/>
    <cellStyle name="20% - Ênfase1 19 5" xfId="8126"/>
    <cellStyle name="20% - Ênfase1 19 6" xfId="8127"/>
    <cellStyle name="20% - Ênfase1 19 7" xfId="8128"/>
    <cellStyle name="20% - Ênfase1 2" xfId="59"/>
    <cellStyle name="20% - Ênfase1 2 2" xfId="60"/>
    <cellStyle name="20% - Ênfase1 2 2 2" xfId="8129"/>
    <cellStyle name="20% - Ênfase1 2 2 2 10" xfId="8130"/>
    <cellStyle name="20% - Ênfase1 2 2 2 2" xfId="8131"/>
    <cellStyle name="20% - Ênfase1 2 2 2 2 2" xfId="8132"/>
    <cellStyle name="20% - Ênfase1 2 2 2 2 2 2" xfId="8133"/>
    <cellStyle name="20% - Ênfase1 2 2 2 2 2 2 2" xfId="8134"/>
    <cellStyle name="20% - Ênfase1 2 2 2 2 2 3" xfId="8135"/>
    <cellStyle name="20% - Ênfase1 2 2 2 2 2 4" xfId="8136"/>
    <cellStyle name="20% - Ênfase1 2 2 2 2 2 5" xfId="8137"/>
    <cellStyle name="20% - Ênfase1 2 2 2 2 2 6" xfId="8138"/>
    <cellStyle name="20% - Ênfase1 2 2 2 2 3" xfId="8139"/>
    <cellStyle name="20% - Ênfase1 2 2 2 2 3 2" xfId="8140"/>
    <cellStyle name="20% - Ênfase1 2 2 2 2 3 3" xfId="8141"/>
    <cellStyle name="20% - Ênfase1 2 2 2 2 4" xfId="8142"/>
    <cellStyle name="20% - Ênfase1 2 2 2 2 5" xfId="8143"/>
    <cellStyle name="20% - Ênfase1 2 2 2 2 6" xfId="8144"/>
    <cellStyle name="20% - Ênfase1 2 2 2 2 7" xfId="8145"/>
    <cellStyle name="20% - Ênfase1 2 2 2 2 8" xfId="8146"/>
    <cellStyle name="20% - Ênfase1 2 2 2 3" xfId="8147"/>
    <cellStyle name="20% - Ênfase1 2 2 2 3 2" xfId="8148"/>
    <cellStyle name="20% - Ênfase1 2 2 2 3 2 2" xfId="8149"/>
    <cellStyle name="20% - Ênfase1 2 2 2 3 3" xfId="8150"/>
    <cellStyle name="20% - Ênfase1 2 2 2 3 4" xfId="8151"/>
    <cellStyle name="20% - Ênfase1 2 2 2 3 5" xfId="8152"/>
    <cellStyle name="20% - Ênfase1 2 2 2 3 6" xfId="8153"/>
    <cellStyle name="20% - Ênfase1 2 2 2 4" xfId="8154"/>
    <cellStyle name="20% - Ênfase1 2 2 2 4 2" xfId="8155"/>
    <cellStyle name="20% - Ênfase1 2 2 2 4 3" xfId="8156"/>
    <cellStyle name="20% - Ênfase1 2 2 2 4 4" xfId="8157"/>
    <cellStyle name="20% - Ênfase1 2 2 2 5" xfId="8158"/>
    <cellStyle name="20% - Ênfase1 2 2 2 6" xfId="8159"/>
    <cellStyle name="20% - Ênfase1 2 2 2 7" xfId="8160"/>
    <cellStyle name="20% - Ênfase1 2 2 2 8" xfId="8161"/>
    <cellStyle name="20% - Ênfase1 2 2 2 9" xfId="8162"/>
    <cellStyle name="20% - Ênfase1 2 2 3" xfId="8163"/>
    <cellStyle name="20% - Ênfase1 2 2 4" xfId="8164"/>
    <cellStyle name="20% - Ênfase1 2 2 4 10" xfId="8165"/>
    <cellStyle name="20% - Ênfase1 2 2 4 2" xfId="8166"/>
    <cellStyle name="20% - Ênfase1 2 2 4 2 2" xfId="8167"/>
    <cellStyle name="20% - Ênfase1 2 2 4 2 2 2" xfId="8168"/>
    <cellStyle name="20% - Ênfase1 2 2 4 2 2 2 2" xfId="8169"/>
    <cellStyle name="20% - Ênfase1 2 2 4 2 2 3" xfId="8170"/>
    <cellStyle name="20% - Ênfase1 2 2 4 2 2 4" xfId="8171"/>
    <cellStyle name="20% - Ênfase1 2 2 4 2 2 5" xfId="8172"/>
    <cellStyle name="20% - Ênfase1 2 2 4 2 2 6" xfId="8173"/>
    <cellStyle name="20% - Ênfase1 2 2 4 2 3" xfId="8174"/>
    <cellStyle name="20% - Ênfase1 2 2 4 2 3 2" xfId="8175"/>
    <cellStyle name="20% - Ênfase1 2 2 4 2 3 3" xfId="8176"/>
    <cellStyle name="20% - Ênfase1 2 2 4 2 4" xfId="8177"/>
    <cellStyle name="20% - Ênfase1 2 2 4 2 5" xfId="8178"/>
    <cellStyle name="20% - Ênfase1 2 2 4 2 6" xfId="8179"/>
    <cellStyle name="20% - Ênfase1 2 2 4 2 7" xfId="8180"/>
    <cellStyle name="20% - Ênfase1 2 2 4 2 8" xfId="8181"/>
    <cellStyle name="20% - Ênfase1 2 2 4 3" xfId="8182"/>
    <cellStyle name="20% - Ênfase1 2 2 4 3 2" xfId="8183"/>
    <cellStyle name="20% - Ênfase1 2 2 4 3 2 2" xfId="8184"/>
    <cellStyle name="20% - Ênfase1 2 2 4 3 3" xfId="8185"/>
    <cellStyle name="20% - Ênfase1 2 2 4 3 4" xfId="8186"/>
    <cellStyle name="20% - Ênfase1 2 2 4 3 5" xfId="8187"/>
    <cellStyle name="20% - Ênfase1 2 2 4 3 6" xfId="8188"/>
    <cellStyle name="20% - Ênfase1 2 2 4 4" xfId="8189"/>
    <cellStyle name="20% - Ênfase1 2 2 4 4 2" xfId="8190"/>
    <cellStyle name="20% - Ênfase1 2 2 4 4 3" xfId="8191"/>
    <cellStyle name="20% - Ênfase1 2 2 4 4 4" xfId="8192"/>
    <cellStyle name="20% - Ênfase1 2 2 4 5" xfId="8193"/>
    <cellStyle name="20% - Ênfase1 2 2 4 6" xfId="8194"/>
    <cellStyle name="20% - Ênfase1 2 2 4 7" xfId="8195"/>
    <cellStyle name="20% - Ênfase1 2 2 4 8" xfId="8196"/>
    <cellStyle name="20% - Ênfase1 2 2 4 9" xfId="8197"/>
    <cellStyle name="20% - Ênfase1 2 2 5" xfId="8198"/>
    <cellStyle name="20% - Ênfase1 2 2 5 10" xfId="8199"/>
    <cellStyle name="20% - Ênfase1 2 2 5 2" xfId="8200"/>
    <cellStyle name="20% - Ênfase1 2 2 5 2 2" xfId="8201"/>
    <cellStyle name="20% - Ênfase1 2 2 5 2 2 2" xfId="8202"/>
    <cellStyle name="20% - Ênfase1 2 2 5 2 2 2 2" xfId="8203"/>
    <cellStyle name="20% - Ênfase1 2 2 5 2 2 3" xfId="8204"/>
    <cellStyle name="20% - Ênfase1 2 2 5 2 2 4" xfId="8205"/>
    <cellStyle name="20% - Ênfase1 2 2 5 2 2 5" xfId="8206"/>
    <cellStyle name="20% - Ênfase1 2 2 5 2 2 6" xfId="8207"/>
    <cellStyle name="20% - Ênfase1 2 2 5 2 3" xfId="8208"/>
    <cellStyle name="20% - Ênfase1 2 2 5 2 3 2" xfId="8209"/>
    <cellStyle name="20% - Ênfase1 2 2 5 2 3 3" xfId="8210"/>
    <cellStyle name="20% - Ênfase1 2 2 5 2 4" xfId="8211"/>
    <cellStyle name="20% - Ênfase1 2 2 5 2 5" xfId="8212"/>
    <cellStyle name="20% - Ênfase1 2 2 5 2 6" xfId="8213"/>
    <cellStyle name="20% - Ênfase1 2 2 5 2 7" xfId="8214"/>
    <cellStyle name="20% - Ênfase1 2 2 5 2 8" xfId="8215"/>
    <cellStyle name="20% - Ênfase1 2 2 5 3" xfId="8216"/>
    <cellStyle name="20% - Ênfase1 2 2 5 3 2" xfId="8217"/>
    <cellStyle name="20% - Ênfase1 2 2 5 3 2 2" xfId="8218"/>
    <cellStyle name="20% - Ênfase1 2 2 5 3 3" xfId="8219"/>
    <cellStyle name="20% - Ênfase1 2 2 5 3 4" xfId="8220"/>
    <cellStyle name="20% - Ênfase1 2 2 5 3 5" xfId="8221"/>
    <cellStyle name="20% - Ênfase1 2 2 5 3 6" xfId="8222"/>
    <cellStyle name="20% - Ênfase1 2 2 5 4" xfId="8223"/>
    <cellStyle name="20% - Ênfase1 2 2 5 4 2" xfId="8224"/>
    <cellStyle name="20% - Ênfase1 2 2 5 4 3" xfId="8225"/>
    <cellStyle name="20% - Ênfase1 2 2 5 4 4" xfId="8226"/>
    <cellStyle name="20% - Ênfase1 2 2 5 5" xfId="8227"/>
    <cellStyle name="20% - Ênfase1 2 2 5 6" xfId="8228"/>
    <cellStyle name="20% - Ênfase1 2 2 5 7" xfId="8229"/>
    <cellStyle name="20% - Ênfase1 2 2 5 8" xfId="8230"/>
    <cellStyle name="20% - Ênfase1 2 2 5 9" xfId="8231"/>
    <cellStyle name="20% - Ênfase1 2 2 6" xfId="8232"/>
    <cellStyle name="20% - Ênfase1 2 2 6 10" xfId="8233"/>
    <cellStyle name="20% - Ênfase1 2 2 6 2" xfId="8234"/>
    <cellStyle name="20% - Ênfase1 2 2 6 2 2" xfId="8235"/>
    <cellStyle name="20% - Ênfase1 2 2 6 2 2 2" xfId="8236"/>
    <cellStyle name="20% - Ênfase1 2 2 6 2 2 2 2" xfId="8237"/>
    <cellStyle name="20% - Ênfase1 2 2 6 2 2 3" xfId="8238"/>
    <cellStyle name="20% - Ênfase1 2 2 6 2 2 4" xfId="8239"/>
    <cellStyle name="20% - Ênfase1 2 2 6 2 2 5" xfId="8240"/>
    <cellStyle name="20% - Ênfase1 2 2 6 2 2 6" xfId="8241"/>
    <cellStyle name="20% - Ênfase1 2 2 6 2 3" xfId="8242"/>
    <cellStyle name="20% - Ênfase1 2 2 6 2 3 2" xfId="8243"/>
    <cellStyle name="20% - Ênfase1 2 2 6 2 3 3" xfId="8244"/>
    <cellStyle name="20% - Ênfase1 2 2 6 2 4" xfId="8245"/>
    <cellStyle name="20% - Ênfase1 2 2 6 2 5" xfId="8246"/>
    <cellStyle name="20% - Ênfase1 2 2 6 2 6" xfId="8247"/>
    <cellStyle name="20% - Ênfase1 2 2 6 2 7" xfId="8248"/>
    <cellStyle name="20% - Ênfase1 2 2 6 2 8" xfId="8249"/>
    <cellStyle name="20% - Ênfase1 2 2 6 3" xfId="8250"/>
    <cellStyle name="20% - Ênfase1 2 2 6 3 2" xfId="8251"/>
    <cellStyle name="20% - Ênfase1 2 2 6 3 2 2" xfId="8252"/>
    <cellStyle name="20% - Ênfase1 2 2 6 3 3" xfId="8253"/>
    <cellStyle name="20% - Ênfase1 2 2 6 3 4" xfId="8254"/>
    <cellStyle name="20% - Ênfase1 2 2 6 3 5" xfId="8255"/>
    <cellStyle name="20% - Ênfase1 2 2 6 3 6" xfId="8256"/>
    <cellStyle name="20% - Ênfase1 2 2 6 4" xfId="8257"/>
    <cellStyle name="20% - Ênfase1 2 2 6 4 2" xfId="8258"/>
    <cellStyle name="20% - Ênfase1 2 2 6 4 3" xfId="8259"/>
    <cellStyle name="20% - Ênfase1 2 2 6 4 4" xfId="8260"/>
    <cellStyle name="20% - Ênfase1 2 2 6 5" xfId="8261"/>
    <cellStyle name="20% - Ênfase1 2 2 6 6" xfId="8262"/>
    <cellStyle name="20% - Ênfase1 2 2 6 7" xfId="8263"/>
    <cellStyle name="20% - Ênfase1 2 2 6 8" xfId="8264"/>
    <cellStyle name="20% - Ênfase1 2 2 6 9" xfId="8265"/>
    <cellStyle name="20% - Ênfase1 2 3" xfId="2867"/>
    <cellStyle name="20% - Ênfase1 2 3 10" xfId="8266"/>
    <cellStyle name="20% - Ênfase1 2 3 11" xfId="8267"/>
    <cellStyle name="20% - Ênfase1 2 3 12" xfId="8268"/>
    <cellStyle name="20% - Ênfase1 2 3 2" xfId="8269"/>
    <cellStyle name="20% - Ênfase1 2 3 3" xfId="8270"/>
    <cellStyle name="20% - Ênfase1 2 3 3 2" xfId="8271"/>
    <cellStyle name="20% - Ênfase1 2 3 3 2 2" xfId="8272"/>
    <cellStyle name="20% - Ênfase1 2 3 3 2 2 2" xfId="8273"/>
    <cellStyle name="20% - Ênfase1 2 3 3 2 3" xfId="8274"/>
    <cellStyle name="20% - Ênfase1 2 3 3 2 4" xfId="8275"/>
    <cellStyle name="20% - Ênfase1 2 3 3 2 5" xfId="8276"/>
    <cellStyle name="20% - Ênfase1 2 3 3 2 6" xfId="8277"/>
    <cellStyle name="20% - Ênfase1 2 3 3 3" xfId="8278"/>
    <cellStyle name="20% - Ênfase1 2 3 3 3 2" xfId="8279"/>
    <cellStyle name="20% - Ênfase1 2 3 3 3 3" xfId="8280"/>
    <cellStyle name="20% - Ênfase1 2 3 3 3 4" xfId="8281"/>
    <cellStyle name="20% - Ênfase1 2 3 3 4" xfId="8282"/>
    <cellStyle name="20% - Ênfase1 2 3 3 5" xfId="8283"/>
    <cellStyle name="20% - Ênfase1 2 3 3 6" xfId="8284"/>
    <cellStyle name="20% - Ênfase1 2 3 3 7" xfId="8285"/>
    <cellStyle name="20% - Ênfase1 2 3 3 8" xfId="8286"/>
    <cellStyle name="20% - Ênfase1 2 3 3 9" xfId="8287"/>
    <cellStyle name="20% - Ênfase1 2 3 4" xfId="8288"/>
    <cellStyle name="20% - Ênfase1 2 3 4 2" xfId="8289"/>
    <cellStyle name="20% - Ênfase1 2 3 4 2 2" xfId="8290"/>
    <cellStyle name="20% - Ênfase1 2 3 4 2 2 2" xfId="8291"/>
    <cellStyle name="20% - Ênfase1 2 3 4 2 3" xfId="8292"/>
    <cellStyle name="20% - Ênfase1 2 3 4 2 4" xfId="8293"/>
    <cellStyle name="20% - Ênfase1 2 3 4 2 5" xfId="8294"/>
    <cellStyle name="20% - Ênfase1 2 3 4 2 6" xfId="8295"/>
    <cellStyle name="20% - Ênfase1 2 3 4 3" xfId="8296"/>
    <cellStyle name="20% - Ênfase1 2 3 4 3 2" xfId="8297"/>
    <cellStyle name="20% - Ênfase1 2 3 4 3 3" xfId="8298"/>
    <cellStyle name="20% - Ênfase1 2 3 4 4" xfId="8299"/>
    <cellStyle name="20% - Ênfase1 2 3 4 5" xfId="8300"/>
    <cellStyle name="20% - Ênfase1 2 3 4 6" xfId="8301"/>
    <cellStyle name="20% - Ênfase1 2 3 4 7" xfId="8302"/>
    <cellStyle name="20% - Ênfase1 2 3 4 8" xfId="8303"/>
    <cellStyle name="20% - Ênfase1 2 3 5" xfId="8304"/>
    <cellStyle name="20% - Ênfase1 2 3 5 2" xfId="8305"/>
    <cellStyle name="20% - Ênfase1 2 3 5 2 2" xfId="8306"/>
    <cellStyle name="20% - Ênfase1 2 3 5 3" xfId="8307"/>
    <cellStyle name="20% - Ênfase1 2 3 5 4" xfId="8308"/>
    <cellStyle name="20% - Ênfase1 2 3 5 5" xfId="8309"/>
    <cellStyle name="20% - Ênfase1 2 3 5 6" xfId="8310"/>
    <cellStyle name="20% - Ênfase1 2 3 6" xfId="8311"/>
    <cellStyle name="20% - Ênfase1 2 3 6 2" xfId="8312"/>
    <cellStyle name="20% - Ênfase1 2 3 6 3" xfId="8313"/>
    <cellStyle name="20% - Ênfase1 2 3 6 4" xfId="8314"/>
    <cellStyle name="20% - Ênfase1 2 3 7" xfId="8315"/>
    <cellStyle name="20% - Ênfase1 2 3 8" xfId="8316"/>
    <cellStyle name="20% - Ênfase1 2 3 9" xfId="8317"/>
    <cellStyle name="20% - Ênfase1 2 4" xfId="8318"/>
    <cellStyle name="20% - Ênfase1 2 4 10" xfId="8319"/>
    <cellStyle name="20% - Ênfase1 2 4 2" xfId="8320"/>
    <cellStyle name="20% - Ênfase1 2 4 2 2" xfId="8321"/>
    <cellStyle name="20% - Ênfase1 2 4 2 2 2" xfId="8322"/>
    <cellStyle name="20% - Ênfase1 2 4 2 2 2 2" xfId="8323"/>
    <cellStyle name="20% - Ênfase1 2 4 2 2 3" xfId="8324"/>
    <cellStyle name="20% - Ênfase1 2 4 2 2 4" xfId="8325"/>
    <cellStyle name="20% - Ênfase1 2 4 2 2 5" xfId="8326"/>
    <cellStyle name="20% - Ênfase1 2 4 2 2 6" xfId="8327"/>
    <cellStyle name="20% - Ênfase1 2 4 2 3" xfId="8328"/>
    <cellStyle name="20% - Ênfase1 2 4 2 3 2" xfId="8329"/>
    <cellStyle name="20% - Ênfase1 2 4 2 3 3" xfId="8330"/>
    <cellStyle name="20% - Ênfase1 2 4 2 4" xfId="8331"/>
    <cellStyle name="20% - Ênfase1 2 4 2 5" xfId="8332"/>
    <cellStyle name="20% - Ênfase1 2 4 2 6" xfId="8333"/>
    <cellStyle name="20% - Ênfase1 2 4 2 7" xfId="8334"/>
    <cellStyle name="20% - Ênfase1 2 4 2 8" xfId="8335"/>
    <cellStyle name="20% - Ênfase1 2 4 3" xfId="8336"/>
    <cellStyle name="20% - Ênfase1 2 4 3 2" xfId="8337"/>
    <cellStyle name="20% - Ênfase1 2 4 3 2 2" xfId="8338"/>
    <cellStyle name="20% - Ênfase1 2 4 3 3" xfId="8339"/>
    <cellStyle name="20% - Ênfase1 2 4 3 4" xfId="8340"/>
    <cellStyle name="20% - Ênfase1 2 4 3 5" xfId="8341"/>
    <cellStyle name="20% - Ênfase1 2 4 3 6" xfId="8342"/>
    <cellStyle name="20% - Ênfase1 2 4 4" xfId="8343"/>
    <cellStyle name="20% - Ênfase1 2 4 4 2" xfId="8344"/>
    <cellStyle name="20% - Ênfase1 2 4 4 3" xfId="8345"/>
    <cellStyle name="20% - Ênfase1 2 4 4 4" xfId="8346"/>
    <cellStyle name="20% - Ênfase1 2 4 5" xfId="8347"/>
    <cellStyle name="20% - Ênfase1 2 4 6" xfId="8348"/>
    <cellStyle name="20% - Ênfase1 2 4 7" xfId="8349"/>
    <cellStyle name="20% - Ênfase1 2 4 8" xfId="8350"/>
    <cellStyle name="20% - Ênfase1 2 4 9" xfId="8351"/>
    <cellStyle name="20% - Ênfase1 20" xfId="8352"/>
    <cellStyle name="20% - Ênfase1 20 2" xfId="8353"/>
    <cellStyle name="20% - Ênfase1 20 3" xfId="8354"/>
    <cellStyle name="20% - Ênfase1 20 4" xfId="8355"/>
    <cellStyle name="20% - Ênfase1 20 5" xfId="8356"/>
    <cellStyle name="20% - Ênfase1 20 6" xfId="8357"/>
    <cellStyle name="20% - Ênfase1 21" xfId="8358"/>
    <cellStyle name="20% - Ênfase1 22" xfId="8359"/>
    <cellStyle name="20% - Ênfase1 23" xfId="8360"/>
    <cellStyle name="20% - Ênfase1 24" xfId="8361"/>
    <cellStyle name="20% - Ênfase1 25" xfId="8362"/>
    <cellStyle name="20% - Ênfase1 26" xfId="8363"/>
    <cellStyle name="20% - Ênfase1 3" xfId="61"/>
    <cellStyle name="20% - Ênfase1 3 2" xfId="62"/>
    <cellStyle name="20% - Ênfase1 3 2 2" xfId="8364"/>
    <cellStyle name="20% - Ênfase1 3 2 2 10" xfId="8365"/>
    <cellStyle name="20% - Ênfase1 3 2 2 2" xfId="8366"/>
    <cellStyle name="20% - Ênfase1 3 2 2 2 2" xfId="8367"/>
    <cellStyle name="20% - Ênfase1 3 2 2 2 2 2" xfId="8368"/>
    <cellStyle name="20% - Ênfase1 3 2 2 2 2 2 2" xfId="8369"/>
    <cellStyle name="20% - Ênfase1 3 2 2 2 2 3" xfId="8370"/>
    <cellStyle name="20% - Ênfase1 3 2 2 2 2 4" xfId="8371"/>
    <cellStyle name="20% - Ênfase1 3 2 2 2 2 5" xfId="8372"/>
    <cellStyle name="20% - Ênfase1 3 2 2 2 2 6" xfId="8373"/>
    <cellStyle name="20% - Ênfase1 3 2 2 2 3" xfId="8374"/>
    <cellStyle name="20% - Ênfase1 3 2 2 2 3 2" xfId="8375"/>
    <cellStyle name="20% - Ênfase1 3 2 2 2 3 3" xfId="8376"/>
    <cellStyle name="20% - Ênfase1 3 2 2 2 4" xfId="8377"/>
    <cellStyle name="20% - Ênfase1 3 2 2 2 5" xfId="8378"/>
    <cellStyle name="20% - Ênfase1 3 2 2 2 6" xfId="8379"/>
    <cellStyle name="20% - Ênfase1 3 2 2 2 7" xfId="8380"/>
    <cellStyle name="20% - Ênfase1 3 2 2 2 8" xfId="8381"/>
    <cellStyle name="20% - Ênfase1 3 2 2 3" xfId="8382"/>
    <cellStyle name="20% - Ênfase1 3 2 2 3 2" xfId="8383"/>
    <cellStyle name="20% - Ênfase1 3 2 2 3 2 2" xfId="8384"/>
    <cellStyle name="20% - Ênfase1 3 2 2 3 3" xfId="8385"/>
    <cellStyle name="20% - Ênfase1 3 2 2 3 4" xfId="8386"/>
    <cellStyle name="20% - Ênfase1 3 2 2 3 5" xfId="8387"/>
    <cellStyle name="20% - Ênfase1 3 2 2 3 6" xfId="8388"/>
    <cellStyle name="20% - Ênfase1 3 2 2 4" xfId="8389"/>
    <cellStyle name="20% - Ênfase1 3 2 2 4 2" xfId="8390"/>
    <cellStyle name="20% - Ênfase1 3 2 2 4 3" xfId="8391"/>
    <cellStyle name="20% - Ênfase1 3 2 2 4 4" xfId="8392"/>
    <cellStyle name="20% - Ênfase1 3 2 2 5" xfId="8393"/>
    <cellStyle name="20% - Ênfase1 3 2 2 6" xfId="8394"/>
    <cellStyle name="20% - Ênfase1 3 2 2 7" xfId="8395"/>
    <cellStyle name="20% - Ênfase1 3 2 2 8" xfId="8396"/>
    <cellStyle name="20% - Ênfase1 3 2 2 9" xfId="8397"/>
    <cellStyle name="20% - Ênfase1 3 2 3" xfId="8398"/>
    <cellStyle name="20% - Ênfase1 3 2 4" xfId="8399"/>
    <cellStyle name="20% - Ênfase1 3 2 4 10" xfId="8400"/>
    <cellStyle name="20% - Ênfase1 3 2 4 2" xfId="8401"/>
    <cellStyle name="20% - Ênfase1 3 2 4 2 2" xfId="8402"/>
    <cellStyle name="20% - Ênfase1 3 2 4 2 2 2" xfId="8403"/>
    <cellStyle name="20% - Ênfase1 3 2 4 2 2 2 2" xfId="8404"/>
    <cellStyle name="20% - Ênfase1 3 2 4 2 2 3" xfId="8405"/>
    <cellStyle name="20% - Ênfase1 3 2 4 2 2 4" xfId="8406"/>
    <cellStyle name="20% - Ênfase1 3 2 4 2 2 5" xfId="8407"/>
    <cellStyle name="20% - Ênfase1 3 2 4 2 2 6" xfId="8408"/>
    <cellStyle name="20% - Ênfase1 3 2 4 2 3" xfId="8409"/>
    <cellStyle name="20% - Ênfase1 3 2 4 2 3 2" xfId="8410"/>
    <cellStyle name="20% - Ênfase1 3 2 4 2 3 3" xfId="8411"/>
    <cellStyle name="20% - Ênfase1 3 2 4 2 4" xfId="8412"/>
    <cellStyle name="20% - Ênfase1 3 2 4 2 5" xfId="8413"/>
    <cellStyle name="20% - Ênfase1 3 2 4 2 6" xfId="8414"/>
    <cellStyle name="20% - Ênfase1 3 2 4 2 7" xfId="8415"/>
    <cellStyle name="20% - Ênfase1 3 2 4 2 8" xfId="8416"/>
    <cellStyle name="20% - Ênfase1 3 2 4 3" xfId="8417"/>
    <cellStyle name="20% - Ênfase1 3 2 4 3 2" xfId="8418"/>
    <cellStyle name="20% - Ênfase1 3 2 4 3 2 2" xfId="8419"/>
    <cellStyle name="20% - Ênfase1 3 2 4 3 3" xfId="8420"/>
    <cellStyle name="20% - Ênfase1 3 2 4 3 4" xfId="8421"/>
    <cellStyle name="20% - Ênfase1 3 2 4 3 5" xfId="8422"/>
    <cellStyle name="20% - Ênfase1 3 2 4 3 6" xfId="8423"/>
    <cellStyle name="20% - Ênfase1 3 2 4 4" xfId="8424"/>
    <cellStyle name="20% - Ênfase1 3 2 4 4 2" xfId="8425"/>
    <cellStyle name="20% - Ênfase1 3 2 4 4 3" xfId="8426"/>
    <cellStyle name="20% - Ênfase1 3 2 4 4 4" xfId="8427"/>
    <cellStyle name="20% - Ênfase1 3 2 4 5" xfId="8428"/>
    <cellStyle name="20% - Ênfase1 3 2 4 6" xfId="8429"/>
    <cellStyle name="20% - Ênfase1 3 2 4 7" xfId="8430"/>
    <cellStyle name="20% - Ênfase1 3 2 4 8" xfId="8431"/>
    <cellStyle name="20% - Ênfase1 3 2 4 9" xfId="8432"/>
    <cellStyle name="20% - Ênfase1 3 2 5" xfId="8433"/>
    <cellStyle name="20% - Ênfase1 3 2 5 10" xfId="8434"/>
    <cellStyle name="20% - Ênfase1 3 2 5 2" xfId="8435"/>
    <cellStyle name="20% - Ênfase1 3 2 5 2 2" xfId="8436"/>
    <cellStyle name="20% - Ênfase1 3 2 5 2 2 2" xfId="8437"/>
    <cellStyle name="20% - Ênfase1 3 2 5 2 2 2 2" xfId="8438"/>
    <cellStyle name="20% - Ênfase1 3 2 5 2 2 3" xfId="8439"/>
    <cellStyle name="20% - Ênfase1 3 2 5 2 2 4" xfId="8440"/>
    <cellStyle name="20% - Ênfase1 3 2 5 2 2 5" xfId="8441"/>
    <cellStyle name="20% - Ênfase1 3 2 5 2 2 6" xfId="8442"/>
    <cellStyle name="20% - Ênfase1 3 2 5 2 3" xfId="8443"/>
    <cellStyle name="20% - Ênfase1 3 2 5 2 3 2" xfId="8444"/>
    <cellStyle name="20% - Ênfase1 3 2 5 2 3 3" xfId="8445"/>
    <cellStyle name="20% - Ênfase1 3 2 5 2 4" xfId="8446"/>
    <cellStyle name="20% - Ênfase1 3 2 5 2 5" xfId="8447"/>
    <cellStyle name="20% - Ênfase1 3 2 5 2 6" xfId="8448"/>
    <cellStyle name="20% - Ênfase1 3 2 5 2 7" xfId="8449"/>
    <cellStyle name="20% - Ênfase1 3 2 5 2 8" xfId="8450"/>
    <cellStyle name="20% - Ênfase1 3 2 5 3" xfId="8451"/>
    <cellStyle name="20% - Ênfase1 3 2 5 3 2" xfId="8452"/>
    <cellStyle name="20% - Ênfase1 3 2 5 3 2 2" xfId="8453"/>
    <cellStyle name="20% - Ênfase1 3 2 5 3 3" xfId="8454"/>
    <cellStyle name="20% - Ênfase1 3 2 5 3 4" xfId="8455"/>
    <cellStyle name="20% - Ênfase1 3 2 5 3 5" xfId="8456"/>
    <cellStyle name="20% - Ênfase1 3 2 5 3 6" xfId="8457"/>
    <cellStyle name="20% - Ênfase1 3 2 5 4" xfId="8458"/>
    <cellStyle name="20% - Ênfase1 3 2 5 4 2" xfId="8459"/>
    <cellStyle name="20% - Ênfase1 3 2 5 4 3" xfId="8460"/>
    <cellStyle name="20% - Ênfase1 3 2 5 4 4" xfId="8461"/>
    <cellStyle name="20% - Ênfase1 3 2 5 5" xfId="8462"/>
    <cellStyle name="20% - Ênfase1 3 2 5 6" xfId="8463"/>
    <cellStyle name="20% - Ênfase1 3 2 5 7" xfId="8464"/>
    <cellStyle name="20% - Ênfase1 3 2 5 8" xfId="8465"/>
    <cellStyle name="20% - Ênfase1 3 2 5 9" xfId="8466"/>
    <cellStyle name="20% - Ênfase1 3 2 6" xfId="8467"/>
    <cellStyle name="20% - Ênfase1 3 2 6 10" xfId="8468"/>
    <cellStyle name="20% - Ênfase1 3 2 6 2" xfId="8469"/>
    <cellStyle name="20% - Ênfase1 3 2 6 2 2" xfId="8470"/>
    <cellStyle name="20% - Ênfase1 3 2 6 2 2 2" xfId="8471"/>
    <cellStyle name="20% - Ênfase1 3 2 6 2 2 2 2" xfId="8472"/>
    <cellStyle name="20% - Ênfase1 3 2 6 2 2 3" xfId="8473"/>
    <cellStyle name="20% - Ênfase1 3 2 6 2 2 4" xfId="8474"/>
    <cellStyle name="20% - Ênfase1 3 2 6 2 2 5" xfId="8475"/>
    <cellStyle name="20% - Ênfase1 3 2 6 2 2 6" xfId="8476"/>
    <cellStyle name="20% - Ênfase1 3 2 6 2 3" xfId="8477"/>
    <cellStyle name="20% - Ênfase1 3 2 6 2 3 2" xfId="8478"/>
    <cellStyle name="20% - Ênfase1 3 2 6 2 3 3" xfId="8479"/>
    <cellStyle name="20% - Ênfase1 3 2 6 2 4" xfId="8480"/>
    <cellStyle name="20% - Ênfase1 3 2 6 2 5" xfId="8481"/>
    <cellStyle name="20% - Ênfase1 3 2 6 2 6" xfId="8482"/>
    <cellStyle name="20% - Ênfase1 3 2 6 2 7" xfId="8483"/>
    <cellStyle name="20% - Ênfase1 3 2 6 2 8" xfId="8484"/>
    <cellStyle name="20% - Ênfase1 3 2 6 3" xfId="8485"/>
    <cellStyle name="20% - Ênfase1 3 2 6 3 2" xfId="8486"/>
    <cellStyle name="20% - Ênfase1 3 2 6 3 2 2" xfId="8487"/>
    <cellStyle name="20% - Ênfase1 3 2 6 3 3" xfId="8488"/>
    <cellStyle name="20% - Ênfase1 3 2 6 3 4" xfId="8489"/>
    <cellStyle name="20% - Ênfase1 3 2 6 3 5" xfId="8490"/>
    <cellStyle name="20% - Ênfase1 3 2 6 3 6" xfId="8491"/>
    <cellStyle name="20% - Ênfase1 3 2 6 4" xfId="8492"/>
    <cellStyle name="20% - Ênfase1 3 2 6 4 2" xfId="8493"/>
    <cellStyle name="20% - Ênfase1 3 2 6 4 3" xfId="8494"/>
    <cellStyle name="20% - Ênfase1 3 2 6 4 4" xfId="8495"/>
    <cellStyle name="20% - Ênfase1 3 2 6 5" xfId="8496"/>
    <cellStyle name="20% - Ênfase1 3 2 6 6" xfId="8497"/>
    <cellStyle name="20% - Ênfase1 3 2 6 7" xfId="8498"/>
    <cellStyle name="20% - Ênfase1 3 2 6 8" xfId="8499"/>
    <cellStyle name="20% - Ênfase1 3 2 6 9" xfId="8500"/>
    <cellStyle name="20% - Ênfase1 3 3" xfId="3020"/>
    <cellStyle name="20% - Ênfase1 3 3 10" xfId="8501"/>
    <cellStyle name="20% - Ênfase1 3 3 11" xfId="8502"/>
    <cellStyle name="20% - Ênfase1 3 3 12" xfId="8503"/>
    <cellStyle name="20% - Ênfase1 3 3 2" xfId="8504"/>
    <cellStyle name="20% - Ênfase1 3 3 3" xfId="8505"/>
    <cellStyle name="20% - Ênfase1 3 3 3 2" xfId="8506"/>
    <cellStyle name="20% - Ênfase1 3 3 3 2 2" xfId="8507"/>
    <cellStyle name="20% - Ênfase1 3 3 3 2 2 2" xfId="8508"/>
    <cellStyle name="20% - Ênfase1 3 3 3 2 3" xfId="8509"/>
    <cellStyle name="20% - Ênfase1 3 3 3 2 4" xfId="8510"/>
    <cellStyle name="20% - Ênfase1 3 3 3 2 5" xfId="8511"/>
    <cellStyle name="20% - Ênfase1 3 3 3 2 6" xfId="8512"/>
    <cellStyle name="20% - Ênfase1 3 3 3 3" xfId="8513"/>
    <cellStyle name="20% - Ênfase1 3 3 3 3 2" xfId="8514"/>
    <cellStyle name="20% - Ênfase1 3 3 3 3 3" xfId="8515"/>
    <cellStyle name="20% - Ênfase1 3 3 3 3 4" xfId="8516"/>
    <cellStyle name="20% - Ênfase1 3 3 3 4" xfId="8517"/>
    <cellStyle name="20% - Ênfase1 3 3 3 5" xfId="8518"/>
    <cellStyle name="20% - Ênfase1 3 3 3 6" xfId="8519"/>
    <cellStyle name="20% - Ênfase1 3 3 3 7" xfId="8520"/>
    <cellStyle name="20% - Ênfase1 3 3 3 8" xfId="8521"/>
    <cellStyle name="20% - Ênfase1 3 3 3 9" xfId="8522"/>
    <cellStyle name="20% - Ênfase1 3 3 4" xfId="8523"/>
    <cellStyle name="20% - Ênfase1 3 3 4 2" xfId="8524"/>
    <cellStyle name="20% - Ênfase1 3 3 4 2 2" xfId="8525"/>
    <cellStyle name="20% - Ênfase1 3 3 4 2 2 2" xfId="8526"/>
    <cellStyle name="20% - Ênfase1 3 3 4 2 3" xfId="8527"/>
    <cellStyle name="20% - Ênfase1 3 3 4 2 4" xfId="8528"/>
    <cellStyle name="20% - Ênfase1 3 3 4 2 5" xfId="8529"/>
    <cellStyle name="20% - Ênfase1 3 3 4 2 6" xfId="8530"/>
    <cellStyle name="20% - Ênfase1 3 3 4 3" xfId="8531"/>
    <cellStyle name="20% - Ênfase1 3 3 4 3 2" xfId="8532"/>
    <cellStyle name="20% - Ênfase1 3 3 4 3 3" xfId="8533"/>
    <cellStyle name="20% - Ênfase1 3 3 4 4" xfId="8534"/>
    <cellStyle name="20% - Ênfase1 3 3 4 5" xfId="8535"/>
    <cellStyle name="20% - Ênfase1 3 3 4 6" xfId="8536"/>
    <cellStyle name="20% - Ênfase1 3 3 4 7" xfId="8537"/>
    <cellStyle name="20% - Ênfase1 3 3 4 8" xfId="8538"/>
    <cellStyle name="20% - Ênfase1 3 3 5" xfId="8539"/>
    <cellStyle name="20% - Ênfase1 3 3 5 2" xfId="8540"/>
    <cellStyle name="20% - Ênfase1 3 3 5 2 2" xfId="8541"/>
    <cellStyle name="20% - Ênfase1 3 3 5 3" xfId="8542"/>
    <cellStyle name="20% - Ênfase1 3 3 5 4" xfId="8543"/>
    <cellStyle name="20% - Ênfase1 3 3 5 5" xfId="8544"/>
    <cellStyle name="20% - Ênfase1 3 3 5 6" xfId="8545"/>
    <cellStyle name="20% - Ênfase1 3 3 6" xfId="8546"/>
    <cellStyle name="20% - Ênfase1 3 3 6 2" xfId="8547"/>
    <cellStyle name="20% - Ênfase1 3 3 6 3" xfId="8548"/>
    <cellStyle name="20% - Ênfase1 3 3 6 4" xfId="8549"/>
    <cellStyle name="20% - Ênfase1 3 3 7" xfId="8550"/>
    <cellStyle name="20% - Ênfase1 3 3 8" xfId="8551"/>
    <cellStyle name="20% - Ênfase1 3 3 9" xfId="8552"/>
    <cellStyle name="20% - Ênfase1 3 4" xfId="8553"/>
    <cellStyle name="20% - Ênfase1 3 4 10" xfId="8554"/>
    <cellStyle name="20% - Ênfase1 3 4 2" xfId="8555"/>
    <cellStyle name="20% - Ênfase1 3 4 2 2" xfId="8556"/>
    <cellStyle name="20% - Ênfase1 3 4 2 2 2" xfId="8557"/>
    <cellStyle name="20% - Ênfase1 3 4 2 2 2 2" xfId="8558"/>
    <cellStyle name="20% - Ênfase1 3 4 2 2 3" xfId="8559"/>
    <cellStyle name="20% - Ênfase1 3 4 2 2 4" xfId="8560"/>
    <cellStyle name="20% - Ênfase1 3 4 2 2 5" xfId="8561"/>
    <cellStyle name="20% - Ênfase1 3 4 2 2 6" xfId="8562"/>
    <cellStyle name="20% - Ênfase1 3 4 2 3" xfId="8563"/>
    <cellStyle name="20% - Ênfase1 3 4 2 3 2" xfId="8564"/>
    <cellStyle name="20% - Ênfase1 3 4 2 3 3" xfId="8565"/>
    <cellStyle name="20% - Ênfase1 3 4 2 4" xfId="8566"/>
    <cellStyle name="20% - Ênfase1 3 4 2 5" xfId="8567"/>
    <cellStyle name="20% - Ênfase1 3 4 2 6" xfId="8568"/>
    <cellStyle name="20% - Ênfase1 3 4 2 7" xfId="8569"/>
    <cellStyle name="20% - Ênfase1 3 4 2 8" xfId="8570"/>
    <cellStyle name="20% - Ênfase1 3 4 3" xfId="8571"/>
    <cellStyle name="20% - Ênfase1 3 4 3 2" xfId="8572"/>
    <cellStyle name="20% - Ênfase1 3 4 3 2 2" xfId="8573"/>
    <cellStyle name="20% - Ênfase1 3 4 3 3" xfId="8574"/>
    <cellStyle name="20% - Ênfase1 3 4 3 4" xfId="8575"/>
    <cellStyle name="20% - Ênfase1 3 4 3 5" xfId="8576"/>
    <cellStyle name="20% - Ênfase1 3 4 3 6" xfId="8577"/>
    <cellStyle name="20% - Ênfase1 3 4 4" xfId="8578"/>
    <cellStyle name="20% - Ênfase1 3 4 4 2" xfId="8579"/>
    <cellStyle name="20% - Ênfase1 3 4 4 3" xfId="8580"/>
    <cellStyle name="20% - Ênfase1 3 4 4 4" xfId="8581"/>
    <cellStyle name="20% - Ênfase1 3 4 5" xfId="8582"/>
    <cellStyle name="20% - Ênfase1 3 4 6" xfId="8583"/>
    <cellStyle name="20% - Ênfase1 3 4 7" xfId="8584"/>
    <cellStyle name="20% - Ênfase1 3 4 8" xfId="8585"/>
    <cellStyle name="20% - Ênfase1 3 4 9" xfId="8586"/>
    <cellStyle name="20% - Ênfase1 4" xfId="63"/>
    <cellStyle name="20% - Ênfase1 4 2" xfId="64"/>
    <cellStyle name="20% - Ênfase1 4 3" xfId="3021"/>
    <cellStyle name="20% - Ênfase1 4 3 10" xfId="8587"/>
    <cellStyle name="20% - Ênfase1 4 3 11" xfId="8588"/>
    <cellStyle name="20% - Ênfase1 4 3 12" xfId="8589"/>
    <cellStyle name="20% - Ênfase1 4 3 2" xfId="8590"/>
    <cellStyle name="20% - Ênfase1 4 3 3" xfId="8591"/>
    <cellStyle name="20% - Ênfase1 4 3 3 2" xfId="8592"/>
    <cellStyle name="20% - Ênfase1 4 3 3 2 2" xfId="8593"/>
    <cellStyle name="20% - Ênfase1 4 3 3 2 2 2" xfId="8594"/>
    <cellStyle name="20% - Ênfase1 4 3 3 2 3" xfId="8595"/>
    <cellStyle name="20% - Ênfase1 4 3 3 2 4" xfId="8596"/>
    <cellStyle name="20% - Ênfase1 4 3 3 2 5" xfId="8597"/>
    <cellStyle name="20% - Ênfase1 4 3 3 2 6" xfId="8598"/>
    <cellStyle name="20% - Ênfase1 4 3 3 3" xfId="8599"/>
    <cellStyle name="20% - Ênfase1 4 3 3 3 2" xfId="8600"/>
    <cellStyle name="20% - Ênfase1 4 3 3 3 3" xfId="8601"/>
    <cellStyle name="20% - Ênfase1 4 3 3 3 4" xfId="8602"/>
    <cellStyle name="20% - Ênfase1 4 3 3 4" xfId="8603"/>
    <cellStyle name="20% - Ênfase1 4 3 3 5" xfId="8604"/>
    <cellStyle name="20% - Ênfase1 4 3 3 6" xfId="8605"/>
    <cellStyle name="20% - Ênfase1 4 3 3 7" xfId="8606"/>
    <cellStyle name="20% - Ênfase1 4 3 3 8" xfId="8607"/>
    <cellStyle name="20% - Ênfase1 4 3 3 9" xfId="8608"/>
    <cellStyle name="20% - Ênfase1 4 3 4" xfId="8609"/>
    <cellStyle name="20% - Ênfase1 4 3 4 2" xfId="8610"/>
    <cellStyle name="20% - Ênfase1 4 3 4 2 2" xfId="8611"/>
    <cellStyle name="20% - Ênfase1 4 3 4 2 2 2" xfId="8612"/>
    <cellStyle name="20% - Ênfase1 4 3 4 2 3" xfId="8613"/>
    <cellStyle name="20% - Ênfase1 4 3 4 2 4" xfId="8614"/>
    <cellStyle name="20% - Ênfase1 4 3 4 2 5" xfId="8615"/>
    <cellStyle name="20% - Ênfase1 4 3 4 2 6" xfId="8616"/>
    <cellStyle name="20% - Ênfase1 4 3 4 3" xfId="8617"/>
    <cellStyle name="20% - Ênfase1 4 3 4 3 2" xfId="8618"/>
    <cellStyle name="20% - Ênfase1 4 3 4 3 3" xfId="8619"/>
    <cellStyle name="20% - Ênfase1 4 3 4 4" xfId="8620"/>
    <cellStyle name="20% - Ênfase1 4 3 4 5" xfId="8621"/>
    <cellStyle name="20% - Ênfase1 4 3 4 6" xfId="8622"/>
    <cellStyle name="20% - Ênfase1 4 3 4 7" xfId="8623"/>
    <cellStyle name="20% - Ênfase1 4 3 4 8" xfId="8624"/>
    <cellStyle name="20% - Ênfase1 4 3 5" xfId="8625"/>
    <cellStyle name="20% - Ênfase1 4 3 5 2" xfId="8626"/>
    <cellStyle name="20% - Ênfase1 4 3 5 2 2" xfId="8627"/>
    <cellStyle name="20% - Ênfase1 4 3 5 3" xfId="8628"/>
    <cellStyle name="20% - Ênfase1 4 3 5 4" xfId="8629"/>
    <cellStyle name="20% - Ênfase1 4 3 5 5" xfId="8630"/>
    <cellStyle name="20% - Ênfase1 4 3 5 6" xfId="8631"/>
    <cellStyle name="20% - Ênfase1 4 3 6" xfId="8632"/>
    <cellStyle name="20% - Ênfase1 4 3 6 2" xfId="8633"/>
    <cellStyle name="20% - Ênfase1 4 3 6 3" xfId="8634"/>
    <cellStyle name="20% - Ênfase1 4 3 6 4" xfId="8635"/>
    <cellStyle name="20% - Ênfase1 4 3 7" xfId="8636"/>
    <cellStyle name="20% - Ênfase1 4 3 8" xfId="8637"/>
    <cellStyle name="20% - Ênfase1 4 3 9" xfId="8638"/>
    <cellStyle name="20% - Ênfase1 4 4" xfId="8639"/>
    <cellStyle name="20% - Ênfase1 4 4 10" xfId="8640"/>
    <cellStyle name="20% - Ênfase1 4 4 2" xfId="8641"/>
    <cellStyle name="20% - Ênfase1 4 4 2 2" xfId="8642"/>
    <cellStyle name="20% - Ênfase1 4 4 2 2 2" xfId="8643"/>
    <cellStyle name="20% - Ênfase1 4 4 2 2 2 2" xfId="8644"/>
    <cellStyle name="20% - Ênfase1 4 4 2 2 3" xfId="8645"/>
    <cellStyle name="20% - Ênfase1 4 4 2 2 4" xfId="8646"/>
    <cellStyle name="20% - Ênfase1 4 4 2 2 5" xfId="8647"/>
    <cellStyle name="20% - Ênfase1 4 4 2 2 6" xfId="8648"/>
    <cellStyle name="20% - Ênfase1 4 4 2 3" xfId="8649"/>
    <cellStyle name="20% - Ênfase1 4 4 2 3 2" xfId="8650"/>
    <cellStyle name="20% - Ênfase1 4 4 2 3 3" xfId="8651"/>
    <cellStyle name="20% - Ênfase1 4 4 2 4" xfId="8652"/>
    <cellStyle name="20% - Ênfase1 4 4 2 5" xfId="8653"/>
    <cellStyle name="20% - Ênfase1 4 4 2 6" xfId="8654"/>
    <cellStyle name="20% - Ênfase1 4 4 2 7" xfId="8655"/>
    <cellStyle name="20% - Ênfase1 4 4 2 8" xfId="8656"/>
    <cellStyle name="20% - Ênfase1 4 4 3" xfId="8657"/>
    <cellStyle name="20% - Ênfase1 4 4 3 2" xfId="8658"/>
    <cellStyle name="20% - Ênfase1 4 4 3 2 2" xfId="8659"/>
    <cellStyle name="20% - Ênfase1 4 4 3 3" xfId="8660"/>
    <cellStyle name="20% - Ênfase1 4 4 3 4" xfId="8661"/>
    <cellStyle name="20% - Ênfase1 4 4 3 5" xfId="8662"/>
    <cellStyle name="20% - Ênfase1 4 4 3 6" xfId="8663"/>
    <cellStyle name="20% - Ênfase1 4 4 4" xfId="8664"/>
    <cellStyle name="20% - Ênfase1 4 4 4 2" xfId="8665"/>
    <cellStyle name="20% - Ênfase1 4 4 4 3" xfId="8666"/>
    <cellStyle name="20% - Ênfase1 4 4 4 4" xfId="8667"/>
    <cellStyle name="20% - Ênfase1 4 4 5" xfId="8668"/>
    <cellStyle name="20% - Ênfase1 4 4 6" xfId="8669"/>
    <cellStyle name="20% - Ênfase1 4 4 7" xfId="8670"/>
    <cellStyle name="20% - Ênfase1 4 4 8" xfId="8671"/>
    <cellStyle name="20% - Ênfase1 4 4 9" xfId="8672"/>
    <cellStyle name="20% - Ênfase1 5" xfId="65"/>
    <cellStyle name="20% - Ênfase1 5 2" xfId="66"/>
    <cellStyle name="20% - Ênfase1 5 3" xfId="3022"/>
    <cellStyle name="20% - Ênfase1 5 3 10" xfId="8673"/>
    <cellStyle name="20% - Ênfase1 5 3 11" xfId="8674"/>
    <cellStyle name="20% - Ênfase1 5 3 12" xfId="8675"/>
    <cellStyle name="20% - Ênfase1 5 3 2" xfId="8676"/>
    <cellStyle name="20% - Ênfase1 5 3 3" xfId="8677"/>
    <cellStyle name="20% - Ênfase1 5 3 3 2" xfId="8678"/>
    <cellStyle name="20% - Ênfase1 5 3 3 2 2" xfId="8679"/>
    <cellStyle name="20% - Ênfase1 5 3 3 2 2 2" xfId="8680"/>
    <cellStyle name="20% - Ênfase1 5 3 3 2 3" xfId="8681"/>
    <cellStyle name="20% - Ênfase1 5 3 3 2 4" xfId="8682"/>
    <cellStyle name="20% - Ênfase1 5 3 3 2 5" xfId="8683"/>
    <cellStyle name="20% - Ênfase1 5 3 3 2 6" xfId="8684"/>
    <cellStyle name="20% - Ênfase1 5 3 3 3" xfId="8685"/>
    <cellStyle name="20% - Ênfase1 5 3 3 3 2" xfId="8686"/>
    <cellStyle name="20% - Ênfase1 5 3 3 3 3" xfId="8687"/>
    <cellStyle name="20% - Ênfase1 5 3 3 3 4" xfId="8688"/>
    <cellStyle name="20% - Ênfase1 5 3 3 4" xfId="8689"/>
    <cellStyle name="20% - Ênfase1 5 3 3 5" xfId="8690"/>
    <cellStyle name="20% - Ênfase1 5 3 3 6" xfId="8691"/>
    <cellStyle name="20% - Ênfase1 5 3 3 7" xfId="8692"/>
    <cellStyle name="20% - Ênfase1 5 3 3 8" xfId="8693"/>
    <cellStyle name="20% - Ênfase1 5 3 3 9" xfId="8694"/>
    <cellStyle name="20% - Ênfase1 5 3 4" xfId="8695"/>
    <cellStyle name="20% - Ênfase1 5 3 4 2" xfId="8696"/>
    <cellStyle name="20% - Ênfase1 5 3 4 2 2" xfId="8697"/>
    <cellStyle name="20% - Ênfase1 5 3 4 2 2 2" xfId="8698"/>
    <cellStyle name="20% - Ênfase1 5 3 4 2 3" xfId="8699"/>
    <cellStyle name="20% - Ênfase1 5 3 4 2 4" xfId="8700"/>
    <cellStyle name="20% - Ênfase1 5 3 4 2 5" xfId="8701"/>
    <cellStyle name="20% - Ênfase1 5 3 4 2 6" xfId="8702"/>
    <cellStyle name="20% - Ênfase1 5 3 4 3" xfId="8703"/>
    <cellStyle name="20% - Ênfase1 5 3 4 3 2" xfId="8704"/>
    <cellStyle name="20% - Ênfase1 5 3 4 3 3" xfId="8705"/>
    <cellStyle name="20% - Ênfase1 5 3 4 4" xfId="8706"/>
    <cellStyle name="20% - Ênfase1 5 3 4 5" xfId="8707"/>
    <cellStyle name="20% - Ênfase1 5 3 4 6" xfId="8708"/>
    <cellStyle name="20% - Ênfase1 5 3 4 7" xfId="8709"/>
    <cellStyle name="20% - Ênfase1 5 3 4 8" xfId="8710"/>
    <cellStyle name="20% - Ênfase1 5 3 5" xfId="8711"/>
    <cellStyle name="20% - Ênfase1 5 3 5 2" xfId="8712"/>
    <cellStyle name="20% - Ênfase1 5 3 5 2 2" xfId="8713"/>
    <cellStyle name="20% - Ênfase1 5 3 5 3" xfId="8714"/>
    <cellStyle name="20% - Ênfase1 5 3 5 4" xfId="8715"/>
    <cellStyle name="20% - Ênfase1 5 3 5 5" xfId="8716"/>
    <cellStyle name="20% - Ênfase1 5 3 5 6" xfId="8717"/>
    <cellStyle name="20% - Ênfase1 5 3 6" xfId="8718"/>
    <cellStyle name="20% - Ênfase1 5 3 6 2" xfId="8719"/>
    <cellStyle name="20% - Ênfase1 5 3 6 3" xfId="8720"/>
    <cellStyle name="20% - Ênfase1 5 3 6 4" xfId="8721"/>
    <cellStyle name="20% - Ênfase1 5 3 7" xfId="8722"/>
    <cellStyle name="20% - Ênfase1 5 3 8" xfId="8723"/>
    <cellStyle name="20% - Ênfase1 5 3 9" xfId="8724"/>
    <cellStyle name="20% - Ênfase1 5 4" xfId="8725"/>
    <cellStyle name="20% - Ênfase1 5 4 10" xfId="8726"/>
    <cellStyle name="20% - Ênfase1 5 4 2" xfId="8727"/>
    <cellStyle name="20% - Ênfase1 5 4 2 2" xfId="8728"/>
    <cellStyle name="20% - Ênfase1 5 4 2 2 2" xfId="8729"/>
    <cellStyle name="20% - Ênfase1 5 4 2 2 2 2" xfId="8730"/>
    <cellStyle name="20% - Ênfase1 5 4 2 2 3" xfId="8731"/>
    <cellStyle name="20% - Ênfase1 5 4 2 2 4" xfId="8732"/>
    <cellStyle name="20% - Ênfase1 5 4 2 2 5" xfId="8733"/>
    <cellStyle name="20% - Ênfase1 5 4 2 2 6" xfId="8734"/>
    <cellStyle name="20% - Ênfase1 5 4 2 3" xfId="8735"/>
    <cellStyle name="20% - Ênfase1 5 4 2 3 2" xfId="8736"/>
    <cellStyle name="20% - Ênfase1 5 4 2 3 3" xfId="8737"/>
    <cellStyle name="20% - Ênfase1 5 4 2 4" xfId="8738"/>
    <cellStyle name="20% - Ênfase1 5 4 2 5" xfId="8739"/>
    <cellStyle name="20% - Ênfase1 5 4 2 6" xfId="8740"/>
    <cellStyle name="20% - Ênfase1 5 4 2 7" xfId="8741"/>
    <cellStyle name="20% - Ênfase1 5 4 2 8" xfId="8742"/>
    <cellStyle name="20% - Ênfase1 5 4 3" xfId="8743"/>
    <cellStyle name="20% - Ênfase1 5 4 3 2" xfId="8744"/>
    <cellStyle name="20% - Ênfase1 5 4 3 2 2" xfId="8745"/>
    <cellStyle name="20% - Ênfase1 5 4 3 3" xfId="8746"/>
    <cellStyle name="20% - Ênfase1 5 4 3 4" xfId="8747"/>
    <cellStyle name="20% - Ênfase1 5 4 3 5" xfId="8748"/>
    <cellStyle name="20% - Ênfase1 5 4 3 6" xfId="8749"/>
    <cellStyle name="20% - Ênfase1 5 4 4" xfId="8750"/>
    <cellStyle name="20% - Ênfase1 5 4 4 2" xfId="8751"/>
    <cellStyle name="20% - Ênfase1 5 4 4 3" xfId="8752"/>
    <cellStyle name="20% - Ênfase1 5 4 4 4" xfId="8753"/>
    <cellStyle name="20% - Ênfase1 5 4 5" xfId="8754"/>
    <cellStyle name="20% - Ênfase1 5 4 6" xfId="8755"/>
    <cellStyle name="20% - Ênfase1 5 4 7" xfId="8756"/>
    <cellStyle name="20% - Ênfase1 5 4 8" xfId="8757"/>
    <cellStyle name="20% - Ênfase1 5 4 9" xfId="8758"/>
    <cellStyle name="20% - Ênfase1 6" xfId="67"/>
    <cellStyle name="20% - Ênfase1 6 2" xfId="68"/>
    <cellStyle name="20% - Ênfase1 6 3" xfId="3023"/>
    <cellStyle name="20% - Ênfase1 6 3 10" xfId="8759"/>
    <cellStyle name="20% - Ênfase1 6 3 11" xfId="8760"/>
    <cellStyle name="20% - Ênfase1 6 3 12" xfId="8761"/>
    <cellStyle name="20% - Ênfase1 6 3 2" xfId="8762"/>
    <cellStyle name="20% - Ênfase1 6 3 3" xfId="8763"/>
    <cellStyle name="20% - Ênfase1 6 3 3 2" xfId="8764"/>
    <cellStyle name="20% - Ênfase1 6 3 3 2 2" xfId="8765"/>
    <cellStyle name="20% - Ênfase1 6 3 3 2 2 2" xfId="8766"/>
    <cellStyle name="20% - Ênfase1 6 3 3 2 3" xfId="8767"/>
    <cellStyle name="20% - Ênfase1 6 3 3 2 4" xfId="8768"/>
    <cellStyle name="20% - Ênfase1 6 3 3 2 5" xfId="8769"/>
    <cellStyle name="20% - Ênfase1 6 3 3 2 6" xfId="8770"/>
    <cellStyle name="20% - Ênfase1 6 3 3 3" xfId="8771"/>
    <cellStyle name="20% - Ênfase1 6 3 3 3 2" xfId="8772"/>
    <cellStyle name="20% - Ênfase1 6 3 3 3 3" xfId="8773"/>
    <cellStyle name="20% - Ênfase1 6 3 3 3 4" xfId="8774"/>
    <cellStyle name="20% - Ênfase1 6 3 3 4" xfId="8775"/>
    <cellStyle name="20% - Ênfase1 6 3 3 5" xfId="8776"/>
    <cellStyle name="20% - Ênfase1 6 3 3 6" xfId="8777"/>
    <cellStyle name="20% - Ênfase1 6 3 3 7" xfId="8778"/>
    <cellStyle name="20% - Ênfase1 6 3 3 8" xfId="8779"/>
    <cellStyle name="20% - Ênfase1 6 3 3 9" xfId="8780"/>
    <cellStyle name="20% - Ênfase1 6 3 4" xfId="8781"/>
    <cellStyle name="20% - Ênfase1 6 3 4 2" xfId="8782"/>
    <cellStyle name="20% - Ênfase1 6 3 4 2 2" xfId="8783"/>
    <cellStyle name="20% - Ênfase1 6 3 4 2 2 2" xfId="8784"/>
    <cellStyle name="20% - Ênfase1 6 3 4 2 3" xfId="8785"/>
    <cellStyle name="20% - Ênfase1 6 3 4 2 4" xfId="8786"/>
    <cellStyle name="20% - Ênfase1 6 3 4 2 5" xfId="8787"/>
    <cellStyle name="20% - Ênfase1 6 3 4 2 6" xfId="8788"/>
    <cellStyle name="20% - Ênfase1 6 3 4 3" xfId="8789"/>
    <cellStyle name="20% - Ênfase1 6 3 4 3 2" xfId="8790"/>
    <cellStyle name="20% - Ênfase1 6 3 4 3 3" xfId="8791"/>
    <cellStyle name="20% - Ênfase1 6 3 4 4" xfId="8792"/>
    <cellStyle name="20% - Ênfase1 6 3 4 5" xfId="8793"/>
    <cellStyle name="20% - Ênfase1 6 3 4 6" xfId="8794"/>
    <cellStyle name="20% - Ênfase1 6 3 4 7" xfId="8795"/>
    <cellStyle name="20% - Ênfase1 6 3 4 8" xfId="8796"/>
    <cellStyle name="20% - Ênfase1 6 3 5" xfId="8797"/>
    <cellStyle name="20% - Ênfase1 6 3 5 2" xfId="8798"/>
    <cellStyle name="20% - Ênfase1 6 3 5 2 2" xfId="8799"/>
    <cellStyle name="20% - Ênfase1 6 3 5 3" xfId="8800"/>
    <cellStyle name="20% - Ênfase1 6 3 5 4" xfId="8801"/>
    <cellStyle name="20% - Ênfase1 6 3 5 5" xfId="8802"/>
    <cellStyle name="20% - Ênfase1 6 3 5 6" xfId="8803"/>
    <cellStyle name="20% - Ênfase1 6 3 6" xfId="8804"/>
    <cellStyle name="20% - Ênfase1 6 3 6 2" xfId="8805"/>
    <cellStyle name="20% - Ênfase1 6 3 6 3" xfId="8806"/>
    <cellStyle name="20% - Ênfase1 6 3 6 4" xfId="8807"/>
    <cellStyle name="20% - Ênfase1 6 3 7" xfId="8808"/>
    <cellStyle name="20% - Ênfase1 6 3 8" xfId="8809"/>
    <cellStyle name="20% - Ênfase1 6 3 9" xfId="8810"/>
    <cellStyle name="20% - Ênfase1 6 4" xfId="8811"/>
    <cellStyle name="20% - Ênfase1 6 4 10" xfId="8812"/>
    <cellStyle name="20% - Ênfase1 6 4 2" xfId="8813"/>
    <cellStyle name="20% - Ênfase1 6 4 2 2" xfId="8814"/>
    <cellStyle name="20% - Ênfase1 6 4 2 2 2" xfId="8815"/>
    <cellStyle name="20% - Ênfase1 6 4 2 2 2 2" xfId="8816"/>
    <cellStyle name="20% - Ênfase1 6 4 2 2 3" xfId="8817"/>
    <cellStyle name="20% - Ênfase1 6 4 2 2 4" xfId="8818"/>
    <cellStyle name="20% - Ênfase1 6 4 2 2 5" xfId="8819"/>
    <cellStyle name="20% - Ênfase1 6 4 2 2 6" xfId="8820"/>
    <cellStyle name="20% - Ênfase1 6 4 2 3" xfId="8821"/>
    <cellStyle name="20% - Ênfase1 6 4 2 3 2" xfId="8822"/>
    <cellStyle name="20% - Ênfase1 6 4 2 3 3" xfId="8823"/>
    <cellStyle name="20% - Ênfase1 6 4 2 4" xfId="8824"/>
    <cellStyle name="20% - Ênfase1 6 4 2 5" xfId="8825"/>
    <cellStyle name="20% - Ênfase1 6 4 2 6" xfId="8826"/>
    <cellStyle name="20% - Ênfase1 6 4 2 7" xfId="8827"/>
    <cellStyle name="20% - Ênfase1 6 4 2 8" xfId="8828"/>
    <cellStyle name="20% - Ênfase1 6 4 3" xfId="8829"/>
    <cellStyle name="20% - Ênfase1 6 4 3 2" xfId="8830"/>
    <cellStyle name="20% - Ênfase1 6 4 3 2 2" xfId="8831"/>
    <cellStyle name="20% - Ênfase1 6 4 3 3" xfId="8832"/>
    <cellStyle name="20% - Ênfase1 6 4 3 4" xfId="8833"/>
    <cellStyle name="20% - Ênfase1 6 4 3 5" xfId="8834"/>
    <cellStyle name="20% - Ênfase1 6 4 3 6" xfId="8835"/>
    <cellStyle name="20% - Ênfase1 6 4 4" xfId="8836"/>
    <cellStyle name="20% - Ênfase1 6 4 4 2" xfId="8837"/>
    <cellStyle name="20% - Ênfase1 6 4 4 3" xfId="8838"/>
    <cellStyle name="20% - Ênfase1 6 4 4 4" xfId="8839"/>
    <cellStyle name="20% - Ênfase1 6 4 5" xfId="8840"/>
    <cellStyle name="20% - Ênfase1 6 4 6" xfId="8841"/>
    <cellStyle name="20% - Ênfase1 6 4 7" xfId="8842"/>
    <cellStyle name="20% - Ênfase1 6 4 8" xfId="8843"/>
    <cellStyle name="20% - Ênfase1 6 4 9" xfId="8844"/>
    <cellStyle name="20% - Ênfase1 7" xfId="69"/>
    <cellStyle name="20% - Ênfase1 7 2" xfId="70"/>
    <cellStyle name="20% - Ênfase1 7 3" xfId="3024"/>
    <cellStyle name="20% - Ênfase1 7 3 10" xfId="8845"/>
    <cellStyle name="20% - Ênfase1 7 3 11" xfId="8846"/>
    <cellStyle name="20% - Ênfase1 7 3 12" xfId="8847"/>
    <cellStyle name="20% - Ênfase1 7 3 2" xfId="8848"/>
    <cellStyle name="20% - Ênfase1 7 3 3" xfId="8849"/>
    <cellStyle name="20% - Ênfase1 7 3 3 2" xfId="8850"/>
    <cellStyle name="20% - Ênfase1 7 3 3 2 2" xfId="8851"/>
    <cellStyle name="20% - Ênfase1 7 3 3 2 2 2" xfId="8852"/>
    <cellStyle name="20% - Ênfase1 7 3 3 2 3" xfId="8853"/>
    <cellStyle name="20% - Ênfase1 7 3 3 2 4" xfId="8854"/>
    <cellStyle name="20% - Ênfase1 7 3 3 2 5" xfId="8855"/>
    <cellStyle name="20% - Ênfase1 7 3 3 2 6" xfId="8856"/>
    <cellStyle name="20% - Ênfase1 7 3 3 3" xfId="8857"/>
    <cellStyle name="20% - Ênfase1 7 3 3 3 2" xfId="8858"/>
    <cellStyle name="20% - Ênfase1 7 3 3 3 3" xfId="8859"/>
    <cellStyle name="20% - Ênfase1 7 3 3 3 4" xfId="8860"/>
    <cellStyle name="20% - Ênfase1 7 3 3 4" xfId="8861"/>
    <cellStyle name="20% - Ênfase1 7 3 3 5" xfId="8862"/>
    <cellStyle name="20% - Ênfase1 7 3 3 6" xfId="8863"/>
    <cellStyle name="20% - Ênfase1 7 3 3 7" xfId="8864"/>
    <cellStyle name="20% - Ênfase1 7 3 3 8" xfId="8865"/>
    <cellStyle name="20% - Ênfase1 7 3 3 9" xfId="8866"/>
    <cellStyle name="20% - Ênfase1 7 3 4" xfId="8867"/>
    <cellStyle name="20% - Ênfase1 7 3 4 2" xfId="8868"/>
    <cellStyle name="20% - Ênfase1 7 3 4 2 2" xfId="8869"/>
    <cellStyle name="20% - Ênfase1 7 3 4 2 2 2" xfId="8870"/>
    <cellStyle name="20% - Ênfase1 7 3 4 2 3" xfId="8871"/>
    <cellStyle name="20% - Ênfase1 7 3 4 2 4" xfId="8872"/>
    <cellStyle name="20% - Ênfase1 7 3 4 2 5" xfId="8873"/>
    <cellStyle name="20% - Ênfase1 7 3 4 2 6" xfId="8874"/>
    <cellStyle name="20% - Ênfase1 7 3 4 3" xfId="8875"/>
    <cellStyle name="20% - Ênfase1 7 3 4 3 2" xfId="8876"/>
    <cellStyle name="20% - Ênfase1 7 3 4 3 3" xfId="8877"/>
    <cellStyle name="20% - Ênfase1 7 3 4 4" xfId="8878"/>
    <cellStyle name="20% - Ênfase1 7 3 4 5" xfId="8879"/>
    <cellStyle name="20% - Ênfase1 7 3 4 6" xfId="8880"/>
    <cellStyle name="20% - Ênfase1 7 3 4 7" xfId="8881"/>
    <cellStyle name="20% - Ênfase1 7 3 4 8" xfId="8882"/>
    <cellStyle name="20% - Ênfase1 7 3 5" xfId="8883"/>
    <cellStyle name="20% - Ênfase1 7 3 5 2" xfId="8884"/>
    <cellStyle name="20% - Ênfase1 7 3 5 2 2" xfId="8885"/>
    <cellStyle name="20% - Ênfase1 7 3 5 3" xfId="8886"/>
    <cellStyle name="20% - Ênfase1 7 3 5 4" xfId="8887"/>
    <cellStyle name="20% - Ênfase1 7 3 5 5" xfId="8888"/>
    <cellStyle name="20% - Ênfase1 7 3 5 6" xfId="8889"/>
    <cellStyle name="20% - Ênfase1 7 3 6" xfId="8890"/>
    <cellStyle name="20% - Ênfase1 7 3 6 2" xfId="8891"/>
    <cellStyle name="20% - Ênfase1 7 3 6 3" xfId="8892"/>
    <cellStyle name="20% - Ênfase1 7 3 6 4" xfId="8893"/>
    <cellStyle name="20% - Ênfase1 7 3 7" xfId="8894"/>
    <cellStyle name="20% - Ênfase1 7 3 8" xfId="8895"/>
    <cellStyle name="20% - Ênfase1 7 3 9" xfId="8896"/>
    <cellStyle name="20% - Ênfase1 7 4" xfId="8897"/>
    <cellStyle name="20% - Ênfase1 7 4 10" xfId="8898"/>
    <cellStyle name="20% - Ênfase1 7 4 2" xfId="8899"/>
    <cellStyle name="20% - Ênfase1 7 4 2 2" xfId="8900"/>
    <cellStyle name="20% - Ênfase1 7 4 2 2 2" xfId="8901"/>
    <cellStyle name="20% - Ênfase1 7 4 2 2 2 2" xfId="8902"/>
    <cellStyle name="20% - Ênfase1 7 4 2 2 3" xfId="8903"/>
    <cellStyle name="20% - Ênfase1 7 4 2 2 4" xfId="8904"/>
    <cellStyle name="20% - Ênfase1 7 4 2 2 5" xfId="8905"/>
    <cellStyle name="20% - Ênfase1 7 4 2 2 6" xfId="8906"/>
    <cellStyle name="20% - Ênfase1 7 4 2 3" xfId="8907"/>
    <cellStyle name="20% - Ênfase1 7 4 2 3 2" xfId="8908"/>
    <cellStyle name="20% - Ênfase1 7 4 2 3 3" xfId="8909"/>
    <cellStyle name="20% - Ênfase1 7 4 2 4" xfId="8910"/>
    <cellStyle name="20% - Ênfase1 7 4 2 5" xfId="8911"/>
    <cellStyle name="20% - Ênfase1 7 4 2 6" xfId="8912"/>
    <cellStyle name="20% - Ênfase1 7 4 2 7" xfId="8913"/>
    <cellStyle name="20% - Ênfase1 7 4 2 8" xfId="8914"/>
    <cellStyle name="20% - Ênfase1 7 4 3" xfId="8915"/>
    <cellStyle name="20% - Ênfase1 7 4 3 2" xfId="8916"/>
    <cellStyle name="20% - Ênfase1 7 4 3 2 2" xfId="8917"/>
    <cellStyle name="20% - Ênfase1 7 4 3 3" xfId="8918"/>
    <cellStyle name="20% - Ênfase1 7 4 3 4" xfId="8919"/>
    <cellStyle name="20% - Ênfase1 7 4 3 5" xfId="8920"/>
    <cellStyle name="20% - Ênfase1 7 4 3 6" xfId="8921"/>
    <cellStyle name="20% - Ênfase1 7 4 4" xfId="8922"/>
    <cellStyle name="20% - Ênfase1 7 4 4 2" xfId="8923"/>
    <cellStyle name="20% - Ênfase1 7 4 4 3" xfId="8924"/>
    <cellStyle name="20% - Ênfase1 7 4 4 4" xfId="8925"/>
    <cellStyle name="20% - Ênfase1 7 4 5" xfId="8926"/>
    <cellStyle name="20% - Ênfase1 7 4 6" xfId="8927"/>
    <cellStyle name="20% - Ênfase1 7 4 7" xfId="8928"/>
    <cellStyle name="20% - Ênfase1 7 4 8" xfId="8929"/>
    <cellStyle name="20% - Ênfase1 7 4 9" xfId="8930"/>
    <cellStyle name="20% - Ênfase1 8" xfId="71"/>
    <cellStyle name="20% - Ênfase1 8 2" xfId="72"/>
    <cellStyle name="20% - Ênfase1 8 3" xfId="3025"/>
    <cellStyle name="20% - Ênfase1 8 3 10" xfId="8931"/>
    <cellStyle name="20% - Ênfase1 8 3 11" xfId="8932"/>
    <cellStyle name="20% - Ênfase1 8 3 12" xfId="8933"/>
    <cellStyle name="20% - Ênfase1 8 3 2" xfId="8934"/>
    <cellStyle name="20% - Ênfase1 8 3 3" xfId="8935"/>
    <cellStyle name="20% - Ênfase1 8 3 3 2" xfId="8936"/>
    <cellStyle name="20% - Ênfase1 8 3 3 2 2" xfId="8937"/>
    <cellStyle name="20% - Ênfase1 8 3 3 2 2 2" xfId="8938"/>
    <cellStyle name="20% - Ênfase1 8 3 3 2 3" xfId="8939"/>
    <cellStyle name="20% - Ênfase1 8 3 3 2 4" xfId="8940"/>
    <cellStyle name="20% - Ênfase1 8 3 3 2 5" xfId="8941"/>
    <cellStyle name="20% - Ênfase1 8 3 3 2 6" xfId="8942"/>
    <cellStyle name="20% - Ênfase1 8 3 3 3" xfId="8943"/>
    <cellStyle name="20% - Ênfase1 8 3 3 3 2" xfId="8944"/>
    <cellStyle name="20% - Ênfase1 8 3 3 3 3" xfId="8945"/>
    <cellStyle name="20% - Ênfase1 8 3 3 3 4" xfId="8946"/>
    <cellStyle name="20% - Ênfase1 8 3 3 4" xfId="8947"/>
    <cellStyle name="20% - Ênfase1 8 3 3 5" xfId="8948"/>
    <cellStyle name="20% - Ênfase1 8 3 3 6" xfId="8949"/>
    <cellStyle name="20% - Ênfase1 8 3 3 7" xfId="8950"/>
    <cellStyle name="20% - Ênfase1 8 3 3 8" xfId="8951"/>
    <cellStyle name="20% - Ênfase1 8 3 3 9" xfId="8952"/>
    <cellStyle name="20% - Ênfase1 8 3 4" xfId="8953"/>
    <cellStyle name="20% - Ênfase1 8 3 4 2" xfId="8954"/>
    <cellStyle name="20% - Ênfase1 8 3 4 2 2" xfId="8955"/>
    <cellStyle name="20% - Ênfase1 8 3 4 2 2 2" xfId="8956"/>
    <cellStyle name="20% - Ênfase1 8 3 4 2 3" xfId="8957"/>
    <cellStyle name="20% - Ênfase1 8 3 4 2 4" xfId="8958"/>
    <cellStyle name="20% - Ênfase1 8 3 4 2 5" xfId="8959"/>
    <cellStyle name="20% - Ênfase1 8 3 4 2 6" xfId="8960"/>
    <cellStyle name="20% - Ênfase1 8 3 4 3" xfId="8961"/>
    <cellStyle name="20% - Ênfase1 8 3 4 3 2" xfId="8962"/>
    <cellStyle name="20% - Ênfase1 8 3 4 3 3" xfId="8963"/>
    <cellStyle name="20% - Ênfase1 8 3 4 4" xfId="8964"/>
    <cellStyle name="20% - Ênfase1 8 3 4 5" xfId="8965"/>
    <cellStyle name="20% - Ênfase1 8 3 4 6" xfId="8966"/>
    <cellStyle name="20% - Ênfase1 8 3 4 7" xfId="8967"/>
    <cellStyle name="20% - Ênfase1 8 3 4 8" xfId="8968"/>
    <cellStyle name="20% - Ênfase1 8 3 5" xfId="8969"/>
    <cellStyle name="20% - Ênfase1 8 3 5 2" xfId="8970"/>
    <cellStyle name="20% - Ênfase1 8 3 5 2 2" xfId="8971"/>
    <cellStyle name="20% - Ênfase1 8 3 5 3" xfId="8972"/>
    <cellStyle name="20% - Ênfase1 8 3 5 4" xfId="8973"/>
    <cellStyle name="20% - Ênfase1 8 3 5 5" xfId="8974"/>
    <cellStyle name="20% - Ênfase1 8 3 5 6" xfId="8975"/>
    <cellStyle name="20% - Ênfase1 8 3 6" xfId="8976"/>
    <cellStyle name="20% - Ênfase1 8 3 6 2" xfId="8977"/>
    <cellStyle name="20% - Ênfase1 8 3 6 3" xfId="8978"/>
    <cellStyle name="20% - Ênfase1 8 3 6 4" xfId="8979"/>
    <cellStyle name="20% - Ênfase1 8 3 7" xfId="8980"/>
    <cellStyle name="20% - Ênfase1 8 3 8" xfId="8981"/>
    <cellStyle name="20% - Ênfase1 8 3 9" xfId="8982"/>
    <cellStyle name="20% - Ênfase1 8 4" xfId="8983"/>
    <cellStyle name="20% - Ênfase1 8 4 10" xfId="8984"/>
    <cellStyle name="20% - Ênfase1 8 4 2" xfId="8985"/>
    <cellStyle name="20% - Ênfase1 8 4 2 2" xfId="8986"/>
    <cellStyle name="20% - Ênfase1 8 4 2 2 2" xfId="8987"/>
    <cellStyle name="20% - Ênfase1 8 4 2 2 2 2" xfId="8988"/>
    <cellStyle name="20% - Ênfase1 8 4 2 2 3" xfId="8989"/>
    <cellStyle name="20% - Ênfase1 8 4 2 2 4" xfId="8990"/>
    <cellStyle name="20% - Ênfase1 8 4 2 2 5" xfId="8991"/>
    <cellStyle name="20% - Ênfase1 8 4 2 2 6" xfId="8992"/>
    <cellStyle name="20% - Ênfase1 8 4 2 3" xfId="8993"/>
    <cellStyle name="20% - Ênfase1 8 4 2 3 2" xfId="8994"/>
    <cellStyle name="20% - Ênfase1 8 4 2 3 3" xfId="8995"/>
    <cellStyle name="20% - Ênfase1 8 4 2 4" xfId="8996"/>
    <cellStyle name="20% - Ênfase1 8 4 2 5" xfId="8997"/>
    <cellStyle name="20% - Ênfase1 8 4 2 6" xfId="8998"/>
    <cellStyle name="20% - Ênfase1 8 4 2 7" xfId="8999"/>
    <cellStyle name="20% - Ênfase1 8 4 2 8" xfId="9000"/>
    <cellStyle name="20% - Ênfase1 8 4 3" xfId="9001"/>
    <cellStyle name="20% - Ênfase1 8 4 3 2" xfId="9002"/>
    <cellStyle name="20% - Ênfase1 8 4 3 2 2" xfId="9003"/>
    <cellStyle name="20% - Ênfase1 8 4 3 3" xfId="9004"/>
    <cellStyle name="20% - Ênfase1 8 4 3 4" xfId="9005"/>
    <cellStyle name="20% - Ênfase1 8 4 3 5" xfId="9006"/>
    <cellStyle name="20% - Ênfase1 8 4 3 6" xfId="9007"/>
    <cellStyle name="20% - Ênfase1 8 4 4" xfId="9008"/>
    <cellStyle name="20% - Ênfase1 8 4 4 2" xfId="9009"/>
    <cellStyle name="20% - Ênfase1 8 4 4 3" xfId="9010"/>
    <cellStyle name="20% - Ênfase1 8 4 4 4" xfId="9011"/>
    <cellStyle name="20% - Ênfase1 8 4 5" xfId="9012"/>
    <cellStyle name="20% - Ênfase1 8 4 6" xfId="9013"/>
    <cellStyle name="20% - Ênfase1 8 4 7" xfId="9014"/>
    <cellStyle name="20% - Ênfase1 8 4 8" xfId="9015"/>
    <cellStyle name="20% - Ênfase1 8 4 9" xfId="9016"/>
    <cellStyle name="20% - Ênfase1 9" xfId="73"/>
    <cellStyle name="20% - Ênfase1 9 2" xfId="74"/>
    <cellStyle name="20% - Ênfase1 9 3" xfId="3026"/>
    <cellStyle name="20% - Ênfase1 9 3 10" xfId="9017"/>
    <cellStyle name="20% - Ênfase1 9 3 11" xfId="9018"/>
    <cellStyle name="20% - Ênfase1 9 3 12" xfId="9019"/>
    <cellStyle name="20% - Ênfase1 9 3 2" xfId="9020"/>
    <cellStyle name="20% - Ênfase1 9 3 3" xfId="9021"/>
    <cellStyle name="20% - Ênfase1 9 3 3 2" xfId="9022"/>
    <cellStyle name="20% - Ênfase1 9 3 3 2 2" xfId="9023"/>
    <cellStyle name="20% - Ênfase1 9 3 3 2 2 2" xfId="9024"/>
    <cellStyle name="20% - Ênfase1 9 3 3 2 3" xfId="9025"/>
    <cellStyle name="20% - Ênfase1 9 3 3 2 4" xfId="9026"/>
    <cellStyle name="20% - Ênfase1 9 3 3 2 5" xfId="9027"/>
    <cellStyle name="20% - Ênfase1 9 3 3 2 6" xfId="9028"/>
    <cellStyle name="20% - Ênfase1 9 3 3 3" xfId="9029"/>
    <cellStyle name="20% - Ênfase1 9 3 3 3 2" xfId="9030"/>
    <cellStyle name="20% - Ênfase1 9 3 3 3 3" xfId="9031"/>
    <cellStyle name="20% - Ênfase1 9 3 3 3 4" xfId="9032"/>
    <cellStyle name="20% - Ênfase1 9 3 3 4" xfId="9033"/>
    <cellStyle name="20% - Ênfase1 9 3 3 5" xfId="9034"/>
    <cellStyle name="20% - Ênfase1 9 3 3 6" xfId="9035"/>
    <cellStyle name="20% - Ênfase1 9 3 3 7" xfId="9036"/>
    <cellStyle name="20% - Ênfase1 9 3 3 8" xfId="9037"/>
    <cellStyle name="20% - Ênfase1 9 3 3 9" xfId="9038"/>
    <cellStyle name="20% - Ênfase1 9 3 4" xfId="9039"/>
    <cellStyle name="20% - Ênfase1 9 3 4 2" xfId="9040"/>
    <cellStyle name="20% - Ênfase1 9 3 4 2 2" xfId="9041"/>
    <cellStyle name="20% - Ênfase1 9 3 4 2 2 2" xfId="9042"/>
    <cellStyle name="20% - Ênfase1 9 3 4 2 3" xfId="9043"/>
    <cellStyle name="20% - Ênfase1 9 3 4 2 4" xfId="9044"/>
    <cellStyle name="20% - Ênfase1 9 3 4 2 5" xfId="9045"/>
    <cellStyle name="20% - Ênfase1 9 3 4 2 6" xfId="9046"/>
    <cellStyle name="20% - Ênfase1 9 3 4 3" xfId="9047"/>
    <cellStyle name="20% - Ênfase1 9 3 4 3 2" xfId="9048"/>
    <cellStyle name="20% - Ênfase1 9 3 4 3 3" xfId="9049"/>
    <cellStyle name="20% - Ênfase1 9 3 4 4" xfId="9050"/>
    <cellStyle name="20% - Ênfase1 9 3 4 5" xfId="9051"/>
    <cellStyle name="20% - Ênfase1 9 3 4 6" xfId="9052"/>
    <cellStyle name="20% - Ênfase1 9 3 4 7" xfId="9053"/>
    <cellStyle name="20% - Ênfase1 9 3 4 8" xfId="9054"/>
    <cellStyle name="20% - Ênfase1 9 3 5" xfId="9055"/>
    <cellStyle name="20% - Ênfase1 9 3 5 2" xfId="9056"/>
    <cellStyle name="20% - Ênfase1 9 3 5 2 2" xfId="9057"/>
    <cellStyle name="20% - Ênfase1 9 3 5 3" xfId="9058"/>
    <cellStyle name="20% - Ênfase1 9 3 5 4" xfId="9059"/>
    <cellStyle name="20% - Ênfase1 9 3 5 5" xfId="9060"/>
    <cellStyle name="20% - Ênfase1 9 3 5 6" xfId="9061"/>
    <cellStyle name="20% - Ênfase1 9 3 6" xfId="9062"/>
    <cellStyle name="20% - Ênfase1 9 3 6 2" xfId="9063"/>
    <cellStyle name="20% - Ênfase1 9 3 6 3" xfId="9064"/>
    <cellStyle name="20% - Ênfase1 9 3 6 4" xfId="9065"/>
    <cellStyle name="20% - Ênfase1 9 3 7" xfId="9066"/>
    <cellStyle name="20% - Ênfase1 9 3 8" xfId="9067"/>
    <cellStyle name="20% - Ênfase1 9 3 9" xfId="9068"/>
    <cellStyle name="20% - Ênfase1 9 4" xfId="9069"/>
    <cellStyle name="20% - Ênfase1 9 4 10" xfId="9070"/>
    <cellStyle name="20% - Ênfase1 9 4 2" xfId="9071"/>
    <cellStyle name="20% - Ênfase1 9 4 2 2" xfId="9072"/>
    <cellStyle name="20% - Ênfase1 9 4 2 2 2" xfId="9073"/>
    <cellStyle name="20% - Ênfase1 9 4 2 2 2 2" xfId="9074"/>
    <cellStyle name="20% - Ênfase1 9 4 2 2 3" xfId="9075"/>
    <cellStyle name="20% - Ênfase1 9 4 2 2 4" xfId="9076"/>
    <cellStyle name="20% - Ênfase1 9 4 2 2 5" xfId="9077"/>
    <cellStyle name="20% - Ênfase1 9 4 2 2 6" xfId="9078"/>
    <cellStyle name="20% - Ênfase1 9 4 2 3" xfId="9079"/>
    <cellStyle name="20% - Ênfase1 9 4 2 3 2" xfId="9080"/>
    <cellStyle name="20% - Ênfase1 9 4 2 3 3" xfId="9081"/>
    <cellStyle name="20% - Ênfase1 9 4 2 4" xfId="9082"/>
    <cellStyle name="20% - Ênfase1 9 4 2 5" xfId="9083"/>
    <cellStyle name="20% - Ênfase1 9 4 2 6" xfId="9084"/>
    <cellStyle name="20% - Ênfase1 9 4 2 7" xfId="9085"/>
    <cellStyle name="20% - Ênfase1 9 4 2 8" xfId="9086"/>
    <cellStyle name="20% - Ênfase1 9 4 3" xfId="9087"/>
    <cellStyle name="20% - Ênfase1 9 4 3 2" xfId="9088"/>
    <cellStyle name="20% - Ênfase1 9 4 3 2 2" xfId="9089"/>
    <cellStyle name="20% - Ênfase1 9 4 3 3" xfId="9090"/>
    <cellStyle name="20% - Ênfase1 9 4 3 4" xfId="9091"/>
    <cellStyle name="20% - Ênfase1 9 4 3 5" xfId="9092"/>
    <cellStyle name="20% - Ênfase1 9 4 3 6" xfId="9093"/>
    <cellStyle name="20% - Ênfase1 9 4 4" xfId="9094"/>
    <cellStyle name="20% - Ênfase1 9 4 4 2" xfId="9095"/>
    <cellStyle name="20% - Ênfase1 9 4 4 3" xfId="9096"/>
    <cellStyle name="20% - Ênfase1 9 4 4 4" xfId="9097"/>
    <cellStyle name="20% - Ênfase1 9 4 5" xfId="9098"/>
    <cellStyle name="20% - Ênfase1 9 4 6" xfId="9099"/>
    <cellStyle name="20% - Ênfase1 9 4 7" xfId="9100"/>
    <cellStyle name="20% - Ênfase1 9 4 8" xfId="9101"/>
    <cellStyle name="20% - Ênfase1 9 4 9" xfId="9102"/>
    <cellStyle name="20% - Ênfase2" xfId="2" builtinId="34" customBuiltin="1"/>
    <cellStyle name="20% - Ênfase2 10" xfId="75"/>
    <cellStyle name="20% - Ênfase2 10 10" xfId="9103"/>
    <cellStyle name="20% - Ênfase2 10 11" xfId="9104"/>
    <cellStyle name="20% - Ênfase2 10 12" xfId="9105"/>
    <cellStyle name="20% - Ênfase2 10 13" xfId="9106"/>
    <cellStyle name="20% - Ênfase2 10 14" xfId="9107"/>
    <cellStyle name="20% - Ênfase2 10 15" xfId="9108"/>
    <cellStyle name="20% - Ênfase2 10 2" xfId="76"/>
    <cellStyle name="20% - Ênfase2 10 3" xfId="3027"/>
    <cellStyle name="20% - Ênfase2 10 3 10" xfId="9109"/>
    <cellStyle name="20% - Ênfase2 10 3 2" xfId="9110"/>
    <cellStyle name="20% - Ênfase2 10 3 2 2" xfId="9111"/>
    <cellStyle name="20% - Ênfase2 10 3 2 2 2" xfId="9112"/>
    <cellStyle name="20% - Ênfase2 10 3 2 2 2 2" xfId="9113"/>
    <cellStyle name="20% - Ênfase2 10 3 2 2 3" xfId="9114"/>
    <cellStyle name="20% - Ênfase2 10 3 2 2 4" xfId="9115"/>
    <cellStyle name="20% - Ênfase2 10 3 2 2 5" xfId="9116"/>
    <cellStyle name="20% - Ênfase2 10 3 2 2 6" xfId="9117"/>
    <cellStyle name="20% - Ênfase2 10 3 2 3" xfId="9118"/>
    <cellStyle name="20% - Ênfase2 10 3 2 3 2" xfId="9119"/>
    <cellStyle name="20% - Ênfase2 10 3 2 3 3" xfId="9120"/>
    <cellStyle name="20% - Ênfase2 10 3 2 4" xfId="9121"/>
    <cellStyle name="20% - Ênfase2 10 3 2 5" xfId="9122"/>
    <cellStyle name="20% - Ênfase2 10 3 2 6" xfId="9123"/>
    <cellStyle name="20% - Ênfase2 10 3 2 7" xfId="9124"/>
    <cellStyle name="20% - Ênfase2 10 3 2 8" xfId="9125"/>
    <cellStyle name="20% - Ênfase2 10 3 3" xfId="9126"/>
    <cellStyle name="20% - Ênfase2 10 3 3 2" xfId="9127"/>
    <cellStyle name="20% - Ênfase2 10 3 3 2 2" xfId="9128"/>
    <cellStyle name="20% - Ênfase2 10 3 3 3" xfId="9129"/>
    <cellStyle name="20% - Ênfase2 10 3 3 4" xfId="9130"/>
    <cellStyle name="20% - Ênfase2 10 3 3 5" xfId="9131"/>
    <cellStyle name="20% - Ênfase2 10 3 3 6" xfId="9132"/>
    <cellStyle name="20% - Ênfase2 10 3 4" xfId="9133"/>
    <cellStyle name="20% - Ênfase2 10 3 4 2" xfId="9134"/>
    <cellStyle name="20% - Ênfase2 10 3 4 3" xfId="9135"/>
    <cellStyle name="20% - Ênfase2 10 3 4 4" xfId="9136"/>
    <cellStyle name="20% - Ênfase2 10 3 5" xfId="9137"/>
    <cellStyle name="20% - Ênfase2 10 3 6" xfId="9138"/>
    <cellStyle name="20% - Ênfase2 10 3 7" xfId="9139"/>
    <cellStyle name="20% - Ênfase2 10 3 8" xfId="9140"/>
    <cellStyle name="20% - Ênfase2 10 3 9" xfId="9141"/>
    <cellStyle name="20% - Ênfase2 10 4" xfId="9142"/>
    <cellStyle name="20% - Ênfase2 10 4 10" xfId="9143"/>
    <cellStyle name="20% - Ênfase2 10 4 2" xfId="9144"/>
    <cellStyle name="20% - Ênfase2 10 4 2 2" xfId="9145"/>
    <cellStyle name="20% - Ênfase2 10 4 2 2 2" xfId="9146"/>
    <cellStyle name="20% - Ênfase2 10 4 2 2 2 2" xfId="9147"/>
    <cellStyle name="20% - Ênfase2 10 4 2 2 3" xfId="9148"/>
    <cellStyle name="20% - Ênfase2 10 4 2 2 4" xfId="9149"/>
    <cellStyle name="20% - Ênfase2 10 4 2 2 5" xfId="9150"/>
    <cellStyle name="20% - Ênfase2 10 4 2 2 6" xfId="9151"/>
    <cellStyle name="20% - Ênfase2 10 4 2 3" xfId="9152"/>
    <cellStyle name="20% - Ênfase2 10 4 2 3 2" xfId="9153"/>
    <cellStyle name="20% - Ênfase2 10 4 2 3 3" xfId="9154"/>
    <cellStyle name="20% - Ênfase2 10 4 2 4" xfId="9155"/>
    <cellStyle name="20% - Ênfase2 10 4 2 5" xfId="9156"/>
    <cellStyle name="20% - Ênfase2 10 4 2 6" xfId="9157"/>
    <cellStyle name="20% - Ênfase2 10 4 2 7" xfId="9158"/>
    <cellStyle name="20% - Ênfase2 10 4 2 8" xfId="9159"/>
    <cellStyle name="20% - Ênfase2 10 4 3" xfId="9160"/>
    <cellStyle name="20% - Ênfase2 10 4 3 2" xfId="9161"/>
    <cellStyle name="20% - Ênfase2 10 4 3 2 2" xfId="9162"/>
    <cellStyle name="20% - Ênfase2 10 4 3 3" xfId="9163"/>
    <cellStyle name="20% - Ênfase2 10 4 3 4" xfId="9164"/>
    <cellStyle name="20% - Ênfase2 10 4 3 5" xfId="9165"/>
    <cellStyle name="20% - Ênfase2 10 4 3 6" xfId="9166"/>
    <cellStyle name="20% - Ênfase2 10 4 4" xfId="9167"/>
    <cellStyle name="20% - Ênfase2 10 4 4 2" xfId="9168"/>
    <cellStyle name="20% - Ênfase2 10 4 4 3" xfId="9169"/>
    <cellStyle name="20% - Ênfase2 10 4 4 4" xfId="9170"/>
    <cellStyle name="20% - Ênfase2 10 4 5" xfId="9171"/>
    <cellStyle name="20% - Ênfase2 10 4 6" xfId="9172"/>
    <cellStyle name="20% - Ênfase2 10 4 7" xfId="9173"/>
    <cellStyle name="20% - Ênfase2 10 4 8" xfId="9174"/>
    <cellStyle name="20% - Ênfase2 10 4 9" xfId="9175"/>
    <cellStyle name="20% - Ênfase2 10 5" xfId="9176"/>
    <cellStyle name="20% - Ênfase2 10 5 10" xfId="9177"/>
    <cellStyle name="20% - Ênfase2 10 5 2" xfId="9178"/>
    <cellStyle name="20% - Ênfase2 10 5 2 2" xfId="9179"/>
    <cellStyle name="20% - Ênfase2 10 5 2 2 2" xfId="9180"/>
    <cellStyle name="20% - Ênfase2 10 5 2 2 2 2" xfId="9181"/>
    <cellStyle name="20% - Ênfase2 10 5 2 2 3" xfId="9182"/>
    <cellStyle name="20% - Ênfase2 10 5 2 2 4" xfId="9183"/>
    <cellStyle name="20% - Ênfase2 10 5 2 2 5" xfId="9184"/>
    <cellStyle name="20% - Ênfase2 10 5 2 2 6" xfId="9185"/>
    <cellStyle name="20% - Ênfase2 10 5 2 3" xfId="9186"/>
    <cellStyle name="20% - Ênfase2 10 5 2 3 2" xfId="9187"/>
    <cellStyle name="20% - Ênfase2 10 5 2 3 3" xfId="9188"/>
    <cellStyle name="20% - Ênfase2 10 5 2 4" xfId="9189"/>
    <cellStyle name="20% - Ênfase2 10 5 2 5" xfId="9190"/>
    <cellStyle name="20% - Ênfase2 10 5 2 6" xfId="9191"/>
    <cellStyle name="20% - Ênfase2 10 5 2 7" xfId="9192"/>
    <cellStyle name="20% - Ênfase2 10 5 2 8" xfId="9193"/>
    <cellStyle name="20% - Ênfase2 10 5 3" xfId="9194"/>
    <cellStyle name="20% - Ênfase2 10 5 3 2" xfId="9195"/>
    <cellStyle name="20% - Ênfase2 10 5 3 2 2" xfId="9196"/>
    <cellStyle name="20% - Ênfase2 10 5 3 3" xfId="9197"/>
    <cellStyle name="20% - Ênfase2 10 5 3 4" xfId="9198"/>
    <cellStyle name="20% - Ênfase2 10 5 3 5" xfId="9199"/>
    <cellStyle name="20% - Ênfase2 10 5 3 6" xfId="9200"/>
    <cellStyle name="20% - Ênfase2 10 5 4" xfId="9201"/>
    <cellStyle name="20% - Ênfase2 10 5 4 2" xfId="9202"/>
    <cellStyle name="20% - Ênfase2 10 5 4 3" xfId="9203"/>
    <cellStyle name="20% - Ênfase2 10 5 4 4" xfId="9204"/>
    <cellStyle name="20% - Ênfase2 10 5 5" xfId="9205"/>
    <cellStyle name="20% - Ênfase2 10 5 6" xfId="9206"/>
    <cellStyle name="20% - Ênfase2 10 5 7" xfId="9207"/>
    <cellStyle name="20% - Ênfase2 10 5 8" xfId="9208"/>
    <cellStyle name="20% - Ênfase2 10 5 9" xfId="9209"/>
    <cellStyle name="20% - Ênfase2 10 6" xfId="9210"/>
    <cellStyle name="20% - Ênfase2 10 6 2" xfId="9211"/>
    <cellStyle name="20% - Ênfase2 10 6 2 2" xfId="9212"/>
    <cellStyle name="20% - Ênfase2 10 6 2 2 2" xfId="9213"/>
    <cellStyle name="20% - Ênfase2 10 6 2 3" xfId="9214"/>
    <cellStyle name="20% - Ênfase2 10 6 2 4" xfId="9215"/>
    <cellStyle name="20% - Ênfase2 10 6 2 5" xfId="9216"/>
    <cellStyle name="20% - Ênfase2 10 6 2 6" xfId="9217"/>
    <cellStyle name="20% - Ênfase2 10 6 3" xfId="9218"/>
    <cellStyle name="20% - Ênfase2 10 6 3 2" xfId="9219"/>
    <cellStyle name="20% - Ênfase2 10 6 3 3" xfId="9220"/>
    <cellStyle name="20% - Ênfase2 10 6 3 4" xfId="9221"/>
    <cellStyle name="20% - Ênfase2 10 6 4" xfId="9222"/>
    <cellStyle name="20% - Ênfase2 10 6 5" xfId="9223"/>
    <cellStyle name="20% - Ênfase2 10 6 6" xfId="9224"/>
    <cellStyle name="20% - Ênfase2 10 6 7" xfId="9225"/>
    <cellStyle name="20% - Ênfase2 10 6 8" xfId="9226"/>
    <cellStyle name="20% - Ênfase2 10 6 9" xfId="9227"/>
    <cellStyle name="20% - Ênfase2 10 7" xfId="9228"/>
    <cellStyle name="20% - Ênfase2 10 7 2" xfId="9229"/>
    <cellStyle name="20% - Ênfase2 10 7 2 2" xfId="9230"/>
    <cellStyle name="20% - Ênfase2 10 7 2 2 2" xfId="9231"/>
    <cellStyle name="20% - Ênfase2 10 7 2 3" xfId="9232"/>
    <cellStyle name="20% - Ênfase2 10 7 2 4" xfId="9233"/>
    <cellStyle name="20% - Ênfase2 10 7 2 5" xfId="9234"/>
    <cellStyle name="20% - Ênfase2 10 7 2 6" xfId="9235"/>
    <cellStyle name="20% - Ênfase2 10 7 3" xfId="9236"/>
    <cellStyle name="20% - Ênfase2 10 7 3 2" xfId="9237"/>
    <cellStyle name="20% - Ênfase2 10 7 3 3" xfId="9238"/>
    <cellStyle name="20% - Ênfase2 10 7 4" xfId="9239"/>
    <cellStyle name="20% - Ênfase2 10 7 5" xfId="9240"/>
    <cellStyle name="20% - Ênfase2 10 7 6" xfId="9241"/>
    <cellStyle name="20% - Ênfase2 10 7 7" xfId="9242"/>
    <cellStyle name="20% - Ênfase2 10 7 8" xfId="9243"/>
    <cellStyle name="20% - Ênfase2 10 8" xfId="9244"/>
    <cellStyle name="20% - Ênfase2 10 8 2" xfId="9245"/>
    <cellStyle name="20% - Ênfase2 10 8 2 2" xfId="9246"/>
    <cellStyle name="20% - Ênfase2 10 8 2 3" xfId="9247"/>
    <cellStyle name="20% - Ênfase2 10 8 3" xfId="9248"/>
    <cellStyle name="20% - Ênfase2 10 8 4" xfId="9249"/>
    <cellStyle name="20% - Ênfase2 10 8 5" xfId="9250"/>
    <cellStyle name="20% - Ênfase2 10 8 6" xfId="9251"/>
    <cellStyle name="20% - Ênfase2 10 8 7" xfId="9252"/>
    <cellStyle name="20% - Ênfase2 10 9" xfId="9253"/>
    <cellStyle name="20% - Ênfase2 10 9 2" xfId="9254"/>
    <cellStyle name="20% - Ênfase2 10 9 3" xfId="9255"/>
    <cellStyle name="20% - Ênfase2 10 9 4" xfId="9256"/>
    <cellStyle name="20% - Ênfase2 10 9 5" xfId="9257"/>
    <cellStyle name="20% - Ênfase2 10 9 6" xfId="9258"/>
    <cellStyle name="20% - Ênfase2 11" xfId="77"/>
    <cellStyle name="20% - Ênfase2 11 10" xfId="9259"/>
    <cellStyle name="20% - Ênfase2 11 11" xfId="9260"/>
    <cellStyle name="20% - Ênfase2 11 12" xfId="9261"/>
    <cellStyle name="20% - Ênfase2 11 13" xfId="9262"/>
    <cellStyle name="20% - Ênfase2 11 14" xfId="9263"/>
    <cellStyle name="20% - Ênfase2 11 15" xfId="9264"/>
    <cellStyle name="20% - Ênfase2 11 2" xfId="78"/>
    <cellStyle name="20% - Ênfase2 11 3" xfId="3028"/>
    <cellStyle name="20% - Ênfase2 11 3 10" xfId="9265"/>
    <cellStyle name="20% - Ênfase2 11 3 2" xfId="9266"/>
    <cellStyle name="20% - Ênfase2 11 3 2 2" xfId="9267"/>
    <cellStyle name="20% - Ênfase2 11 3 2 2 2" xfId="9268"/>
    <cellStyle name="20% - Ênfase2 11 3 2 2 2 2" xfId="9269"/>
    <cellStyle name="20% - Ênfase2 11 3 2 2 3" xfId="9270"/>
    <cellStyle name="20% - Ênfase2 11 3 2 2 4" xfId="9271"/>
    <cellStyle name="20% - Ênfase2 11 3 2 2 5" xfId="9272"/>
    <cellStyle name="20% - Ênfase2 11 3 2 2 6" xfId="9273"/>
    <cellStyle name="20% - Ênfase2 11 3 2 3" xfId="9274"/>
    <cellStyle name="20% - Ênfase2 11 3 2 3 2" xfId="9275"/>
    <cellStyle name="20% - Ênfase2 11 3 2 3 3" xfId="9276"/>
    <cellStyle name="20% - Ênfase2 11 3 2 4" xfId="9277"/>
    <cellStyle name="20% - Ênfase2 11 3 2 5" xfId="9278"/>
    <cellStyle name="20% - Ênfase2 11 3 2 6" xfId="9279"/>
    <cellStyle name="20% - Ênfase2 11 3 2 7" xfId="9280"/>
    <cellStyle name="20% - Ênfase2 11 3 2 8" xfId="9281"/>
    <cellStyle name="20% - Ênfase2 11 3 3" xfId="9282"/>
    <cellStyle name="20% - Ênfase2 11 3 3 2" xfId="9283"/>
    <cellStyle name="20% - Ênfase2 11 3 3 2 2" xfId="9284"/>
    <cellStyle name="20% - Ênfase2 11 3 3 3" xfId="9285"/>
    <cellStyle name="20% - Ênfase2 11 3 3 4" xfId="9286"/>
    <cellStyle name="20% - Ênfase2 11 3 3 5" xfId="9287"/>
    <cellStyle name="20% - Ênfase2 11 3 3 6" xfId="9288"/>
    <cellStyle name="20% - Ênfase2 11 3 4" xfId="9289"/>
    <cellStyle name="20% - Ênfase2 11 3 4 2" xfId="9290"/>
    <cellStyle name="20% - Ênfase2 11 3 4 3" xfId="9291"/>
    <cellStyle name="20% - Ênfase2 11 3 4 4" xfId="9292"/>
    <cellStyle name="20% - Ênfase2 11 3 5" xfId="9293"/>
    <cellStyle name="20% - Ênfase2 11 3 6" xfId="9294"/>
    <cellStyle name="20% - Ênfase2 11 3 7" xfId="9295"/>
    <cellStyle name="20% - Ênfase2 11 3 8" xfId="9296"/>
    <cellStyle name="20% - Ênfase2 11 3 9" xfId="9297"/>
    <cellStyle name="20% - Ênfase2 11 4" xfId="9298"/>
    <cellStyle name="20% - Ênfase2 11 4 10" xfId="9299"/>
    <cellStyle name="20% - Ênfase2 11 4 2" xfId="9300"/>
    <cellStyle name="20% - Ênfase2 11 4 2 2" xfId="9301"/>
    <cellStyle name="20% - Ênfase2 11 4 2 2 2" xfId="9302"/>
    <cellStyle name="20% - Ênfase2 11 4 2 2 2 2" xfId="9303"/>
    <cellStyle name="20% - Ênfase2 11 4 2 2 3" xfId="9304"/>
    <cellStyle name="20% - Ênfase2 11 4 2 2 4" xfId="9305"/>
    <cellStyle name="20% - Ênfase2 11 4 2 2 5" xfId="9306"/>
    <cellStyle name="20% - Ênfase2 11 4 2 2 6" xfId="9307"/>
    <cellStyle name="20% - Ênfase2 11 4 2 3" xfId="9308"/>
    <cellStyle name="20% - Ênfase2 11 4 2 3 2" xfId="9309"/>
    <cellStyle name="20% - Ênfase2 11 4 2 3 3" xfId="9310"/>
    <cellStyle name="20% - Ênfase2 11 4 2 4" xfId="9311"/>
    <cellStyle name="20% - Ênfase2 11 4 2 5" xfId="9312"/>
    <cellStyle name="20% - Ênfase2 11 4 2 6" xfId="9313"/>
    <cellStyle name="20% - Ênfase2 11 4 2 7" xfId="9314"/>
    <cellStyle name="20% - Ênfase2 11 4 2 8" xfId="9315"/>
    <cellStyle name="20% - Ênfase2 11 4 3" xfId="9316"/>
    <cellStyle name="20% - Ênfase2 11 4 3 2" xfId="9317"/>
    <cellStyle name="20% - Ênfase2 11 4 3 2 2" xfId="9318"/>
    <cellStyle name="20% - Ênfase2 11 4 3 3" xfId="9319"/>
    <cellStyle name="20% - Ênfase2 11 4 3 4" xfId="9320"/>
    <cellStyle name="20% - Ênfase2 11 4 3 5" xfId="9321"/>
    <cellStyle name="20% - Ênfase2 11 4 3 6" xfId="9322"/>
    <cellStyle name="20% - Ênfase2 11 4 4" xfId="9323"/>
    <cellStyle name="20% - Ênfase2 11 4 4 2" xfId="9324"/>
    <cellStyle name="20% - Ênfase2 11 4 4 3" xfId="9325"/>
    <cellStyle name="20% - Ênfase2 11 4 4 4" xfId="9326"/>
    <cellStyle name="20% - Ênfase2 11 4 5" xfId="9327"/>
    <cellStyle name="20% - Ênfase2 11 4 6" xfId="9328"/>
    <cellStyle name="20% - Ênfase2 11 4 7" xfId="9329"/>
    <cellStyle name="20% - Ênfase2 11 4 8" xfId="9330"/>
    <cellStyle name="20% - Ênfase2 11 4 9" xfId="9331"/>
    <cellStyle name="20% - Ênfase2 11 5" xfId="9332"/>
    <cellStyle name="20% - Ênfase2 11 5 10" xfId="9333"/>
    <cellStyle name="20% - Ênfase2 11 5 2" xfId="9334"/>
    <cellStyle name="20% - Ênfase2 11 5 2 2" xfId="9335"/>
    <cellStyle name="20% - Ênfase2 11 5 2 2 2" xfId="9336"/>
    <cellStyle name="20% - Ênfase2 11 5 2 2 2 2" xfId="9337"/>
    <cellStyle name="20% - Ênfase2 11 5 2 2 3" xfId="9338"/>
    <cellStyle name="20% - Ênfase2 11 5 2 2 4" xfId="9339"/>
    <cellStyle name="20% - Ênfase2 11 5 2 2 5" xfId="9340"/>
    <cellStyle name="20% - Ênfase2 11 5 2 2 6" xfId="9341"/>
    <cellStyle name="20% - Ênfase2 11 5 2 3" xfId="9342"/>
    <cellStyle name="20% - Ênfase2 11 5 2 3 2" xfId="9343"/>
    <cellStyle name="20% - Ênfase2 11 5 2 3 3" xfId="9344"/>
    <cellStyle name="20% - Ênfase2 11 5 2 4" xfId="9345"/>
    <cellStyle name="20% - Ênfase2 11 5 2 5" xfId="9346"/>
    <cellStyle name="20% - Ênfase2 11 5 2 6" xfId="9347"/>
    <cellStyle name="20% - Ênfase2 11 5 2 7" xfId="9348"/>
    <cellStyle name="20% - Ênfase2 11 5 2 8" xfId="9349"/>
    <cellStyle name="20% - Ênfase2 11 5 3" xfId="9350"/>
    <cellStyle name="20% - Ênfase2 11 5 3 2" xfId="9351"/>
    <cellStyle name="20% - Ênfase2 11 5 3 2 2" xfId="9352"/>
    <cellStyle name="20% - Ênfase2 11 5 3 3" xfId="9353"/>
    <cellStyle name="20% - Ênfase2 11 5 3 4" xfId="9354"/>
    <cellStyle name="20% - Ênfase2 11 5 3 5" xfId="9355"/>
    <cellStyle name="20% - Ênfase2 11 5 3 6" xfId="9356"/>
    <cellStyle name="20% - Ênfase2 11 5 4" xfId="9357"/>
    <cellStyle name="20% - Ênfase2 11 5 4 2" xfId="9358"/>
    <cellStyle name="20% - Ênfase2 11 5 4 3" xfId="9359"/>
    <cellStyle name="20% - Ênfase2 11 5 4 4" xfId="9360"/>
    <cellStyle name="20% - Ênfase2 11 5 5" xfId="9361"/>
    <cellStyle name="20% - Ênfase2 11 5 6" xfId="9362"/>
    <cellStyle name="20% - Ênfase2 11 5 7" xfId="9363"/>
    <cellStyle name="20% - Ênfase2 11 5 8" xfId="9364"/>
    <cellStyle name="20% - Ênfase2 11 5 9" xfId="9365"/>
    <cellStyle name="20% - Ênfase2 11 6" xfId="9366"/>
    <cellStyle name="20% - Ênfase2 11 6 2" xfId="9367"/>
    <cellStyle name="20% - Ênfase2 11 6 2 2" xfId="9368"/>
    <cellStyle name="20% - Ênfase2 11 6 2 2 2" xfId="9369"/>
    <cellStyle name="20% - Ênfase2 11 6 2 3" xfId="9370"/>
    <cellStyle name="20% - Ênfase2 11 6 2 4" xfId="9371"/>
    <cellStyle name="20% - Ênfase2 11 6 2 5" xfId="9372"/>
    <cellStyle name="20% - Ênfase2 11 6 2 6" xfId="9373"/>
    <cellStyle name="20% - Ênfase2 11 6 3" xfId="9374"/>
    <cellStyle name="20% - Ênfase2 11 6 3 2" xfId="9375"/>
    <cellStyle name="20% - Ênfase2 11 6 3 3" xfId="9376"/>
    <cellStyle name="20% - Ênfase2 11 6 3 4" xfId="9377"/>
    <cellStyle name="20% - Ênfase2 11 6 4" xfId="9378"/>
    <cellStyle name="20% - Ênfase2 11 6 5" xfId="9379"/>
    <cellStyle name="20% - Ênfase2 11 6 6" xfId="9380"/>
    <cellStyle name="20% - Ênfase2 11 6 7" xfId="9381"/>
    <cellStyle name="20% - Ênfase2 11 6 8" xfId="9382"/>
    <cellStyle name="20% - Ênfase2 11 6 9" xfId="9383"/>
    <cellStyle name="20% - Ênfase2 11 7" xfId="9384"/>
    <cellStyle name="20% - Ênfase2 11 7 2" xfId="9385"/>
    <cellStyle name="20% - Ênfase2 11 7 2 2" xfId="9386"/>
    <cellStyle name="20% - Ênfase2 11 7 2 2 2" xfId="9387"/>
    <cellStyle name="20% - Ênfase2 11 7 2 3" xfId="9388"/>
    <cellStyle name="20% - Ênfase2 11 7 2 4" xfId="9389"/>
    <cellStyle name="20% - Ênfase2 11 7 2 5" xfId="9390"/>
    <cellStyle name="20% - Ênfase2 11 7 2 6" xfId="9391"/>
    <cellStyle name="20% - Ênfase2 11 7 3" xfId="9392"/>
    <cellStyle name="20% - Ênfase2 11 7 3 2" xfId="9393"/>
    <cellStyle name="20% - Ênfase2 11 7 3 3" xfId="9394"/>
    <cellStyle name="20% - Ênfase2 11 7 4" xfId="9395"/>
    <cellStyle name="20% - Ênfase2 11 7 5" xfId="9396"/>
    <cellStyle name="20% - Ênfase2 11 7 6" xfId="9397"/>
    <cellStyle name="20% - Ênfase2 11 7 7" xfId="9398"/>
    <cellStyle name="20% - Ênfase2 11 7 8" xfId="9399"/>
    <cellStyle name="20% - Ênfase2 11 8" xfId="9400"/>
    <cellStyle name="20% - Ênfase2 11 8 2" xfId="9401"/>
    <cellStyle name="20% - Ênfase2 11 8 2 2" xfId="9402"/>
    <cellStyle name="20% - Ênfase2 11 8 2 3" xfId="9403"/>
    <cellStyle name="20% - Ênfase2 11 8 3" xfId="9404"/>
    <cellStyle name="20% - Ênfase2 11 8 4" xfId="9405"/>
    <cellStyle name="20% - Ênfase2 11 8 5" xfId="9406"/>
    <cellStyle name="20% - Ênfase2 11 8 6" xfId="9407"/>
    <cellStyle name="20% - Ênfase2 11 8 7" xfId="9408"/>
    <cellStyle name="20% - Ênfase2 11 9" xfId="9409"/>
    <cellStyle name="20% - Ênfase2 11 9 2" xfId="9410"/>
    <cellStyle name="20% - Ênfase2 11 9 3" xfId="9411"/>
    <cellStyle name="20% - Ênfase2 11 9 4" xfId="9412"/>
    <cellStyle name="20% - Ênfase2 11 9 5" xfId="9413"/>
    <cellStyle name="20% - Ênfase2 11 9 6" xfId="9414"/>
    <cellStyle name="20% - Ênfase2 12" xfId="79"/>
    <cellStyle name="20% - Ênfase2 12 10" xfId="9415"/>
    <cellStyle name="20% - Ênfase2 12 11" xfId="9416"/>
    <cellStyle name="20% - Ênfase2 12 12" xfId="9417"/>
    <cellStyle name="20% - Ênfase2 12 13" xfId="9418"/>
    <cellStyle name="20% - Ênfase2 12 14" xfId="9419"/>
    <cellStyle name="20% - Ênfase2 12 15" xfId="9420"/>
    <cellStyle name="20% - Ênfase2 12 2" xfId="80"/>
    <cellStyle name="20% - Ênfase2 12 3" xfId="9421"/>
    <cellStyle name="20% - Ênfase2 12 3 10" xfId="9422"/>
    <cellStyle name="20% - Ênfase2 12 3 2" xfId="9423"/>
    <cellStyle name="20% - Ênfase2 12 3 2 2" xfId="9424"/>
    <cellStyle name="20% - Ênfase2 12 3 2 2 2" xfId="9425"/>
    <cellStyle name="20% - Ênfase2 12 3 2 2 2 2" xfId="9426"/>
    <cellStyle name="20% - Ênfase2 12 3 2 2 3" xfId="9427"/>
    <cellStyle name="20% - Ênfase2 12 3 2 2 4" xfId="9428"/>
    <cellStyle name="20% - Ênfase2 12 3 2 2 5" xfId="9429"/>
    <cellStyle name="20% - Ênfase2 12 3 2 2 6" xfId="9430"/>
    <cellStyle name="20% - Ênfase2 12 3 2 3" xfId="9431"/>
    <cellStyle name="20% - Ênfase2 12 3 2 3 2" xfId="9432"/>
    <cellStyle name="20% - Ênfase2 12 3 2 3 3" xfId="9433"/>
    <cellStyle name="20% - Ênfase2 12 3 2 4" xfId="9434"/>
    <cellStyle name="20% - Ênfase2 12 3 2 5" xfId="9435"/>
    <cellStyle name="20% - Ênfase2 12 3 2 6" xfId="9436"/>
    <cellStyle name="20% - Ênfase2 12 3 2 7" xfId="9437"/>
    <cellStyle name="20% - Ênfase2 12 3 2 8" xfId="9438"/>
    <cellStyle name="20% - Ênfase2 12 3 3" xfId="9439"/>
    <cellStyle name="20% - Ênfase2 12 3 3 2" xfId="9440"/>
    <cellStyle name="20% - Ênfase2 12 3 3 2 2" xfId="9441"/>
    <cellStyle name="20% - Ênfase2 12 3 3 3" xfId="9442"/>
    <cellStyle name="20% - Ênfase2 12 3 3 4" xfId="9443"/>
    <cellStyle name="20% - Ênfase2 12 3 3 5" xfId="9444"/>
    <cellStyle name="20% - Ênfase2 12 3 3 6" xfId="9445"/>
    <cellStyle name="20% - Ênfase2 12 3 4" xfId="9446"/>
    <cellStyle name="20% - Ênfase2 12 3 4 2" xfId="9447"/>
    <cellStyle name="20% - Ênfase2 12 3 4 3" xfId="9448"/>
    <cellStyle name="20% - Ênfase2 12 3 4 4" xfId="9449"/>
    <cellStyle name="20% - Ênfase2 12 3 5" xfId="9450"/>
    <cellStyle name="20% - Ênfase2 12 3 6" xfId="9451"/>
    <cellStyle name="20% - Ênfase2 12 3 7" xfId="9452"/>
    <cellStyle name="20% - Ênfase2 12 3 8" xfId="9453"/>
    <cellStyle name="20% - Ênfase2 12 3 9" xfId="9454"/>
    <cellStyle name="20% - Ênfase2 12 4" xfId="9455"/>
    <cellStyle name="20% - Ênfase2 12 4 10" xfId="9456"/>
    <cellStyle name="20% - Ênfase2 12 4 2" xfId="9457"/>
    <cellStyle name="20% - Ênfase2 12 4 2 2" xfId="9458"/>
    <cellStyle name="20% - Ênfase2 12 4 2 2 2" xfId="9459"/>
    <cellStyle name="20% - Ênfase2 12 4 2 2 2 2" xfId="9460"/>
    <cellStyle name="20% - Ênfase2 12 4 2 2 3" xfId="9461"/>
    <cellStyle name="20% - Ênfase2 12 4 2 2 4" xfId="9462"/>
    <cellStyle name="20% - Ênfase2 12 4 2 2 5" xfId="9463"/>
    <cellStyle name="20% - Ênfase2 12 4 2 2 6" xfId="9464"/>
    <cellStyle name="20% - Ênfase2 12 4 2 3" xfId="9465"/>
    <cellStyle name="20% - Ênfase2 12 4 2 3 2" xfId="9466"/>
    <cellStyle name="20% - Ênfase2 12 4 2 3 3" xfId="9467"/>
    <cellStyle name="20% - Ênfase2 12 4 2 4" xfId="9468"/>
    <cellStyle name="20% - Ênfase2 12 4 2 5" xfId="9469"/>
    <cellStyle name="20% - Ênfase2 12 4 2 6" xfId="9470"/>
    <cellStyle name="20% - Ênfase2 12 4 2 7" xfId="9471"/>
    <cellStyle name="20% - Ênfase2 12 4 2 8" xfId="9472"/>
    <cellStyle name="20% - Ênfase2 12 4 3" xfId="9473"/>
    <cellStyle name="20% - Ênfase2 12 4 3 2" xfId="9474"/>
    <cellStyle name="20% - Ênfase2 12 4 3 2 2" xfId="9475"/>
    <cellStyle name="20% - Ênfase2 12 4 3 3" xfId="9476"/>
    <cellStyle name="20% - Ênfase2 12 4 3 4" xfId="9477"/>
    <cellStyle name="20% - Ênfase2 12 4 3 5" xfId="9478"/>
    <cellStyle name="20% - Ênfase2 12 4 3 6" xfId="9479"/>
    <cellStyle name="20% - Ênfase2 12 4 4" xfId="9480"/>
    <cellStyle name="20% - Ênfase2 12 4 4 2" xfId="9481"/>
    <cellStyle name="20% - Ênfase2 12 4 4 3" xfId="9482"/>
    <cellStyle name="20% - Ênfase2 12 4 4 4" xfId="9483"/>
    <cellStyle name="20% - Ênfase2 12 4 5" xfId="9484"/>
    <cellStyle name="20% - Ênfase2 12 4 6" xfId="9485"/>
    <cellStyle name="20% - Ênfase2 12 4 7" xfId="9486"/>
    <cellStyle name="20% - Ênfase2 12 4 8" xfId="9487"/>
    <cellStyle name="20% - Ênfase2 12 4 9" xfId="9488"/>
    <cellStyle name="20% - Ênfase2 12 5" xfId="9489"/>
    <cellStyle name="20% - Ênfase2 12 5 10" xfId="9490"/>
    <cellStyle name="20% - Ênfase2 12 5 2" xfId="9491"/>
    <cellStyle name="20% - Ênfase2 12 5 2 2" xfId="9492"/>
    <cellStyle name="20% - Ênfase2 12 5 2 2 2" xfId="9493"/>
    <cellStyle name="20% - Ênfase2 12 5 2 2 2 2" xfId="9494"/>
    <cellStyle name="20% - Ênfase2 12 5 2 2 3" xfId="9495"/>
    <cellStyle name="20% - Ênfase2 12 5 2 2 4" xfId="9496"/>
    <cellStyle name="20% - Ênfase2 12 5 2 2 5" xfId="9497"/>
    <cellStyle name="20% - Ênfase2 12 5 2 2 6" xfId="9498"/>
    <cellStyle name="20% - Ênfase2 12 5 2 3" xfId="9499"/>
    <cellStyle name="20% - Ênfase2 12 5 2 3 2" xfId="9500"/>
    <cellStyle name="20% - Ênfase2 12 5 2 3 3" xfId="9501"/>
    <cellStyle name="20% - Ênfase2 12 5 2 4" xfId="9502"/>
    <cellStyle name="20% - Ênfase2 12 5 2 5" xfId="9503"/>
    <cellStyle name="20% - Ênfase2 12 5 2 6" xfId="9504"/>
    <cellStyle name="20% - Ênfase2 12 5 2 7" xfId="9505"/>
    <cellStyle name="20% - Ênfase2 12 5 2 8" xfId="9506"/>
    <cellStyle name="20% - Ênfase2 12 5 3" xfId="9507"/>
    <cellStyle name="20% - Ênfase2 12 5 3 2" xfId="9508"/>
    <cellStyle name="20% - Ênfase2 12 5 3 2 2" xfId="9509"/>
    <cellStyle name="20% - Ênfase2 12 5 3 3" xfId="9510"/>
    <cellStyle name="20% - Ênfase2 12 5 3 4" xfId="9511"/>
    <cellStyle name="20% - Ênfase2 12 5 3 5" xfId="9512"/>
    <cellStyle name="20% - Ênfase2 12 5 3 6" xfId="9513"/>
    <cellStyle name="20% - Ênfase2 12 5 4" xfId="9514"/>
    <cellStyle name="20% - Ênfase2 12 5 4 2" xfId="9515"/>
    <cellStyle name="20% - Ênfase2 12 5 4 3" xfId="9516"/>
    <cellStyle name="20% - Ênfase2 12 5 4 4" xfId="9517"/>
    <cellStyle name="20% - Ênfase2 12 5 5" xfId="9518"/>
    <cellStyle name="20% - Ênfase2 12 5 6" xfId="9519"/>
    <cellStyle name="20% - Ênfase2 12 5 7" xfId="9520"/>
    <cellStyle name="20% - Ênfase2 12 5 8" xfId="9521"/>
    <cellStyle name="20% - Ênfase2 12 5 9" xfId="9522"/>
    <cellStyle name="20% - Ênfase2 12 6" xfId="9523"/>
    <cellStyle name="20% - Ênfase2 12 6 2" xfId="9524"/>
    <cellStyle name="20% - Ênfase2 12 6 2 2" xfId="9525"/>
    <cellStyle name="20% - Ênfase2 12 6 2 2 2" xfId="9526"/>
    <cellStyle name="20% - Ênfase2 12 6 2 3" xfId="9527"/>
    <cellStyle name="20% - Ênfase2 12 6 2 4" xfId="9528"/>
    <cellStyle name="20% - Ênfase2 12 6 2 5" xfId="9529"/>
    <cellStyle name="20% - Ênfase2 12 6 2 6" xfId="9530"/>
    <cellStyle name="20% - Ênfase2 12 6 3" xfId="9531"/>
    <cellStyle name="20% - Ênfase2 12 6 3 2" xfId="9532"/>
    <cellStyle name="20% - Ênfase2 12 6 3 3" xfId="9533"/>
    <cellStyle name="20% - Ênfase2 12 6 3 4" xfId="9534"/>
    <cellStyle name="20% - Ênfase2 12 6 4" xfId="9535"/>
    <cellStyle name="20% - Ênfase2 12 6 5" xfId="9536"/>
    <cellStyle name="20% - Ênfase2 12 6 6" xfId="9537"/>
    <cellStyle name="20% - Ênfase2 12 6 7" xfId="9538"/>
    <cellStyle name="20% - Ênfase2 12 6 8" xfId="9539"/>
    <cellStyle name="20% - Ênfase2 12 6 9" xfId="9540"/>
    <cellStyle name="20% - Ênfase2 12 7" xfId="9541"/>
    <cellStyle name="20% - Ênfase2 12 7 2" xfId="9542"/>
    <cellStyle name="20% - Ênfase2 12 7 2 2" xfId="9543"/>
    <cellStyle name="20% - Ênfase2 12 7 2 2 2" xfId="9544"/>
    <cellStyle name="20% - Ênfase2 12 7 2 3" xfId="9545"/>
    <cellStyle name="20% - Ênfase2 12 7 2 4" xfId="9546"/>
    <cellStyle name="20% - Ênfase2 12 7 2 5" xfId="9547"/>
    <cellStyle name="20% - Ênfase2 12 7 2 6" xfId="9548"/>
    <cellStyle name="20% - Ênfase2 12 7 3" xfId="9549"/>
    <cellStyle name="20% - Ênfase2 12 7 3 2" xfId="9550"/>
    <cellStyle name="20% - Ênfase2 12 7 3 3" xfId="9551"/>
    <cellStyle name="20% - Ênfase2 12 7 4" xfId="9552"/>
    <cellStyle name="20% - Ênfase2 12 7 5" xfId="9553"/>
    <cellStyle name="20% - Ênfase2 12 7 6" xfId="9554"/>
    <cellStyle name="20% - Ênfase2 12 7 7" xfId="9555"/>
    <cellStyle name="20% - Ênfase2 12 7 8" xfId="9556"/>
    <cellStyle name="20% - Ênfase2 12 8" xfId="9557"/>
    <cellStyle name="20% - Ênfase2 12 8 2" xfId="9558"/>
    <cellStyle name="20% - Ênfase2 12 8 2 2" xfId="9559"/>
    <cellStyle name="20% - Ênfase2 12 8 2 3" xfId="9560"/>
    <cellStyle name="20% - Ênfase2 12 8 3" xfId="9561"/>
    <cellStyle name="20% - Ênfase2 12 8 4" xfId="9562"/>
    <cellStyle name="20% - Ênfase2 12 8 5" xfId="9563"/>
    <cellStyle name="20% - Ênfase2 12 8 6" xfId="9564"/>
    <cellStyle name="20% - Ênfase2 12 8 7" xfId="9565"/>
    <cellStyle name="20% - Ênfase2 12 9" xfId="9566"/>
    <cellStyle name="20% - Ênfase2 12 9 2" xfId="9567"/>
    <cellStyle name="20% - Ênfase2 12 9 3" xfId="9568"/>
    <cellStyle name="20% - Ênfase2 12 9 4" xfId="9569"/>
    <cellStyle name="20% - Ênfase2 12 9 5" xfId="9570"/>
    <cellStyle name="20% - Ênfase2 12 9 6" xfId="9571"/>
    <cellStyle name="20% - Ênfase2 13" xfId="81"/>
    <cellStyle name="20% - Ênfase2 13 10" xfId="9572"/>
    <cellStyle name="20% - Ênfase2 13 11" xfId="9573"/>
    <cellStyle name="20% - Ênfase2 13 12" xfId="9574"/>
    <cellStyle name="20% - Ênfase2 13 13" xfId="9575"/>
    <cellStyle name="20% - Ênfase2 13 14" xfId="9576"/>
    <cellStyle name="20% - Ênfase2 13 15" xfId="9577"/>
    <cellStyle name="20% - Ênfase2 13 2" xfId="82"/>
    <cellStyle name="20% - Ênfase2 13 3" xfId="9578"/>
    <cellStyle name="20% - Ênfase2 13 3 10" xfId="9579"/>
    <cellStyle name="20% - Ênfase2 13 3 2" xfId="9580"/>
    <cellStyle name="20% - Ênfase2 13 3 2 2" xfId="9581"/>
    <cellStyle name="20% - Ênfase2 13 3 2 2 2" xfId="9582"/>
    <cellStyle name="20% - Ênfase2 13 3 2 2 2 2" xfId="9583"/>
    <cellStyle name="20% - Ênfase2 13 3 2 2 3" xfId="9584"/>
    <cellStyle name="20% - Ênfase2 13 3 2 2 4" xfId="9585"/>
    <cellStyle name="20% - Ênfase2 13 3 2 2 5" xfId="9586"/>
    <cellStyle name="20% - Ênfase2 13 3 2 2 6" xfId="9587"/>
    <cellStyle name="20% - Ênfase2 13 3 2 3" xfId="9588"/>
    <cellStyle name="20% - Ênfase2 13 3 2 3 2" xfId="9589"/>
    <cellStyle name="20% - Ênfase2 13 3 2 3 3" xfId="9590"/>
    <cellStyle name="20% - Ênfase2 13 3 2 4" xfId="9591"/>
    <cellStyle name="20% - Ênfase2 13 3 2 5" xfId="9592"/>
    <cellStyle name="20% - Ênfase2 13 3 2 6" xfId="9593"/>
    <cellStyle name="20% - Ênfase2 13 3 2 7" xfId="9594"/>
    <cellStyle name="20% - Ênfase2 13 3 2 8" xfId="9595"/>
    <cellStyle name="20% - Ênfase2 13 3 3" xfId="9596"/>
    <cellStyle name="20% - Ênfase2 13 3 3 2" xfId="9597"/>
    <cellStyle name="20% - Ênfase2 13 3 3 2 2" xfId="9598"/>
    <cellStyle name="20% - Ênfase2 13 3 3 3" xfId="9599"/>
    <cellStyle name="20% - Ênfase2 13 3 3 4" xfId="9600"/>
    <cellStyle name="20% - Ênfase2 13 3 3 5" xfId="9601"/>
    <cellStyle name="20% - Ênfase2 13 3 3 6" xfId="9602"/>
    <cellStyle name="20% - Ênfase2 13 3 4" xfId="9603"/>
    <cellStyle name="20% - Ênfase2 13 3 4 2" xfId="9604"/>
    <cellStyle name="20% - Ênfase2 13 3 4 3" xfId="9605"/>
    <cellStyle name="20% - Ênfase2 13 3 4 4" xfId="9606"/>
    <cellStyle name="20% - Ênfase2 13 3 5" xfId="9607"/>
    <cellStyle name="20% - Ênfase2 13 3 6" xfId="9608"/>
    <cellStyle name="20% - Ênfase2 13 3 7" xfId="9609"/>
    <cellStyle name="20% - Ênfase2 13 3 8" xfId="9610"/>
    <cellStyle name="20% - Ênfase2 13 3 9" xfId="9611"/>
    <cellStyle name="20% - Ênfase2 13 4" xfId="9612"/>
    <cellStyle name="20% - Ênfase2 13 4 10" xfId="9613"/>
    <cellStyle name="20% - Ênfase2 13 4 2" xfId="9614"/>
    <cellStyle name="20% - Ênfase2 13 4 2 2" xfId="9615"/>
    <cellStyle name="20% - Ênfase2 13 4 2 2 2" xfId="9616"/>
    <cellStyle name="20% - Ênfase2 13 4 2 2 2 2" xfId="9617"/>
    <cellStyle name="20% - Ênfase2 13 4 2 2 3" xfId="9618"/>
    <cellStyle name="20% - Ênfase2 13 4 2 2 4" xfId="9619"/>
    <cellStyle name="20% - Ênfase2 13 4 2 2 5" xfId="9620"/>
    <cellStyle name="20% - Ênfase2 13 4 2 2 6" xfId="9621"/>
    <cellStyle name="20% - Ênfase2 13 4 2 3" xfId="9622"/>
    <cellStyle name="20% - Ênfase2 13 4 2 3 2" xfId="9623"/>
    <cellStyle name="20% - Ênfase2 13 4 2 3 3" xfId="9624"/>
    <cellStyle name="20% - Ênfase2 13 4 2 4" xfId="9625"/>
    <cellStyle name="20% - Ênfase2 13 4 2 5" xfId="9626"/>
    <cellStyle name="20% - Ênfase2 13 4 2 6" xfId="9627"/>
    <cellStyle name="20% - Ênfase2 13 4 2 7" xfId="9628"/>
    <cellStyle name="20% - Ênfase2 13 4 2 8" xfId="9629"/>
    <cellStyle name="20% - Ênfase2 13 4 3" xfId="9630"/>
    <cellStyle name="20% - Ênfase2 13 4 3 2" xfId="9631"/>
    <cellStyle name="20% - Ênfase2 13 4 3 2 2" xfId="9632"/>
    <cellStyle name="20% - Ênfase2 13 4 3 3" xfId="9633"/>
    <cellStyle name="20% - Ênfase2 13 4 3 4" xfId="9634"/>
    <cellStyle name="20% - Ênfase2 13 4 3 5" xfId="9635"/>
    <cellStyle name="20% - Ênfase2 13 4 3 6" xfId="9636"/>
    <cellStyle name="20% - Ênfase2 13 4 4" xfId="9637"/>
    <cellStyle name="20% - Ênfase2 13 4 4 2" xfId="9638"/>
    <cellStyle name="20% - Ênfase2 13 4 4 3" xfId="9639"/>
    <cellStyle name="20% - Ênfase2 13 4 4 4" xfId="9640"/>
    <cellStyle name="20% - Ênfase2 13 4 5" xfId="9641"/>
    <cellStyle name="20% - Ênfase2 13 4 6" xfId="9642"/>
    <cellStyle name="20% - Ênfase2 13 4 7" xfId="9643"/>
    <cellStyle name="20% - Ênfase2 13 4 8" xfId="9644"/>
    <cellStyle name="20% - Ênfase2 13 4 9" xfId="9645"/>
    <cellStyle name="20% - Ênfase2 13 5" xfId="9646"/>
    <cellStyle name="20% - Ênfase2 13 5 10" xfId="9647"/>
    <cellStyle name="20% - Ênfase2 13 5 2" xfId="9648"/>
    <cellStyle name="20% - Ênfase2 13 5 2 2" xfId="9649"/>
    <cellStyle name="20% - Ênfase2 13 5 2 2 2" xfId="9650"/>
    <cellStyle name="20% - Ênfase2 13 5 2 2 2 2" xfId="9651"/>
    <cellStyle name="20% - Ênfase2 13 5 2 2 3" xfId="9652"/>
    <cellStyle name="20% - Ênfase2 13 5 2 2 4" xfId="9653"/>
    <cellStyle name="20% - Ênfase2 13 5 2 2 5" xfId="9654"/>
    <cellStyle name="20% - Ênfase2 13 5 2 2 6" xfId="9655"/>
    <cellStyle name="20% - Ênfase2 13 5 2 3" xfId="9656"/>
    <cellStyle name="20% - Ênfase2 13 5 2 3 2" xfId="9657"/>
    <cellStyle name="20% - Ênfase2 13 5 2 3 3" xfId="9658"/>
    <cellStyle name="20% - Ênfase2 13 5 2 4" xfId="9659"/>
    <cellStyle name="20% - Ênfase2 13 5 2 5" xfId="9660"/>
    <cellStyle name="20% - Ênfase2 13 5 2 6" xfId="9661"/>
    <cellStyle name="20% - Ênfase2 13 5 2 7" xfId="9662"/>
    <cellStyle name="20% - Ênfase2 13 5 2 8" xfId="9663"/>
    <cellStyle name="20% - Ênfase2 13 5 3" xfId="9664"/>
    <cellStyle name="20% - Ênfase2 13 5 3 2" xfId="9665"/>
    <cellStyle name="20% - Ênfase2 13 5 3 2 2" xfId="9666"/>
    <cellStyle name="20% - Ênfase2 13 5 3 3" xfId="9667"/>
    <cellStyle name="20% - Ênfase2 13 5 3 4" xfId="9668"/>
    <cellStyle name="20% - Ênfase2 13 5 3 5" xfId="9669"/>
    <cellStyle name="20% - Ênfase2 13 5 3 6" xfId="9670"/>
    <cellStyle name="20% - Ênfase2 13 5 4" xfId="9671"/>
    <cellStyle name="20% - Ênfase2 13 5 4 2" xfId="9672"/>
    <cellStyle name="20% - Ênfase2 13 5 4 3" xfId="9673"/>
    <cellStyle name="20% - Ênfase2 13 5 4 4" xfId="9674"/>
    <cellStyle name="20% - Ênfase2 13 5 5" xfId="9675"/>
    <cellStyle name="20% - Ênfase2 13 5 6" xfId="9676"/>
    <cellStyle name="20% - Ênfase2 13 5 7" xfId="9677"/>
    <cellStyle name="20% - Ênfase2 13 5 8" xfId="9678"/>
    <cellStyle name="20% - Ênfase2 13 5 9" xfId="9679"/>
    <cellStyle name="20% - Ênfase2 13 6" xfId="9680"/>
    <cellStyle name="20% - Ênfase2 13 6 2" xfId="9681"/>
    <cellStyle name="20% - Ênfase2 13 6 2 2" xfId="9682"/>
    <cellStyle name="20% - Ênfase2 13 6 2 2 2" xfId="9683"/>
    <cellStyle name="20% - Ênfase2 13 6 2 3" xfId="9684"/>
    <cellStyle name="20% - Ênfase2 13 6 2 4" xfId="9685"/>
    <cellStyle name="20% - Ênfase2 13 6 2 5" xfId="9686"/>
    <cellStyle name="20% - Ênfase2 13 6 2 6" xfId="9687"/>
    <cellStyle name="20% - Ênfase2 13 6 3" xfId="9688"/>
    <cellStyle name="20% - Ênfase2 13 6 3 2" xfId="9689"/>
    <cellStyle name="20% - Ênfase2 13 6 3 3" xfId="9690"/>
    <cellStyle name="20% - Ênfase2 13 6 3 4" xfId="9691"/>
    <cellStyle name="20% - Ênfase2 13 6 4" xfId="9692"/>
    <cellStyle name="20% - Ênfase2 13 6 5" xfId="9693"/>
    <cellStyle name="20% - Ênfase2 13 6 6" xfId="9694"/>
    <cellStyle name="20% - Ênfase2 13 6 7" xfId="9695"/>
    <cellStyle name="20% - Ênfase2 13 6 8" xfId="9696"/>
    <cellStyle name="20% - Ênfase2 13 6 9" xfId="9697"/>
    <cellStyle name="20% - Ênfase2 13 7" xfId="9698"/>
    <cellStyle name="20% - Ênfase2 13 7 2" xfId="9699"/>
    <cellStyle name="20% - Ênfase2 13 7 2 2" xfId="9700"/>
    <cellStyle name="20% - Ênfase2 13 7 2 2 2" xfId="9701"/>
    <cellStyle name="20% - Ênfase2 13 7 2 3" xfId="9702"/>
    <cellStyle name="20% - Ênfase2 13 7 2 4" xfId="9703"/>
    <cellStyle name="20% - Ênfase2 13 7 2 5" xfId="9704"/>
    <cellStyle name="20% - Ênfase2 13 7 2 6" xfId="9705"/>
    <cellStyle name="20% - Ênfase2 13 7 3" xfId="9706"/>
    <cellStyle name="20% - Ênfase2 13 7 3 2" xfId="9707"/>
    <cellStyle name="20% - Ênfase2 13 7 3 3" xfId="9708"/>
    <cellStyle name="20% - Ênfase2 13 7 4" xfId="9709"/>
    <cellStyle name="20% - Ênfase2 13 7 5" xfId="9710"/>
    <cellStyle name="20% - Ênfase2 13 7 6" xfId="9711"/>
    <cellStyle name="20% - Ênfase2 13 7 7" xfId="9712"/>
    <cellStyle name="20% - Ênfase2 13 7 8" xfId="9713"/>
    <cellStyle name="20% - Ênfase2 13 8" xfId="9714"/>
    <cellStyle name="20% - Ênfase2 13 8 2" xfId="9715"/>
    <cellStyle name="20% - Ênfase2 13 8 2 2" xfId="9716"/>
    <cellStyle name="20% - Ênfase2 13 8 2 3" xfId="9717"/>
    <cellStyle name="20% - Ênfase2 13 8 3" xfId="9718"/>
    <cellStyle name="20% - Ênfase2 13 8 4" xfId="9719"/>
    <cellStyle name="20% - Ênfase2 13 8 5" xfId="9720"/>
    <cellStyle name="20% - Ênfase2 13 8 6" xfId="9721"/>
    <cellStyle name="20% - Ênfase2 13 8 7" xfId="9722"/>
    <cellStyle name="20% - Ênfase2 13 9" xfId="9723"/>
    <cellStyle name="20% - Ênfase2 13 9 2" xfId="9724"/>
    <cellStyle name="20% - Ênfase2 13 9 3" xfId="9725"/>
    <cellStyle name="20% - Ênfase2 13 9 4" xfId="9726"/>
    <cellStyle name="20% - Ênfase2 13 9 5" xfId="9727"/>
    <cellStyle name="20% - Ênfase2 13 9 6" xfId="9728"/>
    <cellStyle name="20% - Ênfase2 14" xfId="2257"/>
    <cellStyle name="20% - Ênfase2 14 2" xfId="83"/>
    <cellStyle name="20% - Ênfase2 15" xfId="9729"/>
    <cellStyle name="20% - Ênfase2 15 10" xfId="9730"/>
    <cellStyle name="20% - Ênfase2 15 11" xfId="9731"/>
    <cellStyle name="20% - Ênfase2 15 2" xfId="84"/>
    <cellStyle name="20% - Ênfase2 15 3" xfId="9732"/>
    <cellStyle name="20% - Ênfase2 15 3 2" xfId="9733"/>
    <cellStyle name="20% - Ênfase2 15 3 2 2" xfId="9734"/>
    <cellStyle name="20% - Ênfase2 15 3 2 2 2" xfId="9735"/>
    <cellStyle name="20% - Ênfase2 15 3 2 3" xfId="9736"/>
    <cellStyle name="20% - Ênfase2 15 3 2 4" xfId="9737"/>
    <cellStyle name="20% - Ênfase2 15 3 2 5" xfId="9738"/>
    <cellStyle name="20% - Ênfase2 15 3 2 6" xfId="9739"/>
    <cellStyle name="20% - Ênfase2 15 3 3" xfId="9740"/>
    <cellStyle name="20% - Ênfase2 15 3 3 2" xfId="9741"/>
    <cellStyle name="20% - Ênfase2 15 3 3 3" xfId="9742"/>
    <cellStyle name="20% - Ênfase2 15 3 4" xfId="9743"/>
    <cellStyle name="20% - Ênfase2 15 3 5" xfId="9744"/>
    <cellStyle name="20% - Ênfase2 15 3 6" xfId="9745"/>
    <cellStyle name="20% - Ênfase2 15 3 7" xfId="9746"/>
    <cellStyle name="20% - Ênfase2 15 3 8" xfId="9747"/>
    <cellStyle name="20% - Ênfase2 15 4" xfId="9748"/>
    <cellStyle name="20% - Ênfase2 15 4 2" xfId="9749"/>
    <cellStyle name="20% - Ênfase2 15 4 2 2" xfId="9750"/>
    <cellStyle name="20% - Ênfase2 15 4 3" xfId="9751"/>
    <cellStyle name="20% - Ênfase2 15 4 4" xfId="9752"/>
    <cellStyle name="20% - Ênfase2 15 4 5" xfId="9753"/>
    <cellStyle name="20% - Ênfase2 15 4 6" xfId="9754"/>
    <cellStyle name="20% - Ênfase2 15 5" xfId="9755"/>
    <cellStyle name="20% - Ênfase2 15 5 2" xfId="9756"/>
    <cellStyle name="20% - Ênfase2 15 5 3" xfId="9757"/>
    <cellStyle name="20% - Ênfase2 15 5 4" xfId="9758"/>
    <cellStyle name="20% - Ênfase2 15 6" xfId="9759"/>
    <cellStyle name="20% - Ênfase2 15 7" xfId="9760"/>
    <cellStyle name="20% - Ênfase2 15 8" xfId="9761"/>
    <cellStyle name="20% - Ênfase2 15 9" xfId="9762"/>
    <cellStyle name="20% - Ênfase2 16" xfId="9763"/>
    <cellStyle name="20% - Ênfase2 16 10" xfId="9764"/>
    <cellStyle name="20% - Ênfase2 16 11" xfId="9765"/>
    <cellStyle name="20% - Ênfase2 16 2" xfId="85"/>
    <cellStyle name="20% - Ênfase2 16 3" xfId="9766"/>
    <cellStyle name="20% - Ênfase2 16 3 2" xfId="9767"/>
    <cellStyle name="20% - Ênfase2 16 3 2 2" xfId="9768"/>
    <cellStyle name="20% - Ênfase2 16 3 2 2 2" xfId="9769"/>
    <cellStyle name="20% - Ênfase2 16 3 2 3" xfId="9770"/>
    <cellStyle name="20% - Ênfase2 16 3 2 4" xfId="9771"/>
    <cellStyle name="20% - Ênfase2 16 3 2 5" xfId="9772"/>
    <cellStyle name="20% - Ênfase2 16 3 2 6" xfId="9773"/>
    <cellStyle name="20% - Ênfase2 16 3 3" xfId="9774"/>
    <cellStyle name="20% - Ênfase2 16 3 3 2" xfId="9775"/>
    <cellStyle name="20% - Ênfase2 16 3 3 3" xfId="9776"/>
    <cellStyle name="20% - Ênfase2 16 3 4" xfId="9777"/>
    <cellStyle name="20% - Ênfase2 16 3 5" xfId="9778"/>
    <cellStyle name="20% - Ênfase2 16 3 6" xfId="9779"/>
    <cellStyle name="20% - Ênfase2 16 3 7" xfId="9780"/>
    <cellStyle name="20% - Ênfase2 16 3 8" xfId="9781"/>
    <cellStyle name="20% - Ênfase2 16 4" xfId="9782"/>
    <cellStyle name="20% - Ênfase2 16 4 2" xfId="9783"/>
    <cellStyle name="20% - Ênfase2 16 4 2 2" xfId="9784"/>
    <cellStyle name="20% - Ênfase2 16 4 3" xfId="9785"/>
    <cellStyle name="20% - Ênfase2 16 4 4" xfId="9786"/>
    <cellStyle name="20% - Ênfase2 16 4 5" xfId="9787"/>
    <cellStyle name="20% - Ênfase2 16 4 6" xfId="9788"/>
    <cellStyle name="20% - Ênfase2 16 5" xfId="9789"/>
    <cellStyle name="20% - Ênfase2 16 5 2" xfId="9790"/>
    <cellStyle name="20% - Ênfase2 16 5 3" xfId="9791"/>
    <cellStyle name="20% - Ênfase2 16 5 4" xfId="9792"/>
    <cellStyle name="20% - Ênfase2 16 6" xfId="9793"/>
    <cellStyle name="20% - Ênfase2 16 7" xfId="9794"/>
    <cellStyle name="20% - Ênfase2 16 8" xfId="9795"/>
    <cellStyle name="20% - Ênfase2 16 9" xfId="9796"/>
    <cellStyle name="20% - Ênfase2 17" xfId="9797"/>
    <cellStyle name="20% - Ênfase2 17 10" xfId="9798"/>
    <cellStyle name="20% - Ênfase2 17 2" xfId="86"/>
    <cellStyle name="20% - Ênfase2 17 3" xfId="9799"/>
    <cellStyle name="20% - Ênfase2 17 3 2" xfId="9800"/>
    <cellStyle name="20% - Ênfase2 17 3 2 2" xfId="9801"/>
    <cellStyle name="20% - Ênfase2 17 3 3" xfId="9802"/>
    <cellStyle name="20% - Ênfase2 17 3 4" xfId="9803"/>
    <cellStyle name="20% - Ênfase2 17 3 5" xfId="9804"/>
    <cellStyle name="20% - Ênfase2 17 3 6" xfId="9805"/>
    <cellStyle name="20% - Ênfase2 17 4" xfId="9806"/>
    <cellStyle name="20% - Ênfase2 17 4 2" xfId="9807"/>
    <cellStyle name="20% - Ênfase2 17 4 3" xfId="9808"/>
    <cellStyle name="20% - Ênfase2 17 4 4" xfId="9809"/>
    <cellStyle name="20% - Ênfase2 17 5" xfId="9810"/>
    <cellStyle name="20% - Ênfase2 17 6" xfId="9811"/>
    <cellStyle name="20% - Ênfase2 17 7" xfId="9812"/>
    <cellStyle name="20% - Ênfase2 17 8" xfId="9813"/>
    <cellStyle name="20% - Ênfase2 17 9" xfId="9814"/>
    <cellStyle name="20% - Ênfase2 18" xfId="9815"/>
    <cellStyle name="20% - Ênfase2 18 2" xfId="9816"/>
    <cellStyle name="20% - Ênfase2 18 2 2" xfId="9817"/>
    <cellStyle name="20% - Ênfase2 18 2 2 2" xfId="9818"/>
    <cellStyle name="20% - Ênfase2 18 2 3" xfId="9819"/>
    <cellStyle name="20% - Ênfase2 18 2 4" xfId="9820"/>
    <cellStyle name="20% - Ênfase2 18 2 5" xfId="9821"/>
    <cellStyle name="20% - Ênfase2 18 2 6" xfId="9822"/>
    <cellStyle name="20% - Ênfase2 18 3" xfId="9823"/>
    <cellStyle name="20% - Ênfase2 18 3 2" xfId="9824"/>
    <cellStyle name="20% - Ênfase2 18 3 3" xfId="9825"/>
    <cellStyle name="20% - Ênfase2 18 4" xfId="9826"/>
    <cellStyle name="20% - Ênfase2 18 5" xfId="9827"/>
    <cellStyle name="20% - Ênfase2 18 6" xfId="9828"/>
    <cellStyle name="20% - Ênfase2 18 7" xfId="9829"/>
    <cellStyle name="20% - Ênfase2 18 8" xfId="9830"/>
    <cellStyle name="20% - Ênfase2 19" xfId="9831"/>
    <cellStyle name="20% - Ênfase2 19 2" xfId="9832"/>
    <cellStyle name="20% - Ênfase2 19 2 2" xfId="9833"/>
    <cellStyle name="20% - Ênfase2 19 2 3" xfId="9834"/>
    <cellStyle name="20% - Ênfase2 19 3" xfId="9835"/>
    <cellStyle name="20% - Ênfase2 19 4" xfId="9836"/>
    <cellStyle name="20% - Ênfase2 19 5" xfId="9837"/>
    <cellStyle name="20% - Ênfase2 19 6" xfId="9838"/>
    <cellStyle name="20% - Ênfase2 19 7" xfId="9839"/>
    <cellStyle name="20% - Ênfase2 2" xfId="87"/>
    <cellStyle name="20% - Ênfase2 2 2" xfId="88"/>
    <cellStyle name="20% - Ênfase2 2 2 2" xfId="9840"/>
    <cellStyle name="20% - Ênfase2 2 2 2 10" xfId="9841"/>
    <cellStyle name="20% - Ênfase2 2 2 2 2" xfId="9842"/>
    <cellStyle name="20% - Ênfase2 2 2 2 2 2" xfId="9843"/>
    <cellStyle name="20% - Ênfase2 2 2 2 2 2 2" xfId="9844"/>
    <cellStyle name="20% - Ênfase2 2 2 2 2 2 2 2" xfId="9845"/>
    <cellStyle name="20% - Ênfase2 2 2 2 2 2 3" xfId="9846"/>
    <cellStyle name="20% - Ênfase2 2 2 2 2 2 4" xfId="9847"/>
    <cellStyle name="20% - Ênfase2 2 2 2 2 2 5" xfId="9848"/>
    <cellStyle name="20% - Ênfase2 2 2 2 2 2 6" xfId="9849"/>
    <cellStyle name="20% - Ênfase2 2 2 2 2 3" xfId="9850"/>
    <cellStyle name="20% - Ênfase2 2 2 2 2 3 2" xfId="9851"/>
    <cellStyle name="20% - Ênfase2 2 2 2 2 3 3" xfId="9852"/>
    <cellStyle name="20% - Ênfase2 2 2 2 2 4" xfId="9853"/>
    <cellStyle name="20% - Ênfase2 2 2 2 2 5" xfId="9854"/>
    <cellStyle name="20% - Ênfase2 2 2 2 2 6" xfId="9855"/>
    <cellStyle name="20% - Ênfase2 2 2 2 2 7" xfId="9856"/>
    <cellStyle name="20% - Ênfase2 2 2 2 2 8" xfId="9857"/>
    <cellStyle name="20% - Ênfase2 2 2 2 3" xfId="9858"/>
    <cellStyle name="20% - Ênfase2 2 2 2 3 2" xfId="9859"/>
    <cellStyle name="20% - Ênfase2 2 2 2 3 2 2" xfId="9860"/>
    <cellStyle name="20% - Ênfase2 2 2 2 3 3" xfId="9861"/>
    <cellStyle name="20% - Ênfase2 2 2 2 3 4" xfId="9862"/>
    <cellStyle name="20% - Ênfase2 2 2 2 3 5" xfId="9863"/>
    <cellStyle name="20% - Ênfase2 2 2 2 3 6" xfId="9864"/>
    <cellStyle name="20% - Ênfase2 2 2 2 4" xfId="9865"/>
    <cellStyle name="20% - Ênfase2 2 2 2 4 2" xfId="9866"/>
    <cellStyle name="20% - Ênfase2 2 2 2 4 3" xfId="9867"/>
    <cellStyle name="20% - Ênfase2 2 2 2 4 4" xfId="9868"/>
    <cellStyle name="20% - Ênfase2 2 2 2 5" xfId="9869"/>
    <cellStyle name="20% - Ênfase2 2 2 2 6" xfId="9870"/>
    <cellStyle name="20% - Ênfase2 2 2 2 7" xfId="9871"/>
    <cellStyle name="20% - Ênfase2 2 2 2 8" xfId="9872"/>
    <cellStyle name="20% - Ênfase2 2 2 2 9" xfId="9873"/>
    <cellStyle name="20% - Ênfase2 2 2 3" xfId="9874"/>
    <cellStyle name="20% - Ênfase2 2 2 4" xfId="9875"/>
    <cellStyle name="20% - Ênfase2 2 2 4 10" xfId="9876"/>
    <cellStyle name="20% - Ênfase2 2 2 4 2" xfId="9877"/>
    <cellStyle name="20% - Ênfase2 2 2 4 2 2" xfId="9878"/>
    <cellStyle name="20% - Ênfase2 2 2 4 2 2 2" xfId="9879"/>
    <cellStyle name="20% - Ênfase2 2 2 4 2 2 2 2" xfId="9880"/>
    <cellStyle name="20% - Ênfase2 2 2 4 2 2 3" xfId="9881"/>
    <cellStyle name="20% - Ênfase2 2 2 4 2 2 4" xfId="9882"/>
    <cellStyle name="20% - Ênfase2 2 2 4 2 2 5" xfId="9883"/>
    <cellStyle name="20% - Ênfase2 2 2 4 2 2 6" xfId="9884"/>
    <cellStyle name="20% - Ênfase2 2 2 4 2 3" xfId="9885"/>
    <cellStyle name="20% - Ênfase2 2 2 4 2 3 2" xfId="9886"/>
    <cellStyle name="20% - Ênfase2 2 2 4 2 3 3" xfId="9887"/>
    <cellStyle name="20% - Ênfase2 2 2 4 2 4" xfId="9888"/>
    <cellStyle name="20% - Ênfase2 2 2 4 2 5" xfId="9889"/>
    <cellStyle name="20% - Ênfase2 2 2 4 2 6" xfId="9890"/>
    <cellStyle name="20% - Ênfase2 2 2 4 2 7" xfId="9891"/>
    <cellStyle name="20% - Ênfase2 2 2 4 2 8" xfId="9892"/>
    <cellStyle name="20% - Ênfase2 2 2 4 3" xfId="9893"/>
    <cellStyle name="20% - Ênfase2 2 2 4 3 2" xfId="9894"/>
    <cellStyle name="20% - Ênfase2 2 2 4 3 2 2" xfId="9895"/>
    <cellStyle name="20% - Ênfase2 2 2 4 3 3" xfId="9896"/>
    <cellStyle name="20% - Ênfase2 2 2 4 3 4" xfId="9897"/>
    <cellStyle name="20% - Ênfase2 2 2 4 3 5" xfId="9898"/>
    <cellStyle name="20% - Ênfase2 2 2 4 3 6" xfId="9899"/>
    <cellStyle name="20% - Ênfase2 2 2 4 4" xfId="9900"/>
    <cellStyle name="20% - Ênfase2 2 2 4 4 2" xfId="9901"/>
    <cellStyle name="20% - Ênfase2 2 2 4 4 3" xfId="9902"/>
    <cellStyle name="20% - Ênfase2 2 2 4 4 4" xfId="9903"/>
    <cellStyle name="20% - Ênfase2 2 2 4 5" xfId="9904"/>
    <cellStyle name="20% - Ênfase2 2 2 4 6" xfId="9905"/>
    <cellStyle name="20% - Ênfase2 2 2 4 7" xfId="9906"/>
    <cellStyle name="20% - Ênfase2 2 2 4 8" xfId="9907"/>
    <cellStyle name="20% - Ênfase2 2 2 4 9" xfId="9908"/>
    <cellStyle name="20% - Ênfase2 2 2 5" xfId="9909"/>
    <cellStyle name="20% - Ênfase2 2 2 5 10" xfId="9910"/>
    <cellStyle name="20% - Ênfase2 2 2 5 2" xfId="9911"/>
    <cellStyle name="20% - Ênfase2 2 2 5 2 2" xfId="9912"/>
    <cellStyle name="20% - Ênfase2 2 2 5 2 2 2" xfId="9913"/>
    <cellStyle name="20% - Ênfase2 2 2 5 2 2 2 2" xfId="9914"/>
    <cellStyle name="20% - Ênfase2 2 2 5 2 2 3" xfId="9915"/>
    <cellStyle name="20% - Ênfase2 2 2 5 2 2 4" xfId="9916"/>
    <cellStyle name="20% - Ênfase2 2 2 5 2 2 5" xfId="9917"/>
    <cellStyle name="20% - Ênfase2 2 2 5 2 2 6" xfId="9918"/>
    <cellStyle name="20% - Ênfase2 2 2 5 2 3" xfId="9919"/>
    <cellStyle name="20% - Ênfase2 2 2 5 2 3 2" xfId="9920"/>
    <cellStyle name="20% - Ênfase2 2 2 5 2 3 3" xfId="9921"/>
    <cellStyle name="20% - Ênfase2 2 2 5 2 4" xfId="9922"/>
    <cellStyle name="20% - Ênfase2 2 2 5 2 5" xfId="9923"/>
    <cellStyle name="20% - Ênfase2 2 2 5 2 6" xfId="9924"/>
    <cellStyle name="20% - Ênfase2 2 2 5 2 7" xfId="9925"/>
    <cellStyle name="20% - Ênfase2 2 2 5 2 8" xfId="9926"/>
    <cellStyle name="20% - Ênfase2 2 2 5 3" xfId="9927"/>
    <cellStyle name="20% - Ênfase2 2 2 5 3 2" xfId="9928"/>
    <cellStyle name="20% - Ênfase2 2 2 5 3 2 2" xfId="9929"/>
    <cellStyle name="20% - Ênfase2 2 2 5 3 3" xfId="9930"/>
    <cellStyle name="20% - Ênfase2 2 2 5 3 4" xfId="9931"/>
    <cellStyle name="20% - Ênfase2 2 2 5 3 5" xfId="9932"/>
    <cellStyle name="20% - Ênfase2 2 2 5 3 6" xfId="9933"/>
    <cellStyle name="20% - Ênfase2 2 2 5 4" xfId="9934"/>
    <cellStyle name="20% - Ênfase2 2 2 5 4 2" xfId="9935"/>
    <cellStyle name="20% - Ênfase2 2 2 5 4 3" xfId="9936"/>
    <cellStyle name="20% - Ênfase2 2 2 5 4 4" xfId="9937"/>
    <cellStyle name="20% - Ênfase2 2 2 5 5" xfId="9938"/>
    <cellStyle name="20% - Ênfase2 2 2 5 6" xfId="9939"/>
    <cellStyle name="20% - Ênfase2 2 2 5 7" xfId="9940"/>
    <cellStyle name="20% - Ênfase2 2 2 5 8" xfId="9941"/>
    <cellStyle name="20% - Ênfase2 2 2 5 9" xfId="9942"/>
    <cellStyle name="20% - Ênfase2 2 2 6" xfId="9943"/>
    <cellStyle name="20% - Ênfase2 2 2 6 10" xfId="9944"/>
    <cellStyle name="20% - Ênfase2 2 2 6 2" xfId="9945"/>
    <cellStyle name="20% - Ênfase2 2 2 6 2 2" xfId="9946"/>
    <cellStyle name="20% - Ênfase2 2 2 6 2 2 2" xfId="9947"/>
    <cellStyle name="20% - Ênfase2 2 2 6 2 2 2 2" xfId="9948"/>
    <cellStyle name="20% - Ênfase2 2 2 6 2 2 3" xfId="9949"/>
    <cellStyle name="20% - Ênfase2 2 2 6 2 2 4" xfId="9950"/>
    <cellStyle name="20% - Ênfase2 2 2 6 2 2 5" xfId="9951"/>
    <cellStyle name="20% - Ênfase2 2 2 6 2 2 6" xfId="9952"/>
    <cellStyle name="20% - Ênfase2 2 2 6 2 3" xfId="9953"/>
    <cellStyle name="20% - Ênfase2 2 2 6 2 3 2" xfId="9954"/>
    <cellStyle name="20% - Ênfase2 2 2 6 2 3 3" xfId="9955"/>
    <cellStyle name="20% - Ênfase2 2 2 6 2 4" xfId="9956"/>
    <cellStyle name="20% - Ênfase2 2 2 6 2 5" xfId="9957"/>
    <cellStyle name="20% - Ênfase2 2 2 6 2 6" xfId="9958"/>
    <cellStyle name="20% - Ênfase2 2 2 6 2 7" xfId="9959"/>
    <cellStyle name="20% - Ênfase2 2 2 6 2 8" xfId="9960"/>
    <cellStyle name="20% - Ênfase2 2 2 6 3" xfId="9961"/>
    <cellStyle name="20% - Ênfase2 2 2 6 3 2" xfId="9962"/>
    <cellStyle name="20% - Ênfase2 2 2 6 3 2 2" xfId="9963"/>
    <cellStyle name="20% - Ênfase2 2 2 6 3 3" xfId="9964"/>
    <cellStyle name="20% - Ênfase2 2 2 6 3 4" xfId="9965"/>
    <cellStyle name="20% - Ênfase2 2 2 6 3 5" xfId="9966"/>
    <cellStyle name="20% - Ênfase2 2 2 6 3 6" xfId="9967"/>
    <cellStyle name="20% - Ênfase2 2 2 6 4" xfId="9968"/>
    <cellStyle name="20% - Ênfase2 2 2 6 4 2" xfId="9969"/>
    <cellStyle name="20% - Ênfase2 2 2 6 4 3" xfId="9970"/>
    <cellStyle name="20% - Ênfase2 2 2 6 4 4" xfId="9971"/>
    <cellStyle name="20% - Ênfase2 2 2 6 5" xfId="9972"/>
    <cellStyle name="20% - Ênfase2 2 2 6 6" xfId="9973"/>
    <cellStyle name="20% - Ênfase2 2 2 6 7" xfId="9974"/>
    <cellStyle name="20% - Ênfase2 2 2 6 8" xfId="9975"/>
    <cellStyle name="20% - Ênfase2 2 2 6 9" xfId="9976"/>
    <cellStyle name="20% - Ênfase2 2 3" xfId="2868"/>
    <cellStyle name="20% - Ênfase2 2 3 10" xfId="9977"/>
    <cellStyle name="20% - Ênfase2 2 3 11" xfId="9978"/>
    <cellStyle name="20% - Ênfase2 2 3 12" xfId="9979"/>
    <cellStyle name="20% - Ênfase2 2 3 2" xfId="9980"/>
    <cellStyle name="20% - Ênfase2 2 3 3" xfId="9981"/>
    <cellStyle name="20% - Ênfase2 2 3 3 2" xfId="9982"/>
    <cellStyle name="20% - Ênfase2 2 3 3 2 2" xfId="9983"/>
    <cellStyle name="20% - Ênfase2 2 3 3 2 2 2" xfId="9984"/>
    <cellStyle name="20% - Ênfase2 2 3 3 2 3" xfId="9985"/>
    <cellStyle name="20% - Ênfase2 2 3 3 2 4" xfId="9986"/>
    <cellStyle name="20% - Ênfase2 2 3 3 2 5" xfId="9987"/>
    <cellStyle name="20% - Ênfase2 2 3 3 2 6" xfId="9988"/>
    <cellStyle name="20% - Ênfase2 2 3 3 3" xfId="9989"/>
    <cellStyle name="20% - Ênfase2 2 3 3 3 2" xfId="9990"/>
    <cellStyle name="20% - Ênfase2 2 3 3 3 3" xfId="9991"/>
    <cellStyle name="20% - Ênfase2 2 3 3 3 4" xfId="9992"/>
    <cellStyle name="20% - Ênfase2 2 3 3 4" xfId="9993"/>
    <cellStyle name="20% - Ênfase2 2 3 3 5" xfId="9994"/>
    <cellStyle name="20% - Ênfase2 2 3 3 6" xfId="9995"/>
    <cellStyle name="20% - Ênfase2 2 3 3 7" xfId="9996"/>
    <cellStyle name="20% - Ênfase2 2 3 3 8" xfId="9997"/>
    <cellStyle name="20% - Ênfase2 2 3 3 9" xfId="9998"/>
    <cellStyle name="20% - Ênfase2 2 3 4" xfId="9999"/>
    <cellStyle name="20% - Ênfase2 2 3 4 2" xfId="10000"/>
    <cellStyle name="20% - Ênfase2 2 3 4 2 2" xfId="10001"/>
    <cellStyle name="20% - Ênfase2 2 3 4 2 2 2" xfId="10002"/>
    <cellStyle name="20% - Ênfase2 2 3 4 2 3" xfId="10003"/>
    <cellStyle name="20% - Ênfase2 2 3 4 2 4" xfId="10004"/>
    <cellStyle name="20% - Ênfase2 2 3 4 2 5" xfId="10005"/>
    <cellStyle name="20% - Ênfase2 2 3 4 2 6" xfId="10006"/>
    <cellStyle name="20% - Ênfase2 2 3 4 3" xfId="10007"/>
    <cellStyle name="20% - Ênfase2 2 3 4 3 2" xfId="10008"/>
    <cellStyle name="20% - Ênfase2 2 3 4 3 3" xfId="10009"/>
    <cellStyle name="20% - Ênfase2 2 3 4 4" xfId="10010"/>
    <cellStyle name="20% - Ênfase2 2 3 4 5" xfId="10011"/>
    <cellStyle name="20% - Ênfase2 2 3 4 6" xfId="10012"/>
    <cellStyle name="20% - Ênfase2 2 3 4 7" xfId="10013"/>
    <cellStyle name="20% - Ênfase2 2 3 4 8" xfId="10014"/>
    <cellStyle name="20% - Ênfase2 2 3 5" xfId="10015"/>
    <cellStyle name="20% - Ênfase2 2 3 5 2" xfId="10016"/>
    <cellStyle name="20% - Ênfase2 2 3 5 2 2" xfId="10017"/>
    <cellStyle name="20% - Ênfase2 2 3 5 3" xfId="10018"/>
    <cellStyle name="20% - Ênfase2 2 3 5 4" xfId="10019"/>
    <cellStyle name="20% - Ênfase2 2 3 5 5" xfId="10020"/>
    <cellStyle name="20% - Ênfase2 2 3 5 6" xfId="10021"/>
    <cellStyle name="20% - Ênfase2 2 3 6" xfId="10022"/>
    <cellStyle name="20% - Ênfase2 2 3 6 2" xfId="10023"/>
    <cellStyle name="20% - Ênfase2 2 3 6 3" xfId="10024"/>
    <cellStyle name="20% - Ênfase2 2 3 6 4" xfId="10025"/>
    <cellStyle name="20% - Ênfase2 2 3 7" xfId="10026"/>
    <cellStyle name="20% - Ênfase2 2 3 8" xfId="10027"/>
    <cellStyle name="20% - Ênfase2 2 3 9" xfId="10028"/>
    <cellStyle name="20% - Ênfase2 2 4" xfId="10029"/>
    <cellStyle name="20% - Ênfase2 2 4 10" xfId="10030"/>
    <cellStyle name="20% - Ênfase2 2 4 2" xfId="10031"/>
    <cellStyle name="20% - Ênfase2 2 4 2 2" xfId="10032"/>
    <cellStyle name="20% - Ênfase2 2 4 2 2 2" xfId="10033"/>
    <cellStyle name="20% - Ênfase2 2 4 2 2 2 2" xfId="10034"/>
    <cellStyle name="20% - Ênfase2 2 4 2 2 3" xfId="10035"/>
    <cellStyle name="20% - Ênfase2 2 4 2 2 4" xfId="10036"/>
    <cellStyle name="20% - Ênfase2 2 4 2 2 5" xfId="10037"/>
    <cellStyle name="20% - Ênfase2 2 4 2 2 6" xfId="10038"/>
    <cellStyle name="20% - Ênfase2 2 4 2 3" xfId="10039"/>
    <cellStyle name="20% - Ênfase2 2 4 2 3 2" xfId="10040"/>
    <cellStyle name="20% - Ênfase2 2 4 2 3 3" xfId="10041"/>
    <cellStyle name="20% - Ênfase2 2 4 2 4" xfId="10042"/>
    <cellStyle name="20% - Ênfase2 2 4 2 5" xfId="10043"/>
    <cellStyle name="20% - Ênfase2 2 4 2 6" xfId="10044"/>
    <cellStyle name="20% - Ênfase2 2 4 2 7" xfId="10045"/>
    <cellStyle name="20% - Ênfase2 2 4 2 8" xfId="10046"/>
    <cellStyle name="20% - Ênfase2 2 4 3" xfId="10047"/>
    <cellStyle name="20% - Ênfase2 2 4 3 2" xfId="10048"/>
    <cellStyle name="20% - Ênfase2 2 4 3 2 2" xfId="10049"/>
    <cellStyle name="20% - Ênfase2 2 4 3 3" xfId="10050"/>
    <cellStyle name="20% - Ênfase2 2 4 3 4" xfId="10051"/>
    <cellStyle name="20% - Ênfase2 2 4 3 5" xfId="10052"/>
    <cellStyle name="20% - Ênfase2 2 4 3 6" xfId="10053"/>
    <cellStyle name="20% - Ênfase2 2 4 4" xfId="10054"/>
    <cellStyle name="20% - Ênfase2 2 4 4 2" xfId="10055"/>
    <cellStyle name="20% - Ênfase2 2 4 4 3" xfId="10056"/>
    <cellStyle name="20% - Ênfase2 2 4 4 4" xfId="10057"/>
    <cellStyle name="20% - Ênfase2 2 4 5" xfId="10058"/>
    <cellStyle name="20% - Ênfase2 2 4 6" xfId="10059"/>
    <cellStyle name="20% - Ênfase2 2 4 7" xfId="10060"/>
    <cellStyle name="20% - Ênfase2 2 4 8" xfId="10061"/>
    <cellStyle name="20% - Ênfase2 2 4 9" xfId="10062"/>
    <cellStyle name="20% - Ênfase2 20" xfId="10063"/>
    <cellStyle name="20% - Ênfase2 20 2" xfId="10064"/>
    <cellStyle name="20% - Ênfase2 20 3" xfId="10065"/>
    <cellStyle name="20% - Ênfase2 20 4" xfId="10066"/>
    <cellStyle name="20% - Ênfase2 20 5" xfId="10067"/>
    <cellStyle name="20% - Ênfase2 20 6" xfId="10068"/>
    <cellStyle name="20% - Ênfase2 21" xfId="10069"/>
    <cellStyle name="20% - Ênfase2 22" xfId="10070"/>
    <cellStyle name="20% - Ênfase2 23" xfId="10071"/>
    <cellStyle name="20% - Ênfase2 24" xfId="10072"/>
    <cellStyle name="20% - Ênfase2 25" xfId="10073"/>
    <cellStyle name="20% - Ênfase2 26" xfId="10074"/>
    <cellStyle name="20% - Ênfase2 3" xfId="89"/>
    <cellStyle name="20% - Ênfase2 3 2" xfId="90"/>
    <cellStyle name="20% - Ênfase2 3 2 2" xfId="10075"/>
    <cellStyle name="20% - Ênfase2 3 2 2 10" xfId="10076"/>
    <cellStyle name="20% - Ênfase2 3 2 2 2" xfId="10077"/>
    <cellStyle name="20% - Ênfase2 3 2 2 2 2" xfId="10078"/>
    <cellStyle name="20% - Ênfase2 3 2 2 2 2 2" xfId="10079"/>
    <cellStyle name="20% - Ênfase2 3 2 2 2 2 2 2" xfId="10080"/>
    <cellStyle name="20% - Ênfase2 3 2 2 2 2 3" xfId="10081"/>
    <cellStyle name="20% - Ênfase2 3 2 2 2 2 4" xfId="10082"/>
    <cellStyle name="20% - Ênfase2 3 2 2 2 2 5" xfId="10083"/>
    <cellStyle name="20% - Ênfase2 3 2 2 2 2 6" xfId="10084"/>
    <cellStyle name="20% - Ênfase2 3 2 2 2 3" xfId="10085"/>
    <cellStyle name="20% - Ênfase2 3 2 2 2 3 2" xfId="10086"/>
    <cellStyle name="20% - Ênfase2 3 2 2 2 3 3" xfId="10087"/>
    <cellStyle name="20% - Ênfase2 3 2 2 2 4" xfId="10088"/>
    <cellStyle name="20% - Ênfase2 3 2 2 2 5" xfId="10089"/>
    <cellStyle name="20% - Ênfase2 3 2 2 2 6" xfId="10090"/>
    <cellStyle name="20% - Ênfase2 3 2 2 2 7" xfId="10091"/>
    <cellStyle name="20% - Ênfase2 3 2 2 2 8" xfId="10092"/>
    <cellStyle name="20% - Ênfase2 3 2 2 3" xfId="10093"/>
    <cellStyle name="20% - Ênfase2 3 2 2 3 2" xfId="10094"/>
    <cellStyle name="20% - Ênfase2 3 2 2 3 2 2" xfId="10095"/>
    <cellStyle name="20% - Ênfase2 3 2 2 3 3" xfId="10096"/>
    <cellStyle name="20% - Ênfase2 3 2 2 3 4" xfId="10097"/>
    <cellStyle name="20% - Ênfase2 3 2 2 3 5" xfId="10098"/>
    <cellStyle name="20% - Ênfase2 3 2 2 3 6" xfId="10099"/>
    <cellStyle name="20% - Ênfase2 3 2 2 4" xfId="10100"/>
    <cellStyle name="20% - Ênfase2 3 2 2 4 2" xfId="10101"/>
    <cellStyle name="20% - Ênfase2 3 2 2 4 3" xfId="10102"/>
    <cellStyle name="20% - Ênfase2 3 2 2 4 4" xfId="10103"/>
    <cellStyle name="20% - Ênfase2 3 2 2 5" xfId="10104"/>
    <cellStyle name="20% - Ênfase2 3 2 2 6" xfId="10105"/>
    <cellStyle name="20% - Ênfase2 3 2 2 7" xfId="10106"/>
    <cellStyle name="20% - Ênfase2 3 2 2 8" xfId="10107"/>
    <cellStyle name="20% - Ênfase2 3 2 2 9" xfId="10108"/>
    <cellStyle name="20% - Ênfase2 3 2 3" xfId="10109"/>
    <cellStyle name="20% - Ênfase2 3 2 4" xfId="10110"/>
    <cellStyle name="20% - Ênfase2 3 2 4 10" xfId="10111"/>
    <cellStyle name="20% - Ênfase2 3 2 4 2" xfId="10112"/>
    <cellStyle name="20% - Ênfase2 3 2 4 2 2" xfId="10113"/>
    <cellStyle name="20% - Ênfase2 3 2 4 2 2 2" xfId="10114"/>
    <cellStyle name="20% - Ênfase2 3 2 4 2 2 2 2" xfId="10115"/>
    <cellStyle name="20% - Ênfase2 3 2 4 2 2 3" xfId="10116"/>
    <cellStyle name="20% - Ênfase2 3 2 4 2 2 4" xfId="10117"/>
    <cellStyle name="20% - Ênfase2 3 2 4 2 2 5" xfId="10118"/>
    <cellStyle name="20% - Ênfase2 3 2 4 2 2 6" xfId="10119"/>
    <cellStyle name="20% - Ênfase2 3 2 4 2 3" xfId="10120"/>
    <cellStyle name="20% - Ênfase2 3 2 4 2 3 2" xfId="10121"/>
    <cellStyle name="20% - Ênfase2 3 2 4 2 3 3" xfId="10122"/>
    <cellStyle name="20% - Ênfase2 3 2 4 2 4" xfId="10123"/>
    <cellStyle name="20% - Ênfase2 3 2 4 2 5" xfId="10124"/>
    <cellStyle name="20% - Ênfase2 3 2 4 2 6" xfId="10125"/>
    <cellStyle name="20% - Ênfase2 3 2 4 2 7" xfId="10126"/>
    <cellStyle name="20% - Ênfase2 3 2 4 2 8" xfId="10127"/>
    <cellStyle name="20% - Ênfase2 3 2 4 3" xfId="10128"/>
    <cellStyle name="20% - Ênfase2 3 2 4 3 2" xfId="10129"/>
    <cellStyle name="20% - Ênfase2 3 2 4 3 2 2" xfId="10130"/>
    <cellStyle name="20% - Ênfase2 3 2 4 3 3" xfId="10131"/>
    <cellStyle name="20% - Ênfase2 3 2 4 3 4" xfId="10132"/>
    <cellStyle name="20% - Ênfase2 3 2 4 3 5" xfId="10133"/>
    <cellStyle name="20% - Ênfase2 3 2 4 3 6" xfId="10134"/>
    <cellStyle name="20% - Ênfase2 3 2 4 4" xfId="10135"/>
    <cellStyle name="20% - Ênfase2 3 2 4 4 2" xfId="10136"/>
    <cellStyle name="20% - Ênfase2 3 2 4 4 3" xfId="10137"/>
    <cellStyle name="20% - Ênfase2 3 2 4 4 4" xfId="10138"/>
    <cellStyle name="20% - Ênfase2 3 2 4 5" xfId="10139"/>
    <cellStyle name="20% - Ênfase2 3 2 4 6" xfId="10140"/>
    <cellStyle name="20% - Ênfase2 3 2 4 7" xfId="10141"/>
    <cellStyle name="20% - Ênfase2 3 2 4 8" xfId="10142"/>
    <cellStyle name="20% - Ênfase2 3 2 4 9" xfId="10143"/>
    <cellStyle name="20% - Ênfase2 3 2 5" xfId="10144"/>
    <cellStyle name="20% - Ênfase2 3 2 5 10" xfId="10145"/>
    <cellStyle name="20% - Ênfase2 3 2 5 2" xfId="10146"/>
    <cellStyle name="20% - Ênfase2 3 2 5 2 2" xfId="10147"/>
    <cellStyle name="20% - Ênfase2 3 2 5 2 2 2" xfId="10148"/>
    <cellStyle name="20% - Ênfase2 3 2 5 2 2 2 2" xfId="10149"/>
    <cellStyle name="20% - Ênfase2 3 2 5 2 2 3" xfId="10150"/>
    <cellStyle name="20% - Ênfase2 3 2 5 2 2 4" xfId="10151"/>
    <cellStyle name="20% - Ênfase2 3 2 5 2 2 5" xfId="10152"/>
    <cellStyle name="20% - Ênfase2 3 2 5 2 2 6" xfId="10153"/>
    <cellStyle name="20% - Ênfase2 3 2 5 2 3" xfId="10154"/>
    <cellStyle name="20% - Ênfase2 3 2 5 2 3 2" xfId="10155"/>
    <cellStyle name="20% - Ênfase2 3 2 5 2 3 3" xfId="10156"/>
    <cellStyle name="20% - Ênfase2 3 2 5 2 4" xfId="10157"/>
    <cellStyle name="20% - Ênfase2 3 2 5 2 5" xfId="10158"/>
    <cellStyle name="20% - Ênfase2 3 2 5 2 6" xfId="10159"/>
    <cellStyle name="20% - Ênfase2 3 2 5 2 7" xfId="10160"/>
    <cellStyle name="20% - Ênfase2 3 2 5 2 8" xfId="10161"/>
    <cellStyle name="20% - Ênfase2 3 2 5 3" xfId="10162"/>
    <cellStyle name="20% - Ênfase2 3 2 5 3 2" xfId="10163"/>
    <cellStyle name="20% - Ênfase2 3 2 5 3 2 2" xfId="10164"/>
    <cellStyle name="20% - Ênfase2 3 2 5 3 3" xfId="10165"/>
    <cellStyle name="20% - Ênfase2 3 2 5 3 4" xfId="10166"/>
    <cellStyle name="20% - Ênfase2 3 2 5 3 5" xfId="10167"/>
    <cellStyle name="20% - Ênfase2 3 2 5 3 6" xfId="10168"/>
    <cellStyle name="20% - Ênfase2 3 2 5 4" xfId="10169"/>
    <cellStyle name="20% - Ênfase2 3 2 5 4 2" xfId="10170"/>
    <cellStyle name="20% - Ênfase2 3 2 5 4 3" xfId="10171"/>
    <cellStyle name="20% - Ênfase2 3 2 5 4 4" xfId="10172"/>
    <cellStyle name="20% - Ênfase2 3 2 5 5" xfId="10173"/>
    <cellStyle name="20% - Ênfase2 3 2 5 6" xfId="10174"/>
    <cellStyle name="20% - Ênfase2 3 2 5 7" xfId="10175"/>
    <cellStyle name="20% - Ênfase2 3 2 5 8" xfId="10176"/>
    <cellStyle name="20% - Ênfase2 3 2 5 9" xfId="10177"/>
    <cellStyle name="20% - Ênfase2 3 2 6" xfId="10178"/>
    <cellStyle name="20% - Ênfase2 3 2 6 10" xfId="10179"/>
    <cellStyle name="20% - Ênfase2 3 2 6 2" xfId="10180"/>
    <cellStyle name="20% - Ênfase2 3 2 6 2 2" xfId="10181"/>
    <cellStyle name="20% - Ênfase2 3 2 6 2 2 2" xfId="10182"/>
    <cellStyle name="20% - Ênfase2 3 2 6 2 2 2 2" xfId="10183"/>
    <cellStyle name="20% - Ênfase2 3 2 6 2 2 3" xfId="10184"/>
    <cellStyle name="20% - Ênfase2 3 2 6 2 2 4" xfId="10185"/>
    <cellStyle name="20% - Ênfase2 3 2 6 2 2 5" xfId="10186"/>
    <cellStyle name="20% - Ênfase2 3 2 6 2 2 6" xfId="10187"/>
    <cellStyle name="20% - Ênfase2 3 2 6 2 3" xfId="10188"/>
    <cellStyle name="20% - Ênfase2 3 2 6 2 3 2" xfId="10189"/>
    <cellStyle name="20% - Ênfase2 3 2 6 2 3 3" xfId="10190"/>
    <cellStyle name="20% - Ênfase2 3 2 6 2 4" xfId="10191"/>
    <cellStyle name="20% - Ênfase2 3 2 6 2 5" xfId="10192"/>
    <cellStyle name="20% - Ênfase2 3 2 6 2 6" xfId="10193"/>
    <cellStyle name="20% - Ênfase2 3 2 6 2 7" xfId="10194"/>
    <cellStyle name="20% - Ênfase2 3 2 6 2 8" xfId="10195"/>
    <cellStyle name="20% - Ênfase2 3 2 6 3" xfId="10196"/>
    <cellStyle name="20% - Ênfase2 3 2 6 3 2" xfId="10197"/>
    <cellStyle name="20% - Ênfase2 3 2 6 3 2 2" xfId="10198"/>
    <cellStyle name="20% - Ênfase2 3 2 6 3 3" xfId="10199"/>
    <cellStyle name="20% - Ênfase2 3 2 6 3 4" xfId="10200"/>
    <cellStyle name="20% - Ênfase2 3 2 6 3 5" xfId="10201"/>
    <cellStyle name="20% - Ênfase2 3 2 6 3 6" xfId="10202"/>
    <cellStyle name="20% - Ênfase2 3 2 6 4" xfId="10203"/>
    <cellStyle name="20% - Ênfase2 3 2 6 4 2" xfId="10204"/>
    <cellStyle name="20% - Ênfase2 3 2 6 4 3" xfId="10205"/>
    <cellStyle name="20% - Ênfase2 3 2 6 4 4" xfId="10206"/>
    <cellStyle name="20% - Ênfase2 3 2 6 5" xfId="10207"/>
    <cellStyle name="20% - Ênfase2 3 2 6 6" xfId="10208"/>
    <cellStyle name="20% - Ênfase2 3 2 6 7" xfId="10209"/>
    <cellStyle name="20% - Ênfase2 3 2 6 8" xfId="10210"/>
    <cellStyle name="20% - Ênfase2 3 2 6 9" xfId="10211"/>
    <cellStyle name="20% - Ênfase2 3 3" xfId="3029"/>
    <cellStyle name="20% - Ênfase2 3 3 10" xfId="10212"/>
    <cellStyle name="20% - Ênfase2 3 3 11" xfId="10213"/>
    <cellStyle name="20% - Ênfase2 3 3 12" xfId="10214"/>
    <cellStyle name="20% - Ênfase2 3 3 2" xfId="10215"/>
    <cellStyle name="20% - Ênfase2 3 3 3" xfId="10216"/>
    <cellStyle name="20% - Ênfase2 3 3 3 2" xfId="10217"/>
    <cellStyle name="20% - Ênfase2 3 3 3 2 2" xfId="10218"/>
    <cellStyle name="20% - Ênfase2 3 3 3 2 2 2" xfId="10219"/>
    <cellStyle name="20% - Ênfase2 3 3 3 2 3" xfId="10220"/>
    <cellStyle name="20% - Ênfase2 3 3 3 2 4" xfId="10221"/>
    <cellStyle name="20% - Ênfase2 3 3 3 2 5" xfId="10222"/>
    <cellStyle name="20% - Ênfase2 3 3 3 2 6" xfId="10223"/>
    <cellStyle name="20% - Ênfase2 3 3 3 3" xfId="10224"/>
    <cellStyle name="20% - Ênfase2 3 3 3 3 2" xfId="10225"/>
    <cellStyle name="20% - Ênfase2 3 3 3 3 3" xfId="10226"/>
    <cellStyle name="20% - Ênfase2 3 3 3 3 4" xfId="10227"/>
    <cellStyle name="20% - Ênfase2 3 3 3 4" xfId="10228"/>
    <cellStyle name="20% - Ênfase2 3 3 3 5" xfId="10229"/>
    <cellStyle name="20% - Ênfase2 3 3 3 6" xfId="10230"/>
    <cellStyle name="20% - Ênfase2 3 3 3 7" xfId="10231"/>
    <cellStyle name="20% - Ênfase2 3 3 3 8" xfId="10232"/>
    <cellStyle name="20% - Ênfase2 3 3 3 9" xfId="10233"/>
    <cellStyle name="20% - Ênfase2 3 3 4" xfId="10234"/>
    <cellStyle name="20% - Ênfase2 3 3 4 2" xfId="10235"/>
    <cellStyle name="20% - Ênfase2 3 3 4 2 2" xfId="10236"/>
    <cellStyle name="20% - Ênfase2 3 3 4 2 2 2" xfId="10237"/>
    <cellStyle name="20% - Ênfase2 3 3 4 2 3" xfId="10238"/>
    <cellStyle name="20% - Ênfase2 3 3 4 2 4" xfId="10239"/>
    <cellStyle name="20% - Ênfase2 3 3 4 2 5" xfId="10240"/>
    <cellStyle name="20% - Ênfase2 3 3 4 2 6" xfId="10241"/>
    <cellStyle name="20% - Ênfase2 3 3 4 3" xfId="10242"/>
    <cellStyle name="20% - Ênfase2 3 3 4 3 2" xfId="10243"/>
    <cellStyle name="20% - Ênfase2 3 3 4 3 3" xfId="10244"/>
    <cellStyle name="20% - Ênfase2 3 3 4 4" xfId="10245"/>
    <cellStyle name="20% - Ênfase2 3 3 4 5" xfId="10246"/>
    <cellStyle name="20% - Ênfase2 3 3 4 6" xfId="10247"/>
    <cellStyle name="20% - Ênfase2 3 3 4 7" xfId="10248"/>
    <cellStyle name="20% - Ênfase2 3 3 4 8" xfId="10249"/>
    <cellStyle name="20% - Ênfase2 3 3 5" xfId="10250"/>
    <cellStyle name="20% - Ênfase2 3 3 5 2" xfId="10251"/>
    <cellStyle name="20% - Ênfase2 3 3 5 2 2" xfId="10252"/>
    <cellStyle name="20% - Ênfase2 3 3 5 3" xfId="10253"/>
    <cellStyle name="20% - Ênfase2 3 3 5 4" xfId="10254"/>
    <cellStyle name="20% - Ênfase2 3 3 5 5" xfId="10255"/>
    <cellStyle name="20% - Ênfase2 3 3 5 6" xfId="10256"/>
    <cellStyle name="20% - Ênfase2 3 3 6" xfId="10257"/>
    <cellStyle name="20% - Ênfase2 3 3 6 2" xfId="10258"/>
    <cellStyle name="20% - Ênfase2 3 3 6 3" xfId="10259"/>
    <cellStyle name="20% - Ênfase2 3 3 6 4" xfId="10260"/>
    <cellStyle name="20% - Ênfase2 3 3 7" xfId="10261"/>
    <cellStyle name="20% - Ênfase2 3 3 8" xfId="10262"/>
    <cellStyle name="20% - Ênfase2 3 3 9" xfId="10263"/>
    <cellStyle name="20% - Ênfase2 3 4" xfId="10264"/>
    <cellStyle name="20% - Ênfase2 3 4 10" xfId="10265"/>
    <cellStyle name="20% - Ênfase2 3 4 2" xfId="10266"/>
    <cellStyle name="20% - Ênfase2 3 4 2 2" xfId="10267"/>
    <cellStyle name="20% - Ênfase2 3 4 2 2 2" xfId="10268"/>
    <cellStyle name="20% - Ênfase2 3 4 2 2 2 2" xfId="10269"/>
    <cellStyle name="20% - Ênfase2 3 4 2 2 3" xfId="10270"/>
    <cellStyle name="20% - Ênfase2 3 4 2 2 4" xfId="10271"/>
    <cellStyle name="20% - Ênfase2 3 4 2 2 5" xfId="10272"/>
    <cellStyle name="20% - Ênfase2 3 4 2 2 6" xfId="10273"/>
    <cellStyle name="20% - Ênfase2 3 4 2 3" xfId="10274"/>
    <cellStyle name="20% - Ênfase2 3 4 2 3 2" xfId="10275"/>
    <cellStyle name="20% - Ênfase2 3 4 2 3 3" xfId="10276"/>
    <cellStyle name="20% - Ênfase2 3 4 2 4" xfId="10277"/>
    <cellStyle name="20% - Ênfase2 3 4 2 5" xfId="10278"/>
    <cellStyle name="20% - Ênfase2 3 4 2 6" xfId="10279"/>
    <cellStyle name="20% - Ênfase2 3 4 2 7" xfId="10280"/>
    <cellStyle name="20% - Ênfase2 3 4 2 8" xfId="10281"/>
    <cellStyle name="20% - Ênfase2 3 4 3" xfId="10282"/>
    <cellStyle name="20% - Ênfase2 3 4 3 2" xfId="10283"/>
    <cellStyle name="20% - Ênfase2 3 4 3 2 2" xfId="10284"/>
    <cellStyle name="20% - Ênfase2 3 4 3 3" xfId="10285"/>
    <cellStyle name="20% - Ênfase2 3 4 3 4" xfId="10286"/>
    <cellStyle name="20% - Ênfase2 3 4 3 5" xfId="10287"/>
    <cellStyle name="20% - Ênfase2 3 4 3 6" xfId="10288"/>
    <cellStyle name="20% - Ênfase2 3 4 4" xfId="10289"/>
    <cellStyle name="20% - Ênfase2 3 4 4 2" xfId="10290"/>
    <cellStyle name="20% - Ênfase2 3 4 4 3" xfId="10291"/>
    <cellStyle name="20% - Ênfase2 3 4 4 4" xfId="10292"/>
    <cellStyle name="20% - Ênfase2 3 4 5" xfId="10293"/>
    <cellStyle name="20% - Ênfase2 3 4 6" xfId="10294"/>
    <cellStyle name="20% - Ênfase2 3 4 7" xfId="10295"/>
    <cellStyle name="20% - Ênfase2 3 4 8" xfId="10296"/>
    <cellStyle name="20% - Ênfase2 3 4 9" xfId="10297"/>
    <cellStyle name="20% - Ênfase2 4" xfId="91"/>
    <cellStyle name="20% - Ênfase2 4 2" xfId="92"/>
    <cellStyle name="20% - Ênfase2 4 3" xfId="3030"/>
    <cellStyle name="20% - Ênfase2 4 3 10" xfId="10298"/>
    <cellStyle name="20% - Ênfase2 4 3 11" xfId="10299"/>
    <cellStyle name="20% - Ênfase2 4 3 12" xfId="10300"/>
    <cellStyle name="20% - Ênfase2 4 3 2" xfId="10301"/>
    <cellStyle name="20% - Ênfase2 4 3 3" xfId="10302"/>
    <cellStyle name="20% - Ênfase2 4 3 3 2" xfId="10303"/>
    <cellStyle name="20% - Ênfase2 4 3 3 2 2" xfId="10304"/>
    <cellStyle name="20% - Ênfase2 4 3 3 2 2 2" xfId="10305"/>
    <cellStyle name="20% - Ênfase2 4 3 3 2 3" xfId="10306"/>
    <cellStyle name="20% - Ênfase2 4 3 3 2 4" xfId="10307"/>
    <cellStyle name="20% - Ênfase2 4 3 3 2 5" xfId="10308"/>
    <cellStyle name="20% - Ênfase2 4 3 3 2 6" xfId="10309"/>
    <cellStyle name="20% - Ênfase2 4 3 3 3" xfId="10310"/>
    <cellStyle name="20% - Ênfase2 4 3 3 3 2" xfId="10311"/>
    <cellStyle name="20% - Ênfase2 4 3 3 3 3" xfId="10312"/>
    <cellStyle name="20% - Ênfase2 4 3 3 3 4" xfId="10313"/>
    <cellStyle name="20% - Ênfase2 4 3 3 4" xfId="10314"/>
    <cellStyle name="20% - Ênfase2 4 3 3 5" xfId="10315"/>
    <cellStyle name="20% - Ênfase2 4 3 3 6" xfId="10316"/>
    <cellStyle name="20% - Ênfase2 4 3 3 7" xfId="10317"/>
    <cellStyle name="20% - Ênfase2 4 3 3 8" xfId="10318"/>
    <cellStyle name="20% - Ênfase2 4 3 3 9" xfId="10319"/>
    <cellStyle name="20% - Ênfase2 4 3 4" xfId="10320"/>
    <cellStyle name="20% - Ênfase2 4 3 4 2" xfId="10321"/>
    <cellStyle name="20% - Ênfase2 4 3 4 2 2" xfId="10322"/>
    <cellStyle name="20% - Ênfase2 4 3 4 2 2 2" xfId="10323"/>
    <cellStyle name="20% - Ênfase2 4 3 4 2 3" xfId="10324"/>
    <cellStyle name="20% - Ênfase2 4 3 4 2 4" xfId="10325"/>
    <cellStyle name="20% - Ênfase2 4 3 4 2 5" xfId="10326"/>
    <cellStyle name="20% - Ênfase2 4 3 4 2 6" xfId="10327"/>
    <cellStyle name="20% - Ênfase2 4 3 4 3" xfId="10328"/>
    <cellStyle name="20% - Ênfase2 4 3 4 3 2" xfId="10329"/>
    <cellStyle name="20% - Ênfase2 4 3 4 3 3" xfId="10330"/>
    <cellStyle name="20% - Ênfase2 4 3 4 4" xfId="10331"/>
    <cellStyle name="20% - Ênfase2 4 3 4 5" xfId="10332"/>
    <cellStyle name="20% - Ênfase2 4 3 4 6" xfId="10333"/>
    <cellStyle name="20% - Ênfase2 4 3 4 7" xfId="10334"/>
    <cellStyle name="20% - Ênfase2 4 3 4 8" xfId="10335"/>
    <cellStyle name="20% - Ênfase2 4 3 5" xfId="10336"/>
    <cellStyle name="20% - Ênfase2 4 3 5 2" xfId="10337"/>
    <cellStyle name="20% - Ênfase2 4 3 5 2 2" xfId="10338"/>
    <cellStyle name="20% - Ênfase2 4 3 5 3" xfId="10339"/>
    <cellStyle name="20% - Ênfase2 4 3 5 4" xfId="10340"/>
    <cellStyle name="20% - Ênfase2 4 3 5 5" xfId="10341"/>
    <cellStyle name="20% - Ênfase2 4 3 5 6" xfId="10342"/>
    <cellStyle name="20% - Ênfase2 4 3 6" xfId="10343"/>
    <cellStyle name="20% - Ênfase2 4 3 6 2" xfId="10344"/>
    <cellStyle name="20% - Ênfase2 4 3 6 3" xfId="10345"/>
    <cellStyle name="20% - Ênfase2 4 3 6 4" xfId="10346"/>
    <cellStyle name="20% - Ênfase2 4 3 7" xfId="10347"/>
    <cellStyle name="20% - Ênfase2 4 3 8" xfId="10348"/>
    <cellStyle name="20% - Ênfase2 4 3 9" xfId="10349"/>
    <cellStyle name="20% - Ênfase2 4 4" xfId="10350"/>
    <cellStyle name="20% - Ênfase2 4 4 10" xfId="10351"/>
    <cellStyle name="20% - Ênfase2 4 4 2" xfId="10352"/>
    <cellStyle name="20% - Ênfase2 4 4 2 2" xfId="10353"/>
    <cellStyle name="20% - Ênfase2 4 4 2 2 2" xfId="10354"/>
    <cellStyle name="20% - Ênfase2 4 4 2 2 2 2" xfId="10355"/>
    <cellStyle name="20% - Ênfase2 4 4 2 2 3" xfId="10356"/>
    <cellStyle name="20% - Ênfase2 4 4 2 2 4" xfId="10357"/>
    <cellStyle name="20% - Ênfase2 4 4 2 2 5" xfId="10358"/>
    <cellStyle name="20% - Ênfase2 4 4 2 2 6" xfId="10359"/>
    <cellStyle name="20% - Ênfase2 4 4 2 3" xfId="10360"/>
    <cellStyle name="20% - Ênfase2 4 4 2 3 2" xfId="10361"/>
    <cellStyle name="20% - Ênfase2 4 4 2 3 3" xfId="10362"/>
    <cellStyle name="20% - Ênfase2 4 4 2 4" xfId="10363"/>
    <cellStyle name="20% - Ênfase2 4 4 2 5" xfId="10364"/>
    <cellStyle name="20% - Ênfase2 4 4 2 6" xfId="10365"/>
    <cellStyle name="20% - Ênfase2 4 4 2 7" xfId="10366"/>
    <cellStyle name="20% - Ênfase2 4 4 2 8" xfId="10367"/>
    <cellStyle name="20% - Ênfase2 4 4 3" xfId="10368"/>
    <cellStyle name="20% - Ênfase2 4 4 3 2" xfId="10369"/>
    <cellStyle name="20% - Ênfase2 4 4 3 2 2" xfId="10370"/>
    <cellStyle name="20% - Ênfase2 4 4 3 3" xfId="10371"/>
    <cellStyle name="20% - Ênfase2 4 4 3 4" xfId="10372"/>
    <cellStyle name="20% - Ênfase2 4 4 3 5" xfId="10373"/>
    <cellStyle name="20% - Ênfase2 4 4 3 6" xfId="10374"/>
    <cellStyle name="20% - Ênfase2 4 4 4" xfId="10375"/>
    <cellStyle name="20% - Ênfase2 4 4 4 2" xfId="10376"/>
    <cellStyle name="20% - Ênfase2 4 4 4 3" xfId="10377"/>
    <cellStyle name="20% - Ênfase2 4 4 4 4" xfId="10378"/>
    <cellStyle name="20% - Ênfase2 4 4 5" xfId="10379"/>
    <cellStyle name="20% - Ênfase2 4 4 6" xfId="10380"/>
    <cellStyle name="20% - Ênfase2 4 4 7" xfId="10381"/>
    <cellStyle name="20% - Ênfase2 4 4 8" xfId="10382"/>
    <cellStyle name="20% - Ênfase2 4 4 9" xfId="10383"/>
    <cellStyle name="20% - Ênfase2 5" xfId="93"/>
    <cellStyle name="20% - Ênfase2 5 2" xfId="94"/>
    <cellStyle name="20% - Ênfase2 5 3" xfId="3031"/>
    <cellStyle name="20% - Ênfase2 5 3 10" xfId="10384"/>
    <cellStyle name="20% - Ênfase2 5 3 11" xfId="10385"/>
    <cellStyle name="20% - Ênfase2 5 3 12" xfId="10386"/>
    <cellStyle name="20% - Ênfase2 5 3 2" xfId="10387"/>
    <cellStyle name="20% - Ênfase2 5 3 3" xfId="10388"/>
    <cellStyle name="20% - Ênfase2 5 3 3 2" xfId="10389"/>
    <cellStyle name="20% - Ênfase2 5 3 3 2 2" xfId="10390"/>
    <cellStyle name="20% - Ênfase2 5 3 3 2 2 2" xfId="10391"/>
    <cellStyle name="20% - Ênfase2 5 3 3 2 3" xfId="10392"/>
    <cellStyle name="20% - Ênfase2 5 3 3 2 4" xfId="10393"/>
    <cellStyle name="20% - Ênfase2 5 3 3 2 5" xfId="10394"/>
    <cellStyle name="20% - Ênfase2 5 3 3 2 6" xfId="10395"/>
    <cellStyle name="20% - Ênfase2 5 3 3 3" xfId="10396"/>
    <cellStyle name="20% - Ênfase2 5 3 3 3 2" xfId="10397"/>
    <cellStyle name="20% - Ênfase2 5 3 3 3 3" xfId="10398"/>
    <cellStyle name="20% - Ênfase2 5 3 3 3 4" xfId="10399"/>
    <cellStyle name="20% - Ênfase2 5 3 3 4" xfId="10400"/>
    <cellStyle name="20% - Ênfase2 5 3 3 5" xfId="10401"/>
    <cellStyle name="20% - Ênfase2 5 3 3 6" xfId="10402"/>
    <cellStyle name="20% - Ênfase2 5 3 3 7" xfId="10403"/>
    <cellStyle name="20% - Ênfase2 5 3 3 8" xfId="10404"/>
    <cellStyle name="20% - Ênfase2 5 3 3 9" xfId="10405"/>
    <cellStyle name="20% - Ênfase2 5 3 4" xfId="10406"/>
    <cellStyle name="20% - Ênfase2 5 3 4 2" xfId="10407"/>
    <cellStyle name="20% - Ênfase2 5 3 4 2 2" xfId="10408"/>
    <cellStyle name="20% - Ênfase2 5 3 4 2 2 2" xfId="10409"/>
    <cellStyle name="20% - Ênfase2 5 3 4 2 3" xfId="10410"/>
    <cellStyle name="20% - Ênfase2 5 3 4 2 4" xfId="10411"/>
    <cellStyle name="20% - Ênfase2 5 3 4 2 5" xfId="10412"/>
    <cellStyle name="20% - Ênfase2 5 3 4 2 6" xfId="10413"/>
    <cellStyle name="20% - Ênfase2 5 3 4 3" xfId="10414"/>
    <cellStyle name="20% - Ênfase2 5 3 4 3 2" xfId="10415"/>
    <cellStyle name="20% - Ênfase2 5 3 4 3 3" xfId="10416"/>
    <cellStyle name="20% - Ênfase2 5 3 4 4" xfId="10417"/>
    <cellStyle name="20% - Ênfase2 5 3 4 5" xfId="10418"/>
    <cellStyle name="20% - Ênfase2 5 3 4 6" xfId="10419"/>
    <cellStyle name="20% - Ênfase2 5 3 4 7" xfId="10420"/>
    <cellStyle name="20% - Ênfase2 5 3 4 8" xfId="10421"/>
    <cellStyle name="20% - Ênfase2 5 3 5" xfId="10422"/>
    <cellStyle name="20% - Ênfase2 5 3 5 2" xfId="10423"/>
    <cellStyle name="20% - Ênfase2 5 3 5 2 2" xfId="10424"/>
    <cellStyle name="20% - Ênfase2 5 3 5 3" xfId="10425"/>
    <cellStyle name="20% - Ênfase2 5 3 5 4" xfId="10426"/>
    <cellStyle name="20% - Ênfase2 5 3 5 5" xfId="10427"/>
    <cellStyle name="20% - Ênfase2 5 3 5 6" xfId="10428"/>
    <cellStyle name="20% - Ênfase2 5 3 6" xfId="10429"/>
    <cellStyle name="20% - Ênfase2 5 3 6 2" xfId="10430"/>
    <cellStyle name="20% - Ênfase2 5 3 6 3" xfId="10431"/>
    <cellStyle name="20% - Ênfase2 5 3 6 4" xfId="10432"/>
    <cellStyle name="20% - Ênfase2 5 3 7" xfId="10433"/>
    <cellStyle name="20% - Ênfase2 5 3 8" xfId="10434"/>
    <cellStyle name="20% - Ênfase2 5 3 9" xfId="10435"/>
    <cellStyle name="20% - Ênfase2 5 4" xfId="10436"/>
    <cellStyle name="20% - Ênfase2 5 4 10" xfId="10437"/>
    <cellStyle name="20% - Ênfase2 5 4 2" xfId="10438"/>
    <cellStyle name="20% - Ênfase2 5 4 2 2" xfId="10439"/>
    <cellStyle name="20% - Ênfase2 5 4 2 2 2" xfId="10440"/>
    <cellStyle name="20% - Ênfase2 5 4 2 2 2 2" xfId="10441"/>
    <cellStyle name="20% - Ênfase2 5 4 2 2 3" xfId="10442"/>
    <cellStyle name="20% - Ênfase2 5 4 2 2 4" xfId="10443"/>
    <cellStyle name="20% - Ênfase2 5 4 2 2 5" xfId="10444"/>
    <cellStyle name="20% - Ênfase2 5 4 2 2 6" xfId="10445"/>
    <cellStyle name="20% - Ênfase2 5 4 2 3" xfId="10446"/>
    <cellStyle name="20% - Ênfase2 5 4 2 3 2" xfId="10447"/>
    <cellStyle name="20% - Ênfase2 5 4 2 3 3" xfId="10448"/>
    <cellStyle name="20% - Ênfase2 5 4 2 4" xfId="10449"/>
    <cellStyle name="20% - Ênfase2 5 4 2 5" xfId="10450"/>
    <cellStyle name="20% - Ênfase2 5 4 2 6" xfId="10451"/>
    <cellStyle name="20% - Ênfase2 5 4 2 7" xfId="10452"/>
    <cellStyle name="20% - Ênfase2 5 4 2 8" xfId="10453"/>
    <cellStyle name="20% - Ênfase2 5 4 3" xfId="10454"/>
    <cellStyle name="20% - Ênfase2 5 4 3 2" xfId="10455"/>
    <cellStyle name="20% - Ênfase2 5 4 3 2 2" xfId="10456"/>
    <cellStyle name="20% - Ênfase2 5 4 3 3" xfId="10457"/>
    <cellStyle name="20% - Ênfase2 5 4 3 4" xfId="10458"/>
    <cellStyle name="20% - Ênfase2 5 4 3 5" xfId="10459"/>
    <cellStyle name="20% - Ênfase2 5 4 3 6" xfId="10460"/>
    <cellStyle name="20% - Ênfase2 5 4 4" xfId="10461"/>
    <cellStyle name="20% - Ênfase2 5 4 4 2" xfId="10462"/>
    <cellStyle name="20% - Ênfase2 5 4 4 3" xfId="10463"/>
    <cellStyle name="20% - Ênfase2 5 4 4 4" xfId="10464"/>
    <cellStyle name="20% - Ênfase2 5 4 5" xfId="10465"/>
    <cellStyle name="20% - Ênfase2 5 4 6" xfId="10466"/>
    <cellStyle name="20% - Ênfase2 5 4 7" xfId="10467"/>
    <cellStyle name="20% - Ênfase2 5 4 8" xfId="10468"/>
    <cellStyle name="20% - Ênfase2 5 4 9" xfId="10469"/>
    <cellStyle name="20% - Ênfase2 6" xfId="95"/>
    <cellStyle name="20% - Ênfase2 6 2" xfId="96"/>
    <cellStyle name="20% - Ênfase2 6 3" xfId="3032"/>
    <cellStyle name="20% - Ênfase2 6 3 10" xfId="10470"/>
    <cellStyle name="20% - Ênfase2 6 3 11" xfId="10471"/>
    <cellStyle name="20% - Ênfase2 6 3 12" xfId="10472"/>
    <cellStyle name="20% - Ênfase2 6 3 2" xfId="10473"/>
    <cellStyle name="20% - Ênfase2 6 3 3" xfId="10474"/>
    <cellStyle name="20% - Ênfase2 6 3 3 2" xfId="10475"/>
    <cellStyle name="20% - Ênfase2 6 3 3 2 2" xfId="10476"/>
    <cellStyle name="20% - Ênfase2 6 3 3 2 2 2" xfId="10477"/>
    <cellStyle name="20% - Ênfase2 6 3 3 2 3" xfId="10478"/>
    <cellStyle name="20% - Ênfase2 6 3 3 2 4" xfId="10479"/>
    <cellStyle name="20% - Ênfase2 6 3 3 2 5" xfId="10480"/>
    <cellStyle name="20% - Ênfase2 6 3 3 2 6" xfId="10481"/>
    <cellStyle name="20% - Ênfase2 6 3 3 3" xfId="10482"/>
    <cellStyle name="20% - Ênfase2 6 3 3 3 2" xfId="10483"/>
    <cellStyle name="20% - Ênfase2 6 3 3 3 3" xfId="10484"/>
    <cellStyle name="20% - Ênfase2 6 3 3 3 4" xfId="10485"/>
    <cellStyle name="20% - Ênfase2 6 3 3 4" xfId="10486"/>
    <cellStyle name="20% - Ênfase2 6 3 3 5" xfId="10487"/>
    <cellStyle name="20% - Ênfase2 6 3 3 6" xfId="10488"/>
    <cellStyle name="20% - Ênfase2 6 3 3 7" xfId="10489"/>
    <cellStyle name="20% - Ênfase2 6 3 3 8" xfId="10490"/>
    <cellStyle name="20% - Ênfase2 6 3 3 9" xfId="10491"/>
    <cellStyle name="20% - Ênfase2 6 3 4" xfId="10492"/>
    <cellStyle name="20% - Ênfase2 6 3 4 2" xfId="10493"/>
    <cellStyle name="20% - Ênfase2 6 3 4 2 2" xfId="10494"/>
    <cellStyle name="20% - Ênfase2 6 3 4 2 2 2" xfId="10495"/>
    <cellStyle name="20% - Ênfase2 6 3 4 2 3" xfId="10496"/>
    <cellStyle name="20% - Ênfase2 6 3 4 2 4" xfId="10497"/>
    <cellStyle name="20% - Ênfase2 6 3 4 2 5" xfId="10498"/>
    <cellStyle name="20% - Ênfase2 6 3 4 2 6" xfId="10499"/>
    <cellStyle name="20% - Ênfase2 6 3 4 3" xfId="10500"/>
    <cellStyle name="20% - Ênfase2 6 3 4 3 2" xfId="10501"/>
    <cellStyle name="20% - Ênfase2 6 3 4 3 3" xfId="10502"/>
    <cellStyle name="20% - Ênfase2 6 3 4 4" xfId="10503"/>
    <cellStyle name="20% - Ênfase2 6 3 4 5" xfId="10504"/>
    <cellStyle name="20% - Ênfase2 6 3 4 6" xfId="10505"/>
    <cellStyle name="20% - Ênfase2 6 3 4 7" xfId="10506"/>
    <cellStyle name="20% - Ênfase2 6 3 4 8" xfId="10507"/>
    <cellStyle name="20% - Ênfase2 6 3 5" xfId="10508"/>
    <cellStyle name="20% - Ênfase2 6 3 5 2" xfId="10509"/>
    <cellStyle name="20% - Ênfase2 6 3 5 2 2" xfId="10510"/>
    <cellStyle name="20% - Ênfase2 6 3 5 3" xfId="10511"/>
    <cellStyle name="20% - Ênfase2 6 3 5 4" xfId="10512"/>
    <cellStyle name="20% - Ênfase2 6 3 5 5" xfId="10513"/>
    <cellStyle name="20% - Ênfase2 6 3 5 6" xfId="10514"/>
    <cellStyle name="20% - Ênfase2 6 3 6" xfId="10515"/>
    <cellStyle name="20% - Ênfase2 6 3 6 2" xfId="10516"/>
    <cellStyle name="20% - Ênfase2 6 3 6 3" xfId="10517"/>
    <cellStyle name="20% - Ênfase2 6 3 6 4" xfId="10518"/>
    <cellStyle name="20% - Ênfase2 6 3 7" xfId="10519"/>
    <cellStyle name="20% - Ênfase2 6 3 8" xfId="10520"/>
    <cellStyle name="20% - Ênfase2 6 3 9" xfId="10521"/>
    <cellStyle name="20% - Ênfase2 6 4" xfId="10522"/>
    <cellStyle name="20% - Ênfase2 6 4 10" xfId="10523"/>
    <cellStyle name="20% - Ênfase2 6 4 2" xfId="10524"/>
    <cellStyle name="20% - Ênfase2 6 4 2 2" xfId="10525"/>
    <cellStyle name="20% - Ênfase2 6 4 2 2 2" xfId="10526"/>
    <cellStyle name="20% - Ênfase2 6 4 2 2 2 2" xfId="10527"/>
    <cellStyle name="20% - Ênfase2 6 4 2 2 3" xfId="10528"/>
    <cellStyle name="20% - Ênfase2 6 4 2 2 4" xfId="10529"/>
    <cellStyle name="20% - Ênfase2 6 4 2 2 5" xfId="10530"/>
    <cellStyle name="20% - Ênfase2 6 4 2 2 6" xfId="10531"/>
    <cellStyle name="20% - Ênfase2 6 4 2 3" xfId="10532"/>
    <cellStyle name="20% - Ênfase2 6 4 2 3 2" xfId="10533"/>
    <cellStyle name="20% - Ênfase2 6 4 2 3 3" xfId="10534"/>
    <cellStyle name="20% - Ênfase2 6 4 2 4" xfId="10535"/>
    <cellStyle name="20% - Ênfase2 6 4 2 5" xfId="10536"/>
    <cellStyle name="20% - Ênfase2 6 4 2 6" xfId="10537"/>
    <cellStyle name="20% - Ênfase2 6 4 2 7" xfId="10538"/>
    <cellStyle name="20% - Ênfase2 6 4 2 8" xfId="10539"/>
    <cellStyle name="20% - Ênfase2 6 4 3" xfId="10540"/>
    <cellStyle name="20% - Ênfase2 6 4 3 2" xfId="10541"/>
    <cellStyle name="20% - Ênfase2 6 4 3 2 2" xfId="10542"/>
    <cellStyle name="20% - Ênfase2 6 4 3 3" xfId="10543"/>
    <cellStyle name="20% - Ênfase2 6 4 3 4" xfId="10544"/>
    <cellStyle name="20% - Ênfase2 6 4 3 5" xfId="10545"/>
    <cellStyle name="20% - Ênfase2 6 4 3 6" xfId="10546"/>
    <cellStyle name="20% - Ênfase2 6 4 4" xfId="10547"/>
    <cellStyle name="20% - Ênfase2 6 4 4 2" xfId="10548"/>
    <cellStyle name="20% - Ênfase2 6 4 4 3" xfId="10549"/>
    <cellStyle name="20% - Ênfase2 6 4 4 4" xfId="10550"/>
    <cellStyle name="20% - Ênfase2 6 4 5" xfId="10551"/>
    <cellStyle name="20% - Ênfase2 6 4 6" xfId="10552"/>
    <cellStyle name="20% - Ênfase2 6 4 7" xfId="10553"/>
    <cellStyle name="20% - Ênfase2 6 4 8" xfId="10554"/>
    <cellStyle name="20% - Ênfase2 6 4 9" xfId="10555"/>
    <cellStyle name="20% - Ênfase2 7" xfId="97"/>
    <cellStyle name="20% - Ênfase2 7 2" xfId="98"/>
    <cellStyle name="20% - Ênfase2 7 3" xfId="3033"/>
    <cellStyle name="20% - Ênfase2 7 3 10" xfId="10556"/>
    <cellStyle name="20% - Ênfase2 7 3 11" xfId="10557"/>
    <cellStyle name="20% - Ênfase2 7 3 12" xfId="10558"/>
    <cellStyle name="20% - Ênfase2 7 3 2" xfId="10559"/>
    <cellStyle name="20% - Ênfase2 7 3 3" xfId="10560"/>
    <cellStyle name="20% - Ênfase2 7 3 3 2" xfId="10561"/>
    <cellStyle name="20% - Ênfase2 7 3 3 2 2" xfId="10562"/>
    <cellStyle name="20% - Ênfase2 7 3 3 2 2 2" xfId="10563"/>
    <cellStyle name="20% - Ênfase2 7 3 3 2 3" xfId="10564"/>
    <cellStyle name="20% - Ênfase2 7 3 3 2 4" xfId="10565"/>
    <cellStyle name="20% - Ênfase2 7 3 3 2 5" xfId="10566"/>
    <cellStyle name="20% - Ênfase2 7 3 3 2 6" xfId="10567"/>
    <cellStyle name="20% - Ênfase2 7 3 3 3" xfId="10568"/>
    <cellStyle name="20% - Ênfase2 7 3 3 3 2" xfId="10569"/>
    <cellStyle name="20% - Ênfase2 7 3 3 3 3" xfId="10570"/>
    <cellStyle name="20% - Ênfase2 7 3 3 3 4" xfId="10571"/>
    <cellStyle name="20% - Ênfase2 7 3 3 4" xfId="10572"/>
    <cellStyle name="20% - Ênfase2 7 3 3 5" xfId="10573"/>
    <cellStyle name="20% - Ênfase2 7 3 3 6" xfId="10574"/>
    <cellStyle name="20% - Ênfase2 7 3 3 7" xfId="10575"/>
    <cellStyle name="20% - Ênfase2 7 3 3 8" xfId="10576"/>
    <cellStyle name="20% - Ênfase2 7 3 3 9" xfId="10577"/>
    <cellStyle name="20% - Ênfase2 7 3 4" xfId="10578"/>
    <cellStyle name="20% - Ênfase2 7 3 4 2" xfId="10579"/>
    <cellStyle name="20% - Ênfase2 7 3 4 2 2" xfId="10580"/>
    <cellStyle name="20% - Ênfase2 7 3 4 2 2 2" xfId="10581"/>
    <cellStyle name="20% - Ênfase2 7 3 4 2 3" xfId="10582"/>
    <cellStyle name="20% - Ênfase2 7 3 4 2 4" xfId="10583"/>
    <cellStyle name="20% - Ênfase2 7 3 4 2 5" xfId="10584"/>
    <cellStyle name="20% - Ênfase2 7 3 4 2 6" xfId="10585"/>
    <cellStyle name="20% - Ênfase2 7 3 4 3" xfId="10586"/>
    <cellStyle name="20% - Ênfase2 7 3 4 3 2" xfId="10587"/>
    <cellStyle name="20% - Ênfase2 7 3 4 3 3" xfId="10588"/>
    <cellStyle name="20% - Ênfase2 7 3 4 4" xfId="10589"/>
    <cellStyle name="20% - Ênfase2 7 3 4 5" xfId="10590"/>
    <cellStyle name="20% - Ênfase2 7 3 4 6" xfId="10591"/>
    <cellStyle name="20% - Ênfase2 7 3 4 7" xfId="10592"/>
    <cellStyle name="20% - Ênfase2 7 3 4 8" xfId="10593"/>
    <cellStyle name="20% - Ênfase2 7 3 5" xfId="10594"/>
    <cellStyle name="20% - Ênfase2 7 3 5 2" xfId="10595"/>
    <cellStyle name="20% - Ênfase2 7 3 5 2 2" xfId="10596"/>
    <cellStyle name="20% - Ênfase2 7 3 5 3" xfId="10597"/>
    <cellStyle name="20% - Ênfase2 7 3 5 4" xfId="10598"/>
    <cellStyle name="20% - Ênfase2 7 3 5 5" xfId="10599"/>
    <cellStyle name="20% - Ênfase2 7 3 5 6" xfId="10600"/>
    <cellStyle name="20% - Ênfase2 7 3 6" xfId="10601"/>
    <cellStyle name="20% - Ênfase2 7 3 6 2" xfId="10602"/>
    <cellStyle name="20% - Ênfase2 7 3 6 3" xfId="10603"/>
    <cellStyle name="20% - Ênfase2 7 3 6 4" xfId="10604"/>
    <cellStyle name="20% - Ênfase2 7 3 7" xfId="10605"/>
    <cellStyle name="20% - Ênfase2 7 3 8" xfId="10606"/>
    <cellStyle name="20% - Ênfase2 7 3 9" xfId="10607"/>
    <cellStyle name="20% - Ênfase2 7 4" xfId="10608"/>
    <cellStyle name="20% - Ênfase2 7 4 10" xfId="10609"/>
    <cellStyle name="20% - Ênfase2 7 4 2" xfId="10610"/>
    <cellStyle name="20% - Ênfase2 7 4 2 2" xfId="10611"/>
    <cellStyle name="20% - Ênfase2 7 4 2 2 2" xfId="10612"/>
    <cellStyle name="20% - Ênfase2 7 4 2 2 2 2" xfId="10613"/>
    <cellStyle name="20% - Ênfase2 7 4 2 2 3" xfId="10614"/>
    <cellStyle name="20% - Ênfase2 7 4 2 2 4" xfId="10615"/>
    <cellStyle name="20% - Ênfase2 7 4 2 2 5" xfId="10616"/>
    <cellStyle name="20% - Ênfase2 7 4 2 2 6" xfId="10617"/>
    <cellStyle name="20% - Ênfase2 7 4 2 3" xfId="10618"/>
    <cellStyle name="20% - Ênfase2 7 4 2 3 2" xfId="10619"/>
    <cellStyle name="20% - Ênfase2 7 4 2 3 3" xfId="10620"/>
    <cellStyle name="20% - Ênfase2 7 4 2 4" xfId="10621"/>
    <cellStyle name="20% - Ênfase2 7 4 2 5" xfId="10622"/>
    <cellStyle name="20% - Ênfase2 7 4 2 6" xfId="10623"/>
    <cellStyle name="20% - Ênfase2 7 4 2 7" xfId="10624"/>
    <cellStyle name="20% - Ênfase2 7 4 2 8" xfId="10625"/>
    <cellStyle name="20% - Ênfase2 7 4 3" xfId="10626"/>
    <cellStyle name="20% - Ênfase2 7 4 3 2" xfId="10627"/>
    <cellStyle name="20% - Ênfase2 7 4 3 2 2" xfId="10628"/>
    <cellStyle name="20% - Ênfase2 7 4 3 3" xfId="10629"/>
    <cellStyle name="20% - Ênfase2 7 4 3 4" xfId="10630"/>
    <cellStyle name="20% - Ênfase2 7 4 3 5" xfId="10631"/>
    <cellStyle name="20% - Ênfase2 7 4 3 6" xfId="10632"/>
    <cellStyle name="20% - Ênfase2 7 4 4" xfId="10633"/>
    <cellStyle name="20% - Ênfase2 7 4 4 2" xfId="10634"/>
    <cellStyle name="20% - Ênfase2 7 4 4 3" xfId="10635"/>
    <cellStyle name="20% - Ênfase2 7 4 4 4" xfId="10636"/>
    <cellStyle name="20% - Ênfase2 7 4 5" xfId="10637"/>
    <cellStyle name="20% - Ênfase2 7 4 6" xfId="10638"/>
    <cellStyle name="20% - Ênfase2 7 4 7" xfId="10639"/>
    <cellStyle name="20% - Ênfase2 7 4 8" xfId="10640"/>
    <cellStyle name="20% - Ênfase2 7 4 9" xfId="10641"/>
    <cellStyle name="20% - Ênfase2 8" xfId="99"/>
    <cellStyle name="20% - Ênfase2 8 2" xfId="100"/>
    <cellStyle name="20% - Ênfase2 8 3" xfId="3034"/>
    <cellStyle name="20% - Ênfase2 8 3 10" xfId="10642"/>
    <cellStyle name="20% - Ênfase2 8 3 11" xfId="10643"/>
    <cellStyle name="20% - Ênfase2 8 3 12" xfId="10644"/>
    <cellStyle name="20% - Ênfase2 8 3 2" xfId="10645"/>
    <cellStyle name="20% - Ênfase2 8 3 3" xfId="10646"/>
    <cellStyle name="20% - Ênfase2 8 3 3 2" xfId="10647"/>
    <cellStyle name="20% - Ênfase2 8 3 3 2 2" xfId="10648"/>
    <cellStyle name="20% - Ênfase2 8 3 3 2 2 2" xfId="10649"/>
    <cellStyle name="20% - Ênfase2 8 3 3 2 3" xfId="10650"/>
    <cellStyle name="20% - Ênfase2 8 3 3 2 4" xfId="10651"/>
    <cellStyle name="20% - Ênfase2 8 3 3 2 5" xfId="10652"/>
    <cellStyle name="20% - Ênfase2 8 3 3 2 6" xfId="10653"/>
    <cellStyle name="20% - Ênfase2 8 3 3 3" xfId="10654"/>
    <cellStyle name="20% - Ênfase2 8 3 3 3 2" xfId="10655"/>
    <cellStyle name="20% - Ênfase2 8 3 3 3 3" xfId="10656"/>
    <cellStyle name="20% - Ênfase2 8 3 3 3 4" xfId="10657"/>
    <cellStyle name="20% - Ênfase2 8 3 3 4" xfId="10658"/>
    <cellStyle name="20% - Ênfase2 8 3 3 5" xfId="10659"/>
    <cellStyle name="20% - Ênfase2 8 3 3 6" xfId="10660"/>
    <cellStyle name="20% - Ênfase2 8 3 3 7" xfId="10661"/>
    <cellStyle name="20% - Ênfase2 8 3 3 8" xfId="10662"/>
    <cellStyle name="20% - Ênfase2 8 3 3 9" xfId="10663"/>
    <cellStyle name="20% - Ênfase2 8 3 4" xfId="10664"/>
    <cellStyle name="20% - Ênfase2 8 3 4 2" xfId="10665"/>
    <cellStyle name="20% - Ênfase2 8 3 4 2 2" xfId="10666"/>
    <cellStyle name="20% - Ênfase2 8 3 4 2 2 2" xfId="10667"/>
    <cellStyle name="20% - Ênfase2 8 3 4 2 3" xfId="10668"/>
    <cellStyle name="20% - Ênfase2 8 3 4 2 4" xfId="10669"/>
    <cellStyle name="20% - Ênfase2 8 3 4 2 5" xfId="10670"/>
    <cellStyle name="20% - Ênfase2 8 3 4 2 6" xfId="10671"/>
    <cellStyle name="20% - Ênfase2 8 3 4 3" xfId="10672"/>
    <cellStyle name="20% - Ênfase2 8 3 4 3 2" xfId="10673"/>
    <cellStyle name="20% - Ênfase2 8 3 4 3 3" xfId="10674"/>
    <cellStyle name="20% - Ênfase2 8 3 4 4" xfId="10675"/>
    <cellStyle name="20% - Ênfase2 8 3 4 5" xfId="10676"/>
    <cellStyle name="20% - Ênfase2 8 3 4 6" xfId="10677"/>
    <cellStyle name="20% - Ênfase2 8 3 4 7" xfId="10678"/>
    <cellStyle name="20% - Ênfase2 8 3 4 8" xfId="10679"/>
    <cellStyle name="20% - Ênfase2 8 3 5" xfId="10680"/>
    <cellStyle name="20% - Ênfase2 8 3 5 2" xfId="10681"/>
    <cellStyle name="20% - Ênfase2 8 3 5 2 2" xfId="10682"/>
    <cellStyle name="20% - Ênfase2 8 3 5 3" xfId="10683"/>
    <cellStyle name="20% - Ênfase2 8 3 5 4" xfId="10684"/>
    <cellStyle name="20% - Ênfase2 8 3 5 5" xfId="10685"/>
    <cellStyle name="20% - Ênfase2 8 3 5 6" xfId="10686"/>
    <cellStyle name="20% - Ênfase2 8 3 6" xfId="10687"/>
    <cellStyle name="20% - Ênfase2 8 3 6 2" xfId="10688"/>
    <cellStyle name="20% - Ênfase2 8 3 6 3" xfId="10689"/>
    <cellStyle name="20% - Ênfase2 8 3 6 4" xfId="10690"/>
    <cellStyle name="20% - Ênfase2 8 3 7" xfId="10691"/>
    <cellStyle name="20% - Ênfase2 8 3 8" xfId="10692"/>
    <cellStyle name="20% - Ênfase2 8 3 9" xfId="10693"/>
    <cellStyle name="20% - Ênfase2 8 4" xfId="10694"/>
    <cellStyle name="20% - Ênfase2 8 4 10" xfId="10695"/>
    <cellStyle name="20% - Ênfase2 8 4 2" xfId="10696"/>
    <cellStyle name="20% - Ênfase2 8 4 2 2" xfId="10697"/>
    <cellStyle name="20% - Ênfase2 8 4 2 2 2" xfId="10698"/>
    <cellStyle name="20% - Ênfase2 8 4 2 2 2 2" xfId="10699"/>
    <cellStyle name="20% - Ênfase2 8 4 2 2 3" xfId="10700"/>
    <cellStyle name="20% - Ênfase2 8 4 2 2 4" xfId="10701"/>
    <cellStyle name="20% - Ênfase2 8 4 2 2 5" xfId="10702"/>
    <cellStyle name="20% - Ênfase2 8 4 2 2 6" xfId="10703"/>
    <cellStyle name="20% - Ênfase2 8 4 2 3" xfId="10704"/>
    <cellStyle name="20% - Ênfase2 8 4 2 3 2" xfId="10705"/>
    <cellStyle name="20% - Ênfase2 8 4 2 3 3" xfId="10706"/>
    <cellStyle name="20% - Ênfase2 8 4 2 4" xfId="10707"/>
    <cellStyle name="20% - Ênfase2 8 4 2 5" xfId="10708"/>
    <cellStyle name="20% - Ênfase2 8 4 2 6" xfId="10709"/>
    <cellStyle name="20% - Ênfase2 8 4 2 7" xfId="10710"/>
    <cellStyle name="20% - Ênfase2 8 4 2 8" xfId="10711"/>
    <cellStyle name="20% - Ênfase2 8 4 3" xfId="10712"/>
    <cellStyle name="20% - Ênfase2 8 4 3 2" xfId="10713"/>
    <cellStyle name="20% - Ênfase2 8 4 3 2 2" xfId="10714"/>
    <cellStyle name="20% - Ênfase2 8 4 3 3" xfId="10715"/>
    <cellStyle name="20% - Ênfase2 8 4 3 4" xfId="10716"/>
    <cellStyle name="20% - Ênfase2 8 4 3 5" xfId="10717"/>
    <cellStyle name="20% - Ênfase2 8 4 3 6" xfId="10718"/>
    <cellStyle name="20% - Ênfase2 8 4 4" xfId="10719"/>
    <cellStyle name="20% - Ênfase2 8 4 4 2" xfId="10720"/>
    <cellStyle name="20% - Ênfase2 8 4 4 3" xfId="10721"/>
    <cellStyle name="20% - Ênfase2 8 4 4 4" xfId="10722"/>
    <cellStyle name="20% - Ênfase2 8 4 5" xfId="10723"/>
    <cellStyle name="20% - Ênfase2 8 4 6" xfId="10724"/>
    <cellStyle name="20% - Ênfase2 8 4 7" xfId="10725"/>
    <cellStyle name="20% - Ênfase2 8 4 8" xfId="10726"/>
    <cellStyle name="20% - Ênfase2 8 4 9" xfId="10727"/>
    <cellStyle name="20% - Ênfase2 9" xfId="101"/>
    <cellStyle name="20% - Ênfase2 9 2" xfId="102"/>
    <cellStyle name="20% - Ênfase2 9 3" xfId="3035"/>
    <cellStyle name="20% - Ênfase2 9 3 10" xfId="10728"/>
    <cellStyle name="20% - Ênfase2 9 3 11" xfId="10729"/>
    <cellStyle name="20% - Ênfase2 9 3 12" xfId="10730"/>
    <cellStyle name="20% - Ênfase2 9 3 2" xfId="10731"/>
    <cellStyle name="20% - Ênfase2 9 3 3" xfId="10732"/>
    <cellStyle name="20% - Ênfase2 9 3 3 2" xfId="10733"/>
    <cellStyle name="20% - Ênfase2 9 3 3 2 2" xfId="10734"/>
    <cellStyle name="20% - Ênfase2 9 3 3 2 2 2" xfId="10735"/>
    <cellStyle name="20% - Ênfase2 9 3 3 2 3" xfId="10736"/>
    <cellStyle name="20% - Ênfase2 9 3 3 2 4" xfId="10737"/>
    <cellStyle name="20% - Ênfase2 9 3 3 2 5" xfId="10738"/>
    <cellStyle name="20% - Ênfase2 9 3 3 2 6" xfId="10739"/>
    <cellStyle name="20% - Ênfase2 9 3 3 3" xfId="10740"/>
    <cellStyle name="20% - Ênfase2 9 3 3 3 2" xfId="10741"/>
    <cellStyle name="20% - Ênfase2 9 3 3 3 3" xfId="10742"/>
    <cellStyle name="20% - Ênfase2 9 3 3 3 4" xfId="10743"/>
    <cellStyle name="20% - Ênfase2 9 3 3 4" xfId="10744"/>
    <cellStyle name="20% - Ênfase2 9 3 3 5" xfId="10745"/>
    <cellStyle name="20% - Ênfase2 9 3 3 6" xfId="10746"/>
    <cellStyle name="20% - Ênfase2 9 3 3 7" xfId="10747"/>
    <cellStyle name="20% - Ênfase2 9 3 3 8" xfId="10748"/>
    <cellStyle name="20% - Ênfase2 9 3 3 9" xfId="10749"/>
    <cellStyle name="20% - Ênfase2 9 3 4" xfId="10750"/>
    <cellStyle name="20% - Ênfase2 9 3 4 2" xfId="10751"/>
    <cellStyle name="20% - Ênfase2 9 3 4 2 2" xfId="10752"/>
    <cellStyle name="20% - Ênfase2 9 3 4 2 2 2" xfId="10753"/>
    <cellStyle name="20% - Ênfase2 9 3 4 2 3" xfId="10754"/>
    <cellStyle name="20% - Ênfase2 9 3 4 2 4" xfId="10755"/>
    <cellStyle name="20% - Ênfase2 9 3 4 2 5" xfId="10756"/>
    <cellStyle name="20% - Ênfase2 9 3 4 2 6" xfId="10757"/>
    <cellStyle name="20% - Ênfase2 9 3 4 3" xfId="10758"/>
    <cellStyle name="20% - Ênfase2 9 3 4 3 2" xfId="10759"/>
    <cellStyle name="20% - Ênfase2 9 3 4 3 3" xfId="10760"/>
    <cellStyle name="20% - Ênfase2 9 3 4 4" xfId="10761"/>
    <cellStyle name="20% - Ênfase2 9 3 4 5" xfId="10762"/>
    <cellStyle name="20% - Ênfase2 9 3 4 6" xfId="10763"/>
    <cellStyle name="20% - Ênfase2 9 3 4 7" xfId="10764"/>
    <cellStyle name="20% - Ênfase2 9 3 4 8" xfId="10765"/>
    <cellStyle name="20% - Ênfase2 9 3 5" xfId="10766"/>
    <cellStyle name="20% - Ênfase2 9 3 5 2" xfId="10767"/>
    <cellStyle name="20% - Ênfase2 9 3 5 2 2" xfId="10768"/>
    <cellStyle name="20% - Ênfase2 9 3 5 3" xfId="10769"/>
    <cellStyle name="20% - Ênfase2 9 3 5 4" xfId="10770"/>
    <cellStyle name="20% - Ênfase2 9 3 5 5" xfId="10771"/>
    <cellStyle name="20% - Ênfase2 9 3 5 6" xfId="10772"/>
    <cellStyle name="20% - Ênfase2 9 3 6" xfId="10773"/>
    <cellStyle name="20% - Ênfase2 9 3 6 2" xfId="10774"/>
    <cellStyle name="20% - Ênfase2 9 3 6 3" xfId="10775"/>
    <cellStyle name="20% - Ênfase2 9 3 6 4" xfId="10776"/>
    <cellStyle name="20% - Ênfase2 9 3 7" xfId="10777"/>
    <cellStyle name="20% - Ênfase2 9 3 8" xfId="10778"/>
    <cellStyle name="20% - Ênfase2 9 3 9" xfId="10779"/>
    <cellStyle name="20% - Ênfase2 9 4" xfId="10780"/>
    <cellStyle name="20% - Ênfase2 9 4 10" xfId="10781"/>
    <cellStyle name="20% - Ênfase2 9 4 2" xfId="10782"/>
    <cellStyle name="20% - Ênfase2 9 4 2 2" xfId="10783"/>
    <cellStyle name="20% - Ênfase2 9 4 2 2 2" xfId="10784"/>
    <cellStyle name="20% - Ênfase2 9 4 2 2 2 2" xfId="10785"/>
    <cellStyle name="20% - Ênfase2 9 4 2 2 3" xfId="10786"/>
    <cellStyle name="20% - Ênfase2 9 4 2 2 4" xfId="10787"/>
    <cellStyle name="20% - Ênfase2 9 4 2 2 5" xfId="10788"/>
    <cellStyle name="20% - Ênfase2 9 4 2 2 6" xfId="10789"/>
    <cellStyle name="20% - Ênfase2 9 4 2 3" xfId="10790"/>
    <cellStyle name="20% - Ênfase2 9 4 2 3 2" xfId="10791"/>
    <cellStyle name="20% - Ênfase2 9 4 2 3 3" xfId="10792"/>
    <cellStyle name="20% - Ênfase2 9 4 2 4" xfId="10793"/>
    <cellStyle name="20% - Ênfase2 9 4 2 5" xfId="10794"/>
    <cellStyle name="20% - Ênfase2 9 4 2 6" xfId="10795"/>
    <cellStyle name="20% - Ênfase2 9 4 2 7" xfId="10796"/>
    <cellStyle name="20% - Ênfase2 9 4 2 8" xfId="10797"/>
    <cellStyle name="20% - Ênfase2 9 4 3" xfId="10798"/>
    <cellStyle name="20% - Ênfase2 9 4 3 2" xfId="10799"/>
    <cellStyle name="20% - Ênfase2 9 4 3 2 2" xfId="10800"/>
    <cellStyle name="20% - Ênfase2 9 4 3 3" xfId="10801"/>
    <cellStyle name="20% - Ênfase2 9 4 3 4" xfId="10802"/>
    <cellStyle name="20% - Ênfase2 9 4 3 5" xfId="10803"/>
    <cellStyle name="20% - Ênfase2 9 4 3 6" xfId="10804"/>
    <cellStyle name="20% - Ênfase2 9 4 4" xfId="10805"/>
    <cellStyle name="20% - Ênfase2 9 4 4 2" xfId="10806"/>
    <cellStyle name="20% - Ênfase2 9 4 4 3" xfId="10807"/>
    <cellStyle name="20% - Ênfase2 9 4 4 4" xfId="10808"/>
    <cellStyle name="20% - Ênfase2 9 4 5" xfId="10809"/>
    <cellStyle name="20% - Ênfase2 9 4 6" xfId="10810"/>
    <cellStyle name="20% - Ênfase2 9 4 7" xfId="10811"/>
    <cellStyle name="20% - Ênfase2 9 4 8" xfId="10812"/>
    <cellStyle name="20% - Ênfase2 9 4 9" xfId="10813"/>
    <cellStyle name="20% - Ênfase3" xfId="3" builtinId="38" customBuiltin="1"/>
    <cellStyle name="20% - Ênfase3 10" xfId="103"/>
    <cellStyle name="20% - Ênfase3 10 10" xfId="10814"/>
    <cellStyle name="20% - Ênfase3 10 11" xfId="10815"/>
    <cellStyle name="20% - Ênfase3 10 12" xfId="10816"/>
    <cellStyle name="20% - Ênfase3 10 13" xfId="10817"/>
    <cellStyle name="20% - Ênfase3 10 14" xfId="10818"/>
    <cellStyle name="20% - Ênfase3 10 15" xfId="10819"/>
    <cellStyle name="20% - Ênfase3 10 2" xfId="104"/>
    <cellStyle name="20% - Ênfase3 10 3" xfId="3036"/>
    <cellStyle name="20% - Ênfase3 10 3 10" xfId="10820"/>
    <cellStyle name="20% - Ênfase3 10 3 2" xfId="10821"/>
    <cellStyle name="20% - Ênfase3 10 3 2 2" xfId="10822"/>
    <cellStyle name="20% - Ênfase3 10 3 2 2 2" xfId="10823"/>
    <cellStyle name="20% - Ênfase3 10 3 2 2 2 2" xfId="10824"/>
    <cellStyle name="20% - Ênfase3 10 3 2 2 3" xfId="10825"/>
    <cellStyle name="20% - Ênfase3 10 3 2 2 4" xfId="10826"/>
    <cellStyle name="20% - Ênfase3 10 3 2 2 5" xfId="10827"/>
    <cellStyle name="20% - Ênfase3 10 3 2 2 6" xfId="10828"/>
    <cellStyle name="20% - Ênfase3 10 3 2 3" xfId="10829"/>
    <cellStyle name="20% - Ênfase3 10 3 2 3 2" xfId="10830"/>
    <cellStyle name="20% - Ênfase3 10 3 2 3 3" xfId="10831"/>
    <cellStyle name="20% - Ênfase3 10 3 2 4" xfId="10832"/>
    <cellStyle name="20% - Ênfase3 10 3 2 5" xfId="10833"/>
    <cellStyle name="20% - Ênfase3 10 3 2 6" xfId="10834"/>
    <cellStyle name="20% - Ênfase3 10 3 2 7" xfId="10835"/>
    <cellStyle name="20% - Ênfase3 10 3 2 8" xfId="10836"/>
    <cellStyle name="20% - Ênfase3 10 3 3" xfId="10837"/>
    <cellStyle name="20% - Ênfase3 10 3 3 2" xfId="10838"/>
    <cellStyle name="20% - Ênfase3 10 3 3 2 2" xfId="10839"/>
    <cellStyle name="20% - Ênfase3 10 3 3 3" xfId="10840"/>
    <cellStyle name="20% - Ênfase3 10 3 3 4" xfId="10841"/>
    <cellStyle name="20% - Ênfase3 10 3 3 5" xfId="10842"/>
    <cellStyle name="20% - Ênfase3 10 3 3 6" xfId="10843"/>
    <cellStyle name="20% - Ênfase3 10 3 4" xfId="10844"/>
    <cellStyle name="20% - Ênfase3 10 3 4 2" xfId="10845"/>
    <cellStyle name="20% - Ênfase3 10 3 4 3" xfId="10846"/>
    <cellStyle name="20% - Ênfase3 10 3 4 4" xfId="10847"/>
    <cellStyle name="20% - Ênfase3 10 3 5" xfId="10848"/>
    <cellStyle name="20% - Ênfase3 10 3 6" xfId="10849"/>
    <cellStyle name="20% - Ênfase3 10 3 7" xfId="10850"/>
    <cellStyle name="20% - Ênfase3 10 3 8" xfId="10851"/>
    <cellStyle name="20% - Ênfase3 10 3 9" xfId="10852"/>
    <cellStyle name="20% - Ênfase3 10 4" xfId="10853"/>
    <cellStyle name="20% - Ênfase3 10 4 10" xfId="10854"/>
    <cellStyle name="20% - Ênfase3 10 4 2" xfId="10855"/>
    <cellStyle name="20% - Ênfase3 10 4 2 2" xfId="10856"/>
    <cellStyle name="20% - Ênfase3 10 4 2 2 2" xfId="10857"/>
    <cellStyle name="20% - Ênfase3 10 4 2 2 2 2" xfId="10858"/>
    <cellStyle name="20% - Ênfase3 10 4 2 2 3" xfId="10859"/>
    <cellStyle name="20% - Ênfase3 10 4 2 2 4" xfId="10860"/>
    <cellStyle name="20% - Ênfase3 10 4 2 2 5" xfId="10861"/>
    <cellStyle name="20% - Ênfase3 10 4 2 2 6" xfId="10862"/>
    <cellStyle name="20% - Ênfase3 10 4 2 3" xfId="10863"/>
    <cellStyle name="20% - Ênfase3 10 4 2 3 2" xfId="10864"/>
    <cellStyle name="20% - Ênfase3 10 4 2 3 3" xfId="10865"/>
    <cellStyle name="20% - Ênfase3 10 4 2 4" xfId="10866"/>
    <cellStyle name="20% - Ênfase3 10 4 2 5" xfId="10867"/>
    <cellStyle name="20% - Ênfase3 10 4 2 6" xfId="10868"/>
    <cellStyle name="20% - Ênfase3 10 4 2 7" xfId="10869"/>
    <cellStyle name="20% - Ênfase3 10 4 2 8" xfId="10870"/>
    <cellStyle name="20% - Ênfase3 10 4 3" xfId="10871"/>
    <cellStyle name="20% - Ênfase3 10 4 3 2" xfId="10872"/>
    <cellStyle name="20% - Ênfase3 10 4 3 2 2" xfId="10873"/>
    <cellStyle name="20% - Ênfase3 10 4 3 3" xfId="10874"/>
    <cellStyle name="20% - Ênfase3 10 4 3 4" xfId="10875"/>
    <cellStyle name="20% - Ênfase3 10 4 3 5" xfId="10876"/>
    <cellStyle name="20% - Ênfase3 10 4 3 6" xfId="10877"/>
    <cellStyle name="20% - Ênfase3 10 4 4" xfId="10878"/>
    <cellStyle name="20% - Ênfase3 10 4 4 2" xfId="10879"/>
    <cellStyle name="20% - Ênfase3 10 4 4 3" xfId="10880"/>
    <cellStyle name="20% - Ênfase3 10 4 4 4" xfId="10881"/>
    <cellStyle name="20% - Ênfase3 10 4 5" xfId="10882"/>
    <cellStyle name="20% - Ênfase3 10 4 6" xfId="10883"/>
    <cellStyle name="20% - Ênfase3 10 4 7" xfId="10884"/>
    <cellStyle name="20% - Ênfase3 10 4 8" xfId="10885"/>
    <cellStyle name="20% - Ênfase3 10 4 9" xfId="10886"/>
    <cellStyle name="20% - Ênfase3 10 5" xfId="10887"/>
    <cellStyle name="20% - Ênfase3 10 5 10" xfId="10888"/>
    <cellStyle name="20% - Ênfase3 10 5 2" xfId="10889"/>
    <cellStyle name="20% - Ênfase3 10 5 2 2" xfId="10890"/>
    <cellStyle name="20% - Ênfase3 10 5 2 2 2" xfId="10891"/>
    <cellStyle name="20% - Ênfase3 10 5 2 2 2 2" xfId="10892"/>
    <cellStyle name="20% - Ênfase3 10 5 2 2 3" xfId="10893"/>
    <cellStyle name="20% - Ênfase3 10 5 2 2 4" xfId="10894"/>
    <cellStyle name="20% - Ênfase3 10 5 2 2 5" xfId="10895"/>
    <cellStyle name="20% - Ênfase3 10 5 2 2 6" xfId="10896"/>
    <cellStyle name="20% - Ênfase3 10 5 2 3" xfId="10897"/>
    <cellStyle name="20% - Ênfase3 10 5 2 3 2" xfId="10898"/>
    <cellStyle name="20% - Ênfase3 10 5 2 3 3" xfId="10899"/>
    <cellStyle name="20% - Ênfase3 10 5 2 4" xfId="10900"/>
    <cellStyle name="20% - Ênfase3 10 5 2 5" xfId="10901"/>
    <cellStyle name="20% - Ênfase3 10 5 2 6" xfId="10902"/>
    <cellStyle name="20% - Ênfase3 10 5 2 7" xfId="10903"/>
    <cellStyle name="20% - Ênfase3 10 5 2 8" xfId="10904"/>
    <cellStyle name="20% - Ênfase3 10 5 3" xfId="10905"/>
    <cellStyle name="20% - Ênfase3 10 5 3 2" xfId="10906"/>
    <cellStyle name="20% - Ênfase3 10 5 3 2 2" xfId="10907"/>
    <cellStyle name="20% - Ênfase3 10 5 3 3" xfId="10908"/>
    <cellStyle name="20% - Ênfase3 10 5 3 4" xfId="10909"/>
    <cellStyle name="20% - Ênfase3 10 5 3 5" xfId="10910"/>
    <cellStyle name="20% - Ênfase3 10 5 3 6" xfId="10911"/>
    <cellStyle name="20% - Ênfase3 10 5 4" xfId="10912"/>
    <cellStyle name="20% - Ênfase3 10 5 4 2" xfId="10913"/>
    <cellStyle name="20% - Ênfase3 10 5 4 3" xfId="10914"/>
    <cellStyle name="20% - Ênfase3 10 5 4 4" xfId="10915"/>
    <cellStyle name="20% - Ênfase3 10 5 5" xfId="10916"/>
    <cellStyle name="20% - Ênfase3 10 5 6" xfId="10917"/>
    <cellStyle name="20% - Ênfase3 10 5 7" xfId="10918"/>
    <cellStyle name="20% - Ênfase3 10 5 8" xfId="10919"/>
    <cellStyle name="20% - Ênfase3 10 5 9" xfId="10920"/>
    <cellStyle name="20% - Ênfase3 10 6" xfId="10921"/>
    <cellStyle name="20% - Ênfase3 10 6 2" xfId="10922"/>
    <cellStyle name="20% - Ênfase3 10 6 2 2" xfId="10923"/>
    <cellStyle name="20% - Ênfase3 10 6 2 2 2" xfId="10924"/>
    <cellStyle name="20% - Ênfase3 10 6 2 3" xfId="10925"/>
    <cellStyle name="20% - Ênfase3 10 6 2 4" xfId="10926"/>
    <cellStyle name="20% - Ênfase3 10 6 2 5" xfId="10927"/>
    <cellStyle name="20% - Ênfase3 10 6 2 6" xfId="10928"/>
    <cellStyle name="20% - Ênfase3 10 6 3" xfId="10929"/>
    <cellStyle name="20% - Ênfase3 10 6 3 2" xfId="10930"/>
    <cellStyle name="20% - Ênfase3 10 6 3 3" xfId="10931"/>
    <cellStyle name="20% - Ênfase3 10 6 3 4" xfId="10932"/>
    <cellStyle name="20% - Ênfase3 10 6 4" xfId="10933"/>
    <cellStyle name="20% - Ênfase3 10 6 5" xfId="10934"/>
    <cellStyle name="20% - Ênfase3 10 6 6" xfId="10935"/>
    <cellStyle name="20% - Ênfase3 10 6 7" xfId="10936"/>
    <cellStyle name="20% - Ênfase3 10 6 8" xfId="10937"/>
    <cellStyle name="20% - Ênfase3 10 6 9" xfId="10938"/>
    <cellStyle name="20% - Ênfase3 10 7" xfId="10939"/>
    <cellStyle name="20% - Ênfase3 10 7 2" xfId="10940"/>
    <cellStyle name="20% - Ênfase3 10 7 2 2" xfId="10941"/>
    <cellStyle name="20% - Ênfase3 10 7 2 2 2" xfId="10942"/>
    <cellStyle name="20% - Ênfase3 10 7 2 3" xfId="10943"/>
    <cellStyle name="20% - Ênfase3 10 7 2 4" xfId="10944"/>
    <cellStyle name="20% - Ênfase3 10 7 2 5" xfId="10945"/>
    <cellStyle name="20% - Ênfase3 10 7 2 6" xfId="10946"/>
    <cellStyle name="20% - Ênfase3 10 7 3" xfId="10947"/>
    <cellStyle name="20% - Ênfase3 10 7 3 2" xfId="10948"/>
    <cellStyle name="20% - Ênfase3 10 7 3 3" xfId="10949"/>
    <cellStyle name="20% - Ênfase3 10 7 4" xfId="10950"/>
    <cellStyle name="20% - Ênfase3 10 7 5" xfId="10951"/>
    <cellStyle name="20% - Ênfase3 10 7 6" xfId="10952"/>
    <cellStyle name="20% - Ênfase3 10 7 7" xfId="10953"/>
    <cellStyle name="20% - Ênfase3 10 7 8" xfId="10954"/>
    <cellStyle name="20% - Ênfase3 10 8" xfId="10955"/>
    <cellStyle name="20% - Ênfase3 10 8 2" xfId="10956"/>
    <cellStyle name="20% - Ênfase3 10 8 2 2" xfId="10957"/>
    <cellStyle name="20% - Ênfase3 10 8 2 3" xfId="10958"/>
    <cellStyle name="20% - Ênfase3 10 8 3" xfId="10959"/>
    <cellStyle name="20% - Ênfase3 10 8 4" xfId="10960"/>
    <cellStyle name="20% - Ênfase3 10 8 5" xfId="10961"/>
    <cellStyle name="20% - Ênfase3 10 8 6" xfId="10962"/>
    <cellStyle name="20% - Ênfase3 10 8 7" xfId="10963"/>
    <cellStyle name="20% - Ênfase3 10 9" xfId="10964"/>
    <cellStyle name="20% - Ênfase3 10 9 2" xfId="10965"/>
    <cellStyle name="20% - Ênfase3 10 9 3" xfId="10966"/>
    <cellStyle name="20% - Ênfase3 10 9 4" xfId="10967"/>
    <cellStyle name="20% - Ênfase3 10 9 5" xfId="10968"/>
    <cellStyle name="20% - Ênfase3 10 9 6" xfId="10969"/>
    <cellStyle name="20% - Ênfase3 11" xfId="105"/>
    <cellStyle name="20% - Ênfase3 11 10" xfId="10970"/>
    <cellStyle name="20% - Ênfase3 11 11" xfId="10971"/>
    <cellStyle name="20% - Ênfase3 11 12" xfId="10972"/>
    <cellStyle name="20% - Ênfase3 11 13" xfId="10973"/>
    <cellStyle name="20% - Ênfase3 11 14" xfId="10974"/>
    <cellStyle name="20% - Ênfase3 11 15" xfId="10975"/>
    <cellStyle name="20% - Ênfase3 11 2" xfId="106"/>
    <cellStyle name="20% - Ênfase3 11 3" xfId="3037"/>
    <cellStyle name="20% - Ênfase3 11 3 10" xfId="10976"/>
    <cellStyle name="20% - Ênfase3 11 3 2" xfId="10977"/>
    <cellStyle name="20% - Ênfase3 11 3 2 2" xfId="10978"/>
    <cellStyle name="20% - Ênfase3 11 3 2 2 2" xfId="10979"/>
    <cellStyle name="20% - Ênfase3 11 3 2 2 2 2" xfId="10980"/>
    <cellStyle name="20% - Ênfase3 11 3 2 2 3" xfId="10981"/>
    <cellStyle name="20% - Ênfase3 11 3 2 2 4" xfId="10982"/>
    <cellStyle name="20% - Ênfase3 11 3 2 2 5" xfId="10983"/>
    <cellStyle name="20% - Ênfase3 11 3 2 2 6" xfId="10984"/>
    <cellStyle name="20% - Ênfase3 11 3 2 3" xfId="10985"/>
    <cellStyle name="20% - Ênfase3 11 3 2 3 2" xfId="10986"/>
    <cellStyle name="20% - Ênfase3 11 3 2 3 3" xfId="10987"/>
    <cellStyle name="20% - Ênfase3 11 3 2 4" xfId="10988"/>
    <cellStyle name="20% - Ênfase3 11 3 2 5" xfId="10989"/>
    <cellStyle name="20% - Ênfase3 11 3 2 6" xfId="10990"/>
    <cellStyle name="20% - Ênfase3 11 3 2 7" xfId="10991"/>
    <cellStyle name="20% - Ênfase3 11 3 2 8" xfId="10992"/>
    <cellStyle name="20% - Ênfase3 11 3 3" xfId="10993"/>
    <cellStyle name="20% - Ênfase3 11 3 3 2" xfId="10994"/>
    <cellStyle name="20% - Ênfase3 11 3 3 2 2" xfId="10995"/>
    <cellStyle name="20% - Ênfase3 11 3 3 3" xfId="10996"/>
    <cellStyle name="20% - Ênfase3 11 3 3 4" xfId="10997"/>
    <cellStyle name="20% - Ênfase3 11 3 3 5" xfId="10998"/>
    <cellStyle name="20% - Ênfase3 11 3 3 6" xfId="10999"/>
    <cellStyle name="20% - Ênfase3 11 3 4" xfId="11000"/>
    <cellStyle name="20% - Ênfase3 11 3 4 2" xfId="11001"/>
    <cellStyle name="20% - Ênfase3 11 3 4 3" xfId="11002"/>
    <cellStyle name="20% - Ênfase3 11 3 4 4" xfId="11003"/>
    <cellStyle name="20% - Ênfase3 11 3 5" xfId="11004"/>
    <cellStyle name="20% - Ênfase3 11 3 6" xfId="11005"/>
    <cellStyle name="20% - Ênfase3 11 3 7" xfId="11006"/>
    <cellStyle name="20% - Ênfase3 11 3 8" xfId="11007"/>
    <cellStyle name="20% - Ênfase3 11 3 9" xfId="11008"/>
    <cellStyle name="20% - Ênfase3 11 4" xfId="11009"/>
    <cellStyle name="20% - Ênfase3 11 4 10" xfId="11010"/>
    <cellStyle name="20% - Ênfase3 11 4 2" xfId="11011"/>
    <cellStyle name="20% - Ênfase3 11 4 2 2" xfId="11012"/>
    <cellStyle name="20% - Ênfase3 11 4 2 2 2" xfId="11013"/>
    <cellStyle name="20% - Ênfase3 11 4 2 2 2 2" xfId="11014"/>
    <cellStyle name="20% - Ênfase3 11 4 2 2 3" xfId="11015"/>
    <cellStyle name="20% - Ênfase3 11 4 2 2 4" xfId="11016"/>
    <cellStyle name="20% - Ênfase3 11 4 2 2 5" xfId="11017"/>
    <cellStyle name="20% - Ênfase3 11 4 2 2 6" xfId="11018"/>
    <cellStyle name="20% - Ênfase3 11 4 2 3" xfId="11019"/>
    <cellStyle name="20% - Ênfase3 11 4 2 3 2" xfId="11020"/>
    <cellStyle name="20% - Ênfase3 11 4 2 3 3" xfId="11021"/>
    <cellStyle name="20% - Ênfase3 11 4 2 4" xfId="11022"/>
    <cellStyle name="20% - Ênfase3 11 4 2 5" xfId="11023"/>
    <cellStyle name="20% - Ênfase3 11 4 2 6" xfId="11024"/>
    <cellStyle name="20% - Ênfase3 11 4 2 7" xfId="11025"/>
    <cellStyle name="20% - Ênfase3 11 4 2 8" xfId="11026"/>
    <cellStyle name="20% - Ênfase3 11 4 3" xfId="11027"/>
    <cellStyle name="20% - Ênfase3 11 4 3 2" xfId="11028"/>
    <cellStyle name="20% - Ênfase3 11 4 3 2 2" xfId="11029"/>
    <cellStyle name="20% - Ênfase3 11 4 3 3" xfId="11030"/>
    <cellStyle name="20% - Ênfase3 11 4 3 4" xfId="11031"/>
    <cellStyle name="20% - Ênfase3 11 4 3 5" xfId="11032"/>
    <cellStyle name="20% - Ênfase3 11 4 3 6" xfId="11033"/>
    <cellStyle name="20% - Ênfase3 11 4 4" xfId="11034"/>
    <cellStyle name="20% - Ênfase3 11 4 4 2" xfId="11035"/>
    <cellStyle name="20% - Ênfase3 11 4 4 3" xfId="11036"/>
    <cellStyle name="20% - Ênfase3 11 4 4 4" xfId="11037"/>
    <cellStyle name="20% - Ênfase3 11 4 5" xfId="11038"/>
    <cellStyle name="20% - Ênfase3 11 4 6" xfId="11039"/>
    <cellStyle name="20% - Ênfase3 11 4 7" xfId="11040"/>
    <cellStyle name="20% - Ênfase3 11 4 8" xfId="11041"/>
    <cellStyle name="20% - Ênfase3 11 4 9" xfId="11042"/>
    <cellStyle name="20% - Ênfase3 11 5" xfId="11043"/>
    <cellStyle name="20% - Ênfase3 11 5 10" xfId="11044"/>
    <cellStyle name="20% - Ênfase3 11 5 2" xfId="11045"/>
    <cellStyle name="20% - Ênfase3 11 5 2 2" xfId="11046"/>
    <cellStyle name="20% - Ênfase3 11 5 2 2 2" xfId="11047"/>
    <cellStyle name="20% - Ênfase3 11 5 2 2 2 2" xfId="11048"/>
    <cellStyle name="20% - Ênfase3 11 5 2 2 3" xfId="11049"/>
    <cellStyle name="20% - Ênfase3 11 5 2 2 4" xfId="11050"/>
    <cellStyle name="20% - Ênfase3 11 5 2 2 5" xfId="11051"/>
    <cellStyle name="20% - Ênfase3 11 5 2 2 6" xfId="11052"/>
    <cellStyle name="20% - Ênfase3 11 5 2 3" xfId="11053"/>
    <cellStyle name="20% - Ênfase3 11 5 2 3 2" xfId="11054"/>
    <cellStyle name="20% - Ênfase3 11 5 2 3 3" xfId="11055"/>
    <cellStyle name="20% - Ênfase3 11 5 2 4" xfId="11056"/>
    <cellStyle name="20% - Ênfase3 11 5 2 5" xfId="11057"/>
    <cellStyle name="20% - Ênfase3 11 5 2 6" xfId="11058"/>
    <cellStyle name="20% - Ênfase3 11 5 2 7" xfId="11059"/>
    <cellStyle name="20% - Ênfase3 11 5 2 8" xfId="11060"/>
    <cellStyle name="20% - Ênfase3 11 5 3" xfId="11061"/>
    <cellStyle name="20% - Ênfase3 11 5 3 2" xfId="11062"/>
    <cellStyle name="20% - Ênfase3 11 5 3 2 2" xfId="11063"/>
    <cellStyle name="20% - Ênfase3 11 5 3 3" xfId="11064"/>
    <cellStyle name="20% - Ênfase3 11 5 3 4" xfId="11065"/>
    <cellStyle name="20% - Ênfase3 11 5 3 5" xfId="11066"/>
    <cellStyle name="20% - Ênfase3 11 5 3 6" xfId="11067"/>
    <cellStyle name="20% - Ênfase3 11 5 4" xfId="11068"/>
    <cellStyle name="20% - Ênfase3 11 5 4 2" xfId="11069"/>
    <cellStyle name="20% - Ênfase3 11 5 4 3" xfId="11070"/>
    <cellStyle name="20% - Ênfase3 11 5 4 4" xfId="11071"/>
    <cellStyle name="20% - Ênfase3 11 5 5" xfId="11072"/>
    <cellStyle name="20% - Ênfase3 11 5 6" xfId="11073"/>
    <cellStyle name="20% - Ênfase3 11 5 7" xfId="11074"/>
    <cellStyle name="20% - Ênfase3 11 5 8" xfId="11075"/>
    <cellStyle name="20% - Ênfase3 11 5 9" xfId="11076"/>
    <cellStyle name="20% - Ênfase3 11 6" xfId="11077"/>
    <cellStyle name="20% - Ênfase3 11 6 2" xfId="11078"/>
    <cellStyle name="20% - Ênfase3 11 6 2 2" xfId="11079"/>
    <cellStyle name="20% - Ênfase3 11 6 2 2 2" xfId="11080"/>
    <cellStyle name="20% - Ênfase3 11 6 2 3" xfId="11081"/>
    <cellStyle name="20% - Ênfase3 11 6 2 4" xfId="11082"/>
    <cellStyle name="20% - Ênfase3 11 6 2 5" xfId="11083"/>
    <cellStyle name="20% - Ênfase3 11 6 2 6" xfId="11084"/>
    <cellStyle name="20% - Ênfase3 11 6 3" xfId="11085"/>
    <cellStyle name="20% - Ênfase3 11 6 3 2" xfId="11086"/>
    <cellStyle name="20% - Ênfase3 11 6 3 3" xfId="11087"/>
    <cellStyle name="20% - Ênfase3 11 6 3 4" xfId="11088"/>
    <cellStyle name="20% - Ênfase3 11 6 4" xfId="11089"/>
    <cellStyle name="20% - Ênfase3 11 6 5" xfId="11090"/>
    <cellStyle name="20% - Ênfase3 11 6 6" xfId="11091"/>
    <cellStyle name="20% - Ênfase3 11 6 7" xfId="11092"/>
    <cellStyle name="20% - Ênfase3 11 6 8" xfId="11093"/>
    <cellStyle name="20% - Ênfase3 11 6 9" xfId="11094"/>
    <cellStyle name="20% - Ênfase3 11 7" xfId="11095"/>
    <cellStyle name="20% - Ênfase3 11 7 2" xfId="11096"/>
    <cellStyle name="20% - Ênfase3 11 7 2 2" xfId="11097"/>
    <cellStyle name="20% - Ênfase3 11 7 2 2 2" xfId="11098"/>
    <cellStyle name="20% - Ênfase3 11 7 2 3" xfId="11099"/>
    <cellStyle name="20% - Ênfase3 11 7 2 4" xfId="11100"/>
    <cellStyle name="20% - Ênfase3 11 7 2 5" xfId="11101"/>
    <cellStyle name="20% - Ênfase3 11 7 2 6" xfId="11102"/>
    <cellStyle name="20% - Ênfase3 11 7 3" xfId="11103"/>
    <cellStyle name="20% - Ênfase3 11 7 3 2" xfId="11104"/>
    <cellStyle name="20% - Ênfase3 11 7 3 3" xfId="11105"/>
    <cellStyle name="20% - Ênfase3 11 7 4" xfId="11106"/>
    <cellStyle name="20% - Ênfase3 11 7 5" xfId="11107"/>
    <cellStyle name="20% - Ênfase3 11 7 6" xfId="11108"/>
    <cellStyle name="20% - Ênfase3 11 7 7" xfId="11109"/>
    <cellStyle name="20% - Ênfase3 11 7 8" xfId="11110"/>
    <cellStyle name="20% - Ênfase3 11 8" xfId="11111"/>
    <cellStyle name="20% - Ênfase3 11 8 2" xfId="11112"/>
    <cellStyle name="20% - Ênfase3 11 8 2 2" xfId="11113"/>
    <cellStyle name="20% - Ênfase3 11 8 2 3" xfId="11114"/>
    <cellStyle name="20% - Ênfase3 11 8 3" xfId="11115"/>
    <cellStyle name="20% - Ênfase3 11 8 4" xfId="11116"/>
    <cellStyle name="20% - Ênfase3 11 8 5" xfId="11117"/>
    <cellStyle name="20% - Ênfase3 11 8 6" xfId="11118"/>
    <cellStyle name="20% - Ênfase3 11 8 7" xfId="11119"/>
    <cellStyle name="20% - Ênfase3 11 9" xfId="11120"/>
    <cellStyle name="20% - Ênfase3 11 9 2" xfId="11121"/>
    <cellStyle name="20% - Ênfase3 11 9 3" xfId="11122"/>
    <cellStyle name="20% - Ênfase3 11 9 4" xfId="11123"/>
    <cellStyle name="20% - Ênfase3 11 9 5" xfId="11124"/>
    <cellStyle name="20% - Ênfase3 11 9 6" xfId="11125"/>
    <cellStyle name="20% - Ênfase3 12" xfId="107"/>
    <cellStyle name="20% - Ênfase3 12 10" xfId="11126"/>
    <cellStyle name="20% - Ênfase3 12 11" xfId="11127"/>
    <cellStyle name="20% - Ênfase3 12 12" xfId="11128"/>
    <cellStyle name="20% - Ênfase3 12 13" xfId="11129"/>
    <cellStyle name="20% - Ênfase3 12 14" xfId="11130"/>
    <cellStyle name="20% - Ênfase3 12 15" xfId="11131"/>
    <cellStyle name="20% - Ênfase3 12 2" xfId="108"/>
    <cellStyle name="20% - Ênfase3 12 3" xfId="11132"/>
    <cellStyle name="20% - Ênfase3 12 3 10" xfId="11133"/>
    <cellStyle name="20% - Ênfase3 12 3 2" xfId="11134"/>
    <cellStyle name="20% - Ênfase3 12 3 2 2" xfId="11135"/>
    <cellStyle name="20% - Ênfase3 12 3 2 2 2" xfId="11136"/>
    <cellStyle name="20% - Ênfase3 12 3 2 2 2 2" xfId="11137"/>
    <cellStyle name="20% - Ênfase3 12 3 2 2 3" xfId="11138"/>
    <cellStyle name="20% - Ênfase3 12 3 2 2 4" xfId="11139"/>
    <cellStyle name="20% - Ênfase3 12 3 2 2 5" xfId="11140"/>
    <cellStyle name="20% - Ênfase3 12 3 2 2 6" xfId="11141"/>
    <cellStyle name="20% - Ênfase3 12 3 2 3" xfId="11142"/>
    <cellStyle name="20% - Ênfase3 12 3 2 3 2" xfId="11143"/>
    <cellStyle name="20% - Ênfase3 12 3 2 3 3" xfId="11144"/>
    <cellStyle name="20% - Ênfase3 12 3 2 4" xfId="11145"/>
    <cellStyle name="20% - Ênfase3 12 3 2 5" xfId="11146"/>
    <cellStyle name="20% - Ênfase3 12 3 2 6" xfId="11147"/>
    <cellStyle name="20% - Ênfase3 12 3 2 7" xfId="11148"/>
    <cellStyle name="20% - Ênfase3 12 3 2 8" xfId="11149"/>
    <cellStyle name="20% - Ênfase3 12 3 3" xfId="11150"/>
    <cellStyle name="20% - Ênfase3 12 3 3 2" xfId="11151"/>
    <cellStyle name="20% - Ênfase3 12 3 3 2 2" xfId="11152"/>
    <cellStyle name="20% - Ênfase3 12 3 3 3" xfId="11153"/>
    <cellStyle name="20% - Ênfase3 12 3 3 4" xfId="11154"/>
    <cellStyle name="20% - Ênfase3 12 3 3 5" xfId="11155"/>
    <cellStyle name="20% - Ênfase3 12 3 3 6" xfId="11156"/>
    <cellStyle name="20% - Ênfase3 12 3 4" xfId="11157"/>
    <cellStyle name="20% - Ênfase3 12 3 4 2" xfId="11158"/>
    <cellStyle name="20% - Ênfase3 12 3 4 3" xfId="11159"/>
    <cellStyle name="20% - Ênfase3 12 3 4 4" xfId="11160"/>
    <cellStyle name="20% - Ênfase3 12 3 5" xfId="11161"/>
    <cellStyle name="20% - Ênfase3 12 3 6" xfId="11162"/>
    <cellStyle name="20% - Ênfase3 12 3 7" xfId="11163"/>
    <cellStyle name="20% - Ênfase3 12 3 8" xfId="11164"/>
    <cellStyle name="20% - Ênfase3 12 3 9" xfId="11165"/>
    <cellStyle name="20% - Ênfase3 12 4" xfId="11166"/>
    <cellStyle name="20% - Ênfase3 12 4 10" xfId="11167"/>
    <cellStyle name="20% - Ênfase3 12 4 2" xfId="11168"/>
    <cellStyle name="20% - Ênfase3 12 4 2 2" xfId="11169"/>
    <cellStyle name="20% - Ênfase3 12 4 2 2 2" xfId="11170"/>
    <cellStyle name="20% - Ênfase3 12 4 2 2 2 2" xfId="11171"/>
    <cellStyle name="20% - Ênfase3 12 4 2 2 3" xfId="11172"/>
    <cellStyle name="20% - Ênfase3 12 4 2 2 4" xfId="11173"/>
    <cellStyle name="20% - Ênfase3 12 4 2 2 5" xfId="11174"/>
    <cellStyle name="20% - Ênfase3 12 4 2 2 6" xfId="11175"/>
    <cellStyle name="20% - Ênfase3 12 4 2 3" xfId="11176"/>
    <cellStyle name="20% - Ênfase3 12 4 2 3 2" xfId="11177"/>
    <cellStyle name="20% - Ênfase3 12 4 2 3 3" xfId="11178"/>
    <cellStyle name="20% - Ênfase3 12 4 2 4" xfId="11179"/>
    <cellStyle name="20% - Ênfase3 12 4 2 5" xfId="11180"/>
    <cellStyle name="20% - Ênfase3 12 4 2 6" xfId="11181"/>
    <cellStyle name="20% - Ênfase3 12 4 2 7" xfId="11182"/>
    <cellStyle name="20% - Ênfase3 12 4 2 8" xfId="11183"/>
    <cellStyle name="20% - Ênfase3 12 4 3" xfId="11184"/>
    <cellStyle name="20% - Ênfase3 12 4 3 2" xfId="11185"/>
    <cellStyle name="20% - Ênfase3 12 4 3 2 2" xfId="11186"/>
    <cellStyle name="20% - Ênfase3 12 4 3 3" xfId="11187"/>
    <cellStyle name="20% - Ênfase3 12 4 3 4" xfId="11188"/>
    <cellStyle name="20% - Ênfase3 12 4 3 5" xfId="11189"/>
    <cellStyle name="20% - Ênfase3 12 4 3 6" xfId="11190"/>
    <cellStyle name="20% - Ênfase3 12 4 4" xfId="11191"/>
    <cellStyle name="20% - Ênfase3 12 4 4 2" xfId="11192"/>
    <cellStyle name="20% - Ênfase3 12 4 4 3" xfId="11193"/>
    <cellStyle name="20% - Ênfase3 12 4 4 4" xfId="11194"/>
    <cellStyle name="20% - Ênfase3 12 4 5" xfId="11195"/>
    <cellStyle name="20% - Ênfase3 12 4 6" xfId="11196"/>
    <cellStyle name="20% - Ênfase3 12 4 7" xfId="11197"/>
    <cellStyle name="20% - Ênfase3 12 4 8" xfId="11198"/>
    <cellStyle name="20% - Ênfase3 12 4 9" xfId="11199"/>
    <cellStyle name="20% - Ênfase3 12 5" xfId="11200"/>
    <cellStyle name="20% - Ênfase3 12 5 10" xfId="11201"/>
    <cellStyle name="20% - Ênfase3 12 5 2" xfId="11202"/>
    <cellStyle name="20% - Ênfase3 12 5 2 2" xfId="11203"/>
    <cellStyle name="20% - Ênfase3 12 5 2 2 2" xfId="11204"/>
    <cellStyle name="20% - Ênfase3 12 5 2 2 2 2" xfId="11205"/>
    <cellStyle name="20% - Ênfase3 12 5 2 2 3" xfId="11206"/>
    <cellStyle name="20% - Ênfase3 12 5 2 2 4" xfId="11207"/>
    <cellStyle name="20% - Ênfase3 12 5 2 2 5" xfId="11208"/>
    <cellStyle name="20% - Ênfase3 12 5 2 2 6" xfId="11209"/>
    <cellStyle name="20% - Ênfase3 12 5 2 3" xfId="11210"/>
    <cellStyle name="20% - Ênfase3 12 5 2 3 2" xfId="11211"/>
    <cellStyle name="20% - Ênfase3 12 5 2 3 3" xfId="11212"/>
    <cellStyle name="20% - Ênfase3 12 5 2 4" xfId="11213"/>
    <cellStyle name="20% - Ênfase3 12 5 2 5" xfId="11214"/>
    <cellStyle name="20% - Ênfase3 12 5 2 6" xfId="11215"/>
    <cellStyle name="20% - Ênfase3 12 5 2 7" xfId="11216"/>
    <cellStyle name="20% - Ênfase3 12 5 2 8" xfId="11217"/>
    <cellStyle name="20% - Ênfase3 12 5 3" xfId="11218"/>
    <cellStyle name="20% - Ênfase3 12 5 3 2" xfId="11219"/>
    <cellStyle name="20% - Ênfase3 12 5 3 2 2" xfId="11220"/>
    <cellStyle name="20% - Ênfase3 12 5 3 3" xfId="11221"/>
    <cellStyle name="20% - Ênfase3 12 5 3 4" xfId="11222"/>
    <cellStyle name="20% - Ênfase3 12 5 3 5" xfId="11223"/>
    <cellStyle name="20% - Ênfase3 12 5 3 6" xfId="11224"/>
    <cellStyle name="20% - Ênfase3 12 5 4" xfId="11225"/>
    <cellStyle name="20% - Ênfase3 12 5 4 2" xfId="11226"/>
    <cellStyle name="20% - Ênfase3 12 5 4 3" xfId="11227"/>
    <cellStyle name="20% - Ênfase3 12 5 4 4" xfId="11228"/>
    <cellStyle name="20% - Ênfase3 12 5 5" xfId="11229"/>
    <cellStyle name="20% - Ênfase3 12 5 6" xfId="11230"/>
    <cellStyle name="20% - Ênfase3 12 5 7" xfId="11231"/>
    <cellStyle name="20% - Ênfase3 12 5 8" xfId="11232"/>
    <cellStyle name="20% - Ênfase3 12 5 9" xfId="11233"/>
    <cellStyle name="20% - Ênfase3 12 6" xfId="11234"/>
    <cellStyle name="20% - Ênfase3 12 6 2" xfId="11235"/>
    <cellStyle name="20% - Ênfase3 12 6 2 2" xfId="11236"/>
    <cellStyle name="20% - Ênfase3 12 6 2 2 2" xfId="11237"/>
    <cellStyle name="20% - Ênfase3 12 6 2 3" xfId="11238"/>
    <cellStyle name="20% - Ênfase3 12 6 2 4" xfId="11239"/>
    <cellStyle name="20% - Ênfase3 12 6 2 5" xfId="11240"/>
    <cellStyle name="20% - Ênfase3 12 6 2 6" xfId="11241"/>
    <cellStyle name="20% - Ênfase3 12 6 3" xfId="11242"/>
    <cellStyle name="20% - Ênfase3 12 6 3 2" xfId="11243"/>
    <cellStyle name="20% - Ênfase3 12 6 3 3" xfId="11244"/>
    <cellStyle name="20% - Ênfase3 12 6 3 4" xfId="11245"/>
    <cellStyle name="20% - Ênfase3 12 6 4" xfId="11246"/>
    <cellStyle name="20% - Ênfase3 12 6 5" xfId="11247"/>
    <cellStyle name="20% - Ênfase3 12 6 6" xfId="11248"/>
    <cellStyle name="20% - Ênfase3 12 6 7" xfId="11249"/>
    <cellStyle name="20% - Ênfase3 12 6 8" xfId="11250"/>
    <cellStyle name="20% - Ênfase3 12 6 9" xfId="11251"/>
    <cellStyle name="20% - Ênfase3 12 7" xfId="11252"/>
    <cellStyle name="20% - Ênfase3 12 7 2" xfId="11253"/>
    <cellStyle name="20% - Ênfase3 12 7 2 2" xfId="11254"/>
    <cellStyle name="20% - Ênfase3 12 7 2 2 2" xfId="11255"/>
    <cellStyle name="20% - Ênfase3 12 7 2 3" xfId="11256"/>
    <cellStyle name="20% - Ênfase3 12 7 2 4" xfId="11257"/>
    <cellStyle name="20% - Ênfase3 12 7 2 5" xfId="11258"/>
    <cellStyle name="20% - Ênfase3 12 7 2 6" xfId="11259"/>
    <cellStyle name="20% - Ênfase3 12 7 3" xfId="11260"/>
    <cellStyle name="20% - Ênfase3 12 7 3 2" xfId="11261"/>
    <cellStyle name="20% - Ênfase3 12 7 3 3" xfId="11262"/>
    <cellStyle name="20% - Ênfase3 12 7 4" xfId="11263"/>
    <cellStyle name="20% - Ênfase3 12 7 5" xfId="11264"/>
    <cellStyle name="20% - Ênfase3 12 7 6" xfId="11265"/>
    <cellStyle name="20% - Ênfase3 12 7 7" xfId="11266"/>
    <cellStyle name="20% - Ênfase3 12 7 8" xfId="11267"/>
    <cellStyle name="20% - Ênfase3 12 8" xfId="11268"/>
    <cellStyle name="20% - Ênfase3 12 8 2" xfId="11269"/>
    <cellStyle name="20% - Ênfase3 12 8 2 2" xfId="11270"/>
    <cellStyle name="20% - Ênfase3 12 8 2 3" xfId="11271"/>
    <cellStyle name="20% - Ênfase3 12 8 3" xfId="11272"/>
    <cellStyle name="20% - Ênfase3 12 8 4" xfId="11273"/>
    <cellStyle name="20% - Ênfase3 12 8 5" xfId="11274"/>
    <cellStyle name="20% - Ênfase3 12 8 6" xfId="11275"/>
    <cellStyle name="20% - Ênfase3 12 8 7" xfId="11276"/>
    <cellStyle name="20% - Ênfase3 12 9" xfId="11277"/>
    <cellStyle name="20% - Ênfase3 12 9 2" xfId="11278"/>
    <cellStyle name="20% - Ênfase3 12 9 3" xfId="11279"/>
    <cellStyle name="20% - Ênfase3 12 9 4" xfId="11280"/>
    <cellStyle name="20% - Ênfase3 12 9 5" xfId="11281"/>
    <cellStyle name="20% - Ênfase3 12 9 6" xfId="11282"/>
    <cellStyle name="20% - Ênfase3 13" xfId="109"/>
    <cellStyle name="20% - Ênfase3 13 10" xfId="11283"/>
    <cellStyle name="20% - Ênfase3 13 11" xfId="11284"/>
    <cellStyle name="20% - Ênfase3 13 12" xfId="11285"/>
    <cellStyle name="20% - Ênfase3 13 13" xfId="11286"/>
    <cellStyle name="20% - Ênfase3 13 14" xfId="11287"/>
    <cellStyle name="20% - Ênfase3 13 15" xfId="11288"/>
    <cellStyle name="20% - Ênfase3 13 2" xfId="110"/>
    <cellStyle name="20% - Ênfase3 13 3" xfId="11289"/>
    <cellStyle name="20% - Ênfase3 13 3 10" xfId="11290"/>
    <cellStyle name="20% - Ênfase3 13 3 2" xfId="11291"/>
    <cellStyle name="20% - Ênfase3 13 3 2 2" xfId="11292"/>
    <cellStyle name="20% - Ênfase3 13 3 2 2 2" xfId="11293"/>
    <cellStyle name="20% - Ênfase3 13 3 2 2 2 2" xfId="11294"/>
    <cellStyle name="20% - Ênfase3 13 3 2 2 3" xfId="11295"/>
    <cellStyle name="20% - Ênfase3 13 3 2 2 4" xfId="11296"/>
    <cellStyle name="20% - Ênfase3 13 3 2 2 5" xfId="11297"/>
    <cellStyle name="20% - Ênfase3 13 3 2 2 6" xfId="11298"/>
    <cellStyle name="20% - Ênfase3 13 3 2 3" xfId="11299"/>
    <cellStyle name="20% - Ênfase3 13 3 2 3 2" xfId="11300"/>
    <cellStyle name="20% - Ênfase3 13 3 2 3 3" xfId="11301"/>
    <cellStyle name="20% - Ênfase3 13 3 2 4" xfId="11302"/>
    <cellStyle name="20% - Ênfase3 13 3 2 5" xfId="11303"/>
    <cellStyle name="20% - Ênfase3 13 3 2 6" xfId="11304"/>
    <cellStyle name="20% - Ênfase3 13 3 2 7" xfId="11305"/>
    <cellStyle name="20% - Ênfase3 13 3 2 8" xfId="11306"/>
    <cellStyle name="20% - Ênfase3 13 3 3" xfId="11307"/>
    <cellStyle name="20% - Ênfase3 13 3 3 2" xfId="11308"/>
    <cellStyle name="20% - Ênfase3 13 3 3 2 2" xfId="11309"/>
    <cellStyle name="20% - Ênfase3 13 3 3 3" xfId="11310"/>
    <cellStyle name="20% - Ênfase3 13 3 3 4" xfId="11311"/>
    <cellStyle name="20% - Ênfase3 13 3 3 5" xfId="11312"/>
    <cellStyle name="20% - Ênfase3 13 3 3 6" xfId="11313"/>
    <cellStyle name="20% - Ênfase3 13 3 4" xfId="11314"/>
    <cellStyle name="20% - Ênfase3 13 3 4 2" xfId="11315"/>
    <cellStyle name="20% - Ênfase3 13 3 4 3" xfId="11316"/>
    <cellStyle name="20% - Ênfase3 13 3 4 4" xfId="11317"/>
    <cellStyle name="20% - Ênfase3 13 3 5" xfId="11318"/>
    <cellStyle name="20% - Ênfase3 13 3 6" xfId="11319"/>
    <cellStyle name="20% - Ênfase3 13 3 7" xfId="11320"/>
    <cellStyle name="20% - Ênfase3 13 3 8" xfId="11321"/>
    <cellStyle name="20% - Ênfase3 13 3 9" xfId="11322"/>
    <cellStyle name="20% - Ênfase3 13 4" xfId="11323"/>
    <cellStyle name="20% - Ênfase3 13 4 10" xfId="11324"/>
    <cellStyle name="20% - Ênfase3 13 4 2" xfId="11325"/>
    <cellStyle name="20% - Ênfase3 13 4 2 2" xfId="11326"/>
    <cellStyle name="20% - Ênfase3 13 4 2 2 2" xfId="11327"/>
    <cellStyle name="20% - Ênfase3 13 4 2 2 2 2" xfId="11328"/>
    <cellStyle name="20% - Ênfase3 13 4 2 2 3" xfId="11329"/>
    <cellStyle name="20% - Ênfase3 13 4 2 2 4" xfId="11330"/>
    <cellStyle name="20% - Ênfase3 13 4 2 2 5" xfId="11331"/>
    <cellStyle name="20% - Ênfase3 13 4 2 2 6" xfId="11332"/>
    <cellStyle name="20% - Ênfase3 13 4 2 3" xfId="11333"/>
    <cellStyle name="20% - Ênfase3 13 4 2 3 2" xfId="11334"/>
    <cellStyle name="20% - Ênfase3 13 4 2 3 3" xfId="11335"/>
    <cellStyle name="20% - Ênfase3 13 4 2 4" xfId="11336"/>
    <cellStyle name="20% - Ênfase3 13 4 2 5" xfId="11337"/>
    <cellStyle name="20% - Ênfase3 13 4 2 6" xfId="11338"/>
    <cellStyle name="20% - Ênfase3 13 4 2 7" xfId="11339"/>
    <cellStyle name="20% - Ênfase3 13 4 2 8" xfId="11340"/>
    <cellStyle name="20% - Ênfase3 13 4 3" xfId="11341"/>
    <cellStyle name="20% - Ênfase3 13 4 3 2" xfId="11342"/>
    <cellStyle name="20% - Ênfase3 13 4 3 2 2" xfId="11343"/>
    <cellStyle name="20% - Ênfase3 13 4 3 3" xfId="11344"/>
    <cellStyle name="20% - Ênfase3 13 4 3 4" xfId="11345"/>
    <cellStyle name="20% - Ênfase3 13 4 3 5" xfId="11346"/>
    <cellStyle name="20% - Ênfase3 13 4 3 6" xfId="11347"/>
    <cellStyle name="20% - Ênfase3 13 4 4" xfId="11348"/>
    <cellStyle name="20% - Ênfase3 13 4 4 2" xfId="11349"/>
    <cellStyle name="20% - Ênfase3 13 4 4 3" xfId="11350"/>
    <cellStyle name="20% - Ênfase3 13 4 4 4" xfId="11351"/>
    <cellStyle name="20% - Ênfase3 13 4 5" xfId="11352"/>
    <cellStyle name="20% - Ênfase3 13 4 6" xfId="11353"/>
    <cellStyle name="20% - Ênfase3 13 4 7" xfId="11354"/>
    <cellStyle name="20% - Ênfase3 13 4 8" xfId="11355"/>
    <cellStyle name="20% - Ênfase3 13 4 9" xfId="11356"/>
    <cellStyle name="20% - Ênfase3 13 5" xfId="11357"/>
    <cellStyle name="20% - Ênfase3 13 5 10" xfId="11358"/>
    <cellStyle name="20% - Ênfase3 13 5 2" xfId="11359"/>
    <cellStyle name="20% - Ênfase3 13 5 2 2" xfId="11360"/>
    <cellStyle name="20% - Ênfase3 13 5 2 2 2" xfId="11361"/>
    <cellStyle name="20% - Ênfase3 13 5 2 2 2 2" xfId="11362"/>
    <cellStyle name="20% - Ênfase3 13 5 2 2 3" xfId="11363"/>
    <cellStyle name="20% - Ênfase3 13 5 2 2 4" xfId="11364"/>
    <cellStyle name="20% - Ênfase3 13 5 2 2 5" xfId="11365"/>
    <cellStyle name="20% - Ênfase3 13 5 2 2 6" xfId="11366"/>
    <cellStyle name="20% - Ênfase3 13 5 2 3" xfId="11367"/>
    <cellStyle name="20% - Ênfase3 13 5 2 3 2" xfId="11368"/>
    <cellStyle name="20% - Ênfase3 13 5 2 3 3" xfId="11369"/>
    <cellStyle name="20% - Ênfase3 13 5 2 4" xfId="11370"/>
    <cellStyle name="20% - Ênfase3 13 5 2 5" xfId="11371"/>
    <cellStyle name="20% - Ênfase3 13 5 2 6" xfId="11372"/>
    <cellStyle name="20% - Ênfase3 13 5 2 7" xfId="11373"/>
    <cellStyle name="20% - Ênfase3 13 5 2 8" xfId="11374"/>
    <cellStyle name="20% - Ênfase3 13 5 3" xfId="11375"/>
    <cellStyle name="20% - Ênfase3 13 5 3 2" xfId="11376"/>
    <cellStyle name="20% - Ênfase3 13 5 3 2 2" xfId="11377"/>
    <cellStyle name="20% - Ênfase3 13 5 3 3" xfId="11378"/>
    <cellStyle name="20% - Ênfase3 13 5 3 4" xfId="11379"/>
    <cellStyle name="20% - Ênfase3 13 5 3 5" xfId="11380"/>
    <cellStyle name="20% - Ênfase3 13 5 3 6" xfId="11381"/>
    <cellStyle name="20% - Ênfase3 13 5 4" xfId="11382"/>
    <cellStyle name="20% - Ênfase3 13 5 4 2" xfId="11383"/>
    <cellStyle name="20% - Ênfase3 13 5 4 3" xfId="11384"/>
    <cellStyle name="20% - Ênfase3 13 5 4 4" xfId="11385"/>
    <cellStyle name="20% - Ênfase3 13 5 5" xfId="11386"/>
    <cellStyle name="20% - Ênfase3 13 5 6" xfId="11387"/>
    <cellStyle name="20% - Ênfase3 13 5 7" xfId="11388"/>
    <cellStyle name="20% - Ênfase3 13 5 8" xfId="11389"/>
    <cellStyle name="20% - Ênfase3 13 5 9" xfId="11390"/>
    <cellStyle name="20% - Ênfase3 13 6" xfId="11391"/>
    <cellStyle name="20% - Ênfase3 13 6 2" xfId="11392"/>
    <cellStyle name="20% - Ênfase3 13 6 2 2" xfId="11393"/>
    <cellStyle name="20% - Ênfase3 13 6 2 2 2" xfId="11394"/>
    <cellStyle name="20% - Ênfase3 13 6 2 3" xfId="11395"/>
    <cellStyle name="20% - Ênfase3 13 6 2 4" xfId="11396"/>
    <cellStyle name="20% - Ênfase3 13 6 2 5" xfId="11397"/>
    <cellStyle name="20% - Ênfase3 13 6 2 6" xfId="11398"/>
    <cellStyle name="20% - Ênfase3 13 6 3" xfId="11399"/>
    <cellStyle name="20% - Ênfase3 13 6 3 2" xfId="11400"/>
    <cellStyle name="20% - Ênfase3 13 6 3 3" xfId="11401"/>
    <cellStyle name="20% - Ênfase3 13 6 3 4" xfId="11402"/>
    <cellStyle name="20% - Ênfase3 13 6 4" xfId="11403"/>
    <cellStyle name="20% - Ênfase3 13 6 5" xfId="11404"/>
    <cellStyle name="20% - Ênfase3 13 6 6" xfId="11405"/>
    <cellStyle name="20% - Ênfase3 13 6 7" xfId="11406"/>
    <cellStyle name="20% - Ênfase3 13 6 8" xfId="11407"/>
    <cellStyle name="20% - Ênfase3 13 6 9" xfId="11408"/>
    <cellStyle name="20% - Ênfase3 13 7" xfId="11409"/>
    <cellStyle name="20% - Ênfase3 13 7 2" xfId="11410"/>
    <cellStyle name="20% - Ênfase3 13 7 2 2" xfId="11411"/>
    <cellStyle name="20% - Ênfase3 13 7 2 2 2" xfId="11412"/>
    <cellStyle name="20% - Ênfase3 13 7 2 3" xfId="11413"/>
    <cellStyle name="20% - Ênfase3 13 7 2 4" xfId="11414"/>
    <cellStyle name="20% - Ênfase3 13 7 2 5" xfId="11415"/>
    <cellStyle name="20% - Ênfase3 13 7 2 6" xfId="11416"/>
    <cellStyle name="20% - Ênfase3 13 7 3" xfId="11417"/>
    <cellStyle name="20% - Ênfase3 13 7 3 2" xfId="11418"/>
    <cellStyle name="20% - Ênfase3 13 7 3 3" xfId="11419"/>
    <cellStyle name="20% - Ênfase3 13 7 4" xfId="11420"/>
    <cellStyle name="20% - Ênfase3 13 7 5" xfId="11421"/>
    <cellStyle name="20% - Ênfase3 13 7 6" xfId="11422"/>
    <cellStyle name="20% - Ênfase3 13 7 7" xfId="11423"/>
    <cellStyle name="20% - Ênfase3 13 7 8" xfId="11424"/>
    <cellStyle name="20% - Ênfase3 13 8" xfId="11425"/>
    <cellStyle name="20% - Ênfase3 13 8 2" xfId="11426"/>
    <cellStyle name="20% - Ênfase3 13 8 2 2" xfId="11427"/>
    <cellStyle name="20% - Ênfase3 13 8 2 3" xfId="11428"/>
    <cellStyle name="20% - Ênfase3 13 8 3" xfId="11429"/>
    <cellStyle name="20% - Ênfase3 13 8 4" xfId="11430"/>
    <cellStyle name="20% - Ênfase3 13 8 5" xfId="11431"/>
    <cellStyle name="20% - Ênfase3 13 8 6" xfId="11432"/>
    <cellStyle name="20% - Ênfase3 13 8 7" xfId="11433"/>
    <cellStyle name="20% - Ênfase3 13 9" xfId="11434"/>
    <cellStyle name="20% - Ênfase3 13 9 2" xfId="11435"/>
    <cellStyle name="20% - Ênfase3 13 9 3" xfId="11436"/>
    <cellStyle name="20% - Ênfase3 13 9 4" xfId="11437"/>
    <cellStyle name="20% - Ênfase3 13 9 5" xfId="11438"/>
    <cellStyle name="20% - Ênfase3 13 9 6" xfId="11439"/>
    <cellStyle name="20% - Ênfase3 14" xfId="2258"/>
    <cellStyle name="20% - Ênfase3 14 2" xfId="111"/>
    <cellStyle name="20% - Ênfase3 15" xfId="11440"/>
    <cellStyle name="20% - Ênfase3 15 10" xfId="11441"/>
    <cellStyle name="20% - Ênfase3 15 11" xfId="11442"/>
    <cellStyle name="20% - Ênfase3 15 2" xfId="112"/>
    <cellStyle name="20% - Ênfase3 15 3" xfId="11443"/>
    <cellStyle name="20% - Ênfase3 15 3 2" xfId="11444"/>
    <cellStyle name="20% - Ênfase3 15 3 2 2" xfId="11445"/>
    <cellStyle name="20% - Ênfase3 15 3 2 2 2" xfId="11446"/>
    <cellStyle name="20% - Ênfase3 15 3 2 3" xfId="11447"/>
    <cellStyle name="20% - Ênfase3 15 3 2 4" xfId="11448"/>
    <cellStyle name="20% - Ênfase3 15 3 2 5" xfId="11449"/>
    <cellStyle name="20% - Ênfase3 15 3 2 6" xfId="11450"/>
    <cellStyle name="20% - Ênfase3 15 3 3" xfId="11451"/>
    <cellStyle name="20% - Ênfase3 15 3 3 2" xfId="11452"/>
    <cellStyle name="20% - Ênfase3 15 3 3 3" xfId="11453"/>
    <cellStyle name="20% - Ênfase3 15 3 4" xfId="11454"/>
    <cellStyle name="20% - Ênfase3 15 3 5" xfId="11455"/>
    <cellStyle name="20% - Ênfase3 15 3 6" xfId="11456"/>
    <cellStyle name="20% - Ênfase3 15 3 7" xfId="11457"/>
    <cellStyle name="20% - Ênfase3 15 3 8" xfId="11458"/>
    <cellStyle name="20% - Ênfase3 15 4" xfId="11459"/>
    <cellStyle name="20% - Ênfase3 15 4 2" xfId="11460"/>
    <cellStyle name="20% - Ênfase3 15 4 2 2" xfId="11461"/>
    <cellStyle name="20% - Ênfase3 15 4 3" xfId="11462"/>
    <cellStyle name="20% - Ênfase3 15 4 4" xfId="11463"/>
    <cellStyle name="20% - Ênfase3 15 4 5" xfId="11464"/>
    <cellStyle name="20% - Ênfase3 15 4 6" xfId="11465"/>
    <cellStyle name="20% - Ênfase3 15 5" xfId="11466"/>
    <cellStyle name="20% - Ênfase3 15 5 2" xfId="11467"/>
    <cellStyle name="20% - Ênfase3 15 5 3" xfId="11468"/>
    <cellStyle name="20% - Ênfase3 15 5 4" xfId="11469"/>
    <cellStyle name="20% - Ênfase3 15 6" xfId="11470"/>
    <cellStyle name="20% - Ênfase3 15 7" xfId="11471"/>
    <cellStyle name="20% - Ênfase3 15 8" xfId="11472"/>
    <cellStyle name="20% - Ênfase3 15 9" xfId="11473"/>
    <cellStyle name="20% - Ênfase3 16" xfId="11474"/>
    <cellStyle name="20% - Ênfase3 16 10" xfId="11475"/>
    <cellStyle name="20% - Ênfase3 16 11" xfId="11476"/>
    <cellStyle name="20% - Ênfase3 16 2" xfId="113"/>
    <cellStyle name="20% - Ênfase3 16 3" xfId="11477"/>
    <cellStyle name="20% - Ênfase3 16 3 2" xfId="11478"/>
    <cellStyle name="20% - Ênfase3 16 3 2 2" xfId="11479"/>
    <cellStyle name="20% - Ênfase3 16 3 2 2 2" xfId="11480"/>
    <cellStyle name="20% - Ênfase3 16 3 2 3" xfId="11481"/>
    <cellStyle name="20% - Ênfase3 16 3 2 4" xfId="11482"/>
    <cellStyle name="20% - Ênfase3 16 3 2 5" xfId="11483"/>
    <cellStyle name="20% - Ênfase3 16 3 2 6" xfId="11484"/>
    <cellStyle name="20% - Ênfase3 16 3 3" xfId="11485"/>
    <cellStyle name="20% - Ênfase3 16 3 3 2" xfId="11486"/>
    <cellStyle name="20% - Ênfase3 16 3 3 3" xfId="11487"/>
    <cellStyle name="20% - Ênfase3 16 3 4" xfId="11488"/>
    <cellStyle name="20% - Ênfase3 16 3 5" xfId="11489"/>
    <cellStyle name="20% - Ênfase3 16 3 6" xfId="11490"/>
    <cellStyle name="20% - Ênfase3 16 3 7" xfId="11491"/>
    <cellStyle name="20% - Ênfase3 16 3 8" xfId="11492"/>
    <cellStyle name="20% - Ênfase3 16 4" xfId="11493"/>
    <cellStyle name="20% - Ênfase3 16 4 2" xfId="11494"/>
    <cellStyle name="20% - Ênfase3 16 4 2 2" xfId="11495"/>
    <cellStyle name="20% - Ênfase3 16 4 3" xfId="11496"/>
    <cellStyle name="20% - Ênfase3 16 4 4" xfId="11497"/>
    <cellStyle name="20% - Ênfase3 16 4 5" xfId="11498"/>
    <cellStyle name="20% - Ênfase3 16 4 6" xfId="11499"/>
    <cellStyle name="20% - Ênfase3 16 5" xfId="11500"/>
    <cellStyle name="20% - Ênfase3 16 5 2" xfId="11501"/>
    <cellStyle name="20% - Ênfase3 16 5 3" xfId="11502"/>
    <cellStyle name="20% - Ênfase3 16 5 4" xfId="11503"/>
    <cellStyle name="20% - Ênfase3 16 6" xfId="11504"/>
    <cellStyle name="20% - Ênfase3 16 7" xfId="11505"/>
    <cellStyle name="20% - Ênfase3 16 8" xfId="11506"/>
    <cellStyle name="20% - Ênfase3 16 9" xfId="11507"/>
    <cellStyle name="20% - Ênfase3 17" xfId="11508"/>
    <cellStyle name="20% - Ênfase3 17 10" xfId="11509"/>
    <cellStyle name="20% - Ênfase3 17 2" xfId="114"/>
    <cellStyle name="20% - Ênfase3 17 3" xfId="11510"/>
    <cellStyle name="20% - Ênfase3 17 3 2" xfId="11511"/>
    <cellStyle name="20% - Ênfase3 17 3 2 2" xfId="11512"/>
    <cellStyle name="20% - Ênfase3 17 3 3" xfId="11513"/>
    <cellStyle name="20% - Ênfase3 17 3 4" xfId="11514"/>
    <cellStyle name="20% - Ênfase3 17 3 5" xfId="11515"/>
    <cellStyle name="20% - Ênfase3 17 3 6" xfId="11516"/>
    <cellStyle name="20% - Ênfase3 17 4" xfId="11517"/>
    <cellStyle name="20% - Ênfase3 17 4 2" xfId="11518"/>
    <cellStyle name="20% - Ênfase3 17 4 3" xfId="11519"/>
    <cellStyle name="20% - Ênfase3 17 4 4" xfId="11520"/>
    <cellStyle name="20% - Ênfase3 17 5" xfId="11521"/>
    <cellStyle name="20% - Ênfase3 17 6" xfId="11522"/>
    <cellStyle name="20% - Ênfase3 17 7" xfId="11523"/>
    <cellStyle name="20% - Ênfase3 17 8" xfId="11524"/>
    <cellStyle name="20% - Ênfase3 17 9" xfId="11525"/>
    <cellStyle name="20% - Ênfase3 18" xfId="11526"/>
    <cellStyle name="20% - Ênfase3 18 2" xfId="11527"/>
    <cellStyle name="20% - Ênfase3 18 2 2" xfId="11528"/>
    <cellStyle name="20% - Ênfase3 18 2 2 2" xfId="11529"/>
    <cellStyle name="20% - Ênfase3 18 2 3" xfId="11530"/>
    <cellStyle name="20% - Ênfase3 18 2 4" xfId="11531"/>
    <cellStyle name="20% - Ênfase3 18 2 5" xfId="11532"/>
    <cellStyle name="20% - Ênfase3 18 2 6" xfId="11533"/>
    <cellStyle name="20% - Ênfase3 18 3" xfId="11534"/>
    <cellStyle name="20% - Ênfase3 18 3 2" xfId="11535"/>
    <cellStyle name="20% - Ênfase3 18 3 3" xfId="11536"/>
    <cellStyle name="20% - Ênfase3 18 4" xfId="11537"/>
    <cellStyle name="20% - Ênfase3 18 5" xfId="11538"/>
    <cellStyle name="20% - Ênfase3 18 6" xfId="11539"/>
    <cellStyle name="20% - Ênfase3 18 7" xfId="11540"/>
    <cellStyle name="20% - Ênfase3 18 8" xfId="11541"/>
    <cellStyle name="20% - Ênfase3 19" xfId="11542"/>
    <cellStyle name="20% - Ênfase3 19 2" xfId="11543"/>
    <cellStyle name="20% - Ênfase3 19 2 2" xfId="11544"/>
    <cellStyle name="20% - Ênfase3 19 2 3" xfId="11545"/>
    <cellStyle name="20% - Ênfase3 19 3" xfId="11546"/>
    <cellStyle name="20% - Ênfase3 19 4" xfId="11547"/>
    <cellStyle name="20% - Ênfase3 19 5" xfId="11548"/>
    <cellStyle name="20% - Ênfase3 19 6" xfId="11549"/>
    <cellStyle name="20% - Ênfase3 19 7" xfId="11550"/>
    <cellStyle name="20% - Ênfase3 2" xfId="115"/>
    <cellStyle name="20% - Ênfase3 2 2" xfId="116"/>
    <cellStyle name="20% - Ênfase3 2 2 2" xfId="11551"/>
    <cellStyle name="20% - Ênfase3 2 2 2 10" xfId="11552"/>
    <cellStyle name="20% - Ênfase3 2 2 2 2" xfId="11553"/>
    <cellStyle name="20% - Ênfase3 2 2 2 2 2" xfId="11554"/>
    <cellStyle name="20% - Ênfase3 2 2 2 2 2 2" xfId="11555"/>
    <cellStyle name="20% - Ênfase3 2 2 2 2 2 2 2" xfId="11556"/>
    <cellStyle name="20% - Ênfase3 2 2 2 2 2 3" xfId="11557"/>
    <cellStyle name="20% - Ênfase3 2 2 2 2 2 4" xfId="11558"/>
    <cellStyle name="20% - Ênfase3 2 2 2 2 2 5" xfId="11559"/>
    <cellStyle name="20% - Ênfase3 2 2 2 2 2 6" xfId="11560"/>
    <cellStyle name="20% - Ênfase3 2 2 2 2 3" xfId="11561"/>
    <cellStyle name="20% - Ênfase3 2 2 2 2 3 2" xfId="11562"/>
    <cellStyle name="20% - Ênfase3 2 2 2 2 3 3" xfId="11563"/>
    <cellStyle name="20% - Ênfase3 2 2 2 2 4" xfId="11564"/>
    <cellStyle name="20% - Ênfase3 2 2 2 2 5" xfId="11565"/>
    <cellStyle name="20% - Ênfase3 2 2 2 2 6" xfId="11566"/>
    <cellStyle name="20% - Ênfase3 2 2 2 2 7" xfId="11567"/>
    <cellStyle name="20% - Ênfase3 2 2 2 2 8" xfId="11568"/>
    <cellStyle name="20% - Ênfase3 2 2 2 3" xfId="11569"/>
    <cellStyle name="20% - Ênfase3 2 2 2 3 2" xfId="11570"/>
    <cellStyle name="20% - Ênfase3 2 2 2 3 2 2" xfId="11571"/>
    <cellStyle name="20% - Ênfase3 2 2 2 3 3" xfId="11572"/>
    <cellStyle name="20% - Ênfase3 2 2 2 3 4" xfId="11573"/>
    <cellStyle name="20% - Ênfase3 2 2 2 3 5" xfId="11574"/>
    <cellStyle name="20% - Ênfase3 2 2 2 3 6" xfId="11575"/>
    <cellStyle name="20% - Ênfase3 2 2 2 4" xfId="11576"/>
    <cellStyle name="20% - Ênfase3 2 2 2 4 2" xfId="11577"/>
    <cellStyle name="20% - Ênfase3 2 2 2 4 3" xfId="11578"/>
    <cellStyle name="20% - Ênfase3 2 2 2 4 4" xfId="11579"/>
    <cellStyle name="20% - Ênfase3 2 2 2 5" xfId="11580"/>
    <cellStyle name="20% - Ênfase3 2 2 2 6" xfId="11581"/>
    <cellStyle name="20% - Ênfase3 2 2 2 7" xfId="11582"/>
    <cellStyle name="20% - Ênfase3 2 2 2 8" xfId="11583"/>
    <cellStyle name="20% - Ênfase3 2 2 2 9" xfId="11584"/>
    <cellStyle name="20% - Ênfase3 2 2 3" xfId="11585"/>
    <cellStyle name="20% - Ênfase3 2 2 4" xfId="11586"/>
    <cellStyle name="20% - Ênfase3 2 2 4 10" xfId="11587"/>
    <cellStyle name="20% - Ênfase3 2 2 4 2" xfId="11588"/>
    <cellStyle name="20% - Ênfase3 2 2 4 2 2" xfId="11589"/>
    <cellStyle name="20% - Ênfase3 2 2 4 2 2 2" xfId="11590"/>
    <cellStyle name="20% - Ênfase3 2 2 4 2 2 2 2" xfId="11591"/>
    <cellStyle name="20% - Ênfase3 2 2 4 2 2 3" xfId="11592"/>
    <cellStyle name="20% - Ênfase3 2 2 4 2 2 4" xfId="11593"/>
    <cellStyle name="20% - Ênfase3 2 2 4 2 2 5" xfId="11594"/>
    <cellStyle name="20% - Ênfase3 2 2 4 2 2 6" xfId="11595"/>
    <cellStyle name="20% - Ênfase3 2 2 4 2 3" xfId="11596"/>
    <cellStyle name="20% - Ênfase3 2 2 4 2 3 2" xfId="11597"/>
    <cellStyle name="20% - Ênfase3 2 2 4 2 3 3" xfId="11598"/>
    <cellStyle name="20% - Ênfase3 2 2 4 2 4" xfId="11599"/>
    <cellStyle name="20% - Ênfase3 2 2 4 2 5" xfId="11600"/>
    <cellStyle name="20% - Ênfase3 2 2 4 2 6" xfId="11601"/>
    <cellStyle name="20% - Ênfase3 2 2 4 2 7" xfId="11602"/>
    <cellStyle name="20% - Ênfase3 2 2 4 2 8" xfId="11603"/>
    <cellStyle name="20% - Ênfase3 2 2 4 3" xfId="11604"/>
    <cellStyle name="20% - Ênfase3 2 2 4 3 2" xfId="11605"/>
    <cellStyle name="20% - Ênfase3 2 2 4 3 2 2" xfId="11606"/>
    <cellStyle name="20% - Ênfase3 2 2 4 3 3" xfId="11607"/>
    <cellStyle name="20% - Ênfase3 2 2 4 3 4" xfId="11608"/>
    <cellStyle name="20% - Ênfase3 2 2 4 3 5" xfId="11609"/>
    <cellStyle name="20% - Ênfase3 2 2 4 3 6" xfId="11610"/>
    <cellStyle name="20% - Ênfase3 2 2 4 4" xfId="11611"/>
    <cellStyle name="20% - Ênfase3 2 2 4 4 2" xfId="11612"/>
    <cellStyle name="20% - Ênfase3 2 2 4 4 3" xfId="11613"/>
    <cellStyle name="20% - Ênfase3 2 2 4 4 4" xfId="11614"/>
    <cellStyle name="20% - Ênfase3 2 2 4 5" xfId="11615"/>
    <cellStyle name="20% - Ênfase3 2 2 4 6" xfId="11616"/>
    <cellStyle name="20% - Ênfase3 2 2 4 7" xfId="11617"/>
    <cellStyle name="20% - Ênfase3 2 2 4 8" xfId="11618"/>
    <cellStyle name="20% - Ênfase3 2 2 4 9" xfId="11619"/>
    <cellStyle name="20% - Ênfase3 2 2 5" xfId="11620"/>
    <cellStyle name="20% - Ênfase3 2 2 5 10" xfId="11621"/>
    <cellStyle name="20% - Ênfase3 2 2 5 2" xfId="11622"/>
    <cellStyle name="20% - Ênfase3 2 2 5 2 2" xfId="11623"/>
    <cellStyle name="20% - Ênfase3 2 2 5 2 2 2" xfId="11624"/>
    <cellStyle name="20% - Ênfase3 2 2 5 2 2 2 2" xfId="11625"/>
    <cellStyle name="20% - Ênfase3 2 2 5 2 2 3" xfId="11626"/>
    <cellStyle name="20% - Ênfase3 2 2 5 2 2 4" xfId="11627"/>
    <cellStyle name="20% - Ênfase3 2 2 5 2 2 5" xfId="11628"/>
    <cellStyle name="20% - Ênfase3 2 2 5 2 2 6" xfId="11629"/>
    <cellStyle name="20% - Ênfase3 2 2 5 2 3" xfId="11630"/>
    <cellStyle name="20% - Ênfase3 2 2 5 2 3 2" xfId="11631"/>
    <cellStyle name="20% - Ênfase3 2 2 5 2 3 3" xfId="11632"/>
    <cellStyle name="20% - Ênfase3 2 2 5 2 4" xfId="11633"/>
    <cellStyle name="20% - Ênfase3 2 2 5 2 5" xfId="11634"/>
    <cellStyle name="20% - Ênfase3 2 2 5 2 6" xfId="11635"/>
    <cellStyle name="20% - Ênfase3 2 2 5 2 7" xfId="11636"/>
    <cellStyle name="20% - Ênfase3 2 2 5 2 8" xfId="11637"/>
    <cellStyle name="20% - Ênfase3 2 2 5 3" xfId="11638"/>
    <cellStyle name="20% - Ênfase3 2 2 5 3 2" xfId="11639"/>
    <cellStyle name="20% - Ênfase3 2 2 5 3 2 2" xfId="11640"/>
    <cellStyle name="20% - Ênfase3 2 2 5 3 3" xfId="11641"/>
    <cellStyle name="20% - Ênfase3 2 2 5 3 4" xfId="11642"/>
    <cellStyle name="20% - Ênfase3 2 2 5 3 5" xfId="11643"/>
    <cellStyle name="20% - Ênfase3 2 2 5 3 6" xfId="11644"/>
    <cellStyle name="20% - Ênfase3 2 2 5 4" xfId="11645"/>
    <cellStyle name="20% - Ênfase3 2 2 5 4 2" xfId="11646"/>
    <cellStyle name="20% - Ênfase3 2 2 5 4 3" xfId="11647"/>
    <cellStyle name="20% - Ênfase3 2 2 5 4 4" xfId="11648"/>
    <cellStyle name="20% - Ênfase3 2 2 5 5" xfId="11649"/>
    <cellStyle name="20% - Ênfase3 2 2 5 6" xfId="11650"/>
    <cellStyle name="20% - Ênfase3 2 2 5 7" xfId="11651"/>
    <cellStyle name="20% - Ênfase3 2 2 5 8" xfId="11652"/>
    <cellStyle name="20% - Ênfase3 2 2 5 9" xfId="11653"/>
    <cellStyle name="20% - Ênfase3 2 2 6" xfId="11654"/>
    <cellStyle name="20% - Ênfase3 2 2 6 10" xfId="11655"/>
    <cellStyle name="20% - Ênfase3 2 2 6 2" xfId="11656"/>
    <cellStyle name="20% - Ênfase3 2 2 6 2 2" xfId="11657"/>
    <cellStyle name="20% - Ênfase3 2 2 6 2 2 2" xfId="11658"/>
    <cellStyle name="20% - Ênfase3 2 2 6 2 2 2 2" xfId="11659"/>
    <cellStyle name="20% - Ênfase3 2 2 6 2 2 3" xfId="11660"/>
    <cellStyle name="20% - Ênfase3 2 2 6 2 2 4" xfId="11661"/>
    <cellStyle name="20% - Ênfase3 2 2 6 2 2 5" xfId="11662"/>
    <cellStyle name="20% - Ênfase3 2 2 6 2 2 6" xfId="11663"/>
    <cellStyle name="20% - Ênfase3 2 2 6 2 3" xfId="11664"/>
    <cellStyle name="20% - Ênfase3 2 2 6 2 3 2" xfId="11665"/>
    <cellStyle name="20% - Ênfase3 2 2 6 2 3 3" xfId="11666"/>
    <cellStyle name="20% - Ênfase3 2 2 6 2 4" xfId="11667"/>
    <cellStyle name="20% - Ênfase3 2 2 6 2 5" xfId="11668"/>
    <cellStyle name="20% - Ênfase3 2 2 6 2 6" xfId="11669"/>
    <cellStyle name="20% - Ênfase3 2 2 6 2 7" xfId="11670"/>
    <cellStyle name="20% - Ênfase3 2 2 6 2 8" xfId="11671"/>
    <cellStyle name="20% - Ênfase3 2 2 6 3" xfId="11672"/>
    <cellStyle name="20% - Ênfase3 2 2 6 3 2" xfId="11673"/>
    <cellStyle name="20% - Ênfase3 2 2 6 3 2 2" xfId="11674"/>
    <cellStyle name="20% - Ênfase3 2 2 6 3 3" xfId="11675"/>
    <cellStyle name="20% - Ênfase3 2 2 6 3 4" xfId="11676"/>
    <cellStyle name="20% - Ênfase3 2 2 6 3 5" xfId="11677"/>
    <cellStyle name="20% - Ênfase3 2 2 6 3 6" xfId="11678"/>
    <cellStyle name="20% - Ênfase3 2 2 6 4" xfId="11679"/>
    <cellStyle name="20% - Ênfase3 2 2 6 4 2" xfId="11680"/>
    <cellStyle name="20% - Ênfase3 2 2 6 4 3" xfId="11681"/>
    <cellStyle name="20% - Ênfase3 2 2 6 4 4" xfId="11682"/>
    <cellStyle name="20% - Ênfase3 2 2 6 5" xfId="11683"/>
    <cellStyle name="20% - Ênfase3 2 2 6 6" xfId="11684"/>
    <cellStyle name="20% - Ênfase3 2 2 6 7" xfId="11685"/>
    <cellStyle name="20% - Ênfase3 2 2 6 8" xfId="11686"/>
    <cellStyle name="20% - Ênfase3 2 2 6 9" xfId="11687"/>
    <cellStyle name="20% - Ênfase3 2 3" xfId="2869"/>
    <cellStyle name="20% - Ênfase3 2 3 10" xfId="11688"/>
    <cellStyle name="20% - Ênfase3 2 3 11" xfId="11689"/>
    <cellStyle name="20% - Ênfase3 2 3 12" xfId="11690"/>
    <cellStyle name="20% - Ênfase3 2 3 2" xfId="11691"/>
    <cellStyle name="20% - Ênfase3 2 3 3" xfId="11692"/>
    <cellStyle name="20% - Ênfase3 2 3 3 2" xfId="11693"/>
    <cellStyle name="20% - Ênfase3 2 3 3 2 2" xfId="11694"/>
    <cellStyle name="20% - Ênfase3 2 3 3 2 2 2" xfId="11695"/>
    <cellStyle name="20% - Ênfase3 2 3 3 2 3" xfId="11696"/>
    <cellStyle name="20% - Ênfase3 2 3 3 2 4" xfId="11697"/>
    <cellStyle name="20% - Ênfase3 2 3 3 2 5" xfId="11698"/>
    <cellStyle name="20% - Ênfase3 2 3 3 2 6" xfId="11699"/>
    <cellStyle name="20% - Ênfase3 2 3 3 3" xfId="11700"/>
    <cellStyle name="20% - Ênfase3 2 3 3 3 2" xfId="11701"/>
    <cellStyle name="20% - Ênfase3 2 3 3 3 3" xfId="11702"/>
    <cellStyle name="20% - Ênfase3 2 3 3 3 4" xfId="11703"/>
    <cellStyle name="20% - Ênfase3 2 3 3 4" xfId="11704"/>
    <cellStyle name="20% - Ênfase3 2 3 3 5" xfId="11705"/>
    <cellStyle name="20% - Ênfase3 2 3 3 6" xfId="11706"/>
    <cellStyle name="20% - Ênfase3 2 3 3 7" xfId="11707"/>
    <cellStyle name="20% - Ênfase3 2 3 3 8" xfId="11708"/>
    <cellStyle name="20% - Ênfase3 2 3 3 9" xfId="11709"/>
    <cellStyle name="20% - Ênfase3 2 3 4" xfId="11710"/>
    <cellStyle name="20% - Ênfase3 2 3 4 2" xfId="11711"/>
    <cellStyle name="20% - Ênfase3 2 3 4 2 2" xfId="11712"/>
    <cellStyle name="20% - Ênfase3 2 3 4 2 2 2" xfId="11713"/>
    <cellStyle name="20% - Ênfase3 2 3 4 2 3" xfId="11714"/>
    <cellStyle name="20% - Ênfase3 2 3 4 2 4" xfId="11715"/>
    <cellStyle name="20% - Ênfase3 2 3 4 2 5" xfId="11716"/>
    <cellStyle name="20% - Ênfase3 2 3 4 2 6" xfId="11717"/>
    <cellStyle name="20% - Ênfase3 2 3 4 3" xfId="11718"/>
    <cellStyle name="20% - Ênfase3 2 3 4 3 2" xfId="11719"/>
    <cellStyle name="20% - Ênfase3 2 3 4 3 3" xfId="11720"/>
    <cellStyle name="20% - Ênfase3 2 3 4 4" xfId="11721"/>
    <cellStyle name="20% - Ênfase3 2 3 4 5" xfId="11722"/>
    <cellStyle name="20% - Ênfase3 2 3 4 6" xfId="11723"/>
    <cellStyle name="20% - Ênfase3 2 3 4 7" xfId="11724"/>
    <cellStyle name="20% - Ênfase3 2 3 4 8" xfId="11725"/>
    <cellStyle name="20% - Ênfase3 2 3 5" xfId="11726"/>
    <cellStyle name="20% - Ênfase3 2 3 5 2" xfId="11727"/>
    <cellStyle name="20% - Ênfase3 2 3 5 2 2" xfId="11728"/>
    <cellStyle name="20% - Ênfase3 2 3 5 3" xfId="11729"/>
    <cellStyle name="20% - Ênfase3 2 3 5 4" xfId="11730"/>
    <cellStyle name="20% - Ênfase3 2 3 5 5" xfId="11731"/>
    <cellStyle name="20% - Ênfase3 2 3 5 6" xfId="11732"/>
    <cellStyle name="20% - Ênfase3 2 3 6" xfId="11733"/>
    <cellStyle name="20% - Ênfase3 2 3 6 2" xfId="11734"/>
    <cellStyle name="20% - Ênfase3 2 3 6 3" xfId="11735"/>
    <cellStyle name="20% - Ênfase3 2 3 6 4" xfId="11736"/>
    <cellStyle name="20% - Ênfase3 2 3 7" xfId="11737"/>
    <cellStyle name="20% - Ênfase3 2 3 8" xfId="11738"/>
    <cellStyle name="20% - Ênfase3 2 3 9" xfId="11739"/>
    <cellStyle name="20% - Ênfase3 2 4" xfId="11740"/>
    <cellStyle name="20% - Ênfase3 2 4 10" xfId="11741"/>
    <cellStyle name="20% - Ênfase3 2 4 2" xfId="11742"/>
    <cellStyle name="20% - Ênfase3 2 4 2 2" xfId="11743"/>
    <cellStyle name="20% - Ênfase3 2 4 2 2 2" xfId="11744"/>
    <cellStyle name="20% - Ênfase3 2 4 2 2 2 2" xfId="11745"/>
    <cellStyle name="20% - Ênfase3 2 4 2 2 3" xfId="11746"/>
    <cellStyle name="20% - Ênfase3 2 4 2 2 4" xfId="11747"/>
    <cellStyle name="20% - Ênfase3 2 4 2 2 5" xfId="11748"/>
    <cellStyle name="20% - Ênfase3 2 4 2 2 6" xfId="11749"/>
    <cellStyle name="20% - Ênfase3 2 4 2 3" xfId="11750"/>
    <cellStyle name="20% - Ênfase3 2 4 2 3 2" xfId="11751"/>
    <cellStyle name="20% - Ênfase3 2 4 2 3 3" xfId="11752"/>
    <cellStyle name="20% - Ênfase3 2 4 2 4" xfId="11753"/>
    <cellStyle name="20% - Ênfase3 2 4 2 5" xfId="11754"/>
    <cellStyle name="20% - Ênfase3 2 4 2 6" xfId="11755"/>
    <cellStyle name="20% - Ênfase3 2 4 2 7" xfId="11756"/>
    <cellStyle name="20% - Ênfase3 2 4 2 8" xfId="11757"/>
    <cellStyle name="20% - Ênfase3 2 4 3" xfId="11758"/>
    <cellStyle name="20% - Ênfase3 2 4 3 2" xfId="11759"/>
    <cellStyle name="20% - Ênfase3 2 4 3 2 2" xfId="11760"/>
    <cellStyle name="20% - Ênfase3 2 4 3 3" xfId="11761"/>
    <cellStyle name="20% - Ênfase3 2 4 3 4" xfId="11762"/>
    <cellStyle name="20% - Ênfase3 2 4 3 5" xfId="11763"/>
    <cellStyle name="20% - Ênfase3 2 4 3 6" xfId="11764"/>
    <cellStyle name="20% - Ênfase3 2 4 4" xfId="11765"/>
    <cellStyle name="20% - Ênfase3 2 4 4 2" xfId="11766"/>
    <cellStyle name="20% - Ênfase3 2 4 4 3" xfId="11767"/>
    <cellStyle name="20% - Ênfase3 2 4 4 4" xfId="11768"/>
    <cellStyle name="20% - Ênfase3 2 4 5" xfId="11769"/>
    <cellStyle name="20% - Ênfase3 2 4 6" xfId="11770"/>
    <cellStyle name="20% - Ênfase3 2 4 7" xfId="11771"/>
    <cellStyle name="20% - Ênfase3 2 4 8" xfId="11772"/>
    <cellStyle name="20% - Ênfase3 2 4 9" xfId="11773"/>
    <cellStyle name="20% - Ênfase3 20" xfId="11774"/>
    <cellStyle name="20% - Ênfase3 20 2" xfId="11775"/>
    <cellStyle name="20% - Ênfase3 20 3" xfId="11776"/>
    <cellStyle name="20% - Ênfase3 20 4" xfId="11777"/>
    <cellStyle name="20% - Ênfase3 20 5" xfId="11778"/>
    <cellStyle name="20% - Ênfase3 20 6" xfId="11779"/>
    <cellStyle name="20% - Ênfase3 21" xfId="11780"/>
    <cellStyle name="20% - Ênfase3 22" xfId="11781"/>
    <cellStyle name="20% - Ênfase3 23" xfId="11782"/>
    <cellStyle name="20% - Ênfase3 24" xfId="11783"/>
    <cellStyle name="20% - Ênfase3 25" xfId="11784"/>
    <cellStyle name="20% - Ênfase3 26" xfId="11785"/>
    <cellStyle name="20% - Ênfase3 3" xfId="117"/>
    <cellStyle name="20% - Ênfase3 3 2" xfId="118"/>
    <cellStyle name="20% - Ênfase3 3 2 2" xfId="11786"/>
    <cellStyle name="20% - Ênfase3 3 2 2 10" xfId="11787"/>
    <cellStyle name="20% - Ênfase3 3 2 2 2" xfId="11788"/>
    <cellStyle name="20% - Ênfase3 3 2 2 2 2" xfId="11789"/>
    <cellStyle name="20% - Ênfase3 3 2 2 2 2 2" xfId="11790"/>
    <cellStyle name="20% - Ênfase3 3 2 2 2 2 2 2" xfId="11791"/>
    <cellStyle name="20% - Ênfase3 3 2 2 2 2 3" xfId="11792"/>
    <cellStyle name="20% - Ênfase3 3 2 2 2 2 4" xfId="11793"/>
    <cellStyle name="20% - Ênfase3 3 2 2 2 2 5" xfId="11794"/>
    <cellStyle name="20% - Ênfase3 3 2 2 2 2 6" xfId="11795"/>
    <cellStyle name="20% - Ênfase3 3 2 2 2 3" xfId="11796"/>
    <cellStyle name="20% - Ênfase3 3 2 2 2 3 2" xfId="11797"/>
    <cellStyle name="20% - Ênfase3 3 2 2 2 3 3" xfId="11798"/>
    <cellStyle name="20% - Ênfase3 3 2 2 2 4" xfId="11799"/>
    <cellStyle name="20% - Ênfase3 3 2 2 2 5" xfId="11800"/>
    <cellStyle name="20% - Ênfase3 3 2 2 2 6" xfId="11801"/>
    <cellStyle name="20% - Ênfase3 3 2 2 2 7" xfId="11802"/>
    <cellStyle name="20% - Ênfase3 3 2 2 2 8" xfId="11803"/>
    <cellStyle name="20% - Ênfase3 3 2 2 3" xfId="11804"/>
    <cellStyle name="20% - Ênfase3 3 2 2 3 2" xfId="11805"/>
    <cellStyle name="20% - Ênfase3 3 2 2 3 2 2" xfId="11806"/>
    <cellStyle name="20% - Ênfase3 3 2 2 3 3" xfId="11807"/>
    <cellStyle name="20% - Ênfase3 3 2 2 3 4" xfId="11808"/>
    <cellStyle name="20% - Ênfase3 3 2 2 3 5" xfId="11809"/>
    <cellStyle name="20% - Ênfase3 3 2 2 3 6" xfId="11810"/>
    <cellStyle name="20% - Ênfase3 3 2 2 4" xfId="11811"/>
    <cellStyle name="20% - Ênfase3 3 2 2 4 2" xfId="11812"/>
    <cellStyle name="20% - Ênfase3 3 2 2 4 3" xfId="11813"/>
    <cellStyle name="20% - Ênfase3 3 2 2 4 4" xfId="11814"/>
    <cellStyle name="20% - Ênfase3 3 2 2 5" xfId="11815"/>
    <cellStyle name="20% - Ênfase3 3 2 2 6" xfId="11816"/>
    <cellStyle name="20% - Ênfase3 3 2 2 7" xfId="11817"/>
    <cellStyle name="20% - Ênfase3 3 2 2 8" xfId="11818"/>
    <cellStyle name="20% - Ênfase3 3 2 2 9" xfId="11819"/>
    <cellStyle name="20% - Ênfase3 3 2 3" xfId="11820"/>
    <cellStyle name="20% - Ênfase3 3 2 4" xfId="11821"/>
    <cellStyle name="20% - Ênfase3 3 2 4 10" xfId="11822"/>
    <cellStyle name="20% - Ênfase3 3 2 4 2" xfId="11823"/>
    <cellStyle name="20% - Ênfase3 3 2 4 2 2" xfId="11824"/>
    <cellStyle name="20% - Ênfase3 3 2 4 2 2 2" xfId="11825"/>
    <cellStyle name="20% - Ênfase3 3 2 4 2 2 2 2" xfId="11826"/>
    <cellStyle name="20% - Ênfase3 3 2 4 2 2 3" xfId="11827"/>
    <cellStyle name="20% - Ênfase3 3 2 4 2 2 4" xfId="11828"/>
    <cellStyle name="20% - Ênfase3 3 2 4 2 2 5" xfId="11829"/>
    <cellStyle name="20% - Ênfase3 3 2 4 2 2 6" xfId="11830"/>
    <cellStyle name="20% - Ênfase3 3 2 4 2 3" xfId="11831"/>
    <cellStyle name="20% - Ênfase3 3 2 4 2 3 2" xfId="11832"/>
    <cellStyle name="20% - Ênfase3 3 2 4 2 3 3" xfId="11833"/>
    <cellStyle name="20% - Ênfase3 3 2 4 2 4" xfId="11834"/>
    <cellStyle name="20% - Ênfase3 3 2 4 2 5" xfId="11835"/>
    <cellStyle name="20% - Ênfase3 3 2 4 2 6" xfId="11836"/>
    <cellStyle name="20% - Ênfase3 3 2 4 2 7" xfId="11837"/>
    <cellStyle name="20% - Ênfase3 3 2 4 2 8" xfId="11838"/>
    <cellStyle name="20% - Ênfase3 3 2 4 3" xfId="11839"/>
    <cellStyle name="20% - Ênfase3 3 2 4 3 2" xfId="11840"/>
    <cellStyle name="20% - Ênfase3 3 2 4 3 2 2" xfId="11841"/>
    <cellStyle name="20% - Ênfase3 3 2 4 3 3" xfId="11842"/>
    <cellStyle name="20% - Ênfase3 3 2 4 3 4" xfId="11843"/>
    <cellStyle name="20% - Ênfase3 3 2 4 3 5" xfId="11844"/>
    <cellStyle name="20% - Ênfase3 3 2 4 3 6" xfId="11845"/>
    <cellStyle name="20% - Ênfase3 3 2 4 4" xfId="11846"/>
    <cellStyle name="20% - Ênfase3 3 2 4 4 2" xfId="11847"/>
    <cellStyle name="20% - Ênfase3 3 2 4 4 3" xfId="11848"/>
    <cellStyle name="20% - Ênfase3 3 2 4 4 4" xfId="11849"/>
    <cellStyle name="20% - Ênfase3 3 2 4 5" xfId="11850"/>
    <cellStyle name="20% - Ênfase3 3 2 4 6" xfId="11851"/>
    <cellStyle name="20% - Ênfase3 3 2 4 7" xfId="11852"/>
    <cellStyle name="20% - Ênfase3 3 2 4 8" xfId="11853"/>
    <cellStyle name="20% - Ênfase3 3 2 4 9" xfId="11854"/>
    <cellStyle name="20% - Ênfase3 3 2 5" xfId="11855"/>
    <cellStyle name="20% - Ênfase3 3 2 5 10" xfId="11856"/>
    <cellStyle name="20% - Ênfase3 3 2 5 2" xfId="11857"/>
    <cellStyle name="20% - Ênfase3 3 2 5 2 2" xfId="11858"/>
    <cellStyle name="20% - Ênfase3 3 2 5 2 2 2" xfId="11859"/>
    <cellStyle name="20% - Ênfase3 3 2 5 2 2 2 2" xfId="11860"/>
    <cellStyle name="20% - Ênfase3 3 2 5 2 2 3" xfId="11861"/>
    <cellStyle name="20% - Ênfase3 3 2 5 2 2 4" xfId="11862"/>
    <cellStyle name="20% - Ênfase3 3 2 5 2 2 5" xfId="11863"/>
    <cellStyle name="20% - Ênfase3 3 2 5 2 2 6" xfId="11864"/>
    <cellStyle name="20% - Ênfase3 3 2 5 2 3" xfId="11865"/>
    <cellStyle name="20% - Ênfase3 3 2 5 2 3 2" xfId="11866"/>
    <cellStyle name="20% - Ênfase3 3 2 5 2 3 3" xfId="11867"/>
    <cellStyle name="20% - Ênfase3 3 2 5 2 4" xfId="11868"/>
    <cellStyle name="20% - Ênfase3 3 2 5 2 5" xfId="11869"/>
    <cellStyle name="20% - Ênfase3 3 2 5 2 6" xfId="11870"/>
    <cellStyle name="20% - Ênfase3 3 2 5 2 7" xfId="11871"/>
    <cellStyle name="20% - Ênfase3 3 2 5 2 8" xfId="11872"/>
    <cellStyle name="20% - Ênfase3 3 2 5 3" xfId="11873"/>
    <cellStyle name="20% - Ênfase3 3 2 5 3 2" xfId="11874"/>
    <cellStyle name="20% - Ênfase3 3 2 5 3 2 2" xfId="11875"/>
    <cellStyle name="20% - Ênfase3 3 2 5 3 3" xfId="11876"/>
    <cellStyle name="20% - Ênfase3 3 2 5 3 4" xfId="11877"/>
    <cellStyle name="20% - Ênfase3 3 2 5 3 5" xfId="11878"/>
    <cellStyle name="20% - Ênfase3 3 2 5 3 6" xfId="11879"/>
    <cellStyle name="20% - Ênfase3 3 2 5 4" xfId="11880"/>
    <cellStyle name="20% - Ênfase3 3 2 5 4 2" xfId="11881"/>
    <cellStyle name="20% - Ênfase3 3 2 5 4 3" xfId="11882"/>
    <cellStyle name="20% - Ênfase3 3 2 5 4 4" xfId="11883"/>
    <cellStyle name="20% - Ênfase3 3 2 5 5" xfId="11884"/>
    <cellStyle name="20% - Ênfase3 3 2 5 6" xfId="11885"/>
    <cellStyle name="20% - Ênfase3 3 2 5 7" xfId="11886"/>
    <cellStyle name="20% - Ênfase3 3 2 5 8" xfId="11887"/>
    <cellStyle name="20% - Ênfase3 3 2 5 9" xfId="11888"/>
    <cellStyle name="20% - Ênfase3 3 2 6" xfId="11889"/>
    <cellStyle name="20% - Ênfase3 3 2 6 10" xfId="11890"/>
    <cellStyle name="20% - Ênfase3 3 2 6 2" xfId="11891"/>
    <cellStyle name="20% - Ênfase3 3 2 6 2 2" xfId="11892"/>
    <cellStyle name="20% - Ênfase3 3 2 6 2 2 2" xfId="11893"/>
    <cellStyle name="20% - Ênfase3 3 2 6 2 2 2 2" xfId="11894"/>
    <cellStyle name="20% - Ênfase3 3 2 6 2 2 3" xfId="11895"/>
    <cellStyle name="20% - Ênfase3 3 2 6 2 2 4" xfId="11896"/>
    <cellStyle name="20% - Ênfase3 3 2 6 2 2 5" xfId="11897"/>
    <cellStyle name="20% - Ênfase3 3 2 6 2 2 6" xfId="11898"/>
    <cellStyle name="20% - Ênfase3 3 2 6 2 3" xfId="11899"/>
    <cellStyle name="20% - Ênfase3 3 2 6 2 3 2" xfId="11900"/>
    <cellStyle name="20% - Ênfase3 3 2 6 2 3 3" xfId="11901"/>
    <cellStyle name="20% - Ênfase3 3 2 6 2 4" xfId="11902"/>
    <cellStyle name="20% - Ênfase3 3 2 6 2 5" xfId="11903"/>
    <cellStyle name="20% - Ênfase3 3 2 6 2 6" xfId="11904"/>
    <cellStyle name="20% - Ênfase3 3 2 6 2 7" xfId="11905"/>
    <cellStyle name="20% - Ênfase3 3 2 6 2 8" xfId="11906"/>
    <cellStyle name="20% - Ênfase3 3 2 6 3" xfId="11907"/>
    <cellStyle name="20% - Ênfase3 3 2 6 3 2" xfId="11908"/>
    <cellStyle name="20% - Ênfase3 3 2 6 3 2 2" xfId="11909"/>
    <cellStyle name="20% - Ênfase3 3 2 6 3 3" xfId="11910"/>
    <cellStyle name="20% - Ênfase3 3 2 6 3 4" xfId="11911"/>
    <cellStyle name="20% - Ênfase3 3 2 6 3 5" xfId="11912"/>
    <cellStyle name="20% - Ênfase3 3 2 6 3 6" xfId="11913"/>
    <cellStyle name="20% - Ênfase3 3 2 6 4" xfId="11914"/>
    <cellStyle name="20% - Ênfase3 3 2 6 4 2" xfId="11915"/>
    <cellStyle name="20% - Ênfase3 3 2 6 4 3" xfId="11916"/>
    <cellStyle name="20% - Ênfase3 3 2 6 4 4" xfId="11917"/>
    <cellStyle name="20% - Ênfase3 3 2 6 5" xfId="11918"/>
    <cellStyle name="20% - Ênfase3 3 2 6 6" xfId="11919"/>
    <cellStyle name="20% - Ênfase3 3 2 6 7" xfId="11920"/>
    <cellStyle name="20% - Ênfase3 3 2 6 8" xfId="11921"/>
    <cellStyle name="20% - Ênfase3 3 2 6 9" xfId="11922"/>
    <cellStyle name="20% - Ênfase3 3 3" xfId="3038"/>
    <cellStyle name="20% - Ênfase3 3 3 10" xfId="11923"/>
    <cellStyle name="20% - Ênfase3 3 3 11" xfId="11924"/>
    <cellStyle name="20% - Ênfase3 3 3 12" xfId="11925"/>
    <cellStyle name="20% - Ênfase3 3 3 2" xfId="11926"/>
    <cellStyle name="20% - Ênfase3 3 3 3" xfId="11927"/>
    <cellStyle name="20% - Ênfase3 3 3 3 2" xfId="11928"/>
    <cellStyle name="20% - Ênfase3 3 3 3 2 2" xfId="11929"/>
    <cellStyle name="20% - Ênfase3 3 3 3 2 2 2" xfId="11930"/>
    <cellStyle name="20% - Ênfase3 3 3 3 2 3" xfId="11931"/>
    <cellStyle name="20% - Ênfase3 3 3 3 2 4" xfId="11932"/>
    <cellStyle name="20% - Ênfase3 3 3 3 2 5" xfId="11933"/>
    <cellStyle name="20% - Ênfase3 3 3 3 2 6" xfId="11934"/>
    <cellStyle name="20% - Ênfase3 3 3 3 3" xfId="11935"/>
    <cellStyle name="20% - Ênfase3 3 3 3 3 2" xfId="11936"/>
    <cellStyle name="20% - Ênfase3 3 3 3 3 3" xfId="11937"/>
    <cellStyle name="20% - Ênfase3 3 3 3 3 4" xfId="11938"/>
    <cellStyle name="20% - Ênfase3 3 3 3 4" xfId="11939"/>
    <cellStyle name="20% - Ênfase3 3 3 3 5" xfId="11940"/>
    <cellStyle name="20% - Ênfase3 3 3 3 6" xfId="11941"/>
    <cellStyle name="20% - Ênfase3 3 3 3 7" xfId="11942"/>
    <cellStyle name="20% - Ênfase3 3 3 3 8" xfId="11943"/>
    <cellStyle name="20% - Ênfase3 3 3 3 9" xfId="11944"/>
    <cellStyle name="20% - Ênfase3 3 3 4" xfId="11945"/>
    <cellStyle name="20% - Ênfase3 3 3 4 2" xfId="11946"/>
    <cellStyle name="20% - Ênfase3 3 3 4 2 2" xfId="11947"/>
    <cellStyle name="20% - Ênfase3 3 3 4 2 2 2" xfId="11948"/>
    <cellStyle name="20% - Ênfase3 3 3 4 2 3" xfId="11949"/>
    <cellStyle name="20% - Ênfase3 3 3 4 2 4" xfId="11950"/>
    <cellStyle name="20% - Ênfase3 3 3 4 2 5" xfId="11951"/>
    <cellStyle name="20% - Ênfase3 3 3 4 2 6" xfId="11952"/>
    <cellStyle name="20% - Ênfase3 3 3 4 3" xfId="11953"/>
    <cellStyle name="20% - Ênfase3 3 3 4 3 2" xfId="11954"/>
    <cellStyle name="20% - Ênfase3 3 3 4 3 3" xfId="11955"/>
    <cellStyle name="20% - Ênfase3 3 3 4 4" xfId="11956"/>
    <cellStyle name="20% - Ênfase3 3 3 4 5" xfId="11957"/>
    <cellStyle name="20% - Ênfase3 3 3 4 6" xfId="11958"/>
    <cellStyle name="20% - Ênfase3 3 3 4 7" xfId="11959"/>
    <cellStyle name="20% - Ênfase3 3 3 4 8" xfId="11960"/>
    <cellStyle name="20% - Ênfase3 3 3 5" xfId="11961"/>
    <cellStyle name="20% - Ênfase3 3 3 5 2" xfId="11962"/>
    <cellStyle name="20% - Ênfase3 3 3 5 2 2" xfId="11963"/>
    <cellStyle name="20% - Ênfase3 3 3 5 3" xfId="11964"/>
    <cellStyle name="20% - Ênfase3 3 3 5 4" xfId="11965"/>
    <cellStyle name="20% - Ênfase3 3 3 5 5" xfId="11966"/>
    <cellStyle name="20% - Ênfase3 3 3 5 6" xfId="11967"/>
    <cellStyle name="20% - Ênfase3 3 3 6" xfId="11968"/>
    <cellStyle name="20% - Ênfase3 3 3 6 2" xfId="11969"/>
    <cellStyle name="20% - Ênfase3 3 3 6 3" xfId="11970"/>
    <cellStyle name="20% - Ênfase3 3 3 6 4" xfId="11971"/>
    <cellStyle name="20% - Ênfase3 3 3 7" xfId="11972"/>
    <cellStyle name="20% - Ênfase3 3 3 8" xfId="11973"/>
    <cellStyle name="20% - Ênfase3 3 3 9" xfId="11974"/>
    <cellStyle name="20% - Ênfase3 3 4" xfId="11975"/>
    <cellStyle name="20% - Ênfase3 3 4 10" xfId="11976"/>
    <cellStyle name="20% - Ênfase3 3 4 2" xfId="11977"/>
    <cellStyle name="20% - Ênfase3 3 4 2 2" xfId="11978"/>
    <cellStyle name="20% - Ênfase3 3 4 2 2 2" xfId="11979"/>
    <cellStyle name="20% - Ênfase3 3 4 2 2 2 2" xfId="11980"/>
    <cellStyle name="20% - Ênfase3 3 4 2 2 3" xfId="11981"/>
    <cellStyle name="20% - Ênfase3 3 4 2 2 4" xfId="11982"/>
    <cellStyle name="20% - Ênfase3 3 4 2 2 5" xfId="11983"/>
    <cellStyle name="20% - Ênfase3 3 4 2 2 6" xfId="11984"/>
    <cellStyle name="20% - Ênfase3 3 4 2 3" xfId="11985"/>
    <cellStyle name="20% - Ênfase3 3 4 2 3 2" xfId="11986"/>
    <cellStyle name="20% - Ênfase3 3 4 2 3 3" xfId="11987"/>
    <cellStyle name="20% - Ênfase3 3 4 2 4" xfId="11988"/>
    <cellStyle name="20% - Ênfase3 3 4 2 5" xfId="11989"/>
    <cellStyle name="20% - Ênfase3 3 4 2 6" xfId="11990"/>
    <cellStyle name="20% - Ênfase3 3 4 2 7" xfId="11991"/>
    <cellStyle name="20% - Ênfase3 3 4 2 8" xfId="11992"/>
    <cellStyle name="20% - Ênfase3 3 4 3" xfId="11993"/>
    <cellStyle name="20% - Ênfase3 3 4 3 2" xfId="11994"/>
    <cellStyle name="20% - Ênfase3 3 4 3 2 2" xfId="11995"/>
    <cellStyle name="20% - Ênfase3 3 4 3 3" xfId="11996"/>
    <cellStyle name="20% - Ênfase3 3 4 3 4" xfId="11997"/>
    <cellStyle name="20% - Ênfase3 3 4 3 5" xfId="11998"/>
    <cellStyle name="20% - Ênfase3 3 4 3 6" xfId="11999"/>
    <cellStyle name="20% - Ênfase3 3 4 4" xfId="12000"/>
    <cellStyle name="20% - Ênfase3 3 4 4 2" xfId="12001"/>
    <cellStyle name="20% - Ênfase3 3 4 4 3" xfId="12002"/>
    <cellStyle name="20% - Ênfase3 3 4 4 4" xfId="12003"/>
    <cellStyle name="20% - Ênfase3 3 4 5" xfId="12004"/>
    <cellStyle name="20% - Ênfase3 3 4 6" xfId="12005"/>
    <cellStyle name="20% - Ênfase3 3 4 7" xfId="12006"/>
    <cellStyle name="20% - Ênfase3 3 4 8" xfId="12007"/>
    <cellStyle name="20% - Ênfase3 3 4 9" xfId="12008"/>
    <cellStyle name="20% - Ênfase3 4" xfId="119"/>
    <cellStyle name="20% - Ênfase3 4 2" xfId="120"/>
    <cellStyle name="20% - Ênfase3 4 3" xfId="3039"/>
    <cellStyle name="20% - Ênfase3 4 3 10" xfId="12009"/>
    <cellStyle name="20% - Ênfase3 4 3 11" xfId="12010"/>
    <cellStyle name="20% - Ênfase3 4 3 12" xfId="12011"/>
    <cellStyle name="20% - Ênfase3 4 3 2" xfId="12012"/>
    <cellStyle name="20% - Ênfase3 4 3 3" xfId="12013"/>
    <cellStyle name="20% - Ênfase3 4 3 3 2" xfId="12014"/>
    <cellStyle name="20% - Ênfase3 4 3 3 2 2" xfId="12015"/>
    <cellStyle name="20% - Ênfase3 4 3 3 2 2 2" xfId="12016"/>
    <cellStyle name="20% - Ênfase3 4 3 3 2 3" xfId="12017"/>
    <cellStyle name="20% - Ênfase3 4 3 3 2 4" xfId="12018"/>
    <cellStyle name="20% - Ênfase3 4 3 3 2 5" xfId="12019"/>
    <cellStyle name="20% - Ênfase3 4 3 3 2 6" xfId="12020"/>
    <cellStyle name="20% - Ênfase3 4 3 3 3" xfId="12021"/>
    <cellStyle name="20% - Ênfase3 4 3 3 3 2" xfId="12022"/>
    <cellStyle name="20% - Ênfase3 4 3 3 3 3" xfId="12023"/>
    <cellStyle name="20% - Ênfase3 4 3 3 3 4" xfId="12024"/>
    <cellStyle name="20% - Ênfase3 4 3 3 4" xfId="12025"/>
    <cellStyle name="20% - Ênfase3 4 3 3 5" xfId="12026"/>
    <cellStyle name="20% - Ênfase3 4 3 3 6" xfId="12027"/>
    <cellStyle name="20% - Ênfase3 4 3 3 7" xfId="12028"/>
    <cellStyle name="20% - Ênfase3 4 3 3 8" xfId="12029"/>
    <cellStyle name="20% - Ênfase3 4 3 3 9" xfId="12030"/>
    <cellStyle name="20% - Ênfase3 4 3 4" xfId="12031"/>
    <cellStyle name="20% - Ênfase3 4 3 4 2" xfId="12032"/>
    <cellStyle name="20% - Ênfase3 4 3 4 2 2" xfId="12033"/>
    <cellStyle name="20% - Ênfase3 4 3 4 2 2 2" xfId="12034"/>
    <cellStyle name="20% - Ênfase3 4 3 4 2 3" xfId="12035"/>
    <cellStyle name="20% - Ênfase3 4 3 4 2 4" xfId="12036"/>
    <cellStyle name="20% - Ênfase3 4 3 4 2 5" xfId="12037"/>
    <cellStyle name="20% - Ênfase3 4 3 4 2 6" xfId="12038"/>
    <cellStyle name="20% - Ênfase3 4 3 4 3" xfId="12039"/>
    <cellStyle name="20% - Ênfase3 4 3 4 3 2" xfId="12040"/>
    <cellStyle name="20% - Ênfase3 4 3 4 3 3" xfId="12041"/>
    <cellStyle name="20% - Ênfase3 4 3 4 4" xfId="12042"/>
    <cellStyle name="20% - Ênfase3 4 3 4 5" xfId="12043"/>
    <cellStyle name="20% - Ênfase3 4 3 4 6" xfId="12044"/>
    <cellStyle name="20% - Ênfase3 4 3 4 7" xfId="12045"/>
    <cellStyle name="20% - Ênfase3 4 3 4 8" xfId="12046"/>
    <cellStyle name="20% - Ênfase3 4 3 5" xfId="12047"/>
    <cellStyle name="20% - Ênfase3 4 3 5 2" xfId="12048"/>
    <cellStyle name="20% - Ênfase3 4 3 5 2 2" xfId="12049"/>
    <cellStyle name="20% - Ênfase3 4 3 5 3" xfId="12050"/>
    <cellStyle name="20% - Ênfase3 4 3 5 4" xfId="12051"/>
    <cellStyle name="20% - Ênfase3 4 3 5 5" xfId="12052"/>
    <cellStyle name="20% - Ênfase3 4 3 5 6" xfId="12053"/>
    <cellStyle name="20% - Ênfase3 4 3 6" xfId="12054"/>
    <cellStyle name="20% - Ênfase3 4 3 6 2" xfId="12055"/>
    <cellStyle name="20% - Ênfase3 4 3 6 3" xfId="12056"/>
    <cellStyle name="20% - Ênfase3 4 3 6 4" xfId="12057"/>
    <cellStyle name="20% - Ênfase3 4 3 7" xfId="12058"/>
    <cellStyle name="20% - Ênfase3 4 3 8" xfId="12059"/>
    <cellStyle name="20% - Ênfase3 4 3 9" xfId="12060"/>
    <cellStyle name="20% - Ênfase3 4 4" xfId="12061"/>
    <cellStyle name="20% - Ênfase3 4 4 10" xfId="12062"/>
    <cellStyle name="20% - Ênfase3 4 4 2" xfId="12063"/>
    <cellStyle name="20% - Ênfase3 4 4 2 2" xfId="12064"/>
    <cellStyle name="20% - Ênfase3 4 4 2 2 2" xfId="12065"/>
    <cellStyle name="20% - Ênfase3 4 4 2 2 2 2" xfId="12066"/>
    <cellStyle name="20% - Ênfase3 4 4 2 2 3" xfId="12067"/>
    <cellStyle name="20% - Ênfase3 4 4 2 2 4" xfId="12068"/>
    <cellStyle name="20% - Ênfase3 4 4 2 2 5" xfId="12069"/>
    <cellStyle name="20% - Ênfase3 4 4 2 2 6" xfId="12070"/>
    <cellStyle name="20% - Ênfase3 4 4 2 3" xfId="12071"/>
    <cellStyle name="20% - Ênfase3 4 4 2 3 2" xfId="12072"/>
    <cellStyle name="20% - Ênfase3 4 4 2 3 3" xfId="12073"/>
    <cellStyle name="20% - Ênfase3 4 4 2 4" xfId="12074"/>
    <cellStyle name="20% - Ênfase3 4 4 2 5" xfId="12075"/>
    <cellStyle name="20% - Ênfase3 4 4 2 6" xfId="12076"/>
    <cellStyle name="20% - Ênfase3 4 4 2 7" xfId="12077"/>
    <cellStyle name="20% - Ênfase3 4 4 2 8" xfId="12078"/>
    <cellStyle name="20% - Ênfase3 4 4 3" xfId="12079"/>
    <cellStyle name="20% - Ênfase3 4 4 3 2" xfId="12080"/>
    <cellStyle name="20% - Ênfase3 4 4 3 2 2" xfId="12081"/>
    <cellStyle name="20% - Ênfase3 4 4 3 3" xfId="12082"/>
    <cellStyle name="20% - Ênfase3 4 4 3 4" xfId="12083"/>
    <cellStyle name="20% - Ênfase3 4 4 3 5" xfId="12084"/>
    <cellStyle name="20% - Ênfase3 4 4 3 6" xfId="12085"/>
    <cellStyle name="20% - Ênfase3 4 4 4" xfId="12086"/>
    <cellStyle name="20% - Ênfase3 4 4 4 2" xfId="12087"/>
    <cellStyle name="20% - Ênfase3 4 4 4 3" xfId="12088"/>
    <cellStyle name="20% - Ênfase3 4 4 4 4" xfId="12089"/>
    <cellStyle name="20% - Ênfase3 4 4 5" xfId="12090"/>
    <cellStyle name="20% - Ênfase3 4 4 6" xfId="12091"/>
    <cellStyle name="20% - Ênfase3 4 4 7" xfId="12092"/>
    <cellStyle name="20% - Ênfase3 4 4 8" xfId="12093"/>
    <cellStyle name="20% - Ênfase3 4 4 9" xfId="12094"/>
    <cellStyle name="20% - Ênfase3 5" xfId="121"/>
    <cellStyle name="20% - Ênfase3 5 2" xfId="122"/>
    <cellStyle name="20% - Ênfase3 5 3" xfId="3040"/>
    <cellStyle name="20% - Ênfase3 5 3 10" xfId="12095"/>
    <cellStyle name="20% - Ênfase3 5 3 11" xfId="12096"/>
    <cellStyle name="20% - Ênfase3 5 3 12" xfId="12097"/>
    <cellStyle name="20% - Ênfase3 5 3 2" xfId="12098"/>
    <cellStyle name="20% - Ênfase3 5 3 3" xfId="12099"/>
    <cellStyle name="20% - Ênfase3 5 3 3 2" xfId="12100"/>
    <cellStyle name="20% - Ênfase3 5 3 3 2 2" xfId="12101"/>
    <cellStyle name="20% - Ênfase3 5 3 3 2 2 2" xfId="12102"/>
    <cellStyle name="20% - Ênfase3 5 3 3 2 3" xfId="12103"/>
    <cellStyle name="20% - Ênfase3 5 3 3 2 4" xfId="12104"/>
    <cellStyle name="20% - Ênfase3 5 3 3 2 5" xfId="12105"/>
    <cellStyle name="20% - Ênfase3 5 3 3 2 6" xfId="12106"/>
    <cellStyle name="20% - Ênfase3 5 3 3 3" xfId="12107"/>
    <cellStyle name="20% - Ênfase3 5 3 3 3 2" xfId="12108"/>
    <cellStyle name="20% - Ênfase3 5 3 3 3 3" xfId="12109"/>
    <cellStyle name="20% - Ênfase3 5 3 3 3 4" xfId="12110"/>
    <cellStyle name="20% - Ênfase3 5 3 3 4" xfId="12111"/>
    <cellStyle name="20% - Ênfase3 5 3 3 5" xfId="12112"/>
    <cellStyle name="20% - Ênfase3 5 3 3 6" xfId="12113"/>
    <cellStyle name="20% - Ênfase3 5 3 3 7" xfId="12114"/>
    <cellStyle name="20% - Ênfase3 5 3 3 8" xfId="12115"/>
    <cellStyle name="20% - Ênfase3 5 3 3 9" xfId="12116"/>
    <cellStyle name="20% - Ênfase3 5 3 4" xfId="12117"/>
    <cellStyle name="20% - Ênfase3 5 3 4 2" xfId="12118"/>
    <cellStyle name="20% - Ênfase3 5 3 4 2 2" xfId="12119"/>
    <cellStyle name="20% - Ênfase3 5 3 4 2 2 2" xfId="12120"/>
    <cellStyle name="20% - Ênfase3 5 3 4 2 3" xfId="12121"/>
    <cellStyle name="20% - Ênfase3 5 3 4 2 4" xfId="12122"/>
    <cellStyle name="20% - Ênfase3 5 3 4 2 5" xfId="12123"/>
    <cellStyle name="20% - Ênfase3 5 3 4 2 6" xfId="12124"/>
    <cellStyle name="20% - Ênfase3 5 3 4 3" xfId="12125"/>
    <cellStyle name="20% - Ênfase3 5 3 4 3 2" xfId="12126"/>
    <cellStyle name="20% - Ênfase3 5 3 4 3 3" xfId="12127"/>
    <cellStyle name="20% - Ênfase3 5 3 4 4" xfId="12128"/>
    <cellStyle name="20% - Ênfase3 5 3 4 5" xfId="12129"/>
    <cellStyle name="20% - Ênfase3 5 3 4 6" xfId="12130"/>
    <cellStyle name="20% - Ênfase3 5 3 4 7" xfId="12131"/>
    <cellStyle name="20% - Ênfase3 5 3 4 8" xfId="12132"/>
    <cellStyle name="20% - Ênfase3 5 3 5" xfId="12133"/>
    <cellStyle name="20% - Ênfase3 5 3 5 2" xfId="12134"/>
    <cellStyle name="20% - Ênfase3 5 3 5 2 2" xfId="12135"/>
    <cellStyle name="20% - Ênfase3 5 3 5 3" xfId="12136"/>
    <cellStyle name="20% - Ênfase3 5 3 5 4" xfId="12137"/>
    <cellStyle name="20% - Ênfase3 5 3 5 5" xfId="12138"/>
    <cellStyle name="20% - Ênfase3 5 3 5 6" xfId="12139"/>
    <cellStyle name="20% - Ênfase3 5 3 6" xfId="12140"/>
    <cellStyle name="20% - Ênfase3 5 3 6 2" xfId="12141"/>
    <cellStyle name="20% - Ênfase3 5 3 6 3" xfId="12142"/>
    <cellStyle name="20% - Ênfase3 5 3 6 4" xfId="12143"/>
    <cellStyle name="20% - Ênfase3 5 3 7" xfId="12144"/>
    <cellStyle name="20% - Ênfase3 5 3 8" xfId="12145"/>
    <cellStyle name="20% - Ênfase3 5 3 9" xfId="12146"/>
    <cellStyle name="20% - Ênfase3 5 4" xfId="12147"/>
    <cellStyle name="20% - Ênfase3 5 4 10" xfId="12148"/>
    <cellStyle name="20% - Ênfase3 5 4 2" xfId="12149"/>
    <cellStyle name="20% - Ênfase3 5 4 2 2" xfId="12150"/>
    <cellStyle name="20% - Ênfase3 5 4 2 2 2" xfId="12151"/>
    <cellStyle name="20% - Ênfase3 5 4 2 2 2 2" xfId="12152"/>
    <cellStyle name="20% - Ênfase3 5 4 2 2 3" xfId="12153"/>
    <cellStyle name="20% - Ênfase3 5 4 2 2 4" xfId="12154"/>
    <cellStyle name="20% - Ênfase3 5 4 2 2 5" xfId="12155"/>
    <cellStyle name="20% - Ênfase3 5 4 2 2 6" xfId="12156"/>
    <cellStyle name="20% - Ênfase3 5 4 2 3" xfId="12157"/>
    <cellStyle name="20% - Ênfase3 5 4 2 3 2" xfId="12158"/>
    <cellStyle name="20% - Ênfase3 5 4 2 3 3" xfId="12159"/>
    <cellStyle name="20% - Ênfase3 5 4 2 4" xfId="12160"/>
    <cellStyle name="20% - Ênfase3 5 4 2 5" xfId="12161"/>
    <cellStyle name="20% - Ênfase3 5 4 2 6" xfId="12162"/>
    <cellStyle name="20% - Ênfase3 5 4 2 7" xfId="12163"/>
    <cellStyle name="20% - Ênfase3 5 4 2 8" xfId="12164"/>
    <cellStyle name="20% - Ênfase3 5 4 3" xfId="12165"/>
    <cellStyle name="20% - Ênfase3 5 4 3 2" xfId="12166"/>
    <cellStyle name="20% - Ênfase3 5 4 3 2 2" xfId="12167"/>
    <cellStyle name="20% - Ênfase3 5 4 3 3" xfId="12168"/>
    <cellStyle name="20% - Ênfase3 5 4 3 4" xfId="12169"/>
    <cellStyle name="20% - Ênfase3 5 4 3 5" xfId="12170"/>
    <cellStyle name="20% - Ênfase3 5 4 3 6" xfId="12171"/>
    <cellStyle name="20% - Ênfase3 5 4 4" xfId="12172"/>
    <cellStyle name="20% - Ênfase3 5 4 4 2" xfId="12173"/>
    <cellStyle name="20% - Ênfase3 5 4 4 3" xfId="12174"/>
    <cellStyle name="20% - Ênfase3 5 4 4 4" xfId="12175"/>
    <cellStyle name="20% - Ênfase3 5 4 5" xfId="12176"/>
    <cellStyle name="20% - Ênfase3 5 4 6" xfId="12177"/>
    <cellStyle name="20% - Ênfase3 5 4 7" xfId="12178"/>
    <cellStyle name="20% - Ênfase3 5 4 8" xfId="12179"/>
    <cellStyle name="20% - Ênfase3 5 4 9" xfId="12180"/>
    <cellStyle name="20% - Ênfase3 6" xfId="123"/>
    <cellStyle name="20% - Ênfase3 6 2" xfId="124"/>
    <cellStyle name="20% - Ênfase3 6 3" xfId="3041"/>
    <cellStyle name="20% - Ênfase3 6 3 10" xfId="12181"/>
    <cellStyle name="20% - Ênfase3 6 3 11" xfId="12182"/>
    <cellStyle name="20% - Ênfase3 6 3 12" xfId="12183"/>
    <cellStyle name="20% - Ênfase3 6 3 2" xfId="12184"/>
    <cellStyle name="20% - Ênfase3 6 3 3" xfId="12185"/>
    <cellStyle name="20% - Ênfase3 6 3 3 2" xfId="12186"/>
    <cellStyle name="20% - Ênfase3 6 3 3 2 2" xfId="12187"/>
    <cellStyle name="20% - Ênfase3 6 3 3 2 2 2" xfId="12188"/>
    <cellStyle name="20% - Ênfase3 6 3 3 2 3" xfId="12189"/>
    <cellStyle name="20% - Ênfase3 6 3 3 2 4" xfId="12190"/>
    <cellStyle name="20% - Ênfase3 6 3 3 2 5" xfId="12191"/>
    <cellStyle name="20% - Ênfase3 6 3 3 2 6" xfId="12192"/>
    <cellStyle name="20% - Ênfase3 6 3 3 3" xfId="12193"/>
    <cellStyle name="20% - Ênfase3 6 3 3 3 2" xfId="12194"/>
    <cellStyle name="20% - Ênfase3 6 3 3 3 3" xfId="12195"/>
    <cellStyle name="20% - Ênfase3 6 3 3 3 4" xfId="12196"/>
    <cellStyle name="20% - Ênfase3 6 3 3 4" xfId="12197"/>
    <cellStyle name="20% - Ênfase3 6 3 3 5" xfId="12198"/>
    <cellStyle name="20% - Ênfase3 6 3 3 6" xfId="12199"/>
    <cellStyle name="20% - Ênfase3 6 3 3 7" xfId="12200"/>
    <cellStyle name="20% - Ênfase3 6 3 3 8" xfId="12201"/>
    <cellStyle name="20% - Ênfase3 6 3 3 9" xfId="12202"/>
    <cellStyle name="20% - Ênfase3 6 3 4" xfId="12203"/>
    <cellStyle name="20% - Ênfase3 6 3 4 2" xfId="12204"/>
    <cellStyle name="20% - Ênfase3 6 3 4 2 2" xfId="12205"/>
    <cellStyle name="20% - Ênfase3 6 3 4 2 2 2" xfId="12206"/>
    <cellStyle name="20% - Ênfase3 6 3 4 2 3" xfId="12207"/>
    <cellStyle name="20% - Ênfase3 6 3 4 2 4" xfId="12208"/>
    <cellStyle name="20% - Ênfase3 6 3 4 2 5" xfId="12209"/>
    <cellStyle name="20% - Ênfase3 6 3 4 2 6" xfId="12210"/>
    <cellStyle name="20% - Ênfase3 6 3 4 3" xfId="12211"/>
    <cellStyle name="20% - Ênfase3 6 3 4 3 2" xfId="12212"/>
    <cellStyle name="20% - Ênfase3 6 3 4 3 3" xfId="12213"/>
    <cellStyle name="20% - Ênfase3 6 3 4 4" xfId="12214"/>
    <cellStyle name="20% - Ênfase3 6 3 4 5" xfId="12215"/>
    <cellStyle name="20% - Ênfase3 6 3 4 6" xfId="12216"/>
    <cellStyle name="20% - Ênfase3 6 3 4 7" xfId="12217"/>
    <cellStyle name="20% - Ênfase3 6 3 4 8" xfId="12218"/>
    <cellStyle name="20% - Ênfase3 6 3 5" xfId="12219"/>
    <cellStyle name="20% - Ênfase3 6 3 5 2" xfId="12220"/>
    <cellStyle name="20% - Ênfase3 6 3 5 2 2" xfId="12221"/>
    <cellStyle name="20% - Ênfase3 6 3 5 3" xfId="12222"/>
    <cellStyle name="20% - Ênfase3 6 3 5 4" xfId="12223"/>
    <cellStyle name="20% - Ênfase3 6 3 5 5" xfId="12224"/>
    <cellStyle name="20% - Ênfase3 6 3 5 6" xfId="12225"/>
    <cellStyle name="20% - Ênfase3 6 3 6" xfId="12226"/>
    <cellStyle name="20% - Ênfase3 6 3 6 2" xfId="12227"/>
    <cellStyle name="20% - Ênfase3 6 3 6 3" xfId="12228"/>
    <cellStyle name="20% - Ênfase3 6 3 6 4" xfId="12229"/>
    <cellStyle name="20% - Ênfase3 6 3 7" xfId="12230"/>
    <cellStyle name="20% - Ênfase3 6 3 8" xfId="12231"/>
    <cellStyle name="20% - Ênfase3 6 3 9" xfId="12232"/>
    <cellStyle name="20% - Ênfase3 6 4" xfId="12233"/>
    <cellStyle name="20% - Ênfase3 6 4 10" xfId="12234"/>
    <cellStyle name="20% - Ênfase3 6 4 2" xfId="12235"/>
    <cellStyle name="20% - Ênfase3 6 4 2 2" xfId="12236"/>
    <cellStyle name="20% - Ênfase3 6 4 2 2 2" xfId="12237"/>
    <cellStyle name="20% - Ênfase3 6 4 2 2 2 2" xfId="12238"/>
    <cellStyle name="20% - Ênfase3 6 4 2 2 3" xfId="12239"/>
    <cellStyle name="20% - Ênfase3 6 4 2 2 4" xfId="12240"/>
    <cellStyle name="20% - Ênfase3 6 4 2 2 5" xfId="12241"/>
    <cellStyle name="20% - Ênfase3 6 4 2 2 6" xfId="12242"/>
    <cellStyle name="20% - Ênfase3 6 4 2 3" xfId="12243"/>
    <cellStyle name="20% - Ênfase3 6 4 2 3 2" xfId="12244"/>
    <cellStyle name="20% - Ênfase3 6 4 2 3 3" xfId="12245"/>
    <cellStyle name="20% - Ênfase3 6 4 2 4" xfId="12246"/>
    <cellStyle name="20% - Ênfase3 6 4 2 5" xfId="12247"/>
    <cellStyle name="20% - Ênfase3 6 4 2 6" xfId="12248"/>
    <cellStyle name="20% - Ênfase3 6 4 2 7" xfId="12249"/>
    <cellStyle name="20% - Ênfase3 6 4 2 8" xfId="12250"/>
    <cellStyle name="20% - Ênfase3 6 4 3" xfId="12251"/>
    <cellStyle name="20% - Ênfase3 6 4 3 2" xfId="12252"/>
    <cellStyle name="20% - Ênfase3 6 4 3 2 2" xfId="12253"/>
    <cellStyle name="20% - Ênfase3 6 4 3 3" xfId="12254"/>
    <cellStyle name="20% - Ênfase3 6 4 3 4" xfId="12255"/>
    <cellStyle name="20% - Ênfase3 6 4 3 5" xfId="12256"/>
    <cellStyle name="20% - Ênfase3 6 4 3 6" xfId="12257"/>
    <cellStyle name="20% - Ênfase3 6 4 4" xfId="12258"/>
    <cellStyle name="20% - Ênfase3 6 4 4 2" xfId="12259"/>
    <cellStyle name="20% - Ênfase3 6 4 4 3" xfId="12260"/>
    <cellStyle name="20% - Ênfase3 6 4 4 4" xfId="12261"/>
    <cellStyle name="20% - Ênfase3 6 4 5" xfId="12262"/>
    <cellStyle name="20% - Ênfase3 6 4 6" xfId="12263"/>
    <cellStyle name="20% - Ênfase3 6 4 7" xfId="12264"/>
    <cellStyle name="20% - Ênfase3 6 4 8" xfId="12265"/>
    <cellStyle name="20% - Ênfase3 6 4 9" xfId="12266"/>
    <cellStyle name="20% - Ênfase3 7" xfId="125"/>
    <cellStyle name="20% - Ênfase3 7 2" xfId="126"/>
    <cellStyle name="20% - Ênfase3 7 3" xfId="3042"/>
    <cellStyle name="20% - Ênfase3 7 3 10" xfId="12267"/>
    <cellStyle name="20% - Ênfase3 7 3 11" xfId="12268"/>
    <cellStyle name="20% - Ênfase3 7 3 12" xfId="12269"/>
    <cellStyle name="20% - Ênfase3 7 3 2" xfId="12270"/>
    <cellStyle name="20% - Ênfase3 7 3 3" xfId="12271"/>
    <cellStyle name="20% - Ênfase3 7 3 3 2" xfId="12272"/>
    <cellStyle name="20% - Ênfase3 7 3 3 2 2" xfId="12273"/>
    <cellStyle name="20% - Ênfase3 7 3 3 2 2 2" xfId="12274"/>
    <cellStyle name="20% - Ênfase3 7 3 3 2 3" xfId="12275"/>
    <cellStyle name="20% - Ênfase3 7 3 3 2 4" xfId="12276"/>
    <cellStyle name="20% - Ênfase3 7 3 3 2 5" xfId="12277"/>
    <cellStyle name="20% - Ênfase3 7 3 3 2 6" xfId="12278"/>
    <cellStyle name="20% - Ênfase3 7 3 3 3" xfId="12279"/>
    <cellStyle name="20% - Ênfase3 7 3 3 3 2" xfId="12280"/>
    <cellStyle name="20% - Ênfase3 7 3 3 3 3" xfId="12281"/>
    <cellStyle name="20% - Ênfase3 7 3 3 3 4" xfId="12282"/>
    <cellStyle name="20% - Ênfase3 7 3 3 4" xfId="12283"/>
    <cellStyle name="20% - Ênfase3 7 3 3 5" xfId="12284"/>
    <cellStyle name="20% - Ênfase3 7 3 3 6" xfId="12285"/>
    <cellStyle name="20% - Ênfase3 7 3 3 7" xfId="12286"/>
    <cellStyle name="20% - Ênfase3 7 3 3 8" xfId="12287"/>
    <cellStyle name="20% - Ênfase3 7 3 3 9" xfId="12288"/>
    <cellStyle name="20% - Ênfase3 7 3 4" xfId="12289"/>
    <cellStyle name="20% - Ênfase3 7 3 4 2" xfId="12290"/>
    <cellStyle name="20% - Ênfase3 7 3 4 2 2" xfId="12291"/>
    <cellStyle name="20% - Ênfase3 7 3 4 2 2 2" xfId="12292"/>
    <cellStyle name="20% - Ênfase3 7 3 4 2 3" xfId="12293"/>
    <cellStyle name="20% - Ênfase3 7 3 4 2 4" xfId="12294"/>
    <cellStyle name="20% - Ênfase3 7 3 4 2 5" xfId="12295"/>
    <cellStyle name="20% - Ênfase3 7 3 4 2 6" xfId="12296"/>
    <cellStyle name="20% - Ênfase3 7 3 4 3" xfId="12297"/>
    <cellStyle name="20% - Ênfase3 7 3 4 3 2" xfId="12298"/>
    <cellStyle name="20% - Ênfase3 7 3 4 3 3" xfId="12299"/>
    <cellStyle name="20% - Ênfase3 7 3 4 4" xfId="12300"/>
    <cellStyle name="20% - Ênfase3 7 3 4 5" xfId="12301"/>
    <cellStyle name="20% - Ênfase3 7 3 4 6" xfId="12302"/>
    <cellStyle name="20% - Ênfase3 7 3 4 7" xfId="12303"/>
    <cellStyle name="20% - Ênfase3 7 3 4 8" xfId="12304"/>
    <cellStyle name="20% - Ênfase3 7 3 5" xfId="12305"/>
    <cellStyle name="20% - Ênfase3 7 3 5 2" xfId="12306"/>
    <cellStyle name="20% - Ênfase3 7 3 5 2 2" xfId="12307"/>
    <cellStyle name="20% - Ênfase3 7 3 5 3" xfId="12308"/>
    <cellStyle name="20% - Ênfase3 7 3 5 4" xfId="12309"/>
    <cellStyle name="20% - Ênfase3 7 3 5 5" xfId="12310"/>
    <cellStyle name="20% - Ênfase3 7 3 5 6" xfId="12311"/>
    <cellStyle name="20% - Ênfase3 7 3 6" xfId="12312"/>
    <cellStyle name="20% - Ênfase3 7 3 6 2" xfId="12313"/>
    <cellStyle name="20% - Ênfase3 7 3 6 3" xfId="12314"/>
    <cellStyle name="20% - Ênfase3 7 3 6 4" xfId="12315"/>
    <cellStyle name="20% - Ênfase3 7 3 7" xfId="12316"/>
    <cellStyle name="20% - Ênfase3 7 3 8" xfId="12317"/>
    <cellStyle name="20% - Ênfase3 7 3 9" xfId="12318"/>
    <cellStyle name="20% - Ênfase3 7 4" xfId="12319"/>
    <cellStyle name="20% - Ênfase3 7 4 10" xfId="12320"/>
    <cellStyle name="20% - Ênfase3 7 4 2" xfId="12321"/>
    <cellStyle name="20% - Ênfase3 7 4 2 2" xfId="12322"/>
    <cellStyle name="20% - Ênfase3 7 4 2 2 2" xfId="12323"/>
    <cellStyle name="20% - Ênfase3 7 4 2 2 2 2" xfId="12324"/>
    <cellStyle name="20% - Ênfase3 7 4 2 2 3" xfId="12325"/>
    <cellStyle name="20% - Ênfase3 7 4 2 2 4" xfId="12326"/>
    <cellStyle name="20% - Ênfase3 7 4 2 2 5" xfId="12327"/>
    <cellStyle name="20% - Ênfase3 7 4 2 2 6" xfId="12328"/>
    <cellStyle name="20% - Ênfase3 7 4 2 3" xfId="12329"/>
    <cellStyle name="20% - Ênfase3 7 4 2 3 2" xfId="12330"/>
    <cellStyle name="20% - Ênfase3 7 4 2 3 3" xfId="12331"/>
    <cellStyle name="20% - Ênfase3 7 4 2 4" xfId="12332"/>
    <cellStyle name="20% - Ênfase3 7 4 2 5" xfId="12333"/>
    <cellStyle name="20% - Ênfase3 7 4 2 6" xfId="12334"/>
    <cellStyle name="20% - Ênfase3 7 4 2 7" xfId="12335"/>
    <cellStyle name="20% - Ênfase3 7 4 2 8" xfId="12336"/>
    <cellStyle name="20% - Ênfase3 7 4 3" xfId="12337"/>
    <cellStyle name="20% - Ênfase3 7 4 3 2" xfId="12338"/>
    <cellStyle name="20% - Ênfase3 7 4 3 2 2" xfId="12339"/>
    <cellStyle name="20% - Ênfase3 7 4 3 3" xfId="12340"/>
    <cellStyle name="20% - Ênfase3 7 4 3 4" xfId="12341"/>
    <cellStyle name="20% - Ênfase3 7 4 3 5" xfId="12342"/>
    <cellStyle name="20% - Ênfase3 7 4 3 6" xfId="12343"/>
    <cellStyle name="20% - Ênfase3 7 4 4" xfId="12344"/>
    <cellStyle name="20% - Ênfase3 7 4 4 2" xfId="12345"/>
    <cellStyle name="20% - Ênfase3 7 4 4 3" xfId="12346"/>
    <cellStyle name="20% - Ênfase3 7 4 4 4" xfId="12347"/>
    <cellStyle name="20% - Ênfase3 7 4 5" xfId="12348"/>
    <cellStyle name="20% - Ênfase3 7 4 6" xfId="12349"/>
    <cellStyle name="20% - Ênfase3 7 4 7" xfId="12350"/>
    <cellStyle name="20% - Ênfase3 7 4 8" xfId="12351"/>
    <cellStyle name="20% - Ênfase3 7 4 9" xfId="12352"/>
    <cellStyle name="20% - Ênfase3 8" xfId="127"/>
    <cellStyle name="20% - Ênfase3 8 2" xfId="128"/>
    <cellStyle name="20% - Ênfase3 8 3" xfId="3043"/>
    <cellStyle name="20% - Ênfase3 8 3 10" xfId="12353"/>
    <cellStyle name="20% - Ênfase3 8 3 11" xfId="12354"/>
    <cellStyle name="20% - Ênfase3 8 3 12" xfId="12355"/>
    <cellStyle name="20% - Ênfase3 8 3 2" xfId="12356"/>
    <cellStyle name="20% - Ênfase3 8 3 3" xfId="12357"/>
    <cellStyle name="20% - Ênfase3 8 3 3 2" xfId="12358"/>
    <cellStyle name="20% - Ênfase3 8 3 3 2 2" xfId="12359"/>
    <cellStyle name="20% - Ênfase3 8 3 3 2 2 2" xfId="12360"/>
    <cellStyle name="20% - Ênfase3 8 3 3 2 3" xfId="12361"/>
    <cellStyle name="20% - Ênfase3 8 3 3 2 4" xfId="12362"/>
    <cellStyle name="20% - Ênfase3 8 3 3 2 5" xfId="12363"/>
    <cellStyle name="20% - Ênfase3 8 3 3 2 6" xfId="12364"/>
    <cellStyle name="20% - Ênfase3 8 3 3 3" xfId="12365"/>
    <cellStyle name="20% - Ênfase3 8 3 3 3 2" xfId="12366"/>
    <cellStyle name="20% - Ênfase3 8 3 3 3 3" xfId="12367"/>
    <cellStyle name="20% - Ênfase3 8 3 3 3 4" xfId="12368"/>
    <cellStyle name="20% - Ênfase3 8 3 3 4" xfId="12369"/>
    <cellStyle name="20% - Ênfase3 8 3 3 5" xfId="12370"/>
    <cellStyle name="20% - Ênfase3 8 3 3 6" xfId="12371"/>
    <cellStyle name="20% - Ênfase3 8 3 3 7" xfId="12372"/>
    <cellStyle name="20% - Ênfase3 8 3 3 8" xfId="12373"/>
    <cellStyle name="20% - Ênfase3 8 3 3 9" xfId="12374"/>
    <cellStyle name="20% - Ênfase3 8 3 4" xfId="12375"/>
    <cellStyle name="20% - Ênfase3 8 3 4 2" xfId="12376"/>
    <cellStyle name="20% - Ênfase3 8 3 4 2 2" xfId="12377"/>
    <cellStyle name="20% - Ênfase3 8 3 4 2 2 2" xfId="12378"/>
    <cellStyle name="20% - Ênfase3 8 3 4 2 3" xfId="12379"/>
    <cellStyle name="20% - Ênfase3 8 3 4 2 4" xfId="12380"/>
    <cellStyle name="20% - Ênfase3 8 3 4 2 5" xfId="12381"/>
    <cellStyle name="20% - Ênfase3 8 3 4 2 6" xfId="12382"/>
    <cellStyle name="20% - Ênfase3 8 3 4 3" xfId="12383"/>
    <cellStyle name="20% - Ênfase3 8 3 4 3 2" xfId="12384"/>
    <cellStyle name="20% - Ênfase3 8 3 4 3 3" xfId="12385"/>
    <cellStyle name="20% - Ênfase3 8 3 4 4" xfId="12386"/>
    <cellStyle name="20% - Ênfase3 8 3 4 5" xfId="12387"/>
    <cellStyle name="20% - Ênfase3 8 3 4 6" xfId="12388"/>
    <cellStyle name="20% - Ênfase3 8 3 4 7" xfId="12389"/>
    <cellStyle name="20% - Ênfase3 8 3 4 8" xfId="12390"/>
    <cellStyle name="20% - Ênfase3 8 3 5" xfId="12391"/>
    <cellStyle name="20% - Ênfase3 8 3 5 2" xfId="12392"/>
    <cellStyle name="20% - Ênfase3 8 3 5 2 2" xfId="12393"/>
    <cellStyle name="20% - Ênfase3 8 3 5 3" xfId="12394"/>
    <cellStyle name="20% - Ênfase3 8 3 5 4" xfId="12395"/>
    <cellStyle name="20% - Ênfase3 8 3 5 5" xfId="12396"/>
    <cellStyle name="20% - Ênfase3 8 3 5 6" xfId="12397"/>
    <cellStyle name="20% - Ênfase3 8 3 6" xfId="12398"/>
    <cellStyle name="20% - Ênfase3 8 3 6 2" xfId="12399"/>
    <cellStyle name="20% - Ênfase3 8 3 6 3" xfId="12400"/>
    <cellStyle name="20% - Ênfase3 8 3 6 4" xfId="12401"/>
    <cellStyle name="20% - Ênfase3 8 3 7" xfId="12402"/>
    <cellStyle name="20% - Ênfase3 8 3 8" xfId="12403"/>
    <cellStyle name="20% - Ênfase3 8 3 9" xfId="12404"/>
    <cellStyle name="20% - Ênfase3 8 4" xfId="12405"/>
    <cellStyle name="20% - Ênfase3 8 4 10" xfId="12406"/>
    <cellStyle name="20% - Ênfase3 8 4 2" xfId="12407"/>
    <cellStyle name="20% - Ênfase3 8 4 2 2" xfId="12408"/>
    <cellStyle name="20% - Ênfase3 8 4 2 2 2" xfId="12409"/>
    <cellStyle name="20% - Ênfase3 8 4 2 2 2 2" xfId="12410"/>
    <cellStyle name="20% - Ênfase3 8 4 2 2 3" xfId="12411"/>
    <cellStyle name="20% - Ênfase3 8 4 2 2 4" xfId="12412"/>
    <cellStyle name="20% - Ênfase3 8 4 2 2 5" xfId="12413"/>
    <cellStyle name="20% - Ênfase3 8 4 2 2 6" xfId="12414"/>
    <cellStyle name="20% - Ênfase3 8 4 2 3" xfId="12415"/>
    <cellStyle name="20% - Ênfase3 8 4 2 3 2" xfId="12416"/>
    <cellStyle name="20% - Ênfase3 8 4 2 3 3" xfId="12417"/>
    <cellStyle name="20% - Ênfase3 8 4 2 4" xfId="12418"/>
    <cellStyle name="20% - Ênfase3 8 4 2 5" xfId="12419"/>
    <cellStyle name="20% - Ênfase3 8 4 2 6" xfId="12420"/>
    <cellStyle name="20% - Ênfase3 8 4 2 7" xfId="12421"/>
    <cellStyle name="20% - Ênfase3 8 4 2 8" xfId="12422"/>
    <cellStyle name="20% - Ênfase3 8 4 3" xfId="12423"/>
    <cellStyle name="20% - Ênfase3 8 4 3 2" xfId="12424"/>
    <cellStyle name="20% - Ênfase3 8 4 3 2 2" xfId="12425"/>
    <cellStyle name="20% - Ênfase3 8 4 3 3" xfId="12426"/>
    <cellStyle name="20% - Ênfase3 8 4 3 4" xfId="12427"/>
    <cellStyle name="20% - Ênfase3 8 4 3 5" xfId="12428"/>
    <cellStyle name="20% - Ênfase3 8 4 3 6" xfId="12429"/>
    <cellStyle name="20% - Ênfase3 8 4 4" xfId="12430"/>
    <cellStyle name="20% - Ênfase3 8 4 4 2" xfId="12431"/>
    <cellStyle name="20% - Ênfase3 8 4 4 3" xfId="12432"/>
    <cellStyle name="20% - Ênfase3 8 4 4 4" xfId="12433"/>
    <cellStyle name="20% - Ênfase3 8 4 5" xfId="12434"/>
    <cellStyle name="20% - Ênfase3 8 4 6" xfId="12435"/>
    <cellStyle name="20% - Ênfase3 8 4 7" xfId="12436"/>
    <cellStyle name="20% - Ênfase3 8 4 8" xfId="12437"/>
    <cellStyle name="20% - Ênfase3 8 4 9" xfId="12438"/>
    <cellStyle name="20% - Ênfase3 9" xfId="129"/>
    <cellStyle name="20% - Ênfase3 9 2" xfId="130"/>
    <cellStyle name="20% - Ênfase3 9 3" xfId="3044"/>
    <cellStyle name="20% - Ênfase3 9 3 10" xfId="12439"/>
    <cellStyle name="20% - Ênfase3 9 3 11" xfId="12440"/>
    <cellStyle name="20% - Ênfase3 9 3 12" xfId="12441"/>
    <cellStyle name="20% - Ênfase3 9 3 2" xfId="12442"/>
    <cellStyle name="20% - Ênfase3 9 3 3" xfId="12443"/>
    <cellStyle name="20% - Ênfase3 9 3 3 2" xfId="12444"/>
    <cellStyle name="20% - Ênfase3 9 3 3 2 2" xfId="12445"/>
    <cellStyle name="20% - Ênfase3 9 3 3 2 2 2" xfId="12446"/>
    <cellStyle name="20% - Ênfase3 9 3 3 2 3" xfId="12447"/>
    <cellStyle name="20% - Ênfase3 9 3 3 2 4" xfId="12448"/>
    <cellStyle name="20% - Ênfase3 9 3 3 2 5" xfId="12449"/>
    <cellStyle name="20% - Ênfase3 9 3 3 2 6" xfId="12450"/>
    <cellStyle name="20% - Ênfase3 9 3 3 3" xfId="12451"/>
    <cellStyle name="20% - Ênfase3 9 3 3 3 2" xfId="12452"/>
    <cellStyle name="20% - Ênfase3 9 3 3 3 3" xfId="12453"/>
    <cellStyle name="20% - Ênfase3 9 3 3 3 4" xfId="12454"/>
    <cellStyle name="20% - Ênfase3 9 3 3 4" xfId="12455"/>
    <cellStyle name="20% - Ênfase3 9 3 3 5" xfId="12456"/>
    <cellStyle name="20% - Ênfase3 9 3 3 6" xfId="12457"/>
    <cellStyle name="20% - Ênfase3 9 3 3 7" xfId="12458"/>
    <cellStyle name="20% - Ênfase3 9 3 3 8" xfId="12459"/>
    <cellStyle name="20% - Ênfase3 9 3 3 9" xfId="12460"/>
    <cellStyle name="20% - Ênfase3 9 3 4" xfId="12461"/>
    <cellStyle name="20% - Ênfase3 9 3 4 2" xfId="12462"/>
    <cellStyle name="20% - Ênfase3 9 3 4 2 2" xfId="12463"/>
    <cellStyle name="20% - Ênfase3 9 3 4 2 2 2" xfId="12464"/>
    <cellStyle name="20% - Ênfase3 9 3 4 2 3" xfId="12465"/>
    <cellStyle name="20% - Ênfase3 9 3 4 2 4" xfId="12466"/>
    <cellStyle name="20% - Ênfase3 9 3 4 2 5" xfId="12467"/>
    <cellStyle name="20% - Ênfase3 9 3 4 2 6" xfId="12468"/>
    <cellStyle name="20% - Ênfase3 9 3 4 3" xfId="12469"/>
    <cellStyle name="20% - Ênfase3 9 3 4 3 2" xfId="12470"/>
    <cellStyle name="20% - Ênfase3 9 3 4 3 3" xfId="12471"/>
    <cellStyle name="20% - Ênfase3 9 3 4 4" xfId="12472"/>
    <cellStyle name="20% - Ênfase3 9 3 4 5" xfId="12473"/>
    <cellStyle name="20% - Ênfase3 9 3 4 6" xfId="12474"/>
    <cellStyle name="20% - Ênfase3 9 3 4 7" xfId="12475"/>
    <cellStyle name="20% - Ênfase3 9 3 4 8" xfId="12476"/>
    <cellStyle name="20% - Ênfase3 9 3 5" xfId="12477"/>
    <cellStyle name="20% - Ênfase3 9 3 5 2" xfId="12478"/>
    <cellStyle name="20% - Ênfase3 9 3 5 2 2" xfId="12479"/>
    <cellStyle name="20% - Ênfase3 9 3 5 3" xfId="12480"/>
    <cellStyle name="20% - Ênfase3 9 3 5 4" xfId="12481"/>
    <cellStyle name="20% - Ênfase3 9 3 5 5" xfId="12482"/>
    <cellStyle name="20% - Ênfase3 9 3 5 6" xfId="12483"/>
    <cellStyle name="20% - Ênfase3 9 3 6" xfId="12484"/>
    <cellStyle name="20% - Ênfase3 9 3 6 2" xfId="12485"/>
    <cellStyle name="20% - Ênfase3 9 3 6 3" xfId="12486"/>
    <cellStyle name="20% - Ênfase3 9 3 6 4" xfId="12487"/>
    <cellStyle name="20% - Ênfase3 9 3 7" xfId="12488"/>
    <cellStyle name="20% - Ênfase3 9 3 8" xfId="12489"/>
    <cellStyle name="20% - Ênfase3 9 3 9" xfId="12490"/>
    <cellStyle name="20% - Ênfase3 9 4" xfId="12491"/>
    <cellStyle name="20% - Ênfase3 9 4 10" xfId="12492"/>
    <cellStyle name="20% - Ênfase3 9 4 2" xfId="12493"/>
    <cellStyle name="20% - Ênfase3 9 4 2 2" xfId="12494"/>
    <cellStyle name="20% - Ênfase3 9 4 2 2 2" xfId="12495"/>
    <cellStyle name="20% - Ênfase3 9 4 2 2 2 2" xfId="12496"/>
    <cellStyle name="20% - Ênfase3 9 4 2 2 3" xfId="12497"/>
    <cellStyle name="20% - Ênfase3 9 4 2 2 4" xfId="12498"/>
    <cellStyle name="20% - Ênfase3 9 4 2 2 5" xfId="12499"/>
    <cellStyle name="20% - Ênfase3 9 4 2 2 6" xfId="12500"/>
    <cellStyle name="20% - Ênfase3 9 4 2 3" xfId="12501"/>
    <cellStyle name="20% - Ênfase3 9 4 2 3 2" xfId="12502"/>
    <cellStyle name="20% - Ênfase3 9 4 2 3 3" xfId="12503"/>
    <cellStyle name="20% - Ênfase3 9 4 2 4" xfId="12504"/>
    <cellStyle name="20% - Ênfase3 9 4 2 5" xfId="12505"/>
    <cellStyle name="20% - Ênfase3 9 4 2 6" xfId="12506"/>
    <cellStyle name="20% - Ênfase3 9 4 2 7" xfId="12507"/>
    <cellStyle name="20% - Ênfase3 9 4 2 8" xfId="12508"/>
    <cellStyle name="20% - Ênfase3 9 4 3" xfId="12509"/>
    <cellStyle name="20% - Ênfase3 9 4 3 2" xfId="12510"/>
    <cellStyle name="20% - Ênfase3 9 4 3 2 2" xfId="12511"/>
    <cellStyle name="20% - Ênfase3 9 4 3 3" xfId="12512"/>
    <cellStyle name="20% - Ênfase3 9 4 3 4" xfId="12513"/>
    <cellStyle name="20% - Ênfase3 9 4 3 5" xfId="12514"/>
    <cellStyle name="20% - Ênfase3 9 4 3 6" xfId="12515"/>
    <cellStyle name="20% - Ênfase3 9 4 4" xfId="12516"/>
    <cellStyle name="20% - Ênfase3 9 4 4 2" xfId="12517"/>
    <cellStyle name="20% - Ênfase3 9 4 4 3" xfId="12518"/>
    <cellStyle name="20% - Ênfase3 9 4 4 4" xfId="12519"/>
    <cellStyle name="20% - Ênfase3 9 4 5" xfId="12520"/>
    <cellStyle name="20% - Ênfase3 9 4 6" xfId="12521"/>
    <cellStyle name="20% - Ênfase3 9 4 7" xfId="12522"/>
    <cellStyle name="20% - Ênfase3 9 4 8" xfId="12523"/>
    <cellStyle name="20% - Ênfase3 9 4 9" xfId="12524"/>
    <cellStyle name="20% - Ênfase4" xfId="4" builtinId="42" customBuiltin="1"/>
    <cellStyle name="20% - Ênfase4 10" xfId="131"/>
    <cellStyle name="20% - Ênfase4 10 10" xfId="12525"/>
    <cellStyle name="20% - Ênfase4 10 11" xfId="12526"/>
    <cellStyle name="20% - Ênfase4 10 12" xfId="12527"/>
    <cellStyle name="20% - Ênfase4 10 13" xfId="12528"/>
    <cellStyle name="20% - Ênfase4 10 14" xfId="12529"/>
    <cellStyle name="20% - Ênfase4 10 15" xfId="12530"/>
    <cellStyle name="20% - Ênfase4 10 2" xfId="132"/>
    <cellStyle name="20% - Ênfase4 10 3" xfId="3045"/>
    <cellStyle name="20% - Ênfase4 10 3 10" xfId="12531"/>
    <cellStyle name="20% - Ênfase4 10 3 2" xfId="12532"/>
    <cellStyle name="20% - Ênfase4 10 3 2 2" xfId="12533"/>
    <cellStyle name="20% - Ênfase4 10 3 2 2 2" xfId="12534"/>
    <cellStyle name="20% - Ênfase4 10 3 2 2 2 2" xfId="12535"/>
    <cellStyle name="20% - Ênfase4 10 3 2 2 3" xfId="12536"/>
    <cellStyle name="20% - Ênfase4 10 3 2 2 4" xfId="12537"/>
    <cellStyle name="20% - Ênfase4 10 3 2 2 5" xfId="12538"/>
    <cellStyle name="20% - Ênfase4 10 3 2 2 6" xfId="12539"/>
    <cellStyle name="20% - Ênfase4 10 3 2 3" xfId="12540"/>
    <cellStyle name="20% - Ênfase4 10 3 2 3 2" xfId="12541"/>
    <cellStyle name="20% - Ênfase4 10 3 2 3 3" xfId="12542"/>
    <cellStyle name="20% - Ênfase4 10 3 2 4" xfId="12543"/>
    <cellStyle name="20% - Ênfase4 10 3 2 5" xfId="12544"/>
    <cellStyle name="20% - Ênfase4 10 3 2 6" xfId="12545"/>
    <cellStyle name="20% - Ênfase4 10 3 2 7" xfId="12546"/>
    <cellStyle name="20% - Ênfase4 10 3 2 8" xfId="12547"/>
    <cellStyle name="20% - Ênfase4 10 3 3" xfId="12548"/>
    <cellStyle name="20% - Ênfase4 10 3 3 2" xfId="12549"/>
    <cellStyle name="20% - Ênfase4 10 3 3 2 2" xfId="12550"/>
    <cellStyle name="20% - Ênfase4 10 3 3 3" xfId="12551"/>
    <cellStyle name="20% - Ênfase4 10 3 3 4" xfId="12552"/>
    <cellStyle name="20% - Ênfase4 10 3 3 5" xfId="12553"/>
    <cellStyle name="20% - Ênfase4 10 3 3 6" xfId="12554"/>
    <cellStyle name="20% - Ênfase4 10 3 4" xfId="12555"/>
    <cellStyle name="20% - Ênfase4 10 3 4 2" xfId="12556"/>
    <cellStyle name="20% - Ênfase4 10 3 4 3" xfId="12557"/>
    <cellStyle name="20% - Ênfase4 10 3 4 4" xfId="12558"/>
    <cellStyle name="20% - Ênfase4 10 3 5" xfId="12559"/>
    <cellStyle name="20% - Ênfase4 10 3 6" xfId="12560"/>
    <cellStyle name="20% - Ênfase4 10 3 7" xfId="12561"/>
    <cellStyle name="20% - Ênfase4 10 3 8" xfId="12562"/>
    <cellStyle name="20% - Ênfase4 10 3 9" xfId="12563"/>
    <cellStyle name="20% - Ênfase4 10 4" xfId="12564"/>
    <cellStyle name="20% - Ênfase4 10 4 10" xfId="12565"/>
    <cellStyle name="20% - Ênfase4 10 4 2" xfId="12566"/>
    <cellStyle name="20% - Ênfase4 10 4 2 2" xfId="12567"/>
    <cellStyle name="20% - Ênfase4 10 4 2 2 2" xfId="12568"/>
    <cellStyle name="20% - Ênfase4 10 4 2 2 2 2" xfId="12569"/>
    <cellStyle name="20% - Ênfase4 10 4 2 2 3" xfId="12570"/>
    <cellStyle name="20% - Ênfase4 10 4 2 2 4" xfId="12571"/>
    <cellStyle name="20% - Ênfase4 10 4 2 2 5" xfId="12572"/>
    <cellStyle name="20% - Ênfase4 10 4 2 2 6" xfId="12573"/>
    <cellStyle name="20% - Ênfase4 10 4 2 3" xfId="12574"/>
    <cellStyle name="20% - Ênfase4 10 4 2 3 2" xfId="12575"/>
    <cellStyle name="20% - Ênfase4 10 4 2 3 3" xfId="12576"/>
    <cellStyle name="20% - Ênfase4 10 4 2 4" xfId="12577"/>
    <cellStyle name="20% - Ênfase4 10 4 2 5" xfId="12578"/>
    <cellStyle name="20% - Ênfase4 10 4 2 6" xfId="12579"/>
    <cellStyle name="20% - Ênfase4 10 4 2 7" xfId="12580"/>
    <cellStyle name="20% - Ênfase4 10 4 2 8" xfId="12581"/>
    <cellStyle name="20% - Ênfase4 10 4 3" xfId="12582"/>
    <cellStyle name="20% - Ênfase4 10 4 3 2" xfId="12583"/>
    <cellStyle name="20% - Ênfase4 10 4 3 2 2" xfId="12584"/>
    <cellStyle name="20% - Ênfase4 10 4 3 3" xfId="12585"/>
    <cellStyle name="20% - Ênfase4 10 4 3 4" xfId="12586"/>
    <cellStyle name="20% - Ênfase4 10 4 3 5" xfId="12587"/>
    <cellStyle name="20% - Ênfase4 10 4 3 6" xfId="12588"/>
    <cellStyle name="20% - Ênfase4 10 4 4" xfId="12589"/>
    <cellStyle name="20% - Ênfase4 10 4 4 2" xfId="12590"/>
    <cellStyle name="20% - Ênfase4 10 4 4 3" xfId="12591"/>
    <cellStyle name="20% - Ênfase4 10 4 4 4" xfId="12592"/>
    <cellStyle name="20% - Ênfase4 10 4 5" xfId="12593"/>
    <cellStyle name="20% - Ênfase4 10 4 6" xfId="12594"/>
    <cellStyle name="20% - Ênfase4 10 4 7" xfId="12595"/>
    <cellStyle name="20% - Ênfase4 10 4 8" xfId="12596"/>
    <cellStyle name="20% - Ênfase4 10 4 9" xfId="12597"/>
    <cellStyle name="20% - Ênfase4 10 5" xfId="12598"/>
    <cellStyle name="20% - Ênfase4 10 5 10" xfId="12599"/>
    <cellStyle name="20% - Ênfase4 10 5 2" xfId="12600"/>
    <cellStyle name="20% - Ênfase4 10 5 2 2" xfId="12601"/>
    <cellStyle name="20% - Ênfase4 10 5 2 2 2" xfId="12602"/>
    <cellStyle name="20% - Ênfase4 10 5 2 2 2 2" xfId="12603"/>
    <cellStyle name="20% - Ênfase4 10 5 2 2 3" xfId="12604"/>
    <cellStyle name="20% - Ênfase4 10 5 2 2 4" xfId="12605"/>
    <cellStyle name="20% - Ênfase4 10 5 2 2 5" xfId="12606"/>
    <cellStyle name="20% - Ênfase4 10 5 2 2 6" xfId="12607"/>
    <cellStyle name="20% - Ênfase4 10 5 2 3" xfId="12608"/>
    <cellStyle name="20% - Ênfase4 10 5 2 3 2" xfId="12609"/>
    <cellStyle name="20% - Ênfase4 10 5 2 3 3" xfId="12610"/>
    <cellStyle name="20% - Ênfase4 10 5 2 4" xfId="12611"/>
    <cellStyle name="20% - Ênfase4 10 5 2 5" xfId="12612"/>
    <cellStyle name="20% - Ênfase4 10 5 2 6" xfId="12613"/>
    <cellStyle name="20% - Ênfase4 10 5 2 7" xfId="12614"/>
    <cellStyle name="20% - Ênfase4 10 5 2 8" xfId="12615"/>
    <cellStyle name="20% - Ênfase4 10 5 3" xfId="12616"/>
    <cellStyle name="20% - Ênfase4 10 5 3 2" xfId="12617"/>
    <cellStyle name="20% - Ênfase4 10 5 3 2 2" xfId="12618"/>
    <cellStyle name="20% - Ênfase4 10 5 3 3" xfId="12619"/>
    <cellStyle name="20% - Ênfase4 10 5 3 4" xfId="12620"/>
    <cellStyle name="20% - Ênfase4 10 5 3 5" xfId="12621"/>
    <cellStyle name="20% - Ênfase4 10 5 3 6" xfId="12622"/>
    <cellStyle name="20% - Ênfase4 10 5 4" xfId="12623"/>
    <cellStyle name="20% - Ênfase4 10 5 4 2" xfId="12624"/>
    <cellStyle name="20% - Ênfase4 10 5 4 3" xfId="12625"/>
    <cellStyle name="20% - Ênfase4 10 5 4 4" xfId="12626"/>
    <cellStyle name="20% - Ênfase4 10 5 5" xfId="12627"/>
    <cellStyle name="20% - Ênfase4 10 5 6" xfId="12628"/>
    <cellStyle name="20% - Ênfase4 10 5 7" xfId="12629"/>
    <cellStyle name="20% - Ênfase4 10 5 8" xfId="12630"/>
    <cellStyle name="20% - Ênfase4 10 5 9" xfId="12631"/>
    <cellStyle name="20% - Ênfase4 10 6" xfId="12632"/>
    <cellStyle name="20% - Ênfase4 10 6 2" xfId="12633"/>
    <cellStyle name="20% - Ênfase4 10 6 2 2" xfId="12634"/>
    <cellStyle name="20% - Ênfase4 10 6 2 2 2" xfId="12635"/>
    <cellStyle name="20% - Ênfase4 10 6 2 3" xfId="12636"/>
    <cellStyle name="20% - Ênfase4 10 6 2 4" xfId="12637"/>
    <cellStyle name="20% - Ênfase4 10 6 2 5" xfId="12638"/>
    <cellStyle name="20% - Ênfase4 10 6 2 6" xfId="12639"/>
    <cellStyle name="20% - Ênfase4 10 6 3" xfId="12640"/>
    <cellStyle name="20% - Ênfase4 10 6 3 2" xfId="12641"/>
    <cellStyle name="20% - Ênfase4 10 6 3 3" xfId="12642"/>
    <cellStyle name="20% - Ênfase4 10 6 3 4" xfId="12643"/>
    <cellStyle name="20% - Ênfase4 10 6 4" xfId="12644"/>
    <cellStyle name="20% - Ênfase4 10 6 5" xfId="12645"/>
    <cellStyle name="20% - Ênfase4 10 6 6" xfId="12646"/>
    <cellStyle name="20% - Ênfase4 10 6 7" xfId="12647"/>
    <cellStyle name="20% - Ênfase4 10 6 8" xfId="12648"/>
    <cellStyle name="20% - Ênfase4 10 6 9" xfId="12649"/>
    <cellStyle name="20% - Ênfase4 10 7" xfId="12650"/>
    <cellStyle name="20% - Ênfase4 10 7 2" xfId="12651"/>
    <cellStyle name="20% - Ênfase4 10 7 2 2" xfId="12652"/>
    <cellStyle name="20% - Ênfase4 10 7 2 2 2" xfId="12653"/>
    <cellStyle name="20% - Ênfase4 10 7 2 3" xfId="12654"/>
    <cellStyle name="20% - Ênfase4 10 7 2 4" xfId="12655"/>
    <cellStyle name="20% - Ênfase4 10 7 2 5" xfId="12656"/>
    <cellStyle name="20% - Ênfase4 10 7 2 6" xfId="12657"/>
    <cellStyle name="20% - Ênfase4 10 7 3" xfId="12658"/>
    <cellStyle name="20% - Ênfase4 10 7 3 2" xfId="12659"/>
    <cellStyle name="20% - Ênfase4 10 7 3 3" xfId="12660"/>
    <cellStyle name="20% - Ênfase4 10 7 4" xfId="12661"/>
    <cellStyle name="20% - Ênfase4 10 7 5" xfId="12662"/>
    <cellStyle name="20% - Ênfase4 10 7 6" xfId="12663"/>
    <cellStyle name="20% - Ênfase4 10 7 7" xfId="12664"/>
    <cellStyle name="20% - Ênfase4 10 7 8" xfId="12665"/>
    <cellStyle name="20% - Ênfase4 10 8" xfId="12666"/>
    <cellStyle name="20% - Ênfase4 10 8 2" xfId="12667"/>
    <cellStyle name="20% - Ênfase4 10 8 2 2" xfId="12668"/>
    <cellStyle name="20% - Ênfase4 10 8 2 3" xfId="12669"/>
    <cellStyle name="20% - Ênfase4 10 8 3" xfId="12670"/>
    <cellStyle name="20% - Ênfase4 10 8 4" xfId="12671"/>
    <cellStyle name="20% - Ênfase4 10 8 5" xfId="12672"/>
    <cellStyle name="20% - Ênfase4 10 8 6" xfId="12673"/>
    <cellStyle name="20% - Ênfase4 10 8 7" xfId="12674"/>
    <cellStyle name="20% - Ênfase4 10 9" xfId="12675"/>
    <cellStyle name="20% - Ênfase4 10 9 2" xfId="12676"/>
    <cellStyle name="20% - Ênfase4 10 9 3" xfId="12677"/>
    <cellStyle name="20% - Ênfase4 10 9 4" xfId="12678"/>
    <cellStyle name="20% - Ênfase4 10 9 5" xfId="12679"/>
    <cellStyle name="20% - Ênfase4 10 9 6" xfId="12680"/>
    <cellStyle name="20% - Ênfase4 11" xfId="133"/>
    <cellStyle name="20% - Ênfase4 11 10" xfId="12681"/>
    <cellStyle name="20% - Ênfase4 11 11" xfId="12682"/>
    <cellStyle name="20% - Ênfase4 11 12" xfId="12683"/>
    <cellStyle name="20% - Ênfase4 11 13" xfId="12684"/>
    <cellStyle name="20% - Ênfase4 11 14" xfId="12685"/>
    <cellStyle name="20% - Ênfase4 11 15" xfId="12686"/>
    <cellStyle name="20% - Ênfase4 11 2" xfId="134"/>
    <cellStyle name="20% - Ênfase4 11 3" xfId="3046"/>
    <cellStyle name="20% - Ênfase4 11 3 10" xfId="12687"/>
    <cellStyle name="20% - Ênfase4 11 3 2" xfId="12688"/>
    <cellStyle name="20% - Ênfase4 11 3 2 2" xfId="12689"/>
    <cellStyle name="20% - Ênfase4 11 3 2 2 2" xfId="12690"/>
    <cellStyle name="20% - Ênfase4 11 3 2 2 2 2" xfId="12691"/>
    <cellStyle name="20% - Ênfase4 11 3 2 2 3" xfId="12692"/>
    <cellStyle name="20% - Ênfase4 11 3 2 2 4" xfId="12693"/>
    <cellStyle name="20% - Ênfase4 11 3 2 2 5" xfId="12694"/>
    <cellStyle name="20% - Ênfase4 11 3 2 2 6" xfId="12695"/>
    <cellStyle name="20% - Ênfase4 11 3 2 3" xfId="12696"/>
    <cellStyle name="20% - Ênfase4 11 3 2 3 2" xfId="12697"/>
    <cellStyle name="20% - Ênfase4 11 3 2 3 3" xfId="12698"/>
    <cellStyle name="20% - Ênfase4 11 3 2 4" xfId="12699"/>
    <cellStyle name="20% - Ênfase4 11 3 2 5" xfId="12700"/>
    <cellStyle name="20% - Ênfase4 11 3 2 6" xfId="12701"/>
    <cellStyle name="20% - Ênfase4 11 3 2 7" xfId="12702"/>
    <cellStyle name="20% - Ênfase4 11 3 2 8" xfId="12703"/>
    <cellStyle name="20% - Ênfase4 11 3 3" xfId="12704"/>
    <cellStyle name="20% - Ênfase4 11 3 3 2" xfId="12705"/>
    <cellStyle name="20% - Ênfase4 11 3 3 2 2" xfId="12706"/>
    <cellStyle name="20% - Ênfase4 11 3 3 3" xfId="12707"/>
    <cellStyle name="20% - Ênfase4 11 3 3 4" xfId="12708"/>
    <cellStyle name="20% - Ênfase4 11 3 3 5" xfId="12709"/>
    <cellStyle name="20% - Ênfase4 11 3 3 6" xfId="12710"/>
    <cellStyle name="20% - Ênfase4 11 3 4" xfId="12711"/>
    <cellStyle name="20% - Ênfase4 11 3 4 2" xfId="12712"/>
    <cellStyle name="20% - Ênfase4 11 3 4 3" xfId="12713"/>
    <cellStyle name="20% - Ênfase4 11 3 4 4" xfId="12714"/>
    <cellStyle name="20% - Ênfase4 11 3 5" xfId="12715"/>
    <cellStyle name="20% - Ênfase4 11 3 6" xfId="12716"/>
    <cellStyle name="20% - Ênfase4 11 3 7" xfId="12717"/>
    <cellStyle name="20% - Ênfase4 11 3 8" xfId="12718"/>
    <cellStyle name="20% - Ênfase4 11 3 9" xfId="12719"/>
    <cellStyle name="20% - Ênfase4 11 4" xfId="12720"/>
    <cellStyle name="20% - Ênfase4 11 4 10" xfId="12721"/>
    <cellStyle name="20% - Ênfase4 11 4 2" xfId="12722"/>
    <cellStyle name="20% - Ênfase4 11 4 2 2" xfId="12723"/>
    <cellStyle name="20% - Ênfase4 11 4 2 2 2" xfId="12724"/>
    <cellStyle name="20% - Ênfase4 11 4 2 2 2 2" xfId="12725"/>
    <cellStyle name="20% - Ênfase4 11 4 2 2 3" xfId="12726"/>
    <cellStyle name="20% - Ênfase4 11 4 2 2 4" xfId="12727"/>
    <cellStyle name="20% - Ênfase4 11 4 2 2 5" xfId="12728"/>
    <cellStyle name="20% - Ênfase4 11 4 2 2 6" xfId="12729"/>
    <cellStyle name="20% - Ênfase4 11 4 2 3" xfId="12730"/>
    <cellStyle name="20% - Ênfase4 11 4 2 3 2" xfId="12731"/>
    <cellStyle name="20% - Ênfase4 11 4 2 3 3" xfId="12732"/>
    <cellStyle name="20% - Ênfase4 11 4 2 4" xfId="12733"/>
    <cellStyle name="20% - Ênfase4 11 4 2 5" xfId="12734"/>
    <cellStyle name="20% - Ênfase4 11 4 2 6" xfId="12735"/>
    <cellStyle name="20% - Ênfase4 11 4 2 7" xfId="12736"/>
    <cellStyle name="20% - Ênfase4 11 4 2 8" xfId="12737"/>
    <cellStyle name="20% - Ênfase4 11 4 3" xfId="12738"/>
    <cellStyle name="20% - Ênfase4 11 4 3 2" xfId="12739"/>
    <cellStyle name="20% - Ênfase4 11 4 3 2 2" xfId="12740"/>
    <cellStyle name="20% - Ênfase4 11 4 3 3" xfId="12741"/>
    <cellStyle name="20% - Ênfase4 11 4 3 4" xfId="12742"/>
    <cellStyle name="20% - Ênfase4 11 4 3 5" xfId="12743"/>
    <cellStyle name="20% - Ênfase4 11 4 3 6" xfId="12744"/>
    <cellStyle name="20% - Ênfase4 11 4 4" xfId="12745"/>
    <cellStyle name="20% - Ênfase4 11 4 4 2" xfId="12746"/>
    <cellStyle name="20% - Ênfase4 11 4 4 3" xfId="12747"/>
    <cellStyle name="20% - Ênfase4 11 4 4 4" xfId="12748"/>
    <cellStyle name="20% - Ênfase4 11 4 5" xfId="12749"/>
    <cellStyle name="20% - Ênfase4 11 4 6" xfId="12750"/>
    <cellStyle name="20% - Ênfase4 11 4 7" xfId="12751"/>
    <cellStyle name="20% - Ênfase4 11 4 8" xfId="12752"/>
    <cellStyle name="20% - Ênfase4 11 4 9" xfId="12753"/>
    <cellStyle name="20% - Ênfase4 11 5" xfId="12754"/>
    <cellStyle name="20% - Ênfase4 11 5 10" xfId="12755"/>
    <cellStyle name="20% - Ênfase4 11 5 2" xfId="12756"/>
    <cellStyle name="20% - Ênfase4 11 5 2 2" xfId="12757"/>
    <cellStyle name="20% - Ênfase4 11 5 2 2 2" xfId="12758"/>
    <cellStyle name="20% - Ênfase4 11 5 2 2 2 2" xfId="12759"/>
    <cellStyle name="20% - Ênfase4 11 5 2 2 3" xfId="12760"/>
    <cellStyle name="20% - Ênfase4 11 5 2 2 4" xfId="12761"/>
    <cellStyle name="20% - Ênfase4 11 5 2 2 5" xfId="12762"/>
    <cellStyle name="20% - Ênfase4 11 5 2 2 6" xfId="12763"/>
    <cellStyle name="20% - Ênfase4 11 5 2 3" xfId="12764"/>
    <cellStyle name="20% - Ênfase4 11 5 2 3 2" xfId="12765"/>
    <cellStyle name="20% - Ênfase4 11 5 2 3 3" xfId="12766"/>
    <cellStyle name="20% - Ênfase4 11 5 2 4" xfId="12767"/>
    <cellStyle name="20% - Ênfase4 11 5 2 5" xfId="12768"/>
    <cellStyle name="20% - Ênfase4 11 5 2 6" xfId="12769"/>
    <cellStyle name="20% - Ênfase4 11 5 2 7" xfId="12770"/>
    <cellStyle name="20% - Ênfase4 11 5 2 8" xfId="12771"/>
    <cellStyle name="20% - Ênfase4 11 5 3" xfId="12772"/>
    <cellStyle name="20% - Ênfase4 11 5 3 2" xfId="12773"/>
    <cellStyle name="20% - Ênfase4 11 5 3 2 2" xfId="12774"/>
    <cellStyle name="20% - Ênfase4 11 5 3 3" xfId="12775"/>
    <cellStyle name="20% - Ênfase4 11 5 3 4" xfId="12776"/>
    <cellStyle name="20% - Ênfase4 11 5 3 5" xfId="12777"/>
    <cellStyle name="20% - Ênfase4 11 5 3 6" xfId="12778"/>
    <cellStyle name="20% - Ênfase4 11 5 4" xfId="12779"/>
    <cellStyle name="20% - Ênfase4 11 5 4 2" xfId="12780"/>
    <cellStyle name="20% - Ênfase4 11 5 4 3" xfId="12781"/>
    <cellStyle name="20% - Ênfase4 11 5 4 4" xfId="12782"/>
    <cellStyle name="20% - Ênfase4 11 5 5" xfId="12783"/>
    <cellStyle name="20% - Ênfase4 11 5 6" xfId="12784"/>
    <cellStyle name="20% - Ênfase4 11 5 7" xfId="12785"/>
    <cellStyle name="20% - Ênfase4 11 5 8" xfId="12786"/>
    <cellStyle name="20% - Ênfase4 11 5 9" xfId="12787"/>
    <cellStyle name="20% - Ênfase4 11 6" xfId="12788"/>
    <cellStyle name="20% - Ênfase4 11 6 2" xfId="12789"/>
    <cellStyle name="20% - Ênfase4 11 6 2 2" xfId="12790"/>
    <cellStyle name="20% - Ênfase4 11 6 2 2 2" xfId="12791"/>
    <cellStyle name="20% - Ênfase4 11 6 2 3" xfId="12792"/>
    <cellStyle name="20% - Ênfase4 11 6 2 4" xfId="12793"/>
    <cellStyle name="20% - Ênfase4 11 6 2 5" xfId="12794"/>
    <cellStyle name="20% - Ênfase4 11 6 2 6" xfId="12795"/>
    <cellStyle name="20% - Ênfase4 11 6 3" xfId="12796"/>
    <cellStyle name="20% - Ênfase4 11 6 3 2" xfId="12797"/>
    <cellStyle name="20% - Ênfase4 11 6 3 3" xfId="12798"/>
    <cellStyle name="20% - Ênfase4 11 6 3 4" xfId="12799"/>
    <cellStyle name="20% - Ênfase4 11 6 4" xfId="12800"/>
    <cellStyle name="20% - Ênfase4 11 6 5" xfId="12801"/>
    <cellStyle name="20% - Ênfase4 11 6 6" xfId="12802"/>
    <cellStyle name="20% - Ênfase4 11 6 7" xfId="12803"/>
    <cellStyle name="20% - Ênfase4 11 6 8" xfId="12804"/>
    <cellStyle name="20% - Ênfase4 11 6 9" xfId="12805"/>
    <cellStyle name="20% - Ênfase4 11 7" xfId="12806"/>
    <cellStyle name="20% - Ênfase4 11 7 2" xfId="12807"/>
    <cellStyle name="20% - Ênfase4 11 7 2 2" xfId="12808"/>
    <cellStyle name="20% - Ênfase4 11 7 2 2 2" xfId="12809"/>
    <cellStyle name="20% - Ênfase4 11 7 2 3" xfId="12810"/>
    <cellStyle name="20% - Ênfase4 11 7 2 4" xfId="12811"/>
    <cellStyle name="20% - Ênfase4 11 7 2 5" xfId="12812"/>
    <cellStyle name="20% - Ênfase4 11 7 2 6" xfId="12813"/>
    <cellStyle name="20% - Ênfase4 11 7 3" xfId="12814"/>
    <cellStyle name="20% - Ênfase4 11 7 3 2" xfId="12815"/>
    <cellStyle name="20% - Ênfase4 11 7 3 3" xfId="12816"/>
    <cellStyle name="20% - Ênfase4 11 7 4" xfId="12817"/>
    <cellStyle name="20% - Ênfase4 11 7 5" xfId="12818"/>
    <cellStyle name="20% - Ênfase4 11 7 6" xfId="12819"/>
    <cellStyle name="20% - Ênfase4 11 7 7" xfId="12820"/>
    <cellStyle name="20% - Ênfase4 11 7 8" xfId="12821"/>
    <cellStyle name="20% - Ênfase4 11 8" xfId="12822"/>
    <cellStyle name="20% - Ênfase4 11 8 2" xfId="12823"/>
    <cellStyle name="20% - Ênfase4 11 8 2 2" xfId="12824"/>
    <cellStyle name="20% - Ênfase4 11 8 2 3" xfId="12825"/>
    <cellStyle name="20% - Ênfase4 11 8 3" xfId="12826"/>
    <cellStyle name="20% - Ênfase4 11 8 4" xfId="12827"/>
    <cellStyle name="20% - Ênfase4 11 8 5" xfId="12828"/>
    <cellStyle name="20% - Ênfase4 11 8 6" xfId="12829"/>
    <cellStyle name="20% - Ênfase4 11 8 7" xfId="12830"/>
    <cellStyle name="20% - Ênfase4 11 9" xfId="12831"/>
    <cellStyle name="20% - Ênfase4 11 9 2" xfId="12832"/>
    <cellStyle name="20% - Ênfase4 11 9 3" xfId="12833"/>
    <cellStyle name="20% - Ênfase4 11 9 4" xfId="12834"/>
    <cellStyle name="20% - Ênfase4 11 9 5" xfId="12835"/>
    <cellStyle name="20% - Ênfase4 11 9 6" xfId="12836"/>
    <cellStyle name="20% - Ênfase4 12" xfId="135"/>
    <cellStyle name="20% - Ênfase4 12 10" xfId="12837"/>
    <cellStyle name="20% - Ênfase4 12 11" xfId="12838"/>
    <cellStyle name="20% - Ênfase4 12 12" xfId="12839"/>
    <cellStyle name="20% - Ênfase4 12 13" xfId="12840"/>
    <cellStyle name="20% - Ênfase4 12 14" xfId="12841"/>
    <cellStyle name="20% - Ênfase4 12 15" xfId="12842"/>
    <cellStyle name="20% - Ênfase4 12 2" xfId="136"/>
    <cellStyle name="20% - Ênfase4 12 3" xfId="12843"/>
    <cellStyle name="20% - Ênfase4 12 3 10" xfId="12844"/>
    <cellStyle name="20% - Ênfase4 12 3 2" xfId="12845"/>
    <cellStyle name="20% - Ênfase4 12 3 2 2" xfId="12846"/>
    <cellStyle name="20% - Ênfase4 12 3 2 2 2" xfId="12847"/>
    <cellStyle name="20% - Ênfase4 12 3 2 2 2 2" xfId="12848"/>
    <cellStyle name="20% - Ênfase4 12 3 2 2 3" xfId="12849"/>
    <cellStyle name="20% - Ênfase4 12 3 2 2 4" xfId="12850"/>
    <cellStyle name="20% - Ênfase4 12 3 2 2 5" xfId="12851"/>
    <cellStyle name="20% - Ênfase4 12 3 2 2 6" xfId="12852"/>
    <cellStyle name="20% - Ênfase4 12 3 2 3" xfId="12853"/>
    <cellStyle name="20% - Ênfase4 12 3 2 3 2" xfId="12854"/>
    <cellStyle name="20% - Ênfase4 12 3 2 3 3" xfId="12855"/>
    <cellStyle name="20% - Ênfase4 12 3 2 4" xfId="12856"/>
    <cellStyle name="20% - Ênfase4 12 3 2 5" xfId="12857"/>
    <cellStyle name="20% - Ênfase4 12 3 2 6" xfId="12858"/>
    <cellStyle name="20% - Ênfase4 12 3 2 7" xfId="12859"/>
    <cellStyle name="20% - Ênfase4 12 3 2 8" xfId="12860"/>
    <cellStyle name="20% - Ênfase4 12 3 3" xfId="12861"/>
    <cellStyle name="20% - Ênfase4 12 3 3 2" xfId="12862"/>
    <cellStyle name="20% - Ênfase4 12 3 3 2 2" xfId="12863"/>
    <cellStyle name="20% - Ênfase4 12 3 3 3" xfId="12864"/>
    <cellStyle name="20% - Ênfase4 12 3 3 4" xfId="12865"/>
    <cellStyle name="20% - Ênfase4 12 3 3 5" xfId="12866"/>
    <cellStyle name="20% - Ênfase4 12 3 3 6" xfId="12867"/>
    <cellStyle name="20% - Ênfase4 12 3 4" xfId="12868"/>
    <cellStyle name="20% - Ênfase4 12 3 4 2" xfId="12869"/>
    <cellStyle name="20% - Ênfase4 12 3 4 3" xfId="12870"/>
    <cellStyle name="20% - Ênfase4 12 3 4 4" xfId="12871"/>
    <cellStyle name="20% - Ênfase4 12 3 5" xfId="12872"/>
    <cellStyle name="20% - Ênfase4 12 3 6" xfId="12873"/>
    <cellStyle name="20% - Ênfase4 12 3 7" xfId="12874"/>
    <cellStyle name="20% - Ênfase4 12 3 8" xfId="12875"/>
    <cellStyle name="20% - Ênfase4 12 3 9" xfId="12876"/>
    <cellStyle name="20% - Ênfase4 12 4" xfId="12877"/>
    <cellStyle name="20% - Ênfase4 12 4 10" xfId="12878"/>
    <cellStyle name="20% - Ênfase4 12 4 2" xfId="12879"/>
    <cellStyle name="20% - Ênfase4 12 4 2 2" xfId="12880"/>
    <cellStyle name="20% - Ênfase4 12 4 2 2 2" xfId="12881"/>
    <cellStyle name="20% - Ênfase4 12 4 2 2 2 2" xfId="12882"/>
    <cellStyle name="20% - Ênfase4 12 4 2 2 3" xfId="12883"/>
    <cellStyle name="20% - Ênfase4 12 4 2 2 4" xfId="12884"/>
    <cellStyle name="20% - Ênfase4 12 4 2 2 5" xfId="12885"/>
    <cellStyle name="20% - Ênfase4 12 4 2 2 6" xfId="12886"/>
    <cellStyle name="20% - Ênfase4 12 4 2 3" xfId="12887"/>
    <cellStyle name="20% - Ênfase4 12 4 2 3 2" xfId="12888"/>
    <cellStyle name="20% - Ênfase4 12 4 2 3 3" xfId="12889"/>
    <cellStyle name="20% - Ênfase4 12 4 2 4" xfId="12890"/>
    <cellStyle name="20% - Ênfase4 12 4 2 5" xfId="12891"/>
    <cellStyle name="20% - Ênfase4 12 4 2 6" xfId="12892"/>
    <cellStyle name="20% - Ênfase4 12 4 2 7" xfId="12893"/>
    <cellStyle name="20% - Ênfase4 12 4 2 8" xfId="12894"/>
    <cellStyle name="20% - Ênfase4 12 4 3" xfId="12895"/>
    <cellStyle name="20% - Ênfase4 12 4 3 2" xfId="12896"/>
    <cellStyle name="20% - Ênfase4 12 4 3 2 2" xfId="12897"/>
    <cellStyle name="20% - Ênfase4 12 4 3 3" xfId="12898"/>
    <cellStyle name="20% - Ênfase4 12 4 3 4" xfId="12899"/>
    <cellStyle name="20% - Ênfase4 12 4 3 5" xfId="12900"/>
    <cellStyle name="20% - Ênfase4 12 4 3 6" xfId="12901"/>
    <cellStyle name="20% - Ênfase4 12 4 4" xfId="12902"/>
    <cellStyle name="20% - Ênfase4 12 4 4 2" xfId="12903"/>
    <cellStyle name="20% - Ênfase4 12 4 4 3" xfId="12904"/>
    <cellStyle name="20% - Ênfase4 12 4 4 4" xfId="12905"/>
    <cellStyle name="20% - Ênfase4 12 4 5" xfId="12906"/>
    <cellStyle name="20% - Ênfase4 12 4 6" xfId="12907"/>
    <cellStyle name="20% - Ênfase4 12 4 7" xfId="12908"/>
    <cellStyle name="20% - Ênfase4 12 4 8" xfId="12909"/>
    <cellStyle name="20% - Ênfase4 12 4 9" xfId="12910"/>
    <cellStyle name="20% - Ênfase4 12 5" xfId="12911"/>
    <cellStyle name="20% - Ênfase4 12 5 10" xfId="12912"/>
    <cellStyle name="20% - Ênfase4 12 5 2" xfId="12913"/>
    <cellStyle name="20% - Ênfase4 12 5 2 2" xfId="12914"/>
    <cellStyle name="20% - Ênfase4 12 5 2 2 2" xfId="12915"/>
    <cellStyle name="20% - Ênfase4 12 5 2 2 2 2" xfId="12916"/>
    <cellStyle name="20% - Ênfase4 12 5 2 2 3" xfId="12917"/>
    <cellStyle name="20% - Ênfase4 12 5 2 2 4" xfId="12918"/>
    <cellStyle name="20% - Ênfase4 12 5 2 2 5" xfId="12919"/>
    <cellStyle name="20% - Ênfase4 12 5 2 2 6" xfId="12920"/>
    <cellStyle name="20% - Ênfase4 12 5 2 3" xfId="12921"/>
    <cellStyle name="20% - Ênfase4 12 5 2 3 2" xfId="12922"/>
    <cellStyle name="20% - Ênfase4 12 5 2 3 3" xfId="12923"/>
    <cellStyle name="20% - Ênfase4 12 5 2 4" xfId="12924"/>
    <cellStyle name="20% - Ênfase4 12 5 2 5" xfId="12925"/>
    <cellStyle name="20% - Ênfase4 12 5 2 6" xfId="12926"/>
    <cellStyle name="20% - Ênfase4 12 5 2 7" xfId="12927"/>
    <cellStyle name="20% - Ênfase4 12 5 2 8" xfId="12928"/>
    <cellStyle name="20% - Ênfase4 12 5 3" xfId="12929"/>
    <cellStyle name="20% - Ênfase4 12 5 3 2" xfId="12930"/>
    <cellStyle name="20% - Ênfase4 12 5 3 2 2" xfId="12931"/>
    <cellStyle name="20% - Ênfase4 12 5 3 3" xfId="12932"/>
    <cellStyle name="20% - Ênfase4 12 5 3 4" xfId="12933"/>
    <cellStyle name="20% - Ênfase4 12 5 3 5" xfId="12934"/>
    <cellStyle name="20% - Ênfase4 12 5 3 6" xfId="12935"/>
    <cellStyle name="20% - Ênfase4 12 5 4" xfId="12936"/>
    <cellStyle name="20% - Ênfase4 12 5 4 2" xfId="12937"/>
    <cellStyle name="20% - Ênfase4 12 5 4 3" xfId="12938"/>
    <cellStyle name="20% - Ênfase4 12 5 4 4" xfId="12939"/>
    <cellStyle name="20% - Ênfase4 12 5 5" xfId="12940"/>
    <cellStyle name="20% - Ênfase4 12 5 6" xfId="12941"/>
    <cellStyle name="20% - Ênfase4 12 5 7" xfId="12942"/>
    <cellStyle name="20% - Ênfase4 12 5 8" xfId="12943"/>
    <cellStyle name="20% - Ênfase4 12 5 9" xfId="12944"/>
    <cellStyle name="20% - Ênfase4 12 6" xfId="12945"/>
    <cellStyle name="20% - Ênfase4 12 6 2" xfId="12946"/>
    <cellStyle name="20% - Ênfase4 12 6 2 2" xfId="12947"/>
    <cellStyle name="20% - Ênfase4 12 6 2 2 2" xfId="12948"/>
    <cellStyle name="20% - Ênfase4 12 6 2 3" xfId="12949"/>
    <cellStyle name="20% - Ênfase4 12 6 2 4" xfId="12950"/>
    <cellStyle name="20% - Ênfase4 12 6 2 5" xfId="12951"/>
    <cellStyle name="20% - Ênfase4 12 6 2 6" xfId="12952"/>
    <cellStyle name="20% - Ênfase4 12 6 3" xfId="12953"/>
    <cellStyle name="20% - Ênfase4 12 6 3 2" xfId="12954"/>
    <cellStyle name="20% - Ênfase4 12 6 3 3" xfId="12955"/>
    <cellStyle name="20% - Ênfase4 12 6 3 4" xfId="12956"/>
    <cellStyle name="20% - Ênfase4 12 6 4" xfId="12957"/>
    <cellStyle name="20% - Ênfase4 12 6 5" xfId="12958"/>
    <cellStyle name="20% - Ênfase4 12 6 6" xfId="12959"/>
    <cellStyle name="20% - Ênfase4 12 6 7" xfId="12960"/>
    <cellStyle name="20% - Ênfase4 12 6 8" xfId="12961"/>
    <cellStyle name="20% - Ênfase4 12 6 9" xfId="12962"/>
    <cellStyle name="20% - Ênfase4 12 7" xfId="12963"/>
    <cellStyle name="20% - Ênfase4 12 7 2" xfId="12964"/>
    <cellStyle name="20% - Ênfase4 12 7 2 2" xfId="12965"/>
    <cellStyle name="20% - Ênfase4 12 7 2 2 2" xfId="12966"/>
    <cellStyle name="20% - Ênfase4 12 7 2 3" xfId="12967"/>
    <cellStyle name="20% - Ênfase4 12 7 2 4" xfId="12968"/>
    <cellStyle name="20% - Ênfase4 12 7 2 5" xfId="12969"/>
    <cellStyle name="20% - Ênfase4 12 7 2 6" xfId="12970"/>
    <cellStyle name="20% - Ênfase4 12 7 3" xfId="12971"/>
    <cellStyle name="20% - Ênfase4 12 7 3 2" xfId="12972"/>
    <cellStyle name="20% - Ênfase4 12 7 3 3" xfId="12973"/>
    <cellStyle name="20% - Ênfase4 12 7 4" xfId="12974"/>
    <cellStyle name="20% - Ênfase4 12 7 5" xfId="12975"/>
    <cellStyle name="20% - Ênfase4 12 7 6" xfId="12976"/>
    <cellStyle name="20% - Ênfase4 12 7 7" xfId="12977"/>
    <cellStyle name="20% - Ênfase4 12 7 8" xfId="12978"/>
    <cellStyle name="20% - Ênfase4 12 8" xfId="12979"/>
    <cellStyle name="20% - Ênfase4 12 8 2" xfId="12980"/>
    <cellStyle name="20% - Ênfase4 12 8 2 2" xfId="12981"/>
    <cellStyle name="20% - Ênfase4 12 8 2 3" xfId="12982"/>
    <cellStyle name="20% - Ênfase4 12 8 3" xfId="12983"/>
    <cellStyle name="20% - Ênfase4 12 8 4" xfId="12984"/>
    <cellStyle name="20% - Ênfase4 12 8 5" xfId="12985"/>
    <cellStyle name="20% - Ênfase4 12 8 6" xfId="12986"/>
    <cellStyle name="20% - Ênfase4 12 8 7" xfId="12987"/>
    <cellStyle name="20% - Ênfase4 12 9" xfId="12988"/>
    <cellStyle name="20% - Ênfase4 12 9 2" xfId="12989"/>
    <cellStyle name="20% - Ênfase4 12 9 3" xfId="12990"/>
    <cellStyle name="20% - Ênfase4 12 9 4" xfId="12991"/>
    <cellStyle name="20% - Ênfase4 12 9 5" xfId="12992"/>
    <cellStyle name="20% - Ênfase4 12 9 6" xfId="12993"/>
    <cellStyle name="20% - Ênfase4 13" xfId="137"/>
    <cellStyle name="20% - Ênfase4 13 10" xfId="12994"/>
    <cellStyle name="20% - Ênfase4 13 11" xfId="12995"/>
    <cellStyle name="20% - Ênfase4 13 12" xfId="12996"/>
    <cellStyle name="20% - Ênfase4 13 13" xfId="12997"/>
    <cellStyle name="20% - Ênfase4 13 14" xfId="12998"/>
    <cellStyle name="20% - Ênfase4 13 15" xfId="12999"/>
    <cellStyle name="20% - Ênfase4 13 2" xfId="138"/>
    <cellStyle name="20% - Ênfase4 13 3" xfId="13000"/>
    <cellStyle name="20% - Ênfase4 13 3 10" xfId="13001"/>
    <cellStyle name="20% - Ênfase4 13 3 2" xfId="13002"/>
    <cellStyle name="20% - Ênfase4 13 3 2 2" xfId="13003"/>
    <cellStyle name="20% - Ênfase4 13 3 2 2 2" xfId="13004"/>
    <cellStyle name="20% - Ênfase4 13 3 2 2 2 2" xfId="13005"/>
    <cellStyle name="20% - Ênfase4 13 3 2 2 3" xfId="13006"/>
    <cellStyle name="20% - Ênfase4 13 3 2 2 4" xfId="13007"/>
    <cellStyle name="20% - Ênfase4 13 3 2 2 5" xfId="13008"/>
    <cellStyle name="20% - Ênfase4 13 3 2 2 6" xfId="13009"/>
    <cellStyle name="20% - Ênfase4 13 3 2 3" xfId="13010"/>
    <cellStyle name="20% - Ênfase4 13 3 2 3 2" xfId="13011"/>
    <cellStyle name="20% - Ênfase4 13 3 2 3 3" xfId="13012"/>
    <cellStyle name="20% - Ênfase4 13 3 2 4" xfId="13013"/>
    <cellStyle name="20% - Ênfase4 13 3 2 5" xfId="13014"/>
    <cellStyle name="20% - Ênfase4 13 3 2 6" xfId="13015"/>
    <cellStyle name="20% - Ênfase4 13 3 2 7" xfId="13016"/>
    <cellStyle name="20% - Ênfase4 13 3 2 8" xfId="13017"/>
    <cellStyle name="20% - Ênfase4 13 3 3" xfId="13018"/>
    <cellStyle name="20% - Ênfase4 13 3 3 2" xfId="13019"/>
    <cellStyle name="20% - Ênfase4 13 3 3 2 2" xfId="13020"/>
    <cellStyle name="20% - Ênfase4 13 3 3 3" xfId="13021"/>
    <cellStyle name="20% - Ênfase4 13 3 3 4" xfId="13022"/>
    <cellStyle name="20% - Ênfase4 13 3 3 5" xfId="13023"/>
    <cellStyle name="20% - Ênfase4 13 3 3 6" xfId="13024"/>
    <cellStyle name="20% - Ênfase4 13 3 4" xfId="13025"/>
    <cellStyle name="20% - Ênfase4 13 3 4 2" xfId="13026"/>
    <cellStyle name="20% - Ênfase4 13 3 4 3" xfId="13027"/>
    <cellStyle name="20% - Ênfase4 13 3 4 4" xfId="13028"/>
    <cellStyle name="20% - Ênfase4 13 3 5" xfId="13029"/>
    <cellStyle name="20% - Ênfase4 13 3 6" xfId="13030"/>
    <cellStyle name="20% - Ênfase4 13 3 7" xfId="13031"/>
    <cellStyle name="20% - Ênfase4 13 3 8" xfId="13032"/>
    <cellStyle name="20% - Ênfase4 13 3 9" xfId="13033"/>
    <cellStyle name="20% - Ênfase4 13 4" xfId="13034"/>
    <cellStyle name="20% - Ênfase4 13 4 10" xfId="13035"/>
    <cellStyle name="20% - Ênfase4 13 4 2" xfId="13036"/>
    <cellStyle name="20% - Ênfase4 13 4 2 2" xfId="13037"/>
    <cellStyle name="20% - Ênfase4 13 4 2 2 2" xfId="13038"/>
    <cellStyle name="20% - Ênfase4 13 4 2 2 2 2" xfId="13039"/>
    <cellStyle name="20% - Ênfase4 13 4 2 2 3" xfId="13040"/>
    <cellStyle name="20% - Ênfase4 13 4 2 2 4" xfId="13041"/>
    <cellStyle name="20% - Ênfase4 13 4 2 2 5" xfId="13042"/>
    <cellStyle name="20% - Ênfase4 13 4 2 2 6" xfId="13043"/>
    <cellStyle name="20% - Ênfase4 13 4 2 3" xfId="13044"/>
    <cellStyle name="20% - Ênfase4 13 4 2 3 2" xfId="13045"/>
    <cellStyle name="20% - Ênfase4 13 4 2 3 3" xfId="13046"/>
    <cellStyle name="20% - Ênfase4 13 4 2 4" xfId="13047"/>
    <cellStyle name="20% - Ênfase4 13 4 2 5" xfId="13048"/>
    <cellStyle name="20% - Ênfase4 13 4 2 6" xfId="13049"/>
    <cellStyle name="20% - Ênfase4 13 4 2 7" xfId="13050"/>
    <cellStyle name="20% - Ênfase4 13 4 2 8" xfId="13051"/>
    <cellStyle name="20% - Ênfase4 13 4 3" xfId="13052"/>
    <cellStyle name="20% - Ênfase4 13 4 3 2" xfId="13053"/>
    <cellStyle name="20% - Ênfase4 13 4 3 2 2" xfId="13054"/>
    <cellStyle name="20% - Ênfase4 13 4 3 3" xfId="13055"/>
    <cellStyle name="20% - Ênfase4 13 4 3 4" xfId="13056"/>
    <cellStyle name="20% - Ênfase4 13 4 3 5" xfId="13057"/>
    <cellStyle name="20% - Ênfase4 13 4 3 6" xfId="13058"/>
    <cellStyle name="20% - Ênfase4 13 4 4" xfId="13059"/>
    <cellStyle name="20% - Ênfase4 13 4 4 2" xfId="13060"/>
    <cellStyle name="20% - Ênfase4 13 4 4 3" xfId="13061"/>
    <cellStyle name="20% - Ênfase4 13 4 4 4" xfId="13062"/>
    <cellStyle name="20% - Ênfase4 13 4 5" xfId="13063"/>
    <cellStyle name="20% - Ênfase4 13 4 6" xfId="13064"/>
    <cellStyle name="20% - Ênfase4 13 4 7" xfId="13065"/>
    <cellStyle name="20% - Ênfase4 13 4 8" xfId="13066"/>
    <cellStyle name="20% - Ênfase4 13 4 9" xfId="13067"/>
    <cellStyle name="20% - Ênfase4 13 5" xfId="13068"/>
    <cellStyle name="20% - Ênfase4 13 5 10" xfId="13069"/>
    <cellStyle name="20% - Ênfase4 13 5 2" xfId="13070"/>
    <cellStyle name="20% - Ênfase4 13 5 2 2" xfId="13071"/>
    <cellStyle name="20% - Ênfase4 13 5 2 2 2" xfId="13072"/>
    <cellStyle name="20% - Ênfase4 13 5 2 2 2 2" xfId="13073"/>
    <cellStyle name="20% - Ênfase4 13 5 2 2 3" xfId="13074"/>
    <cellStyle name="20% - Ênfase4 13 5 2 2 4" xfId="13075"/>
    <cellStyle name="20% - Ênfase4 13 5 2 2 5" xfId="13076"/>
    <cellStyle name="20% - Ênfase4 13 5 2 2 6" xfId="13077"/>
    <cellStyle name="20% - Ênfase4 13 5 2 3" xfId="13078"/>
    <cellStyle name="20% - Ênfase4 13 5 2 3 2" xfId="13079"/>
    <cellStyle name="20% - Ênfase4 13 5 2 3 3" xfId="13080"/>
    <cellStyle name="20% - Ênfase4 13 5 2 4" xfId="13081"/>
    <cellStyle name="20% - Ênfase4 13 5 2 5" xfId="13082"/>
    <cellStyle name="20% - Ênfase4 13 5 2 6" xfId="13083"/>
    <cellStyle name="20% - Ênfase4 13 5 2 7" xfId="13084"/>
    <cellStyle name="20% - Ênfase4 13 5 2 8" xfId="13085"/>
    <cellStyle name="20% - Ênfase4 13 5 3" xfId="13086"/>
    <cellStyle name="20% - Ênfase4 13 5 3 2" xfId="13087"/>
    <cellStyle name="20% - Ênfase4 13 5 3 2 2" xfId="13088"/>
    <cellStyle name="20% - Ênfase4 13 5 3 3" xfId="13089"/>
    <cellStyle name="20% - Ênfase4 13 5 3 4" xfId="13090"/>
    <cellStyle name="20% - Ênfase4 13 5 3 5" xfId="13091"/>
    <cellStyle name="20% - Ênfase4 13 5 3 6" xfId="13092"/>
    <cellStyle name="20% - Ênfase4 13 5 4" xfId="13093"/>
    <cellStyle name="20% - Ênfase4 13 5 4 2" xfId="13094"/>
    <cellStyle name="20% - Ênfase4 13 5 4 3" xfId="13095"/>
    <cellStyle name="20% - Ênfase4 13 5 4 4" xfId="13096"/>
    <cellStyle name="20% - Ênfase4 13 5 5" xfId="13097"/>
    <cellStyle name="20% - Ênfase4 13 5 6" xfId="13098"/>
    <cellStyle name="20% - Ênfase4 13 5 7" xfId="13099"/>
    <cellStyle name="20% - Ênfase4 13 5 8" xfId="13100"/>
    <cellStyle name="20% - Ênfase4 13 5 9" xfId="13101"/>
    <cellStyle name="20% - Ênfase4 13 6" xfId="13102"/>
    <cellStyle name="20% - Ênfase4 13 6 2" xfId="13103"/>
    <cellStyle name="20% - Ênfase4 13 6 2 2" xfId="13104"/>
    <cellStyle name="20% - Ênfase4 13 6 2 2 2" xfId="13105"/>
    <cellStyle name="20% - Ênfase4 13 6 2 3" xfId="13106"/>
    <cellStyle name="20% - Ênfase4 13 6 2 4" xfId="13107"/>
    <cellStyle name="20% - Ênfase4 13 6 2 5" xfId="13108"/>
    <cellStyle name="20% - Ênfase4 13 6 2 6" xfId="13109"/>
    <cellStyle name="20% - Ênfase4 13 6 3" xfId="13110"/>
    <cellStyle name="20% - Ênfase4 13 6 3 2" xfId="13111"/>
    <cellStyle name="20% - Ênfase4 13 6 3 3" xfId="13112"/>
    <cellStyle name="20% - Ênfase4 13 6 3 4" xfId="13113"/>
    <cellStyle name="20% - Ênfase4 13 6 4" xfId="13114"/>
    <cellStyle name="20% - Ênfase4 13 6 5" xfId="13115"/>
    <cellStyle name="20% - Ênfase4 13 6 6" xfId="13116"/>
    <cellStyle name="20% - Ênfase4 13 6 7" xfId="13117"/>
    <cellStyle name="20% - Ênfase4 13 6 8" xfId="13118"/>
    <cellStyle name="20% - Ênfase4 13 6 9" xfId="13119"/>
    <cellStyle name="20% - Ênfase4 13 7" xfId="13120"/>
    <cellStyle name="20% - Ênfase4 13 7 2" xfId="13121"/>
    <cellStyle name="20% - Ênfase4 13 7 2 2" xfId="13122"/>
    <cellStyle name="20% - Ênfase4 13 7 2 2 2" xfId="13123"/>
    <cellStyle name="20% - Ênfase4 13 7 2 3" xfId="13124"/>
    <cellStyle name="20% - Ênfase4 13 7 2 4" xfId="13125"/>
    <cellStyle name="20% - Ênfase4 13 7 2 5" xfId="13126"/>
    <cellStyle name="20% - Ênfase4 13 7 2 6" xfId="13127"/>
    <cellStyle name="20% - Ênfase4 13 7 3" xfId="13128"/>
    <cellStyle name="20% - Ênfase4 13 7 3 2" xfId="13129"/>
    <cellStyle name="20% - Ênfase4 13 7 3 3" xfId="13130"/>
    <cellStyle name="20% - Ênfase4 13 7 4" xfId="13131"/>
    <cellStyle name="20% - Ênfase4 13 7 5" xfId="13132"/>
    <cellStyle name="20% - Ênfase4 13 7 6" xfId="13133"/>
    <cellStyle name="20% - Ênfase4 13 7 7" xfId="13134"/>
    <cellStyle name="20% - Ênfase4 13 7 8" xfId="13135"/>
    <cellStyle name="20% - Ênfase4 13 8" xfId="13136"/>
    <cellStyle name="20% - Ênfase4 13 8 2" xfId="13137"/>
    <cellStyle name="20% - Ênfase4 13 8 2 2" xfId="13138"/>
    <cellStyle name="20% - Ênfase4 13 8 2 3" xfId="13139"/>
    <cellStyle name="20% - Ênfase4 13 8 3" xfId="13140"/>
    <cellStyle name="20% - Ênfase4 13 8 4" xfId="13141"/>
    <cellStyle name="20% - Ênfase4 13 8 5" xfId="13142"/>
    <cellStyle name="20% - Ênfase4 13 8 6" xfId="13143"/>
    <cellStyle name="20% - Ênfase4 13 8 7" xfId="13144"/>
    <cellStyle name="20% - Ênfase4 13 9" xfId="13145"/>
    <cellStyle name="20% - Ênfase4 13 9 2" xfId="13146"/>
    <cellStyle name="20% - Ênfase4 13 9 3" xfId="13147"/>
    <cellStyle name="20% - Ênfase4 13 9 4" xfId="13148"/>
    <cellStyle name="20% - Ênfase4 13 9 5" xfId="13149"/>
    <cellStyle name="20% - Ênfase4 13 9 6" xfId="13150"/>
    <cellStyle name="20% - Ênfase4 14" xfId="2259"/>
    <cellStyle name="20% - Ênfase4 14 2" xfId="139"/>
    <cellStyle name="20% - Ênfase4 15" xfId="13151"/>
    <cellStyle name="20% - Ênfase4 15 10" xfId="13152"/>
    <cellStyle name="20% - Ênfase4 15 11" xfId="13153"/>
    <cellStyle name="20% - Ênfase4 15 2" xfId="140"/>
    <cellStyle name="20% - Ênfase4 15 3" xfId="13154"/>
    <cellStyle name="20% - Ênfase4 15 3 2" xfId="13155"/>
    <cellStyle name="20% - Ênfase4 15 3 2 2" xfId="13156"/>
    <cellStyle name="20% - Ênfase4 15 3 2 2 2" xfId="13157"/>
    <cellStyle name="20% - Ênfase4 15 3 2 3" xfId="13158"/>
    <cellStyle name="20% - Ênfase4 15 3 2 4" xfId="13159"/>
    <cellStyle name="20% - Ênfase4 15 3 2 5" xfId="13160"/>
    <cellStyle name="20% - Ênfase4 15 3 2 6" xfId="13161"/>
    <cellStyle name="20% - Ênfase4 15 3 3" xfId="13162"/>
    <cellStyle name="20% - Ênfase4 15 3 3 2" xfId="13163"/>
    <cellStyle name="20% - Ênfase4 15 3 3 3" xfId="13164"/>
    <cellStyle name="20% - Ênfase4 15 3 4" xfId="13165"/>
    <cellStyle name="20% - Ênfase4 15 3 5" xfId="13166"/>
    <cellStyle name="20% - Ênfase4 15 3 6" xfId="13167"/>
    <cellStyle name="20% - Ênfase4 15 3 7" xfId="13168"/>
    <cellStyle name="20% - Ênfase4 15 3 8" xfId="13169"/>
    <cellStyle name="20% - Ênfase4 15 4" xfId="13170"/>
    <cellStyle name="20% - Ênfase4 15 4 2" xfId="13171"/>
    <cellStyle name="20% - Ênfase4 15 4 2 2" xfId="13172"/>
    <cellStyle name="20% - Ênfase4 15 4 3" xfId="13173"/>
    <cellStyle name="20% - Ênfase4 15 4 4" xfId="13174"/>
    <cellStyle name="20% - Ênfase4 15 4 5" xfId="13175"/>
    <cellStyle name="20% - Ênfase4 15 4 6" xfId="13176"/>
    <cellStyle name="20% - Ênfase4 15 5" xfId="13177"/>
    <cellStyle name="20% - Ênfase4 15 5 2" xfId="13178"/>
    <cellStyle name="20% - Ênfase4 15 5 3" xfId="13179"/>
    <cellStyle name="20% - Ênfase4 15 5 4" xfId="13180"/>
    <cellStyle name="20% - Ênfase4 15 6" xfId="13181"/>
    <cellStyle name="20% - Ênfase4 15 7" xfId="13182"/>
    <cellStyle name="20% - Ênfase4 15 8" xfId="13183"/>
    <cellStyle name="20% - Ênfase4 15 9" xfId="13184"/>
    <cellStyle name="20% - Ênfase4 16" xfId="13185"/>
    <cellStyle name="20% - Ênfase4 16 10" xfId="13186"/>
    <cellStyle name="20% - Ênfase4 16 11" xfId="13187"/>
    <cellStyle name="20% - Ênfase4 16 2" xfId="141"/>
    <cellStyle name="20% - Ênfase4 16 3" xfId="13188"/>
    <cellStyle name="20% - Ênfase4 16 3 2" xfId="13189"/>
    <cellStyle name="20% - Ênfase4 16 3 2 2" xfId="13190"/>
    <cellStyle name="20% - Ênfase4 16 3 2 2 2" xfId="13191"/>
    <cellStyle name="20% - Ênfase4 16 3 2 3" xfId="13192"/>
    <cellStyle name="20% - Ênfase4 16 3 2 4" xfId="13193"/>
    <cellStyle name="20% - Ênfase4 16 3 2 5" xfId="13194"/>
    <cellStyle name="20% - Ênfase4 16 3 2 6" xfId="13195"/>
    <cellStyle name="20% - Ênfase4 16 3 3" xfId="13196"/>
    <cellStyle name="20% - Ênfase4 16 3 3 2" xfId="13197"/>
    <cellStyle name="20% - Ênfase4 16 3 3 3" xfId="13198"/>
    <cellStyle name="20% - Ênfase4 16 3 4" xfId="13199"/>
    <cellStyle name="20% - Ênfase4 16 3 5" xfId="13200"/>
    <cellStyle name="20% - Ênfase4 16 3 6" xfId="13201"/>
    <cellStyle name="20% - Ênfase4 16 3 7" xfId="13202"/>
    <cellStyle name="20% - Ênfase4 16 3 8" xfId="13203"/>
    <cellStyle name="20% - Ênfase4 16 4" xfId="13204"/>
    <cellStyle name="20% - Ênfase4 16 4 2" xfId="13205"/>
    <cellStyle name="20% - Ênfase4 16 4 2 2" xfId="13206"/>
    <cellStyle name="20% - Ênfase4 16 4 3" xfId="13207"/>
    <cellStyle name="20% - Ênfase4 16 4 4" xfId="13208"/>
    <cellStyle name="20% - Ênfase4 16 4 5" xfId="13209"/>
    <cellStyle name="20% - Ênfase4 16 4 6" xfId="13210"/>
    <cellStyle name="20% - Ênfase4 16 5" xfId="13211"/>
    <cellStyle name="20% - Ênfase4 16 5 2" xfId="13212"/>
    <cellStyle name="20% - Ênfase4 16 5 3" xfId="13213"/>
    <cellStyle name="20% - Ênfase4 16 5 4" xfId="13214"/>
    <cellStyle name="20% - Ênfase4 16 6" xfId="13215"/>
    <cellStyle name="20% - Ênfase4 16 7" xfId="13216"/>
    <cellStyle name="20% - Ênfase4 16 8" xfId="13217"/>
    <cellStyle name="20% - Ênfase4 16 9" xfId="13218"/>
    <cellStyle name="20% - Ênfase4 17" xfId="13219"/>
    <cellStyle name="20% - Ênfase4 17 10" xfId="13220"/>
    <cellStyle name="20% - Ênfase4 17 2" xfId="142"/>
    <cellStyle name="20% - Ênfase4 17 3" xfId="13221"/>
    <cellStyle name="20% - Ênfase4 17 3 2" xfId="13222"/>
    <cellStyle name="20% - Ênfase4 17 3 2 2" xfId="13223"/>
    <cellStyle name="20% - Ênfase4 17 3 3" xfId="13224"/>
    <cellStyle name="20% - Ênfase4 17 3 4" xfId="13225"/>
    <cellStyle name="20% - Ênfase4 17 3 5" xfId="13226"/>
    <cellStyle name="20% - Ênfase4 17 3 6" xfId="13227"/>
    <cellStyle name="20% - Ênfase4 17 4" xfId="13228"/>
    <cellStyle name="20% - Ênfase4 17 4 2" xfId="13229"/>
    <cellStyle name="20% - Ênfase4 17 4 3" xfId="13230"/>
    <cellStyle name="20% - Ênfase4 17 4 4" xfId="13231"/>
    <cellStyle name="20% - Ênfase4 17 5" xfId="13232"/>
    <cellStyle name="20% - Ênfase4 17 6" xfId="13233"/>
    <cellStyle name="20% - Ênfase4 17 7" xfId="13234"/>
    <cellStyle name="20% - Ênfase4 17 8" xfId="13235"/>
    <cellStyle name="20% - Ênfase4 17 9" xfId="13236"/>
    <cellStyle name="20% - Ênfase4 18" xfId="13237"/>
    <cellStyle name="20% - Ênfase4 18 2" xfId="13238"/>
    <cellStyle name="20% - Ênfase4 18 2 2" xfId="13239"/>
    <cellStyle name="20% - Ênfase4 18 2 2 2" xfId="13240"/>
    <cellStyle name="20% - Ênfase4 18 2 3" xfId="13241"/>
    <cellStyle name="20% - Ênfase4 18 2 4" xfId="13242"/>
    <cellStyle name="20% - Ênfase4 18 2 5" xfId="13243"/>
    <cellStyle name="20% - Ênfase4 18 2 6" xfId="13244"/>
    <cellStyle name="20% - Ênfase4 18 3" xfId="13245"/>
    <cellStyle name="20% - Ênfase4 18 3 2" xfId="13246"/>
    <cellStyle name="20% - Ênfase4 18 3 3" xfId="13247"/>
    <cellStyle name="20% - Ênfase4 18 4" xfId="13248"/>
    <cellStyle name="20% - Ênfase4 18 5" xfId="13249"/>
    <cellStyle name="20% - Ênfase4 18 6" xfId="13250"/>
    <cellStyle name="20% - Ênfase4 18 7" xfId="13251"/>
    <cellStyle name="20% - Ênfase4 18 8" xfId="13252"/>
    <cellStyle name="20% - Ênfase4 19" xfId="13253"/>
    <cellStyle name="20% - Ênfase4 19 2" xfId="13254"/>
    <cellStyle name="20% - Ênfase4 19 2 2" xfId="13255"/>
    <cellStyle name="20% - Ênfase4 19 2 3" xfId="13256"/>
    <cellStyle name="20% - Ênfase4 19 3" xfId="13257"/>
    <cellStyle name="20% - Ênfase4 19 4" xfId="13258"/>
    <cellStyle name="20% - Ênfase4 19 5" xfId="13259"/>
    <cellStyle name="20% - Ênfase4 19 6" xfId="13260"/>
    <cellStyle name="20% - Ênfase4 19 7" xfId="13261"/>
    <cellStyle name="20% - Ênfase4 2" xfId="143"/>
    <cellStyle name="20% - Ênfase4 2 2" xfId="144"/>
    <cellStyle name="20% - Ênfase4 2 2 2" xfId="13262"/>
    <cellStyle name="20% - Ênfase4 2 2 2 10" xfId="13263"/>
    <cellStyle name="20% - Ênfase4 2 2 2 2" xfId="13264"/>
    <cellStyle name="20% - Ênfase4 2 2 2 2 2" xfId="13265"/>
    <cellStyle name="20% - Ênfase4 2 2 2 2 2 2" xfId="13266"/>
    <cellStyle name="20% - Ênfase4 2 2 2 2 2 2 2" xfId="13267"/>
    <cellStyle name="20% - Ênfase4 2 2 2 2 2 3" xfId="13268"/>
    <cellStyle name="20% - Ênfase4 2 2 2 2 2 4" xfId="13269"/>
    <cellStyle name="20% - Ênfase4 2 2 2 2 2 5" xfId="13270"/>
    <cellStyle name="20% - Ênfase4 2 2 2 2 2 6" xfId="13271"/>
    <cellStyle name="20% - Ênfase4 2 2 2 2 3" xfId="13272"/>
    <cellStyle name="20% - Ênfase4 2 2 2 2 3 2" xfId="13273"/>
    <cellStyle name="20% - Ênfase4 2 2 2 2 3 3" xfId="13274"/>
    <cellStyle name="20% - Ênfase4 2 2 2 2 4" xfId="13275"/>
    <cellStyle name="20% - Ênfase4 2 2 2 2 5" xfId="13276"/>
    <cellStyle name="20% - Ênfase4 2 2 2 2 6" xfId="13277"/>
    <cellStyle name="20% - Ênfase4 2 2 2 2 7" xfId="13278"/>
    <cellStyle name="20% - Ênfase4 2 2 2 2 8" xfId="13279"/>
    <cellStyle name="20% - Ênfase4 2 2 2 3" xfId="13280"/>
    <cellStyle name="20% - Ênfase4 2 2 2 3 2" xfId="13281"/>
    <cellStyle name="20% - Ênfase4 2 2 2 3 2 2" xfId="13282"/>
    <cellStyle name="20% - Ênfase4 2 2 2 3 3" xfId="13283"/>
    <cellStyle name="20% - Ênfase4 2 2 2 3 4" xfId="13284"/>
    <cellStyle name="20% - Ênfase4 2 2 2 3 5" xfId="13285"/>
    <cellStyle name="20% - Ênfase4 2 2 2 3 6" xfId="13286"/>
    <cellStyle name="20% - Ênfase4 2 2 2 4" xfId="13287"/>
    <cellStyle name="20% - Ênfase4 2 2 2 4 2" xfId="13288"/>
    <cellStyle name="20% - Ênfase4 2 2 2 4 3" xfId="13289"/>
    <cellStyle name="20% - Ênfase4 2 2 2 4 4" xfId="13290"/>
    <cellStyle name="20% - Ênfase4 2 2 2 5" xfId="13291"/>
    <cellStyle name="20% - Ênfase4 2 2 2 6" xfId="13292"/>
    <cellStyle name="20% - Ênfase4 2 2 2 7" xfId="13293"/>
    <cellStyle name="20% - Ênfase4 2 2 2 8" xfId="13294"/>
    <cellStyle name="20% - Ênfase4 2 2 2 9" xfId="13295"/>
    <cellStyle name="20% - Ênfase4 2 2 3" xfId="13296"/>
    <cellStyle name="20% - Ênfase4 2 2 4" xfId="13297"/>
    <cellStyle name="20% - Ênfase4 2 2 4 10" xfId="13298"/>
    <cellStyle name="20% - Ênfase4 2 2 4 2" xfId="13299"/>
    <cellStyle name="20% - Ênfase4 2 2 4 2 2" xfId="13300"/>
    <cellStyle name="20% - Ênfase4 2 2 4 2 2 2" xfId="13301"/>
    <cellStyle name="20% - Ênfase4 2 2 4 2 2 2 2" xfId="13302"/>
    <cellStyle name="20% - Ênfase4 2 2 4 2 2 3" xfId="13303"/>
    <cellStyle name="20% - Ênfase4 2 2 4 2 2 4" xfId="13304"/>
    <cellStyle name="20% - Ênfase4 2 2 4 2 2 5" xfId="13305"/>
    <cellStyle name="20% - Ênfase4 2 2 4 2 2 6" xfId="13306"/>
    <cellStyle name="20% - Ênfase4 2 2 4 2 3" xfId="13307"/>
    <cellStyle name="20% - Ênfase4 2 2 4 2 3 2" xfId="13308"/>
    <cellStyle name="20% - Ênfase4 2 2 4 2 3 3" xfId="13309"/>
    <cellStyle name="20% - Ênfase4 2 2 4 2 4" xfId="13310"/>
    <cellStyle name="20% - Ênfase4 2 2 4 2 5" xfId="13311"/>
    <cellStyle name="20% - Ênfase4 2 2 4 2 6" xfId="13312"/>
    <cellStyle name="20% - Ênfase4 2 2 4 2 7" xfId="13313"/>
    <cellStyle name="20% - Ênfase4 2 2 4 2 8" xfId="13314"/>
    <cellStyle name="20% - Ênfase4 2 2 4 3" xfId="13315"/>
    <cellStyle name="20% - Ênfase4 2 2 4 3 2" xfId="13316"/>
    <cellStyle name="20% - Ênfase4 2 2 4 3 2 2" xfId="13317"/>
    <cellStyle name="20% - Ênfase4 2 2 4 3 3" xfId="13318"/>
    <cellStyle name="20% - Ênfase4 2 2 4 3 4" xfId="13319"/>
    <cellStyle name="20% - Ênfase4 2 2 4 3 5" xfId="13320"/>
    <cellStyle name="20% - Ênfase4 2 2 4 3 6" xfId="13321"/>
    <cellStyle name="20% - Ênfase4 2 2 4 4" xfId="13322"/>
    <cellStyle name="20% - Ênfase4 2 2 4 4 2" xfId="13323"/>
    <cellStyle name="20% - Ênfase4 2 2 4 4 3" xfId="13324"/>
    <cellStyle name="20% - Ênfase4 2 2 4 4 4" xfId="13325"/>
    <cellStyle name="20% - Ênfase4 2 2 4 5" xfId="13326"/>
    <cellStyle name="20% - Ênfase4 2 2 4 6" xfId="13327"/>
    <cellStyle name="20% - Ênfase4 2 2 4 7" xfId="13328"/>
    <cellStyle name="20% - Ênfase4 2 2 4 8" xfId="13329"/>
    <cellStyle name="20% - Ênfase4 2 2 4 9" xfId="13330"/>
    <cellStyle name="20% - Ênfase4 2 2 5" xfId="13331"/>
    <cellStyle name="20% - Ênfase4 2 2 5 10" xfId="13332"/>
    <cellStyle name="20% - Ênfase4 2 2 5 2" xfId="13333"/>
    <cellStyle name="20% - Ênfase4 2 2 5 2 2" xfId="13334"/>
    <cellStyle name="20% - Ênfase4 2 2 5 2 2 2" xfId="13335"/>
    <cellStyle name="20% - Ênfase4 2 2 5 2 2 2 2" xfId="13336"/>
    <cellStyle name="20% - Ênfase4 2 2 5 2 2 3" xfId="13337"/>
    <cellStyle name="20% - Ênfase4 2 2 5 2 2 4" xfId="13338"/>
    <cellStyle name="20% - Ênfase4 2 2 5 2 2 5" xfId="13339"/>
    <cellStyle name="20% - Ênfase4 2 2 5 2 2 6" xfId="13340"/>
    <cellStyle name="20% - Ênfase4 2 2 5 2 3" xfId="13341"/>
    <cellStyle name="20% - Ênfase4 2 2 5 2 3 2" xfId="13342"/>
    <cellStyle name="20% - Ênfase4 2 2 5 2 3 3" xfId="13343"/>
    <cellStyle name="20% - Ênfase4 2 2 5 2 4" xfId="13344"/>
    <cellStyle name="20% - Ênfase4 2 2 5 2 5" xfId="13345"/>
    <cellStyle name="20% - Ênfase4 2 2 5 2 6" xfId="13346"/>
    <cellStyle name="20% - Ênfase4 2 2 5 2 7" xfId="13347"/>
    <cellStyle name="20% - Ênfase4 2 2 5 2 8" xfId="13348"/>
    <cellStyle name="20% - Ênfase4 2 2 5 3" xfId="13349"/>
    <cellStyle name="20% - Ênfase4 2 2 5 3 2" xfId="13350"/>
    <cellStyle name="20% - Ênfase4 2 2 5 3 2 2" xfId="13351"/>
    <cellStyle name="20% - Ênfase4 2 2 5 3 3" xfId="13352"/>
    <cellStyle name="20% - Ênfase4 2 2 5 3 4" xfId="13353"/>
    <cellStyle name="20% - Ênfase4 2 2 5 3 5" xfId="13354"/>
    <cellStyle name="20% - Ênfase4 2 2 5 3 6" xfId="13355"/>
    <cellStyle name="20% - Ênfase4 2 2 5 4" xfId="13356"/>
    <cellStyle name="20% - Ênfase4 2 2 5 4 2" xfId="13357"/>
    <cellStyle name="20% - Ênfase4 2 2 5 4 3" xfId="13358"/>
    <cellStyle name="20% - Ênfase4 2 2 5 4 4" xfId="13359"/>
    <cellStyle name="20% - Ênfase4 2 2 5 5" xfId="13360"/>
    <cellStyle name="20% - Ênfase4 2 2 5 6" xfId="13361"/>
    <cellStyle name="20% - Ênfase4 2 2 5 7" xfId="13362"/>
    <cellStyle name="20% - Ênfase4 2 2 5 8" xfId="13363"/>
    <cellStyle name="20% - Ênfase4 2 2 5 9" xfId="13364"/>
    <cellStyle name="20% - Ênfase4 2 2 6" xfId="13365"/>
    <cellStyle name="20% - Ênfase4 2 2 6 10" xfId="13366"/>
    <cellStyle name="20% - Ênfase4 2 2 6 2" xfId="13367"/>
    <cellStyle name="20% - Ênfase4 2 2 6 2 2" xfId="13368"/>
    <cellStyle name="20% - Ênfase4 2 2 6 2 2 2" xfId="13369"/>
    <cellStyle name="20% - Ênfase4 2 2 6 2 2 2 2" xfId="13370"/>
    <cellStyle name="20% - Ênfase4 2 2 6 2 2 3" xfId="13371"/>
    <cellStyle name="20% - Ênfase4 2 2 6 2 2 4" xfId="13372"/>
    <cellStyle name="20% - Ênfase4 2 2 6 2 2 5" xfId="13373"/>
    <cellStyle name="20% - Ênfase4 2 2 6 2 2 6" xfId="13374"/>
    <cellStyle name="20% - Ênfase4 2 2 6 2 3" xfId="13375"/>
    <cellStyle name="20% - Ênfase4 2 2 6 2 3 2" xfId="13376"/>
    <cellStyle name="20% - Ênfase4 2 2 6 2 3 3" xfId="13377"/>
    <cellStyle name="20% - Ênfase4 2 2 6 2 4" xfId="13378"/>
    <cellStyle name="20% - Ênfase4 2 2 6 2 5" xfId="13379"/>
    <cellStyle name="20% - Ênfase4 2 2 6 2 6" xfId="13380"/>
    <cellStyle name="20% - Ênfase4 2 2 6 2 7" xfId="13381"/>
    <cellStyle name="20% - Ênfase4 2 2 6 2 8" xfId="13382"/>
    <cellStyle name="20% - Ênfase4 2 2 6 3" xfId="13383"/>
    <cellStyle name="20% - Ênfase4 2 2 6 3 2" xfId="13384"/>
    <cellStyle name="20% - Ênfase4 2 2 6 3 2 2" xfId="13385"/>
    <cellStyle name="20% - Ênfase4 2 2 6 3 3" xfId="13386"/>
    <cellStyle name="20% - Ênfase4 2 2 6 3 4" xfId="13387"/>
    <cellStyle name="20% - Ênfase4 2 2 6 3 5" xfId="13388"/>
    <cellStyle name="20% - Ênfase4 2 2 6 3 6" xfId="13389"/>
    <cellStyle name="20% - Ênfase4 2 2 6 4" xfId="13390"/>
    <cellStyle name="20% - Ênfase4 2 2 6 4 2" xfId="13391"/>
    <cellStyle name="20% - Ênfase4 2 2 6 4 3" xfId="13392"/>
    <cellStyle name="20% - Ênfase4 2 2 6 4 4" xfId="13393"/>
    <cellStyle name="20% - Ênfase4 2 2 6 5" xfId="13394"/>
    <cellStyle name="20% - Ênfase4 2 2 6 6" xfId="13395"/>
    <cellStyle name="20% - Ênfase4 2 2 6 7" xfId="13396"/>
    <cellStyle name="20% - Ênfase4 2 2 6 8" xfId="13397"/>
    <cellStyle name="20% - Ênfase4 2 2 6 9" xfId="13398"/>
    <cellStyle name="20% - Ênfase4 2 3" xfId="2870"/>
    <cellStyle name="20% - Ênfase4 2 3 10" xfId="13399"/>
    <cellStyle name="20% - Ênfase4 2 3 11" xfId="13400"/>
    <cellStyle name="20% - Ênfase4 2 3 12" xfId="13401"/>
    <cellStyle name="20% - Ênfase4 2 3 2" xfId="13402"/>
    <cellStyle name="20% - Ênfase4 2 3 3" xfId="13403"/>
    <cellStyle name="20% - Ênfase4 2 3 3 2" xfId="13404"/>
    <cellStyle name="20% - Ênfase4 2 3 3 2 2" xfId="13405"/>
    <cellStyle name="20% - Ênfase4 2 3 3 2 2 2" xfId="13406"/>
    <cellStyle name="20% - Ênfase4 2 3 3 2 3" xfId="13407"/>
    <cellStyle name="20% - Ênfase4 2 3 3 2 4" xfId="13408"/>
    <cellStyle name="20% - Ênfase4 2 3 3 2 5" xfId="13409"/>
    <cellStyle name="20% - Ênfase4 2 3 3 2 6" xfId="13410"/>
    <cellStyle name="20% - Ênfase4 2 3 3 3" xfId="13411"/>
    <cellStyle name="20% - Ênfase4 2 3 3 3 2" xfId="13412"/>
    <cellStyle name="20% - Ênfase4 2 3 3 3 3" xfId="13413"/>
    <cellStyle name="20% - Ênfase4 2 3 3 3 4" xfId="13414"/>
    <cellStyle name="20% - Ênfase4 2 3 3 4" xfId="13415"/>
    <cellStyle name="20% - Ênfase4 2 3 3 5" xfId="13416"/>
    <cellStyle name="20% - Ênfase4 2 3 3 6" xfId="13417"/>
    <cellStyle name="20% - Ênfase4 2 3 3 7" xfId="13418"/>
    <cellStyle name="20% - Ênfase4 2 3 3 8" xfId="13419"/>
    <cellStyle name="20% - Ênfase4 2 3 3 9" xfId="13420"/>
    <cellStyle name="20% - Ênfase4 2 3 4" xfId="13421"/>
    <cellStyle name="20% - Ênfase4 2 3 4 2" xfId="13422"/>
    <cellStyle name="20% - Ênfase4 2 3 4 2 2" xfId="13423"/>
    <cellStyle name="20% - Ênfase4 2 3 4 2 2 2" xfId="13424"/>
    <cellStyle name="20% - Ênfase4 2 3 4 2 3" xfId="13425"/>
    <cellStyle name="20% - Ênfase4 2 3 4 2 4" xfId="13426"/>
    <cellStyle name="20% - Ênfase4 2 3 4 2 5" xfId="13427"/>
    <cellStyle name="20% - Ênfase4 2 3 4 2 6" xfId="13428"/>
    <cellStyle name="20% - Ênfase4 2 3 4 3" xfId="13429"/>
    <cellStyle name="20% - Ênfase4 2 3 4 3 2" xfId="13430"/>
    <cellStyle name="20% - Ênfase4 2 3 4 3 3" xfId="13431"/>
    <cellStyle name="20% - Ênfase4 2 3 4 4" xfId="13432"/>
    <cellStyle name="20% - Ênfase4 2 3 4 5" xfId="13433"/>
    <cellStyle name="20% - Ênfase4 2 3 4 6" xfId="13434"/>
    <cellStyle name="20% - Ênfase4 2 3 4 7" xfId="13435"/>
    <cellStyle name="20% - Ênfase4 2 3 4 8" xfId="13436"/>
    <cellStyle name="20% - Ênfase4 2 3 5" xfId="13437"/>
    <cellStyle name="20% - Ênfase4 2 3 5 2" xfId="13438"/>
    <cellStyle name="20% - Ênfase4 2 3 5 2 2" xfId="13439"/>
    <cellStyle name="20% - Ênfase4 2 3 5 3" xfId="13440"/>
    <cellStyle name="20% - Ênfase4 2 3 5 4" xfId="13441"/>
    <cellStyle name="20% - Ênfase4 2 3 5 5" xfId="13442"/>
    <cellStyle name="20% - Ênfase4 2 3 5 6" xfId="13443"/>
    <cellStyle name="20% - Ênfase4 2 3 6" xfId="13444"/>
    <cellStyle name="20% - Ênfase4 2 3 6 2" xfId="13445"/>
    <cellStyle name="20% - Ênfase4 2 3 6 3" xfId="13446"/>
    <cellStyle name="20% - Ênfase4 2 3 6 4" xfId="13447"/>
    <cellStyle name="20% - Ênfase4 2 3 7" xfId="13448"/>
    <cellStyle name="20% - Ênfase4 2 3 8" xfId="13449"/>
    <cellStyle name="20% - Ênfase4 2 3 9" xfId="13450"/>
    <cellStyle name="20% - Ênfase4 2 4" xfId="13451"/>
    <cellStyle name="20% - Ênfase4 2 4 10" xfId="13452"/>
    <cellStyle name="20% - Ênfase4 2 4 2" xfId="13453"/>
    <cellStyle name="20% - Ênfase4 2 4 2 2" xfId="13454"/>
    <cellStyle name="20% - Ênfase4 2 4 2 2 2" xfId="13455"/>
    <cellStyle name="20% - Ênfase4 2 4 2 2 2 2" xfId="13456"/>
    <cellStyle name="20% - Ênfase4 2 4 2 2 3" xfId="13457"/>
    <cellStyle name="20% - Ênfase4 2 4 2 2 4" xfId="13458"/>
    <cellStyle name="20% - Ênfase4 2 4 2 2 5" xfId="13459"/>
    <cellStyle name="20% - Ênfase4 2 4 2 2 6" xfId="13460"/>
    <cellStyle name="20% - Ênfase4 2 4 2 3" xfId="13461"/>
    <cellStyle name="20% - Ênfase4 2 4 2 3 2" xfId="13462"/>
    <cellStyle name="20% - Ênfase4 2 4 2 3 3" xfId="13463"/>
    <cellStyle name="20% - Ênfase4 2 4 2 4" xfId="13464"/>
    <cellStyle name="20% - Ênfase4 2 4 2 5" xfId="13465"/>
    <cellStyle name="20% - Ênfase4 2 4 2 6" xfId="13466"/>
    <cellStyle name="20% - Ênfase4 2 4 2 7" xfId="13467"/>
    <cellStyle name="20% - Ênfase4 2 4 2 8" xfId="13468"/>
    <cellStyle name="20% - Ênfase4 2 4 3" xfId="13469"/>
    <cellStyle name="20% - Ênfase4 2 4 3 2" xfId="13470"/>
    <cellStyle name="20% - Ênfase4 2 4 3 2 2" xfId="13471"/>
    <cellStyle name="20% - Ênfase4 2 4 3 3" xfId="13472"/>
    <cellStyle name="20% - Ênfase4 2 4 3 4" xfId="13473"/>
    <cellStyle name="20% - Ênfase4 2 4 3 5" xfId="13474"/>
    <cellStyle name="20% - Ênfase4 2 4 3 6" xfId="13475"/>
    <cellStyle name="20% - Ênfase4 2 4 4" xfId="13476"/>
    <cellStyle name="20% - Ênfase4 2 4 4 2" xfId="13477"/>
    <cellStyle name="20% - Ênfase4 2 4 4 3" xfId="13478"/>
    <cellStyle name="20% - Ênfase4 2 4 4 4" xfId="13479"/>
    <cellStyle name="20% - Ênfase4 2 4 5" xfId="13480"/>
    <cellStyle name="20% - Ênfase4 2 4 6" xfId="13481"/>
    <cellStyle name="20% - Ênfase4 2 4 7" xfId="13482"/>
    <cellStyle name="20% - Ênfase4 2 4 8" xfId="13483"/>
    <cellStyle name="20% - Ênfase4 2 4 9" xfId="13484"/>
    <cellStyle name="20% - Ênfase4 20" xfId="13485"/>
    <cellStyle name="20% - Ênfase4 20 2" xfId="13486"/>
    <cellStyle name="20% - Ênfase4 20 3" xfId="13487"/>
    <cellStyle name="20% - Ênfase4 20 4" xfId="13488"/>
    <cellStyle name="20% - Ênfase4 20 5" xfId="13489"/>
    <cellStyle name="20% - Ênfase4 20 6" xfId="13490"/>
    <cellStyle name="20% - Ênfase4 21" xfId="13491"/>
    <cellStyle name="20% - Ênfase4 22" xfId="13492"/>
    <cellStyle name="20% - Ênfase4 23" xfId="13493"/>
    <cellStyle name="20% - Ênfase4 24" xfId="13494"/>
    <cellStyle name="20% - Ênfase4 25" xfId="13495"/>
    <cellStyle name="20% - Ênfase4 26" xfId="13496"/>
    <cellStyle name="20% - Ênfase4 3" xfId="145"/>
    <cellStyle name="20% - Ênfase4 3 2" xfId="146"/>
    <cellStyle name="20% - Ênfase4 3 2 2" xfId="13497"/>
    <cellStyle name="20% - Ênfase4 3 2 2 10" xfId="13498"/>
    <cellStyle name="20% - Ênfase4 3 2 2 2" xfId="13499"/>
    <cellStyle name="20% - Ênfase4 3 2 2 2 2" xfId="13500"/>
    <cellStyle name="20% - Ênfase4 3 2 2 2 2 2" xfId="13501"/>
    <cellStyle name="20% - Ênfase4 3 2 2 2 2 2 2" xfId="13502"/>
    <cellStyle name="20% - Ênfase4 3 2 2 2 2 3" xfId="13503"/>
    <cellStyle name="20% - Ênfase4 3 2 2 2 2 4" xfId="13504"/>
    <cellStyle name="20% - Ênfase4 3 2 2 2 2 5" xfId="13505"/>
    <cellStyle name="20% - Ênfase4 3 2 2 2 2 6" xfId="13506"/>
    <cellStyle name="20% - Ênfase4 3 2 2 2 3" xfId="13507"/>
    <cellStyle name="20% - Ênfase4 3 2 2 2 3 2" xfId="13508"/>
    <cellStyle name="20% - Ênfase4 3 2 2 2 3 3" xfId="13509"/>
    <cellStyle name="20% - Ênfase4 3 2 2 2 4" xfId="13510"/>
    <cellStyle name="20% - Ênfase4 3 2 2 2 5" xfId="13511"/>
    <cellStyle name="20% - Ênfase4 3 2 2 2 6" xfId="13512"/>
    <cellStyle name="20% - Ênfase4 3 2 2 2 7" xfId="13513"/>
    <cellStyle name="20% - Ênfase4 3 2 2 2 8" xfId="13514"/>
    <cellStyle name="20% - Ênfase4 3 2 2 3" xfId="13515"/>
    <cellStyle name="20% - Ênfase4 3 2 2 3 2" xfId="13516"/>
    <cellStyle name="20% - Ênfase4 3 2 2 3 2 2" xfId="13517"/>
    <cellStyle name="20% - Ênfase4 3 2 2 3 3" xfId="13518"/>
    <cellStyle name="20% - Ênfase4 3 2 2 3 4" xfId="13519"/>
    <cellStyle name="20% - Ênfase4 3 2 2 3 5" xfId="13520"/>
    <cellStyle name="20% - Ênfase4 3 2 2 3 6" xfId="13521"/>
    <cellStyle name="20% - Ênfase4 3 2 2 4" xfId="13522"/>
    <cellStyle name="20% - Ênfase4 3 2 2 4 2" xfId="13523"/>
    <cellStyle name="20% - Ênfase4 3 2 2 4 3" xfId="13524"/>
    <cellStyle name="20% - Ênfase4 3 2 2 4 4" xfId="13525"/>
    <cellStyle name="20% - Ênfase4 3 2 2 5" xfId="13526"/>
    <cellStyle name="20% - Ênfase4 3 2 2 6" xfId="13527"/>
    <cellStyle name="20% - Ênfase4 3 2 2 7" xfId="13528"/>
    <cellStyle name="20% - Ênfase4 3 2 2 8" xfId="13529"/>
    <cellStyle name="20% - Ênfase4 3 2 2 9" xfId="13530"/>
    <cellStyle name="20% - Ênfase4 3 2 3" xfId="13531"/>
    <cellStyle name="20% - Ênfase4 3 2 4" xfId="13532"/>
    <cellStyle name="20% - Ênfase4 3 2 4 10" xfId="13533"/>
    <cellStyle name="20% - Ênfase4 3 2 4 2" xfId="13534"/>
    <cellStyle name="20% - Ênfase4 3 2 4 2 2" xfId="13535"/>
    <cellStyle name="20% - Ênfase4 3 2 4 2 2 2" xfId="13536"/>
    <cellStyle name="20% - Ênfase4 3 2 4 2 2 2 2" xfId="13537"/>
    <cellStyle name="20% - Ênfase4 3 2 4 2 2 3" xfId="13538"/>
    <cellStyle name="20% - Ênfase4 3 2 4 2 2 4" xfId="13539"/>
    <cellStyle name="20% - Ênfase4 3 2 4 2 2 5" xfId="13540"/>
    <cellStyle name="20% - Ênfase4 3 2 4 2 2 6" xfId="13541"/>
    <cellStyle name="20% - Ênfase4 3 2 4 2 3" xfId="13542"/>
    <cellStyle name="20% - Ênfase4 3 2 4 2 3 2" xfId="13543"/>
    <cellStyle name="20% - Ênfase4 3 2 4 2 3 3" xfId="13544"/>
    <cellStyle name="20% - Ênfase4 3 2 4 2 4" xfId="13545"/>
    <cellStyle name="20% - Ênfase4 3 2 4 2 5" xfId="13546"/>
    <cellStyle name="20% - Ênfase4 3 2 4 2 6" xfId="13547"/>
    <cellStyle name="20% - Ênfase4 3 2 4 2 7" xfId="13548"/>
    <cellStyle name="20% - Ênfase4 3 2 4 2 8" xfId="13549"/>
    <cellStyle name="20% - Ênfase4 3 2 4 3" xfId="13550"/>
    <cellStyle name="20% - Ênfase4 3 2 4 3 2" xfId="13551"/>
    <cellStyle name="20% - Ênfase4 3 2 4 3 2 2" xfId="13552"/>
    <cellStyle name="20% - Ênfase4 3 2 4 3 3" xfId="13553"/>
    <cellStyle name="20% - Ênfase4 3 2 4 3 4" xfId="13554"/>
    <cellStyle name="20% - Ênfase4 3 2 4 3 5" xfId="13555"/>
    <cellStyle name="20% - Ênfase4 3 2 4 3 6" xfId="13556"/>
    <cellStyle name="20% - Ênfase4 3 2 4 4" xfId="13557"/>
    <cellStyle name="20% - Ênfase4 3 2 4 4 2" xfId="13558"/>
    <cellStyle name="20% - Ênfase4 3 2 4 4 3" xfId="13559"/>
    <cellStyle name="20% - Ênfase4 3 2 4 4 4" xfId="13560"/>
    <cellStyle name="20% - Ênfase4 3 2 4 5" xfId="13561"/>
    <cellStyle name="20% - Ênfase4 3 2 4 6" xfId="13562"/>
    <cellStyle name="20% - Ênfase4 3 2 4 7" xfId="13563"/>
    <cellStyle name="20% - Ênfase4 3 2 4 8" xfId="13564"/>
    <cellStyle name="20% - Ênfase4 3 2 4 9" xfId="13565"/>
    <cellStyle name="20% - Ênfase4 3 2 5" xfId="13566"/>
    <cellStyle name="20% - Ênfase4 3 2 5 10" xfId="13567"/>
    <cellStyle name="20% - Ênfase4 3 2 5 2" xfId="13568"/>
    <cellStyle name="20% - Ênfase4 3 2 5 2 2" xfId="13569"/>
    <cellStyle name="20% - Ênfase4 3 2 5 2 2 2" xfId="13570"/>
    <cellStyle name="20% - Ênfase4 3 2 5 2 2 2 2" xfId="13571"/>
    <cellStyle name="20% - Ênfase4 3 2 5 2 2 3" xfId="13572"/>
    <cellStyle name="20% - Ênfase4 3 2 5 2 2 4" xfId="13573"/>
    <cellStyle name="20% - Ênfase4 3 2 5 2 2 5" xfId="13574"/>
    <cellStyle name="20% - Ênfase4 3 2 5 2 2 6" xfId="13575"/>
    <cellStyle name="20% - Ênfase4 3 2 5 2 3" xfId="13576"/>
    <cellStyle name="20% - Ênfase4 3 2 5 2 3 2" xfId="13577"/>
    <cellStyle name="20% - Ênfase4 3 2 5 2 3 3" xfId="13578"/>
    <cellStyle name="20% - Ênfase4 3 2 5 2 4" xfId="13579"/>
    <cellStyle name="20% - Ênfase4 3 2 5 2 5" xfId="13580"/>
    <cellStyle name="20% - Ênfase4 3 2 5 2 6" xfId="13581"/>
    <cellStyle name="20% - Ênfase4 3 2 5 2 7" xfId="13582"/>
    <cellStyle name="20% - Ênfase4 3 2 5 2 8" xfId="13583"/>
    <cellStyle name="20% - Ênfase4 3 2 5 3" xfId="13584"/>
    <cellStyle name="20% - Ênfase4 3 2 5 3 2" xfId="13585"/>
    <cellStyle name="20% - Ênfase4 3 2 5 3 2 2" xfId="13586"/>
    <cellStyle name="20% - Ênfase4 3 2 5 3 3" xfId="13587"/>
    <cellStyle name="20% - Ênfase4 3 2 5 3 4" xfId="13588"/>
    <cellStyle name="20% - Ênfase4 3 2 5 3 5" xfId="13589"/>
    <cellStyle name="20% - Ênfase4 3 2 5 3 6" xfId="13590"/>
    <cellStyle name="20% - Ênfase4 3 2 5 4" xfId="13591"/>
    <cellStyle name="20% - Ênfase4 3 2 5 4 2" xfId="13592"/>
    <cellStyle name="20% - Ênfase4 3 2 5 4 3" xfId="13593"/>
    <cellStyle name="20% - Ênfase4 3 2 5 4 4" xfId="13594"/>
    <cellStyle name="20% - Ênfase4 3 2 5 5" xfId="13595"/>
    <cellStyle name="20% - Ênfase4 3 2 5 6" xfId="13596"/>
    <cellStyle name="20% - Ênfase4 3 2 5 7" xfId="13597"/>
    <cellStyle name="20% - Ênfase4 3 2 5 8" xfId="13598"/>
    <cellStyle name="20% - Ênfase4 3 2 5 9" xfId="13599"/>
    <cellStyle name="20% - Ênfase4 3 2 6" xfId="13600"/>
    <cellStyle name="20% - Ênfase4 3 2 6 10" xfId="13601"/>
    <cellStyle name="20% - Ênfase4 3 2 6 2" xfId="13602"/>
    <cellStyle name="20% - Ênfase4 3 2 6 2 2" xfId="13603"/>
    <cellStyle name="20% - Ênfase4 3 2 6 2 2 2" xfId="13604"/>
    <cellStyle name="20% - Ênfase4 3 2 6 2 2 2 2" xfId="13605"/>
    <cellStyle name="20% - Ênfase4 3 2 6 2 2 3" xfId="13606"/>
    <cellStyle name="20% - Ênfase4 3 2 6 2 2 4" xfId="13607"/>
    <cellStyle name="20% - Ênfase4 3 2 6 2 2 5" xfId="13608"/>
    <cellStyle name="20% - Ênfase4 3 2 6 2 2 6" xfId="13609"/>
    <cellStyle name="20% - Ênfase4 3 2 6 2 3" xfId="13610"/>
    <cellStyle name="20% - Ênfase4 3 2 6 2 3 2" xfId="13611"/>
    <cellStyle name="20% - Ênfase4 3 2 6 2 3 3" xfId="13612"/>
    <cellStyle name="20% - Ênfase4 3 2 6 2 4" xfId="13613"/>
    <cellStyle name="20% - Ênfase4 3 2 6 2 5" xfId="13614"/>
    <cellStyle name="20% - Ênfase4 3 2 6 2 6" xfId="13615"/>
    <cellStyle name="20% - Ênfase4 3 2 6 2 7" xfId="13616"/>
    <cellStyle name="20% - Ênfase4 3 2 6 2 8" xfId="13617"/>
    <cellStyle name="20% - Ênfase4 3 2 6 3" xfId="13618"/>
    <cellStyle name="20% - Ênfase4 3 2 6 3 2" xfId="13619"/>
    <cellStyle name="20% - Ênfase4 3 2 6 3 2 2" xfId="13620"/>
    <cellStyle name="20% - Ênfase4 3 2 6 3 3" xfId="13621"/>
    <cellStyle name="20% - Ênfase4 3 2 6 3 4" xfId="13622"/>
    <cellStyle name="20% - Ênfase4 3 2 6 3 5" xfId="13623"/>
    <cellStyle name="20% - Ênfase4 3 2 6 3 6" xfId="13624"/>
    <cellStyle name="20% - Ênfase4 3 2 6 4" xfId="13625"/>
    <cellStyle name="20% - Ênfase4 3 2 6 4 2" xfId="13626"/>
    <cellStyle name="20% - Ênfase4 3 2 6 4 3" xfId="13627"/>
    <cellStyle name="20% - Ênfase4 3 2 6 4 4" xfId="13628"/>
    <cellStyle name="20% - Ênfase4 3 2 6 5" xfId="13629"/>
    <cellStyle name="20% - Ênfase4 3 2 6 6" xfId="13630"/>
    <cellStyle name="20% - Ênfase4 3 2 6 7" xfId="13631"/>
    <cellStyle name="20% - Ênfase4 3 2 6 8" xfId="13632"/>
    <cellStyle name="20% - Ênfase4 3 2 6 9" xfId="13633"/>
    <cellStyle name="20% - Ênfase4 3 3" xfId="3047"/>
    <cellStyle name="20% - Ênfase4 3 3 10" xfId="13634"/>
    <cellStyle name="20% - Ênfase4 3 3 11" xfId="13635"/>
    <cellStyle name="20% - Ênfase4 3 3 12" xfId="13636"/>
    <cellStyle name="20% - Ênfase4 3 3 2" xfId="13637"/>
    <cellStyle name="20% - Ênfase4 3 3 3" xfId="13638"/>
    <cellStyle name="20% - Ênfase4 3 3 3 2" xfId="13639"/>
    <cellStyle name="20% - Ênfase4 3 3 3 2 2" xfId="13640"/>
    <cellStyle name="20% - Ênfase4 3 3 3 2 2 2" xfId="13641"/>
    <cellStyle name="20% - Ênfase4 3 3 3 2 3" xfId="13642"/>
    <cellStyle name="20% - Ênfase4 3 3 3 2 4" xfId="13643"/>
    <cellStyle name="20% - Ênfase4 3 3 3 2 5" xfId="13644"/>
    <cellStyle name="20% - Ênfase4 3 3 3 2 6" xfId="13645"/>
    <cellStyle name="20% - Ênfase4 3 3 3 3" xfId="13646"/>
    <cellStyle name="20% - Ênfase4 3 3 3 3 2" xfId="13647"/>
    <cellStyle name="20% - Ênfase4 3 3 3 3 3" xfId="13648"/>
    <cellStyle name="20% - Ênfase4 3 3 3 3 4" xfId="13649"/>
    <cellStyle name="20% - Ênfase4 3 3 3 4" xfId="13650"/>
    <cellStyle name="20% - Ênfase4 3 3 3 5" xfId="13651"/>
    <cellStyle name="20% - Ênfase4 3 3 3 6" xfId="13652"/>
    <cellStyle name="20% - Ênfase4 3 3 3 7" xfId="13653"/>
    <cellStyle name="20% - Ênfase4 3 3 3 8" xfId="13654"/>
    <cellStyle name="20% - Ênfase4 3 3 3 9" xfId="13655"/>
    <cellStyle name="20% - Ênfase4 3 3 4" xfId="13656"/>
    <cellStyle name="20% - Ênfase4 3 3 4 2" xfId="13657"/>
    <cellStyle name="20% - Ênfase4 3 3 4 2 2" xfId="13658"/>
    <cellStyle name="20% - Ênfase4 3 3 4 2 2 2" xfId="13659"/>
    <cellStyle name="20% - Ênfase4 3 3 4 2 3" xfId="13660"/>
    <cellStyle name="20% - Ênfase4 3 3 4 2 4" xfId="13661"/>
    <cellStyle name="20% - Ênfase4 3 3 4 2 5" xfId="13662"/>
    <cellStyle name="20% - Ênfase4 3 3 4 2 6" xfId="13663"/>
    <cellStyle name="20% - Ênfase4 3 3 4 3" xfId="13664"/>
    <cellStyle name="20% - Ênfase4 3 3 4 3 2" xfId="13665"/>
    <cellStyle name="20% - Ênfase4 3 3 4 3 3" xfId="13666"/>
    <cellStyle name="20% - Ênfase4 3 3 4 4" xfId="13667"/>
    <cellStyle name="20% - Ênfase4 3 3 4 5" xfId="13668"/>
    <cellStyle name="20% - Ênfase4 3 3 4 6" xfId="13669"/>
    <cellStyle name="20% - Ênfase4 3 3 4 7" xfId="13670"/>
    <cellStyle name="20% - Ênfase4 3 3 4 8" xfId="13671"/>
    <cellStyle name="20% - Ênfase4 3 3 5" xfId="13672"/>
    <cellStyle name="20% - Ênfase4 3 3 5 2" xfId="13673"/>
    <cellStyle name="20% - Ênfase4 3 3 5 2 2" xfId="13674"/>
    <cellStyle name="20% - Ênfase4 3 3 5 3" xfId="13675"/>
    <cellStyle name="20% - Ênfase4 3 3 5 4" xfId="13676"/>
    <cellStyle name="20% - Ênfase4 3 3 5 5" xfId="13677"/>
    <cellStyle name="20% - Ênfase4 3 3 5 6" xfId="13678"/>
    <cellStyle name="20% - Ênfase4 3 3 6" xfId="13679"/>
    <cellStyle name="20% - Ênfase4 3 3 6 2" xfId="13680"/>
    <cellStyle name="20% - Ênfase4 3 3 6 3" xfId="13681"/>
    <cellStyle name="20% - Ênfase4 3 3 6 4" xfId="13682"/>
    <cellStyle name="20% - Ênfase4 3 3 7" xfId="13683"/>
    <cellStyle name="20% - Ênfase4 3 3 8" xfId="13684"/>
    <cellStyle name="20% - Ênfase4 3 3 9" xfId="13685"/>
    <cellStyle name="20% - Ênfase4 3 4" xfId="13686"/>
    <cellStyle name="20% - Ênfase4 3 4 10" xfId="13687"/>
    <cellStyle name="20% - Ênfase4 3 4 2" xfId="13688"/>
    <cellStyle name="20% - Ênfase4 3 4 2 2" xfId="13689"/>
    <cellStyle name="20% - Ênfase4 3 4 2 2 2" xfId="13690"/>
    <cellStyle name="20% - Ênfase4 3 4 2 2 2 2" xfId="13691"/>
    <cellStyle name="20% - Ênfase4 3 4 2 2 3" xfId="13692"/>
    <cellStyle name="20% - Ênfase4 3 4 2 2 4" xfId="13693"/>
    <cellStyle name="20% - Ênfase4 3 4 2 2 5" xfId="13694"/>
    <cellStyle name="20% - Ênfase4 3 4 2 2 6" xfId="13695"/>
    <cellStyle name="20% - Ênfase4 3 4 2 3" xfId="13696"/>
    <cellStyle name="20% - Ênfase4 3 4 2 3 2" xfId="13697"/>
    <cellStyle name="20% - Ênfase4 3 4 2 3 3" xfId="13698"/>
    <cellStyle name="20% - Ênfase4 3 4 2 4" xfId="13699"/>
    <cellStyle name="20% - Ênfase4 3 4 2 5" xfId="13700"/>
    <cellStyle name="20% - Ênfase4 3 4 2 6" xfId="13701"/>
    <cellStyle name="20% - Ênfase4 3 4 2 7" xfId="13702"/>
    <cellStyle name="20% - Ênfase4 3 4 2 8" xfId="13703"/>
    <cellStyle name="20% - Ênfase4 3 4 3" xfId="13704"/>
    <cellStyle name="20% - Ênfase4 3 4 3 2" xfId="13705"/>
    <cellStyle name="20% - Ênfase4 3 4 3 2 2" xfId="13706"/>
    <cellStyle name="20% - Ênfase4 3 4 3 3" xfId="13707"/>
    <cellStyle name="20% - Ênfase4 3 4 3 4" xfId="13708"/>
    <cellStyle name="20% - Ênfase4 3 4 3 5" xfId="13709"/>
    <cellStyle name="20% - Ênfase4 3 4 3 6" xfId="13710"/>
    <cellStyle name="20% - Ênfase4 3 4 4" xfId="13711"/>
    <cellStyle name="20% - Ênfase4 3 4 4 2" xfId="13712"/>
    <cellStyle name="20% - Ênfase4 3 4 4 3" xfId="13713"/>
    <cellStyle name="20% - Ênfase4 3 4 4 4" xfId="13714"/>
    <cellStyle name="20% - Ênfase4 3 4 5" xfId="13715"/>
    <cellStyle name="20% - Ênfase4 3 4 6" xfId="13716"/>
    <cellStyle name="20% - Ênfase4 3 4 7" xfId="13717"/>
    <cellStyle name="20% - Ênfase4 3 4 8" xfId="13718"/>
    <cellStyle name="20% - Ênfase4 3 4 9" xfId="13719"/>
    <cellStyle name="20% - Ênfase4 4" xfId="147"/>
    <cellStyle name="20% - Ênfase4 4 2" xfId="148"/>
    <cellStyle name="20% - Ênfase4 4 3" xfId="3048"/>
    <cellStyle name="20% - Ênfase4 4 3 10" xfId="13720"/>
    <cellStyle name="20% - Ênfase4 4 3 11" xfId="13721"/>
    <cellStyle name="20% - Ênfase4 4 3 12" xfId="13722"/>
    <cellStyle name="20% - Ênfase4 4 3 2" xfId="13723"/>
    <cellStyle name="20% - Ênfase4 4 3 3" xfId="13724"/>
    <cellStyle name="20% - Ênfase4 4 3 3 2" xfId="13725"/>
    <cellStyle name="20% - Ênfase4 4 3 3 2 2" xfId="13726"/>
    <cellStyle name="20% - Ênfase4 4 3 3 2 2 2" xfId="13727"/>
    <cellStyle name="20% - Ênfase4 4 3 3 2 3" xfId="13728"/>
    <cellStyle name="20% - Ênfase4 4 3 3 2 4" xfId="13729"/>
    <cellStyle name="20% - Ênfase4 4 3 3 2 5" xfId="13730"/>
    <cellStyle name="20% - Ênfase4 4 3 3 2 6" xfId="13731"/>
    <cellStyle name="20% - Ênfase4 4 3 3 3" xfId="13732"/>
    <cellStyle name="20% - Ênfase4 4 3 3 3 2" xfId="13733"/>
    <cellStyle name="20% - Ênfase4 4 3 3 3 3" xfId="13734"/>
    <cellStyle name="20% - Ênfase4 4 3 3 3 4" xfId="13735"/>
    <cellStyle name="20% - Ênfase4 4 3 3 4" xfId="13736"/>
    <cellStyle name="20% - Ênfase4 4 3 3 5" xfId="13737"/>
    <cellStyle name="20% - Ênfase4 4 3 3 6" xfId="13738"/>
    <cellStyle name="20% - Ênfase4 4 3 3 7" xfId="13739"/>
    <cellStyle name="20% - Ênfase4 4 3 3 8" xfId="13740"/>
    <cellStyle name="20% - Ênfase4 4 3 3 9" xfId="13741"/>
    <cellStyle name="20% - Ênfase4 4 3 4" xfId="13742"/>
    <cellStyle name="20% - Ênfase4 4 3 4 2" xfId="13743"/>
    <cellStyle name="20% - Ênfase4 4 3 4 2 2" xfId="13744"/>
    <cellStyle name="20% - Ênfase4 4 3 4 2 2 2" xfId="13745"/>
    <cellStyle name="20% - Ênfase4 4 3 4 2 3" xfId="13746"/>
    <cellStyle name="20% - Ênfase4 4 3 4 2 4" xfId="13747"/>
    <cellStyle name="20% - Ênfase4 4 3 4 2 5" xfId="13748"/>
    <cellStyle name="20% - Ênfase4 4 3 4 2 6" xfId="13749"/>
    <cellStyle name="20% - Ênfase4 4 3 4 3" xfId="13750"/>
    <cellStyle name="20% - Ênfase4 4 3 4 3 2" xfId="13751"/>
    <cellStyle name="20% - Ênfase4 4 3 4 3 3" xfId="13752"/>
    <cellStyle name="20% - Ênfase4 4 3 4 4" xfId="13753"/>
    <cellStyle name="20% - Ênfase4 4 3 4 5" xfId="13754"/>
    <cellStyle name="20% - Ênfase4 4 3 4 6" xfId="13755"/>
    <cellStyle name="20% - Ênfase4 4 3 4 7" xfId="13756"/>
    <cellStyle name="20% - Ênfase4 4 3 4 8" xfId="13757"/>
    <cellStyle name="20% - Ênfase4 4 3 5" xfId="13758"/>
    <cellStyle name="20% - Ênfase4 4 3 5 2" xfId="13759"/>
    <cellStyle name="20% - Ênfase4 4 3 5 2 2" xfId="13760"/>
    <cellStyle name="20% - Ênfase4 4 3 5 3" xfId="13761"/>
    <cellStyle name="20% - Ênfase4 4 3 5 4" xfId="13762"/>
    <cellStyle name="20% - Ênfase4 4 3 5 5" xfId="13763"/>
    <cellStyle name="20% - Ênfase4 4 3 5 6" xfId="13764"/>
    <cellStyle name="20% - Ênfase4 4 3 6" xfId="13765"/>
    <cellStyle name="20% - Ênfase4 4 3 6 2" xfId="13766"/>
    <cellStyle name="20% - Ênfase4 4 3 6 3" xfId="13767"/>
    <cellStyle name="20% - Ênfase4 4 3 6 4" xfId="13768"/>
    <cellStyle name="20% - Ênfase4 4 3 7" xfId="13769"/>
    <cellStyle name="20% - Ênfase4 4 3 8" xfId="13770"/>
    <cellStyle name="20% - Ênfase4 4 3 9" xfId="13771"/>
    <cellStyle name="20% - Ênfase4 4 4" xfId="13772"/>
    <cellStyle name="20% - Ênfase4 4 4 10" xfId="13773"/>
    <cellStyle name="20% - Ênfase4 4 4 2" xfId="13774"/>
    <cellStyle name="20% - Ênfase4 4 4 2 2" xfId="13775"/>
    <cellStyle name="20% - Ênfase4 4 4 2 2 2" xfId="13776"/>
    <cellStyle name="20% - Ênfase4 4 4 2 2 2 2" xfId="13777"/>
    <cellStyle name="20% - Ênfase4 4 4 2 2 3" xfId="13778"/>
    <cellStyle name="20% - Ênfase4 4 4 2 2 4" xfId="13779"/>
    <cellStyle name="20% - Ênfase4 4 4 2 2 5" xfId="13780"/>
    <cellStyle name="20% - Ênfase4 4 4 2 2 6" xfId="13781"/>
    <cellStyle name="20% - Ênfase4 4 4 2 3" xfId="13782"/>
    <cellStyle name="20% - Ênfase4 4 4 2 3 2" xfId="13783"/>
    <cellStyle name="20% - Ênfase4 4 4 2 3 3" xfId="13784"/>
    <cellStyle name="20% - Ênfase4 4 4 2 4" xfId="13785"/>
    <cellStyle name="20% - Ênfase4 4 4 2 5" xfId="13786"/>
    <cellStyle name="20% - Ênfase4 4 4 2 6" xfId="13787"/>
    <cellStyle name="20% - Ênfase4 4 4 2 7" xfId="13788"/>
    <cellStyle name="20% - Ênfase4 4 4 2 8" xfId="13789"/>
    <cellStyle name="20% - Ênfase4 4 4 3" xfId="13790"/>
    <cellStyle name="20% - Ênfase4 4 4 3 2" xfId="13791"/>
    <cellStyle name="20% - Ênfase4 4 4 3 2 2" xfId="13792"/>
    <cellStyle name="20% - Ênfase4 4 4 3 3" xfId="13793"/>
    <cellStyle name="20% - Ênfase4 4 4 3 4" xfId="13794"/>
    <cellStyle name="20% - Ênfase4 4 4 3 5" xfId="13795"/>
    <cellStyle name="20% - Ênfase4 4 4 3 6" xfId="13796"/>
    <cellStyle name="20% - Ênfase4 4 4 4" xfId="13797"/>
    <cellStyle name="20% - Ênfase4 4 4 4 2" xfId="13798"/>
    <cellStyle name="20% - Ênfase4 4 4 4 3" xfId="13799"/>
    <cellStyle name="20% - Ênfase4 4 4 4 4" xfId="13800"/>
    <cellStyle name="20% - Ênfase4 4 4 5" xfId="13801"/>
    <cellStyle name="20% - Ênfase4 4 4 6" xfId="13802"/>
    <cellStyle name="20% - Ênfase4 4 4 7" xfId="13803"/>
    <cellStyle name="20% - Ênfase4 4 4 8" xfId="13804"/>
    <cellStyle name="20% - Ênfase4 4 4 9" xfId="13805"/>
    <cellStyle name="20% - Ênfase4 5" xfId="149"/>
    <cellStyle name="20% - Ênfase4 5 2" xfId="150"/>
    <cellStyle name="20% - Ênfase4 5 3" xfId="3049"/>
    <cellStyle name="20% - Ênfase4 5 3 10" xfId="13806"/>
    <cellStyle name="20% - Ênfase4 5 3 11" xfId="13807"/>
    <cellStyle name="20% - Ênfase4 5 3 12" xfId="13808"/>
    <cellStyle name="20% - Ênfase4 5 3 2" xfId="13809"/>
    <cellStyle name="20% - Ênfase4 5 3 3" xfId="13810"/>
    <cellStyle name="20% - Ênfase4 5 3 3 2" xfId="13811"/>
    <cellStyle name="20% - Ênfase4 5 3 3 2 2" xfId="13812"/>
    <cellStyle name="20% - Ênfase4 5 3 3 2 2 2" xfId="13813"/>
    <cellStyle name="20% - Ênfase4 5 3 3 2 3" xfId="13814"/>
    <cellStyle name="20% - Ênfase4 5 3 3 2 4" xfId="13815"/>
    <cellStyle name="20% - Ênfase4 5 3 3 2 5" xfId="13816"/>
    <cellStyle name="20% - Ênfase4 5 3 3 2 6" xfId="13817"/>
    <cellStyle name="20% - Ênfase4 5 3 3 3" xfId="13818"/>
    <cellStyle name="20% - Ênfase4 5 3 3 3 2" xfId="13819"/>
    <cellStyle name="20% - Ênfase4 5 3 3 3 3" xfId="13820"/>
    <cellStyle name="20% - Ênfase4 5 3 3 3 4" xfId="13821"/>
    <cellStyle name="20% - Ênfase4 5 3 3 4" xfId="13822"/>
    <cellStyle name="20% - Ênfase4 5 3 3 5" xfId="13823"/>
    <cellStyle name="20% - Ênfase4 5 3 3 6" xfId="13824"/>
    <cellStyle name="20% - Ênfase4 5 3 3 7" xfId="13825"/>
    <cellStyle name="20% - Ênfase4 5 3 3 8" xfId="13826"/>
    <cellStyle name="20% - Ênfase4 5 3 3 9" xfId="13827"/>
    <cellStyle name="20% - Ênfase4 5 3 4" xfId="13828"/>
    <cellStyle name="20% - Ênfase4 5 3 4 2" xfId="13829"/>
    <cellStyle name="20% - Ênfase4 5 3 4 2 2" xfId="13830"/>
    <cellStyle name="20% - Ênfase4 5 3 4 2 2 2" xfId="13831"/>
    <cellStyle name="20% - Ênfase4 5 3 4 2 3" xfId="13832"/>
    <cellStyle name="20% - Ênfase4 5 3 4 2 4" xfId="13833"/>
    <cellStyle name="20% - Ênfase4 5 3 4 2 5" xfId="13834"/>
    <cellStyle name="20% - Ênfase4 5 3 4 2 6" xfId="13835"/>
    <cellStyle name="20% - Ênfase4 5 3 4 3" xfId="13836"/>
    <cellStyle name="20% - Ênfase4 5 3 4 3 2" xfId="13837"/>
    <cellStyle name="20% - Ênfase4 5 3 4 3 3" xfId="13838"/>
    <cellStyle name="20% - Ênfase4 5 3 4 4" xfId="13839"/>
    <cellStyle name="20% - Ênfase4 5 3 4 5" xfId="13840"/>
    <cellStyle name="20% - Ênfase4 5 3 4 6" xfId="13841"/>
    <cellStyle name="20% - Ênfase4 5 3 4 7" xfId="13842"/>
    <cellStyle name="20% - Ênfase4 5 3 4 8" xfId="13843"/>
    <cellStyle name="20% - Ênfase4 5 3 5" xfId="13844"/>
    <cellStyle name="20% - Ênfase4 5 3 5 2" xfId="13845"/>
    <cellStyle name="20% - Ênfase4 5 3 5 2 2" xfId="13846"/>
    <cellStyle name="20% - Ênfase4 5 3 5 3" xfId="13847"/>
    <cellStyle name="20% - Ênfase4 5 3 5 4" xfId="13848"/>
    <cellStyle name="20% - Ênfase4 5 3 5 5" xfId="13849"/>
    <cellStyle name="20% - Ênfase4 5 3 5 6" xfId="13850"/>
    <cellStyle name="20% - Ênfase4 5 3 6" xfId="13851"/>
    <cellStyle name="20% - Ênfase4 5 3 6 2" xfId="13852"/>
    <cellStyle name="20% - Ênfase4 5 3 6 3" xfId="13853"/>
    <cellStyle name="20% - Ênfase4 5 3 6 4" xfId="13854"/>
    <cellStyle name="20% - Ênfase4 5 3 7" xfId="13855"/>
    <cellStyle name="20% - Ênfase4 5 3 8" xfId="13856"/>
    <cellStyle name="20% - Ênfase4 5 3 9" xfId="13857"/>
    <cellStyle name="20% - Ênfase4 5 4" xfId="13858"/>
    <cellStyle name="20% - Ênfase4 5 4 10" xfId="13859"/>
    <cellStyle name="20% - Ênfase4 5 4 2" xfId="13860"/>
    <cellStyle name="20% - Ênfase4 5 4 2 2" xfId="13861"/>
    <cellStyle name="20% - Ênfase4 5 4 2 2 2" xfId="13862"/>
    <cellStyle name="20% - Ênfase4 5 4 2 2 2 2" xfId="13863"/>
    <cellStyle name="20% - Ênfase4 5 4 2 2 3" xfId="13864"/>
    <cellStyle name="20% - Ênfase4 5 4 2 2 4" xfId="13865"/>
    <cellStyle name="20% - Ênfase4 5 4 2 2 5" xfId="13866"/>
    <cellStyle name="20% - Ênfase4 5 4 2 2 6" xfId="13867"/>
    <cellStyle name="20% - Ênfase4 5 4 2 3" xfId="13868"/>
    <cellStyle name="20% - Ênfase4 5 4 2 3 2" xfId="13869"/>
    <cellStyle name="20% - Ênfase4 5 4 2 3 3" xfId="13870"/>
    <cellStyle name="20% - Ênfase4 5 4 2 4" xfId="13871"/>
    <cellStyle name="20% - Ênfase4 5 4 2 5" xfId="13872"/>
    <cellStyle name="20% - Ênfase4 5 4 2 6" xfId="13873"/>
    <cellStyle name="20% - Ênfase4 5 4 2 7" xfId="13874"/>
    <cellStyle name="20% - Ênfase4 5 4 2 8" xfId="13875"/>
    <cellStyle name="20% - Ênfase4 5 4 3" xfId="13876"/>
    <cellStyle name="20% - Ênfase4 5 4 3 2" xfId="13877"/>
    <cellStyle name="20% - Ênfase4 5 4 3 2 2" xfId="13878"/>
    <cellStyle name="20% - Ênfase4 5 4 3 3" xfId="13879"/>
    <cellStyle name="20% - Ênfase4 5 4 3 4" xfId="13880"/>
    <cellStyle name="20% - Ênfase4 5 4 3 5" xfId="13881"/>
    <cellStyle name="20% - Ênfase4 5 4 3 6" xfId="13882"/>
    <cellStyle name="20% - Ênfase4 5 4 4" xfId="13883"/>
    <cellStyle name="20% - Ênfase4 5 4 4 2" xfId="13884"/>
    <cellStyle name="20% - Ênfase4 5 4 4 3" xfId="13885"/>
    <cellStyle name="20% - Ênfase4 5 4 4 4" xfId="13886"/>
    <cellStyle name="20% - Ênfase4 5 4 5" xfId="13887"/>
    <cellStyle name="20% - Ênfase4 5 4 6" xfId="13888"/>
    <cellStyle name="20% - Ênfase4 5 4 7" xfId="13889"/>
    <cellStyle name="20% - Ênfase4 5 4 8" xfId="13890"/>
    <cellStyle name="20% - Ênfase4 5 4 9" xfId="13891"/>
    <cellStyle name="20% - Ênfase4 6" xfId="151"/>
    <cellStyle name="20% - Ênfase4 6 2" xfId="152"/>
    <cellStyle name="20% - Ênfase4 6 3" xfId="3050"/>
    <cellStyle name="20% - Ênfase4 6 3 10" xfId="13892"/>
    <cellStyle name="20% - Ênfase4 6 3 11" xfId="13893"/>
    <cellStyle name="20% - Ênfase4 6 3 12" xfId="13894"/>
    <cellStyle name="20% - Ênfase4 6 3 2" xfId="13895"/>
    <cellStyle name="20% - Ênfase4 6 3 3" xfId="13896"/>
    <cellStyle name="20% - Ênfase4 6 3 3 2" xfId="13897"/>
    <cellStyle name="20% - Ênfase4 6 3 3 2 2" xfId="13898"/>
    <cellStyle name="20% - Ênfase4 6 3 3 2 2 2" xfId="13899"/>
    <cellStyle name="20% - Ênfase4 6 3 3 2 3" xfId="13900"/>
    <cellStyle name="20% - Ênfase4 6 3 3 2 4" xfId="13901"/>
    <cellStyle name="20% - Ênfase4 6 3 3 2 5" xfId="13902"/>
    <cellStyle name="20% - Ênfase4 6 3 3 2 6" xfId="13903"/>
    <cellStyle name="20% - Ênfase4 6 3 3 3" xfId="13904"/>
    <cellStyle name="20% - Ênfase4 6 3 3 3 2" xfId="13905"/>
    <cellStyle name="20% - Ênfase4 6 3 3 3 3" xfId="13906"/>
    <cellStyle name="20% - Ênfase4 6 3 3 3 4" xfId="13907"/>
    <cellStyle name="20% - Ênfase4 6 3 3 4" xfId="13908"/>
    <cellStyle name="20% - Ênfase4 6 3 3 5" xfId="13909"/>
    <cellStyle name="20% - Ênfase4 6 3 3 6" xfId="13910"/>
    <cellStyle name="20% - Ênfase4 6 3 3 7" xfId="13911"/>
    <cellStyle name="20% - Ênfase4 6 3 3 8" xfId="13912"/>
    <cellStyle name="20% - Ênfase4 6 3 3 9" xfId="13913"/>
    <cellStyle name="20% - Ênfase4 6 3 4" xfId="13914"/>
    <cellStyle name="20% - Ênfase4 6 3 4 2" xfId="13915"/>
    <cellStyle name="20% - Ênfase4 6 3 4 2 2" xfId="13916"/>
    <cellStyle name="20% - Ênfase4 6 3 4 2 2 2" xfId="13917"/>
    <cellStyle name="20% - Ênfase4 6 3 4 2 3" xfId="13918"/>
    <cellStyle name="20% - Ênfase4 6 3 4 2 4" xfId="13919"/>
    <cellStyle name="20% - Ênfase4 6 3 4 2 5" xfId="13920"/>
    <cellStyle name="20% - Ênfase4 6 3 4 2 6" xfId="13921"/>
    <cellStyle name="20% - Ênfase4 6 3 4 3" xfId="13922"/>
    <cellStyle name="20% - Ênfase4 6 3 4 3 2" xfId="13923"/>
    <cellStyle name="20% - Ênfase4 6 3 4 3 3" xfId="13924"/>
    <cellStyle name="20% - Ênfase4 6 3 4 4" xfId="13925"/>
    <cellStyle name="20% - Ênfase4 6 3 4 5" xfId="13926"/>
    <cellStyle name="20% - Ênfase4 6 3 4 6" xfId="13927"/>
    <cellStyle name="20% - Ênfase4 6 3 4 7" xfId="13928"/>
    <cellStyle name="20% - Ênfase4 6 3 4 8" xfId="13929"/>
    <cellStyle name="20% - Ênfase4 6 3 5" xfId="13930"/>
    <cellStyle name="20% - Ênfase4 6 3 5 2" xfId="13931"/>
    <cellStyle name="20% - Ênfase4 6 3 5 2 2" xfId="13932"/>
    <cellStyle name="20% - Ênfase4 6 3 5 3" xfId="13933"/>
    <cellStyle name="20% - Ênfase4 6 3 5 4" xfId="13934"/>
    <cellStyle name="20% - Ênfase4 6 3 5 5" xfId="13935"/>
    <cellStyle name="20% - Ênfase4 6 3 5 6" xfId="13936"/>
    <cellStyle name="20% - Ênfase4 6 3 6" xfId="13937"/>
    <cellStyle name="20% - Ênfase4 6 3 6 2" xfId="13938"/>
    <cellStyle name="20% - Ênfase4 6 3 6 3" xfId="13939"/>
    <cellStyle name="20% - Ênfase4 6 3 6 4" xfId="13940"/>
    <cellStyle name="20% - Ênfase4 6 3 7" xfId="13941"/>
    <cellStyle name="20% - Ênfase4 6 3 8" xfId="13942"/>
    <cellStyle name="20% - Ênfase4 6 3 9" xfId="13943"/>
    <cellStyle name="20% - Ênfase4 6 4" xfId="13944"/>
    <cellStyle name="20% - Ênfase4 6 4 10" xfId="13945"/>
    <cellStyle name="20% - Ênfase4 6 4 2" xfId="13946"/>
    <cellStyle name="20% - Ênfase4 6 4 2 2" xfId="13947"/>
    <cellStyle name="20% - Ênfase4 6 4 2 2 2" xfId="13948"/>
    <cellStyle name="20% - Ênfase4 6 4 2 2 2 2" xfId="13949"/>
    <cellStyle name="20% - Ênfase4 6 4 2 2 3" xfId="13950"/>
    <cellStyle name="20% - Ênfase4 6 4 2 2 4" xfId="13951"/>
    <cellStyle name="20% - Ênfase4 6 4 2 2 5" xfId="13952"/>
    <cellStyle name="20% - Ênfase4 6 4 2 2 6" xfId="13953"/>
    <cellStyle name="20% - Ênfase4 6 4 2 3" xfId="13954"/>
    <cellStyle name="20% - Ênfase4 6 4 2 3 2" xfId="13955"/>
    <cellStyle name="20% - Ênfase4 6 4 2 3 3" xfId="13956"/>
    <cellStyle name="20% - Ênfase4 6 4 2 4" xfId="13957"/>
    <cellStyle name="20% - Ênfase4 6 4 2 5" xfId="13958"/>
    <cellStyle name="20% - Ênfase4 6 4 2 6" xfId="13959"/>
    <cellStyle name="20% - Ênfase4 6 4 2 7" xfId="13960"/>
    <cellStyle name="20% - Ênfase4 6 4 2 8" xfId="13961"/>
    <cellStyle name="20% - Ênfase4 6 4 3" xfId="13962"/>
    <cellStyle name="20% - Ênfase4 6 4 3 2" xfId="13963"/>
    <cellStyle name="20% - Ênfase4 6 4 3 2 2" xfId="13964"/>
    <cellStyle name="20% - Ênfase4 6 4 3 3" xfId="13965"/>
    <cellStyle name="20% - Ênfase4 6 4 3 4" xfId="13966"/>
    <cellStyle name="20% - Ênfase4 6 4 3 5" xfId="13967"/>
    <cellStyle name="20% - Ênfase4 6 4 3 6" xfId="13968"/>
    <cellStyle name="20% - Ênfase4 6 4 4" xfId="13969"/>
    <cellStyle name="20% - Ênfase4 6 4 4 2" xfId="13970"/>
    <cellStyle name="20% - Ênfase4 6 4 4 3" xfId="13971"/>
    <cellStyle name="20% - Ênfase4 6 4 4 4" xfId="13972"/>
    <cellStyle name="20% - Ênfase4 6 4 5" xfId="13973"/>
    <cellStyle name="20% - Ênfase4 6 4 6" xfId="13974"/>
    <cellStyle name="20% - Ênfase4 6 4 7" xfId="13975"/>
    <cellStyle name="20% - Ênfase4 6 4 8" xfId="13976"/>
    <cellStyle name="20% - Ênfase4 6 4 9" xfId="13977"/>
    <cellStyle name="20% - Ênfase4 7" xfId="153"/>
    <cellStyle name="20% - Ênfase4 7 2" xfId="154"/>
    <cellStyle name="20% - Ênfase4 7 3" xfId="3051"/>
    <cellStyle name="20% - Ênfase4 7 3 10" xfId="13978"/>
    <cellStyle name="20% - Ênfase4 7 3 11" xfId="13979"/>
    <cellStyle name="20% - Ênfase4 7 3 12" xfId="13980"/>
    <cellStyle name="20% - Ênfase4 7 3 2" xfId="13981"/>
    <cellStyle name="20% - Ênfase4 7 3 3" xfId="13982"/>
    <cellStyle name="20% - Ênfase4 7 3 3 2" xfId="13983"/>
    <cellStyle name="20% - Ênfase4 7 3 3 2 2" xfId="13984"/>
    <cellStyle name="20% - Ênfase4 7 3 3 2 2 2" xfId="13985"/>
    <cellStyle name="20% - Ênfase4 7 3 3 2 3" xfId="13986"/>
    <cellStyle name="20% - Ênfase4 7 3 3 2 4" xfId="13987"/>
    <cellStyle name="20% - Ênfase4 7 3 3 2 5" xfId="13988"/>
    <cellStyle name="20% - Ênfase4 7 3 3 2 6" xfId="13989"/>
    <cellStyle name="20% - Ênfase4 7 3 3 3" xfId="13990"/>
    <cellStyle name="20% - Ênfase4 7 3 3 3 2" xfId="13991"/>
    <cellStyle name="20% - Ênfase4 7 3 3 3 3" xfId="13992"/>
    <cellStyle name="20% - Ênfase4 7 3 3 3 4" xfId="13993"/>
    <cellStyle name="20% - Ênfase4 7 3 3 4" xfId="13994"/>
    <cellStyle name="20% - Ênfase4 7 3 3 5" xfId="13995"/>
    <cellStyle name="20% - Ênfase4 7 3 3 6" xfId="13996"/>
    <cellStyle name="20% - Ênfase4 7 3 3 7" xfId="13997"/>
    <cellStyle name="20% - Ênfase4 7 3 3 8" xfId="13998"/>
    <cellStyle name="20% - Ênfase4 7 3 3 9" xfId="13999"/>
    <cellStyle name="20% - Ênfase4 7 3 4" xfId="14000"/>
    <cellStyle name="20% - Ênfase4 7 3 4 2" xfId="14001"/>
    <cellStyle name="20% - Ênfase4 7 3 4 2 2" xfId="14002"/>
    <cellStyle name="20% - Ênfase4 7 3 4 2 2 2" xfId="14003"/>
    <cellStyle name="20% - Ênfase4 7 3 4 2 3" xfId="14004"/>
    <cellStyle name="20% - Ênfase4 7 3 4 2 4" xfId="14005"/>
    <cellStyle name="20% - Ênfase4 7 3 4 2 5" xfId="14006"/>
    <cellStyle name="20% - Ênfase4 7 3 4 2 6" xfId="14007"/>
    <cellStyle name="20% - Ênfase4 7 3 4 3" xfId="14008"/>
    <cellStyle name="20% - Ênfase4 7 3 4 3 2" xfId="14009"/>
    <cellStyle name="20% - Ênfase4 7 3 4 3 3" xfId="14010"/>
    <cellStyle name="20% - Ênfase4 7 3 4 4" xfId="14011"/>
    <cellStyle name="20% - Ênfase4 7 3 4 5" xfId="14012"/>
    <cellStyle name="20% - Ênfase4 7 3 4 6" xfId="14013"/>
    <cellStyle name="20% - Ênfase4 7 3 4 7" xfId="14014"/>
    <cellStyle name="20% - Ênfase4 7 3 4 8" xfId="14015"/>
    <cellStyle name="20% - Ênfase4 7 3 5" xfId="14016"/>
    <cellStyle name="20% - Ênfase4 7 3 5 2" xfId="14017"/>
    <cellStyle name="20% - Ênfase4 7 3 5 2 2" xfId="14018"/>
    <cellStyle name="20% - Ênfase4 7 3 5 3" xfId="14019"/>
    <cellStyle name="20% - Ênfase4 7 3 5 4" xfId="14020"/>
    <cellStyle name="20% - Ênfase4 7 3 5 5" xfId="14021"/>
    <cellStyle name="20% - Ênfase4 7 3 5 6" xfId="14022"/>
    <cellStyle name="20% - Ênfase4 7 3 6" xfId="14023"/>
    <cellStyle name="20% - Ênfase4 7 3 6 2" xfId="14024"/>
    <cellStyle name="20% - Ênfase4 7 3 6 3" xfId="14025"/>
    <cellStyle name="20% - Ênfase4 7 3 6 4" xfId="14026"/>
    <cellStyle name="20% - Ênfase4 7 3 7" xfId="14027"/>
    <cellStyle name="20% - Ênfase4 7 3 8" xfId="14028"/>
    <cellStyle name="20% - Ênfase4 7 3 9" xfId="14029"/>
    <cellStyle name="20% - Ênfase4 7 4" xfId="14030"/>
    <cellStyle name="20% - Ênfase4 7 4 10" xfId="14031"/>
    <cellStyle name="20% - Ênfase4 7 4 2" xfId="14032"/>
    <cellStyle name="20% - Ênfase4 7 4 2 2" xfId="14033"/>
    <cellStyle name="20% - Ênfase4 7 4 2 2 2" xfId="14034"/>
    <cellStyle name="20% - Ênfase4 7 4 2 2 2 2" xfId="14035"/>
    <cellStyle name="20% - Ênfase4 7 4 2 2 3" xfId="14036"/>
    <cellStyle name="20% - Ênfase4 7 4 2 2 4" xfId="14037"/>
    <cellStyle name="20% - Ênfase4 7 4 2 2 5" xfId="14038"/>
    <cellStyle name="20% - Ênfase4 7 4 2 2 6" xfId="14039"/>
    <cellStyle name="20% - Ênfase4 7 4 2 3" xfId="14040"/>
    <cellStyle name="20% - Ênfase4 7 4 2 3 2" xfId="14041"/>
    <cellStyle name="20% - Ênfase4 7 4 2 3 3" xfId="14042"/>
    <cellStyle name="20% - Ênfase4 7 4 2 4" xfId="14043"/>
    <cellStyle name="20% - Ênfase4 7 4 2 5" xfId="14044"/>
    <cellStyle name="20% - Ênfase4 7 4 2 6" xfId="14045"/>
    <cellStyle name="20% - Ênfase4 7 4 2 7" xfId="14046"/>
    <cellStyle name="20% - Ênfase4 7 4 2 8" xfId="14047"/>
    <cellStyle name="20% - Ênfase4 7 4 3" xfId="14048"/>
    <cellStyle name="20% - Ênfase4 7 4 3 2" xfId="14049"/>
    <cellStyle name="20% - Ênfase4 7 4 3 2 2" xfId="14050"/>
    <cellStyle name="20% - Ênfase4 7 4 3 3" xfId="14051"/>
    <cellStyle name="20% - Ênfase4 7 4 3 4" xfId="14052"/>
    <cellStyle name="20% - Ênfase4 7 4 3 5" xfId="14053"/>
    <cellStyle name="20% - Ênfase4 7 4 3 6" xfId="14054"/>
    <cellStyle name="20% - Ênfase4 7 4 4" xfId="14055"/>
    <cellStyle name="20% - Ênfase4 7 4 4 2" xfId="14056"/>
    <cellStyle name="20% - Ênfase4 7 4 4 3" xfId="14057"/>
    <cellStyle name="20% - Ênfase4 7 4 4 4" xfId="14058"/>
    <cellStyle name="20% - Ênfase4 7 4 5" xfId="14059"/>
    <cellStyle name="20% - Ênfase4 7 4 6" xfId="14060"/>
    <cellStyle name="20% - Ênfase4 7 4 7" xfId="14061"/>
    <cellStyle name="20% - Ênfase4 7 4 8" xfId="14062"/>
    <cellStyle name="20% - Ênfase4 7 4 9" xfId="14063"/>
    <cellStyle name="20% - Ênfase4 8" xfId="155"/>
    <cellStyle name="20% - Ênfase4 8 2" xfId="156"/>
    <cellStyle name="20% - Ênfase4 8 3" xfId="3052"/>
    <cellStyle name="20% - Ênfase4 8 3 10" xfId="14064"/>
    <cellStyle name="20% - Ênfase4 8 3 11" xfId="14065"/>
    <cellStyle name="20% - Ênfase4 8 3 12" xfId="14066"/>
    <cellStyle name="20% - Ênfase4 8 3 2" xfId="14067"/>
    <cellStyle name="20% - Ênfase4 8 3 3" xfId="14068"/>
    <cellStyle name="20% - Ênfase4 8 3 3 2" xfId="14069"/>
    <cellStyle name="20% - Ênfase4 8 3 3 2 2" xfId="14070"/>
    <cellStyle name="20% - Ênfase4 8 3 3 2 2 2" xfId="14071"/>
    <cellStyle name="20% - Ênfase4 8 3 3 2 3" xfId="14072"/>
    <cellStyle name="20% - Ênfase4 8 3 3 2 4" xfId="14073"/>
    <cellStyle name="20% - Ênfase4 8 3 3 2 5" xfId="14074"/>
    <cellStyle name="20% - Ênfase4 8 3 3 2 6" xfId="14075"/>
    <cellStyle name="20% - Ênfase4 8 3 3 3" xfId="14076"/>
    <cellStyle name="20% - Ênfase4 8 3 3 3 2" xfId="14077"/>
    <cellStyle name="20% - Ênfase4 8 3 3 3 3" xfId="14078"/>
    <cellStyle name="20% - Ênfase4 8 3 3 3 4" xfId="14079"/>
    <cellStyle name="20% - Ênfase4 8 3 3 4" xfId="14080"/>
    <cellStyle name="20% - Ênfase4 8 3 3 5" xfId="14081"/>
    <cellStyle name="20% - Ênfase4 8 3 3 6" xfId="14082"/>
    <cellStyle name="20% - Ênfase4 8 3 3 7" xfId="14083"/>
    <cellStyle name="20% - Ênfase4 8 3 3 8" xfId="14084"/>
    <cellStyle name="20% - Ênfase4 8 3 3 9" xfId="14085"/>
    <cellStyle name="20% - Ênfase4 8 3 4" xfId="14086"/>
    <cellStyle name="20% - Ênfase4 8 3 4 2" xfId="14087"/>
    <cellStyle name="20% - Ênfase4 8 3 4 2 2" xfId="14088"/>
    <cellStyle name="20% - Ênfase4 8 3 4 2 2 2" xfId="14089"/>
    <cellStyle name="20% - Ênfase4 8 3 4 2 3" xfId="14090"/>
    <cellStyle name="20% - Ênfase4 8 3 4 2 4" xfId="14091"/>
    <cellStyle name="20% - Ênfase4 8 3 4 2 5" xfId="14092"/>
    <cellStyle name="20% - Ênfase4 8 3 4 2 6" xfId="14093"/>
    <cellStyle name="20% - Ênfase4 8 3 4 3" xfId="14094"/>
    <cellStyle name="20% - Ênfase4 8 3 4 3 2" xfId="14095"/>
    <cellStyle name="20% - Ênfase4 8 3 4 3 3" xfId="14096"/>
    <cellStyle name="20% - Ênfase4 8 3 4 4" xfId="14097"/>
    <cellStyle name="20% - Ênfase4 8 3 4 5" xfId="14098"/>
    <cellStyle name="20% - Ênfase4 8 3 4 6" xfId="14099"/>
    <cellStyle name="20% - Ênfase4 8 3 4 7" xfId="14100"/>
    <cellStyle name="20% - Ênfase4 8 3 4 8" xfId="14101"/>
    <cellStyle name="20% - Ênfase4 8 3 5" xfId="14102"/>
    <cellStyle name="20% - Ênfase4 8 3 5 2" xfId="14103"/>
    <cellStyle name="20% - Ênfase4 8 3 5 2 2" xfId="14104"/>
    <cellStyle name="20% - Ênfase4 8 3 5 3" xfId="14105"/>
    <cellStyle name="20% - Ênfase4 8 3 5 4" xfId="14106"/>
    <cellStyle name="20% - Ênfase4 8 3 5 5" xfId="14107"/>
    <cellStyle name="20% - Ênfase4 8 3 5 6" xfId="14108"/>
    <cellStyle name="20% - Ênfase4 8 3 6" xfId="14109"/>
    <cellStyle name="20% - Ênfase4 8 3 6 2" xfId="14110"/>
    <cellStyle name="20% - Ênfase4 8 3 6 3" xfId="14111"/>
    <cellStyle name="20% - Ênfase4 8 3 6 4" xfId="14112"/>
    <cellStyle name="20% - Ênfase4 8 3 7" xfId="14113"/>
    <cellStyle name="20% - Ênfase4 8 3 8" xfId="14114"/>
    <cellStyle name="20% - Ênfase4 8 3 9" xfId="14115"/>
    <cellStyle name="20% - Ênfase4 8 4" xfId="14116"/>
    <cellStyle name="20% - Ênfase4 8 4 10" xfId="14117"/>
    <cellStyle name="20% - Ênfase4 8 4 2" xfId="14118"/>
    <cellStyle name="20% - Ênfase4 8 4 2 2" xfId="14119"/>
    <cellStyle name="20% - Ênfase4 8 4 2 2 2" xfId="14120"/>
    <cellStyle name="20% - Ênfase4 8 4 2 2 2 2" xfId="14121"/>
    <cellStyle name="20% - Ênfase4 8 4 2 2 3" xfId="14122"/>
    <cellStyle name="20% - Ênfase4 8 4 2 2 4" xfId="14123"/>
    <cellStyle name="20% - Ênfase4 8 4 2 2 5" xfId="14124"/>
    <cellStyle name="20% - Ênfase4 8 4 2 2 6" xfId="14125"/>
    <cellStyle name="20% - Ênfase4 8 4 2 3" xfId="14126"/>
    <cellStyle name="20% - Ênfase4 8 4 2 3 2" xfId="14127"/>
    <cellStyle name="20% - Ênfase4 8 4 2 3 3" xfId="14128"/>
    <cellStyle name="20% - Ênfase4 8 4 2 4" xfId="14129"/>
    <cellStyle name="20% - Ênfase4 8 4 2 5" xfId="14130"/>
    <cellStyle name="20% - Ênfase4 8 4 2 6" xfId="14131"/>
    <cellStyle name="20% - Ênfase4 8 4 2 7" xfId="14132"/>
    <cellStyle name="20% - Ênfase4 8 4 2 8" xfId="14133"/>
    <cellStyle name="20% - Ênfase4 8 4 3" xfId="14134"/>
    <cellStyle name="20% - Ênfase4 8 4 3 2" xfId="14135"/>
    <cellStyle name="20% - Ênfase4 8 4 3 2 2" xfId="14136"/>
    <cellStyle name="20% - Ênfase4 8 4 3 3" xfId="14137"/>
    <cellStyle name="20% - Ênfase4 8 4 3 4" xfId="14138"/>
    <cellStyle name="20% - Ênfase4 8 4 3 5" xfId="14139"/>
    <cellStyle name="20% - Ênfase4 8 4 3 6" xfId="14140"/>
    <cellStyle name="20% - Ênfase4 8 4 4" xfId="14141"/>
    <cellStyle name="20% - Ênfase4 8 4 4 2" xfId="14142"/>
    <cellStyle name="20% - Ênfase4 8 4 4 3" xfId="14143"/>
    <cellStyle name="20% - Ênfase4 8 4 4 4" xfId="14144"/>
    <cellStyle name="20% - Ênfase4 8 4 5" xfId="14145"/>
    <cellStyle name="20% - Ênfase4 8 4 6" xfId="14146"/>
    <cellStyle name="20% - Ênfase4 8 4 7" xfId="14147"/>
    <cellStyle name="20% - Ênfase4 8 4 8" xfId="14148"/>
    <cellStyle name="20% - Ênfase4 8 4 9" xfId="14149"/>
    <cellStyle name="20% - Ênfase4 9" xfId="157"/>
    <cellStyle name="20% - Ênfase4 9 2" xfId="158"/>
    <cellStyle name="20% - Ênfase4 9 3" xfId="3053"/>
    <cellStyle name="20% - Ênfase4 9 3 10" xfId="14150"/>
    <cellStyle name="20% - Ênfase4 9 3 11" xfId="14151"/>
    <cellStyle name="20% - Ênfase4 9 3 12" xfId="14152"/>
    <cellStyle name="20% - Ênfase4 9 3 2" xfId="14153"/>
    <cellStyle name="20% - Ênfase4 9 3 3" xfId="14154"/>
    <cellStyle name="20% - Ênfase4 9 3 3 2" xfId="14155"/>
    <cellStyle name="20% - Ênfase4 9 3 3 2 2" xfId="14156"/>
    <cellStyle name="20% - Ênfase4 9 3 3 2 2 2" xfId="14157"/>
    <cellStyle name="20% - Ênfase4 9 3 3 2 3" xfId="14158"/>
    <cellStyle name="20% - Ênfase4 9 3 3 2 4" xfId="14159"/>
    <cellStyle name="20% - Ênfase4 9 3 3 2 5" xfId="14160"/>
    <cellStyle name="20% - Ênfase4 9 3 3 2 6" xfId="14161"/>
    <cellStyle name="20% - Ênfase4 9 3 3 3" xfId="14162"/>
    <cellStyle name="20% - Ênfase4 9 3 3 3 2" xfId="14163"/>
    <cellStyle name="20% - Ênfase4 9 3 3 3 3" xfId="14164"/>
    <cellStyle name="20% - Ênfase4 9 3 3 3 4" xfId="14165"/>
    <cellStyle name="20% - Ênfase4 9 3 3 4" xfId="14166"/>
    <cellStyle name="20% - Ênfase4 9 3 3 5" xfId="14167"/>
    <cellStyle name="20% - Ênfase4 9 3 3 6" xfId="14168"/>
    <cellStyle name="20% - Ênfase4 9 3 3 7" xfId="14169"/>
    <cellStyle name="20% - Ênfase4 9 3 3 8" xfId="14170"/>
    <cellStyle name="20% - Ênfase4 9 3 3 9" xfId="14171"/>
    <cellStyle name="20% - Ênfase4 9 3 4" xfId="14172"/>
    <cellStyle name="20% - Ênfase4 9 3 4 2" xfId="14173"/>
    <cellStyle name="20% - Ênfase4 9 3 4 2 2" xfId="14174"/>
    <cellStyle name="20% - Ênfase4 9 3 4 2 2 2" xfId="14175"/>
    <cellStyle name="20% - Ênfase4 9 3 4 2 3" xfId="14176"/>
    <cellStyle name="20% - Ênfase4 9 3 4 2 4" xfId="14177"/>
    <cellStyle name="20% - Ênfase4 9 3 4 2 5" xfId="14178"/>
    <cellStyle name="20% - Ênfase4 9 3 4 2 6" xfId="14179"/>
    <cellStyle name="20% - Ênfase4 9 3 4 3" xfId="14180"/>
    <cellStyle name="20% - Ênfase4 9 3 4 3 2" xfId="14181"/>
    <cellStyle name="20% - Ênfase4 9 3 4 3 3" xfId="14182"/>
    <cellStyle name="20% - Ênfase4 9 3 4 4" xfId="14183"/>
    <cellStyle name="20% - Ênfase4 9 3 4 5" xfId="14184"/>
    <cellStyle name="20% - Ênfase4 9 3 4 6" xfId="14185"/>
    <cellStyle name="20% - Ênfase4 9 3 4 7" xfId="14186"/>
    <cellStyle name="20% - Ênfase4 9 3 4 8" xfId="14187"/>
    <cellStyle name="20% - Ênfase4 9 3 5" xfId="14188"/>
    <cellStyle name="20% - Ênfase4 9 3 5 2" xfId="14189"/>
    <cellStyle name="20% - Ênfase4 9 3 5 2 2" xfId="14190"/>
    <cellStyle name="20% - Ênfase4 9 3 5 3" xfId="14191"/>
    <cellStyle name="20% - Ênfase4 9 3 5 4" xfId="14192"/>
    <cellStyle name="20% - Ênfase4 9 3 5 5" xfId="14193"/>
    <cellStyle name="20% - Ênfase4 9 3 5 6" xfId="14194"/>
    <cellStyle name="20% - Ênfase4 9 3 6" xfId="14195"/>
    <cellStyle name="20% - Ênfase4 9 3 6 2" xfId="14196"/>
    <cellStyle name="20% - Ênfase4 9 3 6 3" xfId="14197"/>
    <cellStyle name="20% - Ênfase4 9 3 6 4" xfId="14198"/>
    <cellStyle name="20% - Ênfase4 9 3 7" xfId="14199"/>
    <cellStyle name="20% - Ênfase4 9 3 8" xfId="14200"/>
    <cellStyle name="20% - Ênfase4 9 3 9" xfId="14201"/>
    <cellStyle name="20% - Ênfase4 9 4" xfId="14202"/>
    <cellStyle name="20% - Ênfase4 9 4 10" xfId="14203"/>
    <cellStyle name="20% - Ênfase4 9 4 2" xfId="14204"/>
    <cellStyle name="20% - Ênfase4 9 4 2 2" xfId="14205"/>
    <cellStyle name="20% - Ênfase4 9 4 2 2 2" xfId="14206"/>
    <cellStyle name="20% - Ênfase4 9 4 2 2 2 2" xfId="14207"/>
    <cellStyle name="20% - Ênfase4 9 4 2 2 3" xfId="14208"/>
    <cellStyle name="20% - Ênfase4 9 4 2 2 4" xfId="14209"/>
    <cellStyle name="20% - Ênfase4 9 4 2 2 5" xfId="14210"/>
    <cellStyle name="20% - Ênfase4 9 4 2 2 6" xfId="14211"/>
    <cellStyle name="20% - Ênfase4 9 4 2 3" xfId="14212"/>
    <cellStyle name="20% - Ênfase4 9 4 2 3 2" xfId="14213"/>
    <cellStyle name="20% - Ênfase4 9 4 2 3 3" xfId="14214"/>
    <cellStyle name="20% - Ênfase4 9 4 2 4" xfId="14215"/>
    <cellStyle name="20% - Ênfase4 9 4 2 5" xfId="14216"/>
    <cellStyle name="20% - Ênfase4 9 4 2 6" xfId="14217"/>
    <cellStyle name="20% - Ênfase4 9 4 2 7" xfId="14218"/>
    <cellStyle name="20% - Ênfase4 9 4 2 8" xfId="14219"/>
    <cellStyle name="20% - Ênfase4 9 4 3" xfId="14220"/>
    <cellStyle name="20% - Ênfase4 9 4 3 2" xfId="14221"/>
    <cellStyle name="20% - Ênfase4 9 4 3 2 2" xfId="14222"/>
    <cellStyle name="20% - Ênfase4 9 4 3 3" xfId="14223"/>
    <cellStyle name="20% - Ênfase4 9 4 3 4" xfId="14224"/>
    <cellStyle name="20% - Ênfase4 9 4 3 5" xfId="14225"/>
    <cellStyle name="20% - Ênfase4 9 4 3 6" xfId="14226"/>
    <cellStyle name="20% - Ênfase4 9 4 4" xfId="14227"/>
    <cellStyle name="20% - Ênfase4 9 4 4 2" xfId="14228"/>
    <cellStyle name="20% - Ênfase4 9 4 4 3" xfId="14229"/>
    <cellStyle name="20% - Ênfase4 9 4 4 4" xfId="14230"/>
    <cellStyle name="20% - Ênfase4 9 4 5" xfId="14231"/>
    <cellStyle name="20% - Ênfase4 9 4 6" xfId="14232"/>
    <cellStyle name="20% - Ênfase4 9 4 7" xfId="14233"/>
    <cellStyle name="20% - Ênfase4 9 4 8" xfId="14234"/>
    <cellStyle name="20% - Ênfase4 9 4 9" xfId="14235"/>
    <cellStyle name="20% - Ênfase5" xfId="5" builtinId="46" customBuiltin="1"/>
    <cellStyle name="20% - Ênfase5 10" xfId="159"/>
    <cellStyle name="20% - Ênfase5 10 10" xfId="14236"/>
    <cellStyle name="20% - Ênfase5 10 11" xfId="14237"/>
    <cellStyle name="20% - Ênfase5 10 12" xfId="14238"/>
    <cellStyle name="20% - Ênfase5 10 13" xfId="14239"/>
    <cellStyle name="20% - Ênfase5 10 14" xfId="14240"/>
    <cellStyle name="20% - Ênfase5 10 15" xfId="14241"/>
    <cellStyle name="20% - Ênfase5 10 2" xfId="160"/>
    <cellStyle name="20% - Ênfase5 10 3" xfId="3054"/>
    <cellStyle name="20% - Ênfase5 10 3 10" xfId="14242"/>
    <cellStyle name="20% - Ênfase5 10 3 2" xfId="14243"/>
    <cellStyle name="20% - Ênfase5 10 3 2 2" xfId="14244"/>
    <cellStyle name="20% - Ênfase5 10 3 2 2 2" xfId="14245"/>
    <cellStyle name="20% - Ênfase5 10 3 2 2 2 2" xfId="14246"/>
    <cellStyle name="20% - Ênfase5 10 3 2 2 3" xfId="14247"/>
    <cellStyle name="20% - Ênfase5 10 3 2 2 4" xfId="14248"/>
    <cellStyle name="20% - Ênfase5 10 3 2 2 5" xfId="14249"/>
    <cellStyle name="20% - Ênfase5 10 3 2 2 6" xfId="14250"/>
    <cellStyle name="20% - Ênfase5 10 3 2 3" xfId="14251"/>
    <cellStyle name="20% - Ênfase5 10 3 2 3 2" xfId="14252"/>
    <cellStyle name="20% - Ênfase5 10 3 2 3 3" xfId="14253"/>
    <cellStyle name="20% - Ênfase5 10 3 2 4" xfId="14254"/>
    <cellStyle name="20% - Ênfase5 10 3 2 5" xfId="14255"/>
    <cellStyle name="20% - Ênfase5 10 3 2 6" xfId="14256"/>
    <cellStyle name="20% - Ênfase5 10 3 2 7" xfId="14257"/>
    <cellStyle name="20% - Ênfase5 10 3 2 8" xfId="14258"/>
    <cellStyle name="20% - Ênfase5 10 3 3" xfId="14259"/>
    <cellStyle name="20% - Ênfase5 10 3 3 2" xfId="14260"/>
    <cellStyle name="20% - Ênfase5 10 3 3 2 2" xfId="14261"/>
    <cellStyle name="20% - Ênfase5 10 3 3 3" xfId="14262"/>
    <cellStyle name="20% - Ênfase5 10 3 3 4" xfId="14263"/>
    <cellStyle name="20% - Ênfase5 10 3 3 5" xfId="14264"/>
    <cellStyle name="20% - Ênfase5 10 3 3 6" xfId="14265"/>
    <cellStyle name="20% - Ênfase5 10 3 4" xfId="14266"/>
    <cellStyle name="20% - Ênfase5 10 3 4 2" xfId="14267"/>
    <cellStyle name="20% - Ênfase5 10 3 4 3" xfId="14268"/>
    <cellStyle name="20% - Ênfase5 10 3 4 4" xfId="14269"/>
    <cellStyle name="20% - Ênfase5 10 3 5" xfId="14270"/>
    <cellStyle name="20% - Ênfase5 10 3 6" xfId="14271"/>
    <cellStyle name="20% - Ênfase5 10 3 7" xfId="14272"/>
    <cellStyle name="20% - Ênfase5 10 3 8" xfId="14273"/>
    <cellStyle name="20% - Ênfase5 10 3 9" xfId="14274"/>
    <cellStyle name="20% - Ênfase5 10 4" xfId="14275"/>
    <cellStyle name="20% - Ênfase5 10 4 10" xfId="14276"/>
    <cellStyle name="20% - Ênfase5 10 4 2" xfId="14277"/>
    <cellStyle name="20% - Ênfase5 10 4 2 2" xfId="14278"/>
    <cellStyle name="20% - Ênfase5 10 4 2 2 2" xfId="14279"/>
    <cellStyle name="20% - Ênfase5 10 4 2 2 2 2" xfId="14280"/>
    <cellStyle name="20% - Ênfase5 10 4 2 2 3" xfId="14281"/>
    <cellStyle name="20% - Ênfase5 10 4 2 2 4" xfId="14282"/>
    <cellStyle name="20% - Ênfase5 10 4 2 2 5" xfId="14283"/>
    <cellStyle name="20% - Ênfase5 10 4 2 2 6" xfId="14284"/>
    <cellStyle name="20% - Ênfase5 10 4 2 3" xfId="14285"/>
    <cellStyle name="20% - Ênfase5 10 4 2 3 2" xfId="14286"/>
    <cellStyle name="20% - Ênfase5 10 4 2 3 3" xfId="14287"/>
    <cellStyle name="20% - Ênfase5 10 4 2 4" xfId="14288"/>
    <cellStyle name="20% - Ênfase5 10 4 2 5" xfId="14289"/>
    <cellStyle name="20% - Ênfase5 10 4 2 6" xfId="14290"/>
    <cellStyle name="20% - Ênfase5 10 4 2 7" xfId="14291"/>
    <cellStyle name="20% - Ênfase5 10 4 2 8" xfId="14292"/>
    <cellStyle name="20% - Ênfase5 10 4 3" xfId="14293"/>
    <cellStyle name="20% - Ênfase5 10 4 3 2" xfId="14294"/>
    <cellStyle name="20% - Ênfase5 10 4 3 2 2" xfId="14295"/>
    <cellStyle name="20% - Ênfase5 10 4 3 3" xfId="14296"/>
    <cellStyle name="20% - Ênfase5 10 4 3 4" xfId="14297"/>
    <cellStyle name="20% - Ênfase5 10 4 3 5" xfId="14298"/>
    <cellStyle name="20% - Ênfase5 10 4 3 6" xfId="14299"/>
    <cellStyle name="20% - Ênfase5 10 4 4" xfId="14300"/>
    <cellStyle name="20% - Ênfase5 10 4 4 2" xfId="14301"/>
    <cellStyle name="20% - Ênfase5 10 4 4 3" xfId="14302"/>
    <cellStyle name="20% - Ênfase5 10 4 4 4" xfId="14303"/>
    <cellStyle name="20% - Ênfase5 10 4 5" xfId="14304"/>
    <cellStyle name="20% - Ênfase5 10 4 6" xfId="14305"/>
    <cellStyle name="20% - Ênfase5 10 4 7" xfId="14306"/>
    <cellStyle name="20% - Ênfase5 10 4 8" xfId="14307"/>
    <cellStyle name="20% - Ênfase5 10 4 9" xfId="14308"/>
    <cellStyle name="20% - Ênfase5 10 5" xfId="14309"/>
    <cellStyle name="20% - Ênfase5 10 5 10" xfId="14310"/>
    <cellStyle name="20% - Ênfase5 10 5 2" xfId="14311"/>
    <cellStyle name="20% - Ênfase5 10 5 2 2" xfId="14312"/>
    <cellStyle name="20% - Ênfase5 10 5 2 2 2" xfId="14313"/>
    <cellStyle name="20% - Ênfase5 10 5 2 2 2 2" xfId="14314"/>
    <cellStyle name="20% - Ênfase5 10 5 2 2 3" xfId="14315"/>
    <cellStyle name="20% - Ênfase5 10 5 2 2 4" xfId="14316"/>
    <cellStyle name="20% - Ênfase5 10 5 2 2 5" xfId="14317"/>
    <cellStyle name="20% - Ênfase5 10 5 2 2 6" xfId="14318"/>
    <cellStyle name="20% - Ênfase5 10 5 2 3" xfId="14319"/>
    <cellStyle name="20% - Ênfase5 10 5 2 3 2" xfId="14320"/>
    <cellStyle name="20% - Ênfase5 10 5 2 3 3" xfId="14321"/>
    <cellStyle name="20% - Ênfase5 10 5 2 4" xfId="14322"/>
    <cellStyle name="20% - Ênfase5 10 5 2 5" xfId="14323"/>
    <cellStyle name="20% - Ênfase5 10 5 2 6" xfId="14324"/>
    <cellStyle name="20% - Ênfase5 10 5 2 7" xfId="14325"/>
    <cellStyle name="20% - Ênfase5 10 5 2 8" xfId="14326"/>
    <cellStyle name="20% - Ênfase5 10 5 3" xfId="14327"/>
    <cellStyle name="20% - Ênfase5 10 5 3 2" xfId="14328"/>
    <cellStyle name="20% - Ênfase5 10 5 3 2 2" xfId="14329"/>
    <cellStyle name="20% - Ênfase5 10 5 3 3" xfId="14330"/>
    <cellStyle name="20% - Ênfase5 10 5 3 4" xfId="14331"/>
    <cellStyle name="20% - Ênfase5 10 5 3 5" xfId="14332"/>
    <cellStyle name="20% - Ênfase5 10 5 3 6" xfId="14333"/>
    <cellStyle name="20% - Ênfase5 10 5 4" xfId="14334"/>
    <cellStyle name="20% - Ênfase5 10 5 4 2" xfId="14335"/>
    <cellStyle name="20% - Ênfase5 10 5 4 3" xfId="14336"/>
    <cellStyle name="20% - Ênfase5 10 5 4 4" xfId="14337"/>
    <cellStyle name="20% - Ênfase5 10 5 5" xfId="14338"/>
    <cellStyle name="20% - Ênfase5 10 5 6" xfId="14339"/>
    <cellStyle name="20% - Ênfase5 10 5 7" xfId="14340"/>
    <cellStyle name="20% - Ênfase5 10 5 8" xfId="14341"/>
    <cellStyle name="20% - Ênfase5 10 5 9" xfId="14342"/>
    <cellStyle name="20% - Ênfase5 10 6" xfId="14343"/>
    <cellStyle name="20% - Ênfase5 10 6 2" xfId="14344"/>
    <cellStyle name="20% - Ênfase5 10 6 2 2" xfId="14345"/>
    <cellStyle name="20% - Ênfase5 10 6 2 2 2" xfId="14346"/>
    <cellStyle name="20% - Ênfase5 10 6 2 3" xfId="14347"/>
    <cellStyle name="20% - Ênfase5 10 6 2 4" xfId="14348"/>
    <cellStyle name="20% - Ênfase5 10 6 2 5" xfId="14349"/>
    <cellStyle name="20% - Ênfase5 10 6 2 6" xfId="14350"/>
    <cellStyle name="20% - Ênfase5 10 6 3" xfId="14351"/>
    <cellStyle name="20% - Ênfase5 10 6 3 2" xfId="14352"/>
    <cellStyle name="20% - Ênfase5 10 6 3 3" xfId="14353"/>
    <cellStyle name="20% - Ênfase5 10 6 3 4" xfId="14354"/>
    <cellStyle name="20% - Ênfase5 10 6 4" xfId="14355"/>
    <cellStyle name="20% - Ênfase5 10 6 5" xfId="14356"/>
    <cellStyle name="20% - Ênfase5 10 6 6" xfId="14357"/>
    <cellStyle name="20% - Ênfase5 10 6 7" xfId="14358"/>
    <cellStyle name="20% - Ênfase5 10 6 8" xfId="14359"/>
    <cellStyle name="20% - Ênfase5 10 6 9" xfId="14360"/>
    <cellStyle name="20% - Ênfase5 10 7" xfId="14361"/>
    <cellStyle name="20% - Ênfase5 10 7 2" xfId="14362"/>
    <cellStyle name="20% - Ênfase5 10 7 2 2" xfId="14363"/>
    <cellStyle name="20% - Ênfase5 10 7 2 2 2" xfId="14364"/>
    <cellStyle name="20% - Ênfase5 10 7 2 3" xfId="14365"/>
    <cellStyle name="20% - Ênfase5 10 7 2 4" xfId="14366"/>
    <cellStyle name="20% - Ênfase5 10 7 2 5" xfId="14367"/>
    <cellStyle name="20% - Ênfase5 10 7 2 6" xfId="14368"/>
    <cellStyle name="20% - Ênfase5 10 7 3" xfId="14369"/>
    <cellStyle name="20% - Ênfase5 10 7 3 2" xfId="14370"/>
    <cellStyle name="20% - Ênfase5 10 7 3 3" xfId="14371"/>
    <cellStyle name="20% - Ênfase5 10 7 4" xfId="14372"/>
    <cellStyle name="20% - Ênfase5 10 7 5" xfId="14373"/>
    <cellStyle name="20% - Ênfase5 10 7 6" xfId="14374"/>
    <cellStyle name="20% - Ênfase5 10 7 7" xfId="14375"/>
    <cellStyle name="20% - Ênfase5 10 7 8" xfId="14376"/>
    <cellStyle name="20% - Ênfase5 10 8" xfId="14377"/>
    <cellStyle name="20% - Ênfase5 10 8 2" xfId="14378"/>
    <cellStyle name="20% - Ênfase5 10 8 2 2" xfId="14379"/>
    <cellStyle name="20% - Ênfase5 10 8 2 3" xfId="14380"/>
    <cellStyle name="20% - Ênfase5 10 8 3" xfId="14381"/>
    <cellStyle name="20% - Ênfase5 10 8 4" xfId="14382"/>
    <cellStyle name="20% - Ênfase5 10 8 5" xfId="14383"/>
    <cellStyle name="20% - Ênfase5 10 8 6" xfId="14384"/>
    <cellStyle name="20% - Ênfase5 10 8 7" xfId="14385"/>
    <cellStyle name="20% - Ênfase5 10 9" xfId="14386"/>
    <cellStyle name="20% - Ênfase5 10 9 2" xfId="14387"/>
    <cellStyle name="20% - Ênfase5 10 9 3" xfId="14388"/>
    <cellStyle name="20% - Ênfase5 10 9 4" xfId="14389"/>
    <cellStyle name="20% - Ênfase5 10 9 5" xfId="14390"/>
    <cellStyle name="20% - Ênfase5 10 9 6" xfId="14391"/>
    <cellStyle name="20% - Ênfase5 11" xfId="161"/>
    <cellStyle name="20% - Ênfase5 11 10" xfId="14392"/>
    <cellStyle name="20% - Ênfase5 11 11" xfId="14393"/>
    <cellStyle name="20% - Ênfase5 11 12" xfId="14394"/>
    <cellStyle name="20% - Ênfase5 11 13" xfId="14395"/>
    <cellStyle name="20% - Ênfase5 11 14" xfId="14396"/>
    <cellStyle name="20% - Ênfase5 11 15" xfId="14397"/>
    <cellStyle name="20% - Ênfase5 11 2" xfId="162"/>
    <cellStyle name="20% - Ênfase5 11 3" xfId="3055"/>
    <cellStyle name="20% - Ênfase5 11 3 10" xfId="14398"/>
    <cellStyle name="20% - Ênfase5 11 3 2" xfId="14399"/>
    <cellStyle name="20% - Ênfase5 11 3 2 2" xfId="14400"/>
    <cellStyle name="20% - Ênfase5 11 3 2 2 2" xfId="14401"/>
    <cellStyle name="20% - Ênfase5 11 3 2 2 2 2" xfId="14402"/>
    <cellStyle name="20% - Ênfase5 11 3 2 2 3" xfId="14403"/>
    <cellStyle name="20% - Ênfase5 11 3 2 2 4" xfId="14404"/>
    <cellStyle name="20% - Ênfase5 11 3 2 2 5" xfId="14405"/>
    <cellStyle name="20% - Ênfase5 11 3 2 2 6" xfId="14406"/>
    <cellStyle name="20% - Ênfase5 11 3 2 3" xfId="14407"/>
    <cellStyle name="20% - Ênfase5 11 3 2 3 2" xfId="14408"/>
    <cellStyle name="20% - Ênfase5 11 3 2 3 3" xfId="14409"/>
    <cellStyle name="20% - Ênfase5 11 3 2 4" xfId="14410"/>
    <cellStyle name="20% - Ênfase5 11 3 2 5" xfId="14411"/>
    <cellStyle name="20% - Ênfase5 11 3 2 6" xfId="14412"/>
    <cellStyle name="20% - Ênfase5 11 3 2 7" xfId="14413"/>
    <cellStyle name="20% - Ênfase5 11 3 2 8" xfId="14414"/>
    <cellStyle name="20% - Ênfase5 11 3 3" xfId="14415"/>
    <cellStyle name="20% - Ênfase5 11 3 3 2" xfId="14416"/>
    <cellStyle name="20% - Ênfase5 11 3 3 2 2" xfId="14417"/>
    <cellStyle name="20% - Ênfase5 11 3 3 3" xfId="14418"/>
    <cellStyle name="20% - Ênfase5 11 3 3 4" xfId="14419"/>
    <cellStyle name="20% - Ênfase5 11 3 3 5" xfId="14420"/>
    <cellStyle name="20% - Ênfase5 11 3 3 6" xfId="14421"/>
    <cellStyle name="20% - Ênfase5 11 3 4" xfId="14422"/>
    <cellStyle name="20% - Ênfase5 11 3 4 2" xfId="14423"/>
    <cellStyle name="20% - Ênfase5 11 3 4 3" xfId="14424"/>
    <cellStyle name="20% - Ênfase5 11 3 4 4" xfId="14425"/>
    <cellStyle name="20% - Ênfase5 11 3 5" xfId="14426"/>
    <cellStyle name="20% - Ênfase5 11 3 6" xfId="14427"/>
    <cellStyle name="20% - Ênfase5 11 3 7" xfId="14428"/>
    <cellStyle name="20% - Ênfase5 11 3 8" xfId="14429"/>
    <cellStyle name="20% - Ênfase5 11 3 9" xfId="14430"/>
    <cellStyle name="20% - Ênfase5 11 4" xfId="14431"/>
    <cellStyle name="20% - Ênfase5 11 4 10" xfId="14432"/>
    <cellStyle name="20% - Ênfase5 11 4 2" xfId="14433"/>
    <cellStyle name="20% - Ênfase5 11 4 2 2" xfId="14434"/>
    <cellStyle name="20% - Ênfase5 11 4 2 2 2" xfId="14435"/>
    <cellStyle name="20% - Ênfase5 11 4 2 2 2 2" xfId="14436"/>
    <cellStyle name="20% - Ênfase5 11 4 2 2 3" xfId="14437"/>
    <cellStyle name="20% - Ênfase5 11 4 2 2 4" xfId="14438"/>
    <cellStyle name="20% - Ênfase5 11 4 2 2 5" xfId="14439"/>
    <cellStyle name="20% - Ênfase5 11 4 2 2 6" xfId="14440"/>
    <cellStyle name="20% - Ênfase5 11 4 2 3" xfId="14441"/>
    <cellStyle name="20% - Ênfase5 11 4 2 3 2" xfId="14442"/>
    <cellStyle name="20% - Ênfase5 11 4 2 3 3" xfId="14443"/>
    <cellStyle name="20% - Ênfase5 11 4 2 4" xfId="14444"/>
    <cellStyle name="20% - Ênfase5 11 4 2 5" xfId="14445"/>
    <cellStyle name="20% - Ênfase5 11 4 2 6" xfId="14446"/>
    <cellStyle name="20% - Ênfase5 11 4 2 7" xfId="14447"/>
    <cellStyle name="20% - Ênfase5 11 4 2 8" xfId="14448"/>
    <cellStyle name="20% - Ênfase5 11 4 3" xfId="14449"/>
    <cellStyle name="20% - Ênfase5 11 4 3 2" xfId="14450"/>
    <cellStyle name="20% - Ênfase5 11 4 3 2 2" xfId="14451"/>
    <cellStyle name="20% - Ênfase5 11 4 3 3" xfId="14452"/>
    <cellStyle name="20% - Ênfase5 11 4 3 4" xfId="14453"/>
    <cellStyle name="20% - Ênfase5 11 4 3 5" xfId="14454"/>
    <cellStyle name="20% - Ênfase5 11 4 3 6" xfId="14455"/>
    <cellStyle name="20% - Ênfase5 11 4 4" xfId="14456"/>
    <cellStyle name="20% - Ênfase5 11 4 4 2" xfId="14457"/>
    <cellStyle name="20% - Ênfase5 11 4 4 3" xfId="14458"/>
    <cellStyle name="20% - Ênfase5 11 4 4 4" xfId="14459"/>
    <cellStyle name="20% - Ênfase5 11 4 5" xfId="14460"/>
    <cellStyle name="20% - Ênfase5 11 4 6" xfId="14461"/>
    <cellStyle name="20% - Ênfase5 11 4 7" xfId="14462"/>
    <cellStyle name="20% - Ênfase5 11 4 8" xfId="14463"/>
    <cellStyle name="20% - Ênfase5 11 4 9" xfId="14464"/>
    <cellStyle name="20% - Ênfase5 11 5" xfId="14465"/>
    <cellStyle name="20% - Ênfase5 11 5 10" xfId="14466"/>
    <cellStyle name="20% - Ênfase5 11 5 2" xfId="14467"/>
    <cellStyle name="20% - Ênfase5 11 5 2 2" xfId="14468"/>
    <cellStyle name="20% - Ênfase5 11 5 2 2 2" xfId="14469"/>
    <cellStyle name="20% - Ênfase5 11 5 2 2 2 2" xfId="14470"/>
    <cellStyle name="20% - Ênfase5 11 5 2 2 3" xfId="14471"/>
    <cellStyle name="20% - Ênfase5 11 5 2 2 4" xfId="14472"/>
    <cellStyle name="20% - Ênfase5 11 5 2 2 5" xfId="14473"/>
    <cellStyle name="20% - Ênfase5 11 5 2 2 6" xfId="14474"/>
    <cellStyle name="20% - Ênfase5 11 5 2 3" xfId="14475"/>
    <cellStyle name="20% - Ênfase5 11 5 2 3 2" xfId="14476"/>
    <cellStyle name="20% - Ênfase5 11 5 2 3 3" xfId="14477"/>
    <cellStyle name="20% - Ênfase5 11 5 2 4" xfId="14478"/>
    <cellStyle name="20% - Ênfase5 11 5 2 5" xfId="14479"/>
    <cellStyle name="20% - Ênfase5 11 5 2 6" xfId="14480"/>
    <cellStyle name="20% - Ênfase5 11 5 2 7" xfId="14481"/>
    <cellStyle name="20% - Ênfase5 11 5 2 8" xfId="14482"/>
    <cellStyle name="20% - Ênfase5 11 5 3" xfId="14483"/>
    <cellStyle name="20% - Ênfase5 11 5 3 2" xfId="14484"/>
    <cellStyle name="20% - Ênfase5 11 5 3 2 2" xfId="14485"/>
    <cellStyle name="20% - Ênfase5 11 5 3 3" xfId="14486"/>
    <cellStyle name="20% - Ênfase5 11 5 3 4" xfId="14487"/>
    <cellStyle name="20% - Ênfase5 11 5 3 5" xfId="14488"/>
    <cellStyle name="20% - Ênfase5 11 5 3 6" xfId="14489"/>
    <cellStyle name="20% - Ênfase5 11 5 4" xfId="14490"/>
    <cellStyle name="20% - Ênfase5 11 5 4 2" xfId="14491"/>
    <cellStyle name="20% - Ênfase5 11 5 4 3" xfId="14492"/>
    <cellStyle name="20% - Ênfase5 11 5 4 4" xfId="14493"/>
    <cellStyle name="20% - Ênfase5 11 5 5" xfId="14494"/>
    <cellStyle name="20% - Ênfase5 11 5 6" xfId="14495"/>
    <cellStyle name="20% - Ênfase5 11 5 7" xfId="14496"/>
    <cellStyle name="20% - Ênfase5 11 5 8" xfId="14497"/>
    <cellStyle name="20% - Ênfase5 11 5 9" xfId="14498"/>
    <cellStyle name="20% - Ênfase5 11 6" xfId="14499"/>
    <cellStyle name="20% - Ênfase5 11 6 2" xfId="14500"/>
    <cellStyle name="20% - Ênfase5 11 6 2 2" xfId="14501"/>
    <cellStyle name="20% - Ênfase5 11 6 2 2 2" xfId="14502"/>
    <cellStyle name="20% - Ênfase5 11 6 2 3" xfId="14503"/>
    <cellStyle name="20% - Ênfase5 11 6 2 4" xfId="14504"/>
    <cellStyle name="20% - Ênfase5 11 6 2 5" xfId="14505"/>
    <cellStyle name="20% - Ênfase5 11 6 2 6" xfId="14506"/>
    <cellStyle name="20% - Ênfase5 11 6 3" xfId="14507"/>
    <cellStyle name="20% - Ênfase5 11 6 3 2" xfId="14508"/>
    <cellStyle name="20% - Ênfase5 11 6 3 3" xfId="14509"/>
    <cellStyle name="20% - Ênfase5 11 6 3 4" xfId="14510"/>
    <cellStyle name="20% - Ênfase5 11 6 4" xfId="14511"/>
    <cellStyle name="20% - Ênfase5 11 6 5" xfId="14512"/>
    <cellStyle name="20% - Ênfase5 11 6 6" xfId="14513"/>
    <cellStyle name="20% - Ênfase5 11 6 7" xfId="14514"/>
    <cellStyle name="20% - Ênfase5 11 6 8" xfId="14515"/>
    <cellStyle name="20% - Ênfase5 11 6 9" xfId="14516"/>
    <cellStyle name="20% - Ênfase5 11 7" xfId="14517"/>
    <cellStyle name="20% - Ênfase5 11 7 2" xfId="14518"/>
    <cellStyle name="20% - Ênfase5 11 7 2 2" xfId="14519"/>
    <cellStyle name="20% - Ênfase5 11 7 2 2 2" xfId="14520"/>
    <cellStyle name="20% - Ênfase5 11 7 2 3" xfId="14521"/>
    <cellStyle name="20% - Ênfase5 11 7 2 4" xfId="14522"/>
    <cellStyle name="20% - Ênfase5 11 7 2 5" xfId="14523"/>
    <cellStyle name="20% - Ênfase5 11 7 2 6" xfId="14524"/>
    <cellStyle name="20% - Ênfase5 11 7 3" xfId="14525"/>
    <cellStyle name="20% - Ênfase5 11 7 3 2" xfId="14526"/>
    <cellStyle name="20% - Ênfase5 11 7 3 3" xfId="14527"/>
    <cellStyle name="20% - Ênfase5 11 7 4" xfId="14528"/>
    <cellStyle name="20% - Ênfase5 11 7 5" xfId="14529"/>
    <cellStyle name="20% - Ênfase5 11 7 6" xfId="14530"/>
    <cellStyle name="20% - Ênfase5 11 7 7" xfId="14531"/>
    <cellStyle name="20% - Ênfase5 11 7 8" xfId="14532"/>
    <cellStyle name="20% - Ênfase5 11 8" xfId="14533"/>
    <cellStyle name="20% - Ênfase5 11 8 2" xfId="14534"/>
    <cellStyle name="20% - Ênfase5 11 8 2 2" xfId="14535"/>
    <cellStyle name="20% - Ênfase5 11 8 2 3" xfId="14536"/>
    <cellStyle name="20% - Ênfase5 11 8 3" xfId="14537"/>
    <cellStyle name="20% - Ênfase5 11 8 4" xfId="14538"/>
    <cellStyle name="20% - Ênfase5 11 8 5" xfId="14539"/>
    <cellStyle name="20% - Ênfase5 11 8 6" xfId="14540"/>
    <cellStyle name="20% - Ênfase5 11 8 7" xfId="14541"/>
    <cellStyle name="20% - Ênfase5 11 9" xfId="14542"/>
    <cellStyle name="20% - Ênfase5 11 9 2" xfId="14543"/>
    <cellStyle name="20% - Ênfase5 11 9 3" xfId="14544"/>
    <cellStyle name="20% - Ênfase5 11 9 4" xfId="14545"/>
    <cellStyle name="20% - Ênfase5 11 9 5" xfId="14546"/>
    <cellStyle name="20% - Ênfase5 11 9 6" xfId="14547"/>
    <cellStyle name="20% - Ênfase5 12" xfId="163"/>
    <cellStyle name="20% - Ênfase5 12 10" xfId="14548"/>
    <cellStyle name="20% - Ênfase5 12 11" xfId="14549"/>
    <cellStyle name="20% - Ênfase5 12 12" xfId="14550"/>
    <cellStyle name="20% - Ênfase5 12 13" xfId="14551"/>
    <cellStyle name="20% - Ênfase5 12 14" xfId="14552"/>
    <cellStyle name="20% - Ênfase5 12 15" xfId="14553"/>
    <cellStyle name="20% - Ênfase5 12 2" xfId="164"/>
    <cellStyle name="20% - Ênfase5 12 3" xfId="14554"/>
    <cellStyle name="20% - Ênfase5 12 3 10" xfId="14555"/>
    <cellStyle name="20% - Ênfase5 12 3 2" xfId="14556"/>
    <cellStyle name="20% - Ênfase5 12 3 2 2" xfId="14557"/>
    <cellStyle name="20% - Ênfase5 12 3 2 2 2" xfId="14558"/>
    <cellStyle name="20% - Ênfase5 12 3 2 2 2 2" xfId="14559"/>
    <cellStyle name="20% - Ênfase5 12 3 2 2 3" xfId="14560"/>
    <cellStyle name="20% - Ênfase5 12 3 2 2 4" xfId="14561"/>
    <cellStyle name="20% - Ênfase5 12 3 2 2 5" xfId="14562"/>
    <cellStyle name="20% - Ênfase5 12 3 2 2 6" xfId="14563"/>
    <cellStyle name="20% - Ênfase5 12 3 2 3" xfId="14564"/>
    <cellStyle name="20% - Ênfase5 12 3 2 3 2" xfId="14565"/>
    <cellStyle name="20% - Ênfase5 12 3 2 3 3" xfId="14566"/>
    <cellStyle name="20% - Ênfase5 12 3 2 4" xfId="14567"/>
    <cellStyle name="20% - Ênfase5 12 3 2 5" xfId="14568"/>
    <cellStyle name="20% - Ênfase5 12 3 2 6" xfId="14569"/>
    <cellStyle name="20% - Ênfase5 12 3 2 7" xfId="14570"/>
    <cellStyle name="20% - Ênfase5 12 3 2 8" xfId="14571"/>
    <cellStyle name="20% - Ênfase5 12 3 3" xfId="14572"/>
    <cellStyle name="20% - Ênfase5 12 3 3 2" xfId="14573"/>
    <cellStyle name="20% - Ênfase5 12 3 3 2 2" xfId="14574"/>
    <cellStyle name="20% - Ênfase5 12 3 3 3" xfId="14575"/>
    <cellStyle name="20% - Ênfase5 12 3 3 4" xfId="14576"/>
    <cellStyle name="20% - Ênfase5 12 3 3 5" xfId="14577"/>
    <cellStyle name="20% - Ênfase5 12 3 3 6" xfId="14578"/>
    <cellStyle name="20% - Ênfase5 12 3 4" xfId="14579"/>
    <cellStyle name="20% - Ênfase5 12 3 4 2" xfId="14580"/>
    <cellStyle name="20% - Ênfase5 12 3 4 3" xfId="14581"/>
    <cellStyle name="20% - Ênfase5 12 3 4 4" xfId="14582"/>
    <cellStyle name="20% - Ênfase5 12 3 5" xfId="14583"/>
    <cellStyle name="20% - Ênfase5 12 3 6" xfId="14584"/>
    <cellStyle name="20% - Ênfase5 12 3 7" xfId="14585"/>
    <cellStyle name="20% - Ênfase5 12 3 8" xfId="14586"/>
    <cellStyle name="20% - Ênfase5 12 3 9" xfId="14587"/>
    <cellStyle name="20% - Ênfase5 12 4" xfId="14588"/>
    <cellStyle name="20% - Ênfase5 12 4 10" xfId="14589"/>
    <cellStyle name="20% - Ênfase5 12 4 2" xfId="14590"/>
    <cellStyle name="20% - Ênfase5 12 4 2 2" xfId="14591"/>
    <cellStyle name="20% - Ênfase5 12 4 2 2 2" xfId="14592"/>
    <cellStyle name="20% - Ênfase5 12 4 2 2 2 2" xfId="14593"/>
    <cellStyle name="20% - Ênfase5 12 4 2 2 3" xfId="14594"/>
    <cellStyle name="20% - Ênfase5 12 4 2 2 4" xfId="14595"/>
    <cellStyle name="20% - Ênfase5 12 4 2 2 5" xfId="14596"/>
    <cellStyle name="20% - Ênfase5 12 4 2 2 6" xfId="14597"/>
    <cellStyle name="20% - Ênfase5 12 4 2 3" xfId="14598"/>
    <cellStyle name="20% - Ênfase5 12 4 2 3 2" xfId="14599"/>
    <cellStyle name="20% - Ênfase5 12 4 2 3 3" xfId="14600"/>
    <cellStyle name="20% - Ênfase5 12 4 2 4" xfId="14601"/>
    <cellStyle name="20% - Ênfase5 12 4 2 5" xfId="14602"/>
    <cellStyle name="20% - Ênfase5 12 4 2 6" xfId="14603"/>
    <cellStyle name="20% - Ênfase5 12 4 2 7" xfId="14604"/>
    <cellStyle name="20% - Ênfase5 12 4 2 8" xfId="14605"/>
    <cellStyle name="20% - Ênfase5 12 4 3" xfId="14606"/>
    <cellStyle name="20% - Ênfase5 12 4 3 2" xfId="14607"/>
    <cellStyle name="20% - Ênfase5 12 4 3 2 2" xfId="14608"/>
    <cellStyle name="20% - Ênfase5 12 4 3 3" xfId="14609"/>
    <cellStyle name="20% - Ênfase5 12 4 3 4" xfId="14610"/>
    <cellStyle name="20% - Ênfase5 12 4 3 5" xfId="14611"/>
    <cellStyle name="20% - Ênfase5 12 4 3 6" xfId="14612"/>
    <cellStyle name="20% - Ênfase5 12 4 4" xfId="14613"/>
    <cellStyle name="20% - Ênfase5 12 4 4 2" xfId="14614"/>
    <cellStyle name="20% - Ênfase5 12 4 4 3" xfId="14615"/>
    <cellStyle name="20% - Ênfase5 12 4 4 4" xfId="14616"/>
    <cellStyle name="20% - Ênfase5 12 4 5" xfId="14617"/>
    <cellStyle name="20% - Ênfase5 12 4 6" xfId="14618"/>
    <cellStyle name="20% - Ênfase5 12 4 7" xfId="14619"/>
    <cellStyle name="20% - Ênfase5 12 4 8" xfId="14620"/>
    <cellStyle name="20% - Ênfase5 12 4 9" xfId="14621"/>
    <cellStyle name="20% - Ênfase5 12 5" xfId="14622"/>
    <cellStyle name="20% - Ênfase5 12 5 10" xfId="14623"/>
    <cellStyle name="20% - Ênfase5 12 5 2" xfId="14624"/>
    <cellStyle name="20% - Ênfase5 12 5 2 2" xfId="14625"/>
    <cellStyle name="20% - Ênfase5 12 5 2 2 2" xfId="14626"/>
    <cellStyle name="20% - Ênfase5 12 5 2 2 2 2" xfId="14627"/>
    <cellStyle name="20% - Ênfase5 12 5 2 2 3" xfId="14628"/>
    <cellStyle name="20% - Ênfase5 12 5 2 2 4" xfId="14629"/>
    <cellStyle name="20% - Ênfase5 12 5 2 2 5" xfId="14630"/>
    <cellStyle name="20% - Ênfase5 12 5 2 2 6" xfId="14631"/>
    <cellStyle name="20% - Ênfase5 12 5 2 3" xfId="14632"/>
    <cellStyle name="20% - Ênfase5 12 5 2 3 2" xfId="14633"/>
    <cellStyle name="20% - Ênfase5 12 5 2 3 3" xfId="14634"/>
    <cellStyle name="20% - Ênfase5 12 5 2 4" xfId="14635"/>
    <cellStyle name="20% - Ênfase5 12 5 2 5" xfId="14636"/>
    <cellStyle name="20% - Ênfase5 12 5 2 6" xfId="14637"/>
    <cellStyle name="20% - Ênfase5 12 5 2 7" xfId="14638"/>
    <cellStyle name="20% - Ênfase5 12 5 2 8" xfId="14639"/>
    <cellStyle name="20% - Ênfase5 12 5 3" xfId="14640"/>
    <cellStyle name="20% - Ênfase5 12 5 3 2" xfId="14641"/>
    <cellStyle name="20% - Ênfase5 12 5 3 2 2" xfId="14642"/>
    <cellStyle name="20% - Ênfase5 12 5 3 3" xfId="14643"/>
    <cellStyle name="20% - Ênfase5 12 5 3 4" xfId="14644"/>
    <cellStyle name="20% - Ênfase5 12 5 3 5" xfId="14645"/>
    <cellStyle name="20% - Ênfase5 12 5 3 6" xfId="14646"/>
    <cellStyle name="20% - Ênfase5 12 5 4" xfId="14647"/>
    <cellStyle name="20% - Ênfase5 12 5 4 2" xfId="14648"/>
    <cellStyle name="20% - Ênfase5 12 5 4 3" xfId="14649"/>
    <cellStyle name="20% - Ênfase5 12 5 4 4" xfId="14650"/>
    <cellStyle name="20% - Ênfase5 12 5 5" xfId="14651"/>
    <cellStyle name="20% - Ênfase5 12 5 6" xfId="14652"/>
    <cellStyle name="20% - Ênfase5 12 5 7" xfId="14653"/>
    <cellStyle name="20% - Ênfase5 12 5 8" xfId="14654"/>
    <cellStyle name="20% - Ênfase5 12 5 9" xfId="14655"/>
    <cellStyle name="20% - Ênfase5 12 6" xfId="14656"/>
    <cellStyle name="20% - Ênfase5 12 6 2" xfId="14657"/>
    <cellStyle name="20% - Ênfase5 12 6 2 2" xfId="14658"/>
    <cellStyle name="20% - Ênfase5 12 6 2 2 2" xfId="14659"/>
    <cellStyle name="20% - Ênfase5 12 6 2 3" xfId="14660"/>
    <cellStyle name="20% - Ênfase5 12 6 2 4" xfId="14661"/>
    <cellStyle name="20% - Ênfase5 12 6 2 5" xfId="14662"/>
    <cellStyle name="20% - Ênfase5 12 6 2 6" xfId="14663"/>
    <cellStyle name="20% - Ênfase5 12 6 3" xfId="14664"/>
    <cellStyle name="20% - Ênfase5 12 6 3 2" xfId="14665"/>
    <cellStyle name="20% - Ênfase5 12 6 3 3" xfId="14666"/>
    <cellStyle name="20% - Ênfase5 12 6 3 4" xfId="14667"/>
    <cellStyle name="20% - Ênfase5 12 6 4" xfId="14668"/>
    <cellStyle name="20% - Ênfase5 12 6 5" xfId="14669"/>
    <cellStyle name="20% - Ênfase5 12 6 6" xfId="14670"/>
    <cellStyle name="20% - Ênfase5 12 6 7" xfId="14671"/>
    <cellStyle name="20% - Ênfase5 12 6 8" xfId="14672"/>
    <cellStyle name="20% - Ênfase5 12 6 9" xfId="14673"/>
    <cellStyle name="20% - Ênfase5 12 7" xfId="14674"/>
    <cellStyle name="20% - Ênfase5 12 7 2" xfId="14675"/>
    <cellStyle name="20% - Ênfase5 12 7 2 2" xfId="14676"/>
    <cellStyle name="20% - Ênfase5 12 7 2 2 2" xfId="14677"/>
    <cellStyle name="20% - Ênfase5 12 7 2 3" xfId="14678"/>
    <cellStyle name="20% - Ênfase5 12 7 2 4" xfId="14679"/>
    <cellStyle name="20% - Ênfase5 12 7 2 5" xfId="14680"/>
    <cellStyle name="20% - Ênfase5 12 7 2 6" xfId="14681"/>
    <cellStyle name="20% - Ênfase5 12 7 3" xfId="14682"/>
    <cellStyle name="20% - Ênfase5 12 7 3 2" xfId="14683"/>
    <cellStyle name="20% - Ênfase5 12 7 3 3" xfId="14684"/>
    <cellStyle name="20% - Ênfase5 12 7 4" xfId="14685"/>
    <cellStyle name="20% - Ênfase5 12 7 5" xfId="14686"/>
    <cellStyle name="20% - Ênfase5 12 7 6" xfId="14687"/>
    <cellStyle name="20% - Ênfase5 12 7 7" xfId="14688"/>
    <cellStyle name="20% - Ênfase5 12 7 8" xfId="14689"/>
    <cellStyle name="20% - Ênfase5 12 8" xfId="14690"/>
    <cellStyle name="20% - Ênfase5 12 8 2" xfId="14691"/>
    <cellStyle name="20% - Ênfase5 12 8 2 2" xfId="14692"/>
    <cellStyle name="20% - Ênfase5 12 8 2 3" xfId="14693"/>
    <cellStyle name="20% - Ênfase5 12 8 3" xfId="14694"/>
    <cellStyle name="20% - Ênfase5 12 8 4" xfId="14695"/>
    <cellStyle name="20% - Ênfase5 12 8 5" xfId="14696"/>
    <cellStyle name="20% - Ênfase5 12 8 6" xfId="14697"/>
    <cellStyle name="20% - Ênfase5 12 8 7" xfId="14698"/>
    <cellStyle name="20% - Ênfase5 12 9" xfId="14699"/>
    <cellStyle name="20% - Ênfase5 12 9 2" xfId="14700"/>
    <cellStyle name="20% - Ênfase5 12 9 3" xfId="14701"/>
    <cellStyle name="20% - Ênfase5 12 9 4" xfId="14702"/>
    <cellStyle name="20% - Ênfase5 12 9 5" xfId="14703"/>
    <cellStyle name="20% - Ênfase5 12 9 6" xfId="14704"/>
    <cellStyle name="20% - Ênfase5 13" xfId="165"/>
    <cellStyle name="20% - Ênfase5 13 10" xfId="14705"/>
    <cellStyle name="20% - Ênfase5 13 11" xfId="14706"/>
    <cellStyle name="20% - Ênfase5 13 12" xfId="14707"/>
    <cellStyle name="20% - Ênfase5 13 13" xfId="14708"/>
    <cellStyle name="20% - Ênfase5 13 14" xfId="14709"/>
    <cellStyle name="20% - Ênfase5 13 15" xfId="14710"/>
    <cellStyle name="20% - Ênfase5 13 2" xfId="166"/>
    <cellStyle name="20% - Ênfase5 13 3" xfId="14711"/>
    <cellStyle name="20% - Ênfase5 13 3 10" xfId="14712"/>
    <cellStyle name="20% - Ênfase5 13 3 2" xfId="14713"/>
    <cellStyle name="20% - Ênfase5 13 3 2 2" xfId="14714"/>
    <cellStyle name="20% - Ênfase5 13 3 2 2 2" xfId="14715"/>
    <cellStyle name="20% - Ênfase5 13 3 2 2 2 2" xfId="14716"/>
    <cellStyle name="20% - Ênfase5 13 3 2 2 3" xfId="14717"/>
    <cellStyle name="20% - Ênfase5 13 3 2 2 4" xfId="14718"/>
    <cellStyle name="20% - Ênfase5 13 3 2 2 5" xfId="14719"/>
    <cellStyle name="20% - Ênfase5 13 3 2 2 6" xfId="14720"/>
    <cellStyle name="20% - Ênfase5 13 3 2 3" xfId="14721"/>
    <cellStyle name="20% - Ênfase5 13 3 2 3 2" xfId="14722"/>
    <cellStyle name="20% - Ênfase5 13 3 2 3 3" xfId="14723"/>
    <cellStyle name="20% - Ênfase5 13 3 2 4" xfId="14724"/>
    <cellStyle name="20% - Ênfase5 13 3 2 5" xfId="14725"/>
    <cellStyle name="20% - Ênfase5 13 3 2 6" xfId="14726"/>
    <cellStyle name="20% - Ênfase5 13 3 2 7" xfId="14727"/>
    <cellStyle name="20% - Ênfase5 13 3 2 8" xfId="14728"/>
    <cellStyle name="20% - Ênfase5 13 3 3" xfId="14729"/>
    <cellStyle name="20% - Ênfase5 13 3 3 2" xfId="14730"/>
    <cellStyle name="20% - Ênfase5 13 3 3 2 2" xfId="14731"/>
    <cellStyle name="20% - Ênfase5 13 3 3 3" xfId="14732"/>
    <cellStyle name="20% - Ênfase5 13 3 3 4" xfId="14733"/>
    <cellStyle name="20% - Ênfase5 13 3 3 5" xfId="14734"/>
    <cellStyle name="20% - Ênfase5 13 3 3 6" xfId="14735"/>
    <cellStyle name="20% - Ênfase5 13 3 4" xfId="14736"/>
    <cellStyle name="20% - Ênfase5 13 3 4 2" xfId="14737"/>
    <cellStyle name="20% - Ênfase5 13 3 4 3" xfId="14738"/>
    <cellStyle name="20% - Ênfase5 13 3 4 4" xfId="14739"/>
    <cellStyle name="20% - Ênfase5 13 3 5" xfId="14740"/>
    <cellStyle name="20% - Ênfase5 13 3 6" xfId="14741"/>
    <cellStyle name="20% - Ênfase5 13 3 7" xfId="14742"/>
    <cellStyle name="20% - Ênfase5 13 3 8" xfId="14743"/>
    <cellStyle name="20% - Ênfase5 13 3 9" xfId="14744"/>
    <cellStyle name="20% - Ênfase5 13 4" xfId="14745"/>
    <cellStyle name="20% - Ênfase5 13 4 10" xfId="14746"/>
    <cellStyle name="20% - Ênfase5 13 4 2" xfId="14747"/>
    <cellStyle name="20% - Ênfase5 13 4 2 2" xfId="14748"/>
    <cellStyle name="20% - Ênfase5 13 4 2 2 2" xfId="14749"/>
    <cellStyle name="20% - Ênfase5 13 4 2 2 2 2" xfId="14750"/>
    <cellStyle name="20% - Ênfase5 13 4 2 2 3" xfId="14751"/>
    <cellStyle name="20% - Ênfase5 13 4 2 2 4" xfId="14752"/>
    <cellStyle name="20% - Ênfase5 13 4 2 2 5" xfId="14753"/>
    <cellStyle name="20% - Ênfase5 13 4 2 2 6" xfId="14754"/>
    <cellStyle name="20% - Ênfase5 13 4 2 3" xfId="14755"/>
    <cellStyle name="20% - Ênfase5 13 4 2 3 2" xfId="14756"/>
    <cellStyle name="20% - Ênfase5 13 4 2 3 3" xfId="14757"/>
    <cellStyle name="20% - Ênfase5 13 4 2 4" xfId="14758"/>
    <cellStyle name="20% - Ênfase5 13 4 2 5" xfId="14759"/>
    <cellStyle name="20% - Ênfase5 13 4 2 6" xfId="14760"/>
    <cellStyle name="20% - Ênfase5 13 4 2 7" xfId="14761"/>
    <cellStyle name="20% - Ênfase5 13 4 2 8" xfId="14762"/>
    <cellStyle name="20% - Ênfase5 13 4 3" xfId="14763"/>
    <cellStyle name="20% - Ênfase5 13 4 3 2" xfId="14764"/>
    <cellStyle name="20% - Ênfase5 13 4 3 2 2" xfId="14765"/>
    <cellStyle name="20% - Ênfase5 13 4 3 3" xfId="14766"/>
    <cellStyle name="20% - Ênfase5 13 4 3 4" xfId="14767"/>
    <cellStyle name="20% - Ênfase5 13 4 3 5" xfId="14768"/>
    <cellStyle name="20% - Ênfase5 13 4 3 6" xfId="14769"/>
    <cellStyle name="20% - Ênfase5 13 4 4" xfId="14770"/>
    <cellStyle name="20% - Ênfase5 13 4 4 2" xfId="14771"/>
    <cellStyle name="20% - Ênfase5 13 4 4 3" xfId="14772"/>
    <cellStyle name="20% - Ênfase5 13 4 4 4" xfId="14773"/>
    <cellStyle name="20% - Ênfase5 13 4 5" xfId="14774"/>
    <cellStyle name="20% - Ênfase5 13 4 6" xfId="14775"/>
    <cellStyle name="20% - Ênfase5 13 4 7" xfId="14776"/>
    <cellStyle name="20% - Ênfase5 13 4 8" xfId="14777"/>
    <cellStyle name="20% - Ênfase5 13 4 9" xfId="14778"/>
    <cellStyle name="20% - Ênfase5 13 5" xfId="14779"/>
    <cellStyle name="20% - Ênfase5 13 5 10" xfId="14780"/>
    <cellStyle name="20% - Ênfase5 13 5 2" xfId="14781"/>
    <cellStyle name="20% - Ênfase5 13 5 2 2" xfId="14782"/>
    <cellStyle name="20% - Ênfase5 13 5 2 2 2" xfId="14783"/>
    <cellStyle name="20% - Ênfase5 13 5 2 2 2 2" xfId="14784"/>
    <cellStyle name="20% - Ênfase5 13 5 2 2 3" xfId="14785"/>
    <cellStyle name="20% - Ênfase5 13 5 2 2 4" xfId="14786"/>
    <cellStyle name="20% - Ênfase5 13 5 2 2 5" xfId="14787"/>
    <cellStyle name="20% - Ênfase5 13 5 2 2 6" xfId="14788"/>
    <cellStyle name="20% - Ênfase5 13 5 2 3" xfId="14789"/>
    <cellStyle name="20% - Ênfase5 13 5 2 3 2" xfId="14790"/>
    <cellStyle name="20% - Ênfase5 13 5 2 3 3" xfId="14791"/>
    <cellStyle name="20% - Ênfase5 13 5 2 4" xfId="14792"/>
    <cellStyle name="20% - Ênfase5 13 5 2 5" xfId="14793"/>
    <cellStyle name="20% - Ênfase5 13 5 2 6" xfId="14794"/>
    <cellStyle name="20% - Ênfase5 13 5 2 7" xfId="14795"/>
    <cellStyle name="20% - Ênfase5 13 5 2 8" xfId="14796"/>
    <cellStyle name="20% - Ênfase5 13 5 3" xfId="14797"/>
    <cellStyle name="20% - Ênfase5 13 5 3 2" xfId="14798"/>
    <cellStyle name="20% - Ênfase5 13 5 3 2 2" xfId="14799"/>
    <cellStyle name="20% - Ênfase5 13 5 3 3" xfId="14800"/>
    <cellStyle name="20% - Ênfase5 13 5 3 4" xfId="14801"/>
    <cellStyle name="20% - Ênfase5 13 5 3 5" xfId="14802"/>
    <cellStyle name="20% - Ênfase5 13 5 3 6" xfId="14803"/>
    <cellStyle name="20% - Ênfase5 13 5 4" xfId="14804"/>
    <cellStyle name="20% - Ênfase5 13 5 4 2" xfId="14805"/>
    <cellStyle name="20% - Ênfase5 13 5 4 3" xfId="14806"/>
    <cellStyle name="20% - Ênfase5 13 5 4 4" xfId="14807"/>
    <cellStyle name="20% - Ênfase5 13 5 5" xfId="14808"/>
    <cellStyle name="20% - Ênfase5 13 5 6" xfId="14809"/>
    <cellStyle name="20% - Ênfase5 13 5 7" xfId="14810"/>
    <cellStyle name="20% - Ênfase5 13 5 8" xfId="14811"/>
    <cellStyle name="20% - Ênfase5 13 5 9" xfId="14812"/>
    <cellStyle name="20% - Ênfase5 13 6" xfId="14813"/>
    <cellStyle name="20% - Ênfase5 13 6 2" xfId="14814"/>
    <cellStyle name="20% - Ênfase5 13 6 2 2" xfId="14815"/>
    <cellStyle name="20% - Ênfase5 13 6 2 2 2" xfId="14816"/>
    <cellStyle name="20% - Ênfase5 13 6 2 3" xfId="14817"/>
    <cellStyle name="20% - Ênfase5 13 6 2 4" xfId="14818"/>
    <cellStyle name="20% - Ênfase5 13 6 2 5" xfId="14819"/>
    <cellStyle name="20% - Ênfase5 13 6 2 6" xfId="14820"/>
    <cellStyle name="20% - Ênfase5 13 6 3" xfId="14821"/>
    <cellStyle name="20% - Ênfase5 13 6 3 2" xfId="14822"/>
    <cellStyle name="20% - Ênfase5 13 6 3 3" xfId="14823"/>
    <cellStyle name="20% - Ênfase5 13 6 3 4" xfId="14824"/>
    <cellStyle name="20% - Ênfase5 13 6 4" xfId="14825"/>
    <cellStyle name="20% - Ênfase5 13 6 5" xfId="14826"/>
    <cellStyle name="20% - Ênfase5 13 6 6" xfId="14827"/>
    <cellStyle name="20% - Ênfase5 13 6 7" xfId="14828"/>
    <cellStyle name="20% - Ênfase5 13 6 8" xfId="14829"/>
    <cellStyle name="20% - Ênfase5 13 6 9" xfId="14830"/>
    <cellStyle name="20% - Ênfase5 13 7" xfId="14831"/>
    <cellStyle name="20% - Ênfase5 13 7 2" xfId="14832"/>
    <cellStyle name="20% - Ênfase5 13 7 2 2" xfId="14833"/>
    <cellStyle name="20% - Ênfase5 13 7 2 2 2" xfId="14834"/>
    <cellStyle name="20% - Ênfase5 13 7 2 3" xfId="14835"/>
    <cellStyle name="20% - Ênfase5 13 7 2 4" xfId="14836"/>
    <cellStyle name="20% - Ênfase5 13 7 2 5" xfId="14837"/>
    <cellStyle name="20% - Ênfase5 13 7 2 6" xfId="14838"/>
    <cellStyle name="20% - Ênfase5 13 7 3" xfId="14839"/>
    <cellStyle name="20% - Ênfase5 13 7 3 2" xfId="14840"/>
    <cellStyle name="20% - Ênfase5 13 7 3 3" xfId="14841"/>
    <cellStyle name="20% - Ênfase5 13 7 4" xfId="14842"/>
    <cellStyle name="20% - Ênfase5 13 7 5" xfId="14843"/>
    <cellStyle name="20% - Ênfase5 13 7 6" xfId="14844"/>
    <cellStyle name="20% - Ênfase5 13 7 7" xfId="14845"/>
    <cellStyle name="20% - Ênfase5 13 7 8" xfId="14846"/>
    <cellStyle name="20% - Ênfase5 13 8" xfId="14847"/>
    <cellStyle name="20% - Ênfase5 13 8 2" xfId="14848"/>
    <cellStyle name="20% - Ênfase5 13 8 2 2" xfId="14849"/>
    <cellStyle name="20% - Ênfase5 13 8 2 3" xfId="14850"/>
    <cellStyle name="20% - Ênfase5 13 8 3" xfId="14851"/>
    <cellStyle name="20% - Ênfase5 13 8 4" xfId="14852"/>
    <cellStyle name="20% - Ênfase5 13 8 5" xfId="14853"/>
    <cellStyle name="20% - Ênfase5 13 8 6" xfId="14854"/>
    <cellStyle name="20% - Ênfase5 13 8 7" xfId="14855"/>
    <cellStyle name="20% - Ênfase5 13 9" xfId="14856"/>
    <cellStyle name="20% - Ênfase5 13 9 2" xfId="14857"/>
    <cellStyle name="20% - Ênfase5 13 9 3" xfId="14858"/>
    <cellStyle name="20% - Ênfase5 13 9 4" xfId="14859"/>
    <cellStyle name="20% - Ênfase5 13 9 5" xfId="14860"/>
    <cellStyle name="20% - Ênfase5 13 9 6" xfId="14861"/>
    <cellStyle name="20% - Ênfase5 14" xfId="3056"/>
    <cellStyle name="20% - Ênfase5 14 10" xfId="14862"/>
    <cellStyle name="20% - Ênfase5 14 11" xfId="14863"/>
    <cellStyle name="20% - Ênfase5 14 2" xfId="167"/>
    <cellStyle name="20% - Ênfase5 14 3" xfId="14864"/>
    <cellStyle name="20% - Ênfase5 14 3 2" xfId="14865"/>
    <cellStyle name="20% - Ênfase5 14 3 2 2" xfId="14866"/>
    <cellStyle name="20% - Ênfase5 14 3 2 2 2" xfId="14867"/>
    <cellStyle name="20% - Ênfase5 14 3 2 3" xfId="14868"/>
    <cellStyle name="20% - Ênfase5 14 3 2 4" xfId="14869"/>
    <cellStyle name="20% - Ênfase5 14 3 2 5" xfId="14870"/>
    <cellStyle name="20% - Ênfase5 14 3 2 6" xfId="14871"/>
    <cellStyle name="20% - Ênfase5 14 3 3" xfId="14872"/>
    <cellStyle name="20% - Ênfase5 14 3 3 2" xfId="14873"/>
    <cellStyle name="20% - Ênfase5 14 3 3 3" xfId="14874"/>
    <cellStyle name="20% - Ênfase5 14 3 4" xfId="14875"/>
    <cellStyle name="20% - Ênfase5 14 3 5" xfId="14876"/>
    <cellStyle name="20% - Ênfase5 14 3 6" xfId="14877"/>
    <cellStyle name="20% - Ênfase5 14 3 7" xfId="14878"/>
    <cellStyle name="20% - Ênfase5 14 3 8" xfId="14879"/>
    <cellStyle name="20% - Ênfase5 14 4" xfId="14880"/>
    <cellStyle name="20% - Ênfase5 14 4 2" xfId="14881"/>
    <cellStyle name="20% - Ênfase5 14 4 2 2" xfId="14882"/>
    <cellStyle name="20% - Ênfase5 14 4 3" xfId="14883"/>
    <cellStyle name="20% - Ênfase5 14 4 4" xfId="14884"/>
    <cellStyle name="20% - Ênfase5 14 4 5" xfId="14885"/>
    <cellStyle name="20% - Ênfase5 14 4 6" xfId="14886"/>
    <cellStyle name="20% - Ênfase5 14 5" xfId="14887"/>
    <cellStyle name="20% - Ênfase5 14 5 2" xfId="14888"/>
    <cellStyle name="20% - Ênfase5 14 5 3" xfId="14889"/>
    <cellStyle name="20% - Ênfase5 14 5 4" xfId="14890"/>
    <cellStyle name="20% - Ênfase5 14 6" xfId="14891"/>
    <cellStyle name="20% - Ênfase5 14 7" xfId="14892"/>
    <cellStyle name="20% - Ênfase5 14 8" xfId="14893"/>
    <cellStyle name="20% - Ênfase5 14 9" xfId="14894"/>
    <cellStyle name="20% - Ênfase5 15" xfId="14895"/>
    <cellStyle name="20% - Ênfase5 15 10" xfId="14896"/>
    <cellStyle name="20% - Ênfase5 15 11" xfId="14897"/>
    <cellStyle name="20% - Ênfase5 15 2" xfId="168"/>
    <cellStyle name="20% - Ênfase5 15 3" xfId="14898"/>
    <cellStyle name="20% - Ênfase5 15 3 2" xfId="14899"/>
    <cellStyle name="20% - Ênfase5 15 3 2 2" xfId="14900"/>
    <cellStyle name="20% - Ênfase5 15 3 2 2 2" xfId="14901"/>
    <cellStyle name="20% - Ênfase5 15 3 2 3" xfId="14902"/>
    <cellStyle name="20% - Ênfase5 15 3 2 4" xfId="14903"/>
    <cellStyle name="20% - Ênfase5 15 3 2 5" xfId="14904"/>
    <cellStyle name="20% - Ênfase5 15 3 2 6" xfId="14905"/>
    <cellStyle name="20% - Ênfase5 15 3 3" xfId="14906"/>
    <cellStyle name="20% - Ênfase5 15 3 3 2" xfId="14907"/>
    <cellStyle name="20% - Ênfase5 15 3 3 3" xfId="14908"/>
    <cellStyle name="20% - Ênfase5 15 3 4" xfId="14909"/>
    <cellStyle name="20% - Ênfase5 15 3 5" xfId="14910"/>
    <cellStyle name="20% - Ênfase5 15 3 6" xfId="14911"/>
    <cellStyle name="20% - Ênfase5 15 3 7" xfId="14912"/>
    <cellStyle name="20% - Ênfase5 15 3 8" xfId="14913"/>
    <cellStyle name="20% - Ênfase5 15 4" xfId="14914"/>
    <cellStyle name="20% - Ênfase5 15 4 2" xfId="14915"/>
    <cellStyle name="20% - Ênfase5 15 4 2 2" xfId="14916"/>
    <cellStyle name="20% - Ênfase5 15 4 3" xfId="14917"/>
    <cellStyle name="20% - Ênfase5 15 4 4" xfId="14918"/>
    <cellStyle name="20% - Ênfase5 15 4 5" xfId="14919"/>
    <cellStyle name="20% - Ênfase5 15 4 6" xfId="14920"/>
    <cellStyle name="20% - Ênfase5 15 5" xfId="14921"/>
    <cellStyle name="20% - Ênfase5 15 5 2" xfId="14922"/>
    <cellStyle name="20% - Ênfase5 15 5 3" xfId="14923"/>
    <cellStyle name="20% - Ênfase5 15 5 4" xfId="14924"/>
    <cellStyle name="20% - Ênfase5 15 6" xfId="14925"/>
    <cellStyle name="20% - Ênfase5 15 7" xfId="14926"/>
    <cellStyle name="20% - Ênfase5 15 8" xfId="14927"/>
    <cellStyle name="20% - Ênfase5 15 9" xfId="14928"/>
    <cellStyle name="20% - Ênfase5 16" xfId="14929"/>
    <cellStyle name="20% - Ênfase5 16 10" xfId="14930"/>
    <cellStyle name="20% - Ênfase5 16 2" xfId="169"/>
    <cellStyle name="20% - Ênfase5 16 3" xfId="14931"/>
    <cellStyle name="20% - Ênfase5 16 3 2" xfId="14932"/>
    <cellStyle name="20% - Ênfase5 16 3 2 2" xfId="14933"/>
    <cellStyle name="20% - Ênfase5 16 3 3" xfId="14934"/>
    <cellStyle name="20% - Ênfase5 16 3 4" xfId="14935"/>
    <cellStyle name="20% - Ênfase5 16 3 5" xfId="14936"/>
    <cellStyle name="20% - Ênfase5 16 3 6" xfId="14937"/>
    <cellStyle name="20% - Ênfase5 16 4" xfId="14938"/>
    <cellStyle name="20% - Ênfase5 16 4 2" xfId="14939"/>
    <cellStyle name="20% - Ênfase5 16 4 3" xfId="14940"/>
    <cellStyle name="20% - Ênfase5 16 4 4" xfId="14941"/>
    <cellStyle name="20% - Ênfase5 16 5" xfId="14942"/>
    <cellStyle name="20% - Ênfase5 16 6" xfId="14943"/>
    <cellStyle name="20% - Ênfase5 16 7" xfId="14944"/>
    <cellStyle name="20% - Ênfase5 16 8" xfId="14945"/>
    <cellStyle name="20% - Ênfase5 16 9" xfId="14946"/>
    <cellStyle name="20% - Ênfase5 17" xfId="14947"/>
    <cellStyle name="20% - Ênfase5 17 2" xfId="170"/>
    <cellStyle name="20% - Ênfase5 17 3" xfId="14948"/>
    <cellStyle name="20% - Ênfase5 17 3 2" xfId="14949"/>
    <cellStyle name="20% - Ênfase5 17 3 2 2" xfId="14950"/>
    <cellStyle name="20% - Ênfase5 17 3 3" xfId="14951"/>
    <cellStyle name="20% - Ênfase5 17 3 4" xfId="14952"/>
    <cellStyle name="20% - Ênfase5 17 3 5" xfId="14953"/>
    <cellStyle name="20% - Ênfase5 17 3 6" xfId="14954"/>
    <cellStyle name="20% - Ênfase5 17 4" xfId="14955"/>
    <cellStyle name="20% - Ênfase5 17 4 2" xfId="14956"/>
    <cellStyle name="20% - Ênfase5 17 4 3" xfId="14957"/>
    <cellStyle name="20% - Ênfase5 17 5" xfId="14958"/>
    <cellStyle name="20% - Ênfase5 17 6" xfId="14959"/>
    <cellStyle name="20% - Ênfase5 17 7" xfId="14960"/>
    <cellStyle name="20% - Ênfase5 17 8" xfId="14961"/>
    <cellStyle name="20% - Ênfase5 17 9" xfId="14962"/>
    <cellStyle name="20% - Ênfase5 18" xfId="14963"/>
    <cellStyle name="20% - Ênfase5 18 2" xfId="14964"/>
    <cellStyle name="20% - Ênfase5 18 2 2" xfId="14965"/>
    <cellStyle name="20% - Ênfase5 18 2 3" xfId="14966"/>
    <cellStyle name="20% - Ênfase5 18 3" xfId="14967"/>
    <cellStyle name="20% - Ênfase5 18 4" xfId="14968"/>
    <cellStyle name="20% - Ênfase5 18 5" xfId="14969"/>
    <cellStyle name="20% - Ênfase5 18 6" xfId="14970"/>
    <cellStyle name="20% - Ênfase5 18 7" xfId="14971"/>
    <cellStyle name="20% - Ênfase5 19" xfId="14972"/>
    <cellStyle name="20% - Ênfase5 19 2" xfId="14973"/>
    <cellStyle name="20% - Ênfase5 19 3" xfId="14974"/>
    <cellStyle name="20% - Ênfase5 19 4" xfId="14975"/>
    <cellStyle name="20% - Ênfase5 19 5" xfId="14976"/>
    <cellStyle name="20% - Ênfase5 19 6" xfId="14977"/>
    <cellStyle name="20% - Ênfase5 2" xfId="171"/>
    <cellStyle name="20% - Ênfase5 2 2" xfId="172"/>
    <cellStyle name="20% - Ênfase5 2 2 2" xfId="14978"/>
    <cellStyle name="20% - Ênfase5 2 2 2 10" xfId="14979"/>
    <cellStyle name="20% - Ênfase5 2 2 2 2" xfId="14980"/>
    <cellStyle name="20% - Ênfase5 2 2 2 2 2" xfId="14981"/>
    <cellStyle name="20% - Ênfase5 2 2 2 2 2 2" xfId="14982"/>
    <cellStyle name="20% - Ênfase5 2 2 2 2 2 2 2" xfId="14983"/>
    <cellStyle name="20% - Ênfase5 2 2 2 2 2 3" xfId="14984"/>
    <cellStyle name="20% - Ênfase5 2 2 2 2 2 4" xfId="14985"/>
    <cellStyle name="20% - Ênfase5 2 2 2 2 2 5" xfId="14986"/>
    <cellStyle name="20% - Ênfase5 2 2 2 2 2 6" xfId="14987"/>
    <cellStyle name="20% - Ênfase5 2 2 2 2 3" xfId="14988"/>
    <cellStyle name="20% - Ênfase5 2 2 2 2 3 2" xfId="14989"/>
    <cellStyle name="20% - Ênfase5 2 2 2 2 3 3" xfId="14990"/>
    <cellStyle name="20% - Ênfase5 2 2 2 2 4" xfId="14991"/>
    <cellStyle name="20% - Ênfase5 2 2 2 2 5" xfId="14992"/>
    <cellStyle name="20% - Ênfase5 2 2 2 2 6" xfId="14993"/>
    <cellStyle name="20% - Ênfase5 2 2 2 2 7" xfId="14994"/>
    <cellStyle name="20% - Ênfase5 2 2 2 2 8" xfId="14995"/>
    <cellStyle name="20% - Ênfase5 2 2 2 3" xfId="14996"/>
    <cellStyle name="20% - Ênfase5 2 2 2 3 2" xfId="14997"/>
    <cellStyle name="20% - Ênfase5 2 2 2 3 2 2" xfId="14998"/>
    <cellStyle name="20% - Ênfase5 2 2 2 3 3" xfId="14999"/>
    <cellStyle name="20% - Ênfase5 2 2 2 3 4" xfId="15000"/>
    <cellStyle name="20% - Ênfase5 2 2 2 3 5" xfId="15001"/>
    <cellStyle name="20% - Ênfase5 2 2 2 3 6" xfId="15002"/>
    <cellStyle name="20% - Ênfase5 2 2 2 4" xfId="15003"/>
    <cellStyle name="20% - Ênfase5 2 2 2 4 2" xfId="15004"/>
    <cellStyle name="20% - Ênfase5 2 2 2 4 3" xfId="15005"/>
    <cellStyle name="20% - Ênfase5 2 2 2 4 4" xfId="15006"/>
    <cellStyle name="20% - Ênfase5 2 2 2 5" xfId="15007"/>
    <cellStyle name="20% - Ênfase5 2 2 2 6" xfId="15008"/>
    <cellStyle name="20% - Ênfase5 2 2 2 7" xfId="15009"/>
    <cellStyle name="20% - Ênfase5 2 2 2 8" xfId="15010"/>
    <cellStyle name="20% - Ênfase5 2 2 2 9" xfId="15011"/>
    <cellStyle name="20% - Ênfase5 2 2 3" xfId="15012"/>
    <cellStyle name="20% - Ênfase5 2 2 4" xfId="15013"/>
    <cellStyle name="20% - Ênfase5 2 2 4 10" xfId="15014"/>
    <cellStyle name="20% - Ênfase5 2 2 4 2" xfId="15015"/>
    <cellStyle name="20% - Ênfase5 2 2 4 2 2" xfId="15016"/>
    <cellStyle name="20% - Ênfase5 2 2 4 2 2 2" xfId="15017"/>
    <cellStyle name="20% - Ênfase5 2 2 4 2 2 2 2" xfId="15018"/>
    <cellStyle name="20% - Ênfase5 2 2 4 2 2 3" xfId="15019"/>
    <cellStyle name="20% - Ênfase5 2 2 4 2 2 4" xfId="15020"/>
    <cellStyle name="20% - Ênfase5 2 2 4 2 2 5" xfId="15021"/>
    <cellStyle name="20% - Ênfase5 2 2 4 2 2 6" xfId="15022"/>
    <cellStyle name="20% - Ênfase5 2 2 4 2 3" xfId="15023"/>
    <cellStyle name="20% - Ênfase5 2 2 4 2 3 2" xfId="15024"/>
    <cellStyle name="20% - Ênfase5 2 2 4 2 3 3" xfId="15025"/>
    <cellStyle name="20% - Ênfase5 2 2 4 2 4" xfId="15026"/>
    <cellStyle name="20% - Ênfase5 2 2 4 2 5" xfId="15027"/>
    <cellStyle name="20% - Ênfase5 2 2 4 2 6" xfId="15028"/>
    <cellStyle name="20% - Ênfase5 2 2 4 2 7" xfId="15029"/>
    <cellStyle name="20% - Ênfase5 2 2 4 2 8" xfId="15030"/>
    <cellStyle name="20% - Ênfase5 2 2 4 3" xfId="15031"/>
    <cellStyle name="20% - Ênfase5 2 2 4 3 2" xfId="15032"/>
    <cellStyle name="20% - Ênfase5 2 2 4 3 2 2" xfId="15033"/>
    <cellStyle name="20% - Ênfase5 2 2 4 3 3" xfId="15034"/>
    <cellStyle name="20% - Ênfase5 2 2 4 3 4" xfId="15035"/>
    <cellStyle name="20% - Ênfase5 2 2 4 3 5" xfId="15036"/>
    <cellStyle name="20% - Ênfase5 2 2 4 3 6" xfId="15037"/>
    <cellStyle name="20% - Ênfase5 2 2 4 4" xfId="15038"/>
    <cellStyle name="20% - Ênfase5 2 2 4 4 2" xfId="15039"/>
    <cellStyle name="20% - Ênfase5 2 2 4 4 3" xfId="15040"/>
    <cellStyle name="20% - Ênfase5 2 2 4 4 4" xfId="15041"/>
    <cellStyle name="20% - Ênfase5 2 2 4 5" xfId="15042"/>
    <cellStyle name="20% - Ênfase5 2 2 4 6" xfId="15043"/>
    <cellStyle name="20% - Ênfase5 2 2 4 7" xfId="15044"/>
    <cellStyle name="20% - Ênfase5 2 2 4 8" xfId="15045"/>
    <cellStyle name="20% - Ênfase5 2 2 4 9" xfId="15046"/>
    <cellStyle name="20% - Ênfase5 2 2 5" xfId="15047"/>
    <cellStyle name="20% - Ênfase5 2 2 5 10" xfId="15048"/>
    <cellStyle name="20% - Ênfase5 2 2 5 2" xfId="15049"/>
    <cellStyle name="20% - Ênfase5 2 2 5 2 2" xfId="15050"/>
    <cellStyle name="20% - Ênfase5 2 2 5 2 2 2" xfId="15051"/>
    <cellStyle name="20% - Ênfase5 2 2 5 2 2 2 2" xfId="15052"/>
    <cellStyle name="20% - Ênfase5 2 2 5 2 2 3" xfId="15053"/>
    <cellStyle name="20% - Ênfase5 2 2 5 2 2 4" xfId="15054"/>
    <cellStyle name="20% - Ênfase5 2 2 5 2 2 5" xfId="15055"/>
    <cellStyle name="20% - Ênfase5 2 2 5 2 2 6" xfId="15056"/>
    <cellStyle name="20% - Ênfase5 2 2 5 2 3" xfId="15057"/>
    <cellStyle name="20% - Ênfase5 2 2 5 2 3 2" xfId="15058"/>
    <cellStyle name="20% - Ênfase5 2 2 5 2 3 3" xfId="15059"/>
    <cellStyle name="20% - Ênfase5 2 2 5 2 4" xfId="15060"/>
    <cellStyle name="20% - Ênfase5 2 2 5 2 5" xfId="15061"/>
    <cellStyle name="20% - Ênfase5 2 2 5 2 6" xfId="15062"/>
    <cellStyle name="20% - Ênfase5 2 2 5 2 7" xfId="15063"/>
    <cellStyle name="20% - Ênfase5 2 2 5 2 8" xfId="15064"/>
    <cellStyle name="20% - Ênfase5 2 2 5 3" xfId="15065"/>
    <cellStyle name="20% - Ênfase5 2 2 5 3 2" xfId="15066"/>
    <cellStyle name="20% - Ênfase5 2 2 5 3 2 2" xfId="15067"/>
    <cellStyle name="20% - Ênfase5 2 2 5 3 3" xfId="15068"/>
    <cellStyle name="20% - Ênfase5 2 2 5 3 4" xfId="15069"/>
    <cellStyle name="20% - Ênfase5 2 2 5 3 5" xfId="15070"/>
    <cellStyle name="20% - Ênfase5 2 2 5 3 6" xfId="15071"/>
    <cellStyle name="20% - Ênfase5 2 2 5 4" xfId="15072"/>
    <cellStyle name="20% - Ênfase5 2 2 5 4 2" xfId="15073"/>
    <cellStyle name="20% - Ênfase5 2 2 5 4 3" xfId="15074"/>
    <cellStyle name="20% - Ênfase5 2 2 5 4 4" xfId="15075"/>
    <cellStyle name="20% - Ênfase5 2 2 5 5" xfId="15076"/>
    <cellStyle name="20% - Ênfase5 2 2 5 6" xfId="15077"/>
    <cellStyle name="20% - Ênfase5 2 2 5 7" xfId="15078"/>
    <cellStyle name="20% - Ênfase5 2 2 5 8" xfId="15079"/>
    <cellStyle name="20% - Ênfase5 2 2 5 9" xfId="15080"/>
    <cellStyle name="20% - Ênfase5 2 2 6" xfId="15081"/>
    <cellStyle name="20% - Ênfase5 2 2 6 10" xfId="15082"/>
    <cellStyle name="20% - Ênfase5 2 2 6 2" xfId="15083"/>
    <cellStyle name="20% - Ênfase5 2 2 6 2 2" xfId="15084"/>
    <cellStyle name="20% - Ênfase5 2 2 6 2 2 2" xfId="15085"/>
    <cellStyle name="20% - Ênfase5 2 2 6 2 2 2 2" xfId="15086"/>
    <cellStyle name="20% - Ênfase5 2 2 6 2 2 3" xfId="15087"/>
    <cellStyle name="20% - Ênfase5 2 2 6 2 2 4" xfId="15088"/>
    <cellStyle name="20% - Ênfase5 2 2 6 2 2 5" xfId="15089"/>
    <cellStyle name="20% - Ênfase5 2 2 6 2 2 6" xfId="15090"/>
    <cellStyle name="20% - Ênfase5 2 2 6 2 3" xfId="15091"/>
    <cellStyle name="20% - Ênfase5 2 2 6 2 3 2" xfId="15092"/>
    <cellStyle name="20% - Ênfase5 2 2 6 2 3 3" xfId="15093"/>
    <cellStyle name="20% - Ênfase5 2 2 6 2 4" xfId="15094"/>
    <cellStyle name="20% - Ênfase5 2 2 6 2 5" xfId="15095"/>
    <cellStyle name="20% - Ênfase5 2 2 6 2 6" xfId="15096"/>
    <cellStyle name="20% - Ênfase5 2 2 6 2 7" xfId="15097"/>
    <cellStyle name="20% - Ênfase5 2 2 6 2 8" xfId="15098"/>
    <cellStyle name="20% - Ênfase5 2 2 6 3" xfId="15099"/>
    <cellStyle name="20% - Ênfase5 2 2 6 3 2" xfId="15100"/>
    <cellStyle name="20% - Ênfase5 2 2 6 3 2 2" xfId="15101"/>
    <cellStyle name="20% - Ênfase5 2 2 6 3 3" xfId="15102"/>
    <cellStyle name="20% - Ênfase5 2 2 6 3 4" xfId="15103"/>
    <cellStyle name="20% - Ênfase5 2 2 6 3 5" xfId="15104"/>
    <cellStyle name="20% - Ênfase5 2 2 6 3 6" xfId="15105"/>
    <cellStyle name="20% - Ênfase5 2 2 6 4" xfId="15106"/>
    <cellStyle name="20% - Ênfase5 2 2 6 4 2" xfId="15107"/>
    <cellStyle name="20% - Ênfase5 2 2 6 4 3" xfId="15108"/>
    <cellStyle name="20% - Ênfase5 2 2 6 4 4" xfId="15109"/>
    <cellStyle name="20% - Ênfase5 2 2 6 5" xfId="15110"/>
    <cellStyle name="20% - Ênfase5 2 2 6 6" xfId="15111"/>
    <cellStyle name="20% - Ênfase5 2 2 6 7" xfId="15112"/>
    <cellStyle name="20% - Ênfase5 2 2 6 8" xfId="15113"/>
    <cellStyle name="20% - Ênfase5 2 2 6 9" xfId="15114"/>
    <cellStyle name="20% - Ênfase5 2 3" xfId="2871"/>
    <cellStyle name="20% - Ênfase5 2 3 10" xfId="15115"/>
    <cellStyle name="20% - Ênfase5 2 3 11" xfId="15116"/>
    <cellStyle name="20% - Ênfase5 2 3 12" xfId="15117"/>
    <cellStyle name="20% - Ênfase5 2 3 2" xfId="15118"/>
    <cellStyle name="20% - Ênfase5 2 3 3" xfId="15119"/>
    <cellStyle name="20% - Ênfase5 2 3 3 2" xfId="15120"/>
    <cellStyle name="20% - Ênfase5 2 3 3 2 2" xfId="15121"/>
    <cellStyle name="20% - Ênfase5 2 3 3 2 2 2" xfId="15122"/>
    <cellStyle name="20% - Ênfase5 2 3 3 2 3" xfId="15123"/>
    <cellStyle name="20% - Ênfase5 2 3 3 2 4" xfId="15124"/>
    <cellStyle name="20% - Ênfase5 2 3 3 2 5" xfId="15125"/>
    <cellStyle name="20% - Ênfase5 2 3 3 2 6" xfId="15126"/>
    <cellStyle name="20% - Ênfase5 2 3 3 3" xfId="15127"/>
    <cellStyle name="20% - Ênfase5 2 3 3 3 2" xfId="15128"/>
    <cellStyle name="20% - Ênfase5 2 3 3 3 3" xfId="15129"/>
    <cellStyle name="20% - Ênfase5 2 3 3 3 4" xfId="15130"/>
    <cellStyle name="20% - Ênfase5 2 3 3 4" xfId="15131"/>
    <cellStyle name="20% - Ênfase5 2 3 3 5" xfId="15132"/>
    <cellStyle name="20% - Ênfase5 2 3 3 6" xfId="15133"/>
    <cellStyle name="20% - Ênfase5 2 3 3 7" xfId="15134"/>
    <cellStyle name="20% - Ênfase5 2 3 3 8" xfId="15135"/>
    <cellStyle name="20% - Ênfase5 2 3 3 9" xfId="15136"/>
    <cellStyle name="20% - Ênfase5 2 3 4" xfId="15137"/>
    <cellStyle name="20% - Ênfase5 2 3 4 2" xfId="15138"/>
    <cellStyle name="20% - Ênfase5 2 3 4 2 2" xfId="15139"/>
    <cellStyle name="20% - Ênfase5 2 3 4 2 2 2" xfId="15140"/>
    <cellStyle name="20% - Ênfase5 2 3 4 2 3" xfId="15141"/>
    <cellStyle name="20% - Ênfase5 2 3 4 2 4" xfId="15142"/>
    <cellStyle name="20% - Ênfase5 2 3 4 2 5" xfId="15143"/>
    <cellStyle name="20% - Ênfase5 2 3 4 2 6" xfId="15144"/>
    <cellStyle name="20% - Ênfase5 2 3 4 3" xfId="15145"/>
    <cellStyle name="20% - Ênfase5 2 3 4 3 2" xfId="15146"/>
    <cellStyle name="20% - Ênfase5 2 3 4 3 3" xfId="15147"/>
    <cellStyle name="20% - Ênfase5 2 3 4 4" xfId="15148"/>
    <cellStyle name="20% - Ênfase5 2 3 4 5" xfId="15149"/>
    <cellStyle name="20% - Ênfase5 2 3 4 6" xfId="15150"/>
    <cellStyle name="20% - Ênfase5 2 3 4 7" xfId="15151"/>
    <cellStyle name="20% - Ênfase5 2 3 4 8" xfId="15152"/>
    <cellStyle name="20% - Ênfase5 2 3 5" xfId="15153"/>
    <cellStyle name="20% - Ênfase5 2 3 5 2" xfId="15154"/>
    <cellStyle name="20% - Ênfase5 2 3 5 2 2" xfId="15155"/>
    <cellStyle name="20% - Ênfase5 2 3 5 3" xfId="15156"/>
    <cellStyle name="20% - Ênfase5 2 3 5 4" xfId="15157"/>
    <cellStyle name="20% - Ênfase5 2 3 5 5" xfId="15158"/>
    <cellStyle name="20% - Ênfase5 2 3 5 6" xfId="15159"/>
    <cellStyle name="20% - Ênfase5 2 3 6" xfId="15160"/>
    <cellStyle name="20% - Ênfase5 2 3 6 2" xfId="15161"/>
    <cellStyle name="20% - Ênfase5 2 3 6 3" xfId="15162"/>
    <cellStyle name="20% - Ênfase5 2 3 6 4" xfId="15163"/>
    <cellStyle name="20% - Ênfase5 2 3 7" xfId="15164"/>
    <cellStyle name="20% - Ênfase5 2 3 8" xfId="15165"/>
    <cellStyle name="20% - Ênfase5 2 3 9" xfId="15166"/>
    <cellStyle name="20% - Ênfase5 2 4" xfId="15167"/>
    <cellStyle name="20% - Ênfase5 2 4 10" xfId="15168"/>
    <cellStyle name="20% - Ênfase5 2 4 2" xfId="15169"/>
    <cellStyle name="20% - Ênfase5 2 4 2 2" xfId="15170"/>
    <cellStyle name="20% - Ênfase5 2 4 2 2 2" xfId="15171"/>
    <cellStyle name="20% - Ênfase5 2 4 2 2 2 2" xfId="15172"/>
    <cellStyle name="20% - Ênfase5 2 4 2 2 3" xfId="15173"/>
    <cellStyle name="20% - Ênfase5 2 4 2 2 4" xfId="15174"/>
    <cellStyle name="20% - Ênfase5 2 4 2 2 5" xfId="15175"/>
    <cellStyle name="20% - Ênfase5 2 4 2 2 6" xfId="15176"/>
    <cellStyle name="20% - Ênfase5 2 4 2 3" xfId="15177"/>
    <cellStyle name="20% - Ênfase5 2 4 2 3 2" xfId="15178"/>
    <cellStyle name="20% - Ênfase5 2 4 2 3 3" xfId="15179"/>
    <cellStyle name="20% - Ênfase5 2 4 2 4" xfId="15180"/>
    <cellStyle name="20% - Ênfase5 2 4 2 5" xfId="15181"/>
    <cellStyle name="20% - Ênfase5 2 4 2 6" xfId="15182"/>
    <cellStyle name="20% - Ênfase5 2 4 2 7" xfId="15183"/>
    <cellStyle name="20% - Ênfase5 2 4 2 8" xfId="15184"/>
    <cellStyle name="20% - Ênfase5 2 4 3" xfId="15185"/>
    <cellStyle name="20% - Ênfase5 2 4 3 2" xfId="15186"/>
    <cellStyle name="20% - Ênfase5 2 4 3 2 2" xfId="15187"/>
    <cellStyle name="20% - Ênfase5 2 4 3 3" xfId="15188"/>
    <cellStyle name="20% - Ênfase5 2 4 3 4" xfId="15189"/>
    <cellStyle name="20% - Ênfase5 2 4 3 5" xfId="15190"/>
    <cellStyle name="20% - Ênfase5 2 4 3 6" xfId="15191"/>
    <cellStyle name="20% - Ênfase5 2 4 4" xfId="15192"/>
    <cellStyle name="20% - Ênfase5 2 4 4 2" xfId="15193"/>
    <cellStyle name="20% - Ênfase5 2 4 4 3" xfId="15194"/>
    <cellStyle name="20% - Ênfase5 2 4 4 4" xfId="15195"/>
    <cellStyle name="20% - Ênfase5 2 4 5" xfId="15196"/>
    <cellStyle name="20% - Ênfase5 2 4 6" xfId="15197"/>
    <cellStyle name="20% - Ênfase5 2 4 7" xfId="15198"/>
    <cellStyle name="20% - Ênfase5 2 4 8" xfId="15199"/>
    <cellStyle name="20% - Ênfase5 2 4 9" xfId="15200"/>
    <cellStyle name="20% - Ênfase5 20" xfId="15201"/>
    <cellStyle name="20% - Ênfase5 21" xfId="15202"/>
    <cellStyle name="20% - Ênfase5 22" xfId="15203"/>
    <cellStyle name="20% - Ênfase5 23" xfId="15204"/>
    <cellStyle name="20% - Ênfase5 24" xfId="15205"/>
    <cellStyle name="20% - Ênfase5 25" xfId="15206"/>
    <cellStyle name="20% - Ênfase5 3" xfId="173"/>
    <cellStyle name="20% - Ênfase5 3 2" xfId="174"/>
    <cellStyle name="20% - Ênfase5 3 2 2" xfId="15207"/>
    <cellStyle name="20% - Ênfase5 3 2 2 10" xfId="15208"/>
    <cellStyle name="20% - Ênfase5 3 2 2 2" xfId="15209"/>
    <cellStyle name="20% - Ênfase5 3 2 2 2 2" xfId="15210"/>
    <cellStyle name="20% - Ênfase5 3 2 2 2 2 2" xfId="15211"/>
    <cellStyle name="20% - Ênfase5 3 2 2 2 2 2 2" xfId="15212"/>
    <cellStyle name="20% - Ênfase5 3 2 2 2 2 3" xfId="15213"/>
    <cellStyle name="20% - Ênfase5 3 2 2 2 2 4" xfId="15214"/>
    <cellStyle name="20% - Ênfase5 3 2 2 2 2 5" xfId="15215"/>
    <cellStyle name="20% - Ênfase5 3 2 2 2 2 6" xfId="15216"/>
    <cellStyle name="20% - Ênfase5 3 2 2 2 3" xfId="15217"/>
    <cellStyle name="20% - Ênfase5 3 2 2 2 3 2" xfId="15218"/>
    <cellStyle name="20% - Ênfase5 3 2 2 2 3 3" xfId="15219"/>
    <cellStyle name="20% - Ênfase5 3 2 2 2 4" xfId="15220"/>
    <cellStyle name="20% - Ênfase5 3 2 2 2 5" xfId="15221"/>
    <cellStyle name="20% - Ênfase5 3 2 2 2 6" xfId="15222"/>
    <cellStyle name="20% - Ênfase5 3 2 2 2 7" xfId="15223"/>
    <cellStyle name="20% - Ênfase5 3 2 2 2 8" xfId="15224"/>
    <cellStyle name="20% - Ênfase5 3 2 2 3" xfId="15225"/>
    <cellStyle name="20% - Ênfase5 3 2 2 3 2" xfId="15226"/>
    <cellStyle name="20% - Ênfase5 3 2 2 3 2 2" xfId="15227"/>
    <cellStyle name="20% - Ênfase5 3 2 2 3 3" xfId="15228"/>
    <cellStyle name="20% - Ênfase5 3 2 2 3 4" xfId="15229"/>
    <cellStyle name="20% - Ênfase5 3 2 2 3 5" xfId="15230"/>
    <cellStyle name="20% - Ênfase5 3 2 2 3 6" xfId="15231"/>
    <cellStyle name="20% - Ênfase5 3 2 2 4" xfId="15232"/>
    <cellStyle name="20% - Ênfase5 3 2 2 4 2" xfId="15233"/>
    <cellStyle name="20% - Ênfase5 3 2 2 4 3" xfId="15234"/>
    <cellStyle name="20% - Ênfase5 3 2 2 4 4" xfId="15235"/>
    <cellStyle name="20% - Ênfase5 3 2 2 5" xfId="15236"/>
    <cellStyle name="20% - Ênfase5 3 2 2 6" xfId="15237"/>
    <cellStyle name="20% - Ênfase5 3 2 2 7" xfId="15238"/>
    <cellStyle name="20% - Ênfase5 3 2 2 8" xfId="15239"/>
    <cellStyle name="20% - Ênfase5 3 2 2 9" xfId="15240"/>
    <cellStyle name="20% - Ênfase5 3 2 3" xfId="15241"/>
    <cellStyle name="20% - Ênfase5 3 2 4" xfId="15242"/>
    <cellStyle name="20% - Ênfase5 3 2 4 10" xfId="15243"/>
    <cellStyle name="20% - Ênfase5 3 2 4 2" xfId="15244"/>
    <cellStyle name="20% - Ênfase5 3 2 4 2 2" xfId="15245"/>
    <cellStyle name="20% - Ênfase5 3 2 4 2 2 2" xfId="15246"/>
    <cellStyle name="20% - Ênfase5 3 2 4 2 2 2 2" xfId="15247"/>
    <cellStyle name="20% - Ênfase5 3 2 4 2 2 3" xfId="15248"/>
    <cellStyle name="20% - Ênfase5 3 2 4 2 2 4" xfId="15249"/>
    <cellStyle name="20% - Ênfase5 3 2 4 2 2 5" xfId="15250"/>
    <cellStyle name="20% - Ênfase5 3 2 4 2 2 6" xfId="15251"/>
    <cellStyle name="20% - Ênfase5 3 2 4 2 3" xfId="15252"/>
    <cellStyle name="20% - Ênfase5 3 2 4 2 3 2" xfId="15253"/>
    <cellStyle name="20% - Ênfase5 3 2 4 2 3 3" xfId="15254"/>
    <cellStyle name="20% - Ênfase5 3 2 4 2 4" xfId="15255"/>
    <cellStyle name="20% - Ênfase5 3 2 4 2 5" xfId="15256"/>
    <cellStyle name="20% - Ênfase5 3 2 4 2 6" xfId="15257"/>
    <cellStyle name="20% - Ênfase5 3 2 4 2 7" xfId="15258"/>
    <cellStyle name="20% - Ênfase5 3 2 4 2 8" xfId="15259"/>
    <cellStyle name="20% - Ênfase5 3 2 4 3" xfId="15260"/>
    <cellStyle name="20% - Ênfase5 3 2 4 3 2" xfId="15261"/>
    <cellStyle name="20% - Ênfase5 3 2 4 3 2 2" xfId="15262"/>
    <cellStyle name="20% - Ênfase5 3 2 4 3 3" xfId="15263"/>
    <cellStyle name="20% - Ênfase5 3 2 4 3 4" xfId="15264"/>
    <cellStyle name="20% - Ênfase5 3 2 4 3 5" xfId="15265"/>
    <cellStyle name="20% - Ênfase5 3 2 4 3 6" xfId="15266"/>
    <cellStyle name="20% - Ênfase5 3 2 4 4" xfId="15267"/>
    <cellStyle name="20% - Ênfase5 3 2 4 4 2" xfId="15268"/>
    <cellStyle name="20% - Ênfase5 3 2 4 4 3" xfId="15269"/>
    <cellStyle name="20% - Ênfase5 3 2 4 4 4" xfId="15270"/>
    <cellStyle name="20% - Ênfase5 3 2 4 5" xfId="15271"/>
    <cellStyle name="20% - Ênfase5 3 2 4 6" xfId="15272"/>
    <cellStyle name="20% - Ênfase5 3 2 4 7" xfId="15273"/>
    <cellStyle name="20% - Ênfase5 3 2 4 8" xfId="15274"/>
    <cellStyle name="20% - Ênfase5 3 2 4 9" xfId="15275"/>
    <cellStyle name="20% - Ênfase5 3 2 5" xfId="15276"/>
    <cellStyle name="20% - Ênfase5 3 2 5 10" xfId="15277"/>
    <cellStyle name="20% - Ênfase5 3 2 5 2" xfId="15278"/>
    <cellStyle name="20% - Ênfase5 3 2 5 2 2" xfId="15279"/>
    <cellStyle name="20% - Ênfase5 3 2 5 2 2 2" xfId="15280"/>
    <cellStyle name="20% - Ênfase5 3 2 5 2 2 2 2" xfId="15281"/>
    <cellStyle name="20% - Ênfase5 3 2 5 2 2 3" xfId="15282"/>
    <cellStyle name="20% - Ênfase5 3 2 5 2 2 4" xfId="15283"/>
    <cellStyle name="20% - Ênfase5 3 2 5 2 2 5" xfId="15284"/>
    <cellStyle name="20% - Ênfase5 3 2 5 2 2 6" xfId="15285"/>
    <cellStyle name="20% - Ênfase5 3 2 5 2 3" xfId="15286"/>
    <cellStyle name="20% - Ênfase5 3 2 5 2 3 2" xfId="15287"/>
    <cellStyle name="20% - Ênfase5 3 2 5 2 3 3" xfId="15288"/>
    <cellStyle name="20% - Ênfase5 3 2 5 2 4" xfId="15289"/>
    <cellStyle name="20% - Ênfase5 3 2 5 2 5" xfId="15290"/>
    <cellStyle name="20% - Ênfase5 3 2 5 2 6" xfId="15291"/>
    <cellStyle name="20% - Ênfase5 3 2 5 2 7" xfId="15292"/>
    <cellStyle name="20% - Ênfase5 3 2 5 2 8" xfId="15293"/>
    <cellStyle name="20% - Ênfase5 3 2 5 3" xfId="15294"/>
    <cellStyle name="20% - Ênfase5 3 2 5 3 2" xfId="15295"/>
    <cellStyle name="20% - Ênfase5 3 2 5 3 2 2" xfId="15296"/>
    <cellStyle name="20% - Ênfase5 3 2 5 3 3" xfId="15297"/>
    <cellStyle name="20% - Ênfase5 3 2 5 3 4" xfId="15298"/>
    <cellStyle name="20% - Ênfase5 3 2 5 3 5" xfId="15299"/>
    <cellStyle name="20% - Ênfase5 3 2 5 3 6" xfId="15300"/>
    <cellStyle name="20% - Ênfase5 3 2 5 4" xfId="15301"/>
    <cellStyle name="20% - Ênfase5 3 2 5 4 2" xfId="15302"/>
    <cellStyle name="20% - Ênfase5 3 2 5 4 3" xfId="15303"/>
    <cellStyle name="20% - Ênfase5 3 2 5 4 4" xfId="15304"/>
    <cellStyle name="20% - Ênfase5 3 2 5 5" xfId="15305"/>
    <cellStyle name="20% - Ênfase5 3 2 5 6" xfId="15306"/>
    <cellStyle name="20% - Ênfase5 3 2 5 7" xfId="15307"/>
    <cellStyle name="20% - Ênfase5 3 2 5 8" xfId="15308"/>
    <cellStyle name="20% - Ênfase5 3 2 5 9" xfId="15309"/>
    <cellStyle name="20% - Ênfase5 3 2 6" xfId="15310"/>
    <cellStyle name="20% - Ênfase5 3 2 6 10" xfId="15311"/>
    <cellStyle name="20% - Ênfase5 3 2 6 2" xfId="15312"/>
    <cellStyle name="20% - Ênfase5 3 2 6 2 2" xfId="15313"/>
    <cellStyle name="20% - Ênfase5 3 2 6 2 2 2" xfId="15314"/>
    <cellStyle name="20% - Ênfase5 3 2 6 2 2 2 2" xfId="15315"/>
    <cellStyle name="20% - Ênfase5 3 2 6 2 2 3" xfId="15316"/>
    <cellStyle name="20% - Ênfase5 3 2 6 2 2 4" xfId="15317"/>
    <cellStyle name="20% - Ênfase5 3 2 6 2 2 5" xfId="15318"/>
    <cellStyle name="20% - Ênfase5 3 2 6 2 2 6" xfId="15319"/>
    <cellStyle name="20% - Ênfase5 3 2 6 2 3" xfId="15320"/>
    <cellStyle name="20% - Ênfase5 3 2 6 2 3 2" xfId="15321"/>
    <cellStyle name="20% - Ênfase5 3 2 6 2 3 3" xfId="15322"/>
    <cellStyle name="20% - Ênfase5 3 2 6 2 4" xfId="15323"/>
    <cellStyle name="20% - Ênfase5 3 2 6 2 5" xfId="15324"/>
    <cellStyle name="20% - Ênfase5 3 2 6 2 6" xfId="15325"/>
    <cellStyle name="20% - Ênfase5 3 2 6 2 7" xfId="15326"/>
    <cellStyle name="20% - Ênfase5 3 2 6 2 8" xfId="15327"/>
    <cellStyle name="20% - Ênfase5 3 2 6 3" xfId="15328"/>
    <cellStyle name="20% - Ênfase5 3 2 6 3 2" xfId="15329"/>
    <cellStyle name="20% - Ênfase5 3 2 6 3 2 2" xfId="15330"/>
    <cellStyle name="20% - Ênfase5 3 2 6 3 3" xfId="15331"/>
    <cellStyle name="20% - Ênfase5 3 2 6 3 4" xfId="15332"/>
    <cellStyle name="20% - Ênfase5 3 2 6 3 5" xfId="15333"/>
    <cellStyle name="20% - Ênfase5 3 2 6 3 6" xfId="15334"/>
    <cellStyle name="20% - Ênfase5 3 2 6 4" xfId="15335"/>
    <cellStyle name="20% - Ênfase5 3 2 6 4 2" xfId="15336"/>
    <cellStyle name="20% - Ênfase5 3 2 6 4 3" xfId="15337"/>
    <cellStyle name="20% - Ênfase5 3 2 6 4 4" xfId="15338"/>
    <cellStyle name="20% - Ênfase5 3 2 6 5" xfId="15339"/>
    <cellStyle name="20% - Ênfase5 3 2 6 6" xfId="15340"/>
    <cellStyle name="20% - Ênfase5 3 2 6 7" xfId="15341"/>
    <cellStyle name="20% - Ênfase5 3 2 6 8" xfId="15342"/>
    <cellStyle name="20% - Ênfase5 3 2 6 9" xfId="15343"/>
    <cellStyle name="20% - Ênfase5 3 3" xfId="3057"/>
    <cellStyle name="20% - Ênfase5 3 3 10" xfId="15344"/>
    <cellStyle name="20% - Ênfase5 3 3 11" xfId="15345"/>
    <cellStyle name="20% - Ênfase5 3 3 12" xfId="15346"/>
    <cellStyle name="20% - Ênfase5 3 3 2" xfId="15347"/>
    <cellStyle name="20% - Ênfase5 3 3 3" xfId="15348"/>
    <cellStyle name="20% - Ênfase5 3 3 3 2" xfId="15349"/>
    <cellStyle name="20% - Ênfase5 3 3 3 2 2" xfId="15350"/>
    <cellStyle name="20% - Ênfase5 3 3 3 2 2 2" xfId="15351"/>
    <cellStyle name="20% - Ênfase5 3 3 3 2 3" xfId="15352"/>
    <cellStyle name="20% - Ênfase5 3 3 3 2 4" xfId="15353"/>
    <cellStyle name="20% - Ênfase5 3 3 3 2 5" xfId="15354"/>
    <cellStyle name="20% - Ênfase5 3 3 3 2 6" xfId="15355"/>
    <cellStyle name="20% - Ênfase5 3 3 3 3" xfId="15356"/>
    <cellStyle name="20% - Ênfase5 3 3 3 3 2" xfId="15357"/>
    <cellStyle name="20% - Ênfase5 3 3 3 3 3" xfId="15358"/>
    <cellStyle name="20% - Ênfase5 3 3 3 3 4" xfId="15359"/>
    <cellStyle name="20% - Ênfase5 3 3 3 4" xfId="15360"/>
    <cellStyle name="20% - Ênfase5 3 3 3 5" xfId="15361"/>
    <cellStyle name="20% - Ênfase5 3 3 3 6" xfId="15362"/>
    <cellStyle name="20% - Ênfase5 3 3 3 7" xfId="15363"/>
    <cellStyle name="20% - Ênfase5 3 3 3 8" xfId="15364"/>
    <cellStyle name="20% - Ênfase5 3 3 3 9" xfId="15365"/>
    <cellStyle name="20% - Ênfase5 3 3 4" xfId="15366"/>
    <cellStyle name="20% - Ênfase5 3 3 4 2" xfId="15367"/>
    <cellStyle name="20% - Ênfase5 3 3 4 2 2" xfId="15368"/>
    <cellStyle name="20% - Ênfase5 3 3 4 2 2 2" xfId="15369"/>
    <cellStyle name="20% - Ênfase5 3 3 4 2 3" xfId="15370"/>
    <cellStyle name="20% - Ênfase5 3 3 4 2 4" xfId="15371"/>
    <cellStyle name="20% - Ênfase5 3 3 4 2 5" xfId="15372"/>
    <cellStyle name="20% - Ênfase5 3 3 4 2 6" xfId="15373"/>
    <cellStyle name="20% - Ênfase5 3 3 4 3" xfId="15374"/>
    <cellStyle name="20% - Ênfase5 3 3 4 3 2" xfId="15375"/>
    <cellStyle name="20% - Ênfase5 3 3 4 3 3" xfId="15376"/>
    <cellStyle name="20% - Ênfase5 3 3 4 4" xfId="15377"/>
    <cellStyle name="20% - Ênfase5 3 3 4 5" xfId="15378"/>
    <cellStyle name="20% - Ênfase5 3 3 4 6" xfId="15379"/>
    <cellStyle name="20% - Ênfase5 3 3 4 7" xfId="15380"/>
    <cellStyle name="20% - Ênfase5 3 3 4 8" xfId="15381"/>
    <cellStyle name="20% - Ênfase5 3 3 5" xfId="15382"/>
    <cellStyle name="20% - Ênfase5 3 3 5 2" xfId="15383"/>
    <cellStyle name="20% - Ênfase5 3 3 5 2 2" xfId="15384"/>
    <cellStyle name="20% - Ênfase5 3 3 5 3" xfId="15385"/>
    <cellStyle name="20% - Ênfase5 3 3 5 4" xfId="15386"/>
    <cellStyle name="20% - Ênfase5 3 3 5 5" xfId="15387"/>
    <cellStyle name="20% - Ênfase5 3 3 5 6" xfId="15388"/>
    <cellStyle name="20% - Ênfase5 3 3 6" xfId="15389"/>
    <cellStyle name="20% - Ênfase5 3 3 6 2" xfId="15390"/>
    <cellStyle name="20% - Ênfase5 3 3 6 3" xfId="15391"/>
    <cellStyle name="20% - Ênfase5 3 3 6 4" xfId="15392"/>
    <cellStyle name="20% - Ênfase5 3 3 7" xfId="15393"/>
    <cellStyle name="20% - Ênfase5 3 3 8" xfId="15394"/>
    <cellStyle name="20% - Ênfase5 3 3 9" xfId="15395"/>
    <cellStyle name="20% - Ênfase5 3 4" xfId="15396"/>
    <cellStyle name="20% - Ênfase5 3 4 10" xfId="15397"/>
    <cellStyle name="20% - Ênfase5 3 4 2" xfId="15398"/>
    <cellStyle name="20% - Ênfase5 3 4 2 2" xfId="15399"/>
    <cellStyle name="20% - Ênfase5 3 4 2 2 2" xfId="15400"/>
    <cellStyle name="20% - Ênfase5 3 4 2 2 2 2" xfId="15401"/>
    <cellStyle name="20% - Ênfase5 3 4 2 2 3" xfId="15402"/>
    <cellStyle name="20% - Ênfase5 3 4 2 2 4" xfId="15403"/>
    <cellStyle name="20% - Ênfase5 3 4 2 2 5" xfId="15404"/>
    <cellStyle name="20% - Ênfase5 3 4 2 2 6" xfId="15405"/>
    <cellStyle name="20% - Ênfase5 3 4 2 3" xfId="15406"/>
    <cellStyle name="20% - Ênfase5 3 4 2 3 2" xfId="15407"/>
    <cellStyle name="20% - Ênfase5 3 4 2 3 3" xfId="15408"/>
    <cellStyle name="20% - Ênfase5 3 4 2 4" xfId="15409"/>
    <cellStyle name="20% - Ênfase5 3 4 2 5" xfId="15410"/>
    <cellStyle name="20% - Ênfase5 3 4 2 6" xfId="15411"/>
    <cellStyle name="20% - Ênfase5 3 4 2 7" xfId="15412"/>
    <cellStyle name="20% - Ênfase5 3 4 2 8" xfId="15413"/>
    <cellStyle name="20% - Ênfase5 3 4 3" xfId="15414"/>
    <cellStyle name="20% - Ênfase5 3 4 3 2" xfId="15415"/>
    <cellStyle name="20% - Ênfase5 3 4 3 2 2" xfId="15416"/>
    <cellStyle name="20% - Ênfase5 3 4 3 3" xfId="15417"/>
    <cellStyle name="20% - Ênfase5 3 4 3 4" xfId="15418"/>
    <cellStyle name="20% - Ênfase5 3 4 3 5" xfId="15419"/>
    <cellStyle name="20% - Ênfase5 3 4 3 6" xfId="15420"/>
    <cellStyle name="20% - Ênfase5 3 4 4" xfId="15421"/>
    <cellStyle name="20% - Ênfase5 3 4 4 2" xfId="15422"/>
    <cellStyle name="20% - Ênfase5 3 4 4 3" xfId="15423"/>
    <cellStyle name="20% - Ênfase5 3 4 4 4" xfId="15424"/>
    <cellStyle name="20% - Ênfase5 3 4 5" xfId="15425"/>
    <cellStyle name="20% - Ênfase5 3 4 6" xfId="15426"/>
    <cellStyle name="20% - Ênfase5 3 4 7" xfId="15427"/>
    <cellStyle name="20% - Ênfase5 3 4 8" xfId="15428"/>
    <cellStyle name="20% - Ênfase5 3 4 9" xfId="15429"/>
    <cellStyle name="20% - Ênfase5 4" xfId="175"/>
    <cellStyle name="20% - Ênfase5 4 2" xfId="176"/>
    <cellStyle name="20% - Ênfase5 4 3" xfId="3058"/>
    <cellStyle name="20% - Ênfase5 4 3 10" xfId="15430"/>
    <cellStyle name="20% - Ênfase5 4 3 11" xfId="15431"/>
    <cellStyle name="20% - Ênfase5 4 3 12" xfId="15432"/>
    <cellStyle name="20% - Ênfase5 4 3 2" xfId="15433"/>
    <cellStyle name="20% - Ênfase5 4 3 3" xfId="15434"/>
    <cellStyle name="20% - Ênfase5 4 3 3 2" xfId="15435"/>
    <cellStyle name="20% - Ênfase5 4 3 3 2 2" xfId="15436"/>
    <cellStyle name="20% - Ênfase5 4 3 3 2 2 2" xfId="15437"/>
    <cellStyle name="20% - Ênfase5 4 3 3 2 3" xfId="15438"/>
    <cellStyle name="20% - Ênfase5 4 3 3 2 4" xfId="15439"/>
    <cellStyle name="20% - Ênfase5 4 3 3 2 5" xfId="15440"/>
    <cellStyle name="20% - Ênfase5 4 3 3 2 6" xfId="15441"/>
    <cellStyle name="20% - Ênfase5 4 3 3 3" xfId="15442"/>
    <cellStyle name="20% - Ênfase5 4 3 3 3 2" xfId="15443"/>
    <cellStyle name="20% - Ênfase5 4 3 3 3 3" xfId="15444"/>
    <cellStyle name="20% - Ênfase5 4 3 3 3 4" xfId="15445"/>
    <cellStyle name="20% - Ênfase5 4 3 3 4" xfId="15446"/>
    <cellStyle name="20% - Ênfase5 4 3 3 5" xfId="15447"/>
    <cellStyle name="20% - Ênfase5 4 3 3 6" xfId="15448"/>
    <cellStyle name="20% - Ênfase5 4 3 3 7" xfId="15449"/>
    <cellStyle name="20% - Ênfase5 4 3 3 8" xfId="15450"/>
    <cellStyle name="20% - Ênfase5 4 3 3 9" xfId="15451"/>
    <cellStyle name="20% - Ênfase5 4 3 4" xfId="15452"/>
    <cellStyle name="20% - Ênfase5 4 3 4 2" xfId="15453"/>
    <cellStyle name="20% - Ênfase5 4 3 4 2 2" xfId="15454"/>
    <cellStyle name="20% - Ênfase5 4 3 4 2 2 2" xfId="15455"/>
    <cellStyle name="20% - Ênfase5 4 3 4 2 3" xfId="15456"/>
    <cellStyle name="20% - Ênfase5 4 3 4 2 4" xfId="15457"/>
    <cellStyle name="20% - Ênfase5 4 3 4 2 5" xfId="15458"/>
    <cellStyle name="20% - Ênfase5 4 3 4 2 6" xfId="15459"/>
    <cellStyle name="20% - Ênfase5 4 3 4 3" xfId="15460"/>
    <cellStyle name="20% - Ênfase5 4 3 4 3 2" xfId="15461"/>
    <cellStyle name="20% - Ênfase5 4 3 4 3 3" xfId="15462"/>
    <cellStyle name="20% - Ênfase5 4 3 4 4" xfId="15463"/>
    <cellStyle name="20% - Ênfase5 4 3 4 5" xfId="15464"/>
    <cellStyle name="20% - Ênfase5 4 3 4 6" xfId="15465"/>
    <cellStyle name="20% - Ênfase5 4 3 4 7" xfId="15466"/>
    <cellStyle name="20% - Ênfase5 4 3 4 8" xfId="15467"/>
    <cellStyle name="20% - Ênfase5 4 3 5" xfId="15468"/>
    <cellStyle name="20% - Ênfase5 4 3 5 2" xfId="15469"/>
    <cellStyle name="20% - Ênfase5 4 3 5 2 2" xfId="15470"/>
    <cellStyle name="20% - Ênfase5 4 3 5 3" xfId="15471"/>
    <cellStyle name="20% - Ênfase5 4 3 5 4" xfId="15472"/>
    <cellStyle name="20% - Ênfase5 4 3 5 5" xfId="15473"/>
    <cellStyle name="20% - Ênfase5 4 3 5 6" xfId="15474"/>
    <cellStyle name="20% - Ênfase5 4 3 6" xfId="15475"/>
    <cellStyle name="20% - Ênfase5 4 3 6 2" xfId="15476"/>
    <cellStyle name="20% - Ênfase5 4 3 6 3" xfId="15477"/>
    <cellStyle name="20% - Ênfase5 4 3 6 4" xfId="15478"/>
    <cellStyle name="20% - Ênfase5 4 3 7" xfId="15479"/>
    <cellStyle name="20% - Ênfase5 4 3 8" xfId="15480"/>
    <cellStyle name="20% - Ênfase5 4 3 9" xfId="15481"/>
    <cellStyle name="20% - Ênfase5 4 4" xfId="15482"/>
    <cellStyle name="20% - Ênfase5 4 4 10" xfId="15483"/>
    <cellStyle name="20% - Ênfase5 4 4 2" xfId="15484"/>
    <cellStyle name="20% - Ênfase5 4 4 2 2" xfId="15485"/>
    <cellStyle name="20% - Ênfase5 4 4 2 2 2" xfId="15486"/>
    <cellStyle name="20% - Ênfase5 4 4 2 2 2 2" xfId="15487"/>
    <cellStyle name="20% - Ênfase5 4 4 2 2 3" xfId="15488"/>
    <cellStyle name="20% - Ênfase5 4 4 2 2 4" xfId="15489"/>
    <cellStyle name="20% - Ênfase5 4 4 2 2 5" xfId="15490"/>
    <cellStyle name="20% - Ênfase5 4 4 2 2 6" xfId="15491"/>
    <cellStyle name="20% - Ênfase5 4 4 2 3" xfId="15492"/>
    <cellStyle name="20% - Ênfase5 4 4 2 3 2" xfId="15493"/>
    <cellStyle name="20% - Ênfase5 4 4 2 3 3" xfId="15494"/>
    <cellStyle name="20% - Ênfase5 4 4 2 4" xfId="15495"/>
    <cellStyle name="20% - Ênfase5 4 4 2 5" xfId="15496"/>
    <cellStyle name="20% - Ênfase5 4 4 2 6" xfId="15497"/>
    <cellStyle name="20% - Ênfase5 4 4 2 7" xfId="15498"/>
    <cellStyle name="20% - Ênfase5 4 4 2 8" xfId="15499"/>
    <cellStyle name="20% - Ênfase5 4 4 3" xfId="15500"/>
    <cellStyle name="20% - Ênfase5 4 4 3 2" xfId="15501"/>
    <cellStyle name="20% - Ênfase5 4 4 3 2 2" xfId="15502"/>
    <cellStyle name="20% - Ênfase5 4 4 3 3" xfId="15503"/>
    <cellStyle name="20% - Ênfase5 4 4 3 4" xfId="15504"/>
    <cellStyle name="20% - Ênfase5 4 4 3 5" xfId="15505"/>
    <cellStyle name="20% - Ênfase5 4 4 3 6" xfId="15506"/>
    <cellStyle name="20% - Ênfase5 4 4 4" xfId="15507"/>
    <cellStyle name="20% - Ênfase5 4 4 4 2" xfId="15508"/>
    <cellStyle name="20% - Ênfase5 4 4 4 3" xfId="15509"/>
    <cellStyle name="20% - Ênfase5 4 4 4 4" xfId="15510"/>
    <cellStyle name="20% - Ênfase5 4 4 5" xfId="15511"/>
    <cellStyle name="20% - Ênfase5 4 4 6" xfId="15512"/>
    <cellStyle name="20% - Ênfase5 4 4 7" xfId="15513"/>
    <cellStyle name="20% - Ênfase5 4 4 8" xfId="15514"/>
    <cellStyle name="20% - Ênfase5 4 4 9" xfId="15515"/>
    <cellStyle name="20% - Ênfase5 5" xfId="177"/>
    <cellStyle name="20% - Ênfase5 5 2" xfId="178"/>
    <cellStyle name="20% - Ênfase5 5 3" xfId="3059"/>
    <cellStyle name="20% - Ênfase5 5 3 10" xfId="15516"/>
    <cellStyle name="20% - Ênfase5 5 3 11" xfId="15517"/>
    <cellStyle name="20% - Ênfase5 5 3 12" xfId="15518"/>
    <cellStyle name="20% - Ênfase5 5 3 2" xfId="15519"/>
    <cellStyle name="20% - Ênfase5 5 3 3" xfId="15520"/>
    <cellStyle name="20% - Ênfase5 5 3 3 2" xfId="15521"/>
    <cellStyle name="20% - Ênfase5 5 3 3 2 2" xfId="15522"/>
    <cellStyle name="20% - Ênfase5 5 3 3 2 2 2" xfId="15523"/>
    <cellStyle name="20% - Ênfase5 5 3 3 2 3" xfId="15524"/>
    <cellStyle name="20% - Ênfase5 5 3 3 2 4" xfId="15525"/>
    <cellStyle name="20% - Ênfase5 5 3 3 2 5" xfId="15526"/>
    <cellStyle name="20% - Ênfase5 5 3 3 2 6" xfId="15527"/>
    <cellStyle name="20% - Ênfase5 5 3 3 3" xfId="15528"/>
    <cellStyle name="20% - Ênfase5 5 3 3 3 2" xfId="15529"/>
    <cellStyle name="20% - Ênfase5 5 3 3 3 3" xfId="15530"/>
    <cellStyle name="20% - Ênfase5 5 3 3 3 4" xfId="15531"/>
    <cellStyle name="20% - Ênfase5 5 3 3 4" xfId="15532"/>
    <cellStyle name="20% - Ênfase5 5 3 3 5" xfId="15533"/>
    <cellStyle name="20% - Ênfase5 5 3 3 6" xfId="15534"/>
    <cellStyle name="20% - Ênfase5 5 3 3 7" xfId="15535"/>
    <cellStyle name="20% - Ênfase5 5 3 3 8" xfId="15536"/>
    <cellStyle name="20% - Ênfase5 5 3 3 9" xfId="15537"/>
    <cellStyle name="20% - Ênfase5 5 3 4" xfId="15538"/>
    <cellStyle name="20% - Ênfase5 5 3 4 2" xfId="15539"/>
    <cellStyle name="20% - Ênfase5 5 3 4 2 2" xfId="15540"/>
    <cellStyle name="20% - Ênfase5 5 3 4 2 2 2" xfId="15541"/>
    <cellStyle name="20% - Ênfase5 5 3 4 2 3" xfId="15542"/>
    <cellStyle name="20% - Ênfase5 5 3 4 2 4" xfId="15543"/>
    <cellStyle name="20% - Ênfase5 5 3 4 2 5" xfId="15544"/>
    <cellStyle name="20% - Ênfase5 5 3 4 2 6" xfId="15545"/>
    <cellStyle name="20% - Ênfase5 5 3 4 3" xfId="15546"/>
    <cellStyle name="20% - Ênfase5 5 3 4 3 2" xfId="15547"/>
    <cellStyle name="20% - Ênfase5 5 3 4 3 3" xfId="15548"/>
    <cellStyle name="20% - Ênfase5 5 3 4 4" xfId="15549"/>
    <cellStyle name="20% - Ênfase5 5 3 4 5" xfId="15550"/>
    <cellStyle name="20% - Ênfase5 5 3 4 6" xfId="15551"/>
    <cellStyle name="20% - Ênfase5 5 3 4 7" xfId="15552"/>
    <cellStyle name="20% - Ênfase5 5 3 4 8" xfId="15553"/>
    <cellStyle name="20% - Ênfase5 5 3 5" xfId="15554"/>
    <cellStyle name="20% - Ênfase5 5 3 5 2" xfId="15555"/>
    <cellStyle name="20% - Ênfase5 5 3 5 2 2" xfId="15556"/>
    <cellStyle name="20% - Ênfase5 5 3 5 3" xfId="15557"/>
    <cellStyle name="20% - Ênfase5 5 3 5 4" xfId="15558"/>
    <cellStyle name="20% - Ênfase5 5 3 5 5" xfId="15559"/>
    <cellStyle name="20% - Ênfase5 5 3 5 6" xfId="15560"/>
    <cellStyle name="20% - Ênfase5 5 3 6" xfId="15561"/>
    <cellStyle name="20% - Ênfase5 5 3 6 2" xfId="15562"/>
    <cellStyle name="20% - Ênfase5 5 3 6 3" xfId="15563"/>
    <cellStyle name="20% - Ênfase5 5 3 6 4" xfId="15564"/>
    <cellStyle name="20% - Ênfase5 5 3 7" xfId="15565"/>
    <cellStyle name="20% - Ênfase5 5 3 8" xfId="15566"/>
    <cellStyle name="20% - Ênfase5 5 3 9" xfId="15567"/>
    <cellStyle name="20% - Ênfase5 5 4" xfId="15568"/>
    <cellStyle name="20% - Ênfase5 5 4 10" xfId="15569"/>
    <cellStyle name="20% - Ênfase5 5 4 2" xfId="15570"/>
    <cellStyle name="20% - Ênfase5 5 4 2 2" xfId="15571"/>
    <cellStyle name="20% - Ênfase5 5 4 2 2 2" xfId="15572"/>
    <cellStyle name="20% - Ênfase5 5 4 2 2 2 2" xfId="15573"/>
    <cellStyle name="20% - Ênfase5 5 4 2 2 3" xfId="15574"/>
    <cellStyle name="20% - Ênfase5 5 4 2 2 4" xfId="15575"/>
    <cellStyle name="20% - Ênfase5 5 4 2 2 5" xfId="15576"/>
    <cellStyle name="20% - Ênfase5 5 4 2 2 6" xfId="15577"/>
    <cellStyle name="20% - Ênfase5 5 4 2 3" xfId="15578"/>
    <cellStyle name="20% - Ênfase5 5 4 2 3 2" xfId="15579"/>
    <cellStyle name="20% - Ênfase5 5 4 2 3 3" xfId="15580"/>
    <cellStyle name="20% - Ênfase5 5 4 2 4" xfId="15581"/>
    <cellStyle name="20% - Ênfase5 5 4 2 5" xfId="15582"/>
    <cellStyle name="20% - Ênfase5 5 4 2 6" xfId="15583"/>
    <cellStyle name="20% - Ênfase5 5 4 2 7" xfId="15584"/>
    <cellStyle name="20% - Ênfase5 5 4 2 8" xfId="15585"/>
    <cellStyle name="20% - Ênfase5 5 4 3" xfId="15586"/>
    <cellStyle name="20% - Ênfase5 5 4 3 2" xfId="15587"/>
    <cellStyle name="20% - Ênfase5 5 4 3 2 2" xfId="15588"/>
    <cellStyle name="20% - Ênfase5 5 4 3 3" xfId="15589"/>
    <cellStyle name="20% - Ênfase5 5 4 3 4" xfId="15590"/>
    <cellStyle name="20% - Ênfase5 5 4 3 5" xfId="15591"/>
    <cellStyle name="20% - Ênfase5 5 4 3 6" xfId="15592"/>
    <cellStyle name="20% - Ênfase5 5 4 4" xfId="15593"/>
    <cellStyle name="20% - Ênfase5 5 4 4 2" xfId="15594"/>
    <cellStyle name="20% - Ênfase5 5 4 4 3" xfId="15595"/>
    <cellStyle name="20% - Ênfase5 5 4 4 4" xfId="15596"/>
    <cellStyle name="20% - Ênfase5 5 4 5" xfId="15597"/>
    <cellStyle name="20% - Ênfase5 5 4 6" xfId="15598"/>
    <cellStyle name="20% - Ênfase5 5 4 7" xfId="15599"/>
    <cellStyle name="20% - Ênfase5 5 4 8" xfId="15600"/>
    <cellStyle name="20% - Ênfase5 5 4 9" xfId="15601"/>
    <cellStyle name="20% - Ênfase5 6" xfId="179"/>
    <cellStyle name="20% - Ênfase5 6 2" xfId="180"/>
    <cellStyle name="20% - Ênfase5 6 3" xfId="3060"/>
    <cellStyle name="20% - Ênfase5 6 3 10" xfId="15602"/>
    <cellStyle name="20% - Ênfase5 6 3 11" xfId="15603"/>
    <cellStyle name="20% - Ênfase5 6 3 12" xfId="15604"/>
    <cellStyle name="20% - Ênfase5 6 3 2" xfId="15605"/>
    <cellStyle name="20% - Ênfase5 6 3 3" xfId="15606"/>
    <cellStyle name="20% - Ênfase5 6 3 3 2" xfId="15607"/>
    <cellStyle name="20% - Ênfase5 6 3 3 2 2" xfId="15608"/>
    <cellStyle name="20% - Ênfase5 6 3 3 2 2 2" xfId="15609"/>
    <cellStyle name="20% - Ênfase5 6 3 3 2 3" xfId="15610"/>
    <cellStyle name="20% - Ênfase5 6 3 3 2 4" xfId="15611"/>
    <cellStyle name="20% - Ênfase5 6 3 3 2 5" xfId="15612"/>
    <cellStyle name="20% - Ênfase5 6 3 3 2 6" xfId="15613"/>
    <cellStyle name="20% - Ênfase5 6 3 3 3" xfId="15614"/>
    <cellStyle name="20% - Ênfase5 6 3 3 3 2" xfId="15615"/>
    <cellStyle name="20% - Ênfase5 6 3 3 3 3" xfId="15616"/>
    <cellStyle name="20% - Ênfase5 6 3 3 3 4" xfId="15617"/>
    <cellStyle name="20% - Ênfase5 6 3 3 4" xfId="15618"/>
    <cellStyle name="20% - Ênfase5 6 3 3 5" xfId="15619"/>
    <cellStyle name="20% - Ênfase5 6 3 3 6" xfId="15620"/>
    <cellStyle name="20% - Ênfase5 6 3 3 7" xfId="15621"/>
    <cellStyle name="20% - Ênfase5 6 3 3 8" xfId="15622"/>
    <cellStyle name="20% - Ênfase5 6 3 3 9" xfId="15623"/>
    <cellStyle name="20% - Ênfase5 6 3 4" xfId="15624"/>
    <cellStyle name="20% - Ênfase5 6 3 4 2" xfId="15625"/>
    <cellStyle name="20% - Ênfase5 6 3 4 2 2" xfId="15626"/>
    <cellStyle name="20% - Ênfase5 6 3 4 2 2 2" xfId="15627"/>
    <cellStyle name="20% - Ênfase5 6 3 4 2 3" xfId="15628"/>
    <cellStyle name="20% - Ênfase5 6 3 4 2 4" xfId="15629"/>
    <cellStyle name="20% - Ênfase5 6 3 4 2 5" xfId="15630"/>
    <cellStyle name="20% - Ênfase5 6 3 4 2 6" xfId="15631"/>
    <cellStyle name="20% - Ênfase5 6 3 4 3" xfId="15632"/>
    <cellStyle name="20% - Ênfase5 6 3 4 3 2" xfId="15633"/>
    <cellStyle name="20% - Ênfase5 6 3 4 3 3" xfId="15634"/>
    <cellStyle name="20% - Ênfase5 6 3 4 4" xfId="15635"/>
    <cellStyle name="20% - Ênfase5 6 3 4 5" xfId="15636"/>
    <cellStyle name="20% - Ênfase5 6 3 4 6" xfId="15637"/>
    <cellStyle name="20% - Ênfase5 6 3 4 7" xfId="15638"/>
    <cellStyle name="20% - Ênfase5 6 3 4 8" xfId="15639"/>
    <cellStyle name="20% - Ênfase5 6 3 5" xfId="15640"/>
    <cellStyle name="20% - Ênfase5 6 3 5 2" xfId="15641"/>
    <cellStyle name="20% - Ênfase5 6 3 5 2 2" xfId="15642"/>
    <cellStyle name="20% - Ênfase5 6 3 5 3" xfId="15643"/>
    <cellStyle name="20% - Ênfase5 6 3 5 4" xfId="15644"/>
    <cellStyle name="20% - Ênfase5 6 3 5 5" xfId="15645"/>
    <cellStyle name="20% - Ênfase5 6 3 5 6" xfId="15646"/>
    <cellStyle name="20% - Ênfase5 6 3 6" xfId="15647"/>
    <cellStyle name="20% - Ênfase5 6 3 6 2" xfId="15648"/>
    <cellStyle name="20% - Ênfase5 6 3 6 3" xfId="15649"/>
    <cellStyle name="20% - Ênfase5 6 3 6 4" xfId="15650"/>
    <cellStyle name="20% - Ênfase5 6 3 7" xfId="15651"/>
    <cellStyle name="20% - Ênfase5 6 3 8" xfId="15652"/>
    <cellStyle name="20% - Ênfase5 6 3 9" xfId="15653"/>
    <cellStyle name="20% - Ênfase5 6 4" xfId="15654"/>
    <cellStyle name="20% - Ênfase5 6 4 10" xfId="15655"/>
    <cellStyle name="20% - Ênfase5 6 4 2" xfId="15656"/>
    <cellStyle name="20% - Ênfase5 6 4 2 2" xfId="15657"/>
    <cellStyle name="20% - Ênfase5 6 4 2 2 2" xfId="15658"/>
    <cellStyle name="20% - Ênfase5 6 4 2 2 2 2" xfId="15659"/>
    <cellStyle name="20% - Ênfase5 6 4 2 2 3" xfId="15660"/>
    <cellStyle name="20% - Ênfase5 6 4 2 2 4" xfId="15661"/>
    <cellStyle name="20% - Ênfase5 6 4 2 2 5" xfId="15662"/>
    <cellStyle name="20% - Ênfase5 6 4 2 2 6" xfId="15663"/>
    <cellStyle name="20% - Ênfase5 6 4 2 3" xfId="15664"/>
    <cellStyle name="20% - Ênfase5 6 4 2 3 2" xfId="15665"/>
    <cellStyle name="20% - Ênfase5 6 4 2 3 3" xfId="15666"/>
    <cellStyle name="20% - Ênfase5 6 4 2 4" xfId="15667"/>
    <cellStyle name="20% - Ênfase5 6 4 2 5" xfId="15668"/>
    <cellStyle name="20% - Ênfase5 6 4 2 6" xfId="15669"/>
    <cellStyle name="20% - Ênfase5 6 4 2 7" xfId="15670"/>
    <cellStyle name="20% - Ênfase5 6 4 2 8" xfId="15671"/>
    <cellStyle name="20% - Ênfase5 6 4 3" xfId="15672"/>
    <cellStyle name="20% - Ênfase5 6 4 3 2" xfId="15673"/>
    <cellStyle name="20% - Ênfase5 6 4 3 2 2" xfId="15674"/>
    <cellStyle name="20% - Ênfase5 6 4 3 3" xfId="15675"/>
    <cellStyle name="20% - Ênfase5 6 4 3 4" xfId="15676"/>
    <cellStyle name="20% - Ênfase5 6 4 3 5" xfId="15677"/>
    <cellStyle name="20% - Ênfase5 6 4 3 6" xfId="15678"/>
    <cellStyle name="20% - Ênfase5 6 4 4" xfId="15679"/>
    <cellStyle name="20% - Ênfase5 6 4 4 2" xfId="15680"/>
    <cellStyle name="20% - Ênfase5 6 4 4 3" xfId="15681"/>
    <cellStyle name="20% - Ênfase5 6 4 4 4" xfId="15682"/>
    <cellStyle name="20% - Ênfase5 6 4 5" xfId="15683"/>
    <cellStyle name="20% - Ênfase5 6 4 6" xfId="15684"/>
    <cellStyle name="20% - Ênfase5 6 4 7" xfId="15685"/>
    <cellStyle name="20% - Ênfase5 6 4 8" xfId="15686"/>
    <cellStyle name="20% - Ênfase5 6 4 9" xfId="15687"/>
    <cellStyle name="20% - Ênfase5 7" xfId="181"/>
    <cellStyle name="20% - Ênfase5 7 2" xfId="182"/>
    <cellStyle name="20% - Ênfase5 7 3" xfId="3061"/>
    <cellStyle name="20% - Ênfase5 7 3 10" xfId="15688"/>
    <cellStyle name="20% - Ênfase5 7 3 11" xfId="15689"/>
    <cellStyle name="20% - Ênfase5 7 3 12" xfId="15690"/>
    <cellStyle name="20% - Ênfase5 7 3 2" xfId="15691"/>
    <cellStyle name="20% - Ênfase5 7 3 3" xfId="15692"/>
    <cellStyle name="20% - Ênfase5 7 3 3 2" xfId="15693"/>
    <cellStyle name="20% - Ênfase5 7 3 3 2 2" xfId="15694"/>
    <cellStyle name="20% - Ênfase5 7 3 3 2 2 2" xfId="15695"/>
    <cellStyle name="20% - Ênfase5 7 3 3 2 3" xfId="15696"/>
    <cellStyle name="20% - Ênfase5 7 3 3 2 4" xfId="15697"/>
    <cellStyle name="20% - Ênfase5 7 3 3 2 5" xfId="15698"/>
    <cellStyle name="20% - Ênfase5 7 3 3 2 6" xfId="15699"/>
    <cellStyle name="20% - Ênfase5 7 3 3 3" xfId="15700"/>
    <cellStyle name="20% - Ênfase5 7 3 3 3 2" xfId="15701"/>
    <cellStyle name="20% - Ênfase5 7 3 3 3 3" xfId="15702"/>
    <cellStyle name="20% - Ênfase5 7 3 3 3 4" xfId="15703"/>
    <cellStyle name="20% - Ênfase5 7 3 3 4" xfId="15704"/>
    <cellStyle name="20% - Ênfase5 7 3 3 5" xfId="15705"/>
    <cellStyle name="20% - Ênfase5 7 3 3 6" xfId="15706"/>
    <cellStyle name="20% - Ênfase5 7 3 3 7" xfId="15707"/>
    <cellStyle name="20% - Ênfase5 7 3 3 8" xfId="15708"/>
    <cellStyle name="20% - Ênfase5 7 3 3 9" xfId="15709"/>
    <cellStyle name="20% - Ênfase5 7 3 4" xfId="15710"/>
    <cellStyle name="20% - Ênfase5 7 3 4 2" xfId="15711"/>
    <cellStyle name="20% - Ênfase5 7 3 4 2 2" xfId="15712"/>
    <cellStyle name="20% - Ênfase5 7 3 4 2 2 2" xfId="15713"/>
    <cellStyle name="20% - Ênfase5 7 3 4 2 3" xfId="15714"/>
    <cellStyle name="20% - Ênfase5 7 3 4 2 4" xfId="15715"/>
    <cellStyle name="20% - Ênfase5 7 3 4 2 5" xfId="15716"/>
    <cellStyle name="20% - Ênfase5 7 3 4 2 6" xfId="15717"/>
    <cellStyle name="20% - Ênfase5 7 3 4 3" xfId="15718"/>
    <cellStyle name="20% - Ênfase5 7 3 4 3 2" xfId="15719"/>
    <cellStyle name="20% - Ênfase5 7 3 4 3 3" xfId="15720"/>
    <cellStyle name="20% - Ênfase5 7 3 4 4" xfId="15721"/>
    <cellStyle name="20% - Ênfase5 7 3 4 5" xfId="15722"/>
    <cellStyle name="20% - Ênfase5 7 3 4 6" xfId="15723"/>
    <cellStyle name="20% - Ênfase5 7 3 4 7" xfId="15724"/>
    <cellStyle name="20% - Ênfase5 7 3 4 8" xfId="15725"/>
    <cellStyle name="20% - Ênfase5 7 3 5" xfId="15726"/>
    <cellStyle name="20% - Ênfase5 7 3 5 2" xfId="15727"/>
    <cellStyle name="20% - Ênfase5 7 3 5 2 2" xfId="15728"/>
    <cellStyle name="20% - Ênfase5 7 3 5 3" xfId="15729"/>
    <cellStyle name="20% - Ênfase5 7 3 5 4" xfId="15730"/>
    <cellStyle name="20% - Ênfase5 7 3 5 5" xfId="15731"/>
    <cellStyle name="20% - Ênfase5 7 3 5 6" xfId="15732"/>
    <cellStyle name="20% - Ênfase5 7 3 6" xfId="15733"/>
    <cellStyle name="20% - Ênfase5 7 3 6 2" xfId="15734"/>
    <cellStyle name="20% - Ênfase5 7 3 6 3" xfId="15735"/>
    <cellStyle name="20% - Ênfase5 7 3 6 4" xfId="15736"/>
    <cellStyle name="20% - Ênfase5 7 3 7" xfId="15737"/>
    <cellStyle name="20% - Ênfase5 7 3 8" xfId="15738"/>
    <cellStyle name="20% - Ênfase5 7 3 9" xfId="15739"/>
    <cellStyle name="20% - Ênfase5 7 4" xfId="15740"/>
    <cellStyle name="20% - Ênfase5 7 4 10" xfId="15741"/>
    <cellStyle name="20% - Ênfase5 7 4 2" xfId="15742"/>
    <cellStyle name="20% - Ênfase5 7 4 2 2" xfId="15743"/>
    <cellStyle name="20% - Ênfase5 7 4 2 2 2" xfId="15744"/>
    <cellStyle name="20% - Ênfase5 7 4 2 2 2 2" xfId="15745"/>
    <cellStyle name="20% - Ênfase5 7 4 2 2 3" xfId="15746"/>
    <cellStyle name="20% - Ênfase5 7 4 2 2 4" xfId="15747"/>
    <cellStyle name="20% - Ênfase5 7 4 2 2 5" xfId="15748"/>
    <cellStyle name="20% - Ênfase5 7 4 2 2 6" xfId="15749"/>
    <cellStyle name="20% - Ênfase5 7 4 2 3" xfId="15750"/>
    <cellStyle name="20% - Ênfase5 7 4 2 3 2" xfId="15751"/>
    <cellStyle name="20% - Ênfase5 7 4 2 3 3" xfId="15752"/>
    <cellStyle name="20% - Ênfase5 7 4 2 4" xfId="15753"/>
    <cellStyle name="20% - Ênfase5 7 4 2 5" xfId="15754"/>
    <cellStyle name="20% - Ênfase5 7 4 2 6" xfId="15755"/>
    <cellStyle name="20% - Ênfase5 7 4 2 7" xfId="15756"/>
    <cellStyle name="20% - Ênfase5 7 4 2 8" xfId="15757"/>
    <cellStyle name="20% - Ênfase5 7 4 3" xfId="15758"/>
    <cellStyle name="20% - Ênfase5 7 4 3 2" xfId="15759"/>
    <cellStyle name="20% - Ênfase5 7 4 3 2 2" xfId="15760"/>
    <cellStyle name="20% - Ênfase5 7 4 3 3" xfId="15761"/>
    <cellStyle name="20% - Ênfase5 7 4 3 4" xfId="15762"/>
    <cellStyle name="20% - Ênfase5 7 4 3 5" xfId="15763"/>
    <cellStyle name="20% - Ênfase5 7 4 3 6" xfId="15764"/>
    <cellStyle name="20% - Ênfase5 7 4 4" xfId="15765"/>
    <cellStyle name="20% - Ênfase5 7 4 4 2" xfId="15766"/>
    <cellStyle name="20% - Ênfase5 7 4 4 3" xfId="15767"/>
    <cellStyle name="20% - Ênfase5 7 4 4 4" xfId="15768"/>
    <cellStyle name="20% - Ênfase5 7 4 5" xfId="15769"/>
    <cellStyle name="20% - Ênfase5 7 4 6" xfId="15770"/>
    <cellStyle name="20% - Ênfase5 7 4 7" xfId="15771"/>
    <cellStyle name="20% - Ênfase5 7 4 8" xfId="15772"/>
    <cellStyle name="20% - Ênfase5 7 4 9" xfId="15773"/>
    <cellStyle name="20% - Ênfase5 8" xfId="183"/>
    <cellStyle name="20% - Ênfase5 8 2" xfId="184"/>
    <cellStyle name="20% - Ênfase5 8 3" xfId="3062"/>
    <cellStyle name="20% - Ênfase5 8 3 10" xfId="15774"/>
    <cellStyle name="20% - Ênfase5 8 3 11" xfId="15775"/>
    <cellStyle name="20% - Ênfase5 8 3 12" xfId="15776"/>
    <cellStyle name="20% - Ênfase5 8 3 2" xfId="15777"/>
    <cellStyle name="20% - Ênfase5 8 3 3" xfId="15778"/>
    <cellStyle name="20% - Ênfase5 8 3 3 2" xfId="15779"/>
    <cellStyle name="20% - Ênfase5 8 3 3 2 2" xfId="15780"/>
    <cellStyle name="20% - Ênfase5 8 3 3 2 2 2" xfId="15781"/>
    <cellStyle name="20% - Ênfase5 8 3 3 2 3" xfId="15782"/>
    <cellStyle name="20% - Ênfase5 8 3 3 2 4" xfId="15783"/>
    <cellStyle name="20% - Ênfase5 8 3 3 2 5" xfId="15784"/>
    <cellStyle name="20% - Ênfase5 8 3 3 2 6" xfId="15785"/>
    <cellStyle name="20% - Ênfase5 8 3 3 3" xfId="15786"/>
    <cellStyle name="20% - Ênfase5 8 3 3 3 2" xfId="15787"/>
    <cellStyle name="20% - Ênfase5 8 3 3 3 3" xfId="15788"/>
    <cellStyle name="20% - Ênfase5 8 3 3 3 4" xfId="15789"/>
    <cellStyle name="20% - Ênfase5 8 3 3 4" xfId="15790"/>
    <cellStyle name="20% - Ênfase5 8 3 3 5" xfId="15791"/>
    <cellStyle name="20% - Ênfase5 8 3 3 6" xfId="15792"/>
    <cellStyle name="20% - Ênfase5 8 3 3 7" xfId="15793"/>
    <cellStyle name="20% - Ênfase5 8 3 3 8" xfId="15794"/>
    <cellStyle name="20% - Ênfase5 8 3 3 9" xfId="15795"/>
    <cellStyle name="20% - Ênfase5 8 3 4" xfId="15796"/>
    <cellStyle name="20% - Ênfase5 8 3 4 2" xfId="15797"/>
    <cellStyle name="20% - Ênfase5 8 3 4 2 2" xfId="15798"/>
    <cellStyle name="20% - Ênfase5 8 3 4 2 2 2" xfId="15799"/>
    <cellStyle name="20% - Ênfase5 8 3 4 2 3" xfId="15800"/>
    <cellStyle name="20% - Ênfase5 8 3 4 2 4" xfId="15801"/>
    <cellStyle name="20% - Ênfase5 8 3 4 2 5" xfId="15802"/>
    <cellStyle name="20% - Ênfase5 8 3 4 2 6" xfId="15803"/>
    <cellStyle name="20% - Ênfase5 8 3 4 3" xfId="15804"/>
    <cellStyle name="20% - Ênfase5 8 3 4 3 2" xfId="15805"/>
    <cellStyle name="20% - Ênfase5 8 3 4 3 3" xfId="15806"/>
    <cellStyle name="20% - Ênfase5 8 3 4 4" xfId="15807"/>
    <cellStyle name="20% - Ênfase5 8 3 4 5" xfId="15808"/>
    <cellStyle name="20% - Ênfase5 8 3 4 6" xfId="15809"/>
    <cellStyle name="20% - Ênfase5 8 3 4 7" xfId="15810"/>
    <cellStyle name="20% - Ênfase5 8 3 4 8" xfId="15811"/>
    <cellStyle name="20% - Ênfase5 8 3 5" xfId="15812"/>
    <cellStyle name="20% - Ênfase5 8 3 5 2" xfId="15813"/>
    <cellStyle name="20% - Ênfase5 8 3 5 2 2" xfId="15814"/>
    <cellStyle name="20% - Ênfase5 8 3 5 3" xfId="15815"/>
    <cellStyle name="20% - Ênfase5 8 3 5 4" xfId="15816"/>
    <cellStyle name="20% - Ênfase5 8 3 5 5" xfId="15817"/>
    <cellStyle name="20% - Ênfase5 8 3 5 6" xfId="15818"/>
    <cellStyle name="20% - Ênfase5 8 3 6" xfId="15819"/>
    <cellStyle name="20% - Ênfase5 8 3 6 2" xfId="15820"/>
    <cellStyle name="20% - Ênfase5 8 3 6 3" xfId="15821"/>
    <cellStyle name="20% - Ênfase5 8 3 6 4" xfId="15822"/>
    <cellStyle name="20% - Ênfase5 8 3 7" xfId="15823"/>
    <cellStyle name="20% - Ênfase5 8 3 8" xfId="15824"/>
    <cellStyle name="20% - Ênfase5 8 3 9" xfId="15825"/>
    <cellStyle name="20% - Ênfase5 8 4" xfId="15826"/>
    <cellStyle name="20% - Ênfase5 8 4 10" xfId="15827"/>
    <cellStyle name="20% - Ênfase5 8 4 2" xfId="15828"/>
    <cellStyle name="20% - Ênfase5 8 4 2 2" xfId="15829"/>
    <cellStyle name="20% - Ênfase5 8 4 2 2 2" xfId="15830"/>
    <cellStyle name="20% - Ênfase5 8 4 2 2 2 2" xfId="15831"/>
    <cellStyle name="20% - Ênfase5 8 4 2 2 3" xfId="15832"/>
    <cellStyle name="20% - Ênfase5 8 4 2 2 4" xfId="15833"/>
    <cellStyle name="20% - Ênfase5 8 4 2 2 5" xfId="15834"/>
    <cellStyle name="20% - Ênfase5 8 4 2 2 6" xfId="15835"/>
    <cellStyle name="20% - Ênfase5 8 4 2 3" xfId="15836"/>
    <cellStyle name="20% - Ênfase5 8 4 2 3 2" xfId="15837"/>
    <cellStyle name="20% - Ênfase5 8 4 2 3 3" xfId="15838"/>
    <cellStyle name="20% - Ênfase5 8 4 2 4" xfId="15839"/>
    <cellStyle name="20% - Ênfase5 8 4 2 5" xfId="15840"/>
    <cellStyle name="20% - Ênfase5 8 4 2 6" xfId="15841"/>
    <cellStyle name="20% - Ênfase5 8 4 2 7" xfId="15842"/>
    <cellStyle name="20% - Ênfase5 8 4 2 8" xfId="15843"/>
    <cellStyle name="20% - Ênfase5 8 4 3" xfId="15844"/>
    <cellStyle name="20% - Ênfase5 8 4 3 2" xfId="15845"/>
    <cellStyle name="20% - Ênfase5 8 4 3 2 2" xfId="15846"/>
    <cellStyle name="20% - Ênfase5 8 4 3 3" xfId="15847"/>
    <cellStyle name="20% - Ênfase5 8 4 3 4" xfId="15848"/>
    <cellStyle name="20% - Ênfase5 8 4 3 5" xfId="15849"/>
    <cellStyle name="20% - Ênfase5 8 4 3 6" xfId="15850"/>
    <cellStyle name="20% - Ênfase5 8 4 4" xfId="15851"/>
    <cellStyle name="20% - Ênfase5 8 4 4 2" xfId="15852"/>
    <cellStyle name="20% - Ênfase5 8 4 4 3" xfId="15853"/>
    <cellStyle name="20% - Ênfase5 8 4 4 4" xfId="15854"/>
    <cellStyle name="20% - Ênfase5 8 4 5" xfId="15855"/>
    <cellStyle name="20% - Ênfase5 8 4 6" xfId="15856"/>
    <cellStyle name="20% - Ênfase5 8 4 7" xfId="15857"/>
    <cellStyle name="20% - Ênfase5 8 4 8" xfId="15858"/>
    <cellStyle name="20% - Ênfase5 8 4 9" xfId="15859"/>
    <cellStyle name="20% - Ênfase5 9" xfId="185"/>
    <cellStyle name="20% - Ênfase5 9 2" xfId="186"/>
    <cellStyle name="20% - Ênfase5 9 3" xfId="3063"/>
    <cellStyle name="20% - Ênfase5 9 3 10" xfId="15860"/>
    <cellStyle name="20% - Ênfase5 9 3 11" xfId="15861"/>
    <cellStyle name="20% - Ênfase5 9 3 12" xfId="15862"/>
    <cellStyle name="20% - Ênfase5 9 3 2" xfId="15863"/>
    <cellStyle name="20% - Ênfase5 9 3 3" xfId="15864"/>
    <cellStyle name="20% - Ênfase5 9 3 3 2" xfId="15865"/>
    <cellStyle name="20% - Ênfase5 9 3 3 2 2" xfId="15866"/>
    <cellStyle name="20% - Ênfase5 9 3 3 2 2 2" xfId="15867"/>
    <cellStyle name="20% - Ênfase5 9 3 3 2 3" xfId="15868"/>
    <cellStyle name="20% - Ênfase5 9 3 3 2 4" xfId="15869"/>
    <cellStyle name="20% - Ênfase5 9 3 3 2 5" xfId="15870"/>
    <cellStyle name="20% - Ênfase5 9 3 3 2 6" xfId="15871"/>
    <cellStyle name="20% - Ênfase5 9 3 3 3" xfId="15872"/>
    <cellStyle name="20% - Ênfase5 9 3 3 3 2" xfId="15873"/>
    <cellStyle name="20% - Ênfase5 9 3 3 3 3" xfId="15874"/>
    <cellStyle name="20% - Ênfase5 9 3 3 3 4" xfId="15875"/>
    <cellStyle name="20% - Ênfase5 9 3 3 4" xfId="15876"/>
    <cellStyle name="20% - Ênfase5 9 3 3 5" xfId="15877"/>
    <cellStyle name="20% - Ênfase5 9 3 3 6" xfId="15878"/>
    <cellStyle name="20% - Ênfase5 9 3 3 7" xfId="15879"/>
    <cellStyle name="20% - Ênfase5 9 3 3 8" xfId="15880"/>
    <cellStyle name="20% - Ênfase5 9 3 3 9" xfId="15881"/>
    <cellStyle name="20% - Ênfase5 9 3 4" xfId="15882"/>
    <cellStyle name="20% - Ênfase5 9 3 4 2" xfId="15883"/>
    <cellStyle name="20% - Ênfase5 9 3 4 2 2" xfId="15884"/>
    <cellStyle name="20% - Ênfase5 9 3 4 2 2 2" xfId="15885"/>
    <cellStyle name="20% - Ênfase5 9 3 4 2 3" xfId="15886"/>
    <cellStyle name="20% - Ênfase5 9 3 4 2 4" xfId="15887"/>
    <cellStyle name="20% - Ênfase5 9 3 4 2 5" xfId="15888"/>
    <cellStyle name="20% - Ênfase5 9 3 4 2 6" xfId="15889"/>
    <cellStyle name="20% - Ênfase5 9 3 4 3" xfId="15890"/>
    <cellStyle name="20% - Ênfase5 9 3 4 3 2" xfId="15891"/>
    <cellStyle name="20% - Ênfase5 9 3 4 3 3" xfId="15892"/>
    <cellStyle name="20% - Ênfase5 9 3 4 4" xfId="15893"/>
    <cellStyle name="20% - Ênfase5 9 3 4 5" xfId="15894"/>
    <cellStyle name="20% - Ênfase5 9 3 4 6" xfId="15895"/>
    <cellStyle name="20% - Ênfase5 9 3 4 7" xfId="15896"/>
    <cellStyle name="20% - Ênfase5 9 3 4 8" xfId="15897"/>
    <cellStyle name="20% - Ênfase5 9 3 5" xfId="15898"/>
    <cellStyle name="20% - Ênfase5 9 3 5 2" xfId="15899"/>
    <cellStyle name="20% - Ênfase5 9 3 5 2 2" xfId="15900"/>
    <cellStyle name="20% - Ênfase5 9 3 5 3" xfId="15901"/>
    <cellStyle name="20% - Ênfase5 9 3 5 4" xfId="15902"/>
    <cellStyle name="20% - Ênfase5 9 3 5 5" xfId="15903"/>
    <cellStyle name="20% - Ênfase5 9 3 5 6" xfId="15904"/>
    <cellStyle name="20% - Ênfase5 9 3 6" xfId="15905"/>
    <cellStyle name="20% - Ênfase5 9 3 6 2" xfId="15906"/>
    <cellStyle name="20% - Ênfase5 9 3 6 3" xfId="15907"/>
    <cellStyle name="20% - Ênfase5 9 3 6 4" xfId="15908"/>
    <cellStyle name="20% - Ênfase5 9 3 7" xfId="15909"/>
    <cellStyle name="20% - Ênfase5 9 3 8" xfId="15910"/>
    <cellStyle name="20% - Ênfase5 9 3 9" xfId="15911"/>
    <cellStyle name="20% - Ênfase5 9 4" xfId="15912"/>
    <cellStyle name="20% - Ênfase5 9 4 10" xfId="15913"/>
    <cellStyle name="20% - Ênfase5 9 4 2" xfId="15914"/>
    <cellStyle name="20% - Ênfase5 9 4 2 2" xfId="15915"/>
    <cellStyle name="20% - Ênfase5 9 4 2 2 2" xfId="15916"/>
    <cellStyle name="20% - Ênfase5 9 4 2 2 2 2" xfId="15917"/>
    <cellStyle name="20% - Ênfase5 9 4 2 2 3" xfId="15918"/>
    <cellStyle name="20% - Ênfase5 9 4 2 2 4" xfId="15919"/>
    <cellStyle name="20% - Ênfase5 9 4 2 2 5" xfId="15920"/>
    <cellStyle name="20% - Ênfase5 9 4 2 2 6" xfId="15921"/>
    <cellStyle name="20% - Ênfase5 9 4 2 3" xfId="15922"/>
    <cellStyle name="20% - Ênfase5 9 4 2 3 2" xfId="15923"/>
    <cellStyle name="20% - Ênfase5 9 4 2 3 3" xfId="15924"/>
    <cellStyle name="20% - Ênfase5 9 4 2 4" xfId="15925"/>
    <cellStyle name="20% - Ênfase5 9 4 2 5" xfId="15926"/>
    <cellStyle name="20% - Ênfase5 9 4 2 6" xfId="15927"/>
    <cellStyle name="20% - Ênfase5 9 4 2 7" xfId="15928"/>
    <cellStyle name="20% - Ênfase5 9 4 2 8" xfId="15929"/>
    <cellStyle name="20% - Ênfase5 9 4 3" xfId="15930"/>
    <cellStyle name="20% - Ênfase5 9 4 3 2" xfId="15931"/>
    <cellStyle name="20% - Ênfase5 9 4 3 2 2" xfId="15932"/>
    <cellStyle name="20% - Ênfase5 9 4 3 3" xfId="15933"/>
    <cellStyle name="20% - Ênfase5 9 4 3 4" xfId="15934"/>
    <cellStyle name="20% - Ênfase5 9 4 3 5" xfId="15935"/>
    <cellStyle name="20% - Ênfase5 9 4 3 6" xfId="15936"/>
    <cellStyle name="20% - Ênfase5 9 4 4" xfId="15937"/>
    <cellStyle name="20% - Ênfase5 9 4 4 2" xfId="15938"/>
    <cellStyle name="20% - Ênfase5 9 4 4 3" xfId="15939"/>
    <cellStyle name="20% - Ênfase5 9 4 4 4" xfId="15940"/>
    <cellStyle name="20% - Ênfase5 9 4 5" xfId="15941"/>
    <cellStyle name="20% - Ênfase5 9 4 6" xfId="15942"/>
    <cellStyle name="20% - Ênfase5 9 4 7" xfId="15943"/>
    <cellStyle name="20% - Ênfase5 9 4 8" xfId="15944"/>
    <cellStyle name="20% - Ênfase5 9 4 9" xfId="15945"/>
    <cellStyle name="20% - Ênfase6" xfId="6" builtinId="50" customBuiltin="1"/>
    <cellStyle name="20% - Ênfase6 10" xfId="187"/>
    <cellStyle name="20% - Ênfase6 10 10" xfId="15946"/>
    <cellStyle name="20% - Ênfase6 10 11" xfId="15947"/>
    <cellStyle name="20% - Ênfase6 10 12" xfId="15948"/>
    <cellStyle name="20% - Ênfase6 10 13" xfId="15949"/>
    <cellStyle name="20% - Ênfase6 10 14" xfId="15950"/>
    <cellStyle name="20% - Ênfase6 10 15" xfId="15951"/>
    <cellStyle name="20% - Ênfase6 10 2" xfId="188"/>
    <cellStyle name="20% - Ênfase6 10 3" xfId="3064"/>
    <cellStyle name="20% - Ênfase6 10 3 10" xfId="15952"/>
    <cellStyle name="20% - Ênfase6 10 3 2" xfId="15953"/>
    <cellStyle name="20% - Ênfase6 10 3 2 2" xfId="15954"/>
    <cellStyle name="20% - Ênfase6 10 3 2 2 2" xfId="15955"/>
    <cellStyle name="20% - Ênfase6 10 3 2 2 2 2" xfId="15956"/>
    <cellStyle name="20% - Ênfase6 10 3 2 2 3" xfId="15957"/>
    <cellStyle name="20% - Ênfase6 10 3 2 2 4" xfId="15958"/>
    <cellStyle name="20% - Ênfase6 10 3 2 2 5" xfId="15959"/>
    <cellStyle name="20% - Ênfase6 10 3 2 2 6" xfId="15960"/>
    <cellStyle name="20% - Ênfase6 10 3 2 3" xfId="15961"/>
    <cellStyle name="20% - Ênfase6 10 3 2 3 2" xfId="15962"/>
    <cellStyle name="20% - Ênfase6 10 3 2 3 3" xfId="15963"/>
    <cellStyle name="20% - Ênfase6 10 3 2 4" xfId="15964"/>
    <cellStyle name="20% - Ênfase6 10 3 2 5" xfId="15965"/>
    <cellStyle name="20% - Ênfase6 10 3 2 6" xfId="15966"/>
    <cellStyle name="20% - Ênfase6 10 3 2 7" xfId="15967"/>
    <cellStyle name="20% - Ênfase6 10 3 2 8" xfId="15968"/>
    <cellStyle name="20% - Ênfase6 10 3 3" xfId="15969"/>
    <cellStyle name="20% - Ênfase6 10 3 3 2" xfId="15970"/>
    <cellStyle name="20% - Ênfase6 10 3 3 2 2" xfId="15971"/>
    <cellStyle name="20% - Ênfase6 10 3 3 3" xfId="15972"/>
    <cellStyle name="20% - Ênfase6 10 3 3 4" xfId="15973"/>
    <cellStyle name="20% - Ênfase6 10 3 3 5" xfId="15974"/>
    <cellStyle name="20% - Ênfase6 10 3 3 6" xfId="15975"/>
    <cellStyle name="20% - Ênfase6 10 3 4" xfId="15976"/>
    <cellStyle name="20% - Ênfase6 10 3 4 2" xfId="15977"/>
    <cellStyle name="20% - Ênfase6 10 3 4 3" xfId="15978"/>
    <cellStyle name="20% - Ênfase6 10 3 4 4" xfId="15979"/>
    <cellStyle name="20% - Ênfase6 10 3 5" xfId="15980"/>
    <cellStyle name="20% - Ênfase6 10 3 6" xfId="15981"/>
    <cellStyle name="20% - Ênfase6 10 3 7" xfId="15982"/>
    <cellStyle name="20% - Ênfase6 10 3 8" xfId="15983"/>
    <cellStyle name="20% - Ênfase6 10 3 9" xfId="15984"/>
    <cellStyle name="20% - Ênfase6 10 4" xfId="15985"/>
    <cellStyle name="20% - Ênfase6 10 4 10" xfId="15986"/>
    <cellStyle name="20% - Ênfase6 10 4 2" xfId="15987"/>
    <cellStyle name="20% - Ênfase6 10 4 2 2" xfId="15988"/>
    <cellStyle name="20% - Ênfase6 10 4 2 2 2" xfId="15989"/>
    <cellStyle name="20% - Ênfase6 10 4 2 2 2 2" xfId="15990"/>
    <cellStyle name="20% - Ênfase6 10 4 2 2 3" xfId="15991"/>
    <cellStyle name="20% - Ênfase6 10 4 2 2 4" xfId="15992"/>
    <cellStyle name="20% - Ênfase6 10 4 2 2 5" xfId="15993"/>
    <cellStyle name="20% - Ênfase6 10 4 2 2 6" xfId="15994"/>
    <cellStyle name="20% - Ênfase6 10 4 2 3" xfId="15995"/>
    <cellStyle name="20% - Ênfase6 10 4 2 3 2" xfId="15996"/>
    <cellStyle name="20% - Ênfase6 10 4 2 3 3" xfId="15997"/>
    <cellStyle name="20% - Ênfase6 10 4 2 4" xfId="15998"/>
    <cellStyle name="20% - Ênfase6 10 4 2 5" xfId="15999"/>
    <cellStyle name="20% - Ênfase6 10 4 2 6" xfId="16000"/>
    <cellStyle name="20% - Ênfase6 10 4 2 7" xfId="16001"/>
    <cellStyle name="20% - Ênfase6 10 4 2 8" xfId="16002"/>
    <cellStyle name="20% - Ênfase6 10 4 3" xfId="16003"/>
    <cellStyle name="20% - Ênfase6 10 4 3 2" xfId="16004"/>
    <cellStyle name="20% - Ênfase6 10 4 3 2 2" xfId="16005"/>
    <cellStyle name="20% - Ênfase6 10 4 3 3" xfId="16006"/>
    <cellStyle name="20% - Ênfase6 10 4 3 4" xfId="16007"/>
    <cellStyle name="20% - Ênfase6 10 4 3 5" xfId="16008"/>
    <cellStyle name="20% - Ênfase6 10 4 3 6" xfId="16009"/>
    <cellStyle name="20% - Ênfase6 10 4 4" xfId="16010"/>
    <cellStyle name="20% - Ênfase6 10 4 4 2" xfId="16011"/>
    <cellStyle name="20% - Ênfase6 10 4 4 3" xfId="16012"/>
    <cellStyle name="20% - Ênfase6 10 4 4 4" xfId="16013"/>
    <cellStyle name="20% - Ênfase6 10 4 5" xfId="16014"/>
    <cellStyle name="20% - Ênfase6 10 4 6" xfId="16015"/>
    <cellStyle name="20% - Ênfase6 10 4 7" xfId="16016"/>
    <cellStyle name="20% - Ênfase6 10 4 8" xfId="16017"/>
    <cellStyle name="20% - Ênfase6 10 4 9" xfId="16018"/>
    <cellStyle name="20% - Ênfase6 10 5" xfId="16019"/>
    <cellStyle name="20% - Ênfase6 10 5 10" xfId="16020"/>
    <cellStyle name="20% - Ênfase6 10 5 2" xfId="16021"/>
    <cellStyle name="20% - Ênfase6 10 5 2 2" xfId="16022"/>
    <cellStyle name="20% - Ênfase6 10 5 2 2 2" xfId="16023"/>
    <cellStyle name="20% - Ênfase6 10 5 2 2 2 2" xfId="16024"/>
    <cellStyle name="20% - Ênfase6 10 5 2 2 3" xfId="16025"/>
    <cellStyle name="20% - Ênfase6 10 5 2 2 4" xfId="16026"/>
    <cellStyle name="20% - Ênfase6 10 5 2 2 5" xfId="16027"/>
    <cellStyle name="20% - Ênfase6 10 5 2 2 6" xfId="16028"/>
    <cellStyle name="20% - Ênfase6 10 5 2 3" xfId="16029"/>
    <cellStyle name="20% - Ênfase6 10 5 2 3 2" xfId="16030"/>
    <cellStyle name="20% - Ênfase6 10 5 2 3 3" xfId="16031"/>
    <cellStyle name="20% - Ênfase6 10 5 2 4" xfId="16032"/>
    <cellStyle name="20% - Ênfase6 10 5 2 5" xfId="16033"/>
    <cellStyle name="20% - Ênfase6 10 5 2 6" xfId="16034"/>
    <cellStyle name="20% - Ênfase6 10 5 2 7" xfId="16035"/>
    <cellStyle name="20% - Ênfase6 10 5 2 8" xfId="16036"/>
    <cellStyle name="20% - Ênfase6 10 5 3" xfId="16037"/>
    <cellStyle name="20% - Ênfase6 10 5 3 2" xfId="16038"/>
    <cellStyle name="20% - Ênfase6 10 5 3 2 2" xfId="16039"/>
    <cellStyle name="20% - Ênfase6 10 5 3 3" xfId="16040"/>
    <cellStyle name="20% - Ênfase6 10 5 3 4" xfId="16041"/>
    <cellStyle name="20% - Ênfase6 10 5 3 5" xfId="16042"/>
    <cellStyle name="20% - Ênfase6 10 5 3 6" xfId="16043"/>
    <cellStyle name="20% - Ênfase6 10 5 4" xfId="16044"/>
    <cellStyle name="20% - Ênfase6 10 5 4 2" xfId="16045"/>
    <cellStyle name="20% - Ênfase6 10 5 4 3" xfId="16046"/>
    <cellStyle name="20% - Ênfase6 10 5 4 4" xfId="16047"/>
    <cellStyle name="20% - Ênfase6 10 5 5" xfId="16048"/>
    <cellStyle name="20% - Ênfase6 10 5 6" xfId="16049"/>
    <cellStyle name="20% - Ênfase6 10 5 7" xfId="16050"/>
    <cellStyle name="20% - Ênfase6 10 5 8" xfId="16051"/>
    <cellStyle name="20% - Ênfase6 10 5 9" xfId="16052"/>
    <cellStyle name="20% - Ênfase6 10 6" xfId="16053"/>
    <cellStyle name="20% - Ênfase6 10 6 2" xfId="16054"/>
    <cellStyle name="20% - Ênfase6 10 6 2 2" xfId="16055"/>
    <cellStyle name="20% - Ênfase6 10 6 2 2 2" xfId="16056"/>
    <cellStyle name="20% - Ênfase6 10 6 2 3" xfId="16057"/>
    <cellStyle name="20% - Ênfase6 10 6 2 4" xfId="16058"/>
    <cellStyle name="20% - Ênfase6 10 6 2 5" xfId="16059"/>
    <cellStyle name="20% - Ênfase6 10 6 2 6" xfId="16060"/>
    <cellStyle name="20% - Ênfase6 10 6 3" xfId="16061"/>
    <cellStyle name="20% - Ênfase6 10 6 3 2" xfId="16062"/>
    <cellStyle name="20% - Ênfase6 10 6 3 3" xfId="16063"/>
    <cellStyle name="20% - Ênfase6 10 6 3 4" xfId="16064"/>
    <cellStyle name="20% - Ênfase6 10 6 4" xfId="16065"/>
    <cellStyle name="20% - Ênfase6 10 6 5" xfId="16066"/>
    <cellStyle name="20% - Ênfase6 10 6 6" xfId="16067"/>
    <cellStyle name="20% - Ênfase6 10 6 7" xfId="16068"/>
    <cellStyle name="20% - Ênfase6 10 6 8" xfId="16069"/>
    <cellStyle name="20% - Ênfase6 10 6 9" xfId="16070"/>
    <cellStyle name="20% - Ênfase6 10 7" xfId="16071"/>
    <cellStyle name="20% - Ênfase6 10 7 2" xfId="16072"/>
    <cellStyle name="20% - Ênfase6 10 7 2 2" xfId="16073"/>
    <cellStyle name="20% - Ênfase6 10 7 2 2 2" xfId="16074"/>
    <cellStyle name="20% - Ênfase6 10 7 2 3" xfId="16075"/>
    <cellStyle name="20% - Ênfase6 10 7 2 4" xfId="16076"/>
    <cellStyle name="20% - Ênfase6 10 7 2 5" xfId="16077"/>
    <cellStyle name="20% - Ênfase6 10 7 2 6" xfId="16078"/>
    <cellStyle name="20% - Ênfase6 10 7 3" xfId="16079"/>
    <cellStyle name="20% - Ênfase6 10 7 3 2" xfId="16080"/>
    <cellStyle name="20% - Ênfase6 10 7 3 3" xfId="16081"/>
    <cellStyle name="20% - Ênfase6 10 7 4" xfId="16082"/>
    <cellStyle name="20% - Ênfase6 10 7 5" xfId="16083"/>
    <cellStyle name="20% - Ênfase6 10 7 6" xfId="16084"/>
    <cellStyle name="20% - Ênfase6 10 7 7" xfId="16085"/>
    <cellStyle name="20% - Ênfase6 10 7 8" xfId="16086"/>
    <cellStyle name="20% - Ênfase6 10 8" xfId="16087"/>
    <cellStyle name="20% - Ênfase6 10 8 2" xfId="16088"/>
    <cellStyle name="20% - Ênfase6 10 8 2 2" xfId="16089"/>
    <cellStyle name="20% - Ênfase6 10 8 2 3" xfId="16090"/>
    <cellStyle name="20% - Ênfase6 10 8 3" xfId="16091"/>
    <cellStyle name="20% - Ênfase6 10 8 4" xfId="16092"/>
    <cellStyle name="20% - Ênfase6 10 8 5" xfId="16093"/>
    <cellStyle name="20% - Ênfase6 10 8 6" xfId="16094"/>
    <cellStyle name="20% - Ênfase6 10 8 7" xfId="16095"/>
    <cellStyle name="20% - Ênfase6 10 9" xfId="16096"/>
    <cellStyle name="20% - Ênfase6 10 9 2" xfId="16097"/>
    <cellStyle name="20% - Ênfase6 10 9 3" xfId="16098"/>
    <cellStyle name="20% - Ênfase6 10 9 4" xfId="16099"/>
    <cellStyle name="20% - Ênfase6 10 9 5" xfId="16100"/>
    <cellStyle name="20% - Ênfase6 10 9 6" xfId="16101"/>
    <cellStyle name="20% - Ênfase6 11" xfId="189"/>
    <cellStyle name="20% - Ênfase6 11 10" xfId="16102"/>
    <cellStyle name="20% - Ênfase6 11 11" xfId="16103"/>
    <cellStyle name="20% - Ênfase6 11 12" xfId="16104"/>
    <cellStyle name="20% - Ênfase6 11 13" xfId="16105"/>
    <cellStyle name="20% - Ênfase6 11 14" xfId="16106"/>
    <cellStyle name="20% - Ênfase6 11 15" xfId="16107"/>
    <cellStyle name="20% - Ênfase6 11 2" xfId="190"/>
    <cellStyle name="20% - Ênfase6 11 3" xfId="3065"/>
    <cellStyle name="20% - Ênfase6 11 3 10" xfId="16108"/>
    <cellStyle name="20% - Ênfase6 11 3 2" xfId="16109"/>
    <cellStyle name="20% - Ênfase6 11 3 2 2" xfId="16110"/>
    <cellStyle name="20% - Ênfase6 11 3 2 2 2" xfId="16111"/>
    <cellStyle name="20% - Ênfase6 11 3 2 2 2 2" xfId="16112"/>
    <cellStyle name="20% - Ênfase6 11 3 2 2 3" xfId="16113"/>
    <cellStyle name="20% - Ênfase6 11 3 2 2 4" xfId="16114"/>
    <cellStyle name="20% - Ênfase6 11 3 2 2 5" xfId="16115"/>
    <cellStyle name="20% - Ênfase6 11 3 2 2 6" xfId="16116"/>
    <cellStyle name="20% - Ênfase6 11 3 2 3" xfId="16117"/>
    <cellStyle name="20% - Ênfase6 11 3 2 3 2" xfId="16118"/>
    <cellStyle name="20% - Ênfase6 11 3 2 3 3" xfId="16119"/>
    <cellStyle name="20% - Ênfase6 11 3 2 4" xfId="16120"/>
    <cellStyle name="20% - Ênfase6 11 3 2 5" xfId="16121"/>
    <cellStyle name="20% - Ênfase6 11 3 2 6" xfId="16122"/>
    <cellStyle name="20% - Ênfase6 11 3 2 7" xfId="16123"/>
    <cellStyle name="20% - Ênfase6 11 3 2 8" xfId="16124"/>
    <cellStyle name="20% - Ênfase6 11 3 3" xfId="16125"/>
    <cellStyle name="20% - Ênfase6 11 3 3 2" xfId="16126"/>
    <cellStyle name="20% - Ênfase6 11 3 3 2 2" xfId="16127"/>
    <cellStyle name="20% - Ênfase6 11 3 3 3" xfId="16128"/>
    <cellStyle name="20% - Ênfase6 11 3 3 4" xfId="16129"/>
    <cellStyle name="20% - Ênfase6 11 3 3 5" xfId="16130"/>
    <cellStyle name="20% - Ênfase6 11 3 3 6" xfId="16131"/>
    <cellStyle name="20% - Ênfase6 11 3 4" xfId="16132"/>
    <cellStyle name="20% - Ênfase6 11 3 4 2" xfId="16133"/>
    <cellStyle name="20% - Ênfase6 11 3 4 3" xfId="16134"/>
    <cellStyle name="20% - Ênfase6 11 3 4 4" xfId="16135"/>
    <cellStyle name="20% - Ênfase6 11 3 5" xfId="16136"/>
    <cellStyle name="20% - Ênfase6 11 3 6" xfId="16137"/>
    <cellStyle name="20% - Ênfase6 11 3 7" xfId="16138"/>
    <cellStyle name="20% - Ênfase6 11 3 8" xfId="16139"/>
    <cellStyle name="20% - Ênfase6 11 3 9" xfId="16140"/>
    <cellStyle name="20% - Ênfase6 11 4" xfId="16141"/>
    <cellStyle name="20% - Ênfase6 11 4 10" xfId="16142"/>
    <cellStyle name="20% - Ênfase6 11 4 2" xfId="16143"/>
    <cellStyle name="20% - Ênfase6 11 4 2 2" xfId="16144"/>
    <cellStyle name="20% - Ênfase6 11 4 2 2 2" xfId="16145"/>
    <cellStyle name="20% - Ênfase6 11 4 2 2 2 2" xfId="16146"/>
    <cellStyle name="20% - Ênfase6 11 4 2 2 3" xfId="16147"/>
    <cellStyle name="20% - Ênfase6 11 4 2 2 4" xfId="16148"/>
    <cellStyle name="20% - Ênfase6 11 4 2 2 5" xfId="16149"/>
    <cellStyle name="20% - Ênfase6 11 4 2 2 6" xfId="16150"/>
    <cellStyle name="20% - Ênfase6 11 4 2 3" xfId="16151"/>
    <cellStyle name="20% - Ênfase6 11 4 2 3 2" xfId="16152"/>
    <cellStyle name="20% - Ênfase6 11 4 2 3 3" xfId="16153"/>
    <cellStyle name="20% - Ênfase6 11 4 2 4" xfId="16154"/>
    <cellStyle name="20% - Ênfase6 11 4 2 5" xfId="16155"/>
    <cellStyle name="20% - Ênfase6 11 4 2 6" xfId="16156"/>
    <cellStyle name="20% - Ênfase6 11 4 2 7" xfId="16157"/>
    <cellStyle name="20% - Ênfase6 11 4 2 8" xfId="16158"/>
    <cellStyle name="20% - Ênfase6 11 4 3" xfId="16159"/>
    <cellStyle name="20% - Ênfase6 11 4 3 2" xfId="16160"/>
    <cellStyle name="20% - Ênfase6 11 4 3 2 2" xfId="16161"/>
    <cellStyle name="20% - Ênfase6 11 4 3 3" xfId="16162"/>
    <cellStyle name="20% - Ênfase6 11 4 3 4" xfId="16163"/>
    <cellStyle name="20% - Ênfase6 11 4 3 5" xfId="16164"/>
    <cellStyle name="20% - Ênfase6 11 4 3 6" xfId="16165"/>
    <cellStyle name="20% - Ênfase6 11 4 4" xfId="16166"/>
    <cellStyle name="20% - Ênfase6 11 4 4 2" xfId="16167"/>
    <cellStyle name="20% - Ênfase6 11 4 4 3" xfId="16168"/>
    <cellStyle name="20% - Ênfase6 11 4 4 4" xfId="16169"/>
    <cellStyle name="20% - Ênfase6 11 4 5" xfId="16170"/>
    <cellStyle name="20% - Ênfase6 11 4 6" xfId="16171"/>
    <cellStyle name="20% - Ênfase6 11 4 7" xfId="16172"/>
    <cellStyle name="20% - Ênfase6 11 4 8" xfId="16173"/>
    <cellStyle name="20% - Ênfase6 11 4 9" xfId="16174"/>
    <cellStyle name="20% - Ênfase6 11 5" xfId="16175"/>
    <cellStyle name="20% - Ênfase6 11 5 10" xfId="16176"/>
    <cellStyle name="20% - Ênfase6 11 5 2" xfId="16177"/>
    <cellStyle name="20% - Ênfase6 11 5 2 2" xfId="16178"/>
    <cellStyle name="20% - Ênfase6 11 5 2 2 2" xfId="16179"/>
    <cellStyle name="20% - Ênfase6 11 5 2 2 2 2" xfId="16180"/>
    <cellStyle name="20% - Ênfase6 11 5 2 2 3" xfId="16181"/>
    <cellStyle name="20% - Ênfase6 11 5 2 2 4" xfId="16182"/>
    <cellStyle name="20% - Ênfase6 11 5 2 2 5" xfId="16183"/>
    <cellStyle name="20% - Ênfase6 11 5 2 2 6" xfId="16184"/>
    <cellStyle name="20% - Ênfase6 11 5 2 3" xfId="16185"/>
    <cellStyle name="20% - Ênfase6 11 5 2 3 2" xfId="16186"/>
    <cellStyle name="20% - Ênfase6 11 5 2 3 3" xfId="16187"/>
    <cellStyle name="20% - Ênfase6 11 5 2 4" xfId="16188"/>
    <cellStyle name="20% - Ênfase6 11 5 2 5" xfId="16189"/>
    <cellStyle name="20% - Ênfase6 11 5 2 6" xfId="16190"/>
    <cellStyle name="20% - Ênfase6 11 5 2 7" xfId="16191"/>
    <cellStyle name="20% - Ênfase6 11 5 2 8" xfId="16192"/>
    <cellStyle name="20% - Ênfase6 11 5 3" xfId="16193"/>
    <cellStyle name="20% - Ênfase6 11 5 3 2" xfId="16194"/>
    <cellStyle name="20% - Ênfase6 11 5 3 2 2" xfId="16195"/>
    <cellStyle name="20% - Ênfase6 11 5 3 3" xfId="16196"/>
    <cellStyle name="20% - Ênfase6 11 5 3 4" xfId="16197"/>
    <cellStyle name="20% - Ênfase6 11 5 3 5" xfId="16198"/>
    <cellStyle name="20% - Ênfase6 11 5 3 6" xfId="16199"/>
    <cellStyle name="20% - Ênfase6 11 5 4" xfId="16200"/>
    <cellStyle name="20% - Ênfase6 11 5 4 2" xfId="16201"/>
    <cellStyle name="20% - Ênfase6 11 5 4 3" xfId="16202"/>
    <cellStyle name="20% - Ênfase6 11 5 4 4" xfId="16203"/>
    <cellStyle name="20% - Ênfase6 11 5 5" xfId="16204"/>
    <cellStyle name="20% - Ênfase6 11 5 6" xfId="16205"/>
    <cellStyle name="20% - Ênfase6 11 5 7" xfId="16206"/>
    <cellStyle name="20% - Ênfase6 11 5 8" xfId="16207"/>
    <cellStyle name="20% - Ênfase6 11 5 9" xfId="16208"/>
    <cellStyle name="20% - Ênfase6 11 6" xfId="16209"/>
    <cellStyle name="20% - Ênfase6 11 6 2" xfId="16210"/>
    <cellStyle name="20% - Ênfase6 11 6 2 2" xfId="16211"/>
    <cellStyle name="20% - Ênfase6 11 6 2 2 2" xfId="16212"/>
    <cellStyle name="20% - Ênfase6 11 6 2 3" xfId="16213"/>
    <cellStyle name="20% - Ênfase6 11 6 2 4" xfId="16214"/>
    <cellStyle name="20% - Ênfase6 11 6 2 5" xfId="16215"/>
    <cellStyle name="20% - Ênfase6 11 6 2 6" xfId="16216"/>
    <cellStyle name="20% - Ênfase6 11 6 3" xfId="16217"/>
    <cellStyle name="20% - Ênfase6 11 6 3 2" xfId="16218"/>
    <cellStyle name="20% - Ênfase6 11 6 3 3" xfId="16219"/>
    <cellStyle name="20% - Ênfase6 11 6 3 4" xfId="16220"/>
    <cellStyle name="20% - Ênfase6 11 6 4" xfId="16221"/>
    <cellStyle name="20% - Ênfase6 11 6 5" xfId="16222"/>
    <cellStyle name="20% - Ênfase6 11 6 6" xfId="16223"/>
    <cellStyle name="20% - Ênfase6 11 6 7" xfId="16224"/>
    <cellStyle name="20% - Ênfase6 11 6 8" xfId="16225"/>
    <cellStyle name="20% - Ênfase6 11 6 9" xfId="16226"/>
    <cellStyle name="20% - Ênfase6 11 7" xfId="16227"/>
    <cellStyle name="20% - Ênfase6 11 7 2" xfId="16228"/>
    <cellStyle name="20% - Ênfase6 11 7 2 2" xfId="16229"/>
    <cellStyle name="20% - Ênfase6 11 7 2 2 2" xfId="16230"/>
    <cellStyle name="20% - Ênfase6 11 7 2 3" xfId="16231"/>
    <cellStyle name="20% - Ênfase6 11 7 2 4" xfId="16232"/>
    <cellStyle name="20% - Ênfase6 11 7 2 5" xfId="16233"/>
    <cellStyle name="20% - Ênfase6 11 7 2 6" xfId="16234"/>
    <cellStyle name="20% - Ênfase6 11 7 3" xfId="16235"/>
    <cellStyle name="20% - Ênfase6 11 7 3 2" xfId="16236"/>
    <cellStyle name="20% - Ênfase6 11 7 3 3" xfId="16237"/>
    <cellStyle name="20% - Ênfase6 11 7 4" xfId="16238"/>
    <cellStyle name="20% - Ênfase6 11 7 5" xfId="16239"/>
    <cellStyle name="20% - Ênfase6 11 7 6" xfId="16240"/>
    <cellStyle name="20% - Ênfase6 11 7 7" xfId="16241"/>
    <cellStyle name="20% - Ênfase6 11 7 8" xfId="16242"/>
    <cellStyle name="20% - Ênfase6 11 8" xfId="16243"/>
    <cellStyle name="20% - Ênfase6 11 8 2" xfId="16244"/>
    <cellStyle name="20% - Ênfase6 11 8 2 2" xfId="16245"/>
    <cellStyle name="20% - Ênfase6 11 8 2 3" xfId="16246"/>
    <cellStyle name="20% - Ênfase6 11 8 3" xfId="16247"/>
    <cellStyle name="20% - Ênfase6 11 8 4" xfId="16248"/>
    <cellStyle name="20% - Ênfase6 11 8 5" xfId="16249"/>
    <cellStyle name="20% - Ênfase6 11 8 6" xfId="16250"/>
    <cellStyle name="20% - Ênfase6 11 8 7" xfId="16251"/>
    <cellStyle name="20% - Ênfase6 11 9" xfId="16252"/>
    <cellStyle name="20% - Ênfase6 11 9 2" xfId="16253"/>
    <cellStyle name="20% - Ênfase6 11 9 3" xfId="16254"/>
    <cellStyle name="20% - Ênfase6 11 9 4" xfId="16255"/>
    <cellStyle name="20% - Ênfase6 11 9 5" xfId="16256"/>
    <cellStyle name="20% - Ênfase6 11 9 6" xfId="16257"/>
    <cellStyle name="20% - Ênfase6 12" xfId="191"/>
    <cellStyle name="20% - Ênfase6 12 10" xfId="16258"/>
    <cellStyle name="20% - Ênfase6 12 11" xfId="16259"/>
    <cellStyle name="20% - Ênfase6 12 12" xfId="16260"/>
    <cellStyle name="20% - Ênfase6 12 13" xfId="16261"/>
    <cellStyle name="20% - Ênfase6 12 14" xfId="16262"/>
    <cellStyle name="20% - Ênfase6 12 15" xfId="16263"/>
    <cellStyle name="20% - Ênfase6 12 2" xfId="192"/>
    <cellStyle name="20% - Ênfase6 12 3" xfId="16264"/>
    <cellStyle name="20% - Ênfase6 12 3 10" xfId="16265"/>
    <cellStyle name="20% - Ênfase6 12 3 2" xfId="16266"/>
    <cellStyle name="20% - Ênfase6 12 3 2 2" xfId="16267"/>
    <cellStyle name="20% - Ênfase6 12 3 2 2 2" xfId="16268"/>
    <cellStyle name="20% - Ênfase6 12 3 2 2 2 2" xfId="16269"/>
    <cellStyle name="20% - Ênfase6 12 3 2 2 3" xfId="16270"/>
    <cellStyle name="20% - Ênfase6 12 3 2 2 4" xfId="16271"/>
    <cellStyle name="20% - Ênfase6 12 3 2 2 5" xfId="16272"/>
    <cellStyle name="20% - Ênfase6 12 3 2 2 6" xfId="16273"/>
    <cellStyle name="20% - Ênfase6 12 3 2 3" xfId="16274"/>
    <cellStyle name="20% - Ênfase6 12 3 2 3 2" xfId="16275"/>
    <cellStyle name="20% - Ênfase6 12 3 2 3 3" xfId="16276"/>
    <cellStyle name="20% - Ênfase6 12 3 2 4" xfId="16277"/>
    <cellStyle name="20% - Ênfase6 12 3 2 5" xfId="16278"/>
    <cellStyle name="20% - Ênfase6 12 3 2 6" xfId="16279"/>
    <cellStyle name="20% - Ênfase6 12 3 2 7" xfId="16280"/>
    <cellStyle name="20% - Ênfase6 12 3 2 8" xfId="16281"/>
    <cellStyle name="20% - Ênfase6 12 3 3" xfId="16282"/>
    <cellStyle name="20% - Ênfase6 12 3 3 2" xfId="16283"/>
    <cellStyle name="20% - Ênfase6 12 3 3 2 2" xfId="16284"/>
    <cellStyle name="20% - Ênfase6 12 3 3 3" xfId="16285"/>
    <cellStyle name="20% - Ênfase6 12 3 3 4" xfId="16286"/>
    <cellStyle name="20% - Ênfase6 12 3 3 5" xfId="16287"/>
    <cellStyle name="20% - Ênfase6 12 3 3 6" xfId="16288"/>
    <cellStyle name="20% - Ênfase6 12 3 4" xfId="16289"/>
    <cellStyle name="20% - Ênfase6 12 3 4 2" xfId="16290"/>
    <cellStyle name="20% - Ênfase6 12 3 4 3" xfId="16291"/>
    <cellStyle name="20% - Ênfase6 12 3 4 4" xfId="16292"/>
    <cellStyle name="20% - Ênfase6 12 3 5" xfId="16293"/>
    <cellStyle name="20% - Ênfase6 12 3 6" xfId="16294"/>
    <cellStyle name="20% - Ênfase6 12 3 7" xfId="16295"/>
    <cellStyle name="20% - Ênfase6 12 3 8" xfId="16296"/>
    <cellStyle name="20% - Ênfase6 12 3 9" xfId="16297"/>
    <cellStyle name="20% - Ênfase6 12 4" xfId="16298"/>
    <cellStyle name="20% - Ênfase6 12 4 10" xfId="16299"/>
    <cellStyle name="20% - Ênfase6 12 4 2" xfId="16300"/>
    <cellStyle name="20% - Ênfase6 12 4 2 2" xfId="16301"/>
    <cellStyle name="20% - Ênfase6 12 4 2 2 2" xfId="16302"/>
    <cellStyle name="20% - Ênfase6 12 4 2 2 2 2" xfId="16303"/>
    <cellStyle name="20% - Ênfase6 12 4 2 2 3" xfId="16304"/>
    <cellStyle name="20% - Ênfase6 12 4 2 2 4" xfId="16305"/>
    <cellStyle name="20% - Ênfase6 12 4 2 2 5" xfId="16306"/>
    <cellStyle name="20% - Ênfase6 12 4 2 2 6" xfId="16307"/>
    <cellStyle name="20% - Ênfase6 12 4 2 3" xfId="16308"/>
    <cellStyle name="20% - Ênfase6 12 4 2 3 2" xfId="16309"/>
    <cellStyle name="20% - Ênfase6 12 4 2 3 3" xfId="16310"/>
    <cellStyle name="20% - Ênfase6 12 4 2 4" xfId="16311"/>
    <cellStyle name="20% - Ênfase6 12 4 2 5" xfId="16312"/>
    <cellStyle name="20% - Ênfase6 12 4 2 6" xfId="16313"/>
    <cellStyle name="20% - Ênfase6 12 4 2 7" xfId="16314"/>
    <cellStyle name="20% - Ênfase6 12 4 2 8" xfId="16315"/>
    <cellStyle name="20% - Ênfase6 12 4 3" xfId="16316"/>
    <cellStyle name="20% - Ênfase6 12 4 3 2" xfId="16317"/>
    <cellStyle name="20% - Ênfase6 12 4 3 2 2" xfId="16318"/>
    <cellStyle name="20% - Ênfase6 12 4 3 3" xfId="16319"/>
    <cellStyle name="20% - Ênfase6 12 4 3 4" xfId="16320"/>
    <cellStyle name="20% - Ênfase6 12 4 3 5" xfId="16321"/>
    <cellStyle name="20% - Ênfase6 12 4 3 6" xfId="16322"/>
    <cellStyle name="20% - Ênfase6 12 4 4" xfId="16323"/>
    <cellStyle name="20% - Ênfase6 12 4 4 2" xfId="16324"/>
    <cellStyle name="20% - Ênfase6 12 4 4 3" xfId="16325"/>
    <cellStyle name="20% - Ênfase6 12 4 4 4" xfId="16326"/>
    <cellStyle name="20% - Ênfase6 12 4 5" xfId="16327"/>
    <cellStyle name="20% - Ênfase6 12 4 6" xfId="16328"/>
    <cellStyle name="20% - Ênfase6 12 4 7" xfId="16329"/>
    <cellStyle name="20% - Ênfase6 12 4 8" xfId="16330"/>
    <cellStyle name="20% - Ênfase6 12 4 9" xfId="16331"/>
    <cellStyle name="20% - Ênfase6 12 5" xfId="16332"/>
    <cellStyle name="20% - Ênfase6 12 5 10" xfId="16333"/>
    <cellStyle name="20% - Ênfase6 12 5 2" xfId="16334"/>
    <cellStyle name="20% - Ênfase6 12 5 2 2" xfId="16335"/>
    <cellStyle name="20% - Ênfase6 12 5 2 2 2" xfId="16336"/>
    <cellStyle name="20% - Ênfase6 12 5 2 2 2 2" xfId="16337"/>
    <cellStyle name="20% - Ênfase6 12 5 2 2 3" xfId="16338"/>
    <cellStyle name="20% - Ênfase6 12 5 2 2 4" xfId="16339"/>
    <cellStyle name="20% - Ênfase6 12 5 2 2 5" xfId="16340"/>
    <cellStyle name="20% - Ênfase6 12 5 2 2 6" xfId="16341"/>
    <cellStyle name="20% - Ênfase6 12 5 2 3" xfId="16342"/>
    <cellStyle name="20% - Ênfase6 12 5 2 3 2" xfId="16343"/>
    <cellStyle name="20% - Ênfase6 12 5 2 3 3" xfId="16344"/>
    <cellStyle name="20% - Ênfase6 12 5 2 4" xfId="16345"/>
    <cellStyle name="20% - Ênfase6 12 5 2 5" xfId="16346"/>
    <cellStyle name="20% - Ênfase6 12 5 2 6" xfId="16347"/>
    <cellStyle name="20% - Ênfase6 12 5 2 7" xfId="16348"/>
    <cellStyle name="20% - Ênfase6 12 5 2 8" xfId="16349"/>
    <cellStyle name="20% - Ênfase6 12 5 3" xfId="16350"/>
    <cellStyle name="20% - Ênfase6 12 5 3 2" xfId="16351"/>
    <cellStyle name="20% - Ênfase6 12 5 3 2 2" xfId="16352"/>
    <cellStyle name="20% - Ênfase6 12 5 3 3" xfId="16353"/>
    <cellStyle name="20% - Ênfase6 12 5 3 4" xfId="16354"/>
    <cellStyle name="20% - Ênfase6 12 5 3 5" xfId="16355"/>
    <cellStyle name="20% - Ênfase6 12 5 3 6" xfId="16356"/>
    <cellStyle name="20% - Ênfase6 12 5 4" xfId="16357"/>
    <cellStyle name="20% - Ênfase6 12 5 4 2" xfId="16358"/>
    <cellStyle name="20% - Ênfase6 12 5 4 3" xfId="16359"/>
    <cellStyle name="20% - Ênfase6 12 5 4 4" xfId="16360"/>
    <cellStyle name="20% - Ênfase6 12 5 5" xfId="16361"/>
    <cellStyle name="20% - Ênfase6 12 5 6" xfId="16362"/>
    <cellStyle name="20% - Ênfase6 12 5 7" xfId="16363"/>
    <cellStyle name="20% - Ênfase6 12 5 8" xfId="16364"/>
    <cellStyle name="20% - Ênfase6 12 5 9" xfId="16365"/>
    <cellStyle name="20% - Ênfase6 12 6" xfId="16366"/>
    <cellStyle name="20% - Ênfase6 12 6 2" xfId="16367"/>
    <cellStyle name="20% - Ênfase6 12 6 2 2" xfId="16368"/>
    <cellStyle name="20% - Ênfase6 12 6 2 2 2" xfId="16369"/>
    <cellStyle name="20% - Ênfase6 12 6 2 3" xfId="16370"/>
    <cellStyle name="20% - Ênfase6 12 6 2 4" xfId="16371"/>
    <cellStyle name="20% - Ênfase6 12 6 2 5" xfId="16372"/>
    <cellStyle name="20% - Ênfase6 12 6 2 6" xfId="16373"/>
    <cellStyle name="20% - Ênfase6 12 6 3" xfId="16374"/>
    <cellStyle name="20% - Ênfase6 12 6 3 2" xfId="16375"/>
    <cellStyle name="20% - Ênfase6 12 6 3 3" xfId="16376"/>
    <cellStyle name="20% - Ênfase6 12 6 3 4" xfId="16377"/>
    <cellStyle name="20% - Ênfase6 12 6 4" xfId="16378"/>
    <cellStyle name="20% - Ênfase6 12 6 5" xfId="16379"/>
    <cellStyle name="20% - Ênfase6 12 6 6" xfId="16380"/>
    <cellStyle name="20% - Ênfase6 12 6 7" xfId="16381"/>
    <cellStyle name="20% - Ênfase6 12 6 8" xfId="16382"/>
    <cellStyle name="20% - Ênfase6 12 6 9" xfId="16383"/>
    <cellStyle name="20% - Ênfase6 12 7" xfId="16384"/>
    <cellStyle name="20% - Ênfase6 12 7 2" xfId="16385"/>
    <cellStyle name="20% - Ênfase6 12 7 2 2" xfId="16386"/>
    <cellStyle name="20% - Ênfase6 12 7 2 2 2" xfId="16387"/>
    <cellStyle name="20% - Ênfase6 12 7 2 3" xfId="16388"/>
    <cellStyle name="20% - Ênfase6 12 7 2 4" xfId="16389"/>
    <cellStyle name="20% - Ênfase6 12 7 2 5" xfId="16390"/>
    <cellStyle name="20% - Ênfase6 12 7 2 6" xfId="16391"/>
    <cellStyle name="20% - Ênfase6 12 7 3" xfId="16392"/>
    <cellStyle name="20% - Ênfase6 12 7 3 2" xfId="16393"/>
    <cellStyle name="20% - Ênfase6 12 7 3 3" xfId="16394"/>
    <cellStyle name="20% - Ênfase6 12 7 4" xfId="16395"/>
    <cellStyle name="20% - Ênfase6 12 7 5" xfId="16396"/>
    <cellStyle name="20% - Ênfase6 12 7 6" xfId="16397"/>
    <cellStyle name="20% - Ênfase6 12 7 7" xfId="16398"/>
    <cellStyle name="20% - Ênfase6 12 7 8" xfId="16399"/>
    <cellStyle name="20% - Ênfase6 12 8" xfId="16400"/>
    <cellStyle name="20% - Ênfase6 12 8 2" xfId="16401"/>
    <cellStyle name="20% - Ênfase6 12 8 2 2" xfId="16402"/>
    <cellStyle name="20% - Ênfase6 12 8 2 3" xfId="16403"/>
    <cellStyle name="20% - Ênfase6 12 8 3" xfId="16404"/>
    <cellStyle name="20% - Ênfase6 12 8 4" xfId="16405"/>
    <cellStyle name="20% - Ênfase6 12 8 5" xfId="16406"/>
    <cellStyle name="20% - Ênfase6 12 8 6" xfId="16407"/>
    <cellStyle name="20% - Ênfase6 12 8 7" xfId="16408"/>
    <cellStyle name="20% - Ênfase6 12 9" xfId="16409"/>
    <cellStyle name="20% - Ênfase6 12 9 2" xfId="16410"/>
    <cellStyle name="20% - Ênfase6 12 9 3" xfId="16411"/>
    <cellStyle name="20% - Ênfase6 12 9 4" xfId="16412"/>
    <cellStyle name="20% - Ênfase6 12 9 5" xfId="16413"/>
    <cellStyle name="20% - Ênfase6 12 9 6" xfId="16414"/>
    <cellStyle name="20% - Ênfase6 13" xfId="193"/>
    <cellStyle name="20% - Ênfase6 13 10" xfId="16415"/>
    <cellStyle name="20% - Ênfase6 13 11" xfId="16416"/>
    <cellStyle name="20% - Ênfase6 13 12" xfId="16417"/>
    <cellStyle name="20% - Ênfase6 13 13" xfId="16418"/>
    <cellStyle name="20% - Ênfase6 13 14" xfId="16419"/>
    <cellStyle name="20% - Ênfase6 13 15" xfId="16420"/>
    <cellStyle name="20% - Ênfase6 13 2" xfId="194"/>
    <cellStyle name="20% - Ênfase6 13 3" xfId="16421"/>
    <cellStyle name="20% - Ênfase6 13 3 10" xfId="16422"/>
    <cellStyle name="20% - Ênfase6 13 3 2" xfId="16423"/>
    <cellStyle name="20% - Ênfase6 13 3 2 2" xfId="16424"/>
    <cellStyle name="20% - Ênfase6 13 3 2 2 2" xfId="16425"/>
    <cellStyle name="20% - Ênfase6 13 3 2 2 2 2" xfId="16426"/>
    <cellStyle name="20% - Ênfase6 13 3 2 2 3" xfId="16427"/>
    <cellStyle name="20% - Ênfase6 13 3 2 2 4" xfId="16428"/>
    <cellStyle name="20% - Ênfase6 13 3 2 2 5" xfId="16429"/>
    <cellStyle name="20% - Ênfase6 13 3 2 2 6" xfId="16430"/>
    <cellStyle name="20% - Ênfase6 13 3 2 3" xfId="16431"/>
    <cellStyle name="20% - Ênfase6 13 3 2 3 2" xfId="16432"/>
    <cellStyle name="20% - Ênfase6 13 3 2 3 3" xfId="16433"/>
    <cellStyle name="20% - Ênfase6 13 3 2 4" xfId="16434"/>
    <cellStyle name="20% - Ênfase6 13 3 2 5" xfId="16435"/>
    <cellStyle name="20% - Ênfase6 13 3 2 6" xfId="16436"/>
    <cellStyle name="20% - Ênfase6 13 3 2 7" xfId="16437"/>
    <cellStyle name="20% - Ênfase6 13 3 2 8" xfId="16438"/>
    <cellStyle name="20% - Ênfase6 13 3 3" xfId="16439"/>
    <cellStyle name="20% - Ênfase6 13 3 3 2" xfId="16440"/>
    <cellStyle name="20% - Ênfase6 13 3 3 2 2" xfId="16441"/>
    <cellStyle name="20% - Ênfase6 13 3 3 3" xfId="16442"/>
    <cellStyle name="20% - Ênfase6 13 3 3 4" xfId="16443"/>
    <cellStyle name="20% - Ênfase6 13 3 3 5" xfId="16444"/>
    <cellStyle name="20% - Ênfase6 13 3 3 6" xfId="16445"/>
    <cellStyle name="20% - Ênfase6 13 3 4" xfId="16446"/>
    <cellStyle name="20% - Ênfase6 13 3 4 2" xfId="16447"/>
    <cellStyle name="20% - Ênfase6 13 3 4 3" xfId="16448"/>
    <cellStyle name="20% - Ênfase6 13 3 4 4" xfId="16449"/>
    <cellStyle name="20% - Ênfase6 13 3 5" xfId="16450"/>
    <cellStyle name="20% - Ênfase6 13 3 6" xfId="16451"/>
    <cellStyle name="20% - Ênfase6 13 3 7" xfId="16452"/>
    <cellStyle name="20% - Ênfase6 13 3 8" xfId="16453"/>
    <cellStyle name="20% - Ênfase6 13 3 9" xfId="16454"/>
    <cellStyle name="20% - Ênfase6 13 4" xfId="16455"/>
    <cellStyle name="20% - Ênfase6 13 4 10" xfId="16456"/>
    <cellStyle name="20% - Ênfase6 13 4 2" xfId="16457"/>
    <cellStyle name="20% - Ênfase6 13 4 2 2" xfId="16458"/>
    <cellStyle name="20% - Ênfase6 13 4 2 2 2" xfId="16459"/>
    <cellStyle name="20% - Ênfase6 13 4 2 2 2 2" xfId="16460"/>
    <cellStyle name="20% - Ênfase6 13 4 2 2 3" xfId="16461"/>
    <cellStyle name="20% - Ênfase6 13 4 2 2 4" xfId="16462"/>
    <cellStyle name="20% - Ênfase6 13 4 2 2 5" xfId="16463"/>
    <cellStyle name="20% - Ênfase6 13 4 2 2 6" xfId="16464"/>
    <cellStyle name="20% - Ênfase6 13 4 2 3" xfId="16465"/>
    <cellStyle name="20% - Ênfase6 13 4 2 3 2" xfId="16466"/>
    <cellStyle name="20% - Ênfase6 13 4 2 3 3" xfId="16467"/>
    <cellStyle name="20% - Ênfase6 13 4 2 4" xfId="16468"/>
    <cellStyle name="20% - Ênfase6 13 4 2 5" xfId="16469"/>
    <cellStyle name="20% - Ênfase6 13 4 2 6" xfId="16470"/>
    <cellStyle name="20% - Ênfase6 13 4 2 7" xfId="16471"/>
    <cellStyle name="20% - Ênfase6 13 4 2 8" xfId="16472"/>
    <cellStyle name="20% - Ênfase6 13 4 3" xfId="16473"/>
    <cellStyle name="20% - Ênfase6 13 4 3 2" xfId="16474"/>
    <cellStyle name="20% - Ênfase6 13 4 3 2 2" xfId="16475"/>
    <cellStyle name="20% - Ênfase6 13 4 3 3" xfId="16476"/>
    <cellStyle name="20% - Ênfase6 13 4 3 4" xfId="16477"/>
    <cellStyle name="20% - Ênfase6 13 4 3 5" xfId="16478"/>
    <cellStyle name="20% - Ênfase6 13 4 3 6" xfId="16479"/>
    <cellStyle name="20% - Ênfase6 13 4 4" xfId="16480"/>
    <cellStyle name="20% - Ênfase6 13 4 4 2" xfId="16481"/>
    <cellStyle name="20% - Ênfase6 13 4 4 3" xfId="16482"/>
    <cellStyle name="20% - Ênfase6 13 4 4 4" xfId="16483"/>
    <cellStyle name="20% - Ênfase6 13 4 5" xfId="16484"/>
    <cellStyle name="20% - Ênfase6 13 4 6" xfId="16485"/>
    <cellStyle name="20% - Ênfase6 13 4 7" xfId="16486"/>
    <cellStyle name="20% - Ênfase6 13 4 8" xfId="16487"/>
    <cellStyle name="20% - Ênfase6 13 4 9" xfId="16488"/>
    <cellStyle name="20% - Ênfase6 13 5" xfId="16489"/>
    <cellStyle name="20% - Ênfase6 13 5 10" xfId="16490"/>
    <cellStyle name="20% - Ênfase6 13 5 2" xfId="16491"/>
    <cellStyle name="20% - Ênfase6 13 5 2 2" xfId="16492"/>
    <cellStyle name="20% - Ênfase6 13 5 2 2 2" xfId="16493"/>
    <cellStyle name="20% - Ênfase6 13 5 2 2 2 2" xfId="16494"/>
    <cellStyle name="20% - Ênfase6 13 5 2 2 3" xfId="16495"/>
    <cellStyle name="20% - Ênfase6 13 5 2 2 4" xfId="16496"/>
    <cellStyle name="20% - Ênfase6 13 5 2 2 5" xfId="16497"/>
    <cellStyle name="20% - Ênfase6 13 5 2 2 6" xfId="16498"/>
    <cellStyle name="20% - Ênfase6 13 5 2 3" xfId="16499"/>
    <cellStyle name="20% - Ênfase6 13 5 2 3 2" xfId="16500"/>
    <cellStyle name="20% - Ênfase6 13 5 2 3 3" xfId="16501"/>
    <cellStyle name="20% - Ênfase6 13 5 2 4" xfId="16502"/>
    <cellStyle name="20% - Ênfase6 13 5 2 5" xfId="16503"/>
    <cellStyle name="20% - Ênfase6 13 5 2 6" xfId="16504"/>
    <cellStyle name="20% - Ênfase6 13 5 2 7" xfId="16505"/>
    <cellStyle name="20% - Ênfase6 13 5 2 8" xfId="16506"/>
    <cellStyle name="20% - Ênfase6 13 5 3" xfId="16507"/>
    <cellStyle name="20% - Ênfase6 13 5 3 2" xfId="16508"/>
    <cellStyle name="20% - Ênfase6 13 5 3 2 2" xfId="16509"/>
    <cellStyle name="20% - Ênfase6 13 5 3 3" xfId="16510"/>
    <cellStyle name="20% - Ênfase6 13 5 3 4" xfId="16511"/>
    <cellStyle name="20% - Ênfase6 13 5 3 5" xfId="16512"/>
    <cellStyle name="20% - Ênfase6 13 5 3 6" xfId="16513"/>
    <cellStyle name="20% - Ênfase6 13 5 4" xfId="16514"/>
    <cellStyle name="20% - Ênfase6 13 5 4 2" xfId="16515"/>
    <cellStyle name="20% - Ênfase6 13 5 4 3" xfId="16516"/>
    <cellStyle name="20% - Ênfase6 13 5 4 4" xfId="16517"/>
    <cellStyle name="20% - Ênfase6 13 5 5" xfId="16518"/>
    <cellStyle name="20% - Ênfase6 13 5 6" xfId="16519"/>
    <cellStyle name="20% - Ênfase6 13 5 7" xfId="16520"/>
    <cellStyle name="20% - Ênfase6 13 5 8" xfId="16521"/>
    <cellStyle name="20% - Ênfase6 13 5 9" xfId="16522"/>
    <cellStyle name="20% - Ênfase6 13 6" xfId="16523"/>
    <cellStyle name="20% - Ênfase6 13 6 2" xfId="16524"/>
    <cellStyle name="20% - Ênfase6 13 6 2 2" xfId="16525"/>
    <cellStyle name="20% - Ênfase6 13 6 2 2 2" xfId="16526"/>
    <cellStyle name="20% - Ênfase6 13 6 2 3" xfId="16527"/>
    <cellStyle name="20% - Ênfase6 13 6 2 4" xfId="16528"/>
    <cellStyle name="20% - Ênfase6 13 6 2 5" xfId="16529"/>
    <cellStyle name="20% - Ênfase6 13 6 2 6" xfId="16530"/>
    <cellStyle name="20% - Ênfase6 13 6 3" xfId="16531"/>
    <cellStyle name="20% - Ênfase6 13 6 3 2" xfId="16532"/>
    <cellStyle name="20% - Ênfase6 13 6 3 3" xfId="16533"/>
    <cellStyle name="20% - Ênfase6 13 6 3 4" xfId="16534"/>
    <cellStyle name="20% - Ênfase6 13 6 4" xfId="16535"/>
    <cellStyle name="20% - Ênfase6 13 6 5" xfId="16536"/>
    <cellStyle name="20% - Ênfase6 13 6 6" xfId="16537"/>
    <cellStyle name="20% - Ênfase6 13 6 7" xfId="16538"/>
    <cellStyle name="20% - Ênfase6 13 6 8" xfId="16539"/>
    <cellStyle name="20% - Ênfase6 13 6 9" xfId="16540"/>
    <cellStyle name="20% - Ênfase6 13 7" xfId="16541"/>
    <cellStyle name="20% - Ênfase6 13 7 2" xfId="16542"/>
    <cellStyle name="20% - Ênfase6 13 7 2 2" xfId="16543"/>
    <cellStyle name="20% - Ênfase6 13 7 2 2 2" xfId="16544"/>
    <cellStyle name="20% - Ênfase6 13 7 2 3" xfId="16545"/>
    <cellStyle name="20% - Ênfase6 13 7 2 4" xfId="16546"/>
    <cellStyle name="20% - Ênfase6 13 7 2 5" xfId="16547"/>
    <cellStyle name="20% - Ênfase6 13 7 2 6" xfId="16548"/>
    <cellStyle name="20% - Ênfase6 13 7 3" xfId="16549"/>
    <cellStyle name="20% - Ênfase6 13 7 3 2" xfId="16550"/>
    <cellStyle name="20% - Ênfase6 13 7 3 3" xfId="16551"/>
    <cellStyle name="20% - Ênfase6 13 7 4" xfId="16552"/>
    <cellStyle name="20% - Ênfase6 13 7 5" xfId="16553"/>
    <cellStyle name="20% - Ênfase6 13 7 6" xfId="16554"/>
    <cellStyle name="20% - Ênfase6 13 7 7" xfId="16555"/>
    <cellStyle name="20% - Ênfase6 13 7 8" xfId="16556"/>
    <cellStyle name="20% - Ênfase6 13 8" xfId="16557"/>
    <cellStyle name="20% - Ênfase6 13 8 2" xfId="16558"/>
    <cellStyle name="20% - Ênfase6 13 8 2 2" xfId="16559"/>
    <cellStyle name="20% - Ênfase6 13 8 2 3" xfId="16560"/>
    <cellStyle name="20% - Ênfase6 13 8 3" xfId="16561"/>
    <cellStyle name="20% - Ênfase6 13 8 4" xfId="16562"/>
    <cellStyle name="20% - Ênfase6 13 8 5" xfId="16563"/>
    <cellStyle name="20% - Ênfase6 13 8 6" xfId="16564"/>
    <cellStyle name="20% - Ênfase6 13 8 7" xfId="16565"/>
    <cellStyle name="20% - Ênfase6 13 9" xfId="16566"/>
    <cellStyle name="20% - Ênfase6 13 9 2" xfId="16567"/>
    <cellStyle name="20% - Ênfase6 13 9 3" xfId="16568"/>
    <cellStyle name="20% - Ênfase6 13 9 4" xfId="16569"/>
    <cellStyle name="20% - Ênfase6 13 9 5" xfId="16570"/>
    <cellStyle name="20% - Ênfase6 13 9 6" xfId="16571"/>
    <cellStyle name="20% - Ênfase6 14" xfId="2260"/>
    <cellStyle name="20% - Ênfase6 14 2" xfId="195"/>
    <cellStyle name="20% - Ênfase6 15" xfId="16572"/>
    <cellStyle name="20% - Ênfase6 15 10" xfId="16573"/>
    <cellStyle name="20% - Ênfase6 15 11" xfId="16574"/>
    <cellStyle name="20% - Ênfase6 15 2" xfId="196"/>
    <cellStyle name="20% - Ênfase6 15 3" xfId="16575"/>
    <cellStyle name="20% - Ênfase6 15 3 2" xfId="16576"/>
    <cellStyle name="20% - Ênfase6 15 3 2 2" xfId="16577"/>
    <cellStyle name="20% - Ênfase6 15 3 2 2 2" xfId="16578"/>
    <cellStyle name="20% - Ênfase6 15 3 2 3" xfId="16579"/>
    <cellStyle name="20% - Ênfase6 15 3 2 4" xfId="16580"/>
    <cellStyle name="20% - Ênfase6 15 3 2 5" xfId="16581"/>
    <cellStyle name="20% - Ênfase6 15 3 2 6" xfId="16582"/>
    <cellStyle name="20% - Ênfase6 15 3 3" xfId="16583"/>
    <cellStyle name="20% - Ênfase6 15 3 3 2" xfId="16584"/>
    <cellStyle name="20% - Ênfase6 15 3 3 3" xfId="16585"/>
    <cellStyle name="20% - Ênfase6 15 3 4" xfId="16586"/>
    <cellStyle name="20% - Ênfase6 15 3 5" xfId="16587"/>
    <cellStyle name="20% - Ênfase6 15 3 6" xfId="16588"/>
    <cellStyle name="20% - Ênfase6 15 3 7" xfId="16589"/>
    <cellStyle name="20% - Ênfase6 15 3 8" xfId="16590"/>
    <cellStyle name="20% - Ênfase6 15 4" xfId="16591"/>
    <cellStyle name="20% - Ênfase6 15 4 2" xfId="16592"/>
    <cellStyle name="20% - Ênfase6 15 4 2 2" xfId="16593"/>
    <cellStyle name="20% - Ênfase6 15 4 3" xfId="16594"/>
    <cellStyle name="20% - Ênfase6 15 4 4" xfId="16595"/>
    <cellStyle name="20% - Ênfase6 15 4 5" xfId="16596"/>
    <cellStyle name="20% - Ênfase6 15 4 6" xfId="16597"/>
    <cellStyle name="20% - Ênfase6 15 5" xfId="16598"/>
    <cellStyle name="20% - Ênfase6 15 5 2" xfId="16599"/>
    <cellStyle name="20% - Ênfase6 15 5 3" xfId="16600"/>
    <cellStyle name="20% - Ênfase6 15 5 4" xfId="16601"/>
    <cellStyle name="20% - Ênfase6 15 6" xfId="16602"/>
    <cellStyle name="20% - Ênfase6 15 7" xfId="16603"/>
    <cellStyle name="20% - Ênfase6 15 8" xfId="16604"/>
    <cellStyle name="20% - Ênfase6 15 9" xfId="16605"/>
    <cellStyle name="20% - Ênfase6 16" xfId="16606"/>
    <cellStyle name="20% - Ênfase6 16 10" xfId="16607"/>
    <cellStyle name="20% - Ênfase6 16 11" xfId="16608"/>
    <cellStyle name="20% - Ênfase6 16 2" xfId="197"/>
    <cellStyle name="20% - Ênfase6 16 3" xfId="16609"/>
    <cellStyle name="20% - Ênfase6 16 3 2" xfId="16610"/>
    <cellStyle name="20% - Ênfase6 16 3 2 2" xfId="16611"/>
    <cellStyle name="20% - Ênfase6 16 3 2 2 2" xfId="16612"/>
    <cellStyle name="20% - Ênfase6 16 3 2 3" xfId="16613"/>
    <cellStyle name="20% - Ênfase6 16 3 2 4" xfId="16614"/>
    <cellStyle name="20% - Ênfase6 16 3 2 5" xfId="16615"/>
    <cellStyle name="20% - Ênfase6 16 3 2 6" xfId="16616"/>
    <cellStyle name="20% - Ênfase6 16 3 3" xfId="16617"/>
    <cellStyle name="20% - Ênfase6 16 3 3 2" xfId="16618"/>
    <cellStyle name="20% - Ênfase6 16 3 3 3" xfId="16619"/>
    <cellStyle name="20% - Ênfase6 16 3 4" xfId="16620"/>
    <cellStyle name="20% - Ênfase6 16 3 5" xfId="16621"/>
    <cellStyle name="20% - Ênfase6 16 3 6" xfId="16622"/>
    <cellStyle name="20% - Ênfase6 16 3 7" xfId="16623"/>
    <cellStyle name="20% - Ênfase6 16 3 8" xfId="16624"/>
    <cellStyle name="20% - Ênfase6 16 4" xfId="16625"/>
    <cellStyle name="20% - Ênfase6 16 4 2" xfId="16626"/>
    <cellStyle name="20% - Ênfase6 16 4 2 2" xfId="16627"/>
    <cellStyle name="20% - Ênfase6 16 4 3" xfId="16628"/>
    <cellStyle name="20% - Ênfase6 16 4 4" xfId="16629"/>
    <cellStyle name="20% - Ênfase6 16 4 5" xfId="16630"/>
    <cellStyle name="20% - Ênfase6 16 4 6" xfId="16631"/>
    <cellStyle name="20% - Ênfase6 16 5" xfId="16632"/>
    <cellStyle name="20% - Ênfase6 16 5 2" xfId="16633"/>
    <cellStyle name="20% - Ênfase6 16 5 3" xfId="16634"/>
    <cellStyle name="20% - Ênfase6 16 5 4" xfId="16635"/>
    <cellStyle name="20% - Ênfase6 16 6" xfId="16636"/>
    <cellStyle name="20% - Ênfase6 16 7" xfId="16637"/>
    <cellStyle name="20% - Ênfase6 16 8" xfId="16638"/>
    <cellStyle name="20% - Ênfase6 16 9" xfId="16639"/>
    <cellStyle name="20% - Ênfase6 17" xfId="16640"/>
    <cellStyle name="20% - Ênfase6 17 10" xfId="16641"/>
    <cellStyle name="20% - Ênfase6 17 2" xfId="198"/>
    <cellStyle name="20% - Ênfase6 17 3" xfId="16642"/>
    <cellStyle name="20% - Ênfase6 17 3 2" xfId="16643"/>
    <cellStyle name="20% - Ênfase6 17 3 2 2" xfId="16644"/>
    <cellStyle name="20% - Ênfase6 17 3 3" xfId="16645"/>
    <cellStyle name="20% - Ênfase6 17 3 4" xfId="16646"/>
    <cellStyle name="20% - Ênfase6 17 3 5" xfId="16647"/>
    <cellStyle name="20% - Ênfase6 17 3 6" xfId="16648"/>
    <cellStyle name="20% - Ênfase6 17 4" xfId="16649"/>
    <cellStyle name="20% - Ênfase6 17 4 2" xfId="16650"/>
    <cellStyle name="20% - Ênfase6 17 4 3" xfId="16651"/>
    <cellStyle name="20% - Ênfase6 17 4 4" xfId="16652"/>
    <cellStyle name="20% - Ênfase6 17 5" xfId="16653"/>
    <cellStyle name="20% - Ênfase6 17 6" xfId="16654"/>
    <cellStyle name="20% - Ênfase6 17 7" xfId="16655"/>
    <cellStyle name="20% - Ênfase6 17 8" xfId="16656"/>
    <cellStyle name="20% - Ênfase6 17 9" xfId="16657"/>
    <cellStyle name="20% - Ênfase6 18" xfId="16658"/>
    <cellStyle name="20% - Ênfase6 18 2" xfId="16659"/>
    <cellStyle name="20% - Ênfase6 18 2 2" xfId="16660"/>
    <cellStyle name="20% - Ênfase6 18 2 2 2" xfId="16661"/>
    <cellStyle name="20% - Ênfase6 18 2 3" xfId="16662"/>
    <cellStyle name="20% - Ênfase6 18 2 4" xfId="16663"/>
    <cellStyle name="20% - Ênfase6 18 2 5" xfId="16664"/>
    <cellStyle name="20% - Ênfase6 18 2 6" xfId="16665"/>
    <cellStyle name="20% - Ênfase6 18 3" xfId="16666"/>
    <cellStyle name="20% - Ênfase6 18 3 2" xfId="16667"/>
    <cellStyle name="20% - Ênfase6 18 3 3" xfId="16668"/>
    <cellStyle name="20% - Ênfase6 18 4" xfId="16669"/>
    <cellStyle name="20% - Ênfase6 18 5" xfId="16670"/>
    <cellStyle name="20% - Ênfase6 18 6" xfId="16671"/>
    <cellStyle name="20% - Ênfase6 18 7" xfId="16672"/>
    <cellStyle name="20% - Ênfase6 18 8" xfId="16673"/>
    <cellStyle name="20% - Ênfase6 19" xfId="16674"/>
    <cellStyle name="20% - Ênfase6 19 2" xfId="16675"/>
    <cellStyle name="20% - Ênfase6 19 2 2" xfId="16676"/>
    <cellStyle name="20% - Ênfase6 19 2 3" xfId="16677"/>
    <cellStyle name="20% - Ênfase6 19 3" xfId="16678"/>
    <cellStyle name="20% - Ênfase6 19 4" xfId="16679"/>
    <cellStyle name="20% - Ênfase6 19 5" xfId="16680"/>
    <cellStyle name="20% - Ênfase6 19 6" xfId="16681"/>
    <cellStyle name="20% - Ênfase6 19 7" xfId="16682"/>
    <cellStyle name="20% - Ênfase6 2" xfId="199"/>
    <cellStyle name="20% - Ênfase6 2 2" xfId="200"/>
    <cellStyle name="20% - Ênfase6 2 2 2" xfId="16683"/>
    <cellStyle name="20% - Ênfase6 2 2 2 10" xfId="16684"/>
    <cellStyle name="20% - Ênfase6 2 2 2 2" xfId="16685"/>
    <cellStyle name="20% - Ênfase6 2 2 2 2 2" xfId="16686"/>
    <cellStyle name="20% - Ênfase6 2 2 2 2 2 2" xfId="16687"/>
    <cellStyle name="20% - Ênfase6 2 2 2 2 2 2 2" xfId="16688"/>
    <cellStyle name="20% - Ênfase6 2 2 2 2 2 3" xfId="16689"/>
    <cellStyle name="20% - Ênfase6 2 2 2 2 2 4" xfId="16690"/>
    <cellStyle name="20% - Ênfase6 2 2 2 2 2 5" xfId="16691"/>
    <cellStyle name="20% - Ênfase6 2 2 2 2 2 6" xfId="16692"/>
    <cellStyle name="20% - Ênfase6 2 2 2 2 3" xfId="16693"/>
    <cellStyle name="20% - Ênfase6 2 2 2 2 3 2" xfId="16694"/>
    <cellStyle name="20% - Ênfase6 2 2 2 2 3 3" xfId="16695"/>
    <cellStyle name="20% - Ênfase6 2 2 2 2 4" xfId="16696"/>
    <cellStyle name="20% - Ênfase6 2 2 2 2 5" xfId="16697"/>
    <cellStyle name="20% - Ênfase6 2 2 2 2 6" xfId="16698"/>
    <cellStyle name="20% - Ênfase6 2 2 2 2 7" xfId="16699"/>
    <cellStyle name="20% - Ênfase6 2 2 2 2 8" xfId="16700"/>
    <cellStyle name="20% - Ênfase6 2 2 2 3" xfId="16701"/>
    <cellStyle name="20% - Ênfase6 2 2 2 3 2" xfId="16702"/>
    <cellStyle name="20% - Ênfase6 2 2 2 3 2 2" xfId="16703"/>
    <cellStyle name="20% - Ênfase6 2 2 2 3 3" xfId="16704"/>
    <cellStyle name="20% - Ênfase6 2 2 2 3 4" xfId="16705"/>
    <cellStyle name="20% - Ênfase6 2 2 2 3 5" xfId="16706"/>
    <cellStyle name="20% - Ênfase6 2 2 2 3 6" xfId="16707"/>
    <cellStyle name="20% - Ênfase6 2 2 2 4" xfId="16708"/>
    <cellStyle name="20% - Ênfase6 2 2 2 4 2" xfId="16709"/>
    <cellStyle name="20% - Ênfase6 2 2 2 4 3" xfId="16710"/>
    <cellStyle name="20% - Ênfase6 2 2 2 4 4" xfId="16711"/>
    <cellStyle name="20% - Ênfase6 2 2 2 5" xfId="16712"/>
    <cellStyle name="20% - Ênfase6 2 2 2 6" xfId="16713"/>
    <cellStyle name="20% - Ênfase6 2 2 2 7" xfId="16714"/>
    <cellStyle name="20% - Ênfase6 2 2 2 8" xfId="16715"/>
    <cellStyle name="20% - Ênfase6 2 2 2 9" xfId="16716"/>
    <cellStyle name="20% - Ênfase6 2 2 3" xfId="16717"/>
    <cellStyle name="20% - Ênfase6 2 2 4" xfId="16718"/>
    <cellStyle name="20% - Ênfase6 2 2 4 10" xfId="16719"/>
    <cellStyle name="20% - Ênfase6 2 2 4 2" xfId="16720"/>
    <cellStyle name="20% - Ênfase6 2 2 4 2 2" xfId="16721"/>
    <cellStyle name="20% - Ênfase6 2 2 4 2 2 2" xfId="16722"/>
    <cellStyle name="20% - Ênfase6 2 2 4 2 2 2 2" xfId="16723"/>
    <cellStyle name="20% - Ênfase6 2 2 4 2 2 3" xfId="16724"/>
    <cellStyle name="20% - Ênfase6 2 2 4 2 2 4" xfId="16725"/>
    <cellStyle name="20% - Ênfase6 2 2 4 2 2 5" xfId="16726"/>
    <cellStyle name="20% - Ênfase6 2 2 4 2 2 6" xfId="16727"/>
    <cellStyle name="20% - Ênfase6 2 2 4 2 3" xfId="16728"/>
    <cellStyle name="20% - Ênfase6 2 2 4 2 3 2" xfId="16729"/>
    <cellStyle name="20% - Ênfase6 2 2 4 2 3 3" xfId="16730"/>
    <cellStyle name="20% - Ênfase6 2 2 4 2 4" xfId="16731"/>
    <cellStyle name="20% - Ênfase6 2 2 4 2 5" xfId="16732"/>
    <cellStyle name="20% - Ênfase6 2 2 4 2 6" xfId="16733"/>
    <cellStyle name="20% - Ênfase6 2 2 4 2 7" xfId="16734"/>
    <cellStyle name="20% - Ênfase6 2 2 4 2 8" xfId="16735"/>
    <cellStyle name="20% - Ênfase6 2 2 4 3" xfId="16736"/>
    <cellStyle name="20% - Ênfase6 2 2 4 3 2" xfId="16737"/>
    <cellStyle name="20% - Ênfase6 2 2 4 3 2 2" xfId="16738"/>
    <cellStyle name="20% - Ênfase6 2 2 4 3 3" xfId="16739"/>
    <cellStyle name="20% - Ênfase6 2 2 4 3 4" xfId="16740"/>
    <cellStyle name="20% - Ênfase6 2 2 4 3 5" xfId="16741"/>
    <cellStyle name="20% - Ênfase6 2 2 4 3 6" xfId="16742"/>
    <cellStyle name="20% - Ênfase6 2 2 4 4" xfId="16743"/>
    <cellStyle name="20% - Ênfase6 2 2 4 4 2" xfId="16744"/>
    <cellStyle name="20% - Ênfase6 2 2 4 4 3" xfId="16745"/>
    <cellStyle name="20% - Ênfase6 2 2 4 4 4" xfId="16746"/>
    <cellStyle name="20% - Ênfase6 2 2 4 5" xfId="16747"/>
    <cellStyle name="20% - Ênfase6 2 2 4 6" xfId="16748"/>
    <cellStyle name="20% - Ênfase6 2 2 4 7" xfId="16749"/>
    <cellStyle name="20% - Ênfase6 2 2 4 8" xfId="16750"/>
    <cellStyle name="20% - Ênfase6 2 2 4 9" xfId="16751"/>
    <cellStyle name="20% - Ênfase6 2 2 5" xfId="16752"/>
    <cellStyle name="20% - Ênfase6 2 2 5 10" xfId="16753"/>
    <cellStyle name="20% - Ênfase6 2 2 5 2" xfId="16754"/>
    <cellStyle name="20% - Ênfase6 2 2 5 2 2" xfId="16755"/>
    <cellStyle name="20% - Ênfase6 2 2 5 2 2 2" xfId="16756"/>
    <cellStyle name="20% - Ênfase6 2 2 5 2 2 2 2" xfId="16757"/>
    <cellStyle name="20% - Ênfase6 2 2 5 2 2 3" xfId="16758"/>
    <cellStyle name="20% - Ênfase6 2 2 5 2 2 4" xfId="16759"/>
    <cellStyle name="20% - Ênfase6 2 2 5 2 2 5" xfId="16760"/>
    <cellStyle name="20% - Ênfase6 2 2 5 2 2 6" xfId="16761"/>
    <cellStyle name="20% - Ênfase6 2 2 5 2 3" xfId="16762"/>
    <cellStyle name="20% - Ênfase6 2 2 5 2 3 2" xfId="16763"/>
    <cellStyle name="20% - Ênfase6 2 2 5 2 3 3" xfId="16764"/>
    <cellStyle name="20% - Ênfase6 2 2 5 2 4" xfId="16765"/>
    <cellStyle name="20% - Ênfase6 2 2 5 2 5" xfId="16766"/>
    <cellStyle name="20% - Ênfase6 2 2 5 2 6" xfId="16767"/>
    <cellStyle name="20% - Ênfase6 2 2 5 2 7" xfId="16768"/>
    <cellStyle name="20% - Ênfase6 2 2 5 2 8" xfId="16769"/>
    <cellStyle name="20% - Ênfase6 2 2 5 3" xfId="16770"/>
    <cellStyle name="20% - Ênfase6 2 2 5 3 2" xfId="16771"/>
    <cellStyle name="20% - Ênfase6 2 2 5 3 2 2" xfId="16772"/>
    <cellStyle name="20% - Ênfase6 2 2 5 3 3" xfId="16773"/>
    <cellStyle name="20% - Ênfase6 2 2 5 3 4" xfId="16774"/>
    <cellStyle name="20% - Ênfase6 2 2 5 3 5" xfId="16775"/>
    <cellStyle name="20% - Ênfase6 2 2 5 3 6" xfId="16776"/>
    <cellStyle name="20% - Ênfase6 2 2 5 4" xfId="16777"/>
    <cellStyle name="20% - Ênfase6 2 2 5 4 2" xfId="16778"/>
    <cellStyle name="20% - Ênfase6 2 2 5 4 3" xfId="16779"/>
    <cellStyle name="20% - Ênfase6 2 2 5 4 4" xfId="16780"/>
    <cellStyle name="20% - Ênfase6 2 2 5 5" xfId="16781"/>
    <cellStyle name="20% - Ênfase6 2 2 5 6" xfId="16782"/>
    <cellStyle name="20% - Ênfase6 2 2 5 7" xfId="16783"/>
    <cellStyle name="20% - Ênfase6 2 2 5 8" xfId="16784"/>
    <cellStyle name="20% - Ênfase6 2 2 5 9" xfId="16785"/>
    <cellStyle name="20% - Ênfase6 2 2 6" xfId="16786"/>
    <cellStyle name="20% - Ênfase6 2 2 6 10" xfId="16787"/>
    <cellStyle name="20% - Ênfase6 2 2 6 2" xfId="16788"/>
    <cellStyle name="20% - Ênfase6 2 2 6 2 2" xfId="16789"/>
    <cellStyle name="20% - Ênfase6 2 2 6 2 2 2" xfId="16790"/>
    <cellStyle name="20% - Ênfase6 2 2 6 2 2 2 2" xfId="16791"/>
    <cellStyle name="20% - Ênfase6 2 2 6 2 2 3" xfId="16792"/>
    <cellStyle name="20% - Ênfase6 2 2 6 2 2 4" xfId="16793"/>
    <cellStyle name="20% - Ênfase6 2 2 6 2 2 5" xfId="16794"/>
    <cellStyle name="20% - Ênfase6 2 2 6 2 2 6" xfId="16795"/>
    <cellStyle name="20% - Ênfase6 2 2 6 2 3" xfId="16796"/>
    <cellStyle name="20% - Ênfase6 2 2 6 2 3 2" xfId="16797"/>
    <cellStyle name="20% - Ênfase6 2 2 6 2 3 3" xfId="16798"/>
    <cellStyle name="20% - Ênfase6 2 2 6 2 4" xfId="16799"/>
    <cellStyle name="20% - Ênfase6 2 2 6 2 5" xfId="16800"/>
    <cellStyle name="20% - Ênfase6 2 2 6 2 6" xfId="16801"/>
    <cellStyle name="20% - Ênfase6 2 2 6 2 7" xfId="16802"/>
    <cellStyle name="20% - Ênfase6 2 2 6 2 8" xfId="16803"/>
    <cellStyle name="20% - Ênfase6 2 2 6 3" xfId="16804"/>
    <cellStyle name="20% - Ênfase6 2 2 6 3 2" xfId="16805"/>
    <cellStyle name="20% - Ênfase6 2 2 6 3 2 2" xfId="16806"/>
    <cellStyle name="20% - Ênfase6 2 2 6 3 3" xfId="16807"/>
    <cellStyle name="20% - Ênfase6 2 2 6 3 4" xfId="16808"/>
    <cellStyle name="20% - Ênfase6 2 2 6 3 5" xfId="16809"/>
    <cellStyle name="20% - Ênfase6 2 2 6 3 6" xfId="16810"/>
    <cellStyle name="20% - Ênfase6 2 2 6 4" xfId="16811"/>
    <cellStyle name="20% - Ênfase6 2 2 6 4 2" xfId="16812"/>
    <cellStyle name="20% - Ênfase6 2 2 6 4 3" xfId="16813"/>
    <cellStyle name="20% - Ênfase6 2 2 6 4 4" xfId="16814"/>
    <cellStyle name="20% - Ênfase6 2 2 6 5" xfId="16815"/>
    <cellStyle name="20% - Ênfase6 2 2 6 6" xfId="16816"/>
    <cellStyle name="20% - Ênfase6 2 2 6 7" xfId="16817"/>
    <cellStyle name="20% - Ênfase6 2 2 6 8" xfId="16818"/>
    <cellStyle name="20% - Ênfase6 2 2 6 9" xfId="16819"/>
    <cellStyle name="20% - Ênfase6 2 3" xfId="2872"/>
    <cellStyle name="20% - Ênfase6 2 3 10" xfId="16820"/>
    <cellStyle name="20% - Ênfase6 2 3 11" xfId="16821"/>
    <cellStyle name="20% - Ênfase6 2 3 12" xfId="16822"/>
    <cellStyle name="20% - Ênfase6 2 3 2" xfId="16823"/>
    <cellStyle name="20% - Ênfase6 2 3 3" xfId="16824"/>
    <cellStyle name="20% - Ênfase6 2 3 3 2" xfId="16825"/>
    <cellStyle name="20% - Ênfase6 2 3 3 2 2" xfId="16826"/>
    <cellStyle name="20% - Ênfase6 2 3 3 2 2 2" xfId="16827"/>
    <cellStyle name="20% - Ênfase6 2 3 3 2 3" xfId="16828"/>
    <cellStyle name="20% - Ênfase6 2 3 3 2 4" xfId="16829"/>
    <cellStyle name="20% - Ênfase6 2 3 3 2 5" xfId="16830"/>
    <cellStyle name="20% - Ênfase6 2 3 3 2 6" xfId="16831"/>
    <cellStyle name="20% - Ênfase6 2 3 3 3" xfId="16832"/>
    <cellStyle name="20% - Ênfase6 2 3 3 3 2" xfId="16833"/>
    <cellStyle name="20% - Ênfase6 2 3 3 3 3" xfId="16834"/>
    <cellStyle name="20% - Ênfase6 2 3 3 3 4" xfId="16835"/>
    <cellStyle name="20% - Ênfase6 2 3 3 4" xfId="16836"/>
    <cellStyle name="20% - Ênfase6 2 3 3 5" xfId="16837"/>
    <cellStyle name="20% - Ênfase6 2 3 3 6" xfId="16838"/>
    <cellStyle name="20% - Ênfase6 2 3 3 7" xfId="16839"/>
    <cellStyle name="20% - Ênfase6 2 3 3 8" xfId="16840"/>
    <cellStyle name="20% - Ênfase6 2 3 3 9" xfId="16841"/>
    <cellStyle name="20% - Ênfase6 2 3 4" xfId="16842"/>
    <cellStyle name="20% - Ênfase6 2 3 4 2" xfId="16843"/>
    <cellStyle name="20% - Ênfase6 2 3 4 2 2" xfId="16844"/>
    <cellStyle name="20% - Ênfase6 2 3 4 2 2 2" xfId="16845"/>
    <cellStyle name="20% - Ênfase6 2 3 4 2 3" xfId="16846"/>
    <cellStyle name="20% - Ênfase6 2 3 4 2 4" xfId="16847"/>
    <cellStyle name="20% - Ênfase6 2 3 4 2 5" xfId="16848"/>
    <cellStyle name="20% - Ênfase6 2 3 4 2 6" xfId="16849"/>
    <cellStyle name="20% - Ênfase6 2 3 4 3" xfId="16850"/>
    <cellStyle name="20% - Ênfase6 2 3 4 3 2" xfId="16851"/>
    <cellStyle name="20% - Ênfase6 2 3 4 3 3" xfId="16852"/>
    <cellStyle name="20% - Ênfase6 2 3 4 4" xfId="16853"/>
    <cellStyle name="20% - Ênfase6 2 3 4 5" xfId="16854"/>
    <cellStyle name="20% - Ênfase6 2 3 4 6" xfId="16855"/>
    <cellStyle name="20% - Ênfase6 2 3 4 7" xfId="16856"/>
    <cellStyle name="20% - Ênfase6 2 3 4 8" xfId="16857"/>
    <cellStyle name="20% - Ênfase6 2 3 5" xfId="16858"/>
    <cellStyle name="20% - Ênfase6 2 3 5 2" xfId="16859"/>
    <cellStyle name="20% - Ênfase6 2 3 5 2 2" xfId="16860"/>
    <cellStyle name="20% - Ênfase6 2 3 5 3" xfId="16861"/>
    <cellStyle name="20% - Ênfase6 2 3 5 4" xfId="16862"/>
    <cellStyle name="20% - Ênfase6 2 3 5 5" xfId="16863"/>
    <cellStyle name="20% - Ênfase6 2 3 5 6" xfId="16864"/>
    <cellStyle name="20% - Ênfase6 2 3 6" xfId="16865"/>
    <cellStyle name="20% - Ênfase6 2 3 6 2" xfId="16866"/>
    <cellStyle name="20% - Ênfase6 2 3 6 3" xfId="16867"/>
    <cellStyle name="20% - Ênfase6 2 3 6 4" xfId="16868"/>
    <cellStyle name="20% - Ênfase6 2 3 7" xfId="16869"/>
    <cellStyle name="20% - Ênfase6 2 3 8" xfId="16870"/>
    <cellStyle name="20% - Ênfase6 2 3 9" xfId="16871"/>
    <cellStyle name="20% - Ênfase6 2 4" xfId="16872"/>
    <cellStyle name="20% - Ênfase6 2 4 10" xfId="16873"/>
    <cellStyle name="20% - Ênfase6 2 4 2" xfId="16874"/>
    <cellStyle name="20% - Ênfase6 2 4 2 2" xfId="16875"/>
    <cellStyle name="20% - Ênfase6 2 4 2 2 2" xfId="16876"/>
    <cellStyle name="20% - Ênfase6 2 4 2 2 2 2" xfId="16877"/>
    <cellStyle name="20% - Ênfase6 2 4 2 2 3" xfId="16878"/>
    <cellStyle name="20% - Ênfase6 2 4 2 2 4" xfId="16879"/>
    <cellStyle name="20% - Ênfase6 2 4 2 2 5" xfId="16880"/>
    <cellStyle name="20% - Ênfase6 2 4 2 2 6" xfId="16881"/>
    <cellStyle name="20% - Ênfase6 2 4 2 3" xfId="16882"/>
    <cellStyle name="20% - Ênfase6 2 4 2 3 2" xfId="16883"/>
    <cellStyle name="20% - Ênfase6 2 4 2 3 3" xfId="16884"/>
    <cellStyle name="20% - Ênfase6 2 4 2 4" xfId="16885"/>
    <cellStyle name="20% - Ênfase6 2 4 2 5" xfId="16886"/>
    <cellStyle name="20% - Ênfase6 2 4 2 6" xfId="16887"/>
    <cellStyle name="20% - Ênfase6 2 4 2 7" xfId="16888"/>
    <cellStyle name="20% - Ênfase6 2 4 2 8" xfId="16889"/>
    <cellStyle name="20% - Ênfase6 2 4 3" xfId="16890"/>
    <cellStyle name="20% - Ênfase6 2 4 3 2" xfId="16891"/>
    <cellStyle name="20% - Ênfase6 2 4 3 2 2" xfId="16892"/>
    <cellStyle name="20% - Ênfase6 2 4 3 3" xfId="16893"/>
    <cellStyle name="20% - Ênfase6 2 4 3 4" xfId="16894"/>
    <cellStyle name="20% - Ênfase6 2 4 3 5" xfId="16895"/>
    <cellStyle name="20% - Ênfase6 2 4 3 6" xfId="16896"/>
    <cellStyle name="20% - Ênfase6 2 4 4" xfId="16897"/>
    <cellStyle name="20% - Ênfase6 2 4 4 2" xfId="16898"/>
    <cellStyle name="20% - Ênfase6 2 4 4 3" xfId="16899"/>
    <cellStyle name="20% - Ênfase6 2 4 4 4" xfId="16900"/>
    <cellStyle name="20% - Ênfase6 2 4 5" xfId="16901"/>
    <cellStyle name="20% - Ênfase6 2 4 6" xfId="16902"/>
    <cellStyle name="20% - Ênfase6 2 4 7" xfId="16903"/>
    <cellStyle name="20% - Ênfase6 2 4 8" xfId="16904"/>
    <cellStyle name="20% - Ênfase6 2 4 9" xfId="16905"/>
    <cellStyle name="20% - Ênfase6 20" xfId="16906"/>
    <cellStyle name="20% - Ênfase6 20 2" xfId="16907"/>
    <cellStyle name="20% - Ênfase6 20 3" xfId="16908"/>
    <cellStyle name="20% - Ênfase6 20 4" xfId="16909"/>
    <cellStyle name="20% - Ênfase6 20 5" xfId="16910"/>
    <cellStyle name="20% - Ênfase6 20 6" xfId="16911"/>
    <cellStyle name="20% - Ênfase6 21" xfId="16912"/>
    <cellStyle name="20% - Ênfase6 22" xfId="16913"/>
    <cellStyle name="20% - Ênfase6 23" xfId="16914"/>
    <cellStyle name="20% - Ênfase6 24" xfId="16915"/>
    <cellStyle name="20% - Ênfase6 25" xfId="16916"/>
    <cellStyle name="20% - Ênfase6 26" xfId="16917"/>
    <cellStyle name="20% - Ênfase6 3" xfId="201"/>
    <cellStyle name="20% - Ênfase6 3 2" xfId="202"/>
    <cellStyle name="20% - Ênfase6 3 2 2" xfId="16918"/>
    <cellStyle name="20% - Ênfase6 3 2 2 10" xfId="16919"/>
    <cellStyle name="20% - Ênfase6 3 2 2 2" xfId="16920"/>
    <cellStyle name="20% - Ênfase6 3 2 2 2 2" xfId="16921"/>
    <cellStyle name="20% - Ênfase6 3 2 2 2 2 2" xfId="16922"/>
    <cellStyle name="20% - Ênfase6 3 2 2 2 2 2 2" xfId="16923"/>
    <cellStyle name="20% - Ênfase6 3 2 2 2 2 3" xfId="16924"/>
    <cellStyle name="20% - Ênfase6 3 2 2 2 2 4" xfId="16925"/>
    <cellStyle name="20% - Ênfase6 3 2 2 2 2 5" xfId="16926"/>
    <cellStyle name="20% - Ênfase6 3 2 2 2 2 6" xfId="16927"/>
    <cellStyle name="20% - Ênfase6 3 2 2 2 3" xfId="16928"/>
    <cellStyle name="20% - Ênfase6 3 2 2 2 3 2" xfId="16929"/>
    <cellStyle name="20% - Ênfase6 3 2 2 2 3 3" xfId="16930"/>
    <cellStyle name="20% - Ênfase6 3 2 2 2 4" xfId="16931"/>
    <cellStyle name="20% - Ênfase6 3 2 2 2 5" xfId="16932"/>
    <cellStyle name="20% - Ênfase6 3 2 2 2 6" xfId="16933"/>
    <cellStyle name="20% - Ênfase6 3 2 2 2 7" xfId="16934"/>
    <cellStyle name="20% - Ênfase6 3 2 2 2 8" xfId="16935"/>
    <cellStyle name="20% - Ênfase6 3 2 2 3" xfId="16936"/>
    <cellStyle name="20% - Ênfase6 3 2 2 3 2" xfId="16937"/>
    <cellStyle name="20% - Ênfase6 3 2 2 3 2 2" xfId="16938"/>
    <cellStyle name="20% - Ênfase6 3 2 2 3 3" xfId="16939"/>
    <cellStyle name="20% - Ênfase6 3 2 2 3 4" xfId="16940"/>
    <cellStyle name="20% - Ênfase6 3 2 2 3 5" xfId="16941"/>
    <cellStyle name="20% - Ênfase6 3 2 2 3 6" xfId="16942"/>
    <cellStyle name="20% - Ênfase6 3 2 2 4" xfId="16943"/>
    <cellStyle name="20% - Ênfase6 3 2 2 4 2" xfId="16944"/>
    <cellStyle name="20% - Ênfase6 3 2 2 4 3" xfId="16945"/>
    <cellStyle name="20% - Ênfase6 3 2 2 4 4" xfId="16946"/>
    <cellStyle name="20% - Ênfase6 3 2 2 5" xfId="16947"/>
    <cellStyle name="20% - Ênfase6 3 2 2 6" xfId="16948"/>
    <cellStyle name="20% - Ênfase6 3 2 2 7" xfId="16949"/>
    <cellStyle name="20% - Ênfase6 3 2 2 8" xfId="16950"/>
    <cellStyle name="20% - Ênfase6 3 2 2 9" xfId="16951"/>
    <cellStyle name="20% - Ênfase6 3 2 3" xfId="16952"/>
    <cellStyle name="20% - Ênfase6 3 2 4" xfId="16953"/>
    <cellStyle name="20% - Ênfase6 3 2 4 10" xfId="16954"/>
    <cellStyle name="20% - Ênfase6 3 2 4 2" xfId="16955"/>
    <cellStyle name="20% - Ênfase6 3 2 4 2 2" xfId="16956"/>
    <cellStyle name="20% - Ênfase6 3 2 4 2 2 2" xfId="16957"/>
    <cellStyle name="20% - Ênfase6 3 2 4 2 2 2 2" xfId="16958"/>
    <cellStyle name="20% - Ênfase6 3 2 4 2 2 3" xfId="16959"/>
    <cellStyle name="20% - Ênfase6 3 2 4 2 2 4" xfId="16960"/>
    <cellStyle name="20% - Ênfase6 3 2 4 2 2 5" xfId="16961"/>
    <cellStyle name="20% - Ênfase6 3 2 4 2 2 6" xfId="16962"/>
    <cellStyle name="20% - Ênfase6 3 2 4 2 3" xfId="16963"/>
    <cellStyle name="20% - Ênfase6 3 2 4 2 3 2" xfId="16964"/>
    <cellStyle name="20% - Ênfase6 3 2 4 2 3 3" xfId="16965"/>
    <cellStyle name="20% - Ênfase6 3 2 4 2 4" xfId="16966"/>
    <cellStyle name="20% - Ênfase6 3 2 4 2 5" xfId="16967"/>
    <cellStyle name="20% - Ênfase6 3 2 4 2 6" xfId="16968"/>
    <cellStyle name="20% - Ênfase6 3 2 4 2 7" xfId="16969"/>
    <cellStyle name="20% - Ênfase6 3 2 4 2 8" xfId="16970"/>
    <cellStyle name="20% - Ênfase6 3 2 4 3" xfId="16971"/>
    <cellStyle name="20% - Ênfase6 3 2 4 3 2" xfId="16972"/>
    <cellStyle name="20% - Ênfase6 3 2 4 3 2 2" xfId="16973"/>
    <cellStyle name="20% - Ênfase6 3 2 4 3 3" xfId="16974"/>
    <cellStyle name="20% - Ênfase6 3 2 4 3 4" xfId="16975"/>
    <cellStyle name="20% - Ênfase6 3 2 4 3 5" xfId="16976"/>
    <cellStyle name="20% - Ênfase6 3 2 4 3 6" xfId="16977"/>
    <cellStyle name="20% - Ênfase6 3 2 4 4" xfId="16978"/>
    <cellStyle name="20% - Ênfase6 3 2 4 4 2" xfId="16979"/>
    <cellStyle name="20% - Ênfase6 3 2 4 4 3" xfId="16980"/>
    <cellStyle name="20% - Ênfase6 3 2 4 4 4" xfId="16981"/>
    <cellStyle name="20% - Ênfase6 3 2 4 5" xfId="16982"/>
    <cellStyle name="20% - Ênfase6 3 2 4 6" xfId="16983"/>
    <cellStyle name="20% - Ênfase6 3 2 4 7" xfId="16984"/>
    <cellStyle name="20% - Ênfase6 3 2 4 8" xfId="16985"/>
    <cellStyle name="20% - Ênfase6 3 2 4 9" xfId="16986"/>
    <cellStyle name="20% - Ênfase6 3 2 5" xfId="16987"/>
    <cellStyle name="20% - Ênfase6 3 2 5 10" xfId="16988"/>
    <cellStyle name="20% - Ênfase6 3 2 5 2" xfId="16989"/>
    <cellStyle name="20% - Ênfase6 3 2 5 2 2" xfId="16990"/>
    <cellStyle name="20% - Ênfase6 3 2 5 2 2 2" xfId="16991"/>
    <cellStyle name="20% - Ênfase6 3 2 5 2 2 2 2" xfId="16992"/>
    <cellStyle name="20% - Ênfase6 3 2 5 2 2 3" xfId="16993"/>
    <cellStyle name="20% - Ênfase6 3 2 5 2 2 4" xfId="16994"/>
    <cellStyle name="20% - Ênfase6 3 2 5 2 2 5" xfId="16995"/>
    <cellStyle name="20% - Ênfase6 3 2 5 2 2 6" xfId="16996"/>
    <cellStyle name="20% - Ênfase6 3 2 5 2 3" xfId="16997"/>
    <cellStyle name="20% - Ênfase6 3 2 5 2 3 2" xfId="16998"/>
    <cellStyle name="20% - Ênfase6 3 2 5 2 3 3" xfId="16999"/>
    <cellStyle name="20% - Ênfase6 3 2 5 2 4" xfId="17000"/>
    <cellStyle name="20% - Ênfase6 3 2 5 2 5" xfId="17001"/>
    <cellStyle name="20% - Ênfase6 3 2 5 2 6" xfId="17002"/>
    <cellStyle name="20% - Ênfase6 3 2 5 2 7" xfId="17003"/>
    <cellStyle name="20% - Ênfase6 3 2 5 2 8" xfId="17004"/>
    <cellStyle name="20% - Ênfase6 3 2 5 3" xfId="17005"/>
    <cellStyle name="20% - Ênfase6 3 2 5 3 2" xfId="17006"/>
    <cellStyle name="20% - Ênfase6 3 2 5 3 2 2" xfId="17007"/>
    <cellStyle name="20% - Ênfase6 3 2 5 3 3" xfId="17008"/>
    <cellStyle name="20% - Ênfase6 3 2 5 3 4" xfId="17009"/>
    <cellStyle name="20% - Ênfase6 3 2 5 3 5" xfId="17010"/>
    <cellStyle name="20% - Ênfase6 3 2 5 3 6" xfId="17011"/>
    <cellStyle name="20% - Ênfase6 3 2 5 4" xfId="17012"/>
    <cellStyle name="20% - Ênfase6 3 2 5 4 2" xfId="17013"/>
    <cellStyle name="20% - Ênfase6 3 2 5 4 3" xfId="17014"/>
    <cellStyle name="20% - Ênfase6 3 2 5 4 4" xfId="17015"/>
    <cellStyle name="20% - Ênfase6 3 2 5 5" xfId="17016"/>
    <cellStyle name="20% - Ênfase6 3 2 5 6" xfId="17017"/>
    <cellStyle name="20% - Ênfase6 3 2 5 7" xfId="17018"/>
    <cellStyle name="20% - Ênfase6 3 2 5 8" xfId="17019"/>
    <cellStyle name="20% - Ênfase6 3 2 5 9" xfId="17020"/>
    <cellStyle name="20% - Ênfase6 3 2 6" xfId="17021"/>
    <cellStyle name="20% - Ênfase6 3 2 6 10" xfId="17022"/>
    <cellStyle name="20% - Ênfase6 3 2 6 2" xfId="17023"/>
    <cellStyle name="20% - Ênfase6 3 2 6 2 2" xfId="17024"/>
    <cellStyle name="20% - Ênfase6 3 2 6 2 2 2" xfId="17025"/>
    <cellStyle name="20% - Ênfase6 3 2 6 2 2 2 2" xfId="17026"/>
    <cellStyle name="20% - Ênfase6 3 2 6 2 2 3" xfId="17027"/>
    <cellStyle name="20% - Ênfase6 3 2 6 2 2 4" xfId="17028"/>
    <cellStyle name="20% - Ênfase6 3 2 6 2 2 5" xfId="17029"/>
    <cellStyle name="20% - Ênfase6 3 2 6 2 2 6" xfId="17030"/>
    <cellStyle name="20% - Ênfase6 3 2 6 2 3" xfId="17031"/>
    <cellStyle name="20% - Ênfase6 3 2 6 2 3 2" xfId="17032"/>
    <cellStyle name="20% - Ênfase6 3 2 6 2 3 3" xfId="17033"/>
    <cellStyle name="20% - Ênfase6 3 2 6 2 4" xfId="17034"/>
    <cellStyle name="20% - Ênfase6 3 2 6 2 5" xfId="17035"/>
    <cellStyle name="20% - Ênfase6 3 2 6 2 6" xfId="17036"/>
    <cellStyle name="20% - Ênfase6 3 2 6 2 7" xfId="17037"/>
    <cellStyle name="20% - Ênfase6 3 2 6 2 8" xfId="17038"/>
    <cellStyle name="20% - Ênfase6 3 2 6 3" xfId="17039"/>
    <cellStyle name="20% - Ênfase6 3 2 6 3 2" xfId="17040"/>
    <cellStyle name="20% - Ênfase6 3 2 6 3 2 2" xfId="17041"/>
    <cellStyle name="20% - Ênfase6 3 2 6 3 3" xfId="17042"/>
    <cellStyle name="20% - Ênfase6 3 2 6 3 4" xfId="17043"/>
    <cellStyle name="20% - Ênfase6 3 2 6 3 5" xfId="17044"/>
    <cellStyle name="20% - Ênfase6 3 2 6 3 6" xfId="17045"/>
    <cellStyle name="20% - Ênfase6 3 2 6 4" xfId="17046"/>
    <cellStyle name="20% - Ênfase6 3 2 6 4 2" xfId="17047"/>
    <cellStyle name="20% - Ênfase6 3 2 6 4 3" xfId="17048"/>
    <cellStyle name="20% - Ênfase6 3 2 6 4 4" xfId="17049"/>
    <cellStyle name="20% - Ênfase6 3 2 6 5" xfId="17050"/>
    <cellStyle name="20% - Ênfase6 3 2 6 6" xfId="17051"/>
    <cellStyle name="20% - Ênfase6 3 2 6 7" xfId="17052"/>
    <cellStyle name="20% - Ênfase6 3 2 6 8" xfId="17053"/>
    <cellStyle name="20% - Ênfase6 3 2 6 9" xfId="17054"/>
    <cellStyle name="20% - Ênfase6 3 3" xfId="3066"/>
    <cellStyle name="20% - Ênfase6 3 3 10" xfId="17055"/>
    <cellStyle name="20% - Ênfase6 3 3 11" xfId="17056"/>
    <cellStyle name="20% - Ênfase6 3 3 12" xfId="17057"/>
    <cellStyle name="20% - Ênfase6 3 3 2" xfId="17058"/>
    <cellStyle name="20% - Ênfase6 3 3 3" xfId="17059"/>
    <cellStyle name="20% - Ênfase6 3 3 3 2" xfId="17060"/>
    <cellStyle name="20% - Ênfase6 3 3 3 2 2" xfId="17061"/>
    <cellStyle name="20% - Ênfase6 3 3 3 2 2 2" xfId="17062"/>
    <cellStyle name="20% - Ênfase6 3 3 3 2 3" xfId="17063"/>
    <cellStyle name="20% - Ênfase6 3 3 3 2 4" xfId="17064"/>
    <cellStyle name="20% - Ênfase6 3 3 3 2 5" xfId="17065"/>
    <cellStyle name="20% - Ênfase6 3 3 3 2 6" xfId="17066"/>
    <cellStyle name="20% - Ênfase6 3 3 3 3" xfId="17067"/>
    <cellStyle name="20% - Ênfase6 3 3 3 3 2" xfId="17068"/>
    <cellStyle name="20% - Ênfase6 3 3 3 3 3" xfId="17069"/>
    <cellStyle name="20% - Ênfase6 3 3 3 3 4" xfId="17070"/>
    <cellStyle name="20% - Ênfase6 3 3 3 4" xfId="17071"/>
    <cellStyle name="20% - Ênfase6 3 3 3 5" xfId="17072"/>
    <cellStyle name="20% - Ênfase6 3 3 3 6" xfId="17073"/>
    <cellStyle name="20% - Ênfase6 3 3 3 7" xfId="17074"/>
    <cellStyle name="20% - Ênfase6 3 3 3 8" xfId="17075"/>
    <cellStyle name="20% - Ênfase6 3 3 3 9" xfId="17076"/>
    <cellStyle name="20% - Ênfase6 3 3 4" xfId="17077"/>
    <cellStyle name="20% - Ênfase6 3 3 4 2" xfId="17078"/>
    <cellStyle name="20% - Ênfase6 3 3 4 2 2" xfId="17079"/>
    <cellStyle name="20% - Ênfase6 3 3 4 2 2 2" xfId="17080"/>
    <cellStyle name="20% - Ênfase6 3 3 4 2 3" xfId="17081"/>
    <cellStyle name="20% - Ênfase6 3 3 4 2 4" xfId="17082"/>
    <cellStyle name="20% - Ênfase6 3 3 4 2 5" xfId="17083"/>
    <cellStyle name="20% - Ênfase6 3 3 4 2 6" xfId="17084"/>
    <cellStyle name="20% - Ênfase6 3 3 4 3" xfId="17085"/>
    <cellStyle name="20% - Ênfase6 3 3 4 3 2" xfId="17086"/>
    <cellStyle name="20% - Ênfase6 3 3 4 3 3" xfId="17087"/>
    <cellStyle name="20% - Ênfase6 3 3 4 4" xfId="17088"/>
    <cellStyle name="20% - Ênfase6 3 3 4 5" xfId="17089"/>
    <cellStyle name="20% - Ênfase6 3 3 4 6" xfId="17090"/>
    <cellStyle name="20% - Ênfase6 3 3 4 7" xfId="17091"/>
    <cellStyle name="20% - Ênfase6 3 3 4 8" xfId="17092"/>
    <cellStyle name="20% - Ênfase6 3 3 5" xfId="17093"/>
    <cellStyle name="20% - Ênfase6 3 3 5 2" xfId="17094"/>
    <cellStyle name="20% - Ênfase6 3 3 5 2 2" xfId="17095"/>
    <cellStyle name="20% - Ênfase6 3 3 5 3" xfId="17096"/>
    <cellStyle name="20% - Ênfase6 3 3 5 4" xfId="17097"/>
    <cellStyle name="20% - Ênfase6 3 3 5 5" xfId="17098"/>
    <cellStyle name="20% - Ênfase6 3 3 5 6" xfId="17099"/>
    <cellStyle name="20% - Ênfase6 3 3 6" xfId="17100"/>
    <cellStyle name="20% - Ênfase6 3 3 6 2" xfId="17101"/>
    <cellStyle name="20% - Ênfase6 3 3 6 3" xfId="17102"/>
    <cellStyle name="20% - Ênfase6 3 3 6 4" xfId="17103"/>
    <cellStyle name="20% - Ênfase6 3 3 7" xfId="17104"/>
    <cellStyle name="20% - Ênfase6 3 3 8" xfId="17105"/>
    <cellStyle name="20% - Ênfase6 3 3 9" xfId="17106"/>
    <cellStyle name="20% - Ênfase6 3 4" xfId="17107"/>
    <cellStyle name="20% - Ênfase6 3 4 10" xfId="17108"/>
    <cellStyle name="20% - Ênfase6 3 4 2" xfId="17109"/>
    <cellStyle name="20% - Ênfase6 3 4 2 2" xfId="17110"/>
    <cellStyle name="20% - Ênfase6 3 4 2 2 2" xfId="17111"/>
    <cellStyle name="20% - Ênfase6 3 4 2 2 2 2" xfId="17112"/>
    <cellStyle name="20% - Ênfase6 3 4 2 2 3" xfId="17113"/>
    <cellStyle name="20% - Ênfase6 3 4 2 2 4" xfId="17114"/>
    <cellStyle name="20% - Ênfase6 3 4 2 2 5" xfId="17115"/>
    <cellStyle name="20% - Ênfase6 3 4 2 2 6" xfId="17116"/>
    <cellStyle name="20% - Ênfase6 3 4 2 3" xfId="17117"/>
    <cellStyle name="20% - Ênfase6 3 4 2 3 2" xfId="17118"/>
    <cellStyle name="20% - Ênfase6 3 4 2 3 3" xfId="17119"/>
    <cellStyle name="20% - Ênfase6 3 4 2 4" xfId="17120"/>
    <cellStyle name="20% - Ênfase6 3 4 2 5" xfId="17121"/>
    <cellStyle name="20% - Ênfase6 3 4 2 6" xfId="17122"/>
    <cellStyle name="20% - Ênfase6 3 4 2 7" xfId="17123"/>
    <cellStyle name="20% - Ênfase6 3 4 2 8" xfId="17124"/>
    <cellStyle name="20% - Ênfase6 3 4 3" xfId="17125"/>
    <cellStyle name="20% - Ênfase6 3 4 3 2" xfId="17126"/>
    <cellStyle name="20% - Ênfase6 3 4 3 2 2" xfId="17127"/>
    <cellStyle name="20% - Ênfase6 3 4 3 3" xfId="17128"/>
    <cellStyle name="20% - Ênfase6 3 4 3 4" xfId="17129"/>
    <cellStyle name="20% - Ênfase6 3 4 3 5" xfId="17130"/>
    <cellStyle name="20% - Ênfase6 3 4 3 6" xfId="17131"/>
    <cellStyle name="20% - Ênfase6 3 4 4" xfId="17132"/>
    <cellStyle name="20% - Ênfase6 3 4 4 2" xfId="17133"/>
    <cellStyle name="20% - Ênfase6 3 4 4 3" xfId="17134"/>
    <cellStyle name="20% - Ênfase6 3 4 4 4" xfId="17135"/>
    <cellStyle name="20% - Ênfase6 3 4 5" xfId="17136"/>
    <cellStyle name="20% - Ênfase6 3 4 6" xfId="17137"/>
    <cellStyle name="20% - Ênfase6 3 4 7" xfId="17138"/>
    <cellStyle name="20% - Ênfase6 3 4 8" xfId="17139"/>
    <cellStyle name="20% - Ênfase6 3 4 9" xfId="17140"/>
    <cellStyle name="20% - Ênfase6 4" xfId="203"/>
    <cellStyle name="20% - Ênfase6 4 2" xfId="204"/>
    <cellStyle name="20% - Ênfase6 4 3" xfId="3067"/>
    <cellStyle name="20% - Ênfase6 4 3 10" xfId="17141"/>
    <cellStyle name="20% - Ênfase6 4 3 11" xfId="17142"/>
    <cellStyle name="20% - Ênfase6 4 3 12" xfId="17143"/>
    <cellStyle name="20% - Ênfase6 4 3 2" xfId="17144"/>
    <cellStyle name="20% - Ênfase6 4 3 3" xfId="17145"/>
    <cellStyle name="20% - Ênfase6 4 3 3 2" xfId="17146"/>
    <cellStyle name="20% - Ênfase6 4 3 3 2 2" xfId="17147"/>
    <cellStyle name="20% - Ênfase6 4 3 3 2 2 2" xfId="17148"/>
    <cellStyle name="20% - Ênfase6 4 3 3 2 3" xfId="17149"/>
    <cellStyle name="20% - Ênfase6 4 3 3 2 4" xfId="17150"/>
    <cellStyle name="20% - Ênfase6 4 3 3 2 5" xfId="17151"/>
    <cellStyle name="20% - Ênfase6 4 3 3 2 6" xfId="17152"/>
    <cellStyle name="20% - Ênfase6 4 3 3 3" xfId="17153"/>
    <cellStyle name="20% - Ênfase6 4 3 3 3 2" xfId="17154"/>
    <cellStyle name="20% - Ênfase6 4 3 3 3 3" xfId="17155"/>
    <cellStyle name="20% - Ênfase6 4 3 3 3 4" xfId="17156"/>
    <cellStyle name="20% - Ênfase6 4 3 3 4" xfId="17157"/>
    <cellStyle name="20% - Ênfase6 4 3 3 5" xfId="17158"/>
    <cellStyle name="20% - Ênfase6 4 3 3 6" xfId="17159"/>
    <cellStyle name="20% - Ênfase6 4 3 3 7" xfId="17160"/>
    <cellStyle name="20% - Ênfase6 4 3 3 8" xfId="17161"/>
    <cellStyle name="20% - Ênfase6 4 3 3 9" xfId="17162"/>
    <cellStyle name="20% - Ênfase6 4 3 4" xfId="17163"/>
    <cellStyle name="20% - Ênfase6 4 3 4 2" xfId="17164"/>
    <cellStyle name="20% - Ênfase6 4 3 4 2 2" xfId="17165"/>
    <cellStyle name="20% - Ênfase6 4 3 4 2 2 2" xfId="17166"/>
    <cellStyle name="20% - Ênfase6 4 3 4 2 3" xfId="17167"/>
    <cellStyle name="20% - Ênfase6 4 3 4 2 4" xfId="17168"/>
    <cellStyle name="20% - Ênfase6 4 3 4 2 5" xfId="17169"/>
    <cellStyle name="20% - Ênfase6 4 3 4 2 6" xfId="17170"/>
    <cellStyle name="20% - Ênfase6 4 3 4 3" xfId="17171"/>
    <cellStyle name="20% - Ênfase6 4 3 4 3 2" xfId="17172"/>
    <cellStyle name="20% - Ênfase6 4 3 4 3 3" xfId="17173"/>
    <cellStyle name="20% - Ênfase6 4 3 4 4" xfId="17174"/>
    <cellStyle name="20% - Ênfase6 4 3 4 5" xfId="17175"/>
    <cellStyle name="20% - Ênfase6 4 3 4 6" xfId="17176"/>
    <cellStyle name="20% - Ênfase6 4 3 4 7" xfId="17177"/>
    <cellStyle name="20% - Ênfase6 4 3 4 8" xfId="17178"/>
    <cellStyle name="20% - Ênfase6 4 3 5" xfId="17179"/>
    <cellStyle name="20% - Ênfase6 4 3 5 2" xfId="17180"/>
    <cellStyle name="20% - Ênfase6 4 3 5 2 2" xfId="17181"/>
    <cellStyle name="20% - Ênfase6 4 3 5 3" xfId="17182"/>
    <cellStyle name="20% - Ênfase6 4 3 5 4" xfId="17183"/>
    <cellStyle name="20% - Ênfase6 4 3 5 5" xfId="17184"/>
    <cellStyle name="20% - Ênfase6 4 3 5 6" xfId="17185"/>
    <cellStyle name="20% - Ênfase6 4 3 6" xfId="17186"/>
    <cellStyle name="20% - Ênfase6 4 3 6 2" xfId="17187"/>
    <cellStyle name="20% - Ênfase6 4 3 6 3" xfId="17188"/>
    <cellStyle name="20% - Ênfase6 4 3 6 4" xfId="17189"/>
    <cellStyle name="20% - Ênfase6 4 3 7" xfId="17190"/>
    <cellStyle name="20% - Ênfase6 4 3 8" xfId="17191"/>
    <cellStyle name="20% - Ênfase6 4 3 9" xfId="17192"/>
    <cellStyle name="20% - Ênfase6 4 4" xfId="17193"/>
    <cellStyle name="20% - Ênfase6 4 4 10" xfId="17194"/>
    <cellStyle name="20% - Ênfase6 4 4 2" xfId="17195"/>
    <cellStyle name="20% - Ênfase6 4 4 2 2" xfId="17196"/>
    <cellStyle name="20% - Ênfase6 4 4 2 2 2" xfId="17197"/>
    <cellStyle name="20% - Ênfase6 4 4 2 2 2 2" xfId="17198"/>
    <cellStyle name="20% - Ênfase6 4 4 2 2 3" xfId="17199"/>
    <cellStyle name="20% - Ênfase6 4 4 2 2 4" xfId="17200"/>
    <cellStyle name="20% - Ênfase6 4 4 2 2 5" xfId="17201"/>
    <cellStyle name="20% - Ênfase6 4 4 2 2 6" xfId="17202"/>
    <cellStyle name="20% - Ênfase6 4 4 2 3" xfId="17203"/>
    <cellStyle name="20% - Ênfase6 4 4 2 3 2" xfId="17204"/>
    <cellStyle name="20% - Ênfase6 4 4 2 3 3" xfId="17205"/>
    <cellStyle name="20% - Ênfase6 4 4 2 4" xfId="17206"/>
    <cellStyle name="20% - Ênfase6 4 4 2 5" xfId="17207"/>
    <cellStyle name="20% - Ênfase6 4 4 2 6" xfId="17208"/>
    <cellStyle name="20% - Ênfase6 4 4 2 7" xfId="17209"/>
    <cellStyle name="20% - Ênfase6 4 4 2 8" xfId="17210"/>
    <cellStyle name="20% - Ênfase6 4 4 3" xfId="17211"/>
    <cellStyle name="20% - Ênfase6 4 4 3 2" xfId="17212"/>
    <cellStyle name="20% - Ênfase6 4 4 3 2 2" xfId="17213"/>
    <cellStyle name="20% - Ênfase6 4 4 3 3" xfId="17214"/>
    <cellStyle name="20% - Ênfase6 4 4 3 4" xfId="17215"/>
    <cellStyle name="20% - Ênfase6 4 4 3 5" xfId="17216"/>
    <cellStyle name="20% - Ênfase6 4 4 3 6" xfId="17217"/>
    <cellStyle name="20% - Ênfase6 4 4 4" xfId="17218"/>
    <cellStyle name="20% - Ênfase6 4 4 4 2" xfId="17219"/>
    <cellStyle name="20% - Ênfase6 4 4 4 3" xfId="17220"/>
    <cellStyle name="20% - Ênfase6 4 4 4 4" xfId="17221"/>
    <cellStyle name="20% - Ênfase6 4 4 5" xfId="17222"/>
    <cellStyle name="20% - Ênfase6 4 4 6" xfId="17223"/>
    <cellStyle name="20% - Ênfase6 4 4 7" xfId="17224"/>
    <cellStyle name="20% - Ênfase6 4 4 8" xfId="17225"/>
    <cellStyle name="20% - Ênfase6 4 4 9" xfId="17226"/>
    <cellStyle name="20% - Ênfase6 5" xfId="205"/>
    <cellStyle name="20% - Ênfase6 5 2" xfId="206"/>
    <cellStyle name="20% - Ênfase6 5 3" xfId="3068"/>
    <cellStyle name="20% - Ênfase6 5 3 10" xfId="17227"/>
    <cellStyle name="20% - Ênfase6 5 3 11" xfId="17228"/>
    <cellStyle name="20% - Ênfase6 5 3 12" xfId="17229"/>
    <cellStyle name="20% - Ênfase6 5 3 2" xfId="17230"/>
    <cellStyle name="20% - Ênfase6 5 3 3" xfId="17231"/>
    <cellStyle name="20% - Ênfase6 5 3 3 2" xfId="17232"/>
    <cellStyle name="20% - Ênfase6 5 3 3 2 2" xfId="17233"/>
    <cellStyle name="20% - Ênfase6 5 3 3 2 2 2" xfId="17234"/>
    <cellStyle name="20% - Ênfase6 5 3 3 2 3" xfId="17235"/>
    <cellStyle name="20% - Ênfase6 5 3 3 2 4" xfId="17236"/>
    <cellStyle name="20% - Ênfase6 5 3 3 2 5" xfId="17237"/>
    <cellStyle name="20% - Ênfase6 5 3 3 2 6" xfId="17238"/>
    <cellStyle name="20% - Ênfase6 5 3 3 3" xfId="17239"/>
    <cellStyle name="20% - Ênfase6 5 3 3 3 2" xfId="17240"/>
    <cellStyle name="20% - Ênfase6 5 3 3 3 3" xfId="17241"/>
    <cellStyle name="20% - Ênfase6 5 3 3 3 4" xfId="17242"/>
    <cellStyle name="20% - Ênfase6 5 3 3 4" xfId="17243"/>
    <cellStyle name="20% - Ênfase6 5 3 3 5" xfId="17244"/>
    <cellStyle name="20% - Ênfase6 5 3 3 6" xfId="17245"/>
    <cellStyle name="20% - Ênfase6 5 3 3 7" xfId="17246"/>
    <cellStyle name="20% - Ênfase6 5 3 3 8" xfId="17247"/>
    <cellStyle name="20% - Ênfase6 5 3 3 9" xfId="17248"/>
    <cellStyle name="20% - Ênfase6 5 3 4" xfId="17249"/>
    <cellStyle name="20% - Ênfase6 5 3 4 2" xfId="17250"/>
    <cellStyle name="20% - Ênfase6 5 3 4 2 2" xfId="17251"/>
    <cellStyle name="20% - Ênfase6 5 3 4 2 2 2" xfId="17252"/>
    <cellStyle name="20% - Ênfase6 5 3 4 2 3" xfId="17253"/>
    <cellStyle name="20% - Ênfase6 5 3 4 2 4" xfId="17254"/>
    <cellStyle name="20% - Ênfase6 5 3 4 2 5" xfId="17255"/>
    <cellStyle name="20% - Ênfase6 5 3 4 2 6" xfId="17256"/>
    <cellStyle name="20% - Ênfase6 5 3 4 3" xfId="17257"/>
    <cellStyle name="20% - Ênfase6 5 3 4 3 2" xfId="17258"/>
    <cellStyle name="20% - Ênfase6 5 3 4 3 3" xfId="17259"/>
    <cellStyle name="20% - Ênfase6 5 3 4 4" xfId="17260"/>
    <cellStyle name="20% - Ênfase6 5 3 4 5" xfId="17261"/>
    <cellStyle name="20% - Ênfase6 5 3 4 6" xfId="17262"/>
    <cellStyle name="20% - Ênfase6 5 3 4 7" xfId="17263"/>
    <cellStyle name="20% - Ênfase6 5 3 4 8" xfId="17264"/>
    <cellStyle name="20% - Ênfase6 5 3 5" xfId="17265"/>
    <cellStyle name="20% - Ênfase6 5 3 5 2" xfId="17266"/>
    <cellStyle name="20% - Ênfase6 5 3 5 2 2" xfId="17267"/>
    <cellStyle name="20% - Ênfase6 5 3 5 3" xfId="17268"/>
    <cellStyle name="20% - Ênfase6 5 3 5 4" xfId="17269"/>
    <cellStyle name="20% - Ênfase6 5 3 5 5" xfId="17270"/>
    <cellStyle name="20% - Ênfase6 5 3 5 6" xfId="17271"/>
    <cellStyle name="20% - Ênfase6 5 3 6" xfId="17272"/>
    <cellStyle name="20% - Ênfase6 5 3 6 2" xfId="17273"/>
    <cellStyle name="20% - Ênfase6 5 3 6 3" xfId="17274"/>
    <cellStyle name="20% - Ênfase6 5 3 6 4" xfId="17275"/>
    <cellStyle name="20% - Ênfase6 5 3 7" xfId="17276"/>
    <cellStyle name="20% - Ênfase6 5 3 8" xfId="17277"/>
    <cellStyle name="20% - Ênfase6 5 3 9" xfId="17278"/>
    <cellStyle name="20% - Ênfase6 5 4" xfId="17279"/>
    <cellStyle name="20% - Ênfase6 5 4 10" xfId="17280"/>
    <cellStyle name="20% - Ênfase6 5 4 2" xfId="17281"/>
    <cellStyle name="20% - Ênfase6 5 4 2 2" xfId="17282"/>
    <cellStyle name="20% - Ênfase6 5 4 2 2 2" xfId="17283"/>
    <cellStyle name="20% - Ênfase6 5 4 2 2 2 2" xfId="17284"/>
    <cellStyle name="20% - Ênfase6 5 4 2 2 3" xfId="17285"/>
    <cellStyle name="20% - Ênfase6 5 4 2 2 4" xfId="17286"/>
    <cellStyle name="20% - Ênfase6 5 4 2 2 5" xfId="17287"/>
    <cellStyle name="20% - Ênfase6 5 4 2 2 6" xfId="17288"/>
    <cellStyle name="20% - Ênfase6 5 4 2 3" xfId="17289"/>
    <cellStyle name="20% - Ênfase6 5 4 2 3 2" xfId="17290"/>
    <cellStyle name="20% - Ênfase6 5 4 2 3 3" xfId="17291"/>
    <cellStyle name="20% - Ênfase6 5 4 2 4" xfId="17292"/>
    <cellStyle name="20% - Ênfase6 5 4 2 5" xfId="17293"/>
    <cellStyle name="20% - Ênfase6 5 4 2 6" xfId="17294"/>
    <cellStyle name="20% - Ênfase6 5 4 2 7" xfId="17295"/>
    <cellStyle name="20% - Ênfase6 5 4 2 8" xfId="17296"/>
    <cellStyle name="20% - Ênfase6 5 4 3" xfId="17297"/>
    <cellStyle name="20% - Ênfase6 5 4 3 2" xfId="17298"/>
    <cellStyle name="20% - Ênfase6 5 4 3 2 2" xfId="17299"/>
    <cellStyle name="20% - Ênfase6 5 4 3 3" xfId="17300"/>
    <cellStyle name="20% - Ênfase6 5 4 3 4" xfId="17301"/>
    <cellStyle name="20% - Ênfase6 5 4 3 5" xfId="17302"/>
    <cellStyle name="20% - Ênfase6 5 4 3 6" xfId="17303"/>
    <cellStyle name="20% - Ênfase6 5 4 4" xfId="17304"/>
    <cellStyle name="20% - Ênfase6 5 4 4 2" xfId="17305"/>
    <cellStyle name="20% - Ênfase6 5 4 4 3" xfId="17306"/>
    <cellStyle name="20% - Ênfase6 5 4 4 4" xfId="17307"/>
    <cellStyle name="20% - Ênfase6 5 4 5" xfId="17308"/>
    <cellStyle name="20% - Ênfase6 5 4 6" xfId="17309"/>
    <cellStyle name="20% - Ênfase6 5 4 7" xfId="17310"/>
    <cellStyle name="20% - Ênfase6 5 4 8" xfId="17311"/>
    <cellStyle name="20% - Ênfase6 5 4 9" xfId="17312"/>
    <cellStyle name="20% - Ênfase6 6" xfId="207"/>
    <cellStyle name="20% - Ênfase6 6 2" xfId="208"/>
    <cellStyle name="20% - Ênfase6 6 3" xfId="3069"/>
    <cellStyle name="20% - Ênfase6 6 3 10" xfId="17313"/>
    <cellStyle name="20% - Ênfase6 6 3 11" xfId="17314"/>
    <cellStyle name="20% - Ênfase6 6 3 12" xfId="17315"/>
    <cellStyle name="20% - Ênfase6 6 3 2" xfId="17316"/>
    <cellStyle name="20% - Ênfase6 6 3 3" xfId="17317"/>
    <cellStyle name="20% - Ênfase6 6 3 3 2" xfId="17318"/>
    <cellStyle name="20% - Ênfase6 6 3 3 2 2" xfId="17319"/>
    <cellStyle name="20% - Ênfase6 6 3 3 2 2 2" xfId="17320"/>
    <cellStyle name="20% - Ênfase6 6 3 3 2 3" xfId="17321"/>
    <cellStyle name="20% - Ênfase6 6 3 3 2 4" xfId="17322"/>
    <cellStyle name="20% - Ênfase6 6 3 3 2 5" xfId="17323"/>
    <cellStyle name="20% - Ênfase6 6 3 3 2 6" xfId="17324"/>
    <cellStyle name="20% - Ênfase6 6 3 3 3" xfId="17325"/>
    <cellStyle name="20% - Ênfase6 6 3 3 3 2" xfId="17326"/>
    <cellStyle name="20% - Ênfase6 6 3 3 3 3" xfId="17327"/>
    <cellStyle name="20% - Ênfase6 6 3 3 3 4" xfId="17328"/>
    <cellStyle name="20% - Ênfase6 6 3 3 4" xfId="17329"/>
    <cellStyle name="20% - Ênfase6 6 3 3 5" xfId="17330"/>
    <cellStyle name="20% - Ênfase6 6 3 3 6" xfId="17331"/>
    <cellStyle name="20% - Ênfase6 6 3 3 7" xfId="17332"/>
    <cellStyle name="20% - Ênfase6 6 3 3 8" xfId="17333"/>
    <cellStyle name="20% - Ênfase6 6 3 3 9" xfId="17334"/>
    <cellStyle name="20% - Ênfase6 6 3 4" xfId="17335"/>
    <cellStyle name="20% - Ênfase6 6 3 4 2" xfId="17336"/>
    <cellStyle name="20% - Ênfase6 6 3 4 2 2" xfId="17337"/>
    <cellStyle name="20% - Ênfase6 6 3 4 2 2 2" xfId="17338"/>
    <cellStyle name="20% - Ênfase6 6 3 4 2 3" xfId="17339"/>
    <cellStyle name="20% - Ênfase6 6 3 4 2 4" xfId="17340"/>
    <cellStyle name="20% - Ênfase6 6 3 4 2 5" xfId="17341"/>
    <cellStyle name="20% - Ênfase6 6 3 4 2 6" xfId="17342"/>
    <cellStyle name="20% - Ênfase6 6 3 4 3" xfId="17343"/>
    <cellStyle name="20% - Ênfase6 6 3 4 3 2" xfId="17344"/>
    <cellStyle name="20% - Ênfase6 6 3 4 3 3" xfId="17345"/>
    <cellStyle name="20% - Ênfase6 6 3 4 4" xfId="17346"/>
    <cellStyle name="20% - Ênfase6 6 3 4 5" xfId="17347"/>
    <cellStyle name="20% - Ênfase6 6 3 4 6" xfId="17348"/>
    <cellStyle name="20% - Ênfase6 6 3 4 7" xfId="17349"/>
    <cellStyle name="20% - Ênfase6 6 3 4 8" xfId="17350"/>
    <cellStyle name="20% - Ênfase6 6 3 5" xfId="17351"/>
    <cellStyle name="20% - Ênfase6 6 3 5 2" xfId="17352"/>
    <cellStyle name="20% - Ênfase6 6 3 5 2 2" xfId="17353"/>
    <cellStyle name="20% - Ênfase6 6 3 5 3" xfId="17354"/>
    <cellStyle name="20% - Ênfase6 6 3 5 4" xfId="17355"/>
    <cellStyle name="20% - Ênfase6 6 3 5 5" xfId="17356"/>
    <cellStyle name="20% - Ênfase6 6 3 5 6" xfId="17357"/>
    <cellStyle name="20% - Ênfase6 6 3 6" xfId="17358"/>
    <cellStyle name="20% - Ênfase6 6 3 6 2" xfId="17359"/>
    <cellStyle name="20% - Ênfase6 6 3 6 3" xfId="17360"/>
    <cellStyle name="20% - Ênfase6 6 3 6 4" xfId="17361"/>
    <cellStyle name="20% - Ênfase6 6 3 7" xfId="17362"/>
    <cellStyle name="20% - Ênfase6 6 3 8" xfId="17363"/>
    <cellStyle name="20% - Ênfase6 6 3 9" xfId="17364"/>
    <cellStyle name="20% - Ênfase6 6 4" xfId="17365"/>
    <cellStyle name="20% - Ênfase6 6 4 10" xfId="17366"/>
    <cellStyle name="20% - Ênfase6 6 4 2" xfId="17367"/>
    <cellStyle name="20% - Ênfase6 6 4 2 2" xfId="17368"/>
    <cellStyle name="20% - Ênfase6 6 4 2 2 2" xfId="17369"/>
    <cellStyle name="20% - Ênfase6 6 4 2 2 2 2" xfId="17370"/>
    <cellStyle name="20% - Ênfase6 6 4 2 2 3" xfId="17371"/>
    <cellStyle name="20% - Ênfase6 6 4 2 2 4" xfId="17372"/>
    <cellStyle name="20% - Ênfase6 6 4 2 2 5" xfId="17373"/>
    <cellStyle name="20% - Ênfase6 6 4 2 2 6" xfId="17374"/>
    <cellStyle name="20% - Ênfase6 6 4 2 3" xfId="17375"/>
    <cellStyle name="20% - Ênfase6 6 4 2 3 2" xfId="17376"/>
    <cellStyle name="20% - Ênfase6 6 4 2 3 3" xfId="17377"/>
    <cellStyle name="20% - Ênfase6 6 4 2 4" xfId="17378"/>
    <cellStyle name="20% - Ênfase6 6 4 2 5" xfId="17379"/>
    <cellStyle name="20% - Ênfase6 6 4 2 6" xfId="17380"/>
    <cellStyle name="20% - Ênfase6 6 4 2 7" xfId="17381"/>
    <cellStyle name="20% - Ênfase6 6 4 2 8" xfId="17382"/>
    <cellStyle name="20% - Ênfase6 6 4 3" xfId="17383"/>
    <cellStyle name="20% - Ênfase6 6 4 3 2" xfId="17384"/>
    <cellStyle name="20% - Ênfase6 6 4 3 2 2" xfId="17385"/>
    <cellStyle name="20% - Ênfase6 6 4 3 3" xfId="17386"/>
    <cellStyle name="20% - Ênfase6 6 4 3 4" xfId="17387"/>
    <cellStyle name="20% - Ênfase6 6 4 3 5" xfId="17388"/>
    <cellStyle name="20% - Ênfase6 6 4 3 6" xfId="17389"/>
    <cellStyle name="20% - Ênfase6 6 4 4" xfId="17390"/>
    <cellStyle name="20% - Ênfase6 6 4 4 2" xfId="17391"/>
    <cellStyle name="20% - Ênfase6 6 4 4 3" xfId="17392"/>
    <cellStyle name="20% - Ênfase6 6 4 4 4" xfId="17393"/>
    <cellStyle name="20% - Ênfase6 6 4 5" xfId="17394"/>
    <cellStyle name="20% - Ênfase6 6 4 6" xfId="17395"/>
    <cellStyle name="20% - Ênfase6 6 4 7" xfId="17396"/>
    <cellStyle name="20% - Ênfase6 6 4 8" xfId="17397"/>
    <cellStyle name="20% - Ênfase6 6 4 9" xfId="17398"/>
    <cellStyle name="20% - Ênfase6 7" xfId="209"/>
    <cellStyle name="20% - Ênfase6 7 2" xfId="210"/>
    <cellStyle name="20% - Ênfase6 7 3" xfId="3070"/>
    <cellStyle name="20% - Ênfase6 7 3 10" xfId="17399"/>
    <cellStyle name="20% - Ênfase6 7 3 11" xfId="17400"/>
    <cellStyle name="20% - Ênfase6 7 3 12" xfId="17401"/>
    <cellStyle name="20% - Ênfase6 7 3 2" xfId="17402"/>
    <cellStyle name="20% - Ênfase6 7 3 3" xfId="17403"/>
    <cellStyle name="20% - Ênfase6 7 3 3 2" xfId="17404"/>
    <cellStyle name="20% - Ênfase6 7 3 3 2 2" xfId="17405"/>
    <cellStyle name="20% - Ênfase6 7 3 3 2 2 2" xfId="17406"/>
    <cellStyle name="20% - Ênfase6 7 3 3 2 3" xfId="17407"/>
    <cellStyle name="20% - Ênfase6 7 3 3 2 4" xfId="17408"/>
    <cellStyle name="20% - Ênfase6 7 3 3 2 5" xfId="17409"/>
    <cellStyle name="20% - Ênfase6 7 3 3 2 6" xfId="17410"/>
    <cellStyle name="20% - Ênfase6 7 3 3 3" xfId="17411"/>
    <cellStyle name="20% - Ênfase6 7 3 3 3 2" xfId="17412"/>
    <cellStyle name="20% - Ênfase6 7 3 3 3 3" xfId="17413"/>
    <cellStyle name="20% - Ênfase6 7 3 3 3 4" xfId="17414"/>
    <cellStyle name="20% - Ênfase6 7 3 3 4" xfId="17415"/>
    <cellStyle name="20% - Ênfase6 7 3 3 5" xfId="17416"/>
    <cellStyle name="20% - Ênfase6 7 3 3 6" xfId="17417"/>
    <cellStyle name="20% - Ênfase6 7 3 3 7" xfId="17418"/>
    <cellStyle name="20% - Ênfase6 7 3 3 8" xfId="17419"/>
    <cellStyle name="20% - Ênfase6 7 3 3 9" xfId="17420"/>
    <cellStyle name="20% - Ênfase6 7 3 4" xfId="17421"/>
    <cellStyle name="20% - Ênfase6 7 3 4 2" xfId="17422"/>
    <cellStyle name="20% - Ênfase6 7 3 4 2 2" xfId="17423"/>
    <cellStyle name="20% - Ênfase6 7 3 4 2 2 2" xfId="17424"/>
    <cellStyle name="20% - Ênfase6 7 3 4 2 3" xfId="17425"/>
    <cellStyle name="20% - Ênfase6 7 3 4 2 4" xfId="17426"/>
    <cellStyle name="20% - Ênfase6 7 3 4 2 5" xfId="17427"/>
    <cellStyle name="20% - Ênfase6 7 3 4 2 6" xfId="17428"/>
    <cellStyle name="20% - Ênfase6 7 3 4 3" xfId="17429"/>
    <cellStyle name="20% - Ênfase6 7 3 4 3 2" xfId="17430"/>
    <cellStyle name="20% - Ênfase6 7 3 4 3 3" xfId="17431"/>
    <cellStyle name="20% - Ênfase6 7 3 4 4" xfId="17432"/>
    <cellStyle name="20% - Ênfase6 7 3 4 5" xfId="17433"/>
    <cellStyle name="20% - Ênfase6 7 3 4 6" xfId="17434"/>
    <cellStyle name="20% - Ênfase6 7 3 4 7" xfId="17435"/>
    <cellStyle name="20% - Ênfase6 7 3 4 8" xfId="17436"/>
    <cellStyle name="20% - Ênfase6 7 3 5" xfId="17437"/>
    <cellStyle name="20% - Ênfase6 7 3 5 2" xfId="17438"/>
    <cellStyle name="20% - Ênfase6 7 3 5 2 2" xfId="17439"/>
    <cellStyle name="20% - Ênfase6 7 3 5 3" xfId="17440"/>
    <cellStyle name="20% - Ênfase6 7 3 5 4" xfId="17441"/>
    <cellStyle name="20% - Ênfase6 7 3 5 5" xfId="17442"/>
    <cellStyle name="20% - Ênfase6 7 3 5 6" xfId="17443"/>
    <cellStyle name="20% - Ênfase6 7 3 6" xfId="17444"/>
    <cellStyle name="20% - Ênfase6 7 3 6 2" xfId="17445"/>
    <cellStyle name="20% - Ênfase6 7 3 6 3" xfId="17446"/>
    <cellStyle name="20% - Ênfase6 7 3 6 4" xfId="17447"/>
    <cellStyle name="20% - Ênfase6 7 3 7" xfId="17448"/>
    <cellStyle name="20% - Ênfase6 7 3 8" xfId="17449"/>
    <cellStyle name="20% - Ênfase6 7 3 9" xfId="17450"/>
    <cellStyle name="20% - Ênfase6 7 4" xfId="17451"/>
    <cellStyle name="20% - Ênfase6 7 4 10" xfId="17452"/>
    <cellStyle name="20% - Ênfase6 7 4 2" xfId="17453"/>
    <cellStyle name="20% - Ênfase6 7 4 2 2" xfId="17454"/>
    <cellStyle name="20% - Ênfase6 7 4 2 2 2" xfId="17455"/>
    <cellStyle name="20% - Ênfase6 7 4 2 2 2 2" xfId="17456"/>
    <cellStyle name="20% - Ênfase6 7 4 2 2 3" xfId="17457"/>
    <cellStyle name="20% - Ênfase6 7 4 2 2 4" xfId="17458"/>
    <cellStyle name="20% - Ênfase6 7 4 2 2 5" xfId="17459"/>
    <cellStyle name="20% - Ênfase6 7 4 2 2 6" xfId="17460"/>
    <cellStyle name="20% - Ênfase6 7 4 2 3" xfId="17461"/>
    <cellStyle name="20% - Ênfase6 7 4 2 3 2" xfId="17462"/>
    <cellStyle name="20% - Ênfase6 7 4 2 3 3" xfId="17463"/>
    <cellStyle name="20% - Ênfase6 7 4 2 4" xfId="17464"/>
    <cellStyle name="20% - Ênfase6 7 4 2 5" xfId="17465"/>
    <cellStyle name="20% - Ênfase6 7 4 2 6" xfId="17466"/>
    <cellStyle name="20% - Ênfase6 7 4 2 7" xfId="17467"/>
    <cellStyle name="20% - Ênfase6 7 4 2 8" xfId="17468"/>
    <cellStyle name="20% - Ênfase6 7 4 3" xfId="17469"/>
    <cellStyle name="20% - Ênfase6 7 4 3 2" xfId="17470"/>
    <cellStyle name="20% - Ênfase6 7 4 3 2 2" xfId="17471"/>
    <cellStyle name="20% - Ênfase6 7 4 3 3" xfId="17472"/>
    <cellStyle name="20% - Ênfase6 7 4 3 4" xfId="17473"/>
    <cellStyle name="20% - Ênfase6 7 4 3 5" xfId="17474"/>
    <cellStyle name="20% - Ênfase6 7 4 3 6" xfId="17475"/>
    <cellStyle name="20% - Ênfase6 7 4 4" xfId="17476"/>
    <cellStyle name="20% - Ênfase6 7 4 4 2" xfId="17477"/>
    <cellStyle name="20% - Ênfase6 7 4 4 3" xfId="17478"/>
    <cellStyle name="20% - Ênfase6 7 4 4 4" xfId="17479"/>
    <cellStyle name="20% - Ênfase6 7 4 5" xfId="17480"/>
    <cellStyle name="20% - Ênfase6 7 4 6" xfId="17481"/>
    <cellStyle name="20% - Ênfase6 7 4 7" xfId="17482"/>
    <cellStyle name="20% - Ênfase6 7 4 8" xfId="17483"/>
    <cellStyle name="20% - Ênfase6 7 4 9" xfId="17484"/>
    <cellStyle name="20% - Ênfase6 8" xfId="211"/>
    <cellStyle name="20% - Ênfase6 8 2" xfId="212"/>
    <cellStyle name="20% - Ênfase6 8 3" xfId="3071"/>
    <cellStyle name="20% - Ênfase6 8 3 10" xfId="17485"/>
    <cellStyle name="20% - Ênfase6 8 3 11" xfId="17486"/>
    <cellStyle name="20% - Ênfase6 8 3 12" xfId="17487"/>
    <cellStyle name="20% - Ênfase6 8 3 2" xfId="17488"/>
    <cellStyle name="20% - Ênfase6 8 3 3" xfId="17489"/>
    <cellStyle name="20% - Ênfase6 8 3 3 2" xfId="17490"/>
    <cellStyle name="20% - Ênfase6 8 3 3 2 2" xfId="17491"/>
    <cellStyle name="20% - Ênfase6 8 3 3 2 2 2" xfId="17492"/>
    <cellStyle name="20% - Ênfase6 8 3 3 2 3" xfId="17493"/>
    <cellStyle name="20% - Ênfase6 8 3 3 2 4" xfId="17494"/>
    <cellStyle name="20% - Ênfase6 8 3 3 2 5" xfId="17495"/>
    <cellStyle name="20% - Ênfase6 8 3 3 2 6" xfId="17496"/>
    <cellStyle name="20% - Ênfase6 8 3 3 3" xfId="17497"/>
    <cellStyle name="20% - Ênfase6 8 3 3 3 2" xfId="17498"/>
    <cellStyle name="20% - Ênfase6 8 3 3 3 3" xfId="17499"/>
    <cellStyle name="20% - Ênfase6 8 3 3 3 4" xfId="17500"/>
    <cellStyle name="20% - Ênfase6 8 3 3 4" xfId="17501"/>
    <cellStyle name="20% - Ênfase6 8 3 3 5" xfId="17502"/>
    <cellStyle name="20% - Ênfase6 8 3 3 6" xfId="17503"/>
    <cellStyle name="20% - Ênfase6 8 3 3 7" xfId="17504"/>
    <cellStyle name="20% - Ênfase6 8 3 3 8" xfId="17505"/>
    <cellStyle name="20% - Ênfase6 8 3 3 9" xfId="17506"/>
    <cellStyle name="20% - Ênfase6 8 3 4" xfId="17507"/>
    <cellStyle name="20% - Ênfase6 8 3 4 2" xfId="17508"/>
    <cellStyle name="20% - Ênfase6 8 3 4 2 2" xfId="17509"/>
    <cellStyle name="20% - Ênfase6 8 3 4 2 2 2" xfId="17510"/>
    <cellStyle name="20% - Ênfase6 8 3 4 2 3" xfId="17511"/>
    <cellStyle name="20% - Ênfase6 8 3 4 2 4" xfId="17512"/>
    <cellStyle name="20% - Ênfase6 8 3 4 2 5" xfId="17513"/>
    <cellStyle name="20% - Ênfase6 8 3 4 2 6" xfId="17514"/>
    <cellStyle name="20% - Ênfase6 8 3 4 3" xfId="17515"/>
    <cellStyle name="20% - Ênfase6 8 3 4 3 2" xfId="17516"/>
    <cellStyle name="20% - Ênfase6 8 3 4 3 3" xfId="17517"/>
    <cellStyle name="20% - Ênfase6 8 3 4 4" xfId="17518"/>
    <cellStyle name="20% - Ênfase6 8 3 4 5" xfId="17519"/>
    <cellStyle name="20% - Ênfase6 8 3 4 6" xfId="17520"/>
    <cellStyle name="20% - Ênfase6 8 3 4 7" xfId="17521"/>
    <cellStyle name="20% - Ênfase6 8 3 4 8" xfId="17522"/>
    <cellStyle name="20% - Ênfase6 8 3 5" xfId="17523"/>
    <cellStyle name="20% - Ênfase6 8 3 5 2" xfId="17524"/>
    <cellStyle name="20% - Ênfase6 8 3 5 2 2" xfId="17525"/>
    <cellStyle name="20% - Ênfase6 8 3 5 3" xfId="17526"/>
    <cellStyle name="20% - Ênfase6 8 3 5 4" xfId="17527"/>
    <cellStyle name="20% - Ênfase6 8 3 5 5" xfId="17528"/>
    <cellStyle name="20% - Ênfase6 8 3 5 6" xfId="17529"/>
    <cellStyle name="20% - Ênfase6 8 3 6" xfId="17530"/>
    <cellStyle name="20% - Ênfase6 8 3 6 2" xfId="17531"/>
    <cellStyle name="20% - Ênfase6 8 3 6 3" xfId="17532"/>
    <cellStyle name="20% - Ênfase6 8 3 6 4" xfId="17533"/>
    <cellStyle name="20% - Ênfase6 8 3 7" xfId="17534"/>
    <cellStyle name="20% - Ênfase6 8 3 8" xfId="17535"/>
    <cellStyle name="20% - Ênfase6 8 3 9" xfId="17536"/>
    <cellStyle name="20% - Ênfase6 8 4" xfId="17537"/>
    <cellStyle name="20% - Ênfase6 8 4 10" xfId="17538"/>
    <cellStyle name="20% - Ênfase6 8 4 2" xfId="17539"/>
    <cellStyle name="20% - Ênfase6 8 4 2 2" xfId="17540"/>
    <cellStyle name="20% - Ênfase6 8 4 2 2 2" xfId="17541"/>
    <cellStyle name="20% - Ênfase6 8 4 2 2 2 2" xfId="17542"/>
    <cellStyle name="20% - Ênfase6 8 4 2 2 3" xfId="17543"/>
    <cellStyle name="20% - Ênfase6 8 4 2 2 4" xfId="17544"/>
    <cellStyle name="20% - Ênfase6 8 4 2 2 5" xfId="17545"/>
    <cellStyle name="20% - Ênfase6 8 4 2 2 6" xfId="17546"/>
    <cellStyle name="20% - Ênfase6 8 4 2 3" xfId="17547"/>
    <cellStyle name="20% - Ênfase6 8 4 2 3 2" xfId="17548"/>
    <cellStyle name="20% - Ênfase6 8 4 2 3 3" xfId="17549"/>
    <cellStyle name="20% - Ênfase6 8 4 2 4" xfId="17550"/>
    <cellStyle name="20% - Ênfase6 8 4 2 5" xfId="17551"/>
    <cellStyle name="20% - Ênfase6 8 4 2 6" xfId="17552"/>
    <cellStyle name="20% - Ênfase6 8 4 2 7" xfId="17553"/>
    <cellStyle name="20% - Ênfase6 8 4 2 8" xfId="17554"/>
    <cellStyle name="20% - Ênfase6 8 4 3" xfId="17555"/>
    <cellStyle name="20% - Ênfase6 8 4 3 2" xfId="17556"/>
    <cellStyle name="20% - Ênfase6 8 4 3 2 2" xfId="17557"/>
    <cellStyle name="20% - Ênfase6 8 4 3 3" xfId="17558"/>
    <cellStyle name="20% - Ênfase6 8 4 3 4" xfId="17559"/>
    <cellStyle name="20% - Ênfase6 8 4 3 5" xfId="17560"/>
    <cellStyle name="20% - Ênfase6 8 4 3 6" xfId="17561"/>
    <cellStyle name="20% - Ênfase6 8 4 4" xfId="17562"/>
    <cellStyle name="20% - Ênfase6 8 4 4 2" xfId="17563"/>
    <cellStyle name="20% - Ênfase6 8 4 4 3" xfId="17564"/>
    <cellStyle name="20% - Ênfase6 8 4 4 4" xfId="17565"/>
    <cellStyle name="20% - Ênfase6 8 4 5" xfId="17566"/>
    <cellStyle name="20% - Ênfase6 8 4 6" xfId="17567"/>
    <cellStyle name="20% - Ênfase6 8 4 7" xfId="17568"/>
    <cellStyle name="20% - Ênfase6 8 4 8" xfId="17569"/>
    <cellStyle name="20% - Ênfase6 8 4 9" xfId="17570"/>
    <cellStyle name="20% - Ênfase6 9" xfId="213"/>
    <cellStyle name="20% - Ênfase6 9 2" xfId="214"/>
    <cellStyle name="20% - Ênfase6 9 3" xfId="3072"/>
    <cellStyle name="20% - Ênfase6 9 3 10" xfId="17571"/>
    <cellStyle name="20% - Ênfase6 9 3 11" xfId="17572"/>
    <cellStyle name="20% - Ênfase6 9 3 12" xfId="17573"/>
    <cellStyle name="20% - Ênfase6 9 3 2" xfId="17574"/>
    <cellStyle name="20% - Ênfase6 9 3 3" xfId="17575"/>
    <cellStyle name="20% - Ênfase6 9 3 3 2" xfId="17576"/>
    <cellStyle name="20% - Ênfase6 9 3 3 2 2" xfId="17577"/>
    <cellStyle name="20% - Ênfase6 9 3 3 2 2 2" xfId="17578"/>
    <cellStyle name="20% - Ênfase6 9 3 3 2 3" xfId="17579"/>
    <cellStyle name="20% - Ênfase6 9 3 3 2 4" xfId="17580"/>
    <cellStyle name="20% - Ênfase6 9 3 3 2 5" xfId="17581"/>
    <cellStyle name="20% - Ênfase6 9 3 3 2 6" xfId="17582"/>
    <cellStyle name="20% - Ênfase6 9 3 3 3" xfId="17583"/>
    <cellStyle name="20% - Ênfase6 9 3 3 3 2" xfId="17584"/>
    <cellStyle name="20% - Ênfase6 9 3 3 3 3" xfId="17585"/>
    <cellStyle name="20% - Ênfase6 9 3 3 3 4" xfId="17586"/>
    <cellStyle name="20% - Ênfase6 9 3 3 4" xfId="17587"/>
    <cellStyle name="20% - Ênfase6 9 3 3 5" xfId="17588"/>
    <cellStyle name="20% - Ênfase6 9 3 3 6" xfId="17589"/>
    <cellStyle name="20% - Ênfase6 9 3 3 7" xfId="17590"/>
    <cellStyle name="20% - Ênfase6 9 3 3 8" xfId="17591"/>
    <cellStyle name="20% - Ênfase6 9 3 3 9" xfId="17592"/>
    <cellStyle name="20% - Ênfase6 9 3 4" xfId="17593"/>
    <cellStyle name="20% - Ênfase6 9 3 4 2" xfId="17594"/>
    <cellStyle name="20% - Ênfase6 9 3 4 2 2" xfId="17595"/>
    <cellStyle name="20% - Ênfase6 9 3 4 2 2 2" xfId="17596"/>
    <cellStyle name="20% - Ênfase6 9 3 4 2 3" xfId="17597"/>
    <cellStyle name="20% - Ênfase6 9 3 4 2 4" xfId="17598"/>
    <cellStyle name="20% - Ênfase6 9 3 4 2 5" xfId="17599"/>
    <cellStyle name="20% - Ênfase6 9 3 4 2 6" xfId="17600"/>
    <cellStyle name="20% - Ênfase6 9 3 4 3" xfId="17601"/>
    <cellStyle name="20% - Ênfase6 9 3 4 3 2" xfId="17602"/>
    <cellStyle name="20% - Ênfase6 9 3 4 3 3" xfId="17603"/>
    <cellStyle name="20% - Ênfase6 9 3 4 4" xfId="17604"/>
    <cellStyle name="20% - Ênfase6 9 3 4 5" xfId="17605"/>
    <cellStyle name="20% - Ênfase6 9 3 4 6" xfId="17606"/>
    <cellStyle name="20% - Ênfase6 9 3 4 7" xfId="17607"/>
    <cellStyle name="20% - Ênfase6 9 3 4 8" xfId="17608"/>
    <cellStyle name="20% - Ênfase6 9 3 5" xfId="17609"/>
    <cellStyle name="20% - Ênfase6 9 3 5 2" xfId="17610"/>
    <cellStyle name="20% - Ênfase6 9 3 5 2 2" xfId="17611"/>
    <cellStyle name="20% - Ênfase6 9 3 5 3" xfId="17612"/>
    <cellStyle name="20% - Ênfase6 9 3 5 4" xfId="17613"/>
    <cellStyle name="20% - Ênfase6 9 3 5 5" xfId="17614"/>
    <cellStyle name="20% - Ênfase6 9 3 5 6" xfId="17615"/>
    <cellStyle name="20% - Ênfase6 9 3 6" xfId="17616"/>
    <cellStyle name="20% - Ênfase6 9 3 6 2" xfId="17617"/>
    <cellStyle name="20% - Ênfase6 9 3 6 3" xfId="17618"/>
    <cellStyle name="20% - Ênfase6 9 3 6 4" xfId="17619"/>
    <cellStyle name="20% - Ênfase6 9 3 7" xfId="17620"/>
    <cellStyle name="20% - Ênfase6 9 3 8" xfId="17621"/>
    <cellStyle name="20% - Ênfase6 9 3 9" xfId="17622"/>
    <cellStyle name="20% - Ênfase6 9 4" xfId="17623"/>
    <cellStyle name="20% - Ênfase6 9 4 10" xfId="17624"/>
    <cellStyle name="20% - Ênfase6 9 4 2" xfId="17625"/>
    <cellStyle name="20% - Ênfase6 9 4 2 2" xfId="17626"/>
    <cellStyle name="20% - Ênfase6 9 4 2 2 2" xfId="17627"/>
    <cellStyle name="20% - Ênfase6 9 4 2 2 2 2" xfId="17628"/>
    <cellStyle name="20% - Ênfase6 9 4 2 2 3" xfId="17629"/>
    <cellStyle name="20% - Ênfase6 9 4 2 2 4" xfId="17630"/>
    <cellStyle name="20% - Ênfase6 9 4 2 2 5" xfId="17631"/>
    <cellStyle name="20% - Ênfase6 9 4 2 2 6" xfId="17632"/>
    <cellStyle name="20% - Ênfase6 9 4 2 3" xfId="17633"/>
    <cellStyle name="20% - Ênfase6 9 4 2 3 2" xfId="17634"/>
    <cellStyle name="20% - Ênfase6 9 4 2 3 3" xfId="17635"/>
    <cellStyle name="20% - Ênfase6 9 4 2 4" xfId="17636"/>
    <cellStyle name="20% - Ênfase6 9 4 2 5" xfId="17637"/>
    <cellStyle name="20% - Ênfase6 9 4 2 6" xfId="17638"/>
    <cellStyle name="20% - Ênfase6 9 4 2 7" xfId="17639"/>
    <cellStyle name="20% - Ênfase6 9 4 2 8" xfId="17640"/>
    <cellStyle name="20% - Ênfase6 9 4 3" xfId="17641"/>
    <cellStyle name="20% - Ênfase6 9 4 3 2" xfId="17642"/>
    <cellStyle name="20% - Ênfase6 9 4 3 2 2" xfId="17643"/>
    <cellStyle name="20% - Ênfase6 9 4 3 3" xfId="17644"/>
    <cellStyle name="20% - Ênfase6 9 4 3 4" xfId="17645"/>
    <cellStyle name="20% - Ênfase6 9 4 3 5" xfId="17646"/>
    <cellStyle name="20% - Ênfase6 9 4 3 6" xfId="17647"/>
    <cellStyle name="20% - Ênfase6 9 4 4" xfId="17648"/>
    <cellStyle name="20% - Ênfase6 9 4 4 2" xfId="17649"/>
    <cellStyle name="20% - Ênfase6 9 4 4 3" xfId="17650"/>
    <cellStyle name="20% - Ênfase6 9 4 4 4" xfId="17651"/>
    <cellStyle name="20% - Ênfase6 9 4 5" xfId="17652"/>
    <cellStyle name="20% - Ênfase6 9 4 6" xfId="17653"/>
    <cellStyle name="20% - Ênfase6 9 4 7" xfId="17654"/>
    <cellStyle name="20% - Ênfase6 9 4 8" xfId="17655"/>
    <cellStyle name="20% - Ênfase6 9 4 9" xfId="17656"/>
    <cellStyle name="40% - Accent1" xfId="2261"/>
    <cellStyle name="40% - Accent2" xfId="2262"/>
    <cellStyle name="40% - Accent3" xfId="2263"/>
    <cellStyle name="40% - Accent4" xfId="2264"/>
    <cellStyle name="40% - Accent5" xfId="2265"/>
    <cellStyle name="40% - Accent6" xfId="2266"/>
    <cellStyle name="40% - Ênfase1" xfId="7" builtinId="31" customBuiltin="1"/>
    <cellStyle name="40% - Ênfase1 10" xfId="215"/>
    <cellStyle name="40% - Ênfase1 10 10" xfId="17657"/>
    <cellStyle name="40% - Ênfase1 10 11" xfId="17658"/>
    <cellStyle name="40% - Ênfase1 10 12" xfId="17659"/>
    <cellStyle name="40% - Ênfase1 10 13" xfId="17660"/>
    <cellStyle name="40% - Ênfase1 10 14" xfId="17661"/>
    <cellStyle name="40% - Ênfase1 10 15" xfId="17662"/>
    <cellStyle name="40% - Ênfase1 10 2" xfId="216"/>
    <cellStyle name="40% - Ênfase1 10 3" xfId="3073"/>
    <cellStyle name="40% - Ênfase1 10 3 10" xfId="17663"/>
    <cellStyle name="40% - Ênfase1 10 3 2" xfId="17664"/>
    <cellStyle name="40% - Ênfase1 10 3 2 2" xfId="17665"/>
    <cellStyle name="40% - Ênfase1 10 3 2 2 2" xfId="17666"/>
    <cellStyle name="40% - Ênfase1 10 3 2 2 2 2" xfId="17667"/>
    <cellStyle name="40% - Ênfase1 10 3 2 2 3" xfId="17668"/>
    <cellStyle name="40% - Ênfase1 10 3 2 2 4" xfId="17669"/>
    <cellStyle name="40% - Ênfase1 10 3 2 2 5" xfId="17670"/>
    <cellStyle name="40% - Ênfase1 10 3 2 2 6" xfId="17671"/>
    <cellStyle name="40% - Ênfase1 10 3 2 3" xfId="17672"/>
    <cellStyle name="40% - Ênfase1 10 3 2 3 2" xfId="17673"/>
    <cellStyle name="40% - Ênfase1 10 3 2 3 3" xfId="17674"/>
    <cellStyle name="40% - Ênfase1 10 3 2 4" xfId="17675"/>
    <cellStyle name="40% - Ênfase1 10 3 2 5" xfId="17676"/>
    <cellStyle name="40% - Ênfase1 10 3 2 6" xfId="17677"/>
    <cellStyle name="40% - Ênfase1 10 3 2 7" xfId="17678"/>
    <cellStyle name="40% - Ênfase1 10 3 2 8" xfId="17679"/>
    <cellStyle name="40% - Ênfase1 10 3 3" xfId="17680"/>
    <cellStyle name="40% - Ênfase1 10 3 3 2" xfId="17681"/>
    <cellStyle name="40% - Ênfase1 10 3 3 2 2" xfId="17682"/>
    <cellStyle name="40% - Ênfase1 10 3 3 3" xfId="17683"/>
    <cellStyle name="40% - Ênfase1 10 3 3 4" xfId="17684"/>
    <cellStyle name="40% - Ênfase1 10 3 3 5" xfId="17685"/>
    <cellStyle name="40% - Ênfase1 10 3 3 6" xfId="17686"/>
    <cellStyle name="40% - Ênfase1 10 3 4" xfId="17687"/>
    <cellStyle name="40% - Ênfase1 10 3 4 2" xfId="17688"/>
    <cellStyle name="40% - Ênfase1 10 3 4 3" xfId="17689"/>
    <cellStyle name="40% - Ênfase1 10 3 4 4" xfId="17690"/>
    <cellStyle name="40% - Ênfase1 10 3 5" xfId="17691"/>
    <cellStyle name="40% - Ênfase1 10 3 6" xfId="17692"/>
    <cellStyle name="40% - Ênfase1 10 3 7" xfId="17693"/>
    <cellStyle name="40% - Ênfase1 10 3 8" xfId="17694"/>
    <cellStyle name="40% - Ênfase1 10 3 9" xfId="17695"/>
    <cellStyle name="40% - Ênfase1 10 4" xfId="17696"/>
    <cellStyle name="40% - Ênfase1 10 4 10" xfId="17697"/>
    <cellStyle name="40% - Ênfase1 10 4 2" xfId="17698"/>
    <cellStyle name="40% - Ênfase1 10 4 2 2" xfId="17699"/>
    <cellStyle name="40% - Ênfase1 10 4 2 2 2" xfId="17700"/>
    <cellStyle name="40% - Ênfase1 10 4 2 2 2 2" xfId="17701"/>
    <cellStyle name="40% - Ênfase1 10 4 2 2 3" xfId="17702"/>
    <cellStyle name="40% - Ênfase1 10 4 2 2 4" xfId="17703"/>
    <cellStyle name="40% - Ênfase1 10 4 2 2 5" xfId="17704"/>
    <cellStyle name="40% - Ênfase1 10 4 2 2 6" xfId="17705"/>
    <cellStyle name="40% - Ênfase1 10 4 2 3" xfId="17706"/>
    <cellStyle name="40% - Ênfase1 10 4 2 3 2" xfId="17707"/>
    <cellStyle name="40% - Ênfase1 10 4 2 3 3" xfId="17708"/>
    <cellStyle name="40% - Ênfase1 10 4 2 4" xfId="17709"/>
    <cellStyle name="40% - Ênfase1 10 4 2 5" xfId="17710"/>
    <cellStyle name="40% - Ênfase1 10 4 2 6" xfId="17711"/>
    <cellStyle name="40% - Ênfase1 10 4 2 7" xfId="17712"/>
    <cellStyle name="40% - Ênfase1 10 4 2 8" xfId="17713"/>
    <cellStyle name="40% - Ênfase1 10 4 3" xfId="17714"/>
    <cellStyle name="40% - Ênfase1 10 4 3 2" xfId="17715"/>
    <cellStyle name="40% - Ênfase1 10 4 3 2 2" xfId="17716"/>
    <cellStyle name="40% - Ênfase1 10 4 3 3" xfId="17717"/>
    <cellStyle name="40% - Ênfase1 10 4 3 4" xfId="17718"/>
    <cellStyle name="40% - Ênfase1 10 4 3 5" xfId="17719"/>
    <cellStyle name="40% - Ênfase1 10 4 3 6" xfId="17720"/>
    <cellStyle name="40% - Ênfase1 10 4 4" xfId="17721"/>
    <cellStyle name="40% - Ênfase1 10 4 4 2" xfId="17722"/>
    <cellStyle name="40% - Ênfase1 10 4 4 3" xfId="17723"/>
    <cellStyle name="40% - Ênfase1 10 4 4 4" xfId="17724"/>
    <cellStyle name="40% - Ênfase1 10 4 5" xfId="17725"/>
    <cellStyle name="40% - Ênfase1 10 4 6" xfId="17726"/>
    <cellStyle name="40% - Ênfase1 10 4 7" xfId="17727"/>
    <cellStyle name="40% - Ênfase1 10 4 8" xfId="17728"/>
    <cellStyle name="40% - Ênfase1 10 4 9" xfId="17729"/>
    <cellStyle name="40% - Ênfase1 10 5" xfId="17730"/>
    <cellStyle name="40% - Ênfase1 10 5 10" xfId="17731"/>
    <cellStyle name="40% - Ênfase1 10 5 2" xfId="17732"/>
    <cellStyle name="40% - Ênfase1 10 5 2 2" xfId="17733"/>
    <cellStyle name="40% - Ênfase1 10 5 2 2 2" xfId="17734"/>
    <cellStyle name="40% - Ênfase1 10 5 2 2 2 2" xfId="17735"/>
    <cellStyle name="40% - Ênfase1 10 5 2 2 3" xfId="17736"/>
    <cellStyle name="40% - Ênfase1 10 5 2 2 4" xfId="17737"/>
    <cellStyle name="40% - Ênfase1 10 5 2 2 5" xfId="17738"/>
    <cellStyle name="40% - Ênfase1 10 5 2 2 6" xfId="17739"/>
    <cellStyle name="40% - Ênfase1 10 5 2 3" xfId="17740"/>
    <cellStyle name="40% - Ênfase1 10 5 2 3 2" xfId="17741"/>
    <cellStyle name="40% - Ênfase1 10 5 2 3 3" xfId="17742"/>
    <cellStyle name="40% - Ênfase1 10 5 2 4" xfId="17743"/>
    <cellStyle name="40% - Ênfase1 10 5 2 5" xfId="17744"/>
    <cellStyle name="40% - Ênfase1 10 5 2 6" xfId="17745"/>
    <cellStyle name="40% - Ênfase1 10 5 2 7" xfId="17746"/>
    <cellStyle name="40% - Ênfase1 10 5 2 8" xfId="17747"/>
    <cellStyle name="40% - Ênfase1 10 5 3" xfId="17748"/>
    <cellStyle name="40% - Ênfase1 10 5 3 2" xfId="17749"/>
    <cellStyle name="40% - Ênfase1 10 5 3 2 2" xfId="17750"/>
    <cellStyle name="40% - Ênfase1 10 5 3 3" xfId="17751"/>
    <cellStyle name="40% - Ênfase1 10 5 3 4" xfId="17752"/>
    <cellStyle name="40% - Ênfase1 10 5 3 5" xfId="17753"/>
    <cellStyle name="40% - Ênfase1 10 5 3 6" xfId="17754"/>
    <cellStyle name="40% - Ênfase1 10 5 4" xfId="17755"/>
    <cellStyle name="40% - Ênfase1 10 5 4 2" xfId="17756"/>
    <cellStyle name="40% - Ênfase1 10 5 4 3" xfId="17757"/>
    <cellStyle name="40% - Ênfase1 10 5 4 4" xfId="17758"/>
    <cellStyle name="40% - Ênfase1 10 5 5" xfId="17759"/>
    <cellStyle name="40% - Ênfase1 10 5 6" xfId="17760"/>
    <cellStyle name="40% - Ênfase1 10 5 7" xfId="17761"/>
    <cellStyle name="40% - Ênfase1 10 5 8" xfId="17762"/>
    <cellStyle name="40% - Ênfase1 10 5 9" xfId="17763"/>
    <cellStyle name="40% - Ênfase1 10 6" xfId="17764"/>
    <cellStyle name="40% - Ênfase1 10 6 2" xfId="17765"/>
    <cellStyle name="40% - Ênfase1 10 6 2 2" xfId="17766"/>
    <cellStyle name="40% - Ênfase1 10 6 2 2 2" xfId="17767"/>
    <cellStyle name="40% - Ênfase1 10 6 2 3" xfId="17768"/>
    <cellStyle name="40% - Ênfase1 10 6 2 4" xfId="17769"/>
    <cellStyle name="40% - Ênfase1 10 6 2 5" xfId="17770"/>
    <cellStyle name="40% - Ênfase1 10 6 2 6" xfId="17771"/>
    <cellStyle name="40% - Ênfase1 10 6 3" xfId="17772"/>
    <cellStyle name="40% - Ênfase1 10 6 3 2" xfId="17773"/>
    <cellStyle name="40% - Ênfase1 10 6 3 3" xfId="17774"/>
    <cellStyle name="40% - Ênfase1 10 6 3 4" xfId="17775"/>
    <cellStyle name="40% - Ênfase1 10 6 4" xfId="17776"/>
    <cellStyle name="40% - Ênfase1 10 6 5" xfId="17777"/>
    <cellStyle name="40% - Ênfase1 10 6 6" xfId="17778"/>
    <cellStyle name="40% - Ênfase1 10 6 7" xfId="17779"/>
    <cellStyle name="40% - Ênfase1 10 6 8" xfId="17780"/>
    <cellStyle name="40% - Ênfase1 10 6 9" xfId="17781"/>
    <cellStyle name="40% - Ênfase1 10 7" xfId="17782"/>
    <cellStyle name="40% - Ênfase1 10 7 2" xfId="17783"/>
    <cellStyle name="40% - Ênfase1 10 7 2 2" xfId="17784"/>
    <cellStyle name="40% - Ênfase1 10 7 2 2 2" xfId="17785"/>
    <cellStyle name="40% - Ênfase1 10 7 2 3" xfId="17786"/>
    <cellStyle name="40% - Ênfase1 10 7 2 4" xfId="17787"/>
    <cellStyle name="40% - Ênfase1 10 7 2 5" xfId="17788"/>
    <cellStyle name="40% - Ênfase1 10 7 2 6" xfId="17789"/>
    <cellStyle name="40% - Ênfase1 10 7 3" xfId="17790"/>
    <cellStyle name="40% - Ênfase1 10 7 3 2" xfId="17791"/>
    <cellStyle name="40% - Ênfase1 10 7 3 3" xfId="17792"/>
    <cellStyle name="40% - Ênfase1 10 7 4" xfId="17793"/>
    <cellStyle name="40% - Ênfase1 10 7 5" xfId="17794"/>
    <cellStyle name="40% - Ênfase1 10 7 6" xfId="17795"/>
    <cellStyle name="40% - Ênfase1 10 7 7" xfId="17796"/>
    <cellStyle name="40% - Ênfase1 10 7 8" xfId="17797"/>
    <cellStyle name="40% - Ênfase1 10 8" xfId="17798"/>
    <cellStyle name="40% - Ênfase1 10 8 2" xfId="17799"/>
    <cellStyle name="40% - Ênfase1 10 8 2 2" xfId="17800"/>
    <cellStyle name="40% - Ênfase1 10 8 2 3" xfId="17801"/>
    <cellStyle name="40% - Ênfase1 10 8 3" xfId="17802"/>
    <cellStyle name="40% - Ênfase1 10 8 4" xfId="17803"/>
    <cellStyle name="40% - Ênfase1 10 8 5" xfId="17804"/>
    <cellStyle name="40% - Ênfase1 10 8 6" xfId="17805"/>
    <cellStyle name="40% - Ênfase1 10 8 7" xfId="17806"/>
    <cellStyle name="40% - Ênfase1 10 9" xfId="17807"/>
    <cellStyle name="40% - Ênfase1 10 9 2" xfId="17808"/>
    <cellStyle name="40% - Ênfase1 10 9 3" xfId="17809"/>
    <cellStyle name="40% - Ênfase1 10 9 4" xfId="17810"/>
    <cellStyle name="40% - Ênfase1 10 9 5" xfId="17811"/>
    <cellStyle name="40% - Ênfase1 10 9 6" xfId="17812"/>
    <cellStyle name="40% - Ênfase1 11" xfId="217"/>
    <cellStyle name="40% - Ênfase1 11 10" xfId="17813"/>
    <cellStyle name="40% - Ênfase1 11 11" xfId="17814"/>
    <cellStyle name="40% - Ênfase1 11 12" xfId="17815"/>
    <cellStyle name="40% - Ênfase1 11 13" xfId="17816"/>
    <cellStyle name="40% - Ênfase1 11 14" xfId="17817"/>
    <cellStyle name="40% - Ênfase1 11 15" xfId="17818"/>
    <cellStyle name="40% - Ênfase1 11 2" xfId="218"/>
    <cellStyle name="40% - Ênfase1 11 3" xfId="3074"/>
    <cellStyle name="40% - Ênfase1 11 3 10" xfId="17819"/>
    <cellStyle name="40% - Ênfase1 11 3 2" xfId="17820"/>
    <cellStyle name="40% - Ênfase1 11 3 2 2" xfId="17821"/>
    <cellStyle name="40% - Ênfase1 11 3 2 2 2" xfId="17822"/>
    <cellStyle name="40% - Ênfase1 11 3 2 2 2 2" xfId="17823"/>
    <cellStyle name="40% - Ênfase1 11 3 2 2 3" xfId="17824"/>
    <cellStyle name="40% - Ênfase1 11 3 2 2 4" xfId="17825"/>
    <cellStyle name="40% - Ênfase1 11 3 2 2 5" xfId="17826"/>
    <cellStyle name="40% - Ênfase1 11 3 2 2 6" xfId="17827"/>
    <cellStyle name="40% - Ênfase1 11 3 2 3" xfId="17828"/>
    <cellStyle name="40% - Ênfase1 11 3 2 3 2" xfId="17829"/>
    <cellStyle name="40% - Ênfase1 11 3 2 3 3" xfId="17830"/>
    <cellStyle name="40% - Ênfase1 11 3 2 4" xfId="17831"/>
    <cellStyle name="40% - Ênfase1 11 3 2 5" xfId="17832"/>
    <cellStyle name="40% - Ênfase1 11 3 2 6" xfId="17833"/>
    <cellStyle name="40% - Ênfase1 11 3 2 7" xfId="17834"/>
    <cellStyle name="40% - Ênfase1 11 3 2 8" xfId="17835"/>
    <cellStyle name="40% - Ênfase1 11 3 3" xfId="17836"/>
    <cellStyle name="40% - Ênfase1 11 3 3 2" xfId="17837"/>
    <cellStyle name="40% - Ênfase1 11 3 3 2 2" xfId="17838"/>
    <cellStyle name="40% - Ênfase1 11 3 3 3" xfId="17839"/>
    <cellStyle name="40% - Ênfase1 11 3 3 4" xfId="17840"/>
    <cellStyle name="40% - Ênfase1 11 3 3 5" xfId="17841"/>
    <cellStyle name="40% - Ênfase1 11 3 3 6" xfId="17842"/>
    <cellStyle name="40% - Ênfase1 11 3 4" xfId="17843"/>
    <cellStyle name="40% - Ênfase1 11 3 4 2" xfId="17844"/>
    <cellStyle name="40% - Ênfase1 11 3 4 3" xfId="17845"/>
    <cellStyle name="40% - Ênfase1 11 3 4 4" xfId="17846"/>
    <cellStyle name="40% - Ênfase1 11 3 5" xfId="17847"/>
    <cellStyle name="40% - Ênfase1 11 3 6" xfId="17848"/>
    <cellStyle name="40% - Ênfase1 11 3 7" xfId="17849"/>
    <cellStyle name="40% - Ênfase1 11 3 8" xfId="17850"/>
    <cellStyle name="40% - Ênfase1 11 3 9" xfId="17851"/>
    <cellStyle name="40% - Ênfase1 11 4" xfId="17852"/>
    <cellStyle name="40% - Ênfase1 11 4 10" xfId="17853"/>
    <cellStyle name="40% - Ênfase1 11 4 2" xfId="17854"/>
    <cellStyle name="40% - Ênfase1 11 4 2 2" xfId="17855"/>
    <cellStyle name="40% - Ênfase1 11 4 2 2 2" xfId="17856"/>
    <cellStyle name="40% - Ênfase1 11 4 2 2 2 2" xfId="17857"/>
    <cellStyle name="40% - Ênfase1 11 4 2 2 3" xfId="17858"/>
    <cellStyle name="40% - Ênfase1 11 4 2 2 4" xfId="17859"/>
    <cellStyle name="40% - Ênfase1 11 4 2 2 5" xfId="17860"/>
    <cellStyle name="40% - Ênfase1 11 4 2 2 6" xfId="17861"/>
    <cellStyle name="40% - Ênfase1 11 4 2 3" xfId="17862"/>
    <cellStyle name="40% - Ênfase1 11 4 2 3 2" xfId="17863"/>
    <cellStyle name="40% - Ênfase1 11 4 2 3 3" xfId="17864"/>
    <cellStyle name="40% - Ênfase1 11 4 2 4" xfId="17865"/>
    <cellStyle name="40% - Ênfase1 11 4 2 5" xfId="17866"/>
    <cellStyle name="40% - Ênfase1 11 4 2 6" xfId="17867"/>
    <cellStyle name="40% - Ênfase1 11 4 2 7" xfId="17868"/>
    <cellStyle name="40% - Ênfase1 11 4 2 8" xfId="17869"/>
    <cellStyle name="40% - Ênfase1 11 4 3" xfId="17870"/>
    <cellStyle name="40% - Ênfase1 11 4 3 2" xfId="17871"/>
    <cellStyle name="40% - Ênfase1 11 4 3 2 2" xfId="17872"/>
    <cellStyle name="40% - Ênfase1 11 4 3 3" xfId="17873"/>
    <cellStyle name="40% - Ênfase1 11 4 3 4" xfId="17874"/>
    <cellStyle name="40% - Ênfase1 11 4 3 5" xfId="17875"/>
    <cellStyle name="40% - Ênfase1 11 4 3 6" xfId="17876"/>
    <cellStyle name="40% - Ênfase1 11 4 4" xfId="17877"/>
    <cellStyle name="40% - Ênfase1 11 4 4 2" xfId="17878"/>
    <cellStyle name="40% - Ênfase1 11 4 4 3" xfId="17879"/>
    <cellStyle name="40% - Ênfase1 11 4 4 4" xfId="17880"/>
    <cellStyle name="40% - Ênfase1 11 4 5" xfId="17881"/>
    <cellStyle name="40% - Ênfase1 11 4 6" xfId="17882"/>
    <cellStyle name="40% - Ênfase1 11 4 7" xfId="17883"/>
    <cellStyle name="40% - Ênfase1 11 4 8" xfId="17884"/>
    <cellStyle name="40% - Ênfase1 11 4 9" xfId="17885"/>
    <cellStyle name="40% - Ênfase1 11 5" xfId="17886"/>
    <cellStyle name="40% - Ênfase1 11 5 10" xfId="17887"/>
    <cellStyle name="40% - Ênfase1 11 5 2" xfId="17888"/>
    <cellStyle name="40% - Ênfase1 11 5 2 2" xfId="17889"/>
    <cellStyle name="40% - Ênfase1 11 5 2 2 2" xfId="17890"/>
    <cellStyle name="40% - Ênfase1 11 5 2 2 2 2" xfId="17891"/>
    <cellStyle name="40% - Ênfase1 11 5 2 2 3" xfId="17892"/>
    <cellStyle name="40% - Ênfase1 11 5 2 2 4" xfId="17893"/>
    <cellStyle name="40% - Ênfase1 11 5 2 2 5" xfId="17894"/>
    <cellStyle name="40% - Ênfase1 11 5 2 2 6" xfId="17895"/>
    <cellStyle name="40% - Ênfase1 11 5 2 3" xfId="17896"/>
    <cellStyle name="40% - Ênfase1 11 5 2 3 2" xfId="17897"/>
    <cellStyle name="40% - Ênfase1 11 5 2 3 3" xfId="17898"/>
    <cellStyle name="40% - Ênfase1 11 5 2 4" xfId="17899"/>
    <cellStyle name="40% - Ênfase1 11 5 2 5" xfId="17900"/>
    <cellStyle name="40% - Ênfase1 11 5 2 6" xfId="17901"/>
    <cellStyle name="40% - Ênfase1 11 5 2 7" xfId="17902"/>
    <cellStyle name="40% - Ênfase1 11 5 2 8" xfId="17903"/>
    <cellStyle name="40% - Ênfase1 11 5 3" xfId="17904"/>
    <cellStyle name="40% - Ênfase1 11 5 3 2" xfId="17905"/>
    <cellStyle name="40% - Ênfase1 11 5 3 2 2" xfId="17906"/>
    <cellStyle name="40% - Ênfase1 11 5 3 3" xfId="17907"/>
    <cellStyle name="40% - Ênfase1 11 5 3 4" xfId="17908"/>
    <cellStyle name="40% - Ênfase1 11 5 3 5" xfId="17909"/>
    <cellStyle name="40% - Ênfase1 11 5 3 6" xfId="17910"/>
    <cellStyle name="40% - Ênfase1 11 5 4" xfId="17911"/>
    <cellStyle name="40% - Ênfase1 11 5 4 2" xfId="17912"/>
    <cellStyle name="40% - Ênfase1 11 5 4 3" xfId="17913"/>
    <cellStyle name="40% - Ênfase1 11 5 4 4" xfId="17914"/>
    <cellStyle name="40% - Ênfase1 11 5 5" xfId="17915"/>
    <cellStyle name="40% - Ênfase1 11 5 6" xfId="17916"/>
    <cellStyle name="40% - Ênfase1 11 5 7" xfId="17917"/>
    <cellStyle name="40% - Ênfase1 11 5 8" xfId="17918"/>
    <cellStyle name="40% - Ênfase1 11 5 9" xfId="17919"/>
    <cellStyle name="40% - Ênfase1 11 6" xfId="17920"/>
    <cellStyle name="40% - Ênfase1 11 6 2" xfId="17921"/>
    <cellStyle name="40% - Ênfase1 11 6 2 2" xfId="17922"/>
    <cellStyle name="40% - Ênfase1 11 6 2 2 2" xfId="17923"/>
    <cellStyle name="40% - Ênfase1 11 6 2 3" xfId="17924"/>
    <cellStyle name="40% - Ênfase1 11 6 2 4" xfId="17925"/>
    <cellStyle name="40% - Ênfase1 11 6 2 5" xfId="17926"/>
    <cellStyle name="40% - Ênfase1 11 6 2 6" xfId="17927"/>
    <cellStyle name="40% - Ênfase1 11 6 3" xfId="17928"/>
    <cellStyle name="40% - Ênfase1 11 6 3 2" xfId="17929"/>
    <cellStyle name="40% - Ênfase1 11 6 3 3" xfId="17930"/>
    <cellStyle name="40% - Ênfase1 11 6 3 4" xfId="17931"/>
    <cellStyle name="40% - Ênfase1 11 6 4" xfId="17932"/>
    <cellStyle name="40% - Ênfase1 11 6 5" xfId="17933"/>
    <cellStyle name="40% - Ênfase1 11 6 6" xfId="17934"/>
    <cellStyle name="40% - Ênfase1 11 6 7" xfId="17935"/>
    <cellStyle name="40% - Ênfase1 11 6 8" xfId="17936"/>
    <cellStyle name="40% - Ênfase1 11 6 9" xfId="17937"/>
    <cellStyle name="40% - Ênfase1 11 7" xfId="17938"/>
    <cellStyle name="40% - Ênfase1 11 7 2" xfId="17939"/>
    <cellStyle name="40% - Ênfase1 11 7 2 2" xfId="17940"/>
    <cellStyle name="40% - Ênfase1 11 7 2 2 2" xfId="17941"/>
    <cellStyle name="40% - Ênfase1 11 7 2 3" xfId="17942"/>
    <cellStyle name="40% - Ênfase1 11 7 2 4" xfId="17943"/>
    <cellStyle name="40% - Ênfase1 11 7 2 5" xfId="17944"/>
    <cellStyle name="40% - Ênfase1 11 7 2 6" xfId="17945"/>
    <cellStyle name="40% - Ênfase1 11 7 3" xfId="17946"/>
    <cellStyle name="40% - Ênfase1 11 7 3 2" xfId="17947"/>
    <cellStyle name="40% - Ênfase1 11 7 3 3" xfId="17948"/>
    <cellStyle name="40% - Ênfase1 11 7 4" xfId="17949"/>
    <cellStyle name="40% - Ênfase1 11 7 5" xfId="17950"/>
    <cellStyle name="40% - Ênfase1 11 7 6" xfId="17951"/>
    <cellStyle name="40% - Ênfase1 11 7 7" xfId="17952"/>
    <cellStyle name="40% - Ênfase1 11 7 8" xfId="17953"/>
    <cellStyle name="40% - Ênfase1 11 8" xfId="17954"/>
    <cellStyle name="40% - Ênfase1 11 8 2" xfId="17955"/>
    <cellStyle name="40% - Ênfase1 11 8 2 2" xfId="17956"/>
    <cellStyle name="40% - Ênfase1 11 8 2 3" xfId="17957"/>
    <cellStyle name="40% - Ênfase1 11 8 3" xfId="17958"/>
    <cellStyle name="40% - Ênfase1 11 8 4" xfId="17959"/>
    <cellStyle name="40% - Ênfase1 11 8 5" xfId="17960"/>
    <cellStyle name="40% - Ênfase1 11 8 6" xfId="17961"/>
    <cellStyle name="40% - Ênfase1 11 8 7" xfId="17962"/>
    <cellStyle name="40% - Ênfase1 11 9" xfId="17963"/>
    <cellStyle name="40% - Ênfase1 11 9 2" xfId="17964"/>
    <cellStyle name="40% - Ênfase1 11 9 3" xfId="17965"/>
    <cellStyle name="40% - Ênfase1 11 9 4" xfId="17966"/>
    <cellStyle name="40% - Ênfase1 11 9 5" xfId="17967"/>
    <cellStyle name="40% - Ênfase1 11 9 6" xfId="17968"/>
    <cellStyle name="40% - Ênfase1 12" xfId="219"/>
    <cellStyle name="40% - Ênfase1 12 10" xfId="17969"/>
    <cellStyle name="40% - Ênfase1 12 11" xfId="17970"/>
    <cellStyle name="40% - Ênfase1 12 12" xfId="17971"/>
    <cellStyle name="40% - Ênfase1 12 13" xfId="17972"/>
    <cellStyle name="40% - Ênfase1 12 14" xfId="17973"/>
    <cellStyle name="40% - Ênfase1 12 15" xfId="17974"/>
    <cellStyle name="40% - Ênfase1 12 2" xfId="220"/>
    <cellStyle name="40% - Ênfase1 12 3" xfId="17975"/>
    <cellStyle name="40% - Ênfase1 12 3 10" xfId="17976"/>
    <cellStyle name="40% - Ênfase1 12 3 2" xfId="17977"/>
    <cellStyle name="40% - Ênfase1 12 3 2 2" xfId="17978"/>
    <cellStyle name="40% - Ênfase1 12 3 2 2 2" xfId="17979"/>
    <cellStyle name="40% - Ênfase1 12 3 2 2 2 2" xfId="17980"/>
    <cellStyle name="40% - Ênfase1 12 3 2 2 3" xfId="17981"/>
    <cellStyle name="40% - Ênfase1 12 3 2 2 4" xfId="17982"/>
    <cellStyle name="40% - Ênfase1 12 3 2 2 5" xfId="17983"/>
    <cellStyle name="40% - Ênfase1 12 3 2 2 6" xfId="17984"/>
    <cellStyle name="40% - Ênfase1 12 3 2 3" xfId="17985"/>
    <cellStyle name="40% - Ênfase1 12 3 2 3 2" xfId="17986"/>
    <cellStyle name="40% - Ênfase1 12 3 2 3 3" xfId="17987"/>
    <cellStyle name="40% - Ênfase1 12 3 2 4" xfId="17988"/>
    <cellStyle name="40% - Ênfase1 12 3 2 5" xfId="17989"/>
    <cellStyle name="40% - Ênfase1 12 3 2 6" xfId="17990"/>
    <cellStyle name="40% - Ênfase1 12 3 2 7" xfId="17991"/>
    <cellStyle name="40% - Ênfase1 12 3 2 8" xfId="17992"/>
    <cellStyle name="40% - Ênfase1 12 3 3" xfId="17993"/>
    <cellStyle name="40% - Ênfase1 12 3 3 2" xfId="17994"/>
    <cellStyle name="40% - Ênfase1 12 3 3 2 2" xfId="17995"/>
    <cellStyle name="40% - Ênfase1 12 3 3 3" xfId="17996"/>
    <cellStyle name="40% - Ênfase1 12 3 3 4" xfId="17997"/>
    <cellStyle name="40% - Ênfase1 12 3 3 5" xfId="17998"/>
    <cellStyle name="40% - Ênfase1 12 3 3 6" xfId="17999"/>
    <cellStyle name="40% - Ênfase1 12 3 4" xfId="18000"/>
    <cellStyle name="40% - Ênfase1 12 3 4 2" xfId="18001"/>
    <cellStyle name="40% - Ênfase1 12 3 4 3" xfId="18002"/>
    <cellStyle name="40% - Ênfase1 12 3 4 4" xfId="18003"/>
    <cellStyle name="40% - Ênfase1 12 3 5" xfId="18004"/>
    <cellStyle name="40% - Ênfase1 12 3 6" xfId="18005"/>
    <cellStyle name="40% - Ênfase1 12 3 7" xfId="18006"/>
    <cellStyle name="40% - Ênfase1 12 3 8" xfId="18007"/>
    <cellStyle name="40% - Ênfase1 12 3 9" xfId="18008"/>
    <cellStyle name="40% - Ênfase1 12 4" xfId="18009"/>
    <cellStyle name="40% - Ênfase1 12 4 10" xfId="18010"/>
    <cellStyle name="40% - Ênfase1 12 4 2" xfId="18011"/>
    <cellStyle name="40% - Ênfase1 12 4 2 2" xfId="18012"/>
    <cellStyle name="40% - Ênfase1 12 4 2 2 2" xfId="18013"/>
    <cellStyle name="40% - Ênfase1 12 4 2 2 2 2" xfId="18014"/>
    <cellStyle name="40% - Ênfase1 12 4 2 2 3" xfId="18015"/>
    <cellStyle name="40% - Ênfase1 12 4 2 2 4" xfId="18016"/>
    <cellStyle name="40% - Ênfase1 12 4 2 2 5" xfId="18017"/>
    <cellStyle name="40% - Ênfase1 12 4 2 2 6" xfId="18018"/>
    <cellStyle name="40% - Ênfase1 12 4 2 3" xfId="18019"/>
    <cellStyle name="40% - Ênfase1 12 4 2 3 2" xfId="18020"/>
    <cellStyle name="40% - Ênfase1 12 4 2 3 3" xfId="18021"/>
    <cellStyle name="40% - Ênfase1 12 4 2 4" xfId="18022"/>
    <cellStyle name="40% - Ênfase1 12 4 2 5" xfId="18023"/>
    <cellStyle name="40% - Ênfase1 12 4 2 6" xfId="18024"/>
    <cellStyle name="40% - Ênfase1 12 4 2 7" xfId="18025"/>
    <cellStyle name="40% - Ênfase1 12 4 2 8" xfId="18026"/>
    <cellStyle name="40% - Ênfase1 12 4 3" xfId="18027"/>
    <cellStyle name="40% - Ênfase1 12 4 3 2" xfId="18028"/>
    <cellStyle name="40% - Ênfase1 12 4 3 2 2" xfId="18029"/>
    <cellStyle name="40% - Ênfase1 12 4 3 3" xfId="18030"/>
    <cellStyle name="40% - Ênfase1 12 4 3 4" xfId="18031"/>
    <cellStyle name="40% - Ênfase1 12 4 3 5" xfId="18032"/>
    <cellStyle name="40% - Ênfase1 12 4 3 6" xfId="18033"/>
    <cellStyle name="40% - Ênfase1 12 4 4" xfId="18034"/>
    <cellStyle name="40% - Ênfase1 12 4 4 2" xfId="18035"/>
    <cellStyle name="40% - Ênfase1 12 4 4 3" xfId="18036"/>
    <cellStyle name="40% - Ênfase1 12 4 4 4" xfId="18037"/>
    <cellStyle name="40% - Ênfase1 12 4 5" xfId="18038"/>
    <cellStyle name="40% - Ênfase1 12 4 6" xfId="18039"/>
    <cellStyle name="40% - Ênfase1 12 4 7" xfId="18040"/>
    <cellStyle name="40% - Ênfase1 12 4 8" xfId="18041"/>
    <cellStyle name="40% - Ênfase1 12 4 9" xfId="18042"/>
    <cellStyle name="40% - Ênfase1 12 5" xfId="18043"/>
    <cellStyle name="40% - Ênfase1 12 5 10" xfId="18044"/>
    <cellStyle name="40% - Ênfase1 12 5 2" xfId="18045"/>
    <cellStyle name="40% - Ênfase1 12 5 2 2" xfId="18046"/>
    <cellStyle name="40% - Ênfase1 12 5 2 2 2" xfId="18047"/>
    <cellStyle name="40% - Ênfase1 12 5 2 2 2 2" xfId="18048"/>
    <cellStyle name="40% - Ênfase1 12 5 2 2 3" xfId="18049"/>
    <cellStyle name="40% - Ênfase1 12 5 2 2 4" xfId="18050"/>
    <cellStyle name="40% - Ênfase1 12 5 2 2 5" xfId="18051"/>
    <cellStyle name="40% - Ênfase1 12 5 2 2 6" xfId="18052"/>
    <cellStyle name="40% - Ênfase1 12 5 2 3" xfId="18053"/>
    <cellStyle name="40% - Ênfase1 12 5 2 3 2" xfId="18054"/>
    <cellStyle name="40% - Ênfase1 12 5 2 3 3" xfId="18055"/>
    <cellStyle name="40% - Ênfase1 12 5 2 4" xfId="18056"/>
    <cellStyle name="40% - Ênfase1 12 5 2 5" xfId="18057"/>
    <cellStyle name="40% - Ênfase1 12 5 2 6" xfId="18058"/>
    <cellStyle name="40% - Ênfase1 12 5 2 7" xfId="18059"/>
    <cellStyle name="40% - Ênfase1 12 5 2 8" xfId="18060"/>
    <cellStyle name="40% - Ênfase1 12 5 3" xfId="18061"/>
    <cellStyle name="40% - Ênfase1 12 5 3 2" xfId="18062"/>
    <cellStyle name="40% - Ênfase1 12 5 3 2 2" xfId="18063"/>
    <cellStyle name="40% - Ênfase1 12 5 3 3" xfId="18064"/>
    <cellStyle name="40% - Ênfase1 12 5 3 4" xfId="18065"/>
    <cellStyle name="40% - Ênfase1 12 5 3 5" xfId="18066"/>
    <cellStyle name="40% - Ênfase1 12 5 3 6" xfId="18067"/>
    <cellStyle name="40% - Ênfase1 12 5 4" xfId="18068"/>
    <cellStyle name="40% - Ênfase1 12 5 4 2" xfId="18069"/>
    <cellStyle name="40% - Ênfase1 12 5 4 3" xfId="18070"/>
    <cellStyle name="40% - Ênfase1 12 5 4 4" xfId="18071"/>
    <cellStyle name="40% - Ênfase1 12 5 5" xfId="18072"/>
    <cellStyle name="40% - Ênfase1 12 5 6" xfId="18073"/>
    <cellStyle name="40% - Ênfase1 12 5 7" xfId="18074"/>
    <cellStyle name="40% - Ênfase1 12 5 8" xfId="18075"/>
    <cellStyle name="40% - Ênfase1 12 5 9" xfId="18076"/>
    <cellStyle name="40% - Ênfase1 12 6" xfId="18077"/>
    <cellStyle name="40% - Ênfase1 12 6 2" xfId="18078"/>
    <cellStyle name="40% - Ênfase1 12 6 2 2" xfId="18079"/>
    <cellStyle name="40% - Ênfase1 12 6 2 2 2" xfId="18080"/>
    <cellStyle name="40% - Ênfase1 12 6 2 3" xfId="18081"/>
    <cellStyle name="40% - Ênfase1 12 6 2 4" xfId="18082"/>
    <cellStyle name="40% - Ênfase1 12 6 2 5" xfId="18083"/>
    <cellStyle name="40% - Ênfase1 12 6 2 6" xfId="18084"/>
    <cellStyle name="40% - Ênfase1 12 6 3" xfId="18085"/>
    <cellStyle name="40% - Ênfase1 12 6 3 2" xfId="18086"/>
    <cellStyle name="40% - Ênfase1 12 6 3 3" xfId="18087"/>
    <cellStyle name="40% - Ênfase1 12 6 3 4" xfId="18088"/>
    <cellStyle name="40% - Ênfase1 12 6 4" xfId="18089"/>
    <cellStyle name="40% - Ênfase1 12 6 5" xfId="18090"/>
    <cellStyle name="40% - Ênfase1 12 6 6" xfId="18091"/>
    <cellStyle name="40% - Ênfase1 12 6 7" xfId="18092"/>
    <cellStyle name="40% - Ênfase1 12 6 8" xfId="18093"/>
    <cellStyle name="40% - Ênfase1 12 6 9" xfId="18094"/>
    <cellStyle name="40% - Ênfase1 12 7" xfId="18095"/>
    <cellStyle name="40% - Ênfase1 12 7 2" xfId="18096"/>
    <cellStyle name="40% - Ênfase1 12 7 2 2" xfId="18097"/>
    <cellStyle name="40% - Ênfase1 12 7 2 2 2" xfId="18098"/>
    <cellStyle name="40% - Ênfase1 12 7 2 3" xfId="18099"/>
    <cellStyle name="40% - Ênfase1 12 7 2 4" xfId="18100"/>
    <cellStyle name="40% - Ênfase1 12 7 2 5" xfId="18101"/>
    <cellStyle name="40% - Ênfase1 12 7 2 6" xfId="18102"/>
    <cellStyle name="40% - Ênfase1 12 7 3" xfId="18103"/>
    <cellStyle name="40% - Ênfase1 12 7 3 2" xfId="18104"/>
    <cellStyle name="40% - Ênfase1 12 7 3 3" xfId="18105"/>
    <cellStyle name="40% - Ênfase1 12 7 4" xfId="18106"/>
    <cellStyle name="40% - Ênfase1 12 7 5" xfId="18107"/>
    <cellStyle name="40% - Ênfase1 12 7 6" xfId="18108"/>
    <cellStyle name="40% - Ênfase1 12 7 7" xfId="18109"/>
    <cellStyle name="40% - Ênfase1 12 7 8" xfId="18110"/>
    <cellStyle name="40% - Ênfase1 12 8" xfId="18111"/>
    <cellStyle name="40% - Ênfase1 12 8 2" xfId="18112"/>
    <cellStyle name="40% - Ênfase1 12 8 2 2" xfId="18113"/>
    <cellStyle name="40% - Ênfase1 12 8 2 3" xfId="18114"/>
    <cellStyle name="40% - Ênfase1 12 8 3" xfId="18115"/>
    <cellStyle name="40% - Ênfase1 12 8 4" xfId="18116"/>
    <cellStyle name="40% - Ênfase1 12 8 5" xfId="18117"/>
    <cellStyle name="40% - Ênfase1 12 8 6" xfId="18118"/>
    <cellStyle name="40% - Ênfase1 12 8 7" xfId="18119"/>
    <cellStyle name="40% - Ênfase1 12 9" xfId="18120"/>
    <cellStyle name="40% - Ênfase1 12 9 2" xfId="18121"/>
    <cellStyle name="40% - Ênfase1 12 9 3" xfId="18122"/>
    <cellStyle name="40% - Ênfase1 12 9 4" xfId="18123"/>
    <cellStyle name="40% - Ênfase1 12 9 5" xfId="18124"/>
    <cellStyle name="40% - Ênfase1 12 9 6" xfId="18125"/>
    <cellStyle name="40% - Ênfase1 13" xfId="221"/>
    <cellStyle name="40% - Ênfase1 13 10" xfId="18126"/>
    <cellStyle name="40% - Ênfase1 13 11" xfId="18127"/>
    <cellStyle name="40% - Ênfase1 13 12" xfId="18128"/>
    <cellStyle name="40% - Ênfase1 13 13" xfId="18129"/>
    <cellStyle name="40% - Ênfase1 13 14" xfId="18130"/>
    <cellStyle name="40% - Ênfase1 13 15" xfId="18131"/>
    <cellStyle name="40% - Ênfase1 13 2" xfId="222"/>
    <cellStyle name="40% - Ênfase1 13 3" xfId="18132"/>
    <cellStyle name="40% - Ênfase1 13 3 10" xfId="18133"/>
    <cellStyle name="40% - Ênfase1 13 3 2" xfId="18134"/>
    <cellStyle name="40% - Ênfase1 13 3 2 2" xfId="18135"/>
    <cellStyle name="40% - Ênfase1 13 3 2 2 2" xfId="18136"/>
    <cellStyle name="40% - Ênfase1 13 3 2 2 2 2" xfId="18137"/>
    <cellStyle name="40% - Ênfase1 13 3 2 2 3" xfId="18138"/>
    <cellStyle name="40% - Ênfase1 13 3 2 2 4" xfId="18139"/>
    <cellStyle name="40% - Ênfase1 13 3 2 2 5" xfId="18140"/>
    <cellStyle name="40% - Ênfase1 13 3 2 2 6" xfId="18141"/>
    <cellStyle name="40% - Ênfase1 13 3 2 3" xfId="18142"/>
    <cellStyle name="40% - Ênfase1 13 3 2 3 2" xfId="18143"/>
    <cellStyle name="40% - Ênfase1 13 3 2 3 3" xfId="18144"/>
    <cellStyle name="40% - Ênfase1 13 3 2 4" xfId="18145"/>
    <cellStyle name="40% - Ênfase1 13 3 2 5" xfId="18146"/>
    <cellStyle name="40% - Ênfase1 13 3 2 6" xfId="18147"/>
    <cellStyle name="40% - Ênfase1 13 3 2 7" xfId="18148"/>
    <cellStyle name="40% - Ênfase1 13 3 2 8" xfId="18149"/>
    <cellStyle name="40% - Ênfase1 13 3 3" xfId="18150"/>
    <cellStyle name="40% - Ênfase1 13 3 3 2" xfId="18151"/>
    <cellStyle name="40% - Ênfase1 13 3 3 2 2" xfId="18152"/>
    <cellStyle name="40% - Ênfase1 13 3 3 3" xfId="18153"/>
    <cellStyle name="40% - Ênfase1 13 3 3 4" xfId="18154"/>
    <cellStyle name="40% - Ênfase1 13 3 3 5" xfId="18155"/>
    <cellStyle name="40% - Ênfase1 13 3 3 6" xfId="18156"/>
    <cellStyle name="40% - Ênfase1 13 3 4" xfId="18157"/>
    <cellStyle name="40% - Ênfase1 13 3 4 2" xfId="18158"/>
    <cellStyle name="40% - Ênfase1 13 3 4 3" xfId="18159"/>
    <cellStyle name="40% - Ênfase1 13 3 4 4" xfId="18160"/>
    <cellStyle name="40% - Ênfase1 13 3 5" xfId="18161"/>
    <cellStyle name="40% - Ênfase1 13 3 6" xfId="18162"/>
    <cellStyle name="40% - Ênfase1 13 3 7" xfId="18163"/>
    <cellStyle name="40% - Ênfase1 13 3 8" xfId="18164"/>
    <cellStyle name="40% - Ênfase1 13 3 9" xfId="18165"/>
    <cellStyle name="40% - Ênfase1 13 4" xfId="18166"/>
    <cellStyle name="40% - Ênfase1 13 4 10" xfId="18167"/>
    <cellStyle name="40% - Ênfase1 13 4 2" xfId="18168"/>
    <cellStyle name="40% - Ênfase1 13 4 2 2" xfId="18169"/>
    <cellStyle name="40% - Ênfase1 13 4 2 2 2" xfId="18170"/>
    <cellStyle name="40% - Ênfase1 13 4 2 2 2 2" xfId="18171"/>
    <cellStyle name="40% - Ênfase1 13 4 2 2 3" xfId="18172"/>
    <cellStyle name="40% - Ênfase1 13 4 2 2 4" xfId="18173"/>
    <cellStyle name="40% - Ênfase1 13 4 2 2 5" xfId="18174"/>
    <cellStyle name="40% - Ênfase1 13 4 2 2 6" xfId="18175"/>
    <cellStyle name="40% - Ênfase1 13 4 2 3" xfId="18176"/>
    <cellStyle name="40% - Ênfase1 13 4 2 3 2" xfId="18177"/>
    <cellStyle name="40% - Ênfase1 13 4 2 3 3" xfId="18178"/>
    <cellStyle name="40% - Ênfase1 13 4 2 4" xfId="18179"/>
    <cellStyle name="40% - Ênfase1 13 4 2 5" xfId="18180"/>
    <cellStyle name="40% - Ênfase1 13 4 2 6" xfId="18181"/>
    <cellStyle name="40% - Ênfase1 13 4 2 7" xfId="18182"/>
    <cellStyle name="40% - Ênfase1 13 4 2 8" xfId="18183"/>
    <cellStyle name="40% - Ênfase1 13 4 3" xfId="18184"/>
    <cellStyle name="40% - Ênfase1 13 4 3 2" xfId="18185"/>
    <cellStyle name="40% - Ênfase1 13 4 3 2 2" xfId="18186"/>
    <cellStyle name="40% - Ênfase1 13 4 3 3" xfId="18187"/>
    <cellStyle name="40% - Ênfase1 13 4 3 4" xfId="18188"/>
    <cellStyle name="40% - Ênfase1 13 4 3 5" xfId="18189"/>
    <cellStyle name="40% - Ênfase1 13 4 3 6" xfId="18190"/>
    <cellStyle name="40% - Ênfase1 13 4 4" xfId="18191"/>
    <cellStyle name="40% - Ênfase1 13 4 4 2" xfId="18192"/>
    <cellStyle name="40% - Ênfase1 13 4 4 3" xfId="18193"/>
    <cellStyle name="40% - Ênfase1 13 4 4 4" xfId="18194"/>
    <cellStyle name="40% - Ênfase1 13 4 5" xfId="18195"/>
    <cellStyle name="40% - Ênfase1 13 4 6" xfId="18196"/>
    <cellStyle name="40% - Ênfase1 13 4 7" xfId="18197"/>
    <cellStyle name="40% - Ênfase1 13 4 8" xfId="18198"/>
    <cellStyle name="40% - Ênfase1 13 4 9" xfId="18199"/>
    <cellStyle name="40% - Ênfase1 13 5" xfId="18200"/>
    <cellStyle name="40% - Ênfase1 13 5 10" xfId="18201"/>
    <cellStyle name="40% - Ênfase1 13 5 2" xfId="18202"/>
    <cellStyle name="40% - Ênfase1 13 5 2 2" xfId="18203"/>
    <cellStyle name="40% - Ênfase1 13 5 2 2 2" xfId="18204"/>
    <cellStyle name="40% - Ênfase1 13 5 2 2 2 2" xfId="18205"/>
    <cellStyle name="40% - Ênfase1 13 5 2 2 3" xfId="18206"/>
    <cellStyle name="40% - Ênfase1 13 5 2 2 4" xfId="18207"/>
    <cellStyle name="40% - Ênfase1 13 5 2 2 5" xfId="18208"/>
    <cellStyle name="40% - Ênfase1 13 5 2 2 6" xfId="18209"/>
    <cellStyle name="40% - Ênfase1 13 5 2 3" xfId="18210"/>
    <cellStyle name="40% - Ênfase1 13 5 2 3 2" xfId="18211"/>
    <cellStyle name="40% - Ênfase1 13 5 2 3 3" xfId="18212"/>
    <cellStyle name="40% - Ênfase1 13 5 2 4" xfId="18213"/>
    <cellStyle name="40% - Ênfase1 13 5 2 5" xfId="18214"/>
    <cellStyle name="40% - Ênfase1 13 5 2 6" xfId="18215"/>
    <cellStyle name="40% - Ênfase1 13 5 2 7" xfId="18216"/>
    <cellStyle name="40% - Ênfase1 13 5 2 8" xfId="18217"/>
    <cellStyle name="40% - Ênfase1 13 5 3" xfId="18218"/>
    <cellStyle name="40% - Ênfase1 13 5 3 2" xfId="18219"/>
    <cellStyle name="40% - Ênfase1 13 5 3 2 2" xfId="18220"/>
    <cellStyle name="40% - Ênfase1 13 5 3 3" xfId="18221"/>
    <cellStyle name="40% - Ênfase1 13 5 3 4" xfId="18222"/>
    <cellStyle name="40% - Ênfase1 13 5 3 5" xfId="18223"/>
    <cellStyle name="40% - Ênfase1 13 5 3 6" xfId="18224"/>
    <cellStyle name="40% - Ênfase1 13 5 4" xfId="18225"/>
    <cellStyle name="40% - Ênfase1 13 5 4 2" xfId="18226"/>
    <cellStyle name="40% - Ênfase1 13 5 4 3" xfId="18227"/>
    <cellStyle name="40% - Ênfase1 13 5 4 4" xfId="18228"/>
    <cellStyle name="40% - Ênfase1 13 5 5" xfId="18229"/>
    <cellStyle name="40% - Ênfase1 13 5 6" xfId="18230"/>
    <cellStyle name="40% - Ênfase1 13 5 7" xfId="18231"/>
    <cellStyle name="40% - Ênfase1 13 5 8" xfId="18232"/>
    <cellStyle name="40% - Ênfase1 13 5 9" xfId="18233"/>
    <cellStyle name="40% - Ênfase1 13 6" xfId="18234"/>
    <cellStyle name="40% - Ênfase1 13 6 2" xfId="18235"/>
    <cellStyle name="40% - Ênfase1 13 6 2 2" xfId="18236"/>
    <cellStyle name="40% - Ênfase1 13 6 2 2 2" xfId="18237"/>
    <cellStyle name="40% - Ênfase1 13 6 2 3" xfId="18238"/>
    <cellStyle name="40% - Ênfase1 13 6 2 4" xfId="18239"/>
    <cellStyle name="40% - Ênfase1 13 6 2 5" xfId="18240"/>
    <cellStyle name="40% - Ênfase1 13 6 2 6" xfId="18241"/>
    <cellStyle name="40% - Ênfase1 13 6 3" xfId="18242"/>
    <cellStyle name="40% - Ênfase1 13 6 3 2" xfId="18243"/>
    <cellStyle name="40% - Ênfase1 13 6 3 3" xfId="18244"/>
    <cellStyle name="40% - Ênfase1 13 6 3 4" xfId="18245"/>
    <cellStyle name="40% - Ênfase1 13 6 4" xfId="18246"/>
    <cellStyle name="40% - Ênfase1 13 6 5" xfId="18247"/>
    <cellStyle name="40% - Ênfase1 13 6 6" xfId="18248"/>
    <cellStyle name="40% - Ênfase1 13 6 7" xfId="18249"/>
    <cellStyle name="40% - Ênfase1 13 6 8" xfId="18250"/>
    <cellStyle name="40% - Ênfase1 13 6 9" xfId="18251"/>
    <cellStyle name="40% - Ênfase1 13 7" xfId="18252"/>
    <cellStyle name="40% - Ênfase1 13 7 2" xfId="18253"/>
    <cellStyle name="40% - Ênfase1 13 7 2 2" xfId="18254"/>
    <cellStyle name="40% - Ênfase1 13 7 2 2 2" xfId="18255"/>
    <cellStyle name="40% - Ênfase1 13 7 2 3" xfId="18256"/>
    <cellStyle name="40% - Ênfase1 13 7 2 4" xfId="18257"/>
    <cellStyle name="40% - Ênfase1 13 7 2 5" xfId="18258"/>
    <cellStyle name="40% - Ênfase1 13 7 2 6" xfId="18259"/>
    <cellStyle name="40% - Ênfase1 13 7 3" xfId="18260"/>
    <cellStyle name="40% - Ênfase1 13 7 3 2" xfId="18261"/>
    <cellStyle name="40% - Ênfase1 13 7 3 3" xfId="18262"/>
    <cellStyle name="40% - Ênfase1 13 7 4" xfId="18263"/>
    <cellStyle name="40% - Ênfase1 13 7 5" xfId="18264"/>
    <cellStyle name="40% - Ênfase1 13 7 6" xfId="18265"/>
    <cellStyle name="40% - Ênfase1 13 7 7" xfId="18266"/>
    <cellStyle name="40% - Ênfase1 13 7 8" xfId="18267"/>
    <cellStyle name="40% - Ênfase1 13 8" xfId="18268"/>
    <cellStyle name="40% - Ênfase1 13 8 2" xfId="18269"/>
    <cellStyle name="40% - Ênfase1 13 8 2 2" xfId="18270"/>
    <cellStyle name="40% - Ênfase1 13 8 2 3" xfId="18271"/>
    <cellStyle name="40% - Ênfase1 13 8 3" xfId="18272"/>
    <cellStyle name="40% - Ênfase1 13 8 4" xfId="18273"/>
    <cellStyle name="40% - Ênfase1 13 8 5" xfId="18274"/>
    <cellStyle name="40% - Ênfase1 13 8 6" xfId="18275"/>
    <cellStyle name="40% - Ênfase1 13 8 7" xfId="18276"/>
    <cellStyle name="40% - Ênfase1 13 9" xfId="18277"/>
    <cellStyle name="40% - Ênfase1 13 9 2" xfId="18278"/>
    <cellStyle name="40% - Ênfase1 13 9 3" xfId="18279"/>
    <cellStyle name="40% - Ênfase1 13 9 4" xfId="18280"/>
    <cellStyle name="40% - Ênfase1 13 9 5" xfId="18281"/>
    <cellStyle name="40% - Ênfase1 13 9 6" xfId="18282"/>
    <cellStyle name="40% - Ênfase1 14" xfId="2267"/>
    <cellStyle name="40% - Ênfase1 14 2" xfId="223"/>
    <cellStyle name="40% - Ênfase1 15" xfId="18283"/>
    <cellStyle name="40% - Ênfase1 15 10" xfId="18284"/>
    <cellStyle name="40% - Ênfase1 15 11" xfId="18285"/>
    <cellStyle name="40% - Ênfase1 15 2" xfId="224"/>
    <cellStyle name="40% - Ênfase1 15 3" xfId="18286"/>
    <cellStyle name="40% - Ênfase1 15 3 2" xfId="18287"/>
    <cellStyle name="40% - Ênfase1 15 3 2 2" xfId="18288"/>
    <cellStyle name="40% - Ênfase1 15 3 2 2 2" xfId="18289"/>
    <cellStyle name="40% - Ênfase1 15 3 2 3" xfId="18290"/>
    <cellStyle name="40% - Ênfase1 15 3 2 4" xfId="18291"/>
    <cellStyle name="40% - Ênfase1 15 3 2 5" xfId="18292"/>
    <cellStyle name="40% - Ênfase1 15 3 2 6" xfId="18293"/>
    <cellStyle name="40% - Ênfase1 15 3 3" xfId="18294"/>
    <cellStyle name="40% - Ênfase1 15 3 3 2" xfId="18295"/>
    <cellStyle name="40% - Ênfase1 15 3 3 3" xfId="18296"/>
    <cellStyle name="40% - Ênfase1 15 3 4" xfId="18297"/>
    <cellStyle name="40% - Ênfase1 15 3 5" xfId="18298"/>
    <cellStyle name="40% - Ênfase1 15 3 6" xfId="18299"/>
    <cellStyle name="40% - Ênfase1 15 3 7" xfId="18300"/>
    <cellStyle name="40% - Ênfase1 15 3 8" xfId="18301"/>
    <cellStyle name="40% - Ênfase1 15 4" xfId="18302"/>
    <cellStyle name="40% - Ênfase1 15 4 2" xfId="18303"/>
    <cellStyle name="40% - Ênfase1 15 4 2 2" xfId="18304"/>
    <cellStyle name="40% - Ênfase1 15 4 3" xfId="18305"/>
    <cellStyle name="40% - Ênfase1 15 4 4" xfId="18306"/>
    <cellStyle name="40% - Ênfase1 15 4 5" xfId="18307"/>
    <cellStyle name="40% - Ênfase1 15 4 6" xfId="18308"/>
    <cellStyle name="40% - Ênfase1 15 5" xfId="18309"/>
    <cellStyle name="40% - Ênfase1 15 5 2" xfId="18310"/>
    <cellStyle name="40% - Ênfase1 15 5 3" xfId="18311"/>
    <cellStyle name="40% - Ênfase1 15 5 4" xfId="18312"/>
    <cellStyle name="40% - Ênfase1 15 6" xfId="18313"/>
    <cellStyle name="40% - Ênfase1 15 7" xfId="18314"/>
    <cellStyle name="40% - Ênfase1 15 8" xfId="18315"/>
    <cellStyle name="40% - Ênfase1 15 9" xfId="18316"/>
    <cellStyle name="40% - Ênfase1 16" xfId="18317"/>
    <cellStyle name="40% - Ênfase1 16 10" xfId="18318"/>
    <cellStyle name="40% - Ênfase1 16 11" xfId="18319"/>
    <cellStyle name="40% - Ênfase1 16 2" xfId="225"/>
    <cellStyle name="40% - Ênfase1 16 3" xfId="18320"/>
    <cellStyle name="40% - Ênfase1 16 3 2" xfId="18321"/>
    <cellStyle name="40% - Ênfase1 16 3 2 2" xfId="18322"/>
    <cellStyle name="40% - Ênfase1 16 3 2 2 2" xfId="18323"/>
    <cellStyle name="40% - Ênfase1 16 3 2 3" xfId="18324"/>
    <cellStyle name="40% - Ênfase1 16 3 2 4" xfId="18325"/>
    <cellStyle name="40% - Ênfase1 16 3 2 5" xfId="18326"/>
    <cellStyle name="40% - Ênfase1 16 3 2 6" xfId="18327"/>
    <cellStyle name="40% - Ênfase1 16 3 3" xfId="18328"/>
    <cellStyle name="40% - Ênfase1 16 3 3 2" xfId="18329"/>
    <cellStyle name="40% - Ênfase1 16 3 3 3" xfId="18330"/>
    <cellStyle name="40% - Ênfase1 16 3 4" xfId="18331"/>
    <cellStyle name="40% - Ênfase1 16 3 5" xfId="18332"/>
    <cellStyle name="40% - Ênfase1 16 3 6" xfId="18333"/>
    <cellStyle name="40% - Ênfase1 16 3 7" xfId="18334"/>
    <cellStyle name="40% - Ênfase1 16 3 8" xfId="18335"/>
    <cellStyle name="40% - Ênfase1 16 4" xfId="18336"/>
    <cellStyle name="40% - Ênfase1 16 4 2" xfId="18337"/>
    <cellStyle name="40% - Ênfase1 16 4 2 2" xfId="18338"/>
    <cellStyle name="40% - Ênfase1 16 4 3" xfId="18339"/>
    <cellStyle name="40% - Ênfase1 16 4 4" xfId="18340"/>
    <cellStyle name="40% - Ênfase1 16 4 5" xfId="18341"/>
    <cellStyle name="40% - Ênfase1 16 4 6" xfId="18342"/>
    <cellStyle name="40% - Ênfase1 16 5" xfId="18343"/>
    <cellStyle name="40% - Ênfase1 16 5 2" xfId="18344"/>
    <cellStyle name="40% - Ênfase1 16 5 3" xfId="18345"/>
    <cellStyle name="40% - Ênfase1 16 5 4" xfId="18346"/>
    <cellStyle name="40% - Ênfase1 16 6" xfId="18347"/>
    <cellStyle name="40% - Ênfase1 16 7" xfId="18348"/>
    <cellStyle name="40% - Ênfase1 16 8" xfId="18349"/>
    <cellStyle name="40% - Ênfase1 16 9" xfId="18350"/>
    <cellStyle name="40% - Ênfase1 17" xfId="18351"/>
    <cellStyle name="40% - Ênfase1 17 10" xfId="18352"/>
    <cellStyle name="40% - Ênfase1 17 2" xfId="226"/>
    <cellStyle name="40% - Ênfase1 17 3" xfId="18353"/>
    <cellStyle name="40% - Ênfase1 17 3 2" xfId="18354"/>
    <cellStyle name="40% - Ênfase1 17 3 2 2" xfId="18355"/>
    <cellStyle name="40% - Ênfase1 17 3 3" xfId="18356"/>
    <cellStyle name="40% - Ênfase1 17 3 4" xfId="18357"/>
    <cellStyle name="40% - Ênfase1 17 3 5" xfId="18358"/>
    <cellStyle name="40% - Ênfase1 17 3 6" xfId="18359"/>
    <cellStyle name="40% - Ênfase1 17 4" xfId="18360"/>
    <cellStyle name="40% - Ênfase1 17 4 2" xfId="18361"/>
    <cellStyle name="40% - Ênfase1 17 4 3" xfId="18362"/>
    <cellStyle name="40% - Ênfase1 17 4 4" xfId="18363"/>
    <cellStyle name="40% - Ênfase1 17 5" xfId="18364"/>
    <cellStyle name="40% - Ênfase1 17 6" xfId="18365"/>
    <cellStyle name="40% - Ênfase1 17 7" xfId="18366"/>
    <cellStyle name="40% - Ênfase1 17 8" xfId="18367"/>
    <cellStyle name="40% - Ênfase1 17 9" xfId="18368"/>
    <cellStyle name="40% - Ênfase1 18" xfId="18369"/>
    <cellStyle name="40% - Ênfase1 18 2" xfId="18370"/>
    <cellStyle name="40% - Ênfase1 18 2 2" xfId="18371"/>
    <cellStyle name="40% - Ênfase1 18 2 2 2" xfId="18372"/>
    <cellStyle name="40% - Ênfase1 18 2 3" xfId="18373"/>
    <cellStyle name="40% - Ênfase1 18 2 4" xfId="18374"/>
    <cellStyle name="40% - Ênfase1 18 2 5" xfId="18375"/>
    <cellStyle name="40% - Ênfase1 18 2 6" xfId="18376"/>
    <cellStyle name="40% - Ênfase1 18 3" xfId="18377"/>
    <cellStyle name="40% - Ênfase1 18 3 2" xfId="18378"/>
    <cellStyle name="40% - Ênfase1 18 3 3" xfId="18379"/>
    <cellStyle name="40% - Ênfase1 18 4" xfId="18380"/>
    <cellStyle name="40% - Ênfase1 18 5" xfId="18381"/>
    <cellStyle name="40% - Ênfase1 18 6" xfId="18382"/>
    <cellStyle name="40% - Ênfase1 18 7" xfId="18383"/>
    <cellStyle name="40% - Ênfase1 18 8" xfId="18384"/>
    <cellStyle name="40% - Ênfase1 19" xfId="18385"/>
    <cellStyle name="40% - Ênfase1 19 2" xfId="18386"/>
    <cellStyle name="40% - Ênfase1 19 2 2" xfId="18387"/>
    <cellStyle name="40% - Ênfase1 19 2 3" xfId="18388"/>
    <cellStyle name="40% - Ênfase1 19 3" xfId="18389"/>
    <cellStyle name="40% - Ênfase1 19 4" xfId="18390"/>
    <cellStyle name="40% - Ênfase1 19 5" xfId="18391"/>
    <cellStyle name="40% - Ênfase1 19 6" xfId="18392"/>
    <cellStyle name="40% - Ênfase1 19 7" xfId="18393"/>
    <cellStyle name="40% - Ênfase1 2" xfId="227"/>
    <cellStyle name="40% - Ênfase1 2 2" xfId="228"/>
    <cellStyle name="40% - Ênfase1 2 2 2" xfId="18394"/>
    <cellStyle name="40% - Ênfase1 2 2 2 10" xfId="18395"/>
    <cellStyle name="40% - Ênfase1 2 2 2 2" xfId="18396"/>
    <cellStyle name="40% - Ênfase1 2 2 2 2 2" xfId="18397"/>
    <cellStyle name="40% - Ênfase1 2 2 2 2 2 2" xfId="18398"/>
    <cellStyle name="40% - Ênfase1 2 2 2 2 2 2 2" xfId="18399"/>
    <cellStyle name="40% - Ênfase1 2 2 2 2 2 3" xfId="18400"/>
    <cellStyle name="40% - Ênfase1 2 2 2 2 2 4" xfId="18401"/>
    <cellStyle name="40% - Ênfase1 2 2 2 2 2 5" xfId="18402"/>
    <cellStyle name="40% - Ênfase1 2 2 2 2 2 6" xfId="18403"/>
    <cellStyle name="40% - Ênfase1 2 2 2 2 3" xfId="18404"/>
    <cellStyle name="40% - Ênfase1 2 2 2 2 3 2" xfId="18405"/>
    <cellStyle name="40% - Ênfase1 2 2 2 2 3 3" xfId="18406"/>
    <cellStyle name="40% - Ênfase1 2 2 2 2 4" xfId="18407"/>
    <cellStyle name="40% - Ênfase1 2 2 2 2 5" xfId="18408"/>
    <cellStyle name="40% - Ênfase1 2 2 2 2 6" xfId="18409"/>
    <cellStyle name="40% - Ênfase1 2 2 2 2 7" xfId="18410"/>
    <cellStyle name="40% - Ênfase1 2 2 2 2 8" xfId="18411"/>
    <cellStyle name="40% - Ênfase1 2 2 2 3" xfId="18412"/>
    <cellStyle name="40% - Ênfase1 2 2 2 3 2" xfId="18413"/>
    <cellStyle name="40% - Ênfase1 2 2 2 3 2 2" xfId="18414"/>
    <cellStyle name="40% - Ênfase1 2 2 2 3 3" xfId="18415"/>
    <cellStyle name="40% - Ênfase1 2 2 2 3 4" xfId="18416"/>
    <cellStyle name="40% - Ênfase1 2 2 2 3 5" xfId="18417"/>
    <cellStyle name="40% - Ênfase1 2 2 2 3 6" xfId="18418"/>
    <cellStyle name="40% - Ênfase1 2 2 2 4" xfId="18419"/>
    <cellStyle name="40% - Ênfase1 2 2 2 4 2" xfId="18420"/>
    <cellStyle name="40% - Ênfase1 2 2 2 4 3" xfId="18421"/>
    <cellStyle name="40% - Ênfase1 2 2 2 4 4" xfId="18422"/>
    <cellStyle name="40% - Ênfase1 2 2 2 5" xfId="18423"/>
    <cellStyle name="40% - Ênfase1 2 2 2 6" xfId="18424"/>
    <cellStyle name="40% - Ênfase1 2 2 2 7" xfId="18425"/>
    <cellStyle name="40% - Ênfase1 2 2 2 8" xfId="18426"/>
    <cellStyle name="40% - Ênfase1 2 2 2 9" xfId="18427"/>
    <cellStyle name="40% - Ênfase1 2 2 3" xfId="18428"/>
    <cellStyle name="40% - Ênfase1 2 2 4" xfId="18429"/>
    <cellStyle name="40% - Ênfase1 2 2 4 10" xfId="18430"/>
    <cellStyle name="40% - Ênfase1 2 2 4 2" xfId="18431"/>
    <cellStyle name="40% - Ênfase1 2 2 4 2 2" xfId="18432"/>
    <cellStyle name="40% - Ênfase1 2 2 4 2 2 2" xfId="18433"/>
    <cellStyle name="40% - Ênfase1 2 2 4 2 2 2 2" xfId="18434"/>
    <cellStyle name="40% - Ênfase1 2 2 4 2 2 3" xfId="18435"/>
    <cellStyle name="40% - Ênfase1 2 2 4 2 2 4" xfId="18436"/>
    <cellStyle name="40% - Ênfase1 2 2 4 2 2 5" xfId="18437"/>
    <cellStyle name="40% - Ênfase1 2 2 4 2 2 6" xfId="18438"/>
    <cellStyle name="40% - Ênfase1 2 2 4 2 3" xfId="18439"/>
    <cellStyle name="40% - Ênfase1 2 2 4 2 3 2" xfId="18440"/>
    <cellStyle name="40% - Ênfase1 2 2 4 2 3 3" xfId="18441"/>
    <cellStyle name="40% - Ênfase1 2 2 4 2 4" xfId="18442"/>
    <cellStyle name="40% - Ênfase1 2 2 4 2 5" xfId="18443"/>
    <cellStyle name="40% - Ênfase1 2 2 4 2 6" xfId="18444"/>
    <cellStyle name="40% - Ênfase1 2 2 4 2 7" xfId="18445"/>
    <cellStyle name="40% - Ênfase1 2 2 4 2 8" xfId="18446"/>
    <cellStyle name="40% - Ênfase1 2 2 4 3" xfId="18447"/>
    <cellStyle name="40% - Ênfase1 2 2 4 3 2" xfId="18448"/>
    <cellStyle name="40% - Ênfase1 2 2 4 3 2 2" xfId="18449"/>
    <cellStyle name="40% - Ênfase1 2 2 4 3 3" xfId="18450"/>
    <cellStyle name="40% - Ênfase1 2 2 4 3 4" xfId="18451"/>
    <cellStyle name="40% - Ênfase1 2 2 4 3 5" xfId="18452"/>
    <cellStyle name="40% - Ênfase1 2 2 4 3 6" xfId="18453"/>
    <cellStyle name="40% - Ênfase1 2 2 4 4" xfId="18454"/>
    <cellStyle name="40% - Ênfase1 2 2 4 4 2" xfId="18455"/>
    <cellStyle name="40% - Ênfase1 2 2 4 4 3" xfId="18456"/>
    <cellStyle name="40% - Ênfase1 2 2 4 4 4" xfId="18457"/>
    <cellStyle name="40% - Ênfase1 2 2 4 5" xfId="18458"/>
    <cellStyle name="40% - Ênfase1 2 2 4 6" xfId="18459"/>
    <cellStyle name="40% - Ênfase1 2 2 4 7" xfId="18460"/>
    <cellStyle name="40% - Ênfase1 2 2 4 8" xfId="18461"/>
    <cellStyle name="40% - Ênfase1 2 2 4 9" xfId="18462"/>
    <cellStyle name="40% - Ênfase1 2 2 5" xfId="18463"/>
    <cellStyle name="40% - Ênfase1 2 2 5 10" xfId="18464"/>
    <cellStyle name="40% - Ênfase1 2 2 5 2" xfId="18465"/>
    <cellStyle name="40% - Ênfase1 2 2 5 2 2" xfId="18466"/>
    <cellStyle name="40% - Ênfase1 2 2 5 2 2 2" xfId="18467"/>
    <cellStyle name="40% - Ênfase1 2 2 5 2 2 2 2" xfId="18468"/>
    <cellStyle name="40% - Ênfase1 2 2 5 2 2 3" xfId="18469"/>
    <cellStyle name="40% - Ênfase1 2 2 5 2 2 4" xfId="18470"/>
    <cellStyle name="40% - Ênfase1 2 2 5 2 2 5" xfId="18471"/>
    <cellStyle name="40% - Ênfase1 2 2 5 2 2 6" xfId="18472"/>
    <cellStyle name="40% - Ênfase1 2 2 5 2 3" xfId="18473"/>
    <cellStyle name="40% - Ênfase1 2 2 5 2 3 2" xfId="18474"/>
    <cellStyle name="40% - Ênfase1 2 2 5 2 3 3" xfId="18475"/>
    <cellStyle name="40% - Ênfase1 2 2 5 2 4" xfId="18476"/>
    <cellStyle name="40% - Ênfase1 2 2 5 2 5" xfId="18477"/>
    <cellStyle name="40% - Ênfase1 2 2 5 2 6" xfId="18478"/>
    <cellStyle name="40% - Ênfase1 2 2 5 2 7" xfId="18479"/>
    <cellStyle name="40% - Ênfase1 2 2 5 2 8" xfId="18480"/>
    <cellStyle name="40% - Ênfase1 2 2 5 3" xfId="18481"/>
    <cellStyle name="40% - Ênfase1 2 2 5 3 2" xfId="18482"/>
    <cellStyle name="40% - Ênfase1 2 2 5 3 2 2" xfId="18483"/>
    <cellStyle name="40% - Ênfase1 2 2 5 3 3" xfId="18484"/>
    <cellStyle name="40% - Ênfase1 2 2 5 3 4" xfId="18485"/>
    <cellStyle name="40% - Ênfase1 2 2 5 3 5" xfId="18486"/>
    <cellStyle name="40% - Ênfase1 2 2 5 3 6" xfId="18487"/>
    <cellStyle name="40% - Ênfase1 2 2 5 4" xfId="18488"/>
    <cellStyle name="40% - Ênfase1 2 2 5 4 2" xfId="18489"/>
    <cellStyle name="40% - Ênfase1 2 2 5 4 3" xfId="18490"/>
    <cellStyle name="40% - Ênfase1 2 2 5 4 4" xfId="18491"/>
    <cellStyle name="40% - Ênfase1 2 2 5 5" xfId="18492"/>
    <cellStyle name="40% - Ênfase1 2 2 5 6" xfId="18493"/>
    <cellStyle name="40% - Ênfase1 2 2 5 7" xfId="18494"/>
    <cellStyle name="40% - Ênfase1 2 2 5 8" xfId="18495"/>
    <cellStyle name="40% - Ênfase1 2 2 5 9" xfId="18496"/>
    <cellStyle name="40% - Ênfase1 2 2 6" xfId="18497"/>
    <cellStyle name="40% - Ênfase1 2 2 6 10" xfId="18498"/>
    <cellStyle name="40% - Ênfase1 2 2 6 2" xfId="18499"/>
    <cellStyle name="40% - Ênfase1 2 2 6 2 2" xfId="18500"/>
    <cellStyle name="40% - Ênfase1 2 2 6 2 2 2" xfId="18501"/>
    <cellStyle name="40% - Ênfase1 2 2 6 2 2 2 2" xfId="18502"/>
    <cellStyle name="40% - Ênfase1 2 2 6 2 2 3" xfId="18503"/>
    <cellStyle name="40% - Ênfase1 2 2 6 2 2 4" xfId="18504"/>
    <cellStyle name="40% - Ênfase1 2 2 6 2 2 5" xfId="18505"/>
    <cellStyle name="40% - Ênfase1 2 2 6 2 2 6" xfId="18506"/>
    <cellStyle name="40% - Ênfase1 2 2 6 2 3" xfId="18507"/>
    <cellStyle name="40% - Ênfase1 2 2 6 2 3 2" xfId="18508"/>
    <cellStyle name="40% - Ênfase1 2 2 6 2 3 3" xfId="18509"/>
    <cellStyle name="40% - Ênfase1 2 2 6 2 4" xfId="18510"/>
    <cellStyle name="40% - Ênfase1 2 2 6 2 5" xfId="18511"/>
    <cellStyle name="40% - Ênfase1 2 2 6 2 6" xfId="18512"/>
    <cellStyle name="40% - Ênfase1 2 2 6 2 7" xfId="18513"/>
    <cellStyle name="40% - Ênfase1 2 2 6 2 8" xfId="18514"/>
    <cellStyle name="40% - Ênfase1 2 2 6 3" xfId="18515"/>
    <cellStyle name="40% - Ênfase1 2 2 6 3 2" xfId="18516"/>
    <cellStyle name="40% - Ênfase1 2 2 6 3 2 2" xfId="18517"/>
    <cellStyle name="40% - Ênfase1 2 2 6 3 3" xfId="18518"/>
    <cellStyle name="40% - Ênfase1 2 2 6 3 4" xfId="18519"/>
    <cellStyle name="40% - Ênfase1 2 2 6 3 5" xfId="18520"/>
    <cellStyle name="40% - Ênfase1 2 2 6 3 6" xfId="18521"/>
    <cellStyle name="40% - Ênfase1 2 2 6 4" xfId="18522"/>
    <cellStyle name="40% - Ênfase1 2 2 6 4 2" xfId="18523"/>
    <cellStyle name="40% - Ênfase1 2 2 6 4 3" xfId="18524"/>
    <cellStyle name="40% - Ênfase1 2 2 6 4 4" xfId="18525"/>
    <cellStyle name="40% - Ênfase1 2 2 6 5" xfId="18526"/>
    <cellStyle name="40% - Ênfase1 2 2 6 6" xfId="18527"/>
    <cellStyle name="40% - Ênfase1 2 2 6 7" xfId="18528"/>
    <cellStyle name="40% - Ênfase1 2 2 6 8" xfId="18529"/>
    <cellStyle name="40% - Ênfase1 2 2 6 9" xfId="18530"/>
    <cellStyle name="40% - Ênfase1 2 3" xfId="2873"/>
    <cellStyle name="40% - Ênfase1 2 3 10" xfId="18531"/>
    <cellStyle name="40% - Ênfase1 2 3 11" xfId="18532"/>
    <cellStyle name="40% - Ênfase1 2 3 12" xfId="18533"/>
    <cellStyle name="40% - Ênfase1 2 3 2" xfId="18534"/>
    <cellStyle name="40% - Ênfase1 2 3 3" xfId="18535"/>
    <cellStyle name="40% - Ênfase1 2 3 3 2" xfId="18536"/>
    <cellStyle name="40% - Ênfase1 2 3 3 2 2" xfId="18537"/>
    <cellStyle name="40% - Ênfase1 2 3 3 2 2 2" xfId="18538"/>
    <cellStyle name="40% - Ênfase1 2 3 3 2 3" xfId="18539"/>
    <cellStyle name="40% - Ênfase1 2 3 3 2 4" xfId="18540"/>
    <cellStyle name="40% - Ênfase1 2 3 3 2 5" xfId="18541"/>
    <cellStyle name="40% - Ênfase1 2 3 3 2 6" xfId="18542"/>
    <cellStyle name="40% - Ênfase1 2 3 3 3" xfId="18543"/>
    <cellStyle name="40% - Ênfase1 2 3 3 3 2" xfId="18544"/>
    <cellStyle name="40% - Ênfase1 2 3 3 3 3" xfId="18545"/>
    <cellStyle name="40% - Ênfase1 2 3 3 3 4" xfId="18546"/>
    <cellStyle name="40% - Ênfase1 2 3 3 4" xfId="18547"/>
    <cellStyle name="40% - Ênfase1 2 3 3 5" xfId="18548"/>
    <cellStyle name="40% - Ênfase1 2 3 3 6" xfId="18549"/>
    <cellStyle name="40% - Ênfase1 2 3 3 7" xfId="18550"/>
    <cellStyle name="40% - Ênfase1 2 3 3 8" xfId="18551"/>
    <cellStyle name="40% - Ênfase1 2 3 3 9" xfId="18552"/>
    <cellStyle name="40% - Ênfase1 2 3 4" xfId="18553"/>
    <cellStyle name="40% - Ênfase1 2 3 4 2" xfId="18554"/>
    <cellStyle name="40% - Ênfase1 2 3 4 2 2" xfId="18555"/>
    <cellStyle name="40% - Ênfase1 2 3 4 2 2 2" xfId="18556"/>
    <cellStyle name="40% - Ênfase1 2 3 4 2 3" xfId="18557"/>
    <cellStyle name="40% - Ênfase1 2 3 4 2 4" xfId="18558"/>
    <cellStyle name="40% - Ênfase1 2 3 4 2 5" xfId="18559"/>
    <cellStyle name="40% - Ênfase1 2 3 4 2 6" xfId="18560"/>
    <cellStyle name="40% - Ênfase1 2 3 4 3" xfId="18561"/>
    <cellStyle name="40% - Ênfase1 2 3 4 3 2" xfId="18562"/>
    <cellStyle name="40% - Ênfase1 2 3 4 3 3" xfId="18563"/>
    <cellStyle name="40% - Ênfase1 2 3 4 4" xfId="18564"/>
    <cellStyle name="40% - Ênfase1 2 3 4 5" xfId="18565"/>
    <cellStyle name="40% - Ênfase1 2 3 4 6" xfId="18566"/>
    <cellStyle name="40% - Ênfase1 2 3 4 7" xfId="18567"/>
    <cellStyle name="40% - Ênfase1 2 3 4 8" xfId="18568"/>
    <cellStyle name="40% - Ênfase1 2 3 5" xfId="18569"/>
    <cellStyle name="40% - Ênfase1 2 3 5 2" xfId="18570"/>
    <cellStyle name="40% - Ênfase1 2 3 5 2 2" xfId="18571"/>
    <cellStyle name="40% - Ênfase1 2 3 5 3" xfId="18572"/>
    <cellStyle name="40% - Ênfase1 2 3 5 4" xfId="18573"/>
    <cellStyle name="40% - Ênfase1 2 3 5 5" xfId="18574"/>
    <cellStyle name="40% - Ênfase1 2 3 5 6" xfId="18575"/>
    <cellStyle name="40% - Ênfase1 2 3 6" xfId="18576"/>
    <cellStyle name="40% - Ênfase1 2 3 6 2" xfId="18577"/>
    <cellStyle name="40% - Ênfase1 2 3 6 3" xfId="18578"/>
    <cellStyle name="40% - Ênfase1 2 3 6 4" xfId="18579"/>
    <cellStyle name="40% - Ênfase1 2 3 7" xfId="18580"/>
    <cellStyle name="40% - Ênfase1 2 3 8" xfId="18581"/>
    <cellStyle name="40% - Ênfase1 2 3 9" xfId="18582"/>
    <cellStyle name="40% - Ênfase1 2 4" xfId="18583"/>
    <cellStyle name="40% - Ênfase1 2 4 10" xfId="18584"/>
    <cellStyle name="40% - Ênfase1 2 4 2" xfId="18585"/>
    <cellStyle name="40% - Ênfase1 2 4 2 2" xfId="18586"/>
    <cellStyle name="40% - Ênfase1 2 4 2 2 2" xfId="18587"/>
    <cellStyle name="40% - Ênfase1 2 4 2 2 2 2" xfId="18588"/>
    <cellStyle name="40% - Ênfase1 2 4 2 2 3" xfId="18589"/>
    <cellStyle name="40% - Ênfase1 2 4 2 2 4" xfId="18590"/>
    <cellStyle name="40% - Ênfase1 2 4 2 2 5" xfId="18591"/>
    <cellStyle name="40% - Ênfase1 2 4 2 2 6" xfId="18592"/>
    <cellStyle name="40% - Ênfase1 2 4 2 3" xfId="18593"/>
    <cellStyle name="40% - Ênfase1 2 4 2 3 2" xfId="18594"/>
    <cellStyle name="40% - Ênfase1 2 4 2 3 3" xfId="18595"/>
    <cellStyle name="40% - Ênfase1 2 4 2 4" xfId="18596"/>
    <cellStyle name="40% - Ênfase1 2 4 2 5" xfId="18597"/>
    <cellStyle name="40% - Ênfase1 2 4 2 6" xfId="18598"/>
    <cellStyle name="40% - Ênfase1 2 4 2 7" xfId="18599"/>
    <cellStyle name="40% - Ênfase1 2 4 2 8" xfId="18600"/>
    <cellStyle name="40% - Ênfase1 2 4 3" xfId="18601"/>
    <cellStyle name="40% - Ênfase1 2 4 3 2" xfId="18602"/>
    <cellStyle name="40% - Ênfase1 2 4 3 2 2" xfId="18603"/>
    <cellStyle name="40% - Ênfase1 2 4 3 3" xfId="18604"/>
    <cellStyle name="40% - Ênfase1 2 4 3 4" xfId="18605"/>
    <cellStyle name="40% - Ênfase1 2 4 3 5" xfId="18606"/>
    <cellStyle name="40% - Ênfase1 2 4 3 6" xfId="18607"/>
    <cellStyle name="40% - Ênfase1 2 4 4" xfId="18608"/>
    <cellStyle name="40% - Ênfase1 2 4 4 2" xfId="18609"/>
    <cellStyle name="40% - Ênfase1 2 4 4 3" xfId="18610"/>
    <cellStyle name="40% - Ênfase1 2 4 4 4" xfId="18611"/>
    <cellStyle name="40% - Ênfase1 2 4 5" xfId="18612"/>
    <cellStyle name="40% - Ênfase1 2 4 6" xfId="18613"/>
    <cellStyle name="40% - Ênfase1 2 4 7" xfId="18614"/>
    <cellStyle name="40% - Ênfase1 2 4 8" xfId="18615"/>
    <cellStyle name="40% - Ênfase1 2 4 9" xfId="18616"/>
    <cellStyle name="40% - Ênfase1 20" xfId="18617"/>
    <cellStyle name="40% - Ênfase1 20 2" xfId="18618"/>
    <cellStyle name="40% - Ênfase1 20 3" xfId="18619"/>
    <cellStyle name="40% - Ênfase1 20 4" xfId="18620"/>
    <cellStyle name="40% - Ênfase1 20 5" xfId="18621"/>
    <cellStyle name="40% - Ênfase1 20 6" xfId="18622"/>
    <cellStyle name="40% - Ênfase1 21" xfId="18623"/>
    <cellStyle name="40% - Ênfase1 22" xfId="18624"/>
    <cellStyle name="40% - Ênfase1 23" xfId="18625"/>
    <cellStyle name="40% - Ênfase1 24" xfId="18626"/>
    <cellStyle name="40% - Ênfase1 25" xfId="18627"/>
    <cellStyle name="40% - Ênfase1 26" xfId="18628"/>
    <cellStyle name="40% - Ênfase1 3" xfId="229"/>
    <cellStyle name="40% - Ênfase1 3 2" xfId="230"/>
    <cellStyle name="40% - Ênfase1 3 2 2" xfId="18629"/>
    <cellStyle name="40% - Ênfase1 3 2 2 10" xfId="18630"/>
    <cellStyle name="40% - Ênfase1 3 2 2 2" xfId="18631"/>
    <cellStyle name="40% - Ênfase1 3 2 2 2 2" xfId="18632"/>
    <cellStyle name="40% - Ênfase1 3 2 2 2 2 2" xfId="18633"/>
    <cellStyle name="40% - Ênfase1 3 2 2 2 2 2 2" xfId="18634"/>
    <cellStyle name="40% - Ênfase1 3 2 2 2 2 3" xfId="18635"/>
    <cellStyle name="40% - Ênfase1 3 2 2 2 2 4" xfId="18636"/>
    <cellStyle name="40% - Ênfase1 3 2 2 2 2 5" xfId="18637"/>
    <cellStyle name="40% - Ênfase1 3 2 2 2 2 6" xfId="18638"/>
    <cellStyle name="40% - Ênfase1 3 2 2 2 3" xfId="18639"/>
    <cellStyle name="40% - Ênfase1 3 2 2 2 3 2" xfId="18640"/>
    <cellStyle name="40% - Ênfase1 3 2 2 2 3 3" xfId="18641"/>
    <cellStyle name="40% - Ênfase1 3 2 2 2 4" xfId="18642"/>
    <cellStyle name="40% - Ênfase1 3 2 2 2 5" xfId="18643"/>
    <cellStyle name="40% - Ênfase1 3 2 2 2 6" xfId="18644"/>
    <cellStyle name="40% - Ênfase1 3 2 2 2 7" xfId="18645"/>
    <cellStyle name="40% - Ênfase1 3 2 2 2 8" xfId="18646"/>
    <cellStyle name="40% - Ênfase1 3 2 2 3" xfId="18647"/>
    <cellStyle name="40% - Ênfase1 3 2 2 3 2" xfId="18648"/>
    <cellStyle name="40% - Ênfase1 3 2 2 3 2 2" xfId="18649"/>
    <cellStyle name="40% - Ênfase1 3 2 2 3 3" xfId="18650"/>
    <cellStyle name="40% - Ênfase1 3 2 2 3 4" xfId="18651"/>
    <cellStyle name="40% - Ênfase1 3 2 2 3 5" xfId="18652"/>
    <cellStyle name="40% - Ênfase1 3 2 2 3 6" xfId="18653"/>
    <cellStyle name="40% - Ênfase1 3 2 2 4" xfId="18654"/>
    <cellStyle name="40% - Ênfase1 3 2 2 4 2" xfId="18655"/>
    <cellStyle name="40% - Ênfase1 3 2 2 4 3" xfId="18656"/>
    <cellStyle name="40% - Ênfase1 3 2 2 4 4" xfId="18657"/>
    <cellStyle name="40% - Ênfase1 3 2 2 5" xfId="18658"/>
    <cellStyle name="40% - Ênfase1 3 2 2 6" xfId="18659"/>
    <cellStyle name="40% - Ênfase1 3 2 2 7" xfId="18660"/>
    <cellStyle name="40% - Ênfase1 3 2 2 8" xfId="18661"/>
    <cellStyle name="40% - Ênfase1 3 2 2 9" xfId="18662"/>
    <cellStyle name="40% - Ênfase1 3 2 3" xfId="18663"/>
    <cellStyle name="40% - Ênfase1 3 2 4" xfId="18664"/>
    <cellStyle name="40% - Ênfase1 3 2 4 10" xfId="18665"/>
    <cellStyle name="40% - Ênfase1 3 2 4 2" xfId="18666"/>
    <cellStyle name="40% - Ênfase1 3 2 4 2 2" xfId="18667"/>
    <cellStyle name="40% - Ênfase1 3 2 4 2 2 2" xfId="18668"/>
    <cellStyle name="40% - Ênfase1 3 2 4 2 2 2 2" xfId="18669"/>
    <cellStyle name="40% - Ênfase1 3 2 4 2 2 3" xfId="18670"/>
    <cellStyle name="40% - Ênfase1 3 2 4 2 2 4" xfId="18671"/>
    <cellStyle name="40% - Ênfase1 3 2 4 2 2 5" xfId="18672"/>
    <cellStyle name="40% - Ênfase1 3 2 4 2 2 6" xfId="18673"/>
    <cellStyle name="40% - Ênfase1 3 2 4 2 3" xfId="18674"/>
    <cellStyle name="40% - Ênfase1 3 2 4 2 3 2" xfId="18675"/>
    <cellStyle name="40% - Ênfase1 3 2 4 2 3 3" xfId="18676"/>
    <cellStyle name="40% - Ênfase1 3 2 4 2 4" xfId="18677"/>
    <cellStyle name="40% - Ênfase1 3 2 4 2 5" xfId="18678"/>
    <cellStyle name="40% - Ênfase1 3 2 4 2 6" xfId="18679"/>
    <cellStyle name="40% - Ênfase1 3 2 4 2 7" xfId="18680"/>
    <cellStyle name="40% - Ênfase1 3 2 4 2 8" xfId="18681"/>
    <cellStyle name="40% - Ênfase1 3 2 4 3" xfId="18682"/>
    <cellStyle name="40% - Ênfase1 3 2 4 3 2" xfId="18683"/>
    <cellStyle name="40% - Ênfase1 3 2 4 3 2 2" xfId="18684"/>
    <cellStyle name="40% - Ênfase1 3 2 4 3 3" xfId="18685"/>
    <cellStyle name="40% - Ênfase1 3 2 4 3 4" xfId="18686"/>
    <cellStyle name="40% - Ênfase1 3 2 4 3 5" xfId="18687"/>
    <cellStyle name="40% - Ênfase1 3 2 4 3 6" xfId="18688"/>
    <cellStyle name="40% - Ênfase1 3 2 4 4" xfId="18689"/>
    <cellStyle name="40% - Ênfase1 3 2 4 4 2" xfId="18690"/>
    <cellStyle name="40% - Ênfase1 3 2 4 4 3" xfId="18691"/>
    <cellStyle name="40% - Ênfase1 3 2 4 4 4" xfId="18692"/>
    <cellStyle name="40% - Ênfase1 3 2 4 5" xfId="18693"/>
    <cellStyle name="40% - Ênfase1 3 2 4 6" xfId="18694"/>
    <cellStyle name="40% - Ênfase1 3 2 4 7" xfId="18695"/>
    <cellStyle name="40% - Ênfase1 3 2 4 8" xfId="18696"/>
    <cellStyle name="40% - Ênfase1 3 2 4 9" xfId="18697"/>
    <cellStyle name="40% - Ênfase1 3 2 5" xfId="18698"/>
    <cellStyle name="40% - Ênfase1 3 2 5 10" xfId="18699"/>
    <cellStyle name="40% - Ênfase1 3 2 5 2" xfId="18700"/>
    <cellStyle name="40% - Ênfase1 3 2 5 2 2" xfId="18701"/>
    <cellStyle name="40% - Ênfase1 3 2 5 2 2 2" xfId="18702"/>
    <cellStyle name="40% - Ênfase1 3 2 5 2 2 2 2" xfId="18703"/>
    <cellStyle name="40% - Ênfase1 3 2 5 2 2 3" xfId="18704"/>
    <cellStyle name="40% - Ênfase1 3 2 5 2 2 4" xfId="18705"/>
    <cellStyle name="40% - Ênfase1 3 2 5 2 2 5" xfId="18706"/>
    <cellStyle name="40% - Ênfase1 3 2 5 2 2 6" xfId="18707"/>
    <cellStyle name="40% - Ênfase1 3 2 5 2 3" xfId="18708"/>
    <cellStyle name="40% - Ênfase1 3 2 5 2 3 2" xfId="18709"/>
    <cellStyle name="40% - Ênfase1 3 2 5 2 3 3" xfId="18710"/>
    <cellStyle name="40% - Ênfase1 3 2 5 2 4" xfId="18711"/>
    <cellStyle name="40% - Ênfase1 3 2 5 2 5" xfId="18712"/>
    <cellStyle name="40% - Ênfase1 3 2 5 2 6" xfId="18713"/>
    <cellStyle name="40% - Ênfase1 3 2 5 2 7" xfId="18714"/>
    <cellStyle name="40% - Ênfase1 3 2 5 2 8" xfId="18715"/>
    <cellStyle name="40% - Ênfase1 3 2 5 3" xfId="18716"/>
    <cellStyle name="40% - Ênfase1 3 2 5 3 2" xfId="18717"/>
    <cellStyle name="40% - Ênfase1 3 2 5 3 2 2" xfId="18718"/>
    <cellStyle name="40% - Ênfase1 3 2 5 3 3" xfId="18719"/>
    <cellStyle name="40% - Ênfase1 3 2 5 3 4" xfId="18720"/>
    <cellStyle name="40% - Ênfase1 3 2 5 3 5" xfId="18721"/>
    <cellStyle name="40% - Ênfase1 3 2 5 3 6" xfId="18722"/>
    <cellStyle name="40% - Ênfase1 3 2 5 4" xfId="18723"/>
    <cellStyle name="40% - Ênfase1 3 2 5 4 2" xfId="18724"/>
    <cellStyle name="40% - Ênfase1 3 2 5 4 3" xfId="18725"/>
    <cellStyle name="40% - Ênfase1 3 2 5 4 4" xfId="18726"/>
    <cellStyle name="40% - Ênfase1 3 2 5 5" xfId="18727"/>
    <cellStyle name="40% - Ênfase1 3 2 5 6" xfId="18728"/>
    <cellStyle name="40% - Ênfase1 3 2 5 7" xfId="18729"/>
    <cellStyle name="40% - Ênfase1 3 2 5 8" xfId="18730"/>
    <cellStyle name="40% - Ênfase1 3 2 5 9" xfId="18731"/>
    <cellStyle name="40% - Ênfase1 3 2 6" xfId="18732"/>
    <cellStyle name="40% - Ênfase1 3 2 6 10" xfId="18733"/>
    <cellStyle name="40% - Ênfase1 3 2 6 2" xfId="18734"/>
    <cellStyle name="40% - Ênfase1 3 2 6 2 2" xfId="18735"/>
    <cellStyle name="40% - Ênfase1 3 2 6 2 2 2" xfId="18736"/>
    <cellStyle name="40% - Ênfase1 3 2 6 2 2 2 2" xfId="18737"/>
    <cellStyle name="40% - Ênfase1 3 2 6 2 2 3" xfId="18738"/>
    <cellStyle name="40% - Ênfase1 3 2 6 2 2 4" xfId="18739"/>
    <cellStyle name="40% - Ênfase1 3 2 6 2 2 5" xfId="18740"/>
    <cellStyle name="40% - Ênfase1 3 2 6 2 2 6" xfId="18741"/>
    <cellStyle name="40% - Ênfase1 3 2 6 2 3" xfId="18742"/>
    <cellStyle name="40% - Ênfase1 3 2 6 2 3 2" xfId="18743"/>
    <cellStyle name="40% - Ênfase1 3 2 6 2 3 3" xfId="18744"/>
    <cellStyle name="40% - Ênfase1 3 2 6 2 4" xfId="18745"/>
    <cellStyle name="40% - Ênfase1 3 2 6 2 5" xfId="18746"/>
    <cellStyle name="40% - Ênfase1 3 2 6 2 6" xfId="18747"/>
    <cellStyle name="40% - Ênfase1 3 2 6 2 7" xfId="18748"/>
    <cellStyle name="40% - Ênfase1 3 2 6 2 8" xfId="18749"/>
    <cellStyle name="40% - Ênfase1 3 2 6 3" xfId="18750"/>
    <cellStyle name="40% - Ênfase1 3 2 6 3 2" xfId="18751"/>
    <cellStyle name="40% - Ênfase1 3 2 6 3 2 2" xfId="18752"/>
    <cellStyle name="40% - Ênfase1 3 2 6 3 3" xfId="18753"/>
    <cellStyle name="40% - Ênfase1 3 2 6 3 4" xfId="18754"/>
    <cellStyle name="40% - Ênfase1 3 2 6 3 5" xfId="18755"/>
    <cellStyle name="40% - Ênfase1 3 2 6 3 6" xfId="18756"/>
    <cellStyle name="40% - Ênfase1 3 2 6 4" xfId="18757"/>
    <cellStyle name="40% - Ênfase1 3 2 6 4 2" xfId="18758"/>
    <cellStyle name="40% - Ênfase1 3 2 6 4 3" xfId="18759"/>
    <cellStyle name="40% - Ênfase1 3 2 6 4 4" xfId="18760"/>
    <cellStyle name="40% - Ênfase1 3 2 6 5" xfId="18761"/>
    <cellStyle name="40% - Ênfase1 3 2 6 6" xfId="18762"/>
    <cellStyle name="40% - Ênfase1 3 2 6 7" xfId="18763"/>
    <cellStyle name="40% - Ênfase1 3 2 6 8" xfId="18764"/>
    <cellStyle name="40% - Ênfase1 3 2 6 9" xfId="18765"/>
    <cellStyle name="40% - Ênfase1 3 3" xfId="3075"/>
    <cellStyle name="40% - Ênfase1 3 3 10" xfId="18766"/>
    <cellStyle name="40% - Ênfase1 3 3 11" xfId="18767"/>
    <cellStyle name="40% - Ênfase1 3 3 12" xfId="18768"/>
    <cellStyle name="40% - Ênfase1 3 3 2" xfId="18769"/>
    <cellStyle name="40% - Ênfase1 3 3 3" xfId="18770"/>
    <cellStyle name="40% - Ênfase1 3 3 3 2" xfId="18771"/>
    <cellStyle name="40% - Ênfase1 3 3 3 2 2" xfId="18772"/>
    <cellStyle name="40% - Ênfase1 3 3 3 2 2 2" xfId="18773"/>
    <cellStyle name="40% - Ênfase1 3 3 3 2 3" xfId="18774"/>
    <cellStyle name="40% - Ênfase1 3 3 3 2 4" xfId="18775"/>
    <cellStyle name="40% - Ênfase1 3 3 3 2 5" xfId="18776"/>
    <cellStyle name="40% - Ênfase1 3 3 3 2 6" xfId="18777"/>
    <cellStyle name="40% - Ênfase1 3 3 3 3" xfId="18778"/>
    <cellStyle name="40% - Ênfase1 3 3 3 3 2" xfId="18779"/>
    <cellStyle name="40% - Ênfase1 3 3 3 3 3" xfId="18780"/>
    <cellStyle name="40% - Ênfase1 3 3 3 3 4" xfId="18781"/>
    <cellStyle name="40% - Ênfase1 3 3 3 4" xfId="18782"/>
    <cellStyle name="40% - Ênfase1 3 3 3 5" xfId="18783"/>
    <cellStyle name="40% - Ênfase1 3 3 3 6" xfId="18784"/>
    <cellStyle name="40% - Ênfase1 3 3 3 7" xfId="18785"/>
    <cellStyle name="40% - Ênfase1 3 3 3 8" xfId="18786"/>
    <cellStyle name="40% - Ênfase1 3 3 3 9" xfId="18787"/>
    <cellStyle name="40% - Ênfase1 3 3 4" xfId="18788"/>
    <cellStyle name="40% - Ênfase1 3 3 4 2" xfId="18789"/>
    <cellStyle name="40% - Ênfase1 3 3 4 2 2" xfId="18790"/>
    <cellStyle name="40% - Ênfase1 3 3 4 2 2 2" xfId="18791"/>
    <cellStyle name="40% - Ênfase1 3 3 4 2 3" xfId="18792"/>
    <cellStyle name="40% - Ênfase1 3 3 4 2 4" xfId="18793"/>
    <cellStyle name="40% - Ênfase1 3 3 4 2 5" xfId="18794"/>
    <cellStyle name="40% - Ênfase1 3 3 4 2 6" xfId="18795"/>
    <cellStyle name="40% - Ênfase1 3 3 4 3" xfId="18796"/>
    <cellStyle name="40% - Ênfase1 3 3 4 3 2" xfId="18797"/>
    <cellStyle name="40% - Ênfase1 3 3 4 3 3" xfId="18798"/>
    <cellStyle name="40% - Ênfase1 3 3 4 4" xfId="18799"/>
    <cellStyle name="40% - Ênfase1 3 3 4 5" xfId="18800"/>
    <cellStyle name="40% - Ênfase1 3 3 4 6" xfId="18801"/>
    <cellStyle name="40% - Ênfase1 3 3 4 7" xfId="18802"/>
    <cellStyle name="40% - Ênfase1 3 3 4 8" xfId="18803"/>
    <cellStyle name="40% - Ênfase1 3 3 5" xfId="18804"/>
    <cellStyle name="40% - Ênfase1 3 3 5 2" xfId="18805"/>
    <cellStyle name="40% - Ênfase1 3 3 5 2 2" xfId="18806"/>
    <cellStyle name="40% - Ênfase1 3 3 5 3" xfId="18807"/>
    <cellStyle name="40% - Ênfase1 3 3 5 4" xfId="18808"/>
    <cellStyle name="40% - Ênfase1 3 3 5 5" xfId="18809"/>
    <cellStyle name="40% - Ênfase1 3 3 5 6" xfId="18810"/>
    <cellStyle name="40% - Ênfase1 3 3 6" xfId="18811"/>
    <cellStyle name="40% - Ênfase1 3 3 6 2" xfId="18812"/>
    <cellStyle name="40% - Ênfase1 3 3 6 3" xfId="18813"/>
    <cellStyle name="40% - Ênfase1 3 3 6 4" xfId="18814"/>
    <cellStyle name="40% - Ênfase1 3 3 7" xfId="18815"/>
    <cellStyle name="40% - Ênfase1 3 3 8" xfId="18816"/>
    <cellStyle name="40% - Ênfase1 3 3 9" xfId="18817"/>
    <cellStyle name="40% - Ênfase1 3 4" xfId="18818"/>
    <cellStyle name="40% - Ênfase1 3 4 10" xfId="18819"/>
    <cellStyle name="40% - Ênfase1 3 4 2" xfId="18820"/>
    <cellStyle name="40% - Ênfase1 3 4 2 2" xfId="18821"/>
    <cellStyle name="40% - Ênfase1 3 4 2 2 2" xfId="18822"/>
    <cellStyle name="40% - Ênfase1 3 4 2 2 2 2" xfId="18823"/>
    <cellStyle name="40% - Ênfase1 3 4 2 2 3" xfId="18824"/>
    <cellStyle name="40% - Ênfase1 3 4 2 2 4" xfId="18825"/>
    <cellStyle name="40% - Ênfase1 3 4 2 2 5" xfId="18826"/>
    <cellStyle name="40% - Ênfase1 3 4 2 2 6" xfId="18827"/>
    <cellStyle name="40% - Ênfase1 3 4 2 3" xfId="18828"/>
    <cellStyle name="40% - Ênfase1 3 4 2 3 2" xfId="18829"/>
    <cellStyle name="40% - Ênfase1 3 4 2 3 3" xfId="18830"/>
    <cellStyle name="40% - Ênfase1 3 4 2 4" xfId="18831"/>
    <cellStyle name="40% - Ênfase1 3 4 2 5" xfId="18832"/>
    <cellStyle name="40% - Ênfase1 3 4 2 6" xfId="18833"/>
    <cellStyle name="40% - Ênfase1 3 4 2 7" xfId="18834"/>
    <cellStyle name="40% - Ênfase1 3 4 2 8" xfId="18835"/>
    <cellStyle name="40% - Ênfase1 3 4 3" xfId="18836"/>
    <cellStyle name="40% - Ênfase1 3 4 3 2" xfId="18837"/>
    <cellStyle name="40% - Ênfase1 3 4 3 2 2" xfId="18838"/>
    <cellStyle name="40% - Ênfase1 3 4 3 3" xfId="18839"/>
    <cellStyle name="40% - Ênfase1 3 4 3 4" xfId="18840"/>
    <cellStyle name="40% - Ênfase1 3 4 3 5" xfId="18841"/>
    <cellStyle name="40% - Ênfase1 3 4 3 6" xfId="18842"/>
    <cellStyle name="40% - Ênfase1 3 4 4" xfId="18843"/>
    <cellStyle name="40% - Ênfase1 3 4 4 2" xfId="18844"/>
    <cellStyle name="40% - Ênfase1 3 4 4 3" xfId="18845"/>
    <cellStyle name="40% - Ênfase1 3 4 4 4" xfId="18846"/>
    <cellStyle name="40% - Ênfase1 3 4 5" xfId="18847"/>
    <cellStyle name="40% - Ênfase1 3 4 6" xfId="18848"/>
    <cellStyle name="40% - Ênfase1 3 4 7" xfId="18849"/>
    <cellStyle name="40% - Ênfase1 3 4 8" xfId="18850"/>
    <cellStyle name="40% - Ênfase1 3 4 9" xfId="18851"/>
    <cellStyle name="40% - Ênfase1 4" xfId="231"/>
    <cellStyle name="40% - Ênfase1 4 2" xfId="232"/>
    <cellStyle name="40% - Ênfase1 4 3" xfId="3076"/>
    <cellStyle name="40% - Ênfase1 4 3 10" xfId="18852"/>
    <cellStyle name="40% - Ênfase1 4 3 11" xfId="18853"/>
    <cellStyle name="40% - Ênfase1 4 3 12" xfId="18854"/>
    <cellStyle name="40% - Ênfase1 4 3 2" xfId="18855"/>
    <cellStyle name="40% - Ênfase1 4 3 3" xfId="18856"/>
    <cellStyle name="40% - Ênfase1 4 3 3 2" xfId="18857"/>
    <cellStyle name="40% - Ênfase1 4 3 3 2 2" xfId="18858"/>
    <cellStyle name="40% - Ênfase1 4 3 3 2 2 2" xfId="18859"/>
    <cellStyle name="40% - Ênfase1 4 3 3 2 3" xfId="18860"/>
    <cellStyle name="40% - Ênfase1 4 3 3 2 4" xfId="18861"/>
    <cellStyle name="40% - Ênfase1 4 3 3 2 5" xfId="18862"/>
    <cellStyle name="40% - Ênfase1 4 3 3 2 6" xfId="18863"/>
    <cellStyle name="40% - Ênfase1 4 3 3 3" xfId="18864"/>
    <cellStyle name="40% - Ênfase1 4 3 3 3 2" xfId="18865"/>
    <cellStyle name="40% - Ênfase1 4 3 3 3 3" xfId="18866"/>
    <cellStyle name="40% - Ênfase1 4 3 3 3 4" xfId="18867"/>
    <cellStyle name="40% - Ênfase1 4 3 3 4" xfId="18868"/>
    <cellStyle name="40% - Ênfase1 4 3 3 5" xfId="18869"/>
    <cellStyle name="40% - Ênfase1 4 3 3 6" xfId="18870"/>
    <cellStyle name="40% - Ênfase1 4 3 3 7" xfId="18871"/>
    <cellStyle name="40% - Ênfase1 4 3 3 8" xfId="18872"/>
    <cellStyle name="40% - Ênfase1 4 3 3 9" xfId="18873"/>
    <cellStyle name="40% - Ênfase1 4 3 4" xfId="18874"/>
    <cellStyle name="40% - Ênfase1 4 3 4 2" xfId="18875"/>
    <cellStyle name="40% - Ênfase1 4 3 4 2 2" xfId="18876"/>
    <cellStyle name="40% - Ênfase1 4 3 4 2 2 2" xfId="18877"/>
    <cellStyle name="40% - Ênfase1 4 3 4 2 3" xfId="18878"/>
    <cellStyle name="40% - Ênfase1 4 3 4 2 4" xfId="18879"/>
    <cellStyle name="40% - Ênfase1 4 3 4 2 5" xfId="18880"/>
    <cellStyle name="40% - Ênfase1 4 3 4 2 6" xfId="18881"/>
    <cellStyle name="40% - Ênfase1 4 3 4 3" xfId="18882"/>
    <cellStyle name="40% - Ênfase1 4 3 4 3 2" xfId="18883"/>
    <cellStyle name="40% - Ênfase1 4 3 4 3 3" xfId="18884"/>
    <cellStyle name="40% - Ênfase1 4 3 4 4" xfId="18885"/>
    <cellStyle name="40% - Ênfase1 4 3 4 5" xfId="18886"/>
    <cellStyle name="40% - Ênfase1 4 3 4 6" xfId="18887"/>
    <cellStyle name="40% - Ênfase1 4 3 4 7" xfId="18888"/>
    <cellStyle name="40% - Ênfase1 4 3 4 8" xfId="18889"/>
    <cellStyle name="40% - Ênfase1 4 3 5" xfId="18890"/>
    <cellStyle name="40% - Ênfase1 4 3 5 2" xfId="18891"/>
    <cellStyle name="40% - Ênfase1 4 3 5 2 2" xfId="18892"/>
    <cellStyle name="40% - Ênfase1 4 3 5 3" xfId="18893"/>
    <cellStyle name="40% - Ênfase1 4 3 5 4" xfId="18894"/>
    <cellStyle name="40% - Ênfase1 4 3 5 5" xfId="18895"/>
    <cellStyle name="40% - Ênfase1 4 3 5 6" xfId="18896"/>
    <cellStyle name="40% - Ênfase1 4 3 6" xfId="18897"/>
    <cellStyle name="40% - Ênfase1 4 3 6 2" xfId="18898"/>
    <cellStyle name="40% - Ênfase1 4 3 6 3" xfId="18899"/>
    <cellStyle name="40% - Ênfase1 4 3 6 4" xfId="18900"/>
    <cellStyle name="40% - Ênfase1 4 3 7" xfId="18901"/>
    <cellStyle name="40% - Ênfase1 4 3 8" xfId="18902"/>
    <cellStyle name="40% - Ênfase1 4 3 9" xfId="18903"/>
    <cellStyle name="40% - Ênfase1 4 4" xfId="18904"/>
    <cellStyle name="40% - Ênfase1 4 4 10" xfId="18905"/>
    <cellStyle name="40% - Ênfase1 4 4 2" xfId="18906"/>
    <cellStyle name="40% - Ênfase1 4 4 2 2" xfId="18907"/>
    <cellStyle name="40% - Ênfase1 4 4 2 2 2" xfId="18908"/>
    <cellStyle name="40% - Ênfase1 4 4 2 2 2 2" xfId="18909"/>
    <cellStyle name="40% - Ênfase1 4 4 2 2 3" xfId="18910"/>
    <cellStyle name="40% - Ênfase1 4 4 2 2 4" xfId="18911"/>
    <cellStyle name="40% - Ênfase1 4 4 2 2 5" xfId="18912"/>
    <cellStyle name="40% - Ênfase1 4 4 2 2 6" xfId="18913"/>
    <cellStyle name="40% - Ênfase1 4 4 2 3" xfId="18914"/>
    <cellStyle name="40% - Ênfase1 4 4 2 3 2" xfId="18915"/>
    <cellStyle name="40% - Ênfase1 4 4 2 3 3" xfId="18916"/>
    <cellStyle name="40% - Ênfase1 4 4 2 4" xfId="18917"/>
    <cellStyle name="40% - Ênfase1 4 4 2 5" xfId="18918"/>
    <cellStyle name="40% - Ênfase1 4 4 2 6" xfId="18919"/>
    <cellStyle name="40% - Ênfase1 4 4 2 7" xfId="18920"/>
    <cellStyle name="40% - Ênfase1 4 4 2 8" xfId="18921"/>
    <cellStyle name="40% - Ênfase1 4 4 3" xfId="18922"/>
    <cellStyle name="40% - Ênfase1 4 4 3 2" xfId="18923"/>
    <cellStyle name="40% - Ênfase1 4 4 3 2 2" xfId="18924"/>
    <cellStyle name="40% - Ênfase1 4 4 3 3" xfId="18925"/>
    <cellStyle name="40% - Ênfase1 4 4 3 4" xfId="18926"/>
    <cellStyle name="40% - Ênfase1 4 4 3 5" xfId="18927"/>
    <cellStyle name="40% - Ênfase1 4 4 3 6" xfId="18928"/>
    <cellStyle name="40% - Ênfase1 4 4 4" xfId="18929"/>
    <cellStyle name="40% - Ênfase1 4 4 4 2" xfId="18930"/>
    <cellStyle name="40% - Ênfase1 4 4 4 3" xfId="18931"/>
    <cellStyle name="40% - Ênfase1 4 4 4 4" xfId="18932"/>
    <cellStyle name="40% - Ênfase1 4 4 5" xfId="18933"/>
    <cellStyle name="40% - Ênfase1 4 4 6" xfId="18934"/>
    <cellStyle name="40% - Ênfase1 4 4 7" xfId="18935"/>
    <cellStyle name="40% - Ênfase1 4 4 8" xfId="18936"/>
    <cellStyle name="40% - Ênfase1 4 4 9" xfId="18937"/>
    <cellStyle name="40% - Ênfase1 5" xfId="233"/>
    <cellStyle name="40% - Ênfase1 5 2" xfId="234"/>
    <cellStyle name="40% - Ênfase1 5 3" xfId="3077"/>
    <cellStyle name="40% - Ênfase1 5 3 10" xfId="18938"/>
    <cellStyle name="40% - Ênfase1 5 3 11" xfId="18939"/>
    <cellStyle name="40% - Ênfase1 5 3 12" xfId="18940"/>
    <cellStyle name="40% - Ênfase1 5 3 2" xfId="18941"/>
    <cellStyle name="40% - Ênfase1 5 3 3" xfId="18942"/>
    <cellStyle name="40% - Ênfase1 5 3 3 2" xfId="18943"/>
    <cellStyle name="40% - Ênfase1 5 3 3 2 2" xfId="18944"/>
    <cellStyle name="40% - Ênfase1 5 3 3 2 2 2" xfId="18945"/>
    <cellStyle name="40% - Ênfase1 5 3 3 2 3" xfId="18946"/>
    <cellStyle name="40% - Ênfase1 5 3 3 2 4" xfId="18947"/>
    <cellStyle name="40% - Ênfase1 5 3 3 2 5" xfId="18948"/>
    <cellStyle name="40% - Ênfase1 5 3 3 2 6" xfId="18949"/>
    <cellStyle name="40% - Ênfase1 5 3 3 3" xfId="18950"/>
    <cellStyle name="40% - Ênfase1 5 3 3 3 2" xfId="18951"/>
    <cellStyle name="40% - Ênfase1 5 3 3 3 3" xfId="18952"/>
    <cellStyle name="40% - Ênfase1 5 3 3 3 4" xfId="18953"/>
    <cellStyle name="40% - Ênfase1 5 3 3 4" xfId="18954"/>
    <cellStyle name="40% - Ênfase1 5 3 3 5" xfId="18955"/>
    <cellStyle name="40% - Ênfase1 5 3 3 6" xfId="18956"/>
    <cellStyle name="40% - Ênfase1 5 3 3 7" xfId="18957"/>
    <cellStyle name="40% - Ênfase1 5 3 3 8" xfId="18958"/>
    <cellStyle name="40% - Ênfase1 5 3 3 9" xfId="18959"/>
    <cellStyle name="40% - Ênfase1 5 3 4" xfId="18960"/>
    <cellStyle name="40% - Ênfase1 5 3 4 2" xfId="18961"/>
    <cellStyle name="40% - Ênfase1 5 3 4 2 2" xfId="18962"/>
    <cellStyle name="40% - Ênfase1 5 3 4 2 2 2" xfId="18963"/>
    <cellStyle name="40% - Ênfase1 5 3 4 2 3" xfId="18964"/>
    <cellStyle name="40% - Ênfase1 5 3 4 2 4" xfId="18965"/>
    <cellStyle name="40% - Ênfase1 5 3 4 2 5" xfId="18966"/>
    <cellStyle name="40% - Ênfase1 5 3 4 2 6" xfId="18967"/>
    <cellStyle name="40% - Ênfase1 5 3 4 3" xfId="18968"/>
    <cellStyle name="40% - Ênfase1 5 3 4 3 2" xfId="18969"/>
    <cellStyle name="40% - Ênfase1 5 3 4 3 3" xfId="18970"/>
    <cellStyle name="40% - Ênfase1 5 3 4 4" xfId="18971"/>
    <cellStyle name="40% - Ênfase1 5 3 4 5" xfId="18972"/>
    <cellStyle name="40% - Ênfase1 5 3 4 6" xfId="18973"/>
    <cellStyle name="40% - Ênfase1 5 3 4 7" xfId="18974"/>
    <cellStyle name="40% - Ênfase1 5 3 4 8" xfId="18975"/>
    <cellStyle name="40% - Ênfase1 5 3 5" xfId="18976"/>
    <cellStyle name="40% - Ênfase1 5 3 5 2" xfId="18977"/>
    <cellStyle name="40% - Ênfase1 5 3 5 2 2" xfId="18978"/>
    <cellStyle name="40% - Ênfase1 5 3 5 3" xfId="18979"/>
    <cellStyle name="40% - Ênfase1 5 3 5 4" xfId="18980"/>
    <cellStyle name="40% - Ênfase1 5 3 5 5" xfId="18981"/>
    <cellStyle name="40% - Ênfase1 5 3 5 6" xfId="18982"/>
    <cellStyle name="40% - Ênfase1 5 3 6" xfId="18983"/>
    <cellStyle name="40% - Ênfase1 5 3 6 2" xfId="18984"/>
    <cellStyle name="40% - Ênfase1 5 3 6 3" xfId="18985"/>
    <cellStyle name="40% - Ênfase1 5 3 6 4" xfId="18986"/>
    <cellStyle name="40% - Ênfase1 5 3 7" xfId="18987"/>
    <cellStyle name="40% - Ênfase1 5 3 8" xfId="18988"/>
    <cellStyle name="40% - Ênfase1 5 3 9" xfId="18989"/>
    <cellStyle name="40% - Ênfase1 5 4" xfId="18990"/>
    <cellStyle name="40% - Ênfase1 5 4 10" xfId="18991"/>
    <cellStyle name="40% - Ênfase1 5 4 2" xfId="18992"/>
    <cellStyle name="40% - Ênfase1 5 4 2 2" xfId="18993"/>
    <cellStyle name="40% - Ênfase1 5 4 2 2 2" xfId="18994"/>
    <cellStyle name="40% - Ênfase1 5 4 2 2 2 2" xfId="18995"/>
    <cellStyle name="40% - Ênfase1 5 4 2 2 3" xfId="18996"/>
    <cellStyle name="40% - Ênfase1 5 4 2 2 4" xfId="18997"/>
    <cellStyle name="40% - Ênfase1 5 4 2 2 5" xfId="18998"/>
    <cellStyle name="40% - Ênfase1 5 4 2 2 6" xfId="18999"/>
    <cellStyle name="40% - Ênfase1 5 4 2 3" xfId="19000"/>
    <cellStyle name="40% - Ênfase1 5 4 2 3 2" xfId="19001"/>
    <cellStyle name="40% - Ênfase1 5 4 2 3 3" xfId="19002"/>
    <cellStyle name="40% - Ênfase1 5 4 2 4" xfId="19003"/>
    <cellStyle name="40% - Ênfase1 5 4 2 5" xfId="19004"/>
    <cellStyle name="40% - Ênfase1 5 4 2 6" xfId="19005"/>
    <cellStyle name="40% - Ênfase1 5 4 2 7" xfId="19006"/>
    <cellStyle name="40% - Ênfase1 5 4 2 8" xfId="19007"/>
    <cellStyle name="40% - Ênfase1 5 4 3" xfId="19008"/>
    <cellStyle name="40% - Ênfase1 5 4 3 2" xfId="19009"/>
    <cellStyle name="40% - Ênfase1 5 4 3 2 2" xfId="19010"/>
    <cellStyle name="40% - Ênfase1 5 4 3 3" xfId="19011"/>
    <cellStyle name="40% - Ênfase1 5 4 3 4" xfId="19012"/>
    <cellStyle name="40% - Ênfase1 5 4 3 5" xfId="19013"/>
    <cellStyle name="40% - Ênfase1 5 4 3 6" xfId="19014"/>
    <cellStyle name="40% - Ênfase1 5 4 4" xfId="19015"/>
    <cellStyle name="40% - Ênfase1 5 4 4 2" xfId="19016"/>
    <cellStyle name="40% - Ênfase1 5 4 4 3" xfId="19017"/>
    <cellStyle name="40% - Ênfase1 5 4 4 4" xfId="19018"/>
    <cellStyle name="40% - Ênfase1 5 4 5" xfId="19019"/>
    <cellStyle name="40% - Ênfase1 5 4 6" xfId="19020"/>
    <cellStyle name="40% - Ênfase1 5 4 7" xfId="19021"/>
    <cellStyle name="40% - Ênfase1 5 4 8" xfId="19022"/>
    <cellStyle name="40% - Ênfase1 5 4 9" xfId="19023"/>
    <cellStyle name="40% - Ênfase1 6" xfId="235"/>
    <cellStyle name="40% - Ênfase1 6 2" xfId="236"/>
    <cellStyle name="40% - Ênfase1 6 3" xfId="3078"/>
    <cellStyle name="40% - Ênfase1 6 3 10" xfId="19024"/>
    <cellStyle name="40% - Ênfase1 6 3 11" xfId="19025"/>
    <cellStyle name="40% - Ênfase1 6 3 12" xfId="19026"/>
    <cellStyle name="40% - Ênfase1 6 3 2" xfId="19027"/>
    <cellStyle name="40% - Ênfase1 6 3 3" xfId="19028"/>
    <cellStyle name="40% - Ênfase1 6 3 3 2" xfId="19029"/>
    <cellStyle name="40% - Ênfase1 6 3 3 2 2" xfId="19030"/>
    <cellStyle name="40% - Ênfase1 6 3 3 2 2 2" xfId="19031"/>
    <cellStyle name="40% - Ênfase1 6 3 3 2 3" xfId="19032"/>
    <cellStyle name="40% - Ênfase1 6 3 3 2 4" xfId="19033"/>
    <cellStyle name="40% - Ênfase1 6 3 3 2 5" xfId="19034"/>
    <cellStyle name="40% - Ênfase1 6 3 3 2 6" xfId="19035"/>
    <cellStyle name="40% - Ênfase1 6 3 3 3" xfId="19036"/>
    <cellStyle name="40% - Ênfase1 6 3 3 3 2" xfId="19037"/>
    <cellStyle name="40% - Ênfase1 6 3 3 3 3" xfId="19038"/>
    <cellStyle name="40% - Ênfase1 6 3 3 3 4" xfId="19039"/>
    <cellStyle name="40% - Ênfase1 6 3 3 4" xfId="19040"/>
    <cellStyle name="40% - Ênfase1 6 3 3 5" xfId="19041"/>
    <cellStyle name="40% - Ênfase1 6 3 3 6" xfId="19042"/>
    <cellStyle name="40% - Ênfase1 6 3 3 7" xfId="19043"/>
    <cellStyle name="40% - Ênfase1 6 3 3 8" xfId="19044"/>
    <cellStyle name="40% - Ênfase1 6 3 3 9" xfId="19045"/>
    <cellStyle name="40% - Ênfase1 6 3 4" xfId="19046"/>
    <cellStyle name="40% - Ênfase1 6 3 4 2" xfId="19047"/>
    <cellStyle name="40% - Ênfase1 6 3 4 2 2" xfId="19048"/>
    <cellStyle name="40% - Ênfase1 6 3 4 2 2 2" xfId="19049"/>
    <cellStyle name="40% - Ênfase1 6 3 4 2 3" xfId="19050"/>
    <cellStyle name="40% - Ênfase1 6 3 4 2 4" xfId="19051"/>
    <cellStyle name="40% - Ênfase1 6 3 4 2 5" xfId="19052"/>
    <cellStyle name="40% - Ênfase1 6 3 4 2 6" xfId="19053"/>
    <cellStyle name="40% - Ênfase1 6 3 4 3" xfId="19054"/>
    <cellStyle name="40% - Ênfase1 6 3 4 3 2" xfId="19055"/>
    <cellStyle name="40% - Ênfase1 6 3 4 3 3" xfId="19056"/>
    <cellStyle name="40% - Ênfase1 6 3 4 4" xfId="19057"/>
    <cellStyle name="40% - Ênfase1 6 3 4 5" xfId="19058"/>
    <cellStyle name="40% - Ênfase1 6 3 4 6" xfId="19059"/>
    <cellStyle name="40% - Ênfase1 6 3 4 7" xfId="19060"/>
    <cellStyle name="40% - Ênfase1 6 3 4 8" xfId="19061"/>
    <cellStyle name="40% - Ênfase1 6 3 5" xfId="19062"/>
    <cellStyle name="40% - Ênfase1 6 3 5 2" xfId="19063"/>
    <cellStyle name="40% - Ênfase1 6 3 5 2 2" xfId="19064"/>
    <cellStyle name="40% - Ênfase1 6 3 5 3" xfId="19065"/>
    <cellStyle name="40% - Ênfase1 6 3 5 4" xfId="19066"/>
    <cellStyle name="40% - Ênfase1 6 3 5 5" xfId="19067"/>
    <cellStyle name="40% - Ênfase1 6 3 5 6" xfId="19068"/>
    <cellStyle name="40% - Ênfase1 6 3 6" xfId="19069"/>
    <cellStyle name="40% - Ênfase1 6 3 6 2" xfId="19070"/>
    <cellStyle name="40% - Ênfase1 6 3 6 3" xfId="19071"/>
    <cellStyle name="40% - Ênfase1 6 3 6 4" xfId="19072"/>
    <cellStyle name="40% - Ênfase1 6 3 7" xfId="19073"/>
    <cellStyle name="40% - Ênfase1 6 3 8" xfId="19074"/>
    <cellStyle name="40% - Ênfase1 6 3 9" xfId="19075"/>
    <cellStyle name="40% - Ênfase1 6 4" xfId="19076"/>
    <cellStyle name="40% - Ênfase1 6 4 10" xfId="19077"/>
    <cellStyle name="40% - Ênfase1 6 4 2" xfId="19078"/>
    <cellStyle name="40% - Ênfase1 6 4 2 2" xfId="19079"/>
    <cellStyle name="40% - Ênfase1 6 4 2 2 2" xfId="19080"/>
    <cellStyle name="40% - Ênfase1 6 4 2 2 2 2" xfId="19081"/>
    <cellStyle name="40% - Ênfase1 6 4 2 2 3" xfId="19082"/>
    <cellStyle name="40% - Ênfase1 6 4 2 2 4" xfId="19083"/>
    <cellStyle name="40% - Ênfase1 6 4 2 2 5" xfId="19084"/>
    <cellStyle name="40% - Ênfase1 6 4 2 2 6" xfId="19085"/>
    <cellStyle name="40% - Ênfase1 6 4 2 3" xfId="19086"/>
    <cellStyle name="40% - Ênfase1 6 4 2 3 2" xfId="19087"/>
    <cellStyle name="40% - Ênfase1 6 4 2 3 3" xfId="19088"/>
    <cellStyle name="40% - Ênfase1 6 4 2 4" xfId="19089"/>
    <cellStyle name="40% - Ênfase1 6 4 2 5" xfId="19090"/>
    <cellStyle name="40% - Ênfase1 6 4 2 6" xfId="19091"/>
    <cellStyle name="40% - Ênfase1 6 4 2 7" xfId="19092"/>
    <cellStyle name="40% - Ênfase1 6 4 2 8" xfId="19093"/>
    <cellStyle name="40% - Ênfase1 6 4 3" xfId="19094"/>
    <cellStyle name="40% - Ênfase1 6 4 3 2" xfId="19095"/>
    <cellStyle name="40% - Ênfase1 6 4 3 2 2" xfId="19096"/>
    <cellStyle name="40% - Ênfase1 6 4 3 3" xfId="19097"/>
    <cellStyle name="40% - Ênfase1 6 4 3 4" xfId="19098"/>
    <cellStyle name="40% - Ênfase1 6 4 3 5" xfId="19099"/>
    <cellStyle name="40% - Ênfase1 6 4 3 6" xfId="19100"/>
    <cellStyle name="40% - Ênfase1 6 4 4" xfId="19101"/>
    <cellStyle name="40% - Ênfase1 6 4 4 2" xfId="19102"/>
    <cellStyle name="40% - Ênfase1 6 4 4 3" xfId="19103"/>
    <cellStyle name="40% - Ênfase1 6 4 4 4" xfId="19104"/>
    <cellStyle name="40% - Ênfase1 6 4 5" xfId="19105"/>
    <cellStyle name="40% - Ênfase1 6 4 6" xfId="19106"/>
    <cellStyle name="40% - Ênfase1 6 4 7" xfId="19107"/>
    <cellStyle name="40% - Ênfase1 6 4 8" xfId="19108"/>
    <cellStyle name="40% - Ênfase1 6 4 9" xfId="19109"/>
    <cellStyle name="40% - Ênfase1 7" xfId="237"/>
    <cellStyle name="40% - Ênfase1 7 2" xfId="238"/>
    <cellStyle name="40% - Ênfase1 7 3" xfId="3079"/>
    <cellStyle name="40% - Ênfase1 7 3 10" xfId="19110"/>
    <cellStyle name="40% - Ênfase1 7 3 11" xfId="19111"/>
    <cellStyle name="40% - Ênfase1 7 3 12" xfId="19112"/>
    <cellStyle name="40% - Ênfase1 7 3 2" xfId="19113"/>
    <cellStyle name="40% - Ênfase1 7 3 3" xfId="19114"/>
    <cellStyle name="40% - Ênfase1 7 3 3 2" xfId="19115"/>
    <cellStyle name="40% - Ênfase1 7 3 3 2 2" xfId="19116"/>
    <cellStyle name="40% - Ênfase1 7 3 3 2 2 2" xfId="19117"/>
    <cellStyle name="40% - Ênfase1 7 3 3 2 3" xfId="19118"/>
    <cellStyle name="40% - Ênfase1 7 3 3 2 4" xfId="19119"/>
    <cellStyle name="40% - Ênfase1 7 3 3 2 5" xfId="19120"/>
    <cellStyle name="40% - Ênfase1 7 3 3 2 6" xfId="19121"/>
    <cellStyle name="40% - Ênfase1 7 3 3 3" xfId="19122"/>
    <cellStyle name="40% - Ênfase1 7 3 3 3 2" xfId="19123"/>
    <cellStyle name="40% - Ênfase1 7 3 3 3 3" xfId="19124"/>
    <cellStyle name="40% - Ênfase1 7 3 3 3 4" xfId="19125"/>
    <cellStyle name="40% - Ênfase1 7 3 3 4" xfId="19126"/>
    <cellStyle name="40% - Ênfase1 7 3 3 5" xfId="19127"/>
    <cellStyle name="40% - Ênfase1 7 3 3 6" xfId="19128"/>
    <cellStyle name="40% - Ênfase1 7 3 3 7" xfId="19129"/>
    <cellStyle name="40% - Ênfase1 7 3 3 8" xfId="19130"/>
    <cellStyle name="40% - Ênfase1 7 3 3 9" xfId="19131"/>
    <cellStyle name="40% - Ênfase1 7 3 4" xfId="19132"/>
    <cellStyle name="40% - Ênfase1 7 3 4 2" xfId="19133"/>
    <cellStyle name="40% - Ênfase1 7 3 4 2 2" xfId="19134"/>
    <cellStyle name="40% - Ênfase1 7 3 4 2 2 2" xfId="19135"/>
    <cellStyle name="40% - Ênfase1 7 3 4 2 3" xfId="19136"/>
    <cellStyle name="40% - Ênfase1 7 3 4 2 4" xfId="19137"/>
    <cellStyle name="40% - Ênfase1 7 3 4 2 5" xfId="19138"/>
    <cellStyle name="40% - Ênfase1 7 3 4 2 6" xfId="19139"/>
    <cellStyle name="40% - Ênfase1 7 3 4 3" xfId="19140"/>
    <cellStyle name="40% - Ênfase1 7 3 4 3 2" xfId="19141"/>
    <cellStyle name="40% - Ênfase1 7 3 4 3 3" xfId="19142"/>
    <cellStyle name="40% - Ênfase1 7 3 4 4" xfId="19143"/>
    <cellStyle name="40% - Ênfase1 7 3 4 5" xfId="19144"/>
    <cellStyle name="40% - Ênfase1 7 3 4 6" xfId="19145"/>
    <cellStyle name="40% - Ênfase1 7 3 4 7" xfId="19146"/>
    <cellStyle name="40% - Ênfase1 7 3 4 8" xfId="19147"/>
    <cellStyle name="40% - Ênfase1 7 3 5" xfId="19148"/>
    <cellStyle name="40% - Ênfase1 7 3 5 2" xfId="19149"/>
    <cellStyle name="40% - Ênfase1 7 3 5 2 2" xfId="19150"/>
    <cellStyle name="40% - Ênfase1 7 3 5 3" xfId="19151"/>
    <cellStyle name="40% - Ênfase1 7 3 5 4" xfId="19152"/>
    <cellStyle name="40% - Ênfase1 7 3 5 5" xfId="19153"/>
    <cellStyle name="40% - Ênfase1 7 3 5 6" xfId="19154"/>
    <cellStyle name="40% - Ênfase1 7 3 6" xfId="19155"/>
    <cellStyle name="40% - Ênfase1 7 3 6 2" xfId="19156"/>
    <cellStyle name="40% - Ênfase1 7 3 6 3" xfId="19157"/>
    <cellStyle name="40% - Ênfase1 7 3 6 4" xfId="19158"/>
    <cellStyle name="40% - Ênfase1 7 3 7" xfId="19159"/>
    <cellStyle name="40% - Ênfase1 7 3 8" xfId="19160"/>
    <cellStyle name="40% - Ênfase1 7 3 9" xfId="19161"/>
    <cellStyle name="40% - Ênfase1 7 4" xfId="19162"/>
    <cellStyle name="40% - Ênfase1 7 4 10" xfId="19163"/>
    <cellStyle name="40% - Ênfase1 7 4 2" xfId="19164"/>
    <cellStyle name="40% - Ênfase1 7 4 2 2" xfId="19165"/>
    <cellStyle name="40% - Ênfase1 7 4 2 2 2" xfId="19166"/>
    <cellStyle name="40% - Ênfase1 7 4 2 2 2 2" xfId="19167"/>
    <cellStyle name="40% - Ênfase1 7 4 2 2 3" xfId="19168"/>
    <cellStyle name="40% - Ênfase1 7 4 2 2 4" xfId="19169"/>
    <cellStyle name="40% - Ênfase1 7 4 2 2 5" xfId="19170"/>
    <cellStyle name="40% - Ênfase1 7 4 2 2 6" xfId="19171"/>
    <cellStyle name="40% - Ênfase1 7 4 2 3" xfId="19172"/>
    <cellStyle name="40% - Ênfase1 7 4 2 3 2" xfId="19173"/>
    <cellStyle name="40% - Ênfase1 7 4 2 3 3" xfId="19174"/>
    <cellStyle name="40% - Ênfase1 7 4 2 4" xfId="19175"/>
    <cellStyle name="40% - Ênfase1 7 4 2 5" xfId="19176"/>
    <cellStyle name="40% - Ênfase1 7 4 2 6" xfId="19177"/>
    <cellStyle name="40% - Ênfase1 7 4 2 7" xfId="19178"/>
    <cellStyle name="40% - Ênfase1 7 4 2 8" xfId="19179"/>
    <cellStyle name="40% - Ênfase1 7 4 3" xfId="19180"/>
    <cellStyle name="40% - Ênfase1 7 4 3 2" xfId="19181"/>
    <cellStyle name="40% - Ênfase1 7 4 3 2 2" xfId="19182"/>
    <cellStyle name="40% - Ênfase1 7 4 3 3" xfId="19183"/>
    <cellStyle name="40% - Ênfase1 7 4 3 4" xfId="19184"/>
    <cellStyle name="40% - Ênfase1 7 4 3 5" xfId="19185"/>
    <cellStyle name="40% - Ênfase1 7 4 3 6" xfId="19186"/>
    <cellStyle name="40% - Ênfase1 7 4 4" xfId="19187"/>
    <cellStyle name="40% - Ênfase1 7 4 4 2" xfId="19188"/>
    <cellStyle name="40% - Ênfase1 7 4 4 3" xfId="19189"/>
    <cellStyle name="40% - Ênfase1 7 4 4 4" xfId="19190"/>
    <cellStyle name="40% - Ênfase1 7 4 5" xfId="19191"/>
    <cellStyle name="40% - Ênfase1 7 4 6" xfId="19192"/>
    <cellStyle name="40% - Ênfase1 7 4 7" xfId="19193"/>
    <cellStyle name="40% - Ênfase1 7 4 8" xfId="19194"/>
    <cellStyle name="40% - Ênfase1 7 4 9" xfId="19195"/>
    <cellStyle name="40% - Ênfase1 8" xfId="239"/>
    <cellStyle name="40% - Ênfase1 8 2" xfId="240"/>
    <cellStyle name="40% - Ênfase1 8 3" xfId="3080"/>
    <cellStyle name="40% - Ênfase1 8 3 10" xfId="19196"/>
    <cellStyle name="40% - Ênfase1 8 3 11" xfId="19197"/>
    <cellStyle name="40% - Ênfase1 8 3 12" xfId="19198"/>
    <cellStyle name="40% - Ênfase1 8 3 2" xfId="19199"/>
    <cellStyle name="40% - Ênfase1 8 3 3" xfId="19200"/>
    <cellStyle name="40% - Ênfase1 8 3 3 2" xfId="19201"/>
    <cellStyle name="40% - Ênfase1 8 3 3 2 2" xfId="19202"/>
    <cellStyle name="40% - Ênfase1 8 3 3 2 2 2" xfId="19203"/>
    <cellStyle name="40% - Ênfase1 8 3 3 2 3" xfId="19204"/>
    <cellStyle name="40% - Ênfase1 8 3 3 2 4" xfId="19205"/>
    <cellStyle name="40% - Ênfase1 8 3 3 2 5" xfId="19206"/>
    <cellStyle name="40% - Ênfase1 8 3 3 2 6" xfId="19207"/>
    <cellStyle name="40% - Ênfase1 8 3 3 3" xfId="19208"/>
    <cellStyle name="40% - Ênfase1 8 3 3 3 2" xfId="19209"/>
    <cellStyle name="40% - Ênfase1 8 3 3 3 3" xfId="19210"/>
    <cellStyle name="40% - Ênfase1 8 3 3 3 4" xfId="19211"/>
    <cellStyle name="40% - Ênfase1 8 3 3 4" xfId="19212"/>
    <cellStyle name="40% - Ênfase1 8 3 3 5" xfId="19213"/>
    <cellStyle name="40% - Ênfase1 8 3 3 6" xfId="19214"/>
    <cellStyle name="40% - Ênfase1 8 3 3 7" xfId="19215"/>
    <cellStyle name="40% - Ênfase1 8 3 3 8" xfId="19216"/>
    <cellStyle name="40% - Ênfase1 8 3 3 9" xfId="19217"/>
    <cellStyle name="40% - Ênfase1 8 3 4" xfId="19218"/>
    <cellStyle name="40% - Ênfase1 8 3 4 2" xfId="19219"/>
    <cellStyle name="40% - Ênfase1 8 3 4 2 2" xfId="19220"/>
    <cellStyle name="40% - Ênfase1 8 3 4 2 2 2" xfId="19221"/>
    <cellStyle name="40% - Ênfase1 8 3 4 2 3" xfId="19222"/>
    <cellStyle name="40% - Ênfase1 8 3 4 2 4" xfId="19223"/>
    <cellStyle name="40% - Ênfase1 8 3 4 2 5" xfId="19224"/>
    <cellStyle name="40% - Ênfase1 8 3 4 2 6" xfId="19225"/>
    <cellStyle name="40% - Ênfase1 8 3 4 3" xfId="19226"/>
    <cellStyle name="40% - Ênfase1 8 3 4 3 2" xfId="19227"/>
    <cellStyle name="40% - Ênfase1 8 3 4 3 3" xfId="19228"/>
    <cellStyle name="40% - Ênfase1 8 3 4 4" xfId="19229"/>
    <cellStyle name="40% - Ênfase1 8 3 4 5" xfId="19230"/>
    <cellStyle name="40% - Ênfase1 8 3 4 6" xfId="19231"/>
    <cellStyle name="40% - Ênfase1 8 3 4 7" xfId="19232"/>
    <cellStyle name="40% - Ênfase1 8 3 4 8" xfId="19233"/>
    <cellStyle name="40% - Ênfase1 8 3 5" xfId="19234"/>
    <cellStyle name="40% - Ênfase1 8 3 5 2" xfId="19235"/>
    <cellStyle name="40% - Ênfase1 8 3 5 2 2" xfId="19236"/>
    <cellStyle name="40% - Ênfase1 8 3 5 3" xfId="19237"/>
    <cellStyle name="40% - Ênfase1 8 3 5 4" xfId="19238"/>
    <cellStyle name="40% - Ênfase1 8 3 5 5" xfId="19239"/>
    <cellStyle name="40% - Ênfase1 8 3 5 6" xfId="19240"/>
    <cellStyle name="40% - Ênfase1 8 3 6" xfId="19241"/>
    <cellStyle name="40% - Ênfase1 8 3 6 2" xfId="19242"/>
    <cellStyle name="40% - Ênfase1 8 3 6 3" xfId="19243"/>
    <cellStyle name="40% - Ênfase1 8 3 6 4" xfId="19244"/>
    <cellStyle name="40% - Ênfase1 8 3 7" xfId="19245"/>
    <cellStyle name="40% - Ênfase1 8 3 8" xfId="19246"/>
    <cellStyle name="40% - Ênfase1 8 3 9" xfId="19247"/>
    <cellStyle name="40% - Ênfase1 8 4" xfId="19248"/>
    <cellStyle name="40% - Ênfase1 8 4 10" xfId="19249"/>
    <cellStyle name="40% - Ênfase1 8 4 2" xfId="19250"/>
    <cellStyle name="40% - Ênfase1 8 4 2 2" xfId="19251"/>
    <cellStyle name="40% - Ênfase1 8 4 2 2 2" xfId="19252"/>
    <cellStyle name="40% - Ênfase1 8 4 2 2 2 2" xfId="19253"/>
    <cellStyle name="40% - Ênfase1 8 4 2 2 3" xfId="19254"/>
    <cellStyle name="40% - Ênfase1 8 4 2 2 4" xfId="19255"/>
    <cellStyle name="40% - Ênfase1 8 4 2 2 5" xfId="19256"/>
    <cellStyle name="40% - Ênfase1 8 4 2 2 6" xfId="19257"/>
    <cellStyle name="40% - Ênfase1 8 4 2 3" xfId="19258"/>
    <cellStyle name="40% - Ênfase1 8 4 2 3 2" xfId="19259"/>
    <cellStyle name="40% - Ênfase1 8 4 2 3 3" xfId="19260"/>
    <cellStyle name="40% - Ênfase1 8 4 2 4" xfId="19261"/>
    <cellStyle name="40% - Ênfase1 8 4 2 5" xfId="19262"/>
    <cellStyle name="40% - Ênfase1 8 4 2 6" xfId="19263"/>
    <cellStyle name="40% - Ênfase1 8 4 2 7" xfId="19264"/>
    <cellStyle name="40% - Ênfase1 8 4 2 8" xfId="19265"/>
    <cellStyle name="40% - Ênfase1 8 4 3" xfId="19266"/>
    <cellStyle name="40% - Ênfase1 8 4 3 2" xfId="19267"/>
    <cellStyle name="40% - Ênfase1 8 4 3 2 2" xfId="19268"/>
    <cellStyle name="40% - Ênfase1 8 4 3 3" xfId="19269"/>
    <cellStyle name="40% - Ênfase1 8 4 3 4" xfId="19270"/>
    <cellStyle name="40% - Ênfase1 8 4 3 5" xfId="19271"/>
    <cellStyle name="40% - Ênfase1 8 4 3 6" xfId="19272"/>
    <cellStyle name="40% - Ênfase1 8 4 4" xfId="19273"/>
    <cellStyle name="40% - Ênfase1 8 4 4 2" xfId="19274"/>
    <cellStyle name="40% - Ênfase1 8 4 4 3" xfId="19275"/>
    <cellStyle name="40% - Ênfase1 8 4 4 4" xfId="19276"/>
    <cellStyle name="40% - Ênfase1 8 4 5" xfId="19277"/>
    <cellStyle name="40% - Ênfase1 8 4 6" xfId="19278"/>
    <cellStyle name="40% - Ênfase1 8 4 7" xfId="19279"/>
    <cellStyle name="40% - Ênfase1 8 4 8" xfId="19280"/>
    <cellStyle name="40% - Ênfase1 8 4 9" xfId="19281"/>
    <cellStyle name="40% - Ênfase1 9" xfId="241"/>
    <cellStyle name="40% - Ênfase1 9 2" xfId="242"/>
    <cellStyle name="40% - Ênfase1 9 3" xfId="3081"/>
    <cellStyle name="40% - Ênfase1 9 3 10" xfId="19282"/>
    <cellStyle name="40% - Ênfase1 9 3 11" xfId="19283"/>
    <cellStyle name="40% - Ênfase1 9 3 12" xfId="19284"/>
    <cellStyle name="40% - Ênfase1 9 3 2" xfId="19285"/>
    <cellStyle name="40% - Ênfase1 9 3 3" xfId="19286"/>
    <cellStyle name="40% - Ênfase1 9 3 3 2" xfId="19287"/>
    <cellStyle name="40% - Ênfase1 9 3 3 2 2" xfId="19288"/>
    <cellStyle name="40% - Ênfase1 9 3 3 2 2 2" xfId="19289"/>
    <cellStyle name="40% - Ênfase1 9 3 3 2 3" xfId="19290"/>
    <cellStyle name="40% - Ênfase1 9 3 3 2 4" xfId="19291"/>
    <cellStyle name="40% - Ênfase1 9 3 3 2 5" xfId="19292"/>
    <cellStyle name="40% - Ênfase1 9 3 3 2 6" xfId="19293"/>
    <cellStyle name="40% - Ênfase1 9 3 3 3" xfId="19294"/>
    <cellStyle name="40% - Ênfase1 9 3 3 3 2" xfId="19295"/>
    <cellStyle name="40% - Ênfase1 9 3 3 3 3" xfId="19296"/>
    <cellStyle name="40% - Ênfase1 9 3 3 3 4" xfId="19297"/>
    <cellStyle name="40% - Ênfase1 9 3 3 4" xfId="19298"/>
    <cellStyle name="40% - Ênfase1 9 3 3 5" xfId="19299"/>
    <cellStyle name="40% - Ênfase1 9 3 3 6" xfId="19300"/>
    <cellStyle name="40% - Ênfase1 9 3 3 7" xfId="19301"/>
    <cellStyle name="40% - Ênfase1 9 3 3 8" xfId="19302"/>
    <cellStyle name="40% - Ênfase1 9 3 3 9" xfId="19303"/>
    <cellStyle name="40% - Ênfase1 9 3 4" xfId="19304"/>
    <cellStyle name="40% - Ênfase1 9 3 4 2" xfId="19305"/>
    <cellStyle name="40% - Ênfase1 9 3 4 2 2" xfId="19306"/>
    <cellStyle name="40% - Ênfase1 9 3 4 2 2 2" xfId="19307"/>
    <cellStyle name="40% - Ênfase1 9 3 4 2 3" xfId="19308"/>
    <cellStyle name="40% - Ênfase1 9 3 4 2 4" xfId="19309"/>
    <cellStyle name="40% - Ênfase1 9 3 4 2 5" xfId="19310"/>
    <cellStyle name="40% - Ênfase1 9 3 4 2 6" xfId="19311"/>
    <cellStyle name="40% - Ênfase1 9 3 4 3" xfId="19312"/>
    <cellStyle name="40% - Ênfase1 9 3 4 3 2" xfId="19313"/>
    <cellStyle name="40% - Ênfase1 9 3 4 3 3" xfId="19314"/>
    <cellStyle name="40% - Ênfase1 9 3 4 4" xfId="19315"/>
    <cellStyle name="40% - Ênfase1 9 3 4 5" xfId="19316"/>
    <cellStyle name="40% - Ênfase1 9 3 4 6" xfId="19317"/>
    <cellStyle name="40% - Ênfase1 9 3 4 7" xfId="19318"/>
    <cellStyle name="40% - Ênfase1 9 3 4 8" xfId="19319"/>
    <cellStyle name="40% - Ênfase1 9 3 5" xfId="19320"/>
    <cellStyle name="40% - Ênfase1 9 3 5 2" xfId="19321"/>
    <cellStyle name="40% - Ênfase1 9 3 5 2 2" xfId="19322"/>
    <cellStyle name="40% - Ênfase1 9 3 5 3" xfId="19323"/>
    <cellStyle name="40% - Ênfase1 9 3 5 4" xfId="19324"/>
    <cellStyle name="40% - Ênfase1 9 3 5 5" xfId="19325"/>
    <cellStyle name="40% - Ênfase1 9 3 5 6" xfId="19326"/>
    <cellStyle name="40% - Ênfase1 9 3 6" xfId="19327"/>
    <cellStyle name="40% - Ênfase1 9 3 6 2" xfId="19328"/>
    <cellStyle name="40% - Ênfase1 9 3 6 3" xfId="19329"/>
    <cellStyle name="40% - Ênfase1 9 3 6 4" xfId="19330"/>
    <cellStyle name="40% - Ênfase1 9 3 7" xfId="19331"/>
    <cellStyle name="40% - Ênfase1 9 3 8" xfId="19332"/>
    <cellStyle name="40% - Ênfase1 9 3 9" xfId="19333"/>
    <cellStyle name="40% - Ênfase1 9 4" xfId="19334"/>
    <cellStyle name="40% - Ênfase1 9 4 10" xfId="19335"/>
    <cellStyle name="40% - Ênfase1 9 4 2" xfId="19336"/>
    <cellStyle name="40% - Ênfase1 9 4 2 2" xfId="19337"/>
    <cellStyle name="40% - Ênfase1 9 4 2 2 2" xfId="19338"/>
    <cellStyle name="40% - Ênfase1 9 4 2 2 2 2" xfId="19339"/>
    <cellStyle name="40% - Ênfase1 9 4 2 2 3" xfId="19340"/>
    <cellStyle name="40% - Ênfase1 9 4 2 2 4" xfId="19341"/>
    <cellStyle name="40% - Ênfase1 9 4 2 2 5" xfId="19342"/>
    <cellStyle name="40% - Ênfase1 9 4 2 2 6" xfId="19343"/>
    <cellStyle name="40% - Ênfase1 9 4 2 3" xfId="19344"/>
    <cellStyle name="40% - Ênfase1 9 4 2 3 2" xfId="19345"/>
    <cellStyle name="40% - Ênfase1 9 4 2 3 3" xfId="19346"/>
    <cellStyle name="40% - Ênfase1 9 4 2 4" xfId="19347"/>
    <cellStyle name="40% - Ênfase1 9 4 2 5" xfId="19348"/>
    <cellStyle name="40% - Ênfase1 9 4 2 6" xfId="19349"/>
    <cellStyle name="40% - Ênfase1 9 4 2 7" xfId="19350"/>
    <cellStyle name="40% - Ênfase1 9 4 2 8" xfId="19351"/>
    <cellStyle name="40% - Ênfase1 9 4 3" xfId="19352"/>
    <cellStyle name="40% - Ênfase1 9 4 3 2" xfId="19353"/>
    <cellStyle name="40% - Ênfase1 9 4 3 2 2" xfId="19354"/>
    <cellStyle name="40% - Ênfase1 9 4 3 3" xfId="19355"/>
    <cellStyle name="40% - Ênfase1 9 4 3 4" xfId="19356"/>
    <cellStyle name="40% - Ênfase1 9 4 3 5" xfId="19357"/>
    <cellStyle name="40% - Ênfase1 9 4 3 6" xfId="19358"/>
    <cellStyle name="40% - Ênfase1 9 4 4" xfId="19359"/>
    <cellStyle name="40% - Ênfase1 9 4 4 2" xfId="19360"/>
    <cellStyle name="40% - Ênfase1 9 4 4 3" xfId="19361"/>
    <cellStyle name="40% - Ênfase1 9 4 4 4" xfId="19362"/>
    <cellStyle name="40% - Ênfase1 9 4 5" xfId="19363"/>
    <cellStyle name="40% - Ênfase1 9 4 6" xfId="19364"/>
    <cellStyle name="40% - Ênfase1 9 4 7" xfId="19365"/>
    <cellStyle name="40% - Ênfase1 9 4 8" xfId="19366"/>
    <cellStyle name="40% - Ênfase1 9 4 9" xfId="19367"/>
    <cellStyle name="40% - Ênfase2" xfId="8" builtinId="35" customBuiltin="1"/>
    <cellStyle name="40% - Ênfase2 10" xfId="243"/>
    <cellStyle name="40% - Ênfase2 10 10" xfId="19368"/>
    <cellStyle name="40% - Ênfase2 10 11" xfId="19369"/>
    <cellStyle name="40% - Ênfase2 10 12" xfId="19370"/>
    <cellStyle name="40% - Ênfase2 10 13" xfId="19371"/>
    <cellStyle name="40% - Ênfase2 10 14" xfId="19372"/>
    <cellStyle name="40% - Ênfase2 10 15" xfId="19373"/>
    <cellStyle name="40% - Ênfase2 10 2" xfId="244"/>
    <cellStyle name="40% - Ênfase2 10 3" xfId="3082"/>
    <cellStyle name="40% - Ênfase2 10 3 10" xfId="19374"/>
    <cellStyle name="40% - Ênfase2 10 3 2" xfId="19375"/>
    <cellStyle name="40% - Ênfase2 10 3 2 2" xfId="19376"/>
    <cellStyle name="40% - Ênfase2 10 3 2 2 2" xfId="19377"/>
    <cellStyle name="40% - Ênfase2 10 3 2 2 2 2" xfId="19378"/>
    <cellStyle name="40% - Ênfase2 10 3 2 2 3" xfId="19379"/>
    <cellStyle name="40% - Ênfase2 10 3 2 2 4" xfId="19380"/>
    <cellStyle name="40% - Ênfase2 10 3 2 2 5" xfId="19381"/>
    <cellStyle name="40% - Ênfase2 10 3 2 2 6" xfId="19382"/>
    <cellStyle name="40% - Ênfase2 10 3 2 3" xfId="19383"/>
    <cellStyle name="40% - Ênfase2 10 3 2 3 2" xfId="19384"/>
    <cellStyle name="40% - Ênfase2 10 3 2 3 3" xfId="19385"/>
    <cellStyle name="40% - Ênfase2 10 3 2 4" xfId="19386"/>
    <cellStyle name="40% - Ênfase2 10 3 2 5" xfId="19387"/>
    <cellStyle name="40% - Ênfase2 10 3 2 6" xfId="19388"/>
    <cellStyle name="40% - Ênfase2 10 3 2 7" xfId="19389"/>
    <cellStyle name="40% - Ênfase2 10 3 2 8" xfId="19390"/>
    <cellStyle name="40% - Ênfase2 10 3 3" xfId="19391"/>
    <cellStyle name="40% - Ênfase2 10 3 3 2" xfId="19392"/>
    <cellStyle name="40% - Ênfase2 10 3 3 2 2" xfId="19393"/>
    <cellStyle name="40% - Ênfase2 10 3 3 3" xfId="19394"/>
    <cellStyle name="40% - Ênfase2 10 3 3 4" xfId="19395"/>
    <cellStyle name="40% - Ênfase2 10 3 3 5" xfId="19396"/>
    <cellStyle name="40% - Ênfase2 10 3 3 6" xfId="19397"/>
    <cellStyle name="40% - Ênfase2 10 3 4" xfId="19398"/>
    <cellStyle name="40% - Ênfase2 10 3 4 2" xfId="19399"/>
    <cellStyle name="40% - Ênfase2 10 3 4 3" xfId="19400"/>
    <cellStyle name="40% - Ênfase2 10 3 4 4" xfId="19401"/>
    <cellStyle name="40% - Ênfase2 10 3 5" xfId="19402"/>
    <cellStyle name="40% - Ênfase2 10 3 6" xfId="19403"/>
    <cellStyle name="40% - Ênfase2 10 3 7" xfId="19404"/>
    <cellStyle name="40% - Ênfase2 10 3 8" xfId="19405"/>
    <cellStyle name="40% - Ênfase2 10 3 9" xfId="19406"/>
    <cellStyle name="40% - Ênfase2 10 4" xfId="19407"/>
    <cellStyle name="40% - Ênfase2 10 4 10" xfId="19408"/>
    <cellStyle name="40% - Ênfase2 10 4 2" xfId="19409"/>
    <cellStyle name="40% - Ênfase2 10 4 2 2" xfId="19410"/>
    <cellStyle name="40% - Ênfase2 10 4 2 2 2" xfId="19411"/>
    <cellStyle name="40% - Ênfase2 10 4 2 2 2 2" xfId="19412"/>
    <cellStyle name="40% - Ênfase2 10 4 2 2 3" xfId="19413"/>
    <cellStyle name="40% - Ênfase2 10 4 2 2 4" xfId="19414"/>
    <cellStyle name="40% - Ênfase2 10 4 2 2 5" xfId="19415"/>
    <cellStyle name="40% - Ênfase2 10 4 2 2 6" xfId="19416"/>
    <cellStyle name="40% - Ênfase2 10 4 2 3" xfId="19417"/>
    <cellStyle name="40% - Ênfase2 10 4 2 3 2" xfId="19418"/>
    <cellStyle name="40% - Ênfase2 10 4 2 3 3" xfId="19419"/>
    <cellStyle name="40% - Ênfase2 10 4 2 4" xfId="19420"/>
    <cellStyle name="40% - Ênfase2 10 4 2 5" xfId="19421"/>
    <cellStyle name="40% - Ênfase2 10 4 2 6" xfId="19422"/>
    <cellStyle name="40% - Ênfase2 10 4 2 7" xfId="19423"/>
    <cellStyle name="40% - Ênfase2 10 4 2 8" xfId="19424"/>
    <cellStyle name="40% - Ênfase2 10 4 3" xfId="19425"/>
    <cellStyle name="40% - Ênfase2 10 4 3 2" xfId="19426"/>
    <cellStyle name="40% - Ênfase2 10 4 3 2 2" xfId="19427"/>
    <cellStyle name="40% - Ênfase2 10 4 3 3" xfId="19428"/>
    <cellStyle name="40% - Ênfase2 10 4 3 4" xfId="19429"/>
    <cellStyle name="40% - Ênfase2 10 4 3 5" xfId="19430"/>
    <cellStyle name="40% - Ênfase2 10 4 3 6" xfId="19431"/>
    <cellStyle name="40% - Ênfase2 10 4 4" xfId="19432"/>
    <cellStyle name="40% - Ênfase2 10 4 4 2" xfId="19433"/>
    <cellStyle name="40% - Ênfase2 10 4 4 3" xfId="19434"/>
    <cellStyle name="40% - Ênfase2 10 4 4 4" xfId="19435"/>
    <cellStyle name="40% - Ênfase2 10 4 5" xfId="19436"/>
    <cellStyle name="40% - Ênfase2 10 4 6" xfId="19437"/>
    <cellStyle name="40% - Ênfase2 10 4 7" xfId="19438"/>
    <cellStyle name="40% - Ênfase2 10 4 8" xfId="19439"/>
    <cellStyle name="40% - Ênfase2 10 4 9" xfId="19440"/>
    <cellStyle name="40% - Ênfase2 10 5" xfId="19441"/>
    <cellStyle name="40% - Ênfase2 10 5 10" xfId="19442"/>
    <cellStyle name="40% - Ênfase2 10 5 2" xfId="19443"/>
    <cellStyle name="40% - Ênfase2 10 5 2 2" xfId="19444"/>
    <cellStyle name="40% - Ênfase2 10 5 2 2 2" xfId="19445"/>
    <cellStyle name="40% - Ênfase2 10 5 2 2 2 2" xfId="19446"/>
    <cellStyle name="40% - Ênfase2 10 5 2 2 3" xfId="19447"/>
    <cellStyle name="40% - Ênfase2 10 5 2 2 4" xfId="19448"/>
    <cellStyle name="40% - Ênfase2 10 5 2 2 5" xfId="19449"/>
    <cellStyle name="40% - Ênfase2 10 5 2 2 6" xfId="19450"/>
    <cellStyle name="40% - Ênfase2 10 5 2 3" xfId="19451"/>
    <cellStyle name="40% - Ênfase2 10 5 2 3 2" xfId="19452"/>
    <cellStyle name="40% - Ênfase2 10 5 2 3 3" xfId="19453"/>
    <cellStyle name="40% - Ênfase2 10 5 2 4" xfId="19454"/>
    <cellStyle name="40% - Ênfase2 10 5 2 5" xfId="19455"/>
    <cellStyle name="40% - Ênfase2 10 5 2 6" xfId="19456"/>
    <cellStyle name="40% - Ênfase2 10 5 2 7" xfId="19457"/>
    <cellStyle name="40% - Ênfase2 10 5 2 8" xfId="19458"/>
    <cellStyle name="40% - Ênfase2 10 5 3" xfId="19459"/>
    <cellStyle name="40% - Ênfase2 10 5 3 2" xfId="19460"/>
    <cellStyle name="40% - Ênfase2 10 5 3 2 2" xfId="19461"/>
    <cellStyle name="40% - Ênfase2 10 5 3 3" xfId="19462"/>
    <cellStyle name="40% - Ênfase2 10 5 3 4" xfId="19463"/>
    <cellStyle name="40% - Ênfase2 10 5 3 5" xfId="19464"/>
    <cellStyle name="40% - Ênfase2 10 5 3 6" xfId="19465"/>
    <cellStyle name="40% - Ênfase2 10 5 4" xfId="19466"/>
    <cellStyle name="40% - Ênfase2 10 5 4 2" xfId="19467"/>
    <cellStyle name="40% - Ênfase2 10 5 4 3" xfId="19468"/>
    <cellStyle name="40% - Ênfase2 10 5 4 4" xfId="19469"/>
    <cellStyle name="40% - Ênfase2 10 5 5" xfId="19470"/>
    <cellStyle name="40% - Ênfase2 10 5 6" xfId="19471"/>
    <cellStyle name="40% - Ênfase2 10 5 7" xfId="19472"/>
    <cellStyle name="40% - Ênfase2 10 5 8" xfId="19473"/>
    <cellStyle name="40% - Ênfase2 10 5 9" xfId="19474"/>
    <cellStyle name="40% - Ênfase2 10 6" xfId="19475"/>
    <cellStyle name="40% - Ênfase2 10 6 2" xfId="19476"/>
    <cellStyle name="40% - Ênfase2 10 6 2 2" xfId="19477"/>
    <cellStyle name="40% - Ênfase2 10 6 2 2 2" xfId="19478"/>
    <cellStyle name="40% - Ênfase2 10 6 2 3" xfId="19479"/>
    <cellStyle name="40% - Ênfase2 10 6 2 4" xfId="19480"/>
    <cellStyle name="40% - Ênfase2 10 6 2 5" xfId="19481"/>
    <cellStyle name="40% - Ênfase2 10 6 2 6" xfId="19482"/>
    <cellStyle name="40% - Ênfase2 10 6 3" xfId="19483"/>
    <cellStyle name="40% - Ênfase2 10 6 3 2" xfId="19484"/>
    <cellStyle name="40% - Ênfase2 10 6 3 3" xfId="19485"/>
    <cellStyle name="40% - Ênfase2 10 6 3 4" xfId="19486"/>
    <cellStyle name="40% - Ênfase2 10 6 4" xfId="19487"/>
    <cellStyle name="40% - Ênfase2 10 6 5" xfId="19488"/>
    <cellStyle name="40% - Ênfase2 10 6 6" xfId="19489"/>
    <cellStyle name="40% - Ênfase2 10 6 7" xfId="19490"/>
    <cellStyle name="40% - Ênfase2 10 6 8" xfId="19491"/>
    <cellStyle name="40% - Ênfase2 10 6 9" xfId="19492"/>
    <cellStyle name="40% - Ênfase2 10 7" xfId="19493"/>
    <cellStyle name="40% - Ênfase2 10 7 2" xfId="19494"/>
    <cellStyle name="40% - Ênfase2 10 7 2 2" xfId="19495"/>
    <cellStyle name="40% - Ênfase2 10 7 2 2 2" xfId="19496"/>
    <cellStyle name="40% - Ênfase2 10 7 2 3" xfId="19497"/>
    <cellStyle name="40% - Ênfase2 10 7 2 4" xfId="19498"/>
    <cellStyle name="40% - Ênfase2 10 7 2 5" xfId="19499"/>
    <cellStyle name="40% - Ênfase2 10 7 2 6" xfId="19500"/>
    <cellStyle name="40% - Ênfase2 10 7 3" xfId="19501"/>
    <cellStyle name="40% - Ênfase2 10 7 3 2" xfId="19502"/>
    <cellStyle name="40% - Ênfase2 10 7 3 3" xfId="19503"/>
    <cellStyle name="40% - Ênfase2 10 7 4" xfId="19504"/>
    <cellStyle name="40% - Ênfase2 10 7 5" xfId="19505"/>
    <cellStyle name="40% - Ênfase2 10 7 6" xfId="19506"/>
    <cellStyle name="40% - Ênfase2 10 7 7" xfId="19507"/>
    <cellStyle name="40% - Ênfase2 10 7 8" xfId="19508"/>
    <cellStyle name="40% - Ênfase2 10 8" xfId="19509"/>
    <cellStyle name="40% - Ênfase2 10 8 2" xfId="19510"/>
    <cellStyle name="40% - Ênfase2 10 8 2 2" xfId="19511"/>
    <cellStyle name="40% - Ênfase2 10 8 2 3" xfId="19512"/>
    <cellStyle name="40% - Ênfase2 10 8 3" xfId="19513"/>
    <cellStyle name="40% - Ênfase2 10 8 4" xfId="19514"/>
    <cellStyle name="40% - Ênfase2 10 8 5" xfId="19515"/>
    <cellStyle name="40% - Ênfase2 10 8 6" xfId="19516"/>
    <cellStyle name="40% - Ênfase2 10 8 7" xfId="19517"/>
    <cellStyle name="40% - Ênfase2 10 9" xfId="19518"/>
    <cellStyle name="40% - Ênfase2 10 9 2" xfId="19519"/>
    <cellStyle name="40% - Ênfase2 10 9 3" xfId="19520"/>
    <cellStyle name="40% - Ênfase2 10 9 4" xfId="19521"/>
    <cellStyle name="40% - Ênfase2 10 9 5" xfId="19522"/>
    <cellStyle name="40% - Ênfase2 10 9 6" xfId="19523"/>
    <cellStyle name="40% - Ênfase2 11" xfId="245"/>
    <cellStyle name="40% - Ênfase2 11 10" xfId="19524"/>
    <cellStyle name="40% - Ênfase2 11 11" xfId="19525"/>
    <cellStyle name="40% - Ênfase2 11 12" xfId="19526"/>
    <cellStyle name="40% - Ênfase2 11 13" xfId="19527"/>
    <cellStyle name="40% - Ênfase2 11 14" xfId="19528"/>
    <cellStyle name="40% - Ênfase2 11 15" xfId="19529"/>
    <cellStyle name="40% - Ênfase2 11 2" xfId="246"/>
    <cellStyle name="40% - Ênfase2 11 3" xfId="3083"/>
    <cellStyle name="40% - Ênfase2 11 3 10" xfId="19530"/>
    <cellStyle name="40% - Ênfase2 11 3 2" xfId="19531"/>
    <cellStyle name="40% - Ênfase2 11 3 2 2" xfId="19532"/>
    <cellStyle name="40% - Ênfase2 11 3 2 2 2" xfId="19533"/>
    <cellStyle name="40% - Ênfase2 11 3 2 2 2 2" xfId="19534"/>
    <cellStyle name="40% - Ênfase2 11 3 2 2 3" xfId="19535"/>
    <cellStyle name="40% - Ênfase2 11 3 2 2 4" xfId="19536"/>
    <cellStyle name="40% - Ênfase2 11 3 2 2 5" xfId="19537"/>
    <cellStyle name="40% - Ênfase2 11 3 2 2 6" xfId="19538"/>
    <cellStyle name="40% - Ênfase2 11 3 2 3" xfId="19539"/>
    <cellStyle name="40% - Ênfase2 11 3 2 3 2" xfId="19540"/>
    <cellStyle name="40% - Ênfase2 11 3 2 3 3" xfId="19541"/>
    <cellStyle name="40% - Ênfase2 11 3 2 4" xfId="19542"/>
    <cellStyle name="40% - Ênfase2 11 3 2 5" xfId="19543"/>
    <cellStyle name="40% - Ênfase2 11 3 2 6" xfId="19544"/>
    <cellStyle name="40% - Ênfase2 11 3 2 7" xfId="19545"/>
    <cellStyle name="40% - Ênfase2 11 3 2 8" xfId="19546"/>
    <cellStyle name="40% - Ênfase2 11 3 3" xfId="19547"/>
    <cellStyle name="40% - Ênfase2 11 3 3 2" xfId="19548"/>
    <cellStyle name="40% - Ênfase2 11 3 3 2 2" xfId="19549"/>
    <cellStyle name="40% - Ênfase2 11 3 3 3" xfId="19550"/>
    <cellStyle name="40% - Ênfase2 11 3 3 4" xfId="19551"/>
    <cellStyle name="40% - Ênfase2 11 3 3 5" xfId="19552"/>
    <cellStyle name="40% - Ênfase2 11 3 3 6" xfId="19553"/>
    <cellStyle name="40% - Ênfase2 11 3 4" xfId="19554"/>
    <cellStyle name="40% - Ênfase2 11 3 4 2" xfId="19555"/>
    <cellStyle name="40% - Ênfase2 11 3 4 3" xfId="19556"/>
    <cellStyle name="40% - Ênfase2 11 3 4 4" xfId="19557"/>
    <cellStyle name="40% - Ênfase2 11 3 5" xfId="19558"/>
    <cellStyle name="40% - Ênfase2 11 3 6" xfId="19559"/>
    <cellStyle name="40% - Ênfase2 11 3 7" xfId="19560"/>
    <cellStyle name="40% - Ênfase2 11 3 8" xfId="19561"/>
    <cellStyle name="40% - Ênfase2 11 3 9" xfId="19562"/>
    <cellStyle name="40% - Ênfase2 11 4" xfId="19563"/>
    <cellStyle name="40% - Ênfase2 11 4 10" xfId="19564"/>
    <cellStyle name="40% - Ênfase2 11 4 2" xfId="19565"/>
    <cellStyle name="40% - Ênfase2 11 4 2 2" xfId="19566"/>
    <cellStyle name="40% - Ênfase2 11 4 2 2 2" xfId="19567"/>
    <cellStyle name="40% - Ênfase2 11 4 2 2 2 2" xfId="19568"/>
    <cellStyle name="40% - Ênfase2 11 4 2 2 3" xfId="19569"/>
    <cellStyle name="40% - Ênfase2 11 4 2 2 4" xfId="19570"/>
    <cellStyle name="40% - Ênfase2 11 4 2 2 5" xfId="19571"/>
    <cellStyle name="40% - Ênfase2 11 4 2 2 6" xfId="19572"/>
    <cellStyle name="40% - Ênfase2 11 4 2 3" xfId="19573"/>
    <cellStyle name="40% - Ênfase2 11 4 2 3 2" xfId="19574"/>
    <cellStyle name="40% - Ênfase2 11 4 2 3 3" xfId="19575"/>
    <cellStyle name="40% - Ênfase2 11 4 2 4" xfId="19576"/>
    <cellStyle name="40% - Ênfase2 11 4 2 5" xfId="19577"/>
    <cellStyle name="40% - Ênfase2 11 4 2 6" xfId="19578"/>
    <cellStyle name="40% - Ênfase2 11 4 2 7" xfId="19579"/>
    <cellStyle name="40% - Ênfase2 11 4 2 8" xfId="19580"/>
    <cellStyle name="40% - Ênfase2 11 4 3" xfId="19581"/>
    <cellStyle name="40% - Ênfase2 11 4 3 2" xfId="19582"/>
    <cellStyle name="40% - Ênfase2 11 4 3 2 2" xfId="19583"/>
    <cellStyle name="40% - Ênfase2 11 4 3 3" xfId="19584"/>
    <cellStyle name="40% - Ênfase2 11 4 3 4" xfId="19585"/>
    <cellStyle name="40% - Ênfase2 11 4 3 5" xfId="19586"/>
    <cellStyle name="40% - Ênfase2 11 4 3 6" xfId="19587"/>
    <cellStyle name="40% - Ênfase2 11 4 4" xfId="19588"/>
    <cellStyle name="40% - Ênfase2 11 4 4 2" xfId="19589"/>
    <cellStyle name="40% - Ênfase2 11 4 4 3" xfId="19590"/>
    <cellStyle name="40% - Ênfase2 11 4 4 4" xfId="19591"/>
    <cellStyle name="40% - Ênfase2 11 4 5" xfId="19592"/>
    <cellStyle name="40% - Ênfase2 11 4 6" xfId="19593"/>
    <cellStyle name="40% - Ênfase2 11 4 7" xfId="19594"/>
    <cellStyle name="40% - Ênfase2 11 4 8" xfId="19595"/>
    <cellStyle name="40% - Ênfase2 11 4 9" xfId="19596"/>
    <cellStyle name="40% - Ênfase2 11 5" xfId="19597"/>
    <cellStyle name="40% - Ênfase2 11 5 10" xfId="19598"/>
    <cellStyle name="40% - Ênfase2 11 5 2" xfId="19599"/>
    <cellStyle name="40% - Ênfase2 11 5 2 2" xfId="19600"/>
    <cellStyle name="40% - Ênfase2 11 5 2 2 2" xfId="19601"/>
    <cellStyle name="40% - Ênfase2 11 5 2 2 2 2" xfId="19602"/>
    <cellStyle name="40% - Ênfase2 11 5 2 2 3" xfId="19603"/>
    <cellStyle name="40% - Ênfase2 11 5 2 2 4" xfId="19604"/>
    <cellStyle name="40% - Ênfase2 11 5 2 2 5" xfId="19605"/>
    <cellStyle name="40% - Ênfase2 11 5 2 2 6" xfId="19606"/>
    <cellStyle name="40% - Ênfase2 11 5 2 3" xfId="19607"/>
    <cellStyle name="40% - Ênfase2 11 5 2 3 2" xfId="19608"/>
    <cellStyle name="40% - Ênfase2 11 5 2 3 3" xfId="19609"/>
    <cellStyle name="40% - Ênfase2 11 5 2 4" xfId="19610"/>
    <cellStyle name="40% - Ênfase2 11 5 2 5" xfId="19611"/>
    <cellStyle name="40% - Ênfase2 11 5 2 6" xfId="19612"/>
    <cellStyle name="40% - Ênfase2 11 5 2 7" xfId="19613"/>
    <cellStyle name="40% - Ênfase2 11 5 2 8" xfId="19614"/>
    <cellStyle name="40% - Ênfase2 11 5 3" xfId="19615"/>
    <cellStyle name="40% - Ênfase2 11 5 3 2" xfId="19616"/>
    <cellStyle name="40% - Ênfase2 11 5 3 2 2" xfId="19617"/>
    <cellStyle name="40% - Ênfase2 11 5 3 3" xfId="19618"/>
    <cellStyle name="40% - Ênfase2 11 5 3 4" xfId="19619"/>
    <cellStyle name="40% - Ênfase2 11 5 3 5" xfId="19620"/>
    <cellStyle name="40% - Ênfase2 11 5 3 6" xfId="19621"/>
    <cellStyle name="40% - Ênfase2 11 5 4" xfId="19622"/>
    <cellStyle name="40% - Ênfase2 11 5 4 2" xfId="19623"/>
    <cellStyle name="40% - Ênfase2 11 5 4 3" xfId="19624"/>
    <cellStyle name="40% - Ênfase2 11 5 4 4" xfId="19625"/>
    <cellStyle name="40% - Ênfase2 11 5 5" xfId="19626"/>
    <cellStyle name="40% - Ênfase2 11 5 6" xfId="19627"/>
    <cellStyle name="40% - Ênfase2 11 5 7" xfId="19628"/>
    <cellStyle name="40% - Ênfase2 11 5 8" xfId="19629"/>
    <cellStyle name="40% - Ênfase2 11 5 9" xfId="19630"/>
    <cellStyle name="40% - Ênfase2 11 6" xfId="19631"/>
    <cellStyle name="40% - Ênfase2 11 6 2" xfId="19632"/>
    <cellStyle name="40% - Ênfase2 11 6 2 2" xfId="19633"/>
    <cellStyle name="40% - Ênfase2 11 6 2 2 2" xfId="19634"/>
    <cellStyle name="40% - Ênfase2 11 6 2 3" xfId="19635"/>
    <cellStyle name="40% - Ênfase2 11 6 2 4" xfId="19636"/>
    <cellStyle name="40% - Ênfase2 11 6 2 5" xfId="19637"/>
    <cellStyle name="40% - Ênfase2 11 6 2 6" xfId="19638"/>
    <cellStyle name="40% - Ênfase2 11 6 3" xfId="19639"/>
    <cellStyle name="40% - Ênfase2 11 6 3 2" xfId="19640"/>
    <cellStyle name="40% - Ênfase2 11 6 3 3" xfId="19641"/>
    <cellStyle name="40% - Ênfase2 11 6 3 4" xfId="19642"/>
    <cellStyle name="40% - Ênfase2 11 6 4" xfId="19643"/>
    <cellStyle name="40% - Ênfase2 11 6 5" xfId="19644"/>
    <cellStyle name="40% - Ênfase2 11 6 6" xfId="19645"/>
    <cellStyle name="40% - Ênfase2 11 6 7" xfId="19646"/>
    <cellStyle name="40% - Ênfase2 11 6 8" xfId="19647"/>
    <cellStyle name="40% - Ênfase2 11 6 9" xfId="19648"/>
    <cellStyle name="40% - Ênfase2 11 7" xfId="19649"/>
    <cellStyle name="40% - Ênfase2 11 7 2" xfId="19650"/>
    <cellStyle name="40% - Ênfase2 11 7 2 2" xfId="19651"/>
    <cellStyle name="40% - Ênfase2 11 7 2 2 2" xfId="19652"/>
    <cellStyle name="40% - Ênfase2 11 7 2 3" xfId="19653"/>
    <cellStyle name="40% - Ênfase2 11 7 2 4" xfId="19654"/>
    <cellStyle name="40% - Ênfase2 11 7 2 5" xfId="19655"/>
    <cellStyle name="40% - Ênfase2 11 7 2 6" xfId="19656"/>
    <cellStyle name="40% - Ênfase2 11 7 3" xfId="19657"/>
    <cellStyle name="40% - Ênfase2 11 7 3 2" xfId="19658"/>
    <cellStyle name="40% - Ênfase2 11 7 3 3" xfId="19659"/>
    <cellStyle name="40% - Ênfase2 11 7 4" xfId="19660"/>
    <cellStyle name="40% - Ênfase2 11 7 5" xfId="19661"/>
    <cellStyle name="40% - Ênfase2 11 7 6" xfId="19662"/>
    <cellStyle name="40% - Ênfase2 11 7 7" xfId="19663"/>
    <cellStyle name="40% - Ênfase2 11 7 8" xfId="19664"/>
    <cellStyle name="40% - Ênfase2 11 8" xfId="19665"/>
    <cellStyle name="40% - Ênfase2 11 8 2" xfId="19666"/>
    <cellStyle name="40% - Ênfase2 11 8 2 2" xfId="19667"/>
    <cellStyle name="40% - Ênfase2 11 8 2 3" xfId="19668"/>
    <cellStyle name="40% - Ênfase2 11 8 3" xfId="19669"/>
    <cellStyle name="40% - Ênfase2 11 8 4" xfId="19670"/>
    <cellStyle name="40% - Ênfase2 11 8 5" xfId="19671"/>
    <cellStyle name="40% - Ênfase2 11 8 6" xfId="19672"/>
    <cellStyle name="40% - Ênfase2 11 8 7" xfId="19673"/>
    <cellStyle name="40% - Ênfase2 11 9" xfId="19674"/>
    <cellStyle name="40% - Ênfase2 11 9 2" xfId="19675"/>
    <cellStyle name="40% - Ênfase2 11 9 3" xfId="19676"/>
    <cellStyle name="40% - Ênfase2 11 9 4" xfId="19677"/>
    <cellStyle name="40% - Ênfase2 11 9 5" xfId="19678"/>
    <cellStyle name="40% - Ênfase2 11 9 6" xfId="19679"/>
    <cellStyle name="40% - Ênfase2 12" xfId="247"/>
    <cellStyle name="40% - Ênfase2 12 10" xfId="19680"/>
    <cellStyle name="40% - Ênfase2 12 11" xfId="19681"/>
    <cellStyle name="40% - Ênfase2 12 12" xfId="19682"/>
    <cellStyle name="40% - Ênfase2 12 13" xfId="19683"/>
    <cellStyle name="40% - Ênfase2 12 14" xfId="19684"/>
    <cellStyle name="40% - Ênfase2 12 15" xfId="19685"/>
    <cellStyle name="40% - Ênfase2 12 2" xfId="248"/>
    <cellStyle name="40% - Ênfase2 12 3" xfId="19686"/>
    <cellStyle name="40% - Ênfase2 12 3 10" xfId="19687"/>
    <cellStyle name="40% - Ênfase2 12 3 2" xfId="19688"/>
    <cellStyle name="40% - Ênfase2 12 3 2 2" xfId="19689"/>
    <cellStyle name="40% - Ênfase2 12 3 2 2 2" xfId="19690"/>
    <cellStyle name="40% - Ênfase2 12 3 2 2 2 2" xfId="19691"/>
    <cellStyle name="40% - Ênfase2 12 3 2 2 3" xfId="19692"/>
    <cellStyle name="40% - Ênfase2 12 3 2 2 4" xfId="19693"/>
    <cellStyle name="40% - Ênfase2 12 3 2 2 5" xfId="19694"/>
    <cellStyle name="40% - Ênfase2 12 3 2 2 6" xfId="19695"/>
    <cellStyle name="40% - Ênfase2 12 3 2 3" xfId="19696"/>
    <cellStyle name="40% - Ênfase2 12 3 2 3 2" xfId="19697"/>
    <cellStyle name="40% - Ênfase2 12 3 2 3 3" xfId="19698"/>
    <cellStyle name="40% - Ênfase2 12 3 2 4" xfId="19699"/>
    <cellStyle name="40% - Ênfase2 12 3 2 5" xfId="19700"/>
    <cellStyle name="40% - Ênfase2 12 3 2 6" xfId="19701"/>
    <cellStyle name="40% - Ênfase2 12 3 2 7" xfId="19702"/>
    <cellStyle name="40% - Ênfase2 12 3 2 8" xfId="19703"/>
    <cellStyle name="40% - Ênfase2 12 3 3" xfId="19704"/>
    <cellStyle name="40% - Ênfase2 12 3 3 2" xfId="19705"/>
    <cellStyle name="40% - Ênfase2 12 3 3 2 2" xfId="19706"/>
    <cellStyle name="40% - Ênfase2 12 3 3 3" xfId="19707"/>
    <cellStyle name="40% - Ênfase2 12 3 3 4" xfId="19708"/>
    <cellStyle name="40% - Ênfase2 12 3 3 5" xfId="19709"/>
    <cellStyle name="40% - Ênfase2 12 3 3 6" xfId="19710"/>
    <cellStyle name="40% - Ênfase2 12 3 4" xfId="19711"/>
    <cellStyle name="40% - Ênfase2 12 3 4 2" xfId="19712"/>
    <cellStyle name="40% - Ênfase2 12 3 4 3" xfId="19713"/>
    <cellStyle name="40% - Ênfase2 12 3 4 4" xfId="19714"/>
    <cellStyle name="40% - Ênfase2 12 3 5" xfId="19715"/>
    <cellStyle name="40% - Ênfase2 12 3 6" xfId="19716"/>
    <cellStyle name="40% - Ênfase2 12 3 7" xfId="19717"/>
    <cellStyle name="40% - Ênfase2 12 3 8" xfId="19718"/>
    <cellStyle name="40% - Ênfase2 12 3 9" xfId="19719"/>
    <cellStyle name="40% - Ênfase2 12 4" xfId="19720"/>
    <cellStyle name="40% - Ênfase2 12 4 10" xfId="19721"/>
    <cellStyle name="40% - Ênfase2 12 4 2" xfId="19722"/>
    <cellStyle name="40% - Ênfase2 12 4 2 2" xfId="19723"/>
    <cellStyle name="40% - Ênfase2 12 4 2 2 2" xfId="19724"/>
    <cellStyle name="40% - Ênfase2 12 4 2 2 2 2" xfId="19725"/>
    <cellStyle name="40% - Ênfase2 12 4 2 2 3" xfId="19726"/>
    <cellStyle name="40% - Ênfase2 12 4 2 2 4" xfId="19727"/>
    <cellStyle name="40% - Ênfase2 12 4 2 2 5" xfId="19728"/>
    <cellStyle name="40% - Ênfase2 12 4 2 2 6" xfId="19729"/>
    <cellStyle name="40% - Ênfase2 12 4 2 3" xfId="19730"/>
    <cellStyle name="40% - Ênfase2 12 4 2 3 2" xfId="19731"/>
    <cellStyle name="40% - Ênfase2 12 4 2 3 3" xfId="19732"/>
    <cellStyle name="40% - Ênfase2 12 4 2 4" xfId="19733"/>
    <cellStyle name="40% - Ênfase2 12 4 2 5" xfId="19734"/>
    <cellStyle name="40% - Ênfase2 12 4 2 6" xfId="19735"/>
    <cellStyle name="40% - Ênfase2 12 4 2 7" xfId="19736"/>
    <cellStyle name="40% - Ênfase2 12 4 2 8" xfId="19737"/>
    <cellStyle name="40% - Ênfase2 12 4 3" xfId="19738"/>
    <cellStyle name="40% - Ênfase2 12 4 3 2" xfId="19739"/>
    <cellStyle name="40% - Ênfase2 12 4 3 2 2" xfId="19740"/>
    <cellStyle name="40% - Ênfase2 12 4 3 3" xfId="19741"/>
    <cellStyle name="40% - Ênfase2 12 4 3 4" xfId="19742"/>
    <cellStyle name="40% - Ênfase2 12 4 3 5" xfId="19743"/>
    <cellStyle name="40% - Ênfase2 12 4 3 6" xfId="19744"/>
    <cellStyle name="40% - Ênfase2 12 4 4" xfId="19745"/>
    <cellStyle name="40% - Ênfase2 12 4 4 2" xfId="19746"/>
    <cellStyle name="40% - Ênfase2 12 4 4 3" xfId="19747"/>
    <cellStyle name="40% - Ênfase2 12 4 4 4" xfId="19748"/>
    <cellStyle name="40% - Ênfase2 12 4 5" xfId="19749"/>
    <cellStyle name="40% - Ênfase2 12 4 6" xfId="19750"/>
    <cellStyle name="40% - Ênfase2 12 4 7" xfId="19751"/>
    <cellStyle name="40% - Ênfase2 12 4 8" xfId="19752"/>
    <cellStyle name="40% - Ênfase2 12 4 9" xfId="19753"/>
    <cellStyle name="40% - Ênfase2 12 5" xfId="19754"/>
    <cellStyle name="40% - Ênfase2 12 5 10" xfId="19755"/>
    <cellStyle name="40% - Ênfase2 12 5 2" xfId="19756"/>
    <cellStyle name="40% - Ênfase2 12 5 2 2" xfId="19757"/>
    <cellStyle name="40% - Ênfase2 12 5 2 2 2" xfId="19758"/>
    <cellStyle name="40% - Ênfase2 12 5 2 2 2 2" xfId="19759"/>
    <cellStyle name="40% - Ênfase2 12 5 2 2 3" xfId="19760"/>
    <cellStyle name="40% - Ênfase2 12 5 2 2 4" xfId="19761"/>
    <cellStyle name="40% - Ênfase2 12 5 2 2 5" xfId="19762"/>
    <cellStyle name="40% - Ênfase2 12 5 2 2 6" xfId="19763"/>
    <cellStyle name="40% - Ênfase2 12 5 2 3" xfId="19764"/>
    <cellStyle name="40% - Ênfase2 12 5 2 3 2" xfId="19765"/>
    <cellStyle name="40% - Ênfase2 12 5 2 3 3" xfId="19766"/>
    <cellStyle name="40% - Ênfase2 12 5 2 4" xfId="19767"/>
    <cellStyle name="40% - Ênfase2 12 5 2 5" xfId="19768"/>
    <cellStyle name="40% - Ênfase2 12 5 2 6" xfId="19769"/>
    <cellStyle name="40% - Ênfase2 12 5 2 7" xfId="19770"/>
    <cellStyle name="40% - Ênfase2 12 5 2 8" xfId="19771"/>
    <cellStyle name="40% - Ênfase2 12 5 3" xfId="19772"/>
    <cellStyle name="40% - Ênfase2 12 5 3 2" xfId="19773"/>
    <cellStyle name="40% - Ênfase2 12 5 3 2 2" xfId="19774"/>
    <cellStyle name="40% - Ênfase2 12 5 3 3" xfId="19775"/>
    <cellStyle name="40% - Ênfase2 12 5 3 4" xfId="19776"/>
    <cellStyle name="40% - Ênfase2 12 5 3 5" xfId="19777"/>
    <cellStyle name="40% - Ênfase2 12 5 3 6" xfId="19778"/>
    <cellStyle name="40% - Ênfase2 12 5 4" xfId="19779"/>
    <cellStyle name="40% - Ênfase2 12 5 4 2" xfId="19780"/>
    <cellStyle name="40% - Ênfase2 12 5 4 3" xfId="19781"/>
    <cellStyle name="40% - Ênfase2 12 5 4 4" xfId="19782"/>
    <cellStyle name="40% - Ênfase2 12 5 5" xfId="19783"/>
    <cellStyle name="40% - Ênfase2 12 5 6" xfId="19784"/>
    <cellStyle name="40% - Ênfase2 12 5 7" xfId="19785"/>
    <cellStyle name="40% - Ênfase2 12 5 8" xfId="19786"/>
    <cellStyle name="40% - Ênfase2 12 5 9" xfId="19787"/>
    <cellStyle name="40% - Ênfase2 12 6" xfId="19788"/>
    <cellStyle name="40% - Ênfase2 12 6 2" xfId="19789"/>
    <cellStyle name="40% - Ênfase2 12 6 2 2" xfId="19790"/>
    <cellStyle name="40% - Ênfase2 12 6 2 2 2" xfId="19791"/>
    <cellStyle name="40% - Ênfase2 12 6 2 3" xfId="19792"/>
    <cellStyle name="40% - Ênfase2 12 6 2 4" xfId="19793"/>
    <cellStyle name="40% - Ênfase2 12 6 2 5" xfId="19794"/>
    <cellStyle name="40% - Ênfase2 12 6 2 6" xfId="19795"/>
    <cellStyle name="40% - Ênfase2 12 6 3" xfId="19796"/>
    <cellStyle name="40% - Ênfase2 12 6 3 2" xfId="19797"/>
    <cellStyle name="40% - Ênfase2 12 6 3 3" xfId="19798"/>
    <cellStyle name="40% - Ênfase2 12 6 3 4" xfId="19799"/>
    <cellStyle name="40% - Ênfase2 12 6 4" xfId="19800"/>
    <cellStyle name="40% - Ênfase2 12 6 5" xfId="19801"/>
    <cellStyle name="40% - Ênfase2 12 6 6" xfId="19802"/>
    <cellStyle name="40% - Ênfase2 12 6 7" xfId="19803"/>
    <cellStyle name="40% - Ênfase2 12 6 8" xfId="19804"/>
    <cellStyle name="40% - Ênfase2 12 6 9" xfId="19805"/>
    <cellStyle name="40% - Ênfase2 12 7" xfId="19806"/>
    <cellStyle name="40% - Ênfase2 12 7 2" xfId="19807"/>
    <cellStyle name="40% - Ênfase2 12 7 2 2" xfId="19808"/>
    <cellStyle name="40% - Ênfase2 12 7 2 2 2" xfId="19809"/>
    <cellStyle name="40% - Ênfase2 12 7 2 3" xfId="19810"/>
    <cellStyle name="40% - Ênfase2 12 7 2 4" xfId="19811"/>
    <cellStyle name="40% - Ênfase2 12 7 2 5" xfId="19812"/>
    <cellStyle name="40% - Ênfase2 12 7 2 6" xfId="19813"/>
    <cellStyle name="40% - Ênfase2 12 7 3" xfId="19814"/>
    <cellStyle name="40% - Ênfase2 12 7 3 2" xfId="19815"/>
    <cellStyle name="40% - Ênfase2 12 7 3 3" xfId="19816"/>
    <cellStyle name="40% - Ênfase2 12 7 4" xfId="19817"/>
    <cellStyle name="40% - Ênfase2 12 7 5" xfId="19818"/>
    <cellStyle name="40% - Ênfase2 12 7 6" xfId="19819"/>
    <cellStyle name="40% - Ênfase2 12 7 7" xfId="19820"/>
    <cellStyle name="40% - Ênfase2 12 7 8" xfId="19821"/>
    <cellStyle name="40% - Ênfase2 12 8" xfId="19822"/>
    <cellStyle name="40% - Ênfase2 12 8 2" xfId="19823"/>
    <cellStyle name="40% - Ênfase2 12 8 2 2" xfId="19824"/>
    <cellStyle name="40% - Ênfase2 12 8 2 3" xfId="19825"/>
    <cellStyle name="40% - Ênfase2 12 8 3" xfId="19826"/>
    <cellStyle name="40% - Ênfase2 12 8 4" xfId="19827"/>
    <cellStyle name="40% - Ênfase2 12 8 5" xfId="19828"/>
    <cellStyle name="40% - Ênfase2 12 8 6" xfId="19829"/>
    <cellStyle name="40% - Ênfase2 12 8 7" xfId="19830"/>
    <cellStyle name="40% - Ênfase2 12 9" xfId="19831"/>
    <cellStyle name="40% - Ênfase2 12 9 2" xfId="19832"/>
    <cellStyle name="40% - Ênfase2 12 9 3" xfId="19833"/>
    <cellStyle name="40% - Ênfase2 12 9 4" xfId="19834"/>
    <cellStyle name="40% - Ênfase2 12 9 5" xfId="19835"/>
    <cellStyle name="40% - Ênfase2 12 9 6" xfId="19836"/>
    <cellStyle name="40% - Ênfase2 13" xfId="249"/>
    <cellStyle name="40% - Ênfase2 13 10" xfId="19837"/>
    <cellStyle name="40% - Ênfase2 13 11" xfId="19838"/>
    <cellStyle name="40% - Ênfase2 13 12" xfId="19839"/>
    <cellStyle name="40% - Ênfase2 13 13" xfId="19840"/>
    <cellStyle name="40% - Ênfase2 13 14" xfId="19841"/>
    <cellStyle name="40% - Ênfase2 13 15" xfId="19842"/>
    <cellStyle name="40% - Ênfase2 13 2" xfId="250"/>
    <cellStyle name="40% - Ênfase2 13 3" xfId="19843"/>
    <cellStyle name="40% - Ênfase2 13 3 10" xfId="19844"/>
    <cellStyle name="40% - Ênfase2 13 3 2" xfId="19845"/>
    <cellStyle name="40% - Ênfase2 13 3 2 2" xfId="19846"/>
    <cellStyle name="40% - Ênfase2 13 3 2 2 2" xfId="19847"/>
    <cellStyle name="40% - Ênfase2 13 3 2 2 2 2" xfId="19848"/>
    <cellStyle name="40% - Ênfase2 13 3 2 2 3" xfId="19849"/>
    <cellStyle name="40% - Ênfase2 13 3 2 2 4" xfId="19850"/>
    <cellStyle name="40% - Ênfase2 13 3 2 2 5" xfId="19851"/>
    <cellStyle name="40% - Ênfase2 13 3 2 2 6" xfId="19852"/>
    <cellStyle name="40% - Ênfase2 13 3 2 3" xfId="19853"/>
    <cellStyle name="40% - Ênfase2 13 3 2 3 2" xfId="19854"/>
    <cellStyle name="40% - Ênfase2 13 3 2 3 3" xfId="19855"/>
    <cellStyle name="40% - Ênfase2 13 3 2 4" xfId="19856"/>
    <cellStyle name="40% - Ênfase2 13 3 2 5" xfId="19857"/>
    <cellStyle name="40% - Ênfase2 13 3 2 6" xfId="19858"/>
    <cellStyle name="40% - Ênfase2 13 3 2 7" xfId="19859"/>
    <cellStyle name="40% - Ênfase2 13 3 2 8" xfId="19860"/>
    <cellStyle name="40% - Ênfase2 13 3 3" xfId="19861"/>
    <cellStyle name="40% - Ênfase2 13 3 3 2" xfId="19862"/>
    <cellStyle name="40% - Ênfase2 13 3 3 2 2" xfId="19863"/>
    <cellStyle name="40% - Ênfase2 13 3 3 3" xfId="19864"/>
    <cellStyle name="40% - Ênfase2 13 3 3 4" xfId="19865"/>
    <cellStyle name="40% - Ênfase2 13 3 3 5" xfId="19866"/>
    <cellStyle name="40% - Ênfase2 13 3 3 6" xfId="19867"/>
    <cellStyle name="40% - Ênfase2 13 3 4" xfId="19868"/>
    <cellStyle name="40% - Ênfase2 13 3 4 2" xfId="19869"/>
    <cellStyle name="40% - Ênfase2 13 3 4 3" xfId="19870"/>
    <cellStyle name="40% - Ênfase2 13 3 4 4" xfId="19871"/>
    <cellStyle name="40% - Ênfase2 13 3 5" xfId="19872"/>
    <cellStyle name="40% - Ênfase2 13 3 6" xfId="19873"/>
    <cellStyle name="40% - Ênfase2 13 3 7" xfId="19874"/>
    <cellStyle name="40% - Ênfase2 13 3 8" xfId="19875"/>
    <cellStyle name="40% - Ênfase2 13 3 9" xfId="19876"/>
    <cellStyle name="40% - Ênfase2 13 4" xfId="19877"/>
    <cellStyle name="40% - Ênfase2 13 4 10" xfId="19878"/>
    <cellStyle name="40% - Ênfase2 13 4 2" xfId="19879"/>
    <cellStyle name="40% - Ênfase2 13 4 2 2" xfId="19880"/>
    <cellStyle name="40% - Ênfase2 13 4 2 2 2" xfId="19881"/>
    <cellStyle name="40% - Ênfase2 13 4 2 2 2 2" xfId="19882"/>
    <cellStyle name="40% - Ênfase2 13 4 2 2 3" xfId="19883"/>
    <cellStyle name="40% - Ênfase2 13 4 2 2 4" xfId="19884"/>
    <cellStyle name="40% - Ênfase2 13 4 2 2 5" xfId="19885"/>
    <cellStyle name="40% - Ênfase2 13 4 2 2 6" xfId="19886"/>
    <cellStyle name="40% - Ênfase2 13 4 2 3" xfId="19887"/>
    <cellStyle name="40% - Ênfase2 13 4 2 3 2" xfId="19888"/>
    <cellStyle name="40% - Ênfase2 13 4 2 3 3" xfId="19889"/>
    <cellStyle name="40% - Ênfase2 13 4 2 4" xfId="19890"/>
    <cellStyle name="40% - Ênfase2 13 4 2 5" xfId="19891"/>
    <cellStyle name="40% - Ênfase2 13 4 2 6" xfId="19892"/>
    <cellStyle name="40% - Ênfase2 13 4 2 7" xfId="19893"/>
    <cellStyle name="40% - Ênfase2 13 4 2 8" xfId="19894"/>
    <cellStyle name="40% - Ênfase2 13 4 3" xfId="19895"/>
    <cellStyle name="40% - Ênfase2 13 4 3 2" xfId="19896"/>
    <cellStyle name="40% - Ênfase2 13 4 3 2 2" xfId="19897"/>
    <cellStyle name="40% - Ênfase2 13 4 3 3" xfId="19898"/>
    <cellStyle name="40% - Ênfase2 13 4 3 4" xfId="19899"/>
    <cellStyle name="40% - Ênfase2 13 4 3 5" xfId="19900"/>
    <cellStyle name="40% - Ênfase2 13 4 3 6" xfId="19901"/>
    <cellStyle name="40% - Ênfase2 13 4 4" xfId="19902"/>
    <cellStyle name="40% - Ênfase2 13 4 4 2" xfId="19903"/>
    <cellStyle name="40% - Ênfase2 13 4 4 3" xfId="19904"/>
    <cellStyle name="40% - Ênfase2 13 4 4 4" xfId="19905"/>
    <cellStyle name="40% - Ênfase2 13 4 5" xfId="19906"/>
    <cellStyle name="40% - Ênfase2 13 4 6" xfId="19907"/>
    <cellStyle name="40% - Ênfase2 13 4 7" xfId="19908"/>
    <cellStyle name="40% - Ênfase2 13 4 8" xfId="19909"/>
    <cellStyle name="40% - Ênfase2 13 4 9" xfId="19910"/>
    <cellStyle name="40% - Ênfase2 13 5" xfId="19911"/>
    <cellStyle name="40% - Ênfase2 13 5 10" xfId="19912"/>
    <cellStyle name="40% - Ênfase2 13 5 2" xfId="19913"/>
    <cellStyle name="40% - Ênfase2 13 5 2 2" xfId="19914"/>
    <cellStyle name="40% - Ênfase2 13 5 2 2 2" xfId="19915"/>
    <cellStyle name="40% - Ênfase2 13 5 2 2 2 2" xfId="19916"/>
    <cellStyle name="40% - Ênfase2 13 5 2 2 3" xfId="19917"/>
    <cellStyle name="40% - Ênfase2 13 5 2 2 4" xfId="19918"/>
    <cellStyle name="40% - Ênfase2 13 5 2 2 5" xfId="19919"/>
    <cellStyle name="40% - Ênfase2 13 5 2 2 6" xfId="19920"/>
    <cellStyle name="40% - Ênfase2 13 5 2 3" xfId="19921"/>
    <cellStyle name="40% - Ênfase2 13 5 2 3 2" xfId="19922"/>
    <cellStyle name="40% - Ênfase2 13 5 2 3 3" xfId="19923"/>
    <cellStyle name="40% - Ênfase2 13 5 2 4" xfId="19924"/>
    <cellStyle name="40% - Ênfase2 13 5 2 5" xfId="19925"/>
    <cellStyle name="40% - Ênfase2 13 5 2 6" xfId="19926"/>
    <cellStyle name="40% - Ênfase2 13 5 2 7" xfId="19927"/>
    <cellStyle name="40% - Ênfase2 13 5 2 8" xfId="19928"/>
    <cellStyle name="40% - Ênfase2 13 5 3" xfId="19929"/>
    <cellStyle name="40% - Ênfase2 13 5 3 2" xfId="19930"/>
    <cellStyle name="40% - Ênfase2 13 5 3 2 2" xfId="19931"/>
    <cellStyle name="40% - Ênfase2 13 5 3 3" xfId="19932"/>
    <cellStyle name="40% - Ênfase2 13 5 3 4" xfId="19933"/>
    <cellStyle name="40% - Ênfase2 13 5 3 5" xfId="19934"/>
    <cellStyle name="40% - Ênfase2 13 5 3 6" xfId="19935"/>
    <cellStyle name="40% - Ênfase2 13 5 4" xfId="19936"/>
    <cellStyle name="40% - Ênfase2 13 5 4 2" xfId="19937"/>
    <cellStyle name="40% - Ênfase2 13 5 4 3" xfId="19938"/>
    <cellStyle name="40% - Ênfase2 13 5 4 4" xfId="19939"/>
    <cellStyle name="40% - Ênfase2 13 5 5" xfId="19940"/>
    <cellStyle name="40% - Ênfase2 13 5 6" xfId="19941"/>
    <cellStyle name="40% - Ênfase2 13 5 7" xfId="19942"/>
    <cellStyle name="40% - Ênfase2 13 5 8" xfId="19943"/>
    <cellStyle name="40% - Ênfase2 13 5 9" xfId="19944"/>
    <cellStyle name="40% - Ênfase2 13 6" xfId="19945"/>
    <cellStyle name="40% - Ênfase2 13 6 2" xfId="19946"/>
    <cellStyle name="40% - Ênfase2 13 6 2 2" xfId="19947"/>
    <cellStyle name="40% - Ênfase2 13 6 2 2 2" xfId="19948"/>
    <cellStyle name="40% - Ênfase2 13 6 2 3" xfId="19949"/>
    <cellStyle name="40% - Ênfase2 13 6 2 4" xfId="19950"/>
    <cellStyle name="40% - Ênfase2 13 6 2 5" xfId="19951"/>
    <cellStyle name="40% - Ênfase2 13 6 2 6" xfId="19952"/>
    <cellStyle name="40% - Ênfase2 13 6 3" xfId="19953"/>
    <cellStyle name="40% - Ênfase2 13 6 3 2" xfId="19954"/>
    <cellStyle name="40% - Ênfase2 13 6 3 3" xfId="19955"/>
    <cellStyle name="40% - Ênfase2 13 6 3 4" xfId="19956"/>
    <cellStyle name="40% - Ênfase2 13 6 4" xfId="19957"/>
    <cellStyle name="40% - Ênfase2 13 6 5" xfId="19958"/>
    <cellStyle name="40% - Ênfase2 13 6 6" xfId="19959"/>
    <cellStyle name="40% - Ênfase2 13 6 7" xfId="19960"/>
    <cellStyle name="40% - Ênfase2 13 6 8" xfId="19961"/>
    <cellStyle name="40% - Ênfase2 13 6 9" xfId="19962"/>
    <cellStyle name="40% - Ênfase2 13 7" xfId="19963"/>
    <cellStyle name="40% - Ênfase2 13 7 2" xfId="19964"/>
    <cellStyle name="40% - Ênfase2 13 7 2 2" xfId="19965"/>
    <cellStyle name="40% - Ênfase2 13 7 2 2 2" xfId="19966"/>
    <cellStyle name="40% - Ênfase2 13 7 2 3" xfId="19967"/>
    <cellStyle name="40% - Ênfase2 13 7 2 4" xfId="19968"/>
    <cellStyle name="40% - Ênfase2 13 7 2 5" xfId="19969"/>
    <cellStyle name="40% - Ênfase2 13 7 2 6" xfId="19970"/>
    <cellStyle name="40% - Ênfase2 13 7 3" xfId="19971"/>
    <cellStyle name="40% - Ênfase2 13 7 3 2" xfId="19972"/>
    <cellStyle name="40% - Ênfase2 13 7 3 3" xfId="19973"/>
    <cellStyle name="40% - Ênfase2 13 7 4" xfId="19974"/>
    <cellStyle name="40% - Ênfase2 13 7 5" xfId="19975"/>
    <cellStyle name="40% - Ênfase2 13 7 6" xfId="19976"/>
    <cellStyle name="40% - Ênfase2 13 7 7" xfId="19977"/>
    <cellStyle name="40% - Ênfase2 13 7 8" xfId="19978"/>
    <cellStyle name="40% - Ênfase2 13 8" xfId="19979"/>
    <cellStyle name="40% - Ênfase2 13 8 2" xfId="19980"/>
    <cellStyle name="40% - Ênfase2 13 8 2 2" xfId="19981"/>
    <cellStyle name="40% - Ênfase2 13 8 2 3" xfId="19982"/>
    <cellStyle name="40% - Ênfase2 13 8 3" xfId="19983"/>
    <cellStyle name="40% - Ênfase2 13 8 4" xfId="19984"/>
    <cellStyle name="40% - Ênfase2 13 8 5" xfId="19985"/>
    <cellStyle name="40% - Ênfase2 13 8 6" xfId="19986"/>
    <cellStyle name="40% - Ênfase2 13 8 7" xfId="19987"/>
    <cellStyle name="40% - Ênfase2 13 9" xfId="19988"/>
    <cellStyle name="40% - Ênfase2 13 9 2" xfId="19989"/>
    <cellStyle name="40% - Ênfase2 13 9 3" xfId="19990"/>
    <cellStyle name="40% - Ênfase2 13 9 4" xfId="19991"/>
    <cellStyle name="40% - Ênfase2 13 9 5" xfId="19992"/>
    <cellStyle name="40% - Ênfase2 13 9 6" xfId="19993"/>
    <cellStyle name="40% - Ênfase2 14" xfId="3084"/>
    <cellStyle name="40% - Ênfase2 14 10" xfId="19994"/>
    <cellStyle name="40% - Ênfase2 14 11" xfId="19995"/>
    <cellStyle name="40% - Ênfase2 14 2" xfId="251"/>
    <cellStyle name="40% - Ênfase2 14 3" xfId="19996"/>
    <cellStyle name="40% - Ênfase2 14 3 2" xfId="19997"/>
    <cellStyle name="40% - Ênfase2 14 3 2 2" xfId="19998"/>
    <cellStyle name="40% - Ênfase2 14 3 2 2 2" xfId="19999"/>
    <cellStyle name="40% - Ênfase2 14 3 2 3" xfId="20000"/>
    <cellStyle name="40% - Ênfase2 14 3 2 4" xfId="20001"/>
    <cellStyle name="40% - Ênfase2 14 3 2 5" xfId="20002"/>
    <cellStyle name="40% - Ênfase2 14 3 2 6" xfId="20003"/>
    <cellStyle name="40% - Ênfase2 14 3 3" xfId="20004"/>
    <cellStyle name="40% - Ênfase2 14 3 3 2" xfId="20005"/>
    <cellStyle name="40% - Ênfase2 14 3 3 3" xfId="20006"/>
    <cellStyle name="40% - Ênfase2 14 3 4" xfId="20007"/>
    <cellStyle name="40% - Ênfase2 14 3 5" xfId="20008"/>
    <cellStyle name="40% - Ênfase2 14 3 6" xfId="20009"/>
    <cellStyle name="40% - Ênfase2 14 3 7" xfId="20010"/>
    <cellStyle name="40% - Ênfase2 14 3 8" xfId="20011"/>
    <cellStyle name="40% - Ênfase2 14 4" xfId="20012"/>
    <cellStyle name="40% - Ênfase2 14 4 2" xfId="20013"/>
    <cellStyle name="40% - Ênfase2 14 4 2 2" xfId="20014"/>
    <cellStyle name="40% - Ênfase2 14 4 3" xfId="20015"/>
    <cellStyle name="40% - Ênfase2 14 4 4" xfId="20016"/>
    <cellStyle name="40% - Ênfase2 14 4 5" xfId="20017"/>
    <cellStyle name="40% - Ênfase2 14 4 6" xfId="20018"/>
    <cellStyle name="40% - Ênfase2 14 5" xfId="20019"/>
    <cellStyle name="40% - Ênfase2 14 5 2" xfId="20020"/>
    <cellStyle name="40% - Ênfase2 14 5 3" xfId="20021"/>
    <cellStyle name="40% - Ênfase2 14 5 4" xfId="20022"/>
    <cellStyle name="40% - Ênfase2 14 6" xfId="20023"/>
    <cellStyle name="40% - Ênfase2 14 7" xfId="20024"/>
    <cellStyle name="40% - Ênfase2 14 8" xfId="20025"/>
    <cellStyle name="40% - Ênfase2 14 9" xfId="20026"/>
    <cellStyle name="40% - Ênfase2 15" xfId="20027"/>
    <cellStyle name="40% - Ênfase2 15 10" xfId="20028"/>
    <cellStyle name="40% - Ênfase2 15 11" xfId="20029"/>
    <cellStyle name="40% - Ênfase2 15 2" xfId="252"/>
    <cellStyle name="40% - Ênfase2 15 3" xfId="20030"/>
    <cellStyle name="40% - Ênfase2 15 3 2" xfId="20031"/>
    <cellStyle name="40% - Ênfase2 15 3 2 2" xfId="20032"/>
    <cellStyle name="40% - Ênfase2 15 3 2 2 2" xfId="20033"/>
    <cellStyle name="40% - Ênfase2 15 3 2 3" xfId="20034"/>
    <cellStyle name="40% - Ênfase2 15 3 2 4" xfId="20035"/>
    <cellStyle name="40% - Ênfase2 15 3 2 5" xfId="20036"/>
    <cellStyle name="40% - Ênfase2 15 3 2 6" xfId="20037"/>
    <cellStyle name="40% - Ênfase2 15 3 3" xfId="20038"/>
    <cellStyle name="40% - Ênfase2 15 3 3 2" xfId="20039"/>
    <cellStyle name="40% - Ênfase2 15 3 3 3" xfId="20040"/>
    <cellStyle name="40% - Ênfase2 15 3 4" xfId="20041"/>
    <cellStyle name="40% - Ênfase2 15 3 5" xfId="20042"/>
    <cellStyle name="40% - Ênfase2 15 3 6" xfId="20043"/>
    <cellStyle name="40% - Ênfase2 15 3 7" xfId="20044"/>
    <cellStyle name="40% - Ênfase2 15 3 8" xfId="20045"/>
    <cellStyle name="40% - Ênfase2 15 4" xfId="20046"/>
    <cellStyle name="40% - Ênfase2 15 4 2" xfId="20047"/>
    <cellStyle name="40% - Ênfase2 15 4 2 2" xfId="20048"/>
    <cellStyle name="40% - Ênfase2 15 4 3" xfId="20049"/>
    <cellStyle name="40% - Ênfase2 15 4 4" xfId="20050"/>
    <cellStyle name="40% - Ênfase2 15 4 5" xfId="20051"/>
    <cellStyle name="40% - Ênfase2 15 4 6" xfId="20052"/>
    <cellStyle name="40% - Ênfase2 15 5" xfId="20053"/>
    <cellStyle name="40% - Ênfase2 15 5 2" xfId="20054"/>
    <cellStyle name="40% - Ênfase2 15 5 3" xfId="20055"/>
    <cellStyle name="40% - Ênfase2 15 5 4" xfId="20056"/>
    <cellStyle name="40% - Ênfase2 15 6" xfId="20057"/>
    <cellStyle name="40% - Ênfase2 15 7" xfId="20058"/>
    <cellStyle name="40% - Ênfase2 15 8" xfId="20059"/>
    <cellStyle name="40% - Ênfase2 15 9" xfId="20060"/>
    <cellStyle name="40% - Ênfase2 16" xfId="20061"/>
    <cellStyle name="40% - Ênfase2 16 10" xfId="20062"/>
    <cellStyle name="40% - Ênfase2 16 2" xfId="253"/>
    <cellStyle name="40% - Ênfase2 16 3" xfId="20063"/>
    <cellStyle name="40% - Ênfase2 16 3 2" xfId="20064"/>
    <cellStyle name="40% - Ênfase2 16 3 2 2" xfId="20065"/>
    <cellStyle name="40% - Ênfase2 16 3 3" xfId="20066"/>
    <cellStyle name="40% - Ênfase2 16 3 4" xfId="20067"/>
    <cellStyle name="40% - Ênfase2 16 3 5" xfId="20068"/>
    <cellStyle name="40% - Ênfase2 16 3 6" xfId="20069"/>
    <cellStyle name="40% - Ênfase2 16 4" xfId="20070"/>
    <cellStyle name="40% - Ênfase2 16 4 2" xfId="20071"/>
    <cellStyle name="40% - Ênfase2 16 4 3" xfId="20072"/>
    <cellStyle name="40% - Ênfase2 16 4 4" xfId="20073"/>
    <cellStyle name="40% - Ênfase2 16 5" xfId="20074"/>
    <cellStyle name="40% - Ênfase2 16 6" xfId="20075"/>
    <cellStyle name="40% - Ênfase2 16 7" xfId="20076"/>
    <cellStyle name="40% - Ênfase2 16 8" xfId="20077"/>
    <cellStyle name="40% - Ênfase2 16 9" xfId="20078"/>
    <cellStyle name="40% - Ênfase2 17" xfId="20079"/>
    <cellStyle name="40% - Ênfase2 17 2" xfId="254"/>
    <cellStyle name="40% - Ênfase2 17 3" xfId="20080"/>
    <cellStyle name="40% - Ênfase2 17 3 2" xfId="20081"/>
    <cellStyle name="40% - Ênfase2 17 3 2 2" xfId="20082"/>
    <cellStyle name="40% - Ênfase2 17 3 3" xfId="20083"/>
    <cellStyle name="40% - Ênfase2 17 3 4" xfId="20084"/>
    <cellStyle name="40% - Ênfase2 17 3 5" xfId="20085"/>
    <cellStyle name="40% - Ênfase2 17 3 6" xfId="20086"/>
    <cellStyle name="40% - Ênfase2 17 4" xfId="20087"/>
    <cellStyle name="40% - Ênfase2 17 4 2" xfId="20088"/>
    <cellStyle name="40% - Ênfase2 17 4 3" xfId="20089"/>
    <cellStyle name="40% - Ênfase2 17 5" xfId="20090"/>
    <cellStyle name="40% - Ênfase2 17 6" xfId="20091"/>
    <cellStyle name="40% - Ênfase2 17 7" xfId="20092"/>
    <cellStyle name="40% - Ênfase2 17 8" xfId="20093"/>
    <cellStyle name="40% - Ênfase2 17 9" xfId="20094"/>
    <cellStyle name="40% - Ênfase2 18" xfId="20095"/>
    <cellStyle name="40% - Ênfase2 18 2" xfId="20096"/>
    <cellStyle name="40% - Ênfase2 18 2 2" xfId="20097"/>
    <cellStyle name="40% - Ênfase2 18 2 3" xfId="20098"/>
    <cellStyle name="40% - Ênfase2 18 3" xfId="20099"/>
    <cellStyle name="40% - Ênfase2 18 4" xfId="20100"/>
    <cellStyle name="40% - Ênfase2 18 5" xfId="20101"/>
    <cellStyle name="40% - Ênfase2 18 6" xfId="20102"/>
    <cellStyle name="40% - Ênfase2 18 7" xfId="20103"/>
    <cellStyle name="40% - Ênfase2 19" xfId="20104"/>
    <cellStyle name="40% - Ênfase2 19 2" xfId="20105"/>
    <cellStyle name="40% - Ênfase2 19 3" xfId="20106"/>
    <cellStyle name="40% - Ênfase2 19 4" xfId="20107"/>
    <cellStyle name="40% - Ênfase2 19 5" xfId="20108"/>
    <cellStyle name="40% - Ênfase2 19 6" xfId="20109"/>
    <cellStyle name="40% - Ênfase2 2" xfId="255"/>
    <cellStyle name="40% - Ênfase2 2 2" xfId="256"/>
    <cellStyle name="40% - Ênfase2 2 2 2" xfId="20110"/>
    <cellStyle name="40% - Ênfase2 2 2 2 10" xfId="20111"/>
    <cellStyle name="40% - Ênfase2 2 2 2 2" xfId="20112"/>
    <cellStyle name="40% - Ênfase2 2 2 2 2 2" xfId="20113"/>
    <cellStyle name="40% - Ênfase2 2 2 2 2 2 2" xfId="20114"/>
    <cellStyle name="40% - Ênfase2 2 2 2 2 2 2 2" xfId="20115"/>
    <cellStyle name="40% - Ênfase2 2 2 2 2 2 3" xfId="20116"/>
    <cellStyle name="40% - Ênfase2 2 2 2 2 2 4" xfId="20117"/>
    <cellStyle name="40% - Ênfase2 2 2 2 2 2 5" xfId="20118"/>
    <cellStyle name="40% - Ênfase2 2 2 2 2 2 6" xfId="20119"/>
    <cellStyle name="40% - Ênfase2 2 2 2 2 3" xfId="20120"/>
    <cellStyle name="40% - Ênfase2 2 2 2 2 3 2" xfId="20121"/>
    <cellStyle name="40% - Ênfase2 2 2 2 2 3 3" xfId="20122"/>
    <cellStyle name="40% - Ênfase2 2 2 2 2 4" xfId="20123"/>
    <cellStyle name="40% - Ênfase2 2 2 2 2 5" xfId="20124"/>
    <cellStyle name="40% - Ênfase2 2 2 2 2 6" xfId="20125"/>
    <cellStyle name="40% - Ênfase2 2 2 2 2 7" xfId="20126"/>
    <cellStyle name="40% - Ênfase2 2 2 2 2 8" xfId="20127"/>
    <cellStyle name="40% - Ênfase2 2 2 2 3" xfId="20128"/>
    <cellStyle name="40% - Ênfase2 2 2 2 3 2" xfId="20129"/>
    <cellStyle name="40% - Ênfase2 2 2 2 3 2 2" xfId="20130"/>
    <cellStyle name="40% - Ênfase2 2 2 2 3 3" xfId="20131"/>
    <cellStyle name="40% - Ênfase2 2 2 2 3 4" xfId="20132"/>
    <cellStyle name="40% - Ênfase2 2 2 2 3 5" xfId="20133"/>
    <cellStyle name="40% - Ênfase2 2 2 2 3 6" xfId="20134"/>
    <cellStyle name="40% - Ênfase2 2 2 2 4" xfId="20135"/>
    <cellStyle name="40% - Ênfase2 2 2 2 4 2" xfId="20136"/>
    <cellStyle name="40% - Ênfase2 2 2 2 4 3" xfId="20137"/>
    <cellStyle name="40% - Ênfase2 2 2 2 4 4" xfId="20138"/>
    <cellStyle name="40% - Ênfase2 2 2 2 5" xfId="20139"/>
    <cellStyle name="40% - Ênfase2 2 2 2 6" xfId="20140"/>
    <cellStyle name="40% - Ênfase2 2 2 2 7" xfId="20141"/>
    <cellStyle name="40% - Ênfase2 2 2 2 8" xfId="20142"/>
    <cellStyle name="40% - Ênfase2 2 2 2 9" xfId="20143"/>
    <cellStyle name="40% - Ênfase2 2 2 3" xfId="20144"/>
    <cellStyle name="40% - Ênfase2 2 2 4" xfId="20145"/>
    <cellStyle name="40% - Ênfase2 2 2 4 10" xfId="20146"/>
    <cellStyle name="40% - Ênfase2 2 2 4 2" xfId="20147"/>
    <cellStyle name="40% - Ênfase2 2 2 4 2 2" xfId="20148"/>
    <cellStyle name="40% - Ênfase2 2 2 4 2 2 2" xfId="20149"/>
    <cellStyle name="40% - Ênfase2 2 2 4 2 2 2 2" xfId="20150"/>
    <cellStyle name="40% - Ênfase2 2 2 4 2 2 3" xfId="20151"/>
    <cellStyle name="40% - Ênfase2 2 2 4 2 2 4" xfId="20152"/>
    <cellStyle name="40% - Ênfase2 2 2 4 2 2 5" xfId="20153"/>
    <cellStyle name="40% - Ênfase2 2 2 4 2 2 6" xfId="20154"/>
    <cellStyle name="40% - Ênfase2 2 2 4 2 3" xfId="20155"/>
    <cellStyle name="40% - Ênfase2 2 2 4 2 3 2" xfId="20156"/>
    <cellStyle name="40% - Ênfase2 2 2 4 2 3 3" xfId="20157"/>
    <cellStyle name="40% - Ênfase2 2 2 4 2 4" xfId="20158"/>
    <cellStyle name="40% - Ênfase2 2 2 4 2 5" xfId="20159"/>
    <cellStyle name="40% - Ênfase2 2 2 4 2 6" xfId="20160"/>
    <cellStyle name="40% - Ênfase2 2 2 4 2 7" xfId="20161"/>
    <cellStyle name="40% - Ênfase2 2 2 4 2 8" xfId="20162"/>
    <cellStyle name="40% - Ênfase2 2 2 4 3" xfId="20163"/>
    <cellStyle name="40% - Ênfase2 2 2 4 3 2" xfId="20164"/>
    <cellStyle name="40% - Ênfase2 2 2 4 3 2 2" xfId="20165"/>
    <cellStyle name="40% - Ênfase2 2 2 4 3 3" xfId="20166"/>
    <cellStyle name="40% - Ênfase2 2 2 4 3 4" xfId="20167"/>
    <cellStyle name="40% - Ênfase2 2 2 4 3 5" xfId="20168"/>
    <cellStyle name="40% - Ênfase2 2 2 4 3 6" xfId="20169"/>
    <cellStyle name="40% - Ênfase2 2 2 4 4" xfId="20170"/>
    <cellStyle name="40% - Ênfase2 2 2 4 4 2" xfId="20171"/>
    <cellStyle name="40% - Ênfase2 2 2 4 4 3" xfId="20172"/>
    <cellStyle name="40% - Ênfase2 2 2 4 4 4" xfId="20173"/>
    <cellStyle name="40% - Ênfase2 2 2 4 5" xfId="20174"/>
    <cellStyle name="40% - Ênfase2 2 2 4 6" xfId="20175"/>
    <cellStyle name="40% - Ênfase2 2 2 4 7" xfId="20176"/>
    <cellStyle name="40% - Ênfase2 2 2 4 8" xfId="20177"/>
    <cellStyle name="40% - Ênfase2 2 2 4 9" xfId="20178"/>
    <cellStyle name="40% - Ênfase2 2 2 5" xfId="20179"/>
    <cellStyle name="40% - Ênfase2 2 2 5 10" xfId="20180"/>
    <cellStyle name="40% - Ênfase2 2 2 5 2" xfId="20181"/>
    <cellStyle name="40% - Ênfase2 2 2 5 2 2" xfId="20182"/>
    <cellStyle name="40% - Ênfase2 2 2 5 2 2 2" xfId="20183"/>
    <cellStyle name="40% - Ênfase2 2 2 5 2 2 2 2" xfId="20184"/>
    <cellStyle name="40% - Ênfase2 2 2 5 2 2 3" xfId="20185"/>
    <cellStyle name="40% - Ênfase2 2 2 5 2 2 4" xfId="20186"/>
    <cellStyle name="40% - Ênfase2 2 2 5 2 2 5" xfId="20187"/>
    <cellStyle name="40% - Ênfase2 2 2 5 2 2 6" xfId="20188"/>
    <cellStyle name="40% - Ênfase2 2 2 5 2 3" xfId="20189"/>
    <cellStyle name="40% - Ênfase2 2 2 5 2 3 2" xfId="20190"/>
    <cellStyle name="40% - Ênfase2 2 2 5 2 3 3" xfId="20191"/>
    <cellStyle name="40% - Ênfase2 2 2 5 2 4" xfId="20192"/>
    <cellStyle name="40% - Ênfase2 2 2 5 2 5" xfId="20193"/>
    <cellStyle name="40% - Ênfase2 2 2 5 2 6" xfId="20194"/>
    <cellStyle name="40% - Ênfase2 2 2 5 2 7" xfId="20195"/>
    <cellStyle name="40% - Ênfase2 2 2 5 2 8" xfId="20196"/>
    <cellStyle name="40% - Ênfase2 2 2 5 3" xfId="20197"/>
    <cellStyle name="40% - Ênfase2 2 2 5 3 2" xfId="20198"/>
    <cellStyle name="40% - Ênfase2 2 2 5 3 2 2" xfId="20199"/>
    <cellStyle name="40% - Ênfase2 2 2 5 3 3" xfId="20200"/>
    <cellStyle name="40% - Ênfase2 2 2 5 3 4" xfId="20201"/>
    <cellStyle name="40% - Ênfase2 2 2 5 3 5" xfId="20202"/>
    <cellStyle name="40% - Ênfase2 2 2 5 3 6" xfId="20203"/>
    <cellStyle name="40% - Ênfase2 2 2 5 4" xfId="20204"/>
    <cellStyle name="40% - Ênfase2 2 2 5 4 2" xfId="20205"/>
    <cellStyle name="40% - Ênfase2 2 2 5 4 3" xfId="20206"/>
    <cellStyle name="40% - Ênfase2 2 2 5 4 4" xfId="20207"/>
    <cellStyle name="40% - Ênfase2 2 2 5 5" xfId="20208"/>
    <cellStyle name="40% - Ênfase2 2 2 5 6" xfId="20209"/>
    <cellStyle name="40% - Ênfase2 2 2 5 7" xfId="20210"/>
    <cellStyle name="40% - Ênfase2 2 2 5 8" xfId="20211"/>
    <cellStyle name="40% - Ênfase2 2 2 5 9" xfId="20212"/>
    <cellStyle name="40% - Ênfase2 2 2 6" xfId="20213"/>
    <cellStyle name="40% - Ênfase2 2 2 6 10" xfId="20214"/>
    <cellStyle name="40% - Ênfase2 2 2 6 2" xfId="20215"/>
    <cellStyle name="40% - Ênfase2 2 2 6 2 2" xfId="20216"/>
    <cellStyle name="40% - Ênfase2 2 2 6 2 2 2" xfId="20217"/>
    <cellStyle name="40% - Ênfase2 2 2 6 2 2 2 2" xfId="20218"/>
    <cellStyle name="40% - Ênfase2 2 2 6 2 2 3" xfId="20219"/>
    <cellStyle name="40% - Ênfase2 2 2 6 2 2 4" xfId="20220"/>
    <cellStyle name="40% - Ênfase2 2 2 6 2 2 5" xfId="20221"/>
    <cellStyle name="40% - Ênfase2 2 2 6 2 2 6" xfId="20222"/>
    <cellStyle name="40% - Ênfase2 2 2 6 2 3" xfId="20223"/>
    <cellStyle name="40% - Ênfase2 2 2 6 2 3 2" xfId="20224"/>
    <cellStyle name="40% - Ênfase2 2 2 6 2 3 3" xfId="20225"/>
    <cellStyle name="40% - Ênfase2 2 2 6 2 4" xfId="20226"/>
    <cellStyle name="40% - Ênfase2 2 2 6 2 5" xfId="20227"/>
    <cellStyle name="40% - Ênfase2 2 2 6 2 6" xfId="20228"/>
    <cellStyle name="40% - Ênfase2 2 2 6 2 7" xfId="20229"/>
    <cellStyle name="40% - Ênfase2 2 2 6 2 8" xfId="20230"/>
    <cellStyle name="40% - Ênfase2 2 2 6 3" xfId="20231"/>
    <cellStyle name="40% - Ênfase2 2 2 6 3 2" xfId="20232"/>
    <cellStyle name="40% - Ênfase2 2 2 6 3 2 2" xfId="20233"/>
    <cellStyle name="40% - Ênfase2 2 2 6 3 3" xfId="20234"/>
    <cellStyle name="40% - Ênfase2 2 2 6 3 4" xfId="20235"/>
    <cellStyle name="40% - Ênfase2 2 2 6 3 5" xfId="20236"/>
    <cellStyle name="40% - Ênfase2 2 2 6 3 6" xfId="20237"/>
    <cellStyle name="40% - Ênfase2 2 2 6 4" xfId="20238"/>
    <cellStyle name="40% - Ênfase2 2 2 6 4 2" xfId="20239"/>
    <cellStyle name="40% - Ênfase2 2 2 6 4 3" xfId="20240"/>
    <cellStyle name="40% - Ênfase2 2 2 6 4 4" xfId="20241"/>
    <cellStyle name="40% - Ênfase2 2 2 6 5" xfId="20242"/>
    <cellStyle name="40% - Ênfase2 2 2 6 6" xfId="20243"/>
    <cellStyle name="40% - Ênfase2 2 2 6 7" xfId="20244"/>
    <cellStyle name="40% - Ênfase2 2 2 6 8" xfId="20245"/>
    <cellStyle name="40% - Ênfase2 2 2 6 9" xfId="20246"/>
    <cellStyle name="40% - Ênfase2 2 3" xfId="2874"/>
    <cellStyle name="40% - Ênfase2 2 3 10" xfId="20247"/>
    <cellStyle name="40% - Ênfase2 2 3 11" xfId="20248"/>
    <cellStyle name="40% - Ênfase2 2 3 12" xfId="20249"/>
    <cellStyle name="40% - Ênfase2 2 3 2" xfId="20250"/>
    <cellStyle name="40% - Ênfase2 2 3 3" xfId="20251"/>
    <cellStyle name="40% - Ênfase2 2 3 3 2" xfId="20252"/>
    <cellStyle name="40% - Ênfase2 2 3 3 2 2" xfId="20253"/>
    <cellStyle name="40% - Ênfase2 2 3 3 2 2 2" xfId="20254"/>
    <cellStyle name="40% - Ênfase2 2 3 3 2 3" xfId="20255"/>
    <cellStyle name="40% - Ênfase2 2 3 3 2 4" xfId="20256"/>
    <cellStyle name="40% - Ênfase2 2 3 3 2 5" xfId="20257"/>
    <cellStyle name="40% - Ênfase2 2 3 3 2 6" xfId="20258"/>
    <cellStyle name="40% - Ênfase2 2 3 3 3" xfId="20259"/>
    <cellStyle name="40% - Ênfase2 2 3 3 3 2" xfId="20260"/>
    <cellStyle name="40% - Ênfase2 2 3 3 3 3" xfId="20261"/>
    <cellStyle name="40% - Ênfase2 2 3 3 3 4" xfId="20262"/>
    <cellStyle name="40% - Ênfase2 2 3 3 4" xfId="20263"/>
    <cellStyle name="40% - Ênfase2 2 3 3 5" xfId="20264"/>
    <cellStyle name="40% - Ênfase2 2 3 3 6" xfId="20265"/>
    <cellStyle name="40% - Ênfase2 2 3 3 7" xfId="20266"/>
    <cellStyle name="40% - Ênfase2 2 3 3 8" xfId="20267"/>
    <cellStyle name="40% - Ênfase2 2 3 3 9" xfId="20268"/>
    <cellStyle name="40% - Ênfase2 2 3 4" xfId="20269"/>
    <cellStyle name="40% - Ênfase2 2 3 4 2" xfId="20270"/>
    <cellStyle name="40% - Ênfase2 2 3 4 2 2" xfId="20271"/>
    <cellStyle name="40% - Ênfase2 2 3 4 2 2 2" xfId="20272"/>
    <cellStyle name="40% - Ênfase2 2 3 4 2 3" xfId="20273"/>
    <cellStyle name="40% - Ênfase2 2 3 4 2 4" xfId="20274"/>
    <cellStyle name="40% - Ênfase2 2 3 4 2 5" xfId="20275"/>
    <cellStyle name="40% - Ênfase2 2 3 4 2 6" xfId="20276"/>
    <cellStyle name="40% - Ênfase2 2 3 4 3" xfId="20277"/>
    <cellStyle name="40% - Ênfase2 2 3 4 3 2" xfId="20278"/>
    <cellStyle name="40% - Ênfase2 2 3 4 3 3" xfId="20279"/>
    <cellStyle name="40% - Ênfase2 2 3 4 4" xfId="20280"/>
    <cellStyle name="40% - Ênfase2 2 3 4 5" xfId="20281"/>
    <cellStyle name="40% - Ênfase2 2 3 4 6" xfId="20282"/>
    <cellStyle name="40% - Ênfase2 2 3 4 7" xfId="20283"/>
    <cellStyle name="40% - Ênfase2 2 3 4 8" xfId="20284"/>
    <cellStyle name="40% - Ênfase2 2 3 5" xfId="20285"/>
    <cellStyle name="40% - Ênfase2 2 3 5 2" xfId="20286"/>
    <cellStyle name="40% - Ênfase2 2 3 5 2 2" xfId="20287"/>
    <cellStyle name="40% - Ênfase2 2 3 5 3" xfId="20288"/>
    <cellStyle name="40% - Ênfase2 2 3 5 4" xfId="20289"/>
    <cellStyle name="40% - Ênfase2 2 3 5 5" xfId="20290"/>
    <cellStyle name="40% - Ênfase2 2 3 5 6" xfId="20291"/>
    <cellStyle name="40% - Ênfase2 2 3 6" xfId="20292"/>
    <cellStyle name="40% - Ênfase2 2 3 6 2" xfId="20293"/>
    <cellStyle name="40% - Ênfase2 2 3 6 3" xfId="20294"/>
    <cellStyle name="40% - Ênfase2 2 3 6 4" xfId="20295"/>
    <cellStyle name="40% - Ênfase2 2 3 7" xfId="20296"/>
    <cellStyle name="40% - Ênfase2 2 3 8" xfId="20297"/>
    <cellStyle name="40% - Ênfase2 2 3 9" xfId="20298"/>
    <cellStyle name="40% - Ênfase2 2 4" xfId="20299"/>
    <cellStyle name="40% - Ênfase2 2 4 10" xfId="20300"/>
    <cellStyle name="40% - Ênfase2 2 4 2" xfId="20301"/>
    <cellStyle name="40% - Ênfase2 2 4 2 2" xfId="20302"/>
    <cellStyle name="40% - Ênfase2 2 4 2 2 2" xfId="20303"/>
    <cellStyle name="40% - Ênfase2 2 4 2 2 2 2" xfId="20304"/>
    <cellStyle name="40% - Ênfase2 2 4 2 2 3" xfId="20305"/>
    <cellStyle name="40% - Ênfase2 2 4 2 2 4" xfId="20306"/>
    <cellStyle name="40% - Ênfase2 2 4 2 2 5" xfId="20307"/>
    <cellStyle name="40% - Ênfase2 2 4 2 2 6" xfId="20308"/>
    <cellStyle name="40% - Ênfase2 2 4 2 3" xfId="20309"/>
    <cellStyle name="40% - Ênfase2 2 4 2 3 2" xfId="20310"/>
    <cellStyle name="40% - Ênfase2 2 4 2 3 3" xfId="20311"/>
    <cellStyle name="40% - Ênfase2 2 4 2 4" xfId="20312"/>
    <cellStyle name="40% - Ênfase2 2 4 2 5" xfId="20313"/>
    <cellStyle name="40% - Ênfase2 2 4 2 6" xfId="20314"/>
    <cellStyle name="40% - Ênfase2 2 4 2 7" xfId="20315"/>
    <cellStyle name="40% - Ênfase2 2 4 2 8" xfId="20316"/>
    <cellStyle name="40% - Ênfase2 2 4 3" xfId="20317"/>
    <cellStyle name="40% - Ênfase2 2 4 3 2" xfId="20318"/>
    <cellStyle name="40% - Ênfase2 2 4 3 2 2" xfId="20319"/>
    <cellStyle name="40% - Ênfase2 2 4 3 3" xfId="20320"/>
    <cellStyle name="40% - Ênfase2 2 4 3 4" xfId="20321"/>
    <cellStyle name="40% - Ênfase2 2 4 3 5" xfId="20322"/>
    <cellStyle name="40% - Ênfase2 2 4 3 6" xfId="20323"/>
    <cellStyle name="40% - Ênfase2 2 4 4" xfId="20324"/>
    <cellStyle name="40% - Ênfase2 2 4 4 2" xfId="20325"/>
    <cellStyle name="40% - Ênfase2 2 4 4 3" xfId="20326"/>
    <cellStyle name="40% - Ênfase2 2 4 4 4" xfId="20327"/>
    <cellStyle name="40% - Ênfase2 2 4 5" xfId="20328"/>
    <cellStyle name="40% - Ênfase2 2 4 6" xfId="20329"/>
    <cellStyle name="40% - Ênfase2 2 4 7" xfId="20330"/>
    <cellStyle name="40% - Ênfase2 2 4 8" xfId="20331"/>
    <cellStyle name="40% - Ênfase2 2 4 9" xfId="20332"/>
    <cellStyle name="40% - Ênfase2 20" xfId="20333"/>
    <cellStyle name="40% - Ênfase2 21" xfId="20334"/>
    <cellStyle name="40% - Ênfase2 22" xfId="20335"/>
    <cellStyle name="40% - Ênfase2 23" xfId="20336"/>
    <cellStyle name="40% - Ênfase2 24" xfId="20337"/>
    <cellStyle name="40% - Ênfase2 25" xfId="20338"/>
    <cellStyle name="40% - Ênfase2 3" xfId="257"/>
    <cellStyle name="40% - Ênfase2 3 2" xfId="258"/>
    <cellStyle name="40% - Ênfase2 3 2 2" xfId="20339"/>
    <cellStyle name="40% - Ênfase2 3 2 2 10" xfId="20340"/>
    <cellStyle name="40% - Ênfase2 3 2 2 2" xfId="20341"/>
    <cellStyle name="40% - Ênfase2 3 2 2 2 2" xfId="20342"/>
    <cellStyle name="40% - Ênfase2 3 2 2 2 2 2" xfId="20343"/>
    <cellStyle name="40% - Ênfase2 3 2 2 2 2 2 2" xfId="20344"/>
    <cellStyle name="40% - Ênfase2 3 2 2 2 2 3" xfId="20345"/>
    <cellStyle name="40% - Ênfase2 3 2 2 2 2 4" xfId="20346"/>
    <cellStyle name="40% - Ênfase2 3 2 2 2 2 5" xfId="20347"/>
    <cellStyle name="40% - Ênfase2 3 2 2 2 2 6" xfId="20348"/>
    <cellStyle name="40% - Ênfase2 3 2 2 2 3" xfId="20349"/>
    <cellStyle name="40% - Ênfase2 3 2 2 2 3 2" xfId="20350"/>
    <cellStyle name="40% - Ênfase2 3 2 2 2 3 3" xfId="20351"/>
    <cellStyle name="40% - Ênfase2 3 2 2 2 4" xfId="20352"/>
    <cellStyle name="40% - Ênfase2 3 2 2 2 5" xfId="20353"/>
    <cellStyle name="40% - Ênfase2 3 2 2 2 6" xfId="20354"/>
    <cellStyle name="40% - Ênfase2 3 2 2 2 7" xfId="20355"/>
    <cellStyle name="40% - Ênfase2 3 2 2 2 8" xfId="20356"/>
    <cellStyle name="40% - Ênfase2 3 2 2 3" xfId="20357"/>
    <cellStyle name="40% - Ênfase2 3 2 2 3 2" xfId="20358"/>
    <cellStyle name="40% - Ênfase2 3 2 2 3 2 2" xfId="20359"/>
    <cellStyle name="40% - Ênfase2 3 2 2 3 3" xfId="20360"/>
    <cellStyle name="40% - Ênfase2 3 2 2 3 4" xfId="20361"/>
    <cellStyle name="40% - Ênfase2 3 2 2 3 5" xfId="20362"/>
    <cellStyle name="40% - Ênfase2 3 2 2 3 6" xfId="20363"/>
    <cellStyle name="40% - Ênfase2 3 2 2 4" xfId="20364"/>
    <cellStyle name="40% - Ênfase2 3 2 2 4 2" xfId="20365"/>
    <cellStyle name="40% - Ênfase2 3 2 2 4 3" xfId="20366"/>
    <cellStyle name="40% - Ênfase2 3 2 2 4 4" xfId="20367"/>
    <cellStyle name="40% - Ênfase2 3 2 2 5" xfId="20368"/>
    <cellStyle name="40% - Ênfase2 3 2 2 6" xfId="20369"/>
    <cellStyle name="40% - Ênfase2 3 2 2 7" xfId="20370"/>
    <cellStyle name="40% - Ênfase2 3 2 2 8" xfId="20371"/>
    <cellStyle name="40% - Ênfase2 3 2 2 9" xfId="20372"/>
    <cellStyle name="40% - Ênfase2 3 2 3" xfId="20373"/>
    <cellStyle name="40% - Ênfase2 3 2 4" xfId="20374"/>
    <cellStyle name="40% - Ênfase2 3 2 4 10" xfId="20375"/>
    <cellStyle name="40% - Ênfase2 3 2 4 2" xfId="20376"/>
    <cellStyle name="40% - Ênfase2 3 2 4 2 2" xfId="20377"/>
    <cellStyle name="40% - Ênfase2 3 2 4 2 2 2" xfId="20378"/>
    <cellStyle name="40% - Ênfase2 3 2 4 2 2 2 2" xfId="20379"/>
    <cellStyle name="40% - Ênfase2 3 2 4 2 2 3" xfId="20380"/>
    <cellStyle name="40% - Ênfase2 3 2 4 2 2 4" xfId="20381"/>
    <cellStyle name="40% - Ênfase2 3 2 4 2 2 5" xfId="20382"/>
    <cellStyle name="40% - Ênfase2 3 2 4 2 2 6" xfId="20383"/>
    <cellStyle name="40% - Ênfase2 3 2 4 2 3" xfId="20384"/>
    <cellStyle name="40% - Ênfase2 3 2 4 2 3 2" xfId="20385"/>
    <cellStyle name="40% - Ênfase2 3 2 4 2 3 3" xfId="20386"/>
    <cellStyle name="40% - Ênfase2 3 2 4 2 4" xfId="20387"/>
    <cellStyle name="40% - Ênfase2 3 2 4 2 5" xfId="20388"/>
    <cellStyle name="40% - Ênfase2 3 2 4 2 6" xfId="20389"/>
    <cellStyle name="40% - Ênfase2 3 2 4 2 7" xfId="20390"/>
    <cellStyle name="40% - Ênfase2 3 2 4 2 8" xfId="20391"/>
    <cellStyle name="40% - Ênfase2 3 2 4 3" xfId="20392"/>
    <cellStyle name="40% - Ênfase2 3 2 4 3 2" xfId="20393"/>
    <cellStyle name="40% - Ênfase2 3 2 4 3 2 2" xfId="20394"/>
    <cellStyle name="40% - Ênfase2 3 2 4 3 3" xfId="20395"/>
    <cellStyle name="40% - Ênfase2 3 2 4 3 4" xfId="20396"/>
    <cellStyle name="40% - Ênfase2 3 2 4 3 5" xfId="20397"/>
    <cellStyle name="40% - Ênfase2 3 2 4 3 6" xfId="20398"/>
    <cellStyle name="40% - Ênfase2 3 2 4 4" xfId="20399"/>
    <cellStyle name="40% - Ênfase2 3 2 4 4 2" xfId="20400"/>
    <cellStyle name="40% - Ênfase2 3 2 4 4 3" xfId="20401"/>
    <cellStyle name="40% - Ênfase2 3 2 4 4 4" xfId="20402"/>
    <cellStyle name="40% - Ênfase2 3 2 4 5" xfId="20403"/>
    <cellStyle name="40% - Ênfase2 3 2 4 6" xfId="20404"/>
    <cellStyle name="40% - Ênfase2 3 2 4 7" xfId="20405"/>
    <cellStyle name="40% - Ênfase2 3 2 4 8" xfId="20406"/>
    <cellStyle name="40% - Ênfase2 3 2 4 9" xfId="20407"/>
    <cellStyle name="40% - Ênfase2 3 2 5" xfId="20408"/>
    <cellStyle name="40% - Ênfase2 3 2 5 10" xfId="20409"/>
    <cellStyle name="40% - Ênfase2 3 2 5 2" xfId="20410"/>
    <cellStyle name="40% - Ênfase2 3 2 5 2 2" xfId="20411"/>
    <cellStyle name="40% - Ênfase2 3 2 5 2 2 2" xfId="20412"/>
    <cellStyle name="40% - Ênfase2 3 2 5 2 2 2 2" xfId="20413"/>
    <cellStyle name="40% - Ênfase2 3 2 5 2 2 3" xfId="20414"/>
    <cellStyle name="40% - Ênfase2 3 2 5 2 2 4" xfId="20415"/>
    <cellStyle name="40% - Ênfase2 3 2 5 2 2 5" xfId="20416"/>
    <cellStyle name="40% - Ênfase2 3 2 5 2 2 6" xfId="20417"/>
    <cellStyle name="40% - Ênfase2 3 2 5 2 3" xfId="20418"/>
    <cellStyle name="40% - Ênfase2 3 2 5 2 3 2" xfId="20419"/>
    <cellStyle name="40% - Ênfase2 3 2 5 2 3 3" xfId="20420"/>
    <cellStyle name="40% - Ênfase2 3 2 5 2 4" xfId="20421"/>
    <cellStyle name="40% - Ênfase2 3 2 5 2 5" xfId="20422"/>
    <cellStyle name="40% - Ênfase2 3 2 5 2 6" xfId="20423"/>
    <cellStyle name="40% - Ênfase2 3 2 5 2 7" xfId="20424"/>
    <cellStyle name="40% - Ênfase2 3 2 5 2 8" xfId="20425"/>
    <cellStyle name="40% - Ênfase2 3 2 5 3" xfId="20426"/>
    <cellStyle name="40% - Ênfase2 3 2 5 3 2" xfId="20427"/>
    <cellStyle name="40% - Ênfase2 3 2 5 3 2 2" xfId="20428"/>
    <cellStyle name="40% - Ênfase2 3 2 5 3 3" xfId="20429"/>
    <cellStyle name="40% - Ênfase2 3 2 5 3 4" xfId="20430"/>
    <cellStyle name="40% - Ênfase2 3 2 5 3 5" xfId="20431"/>
    <cellStyle name="40% - Ênfase2 3 2 5 3 6" xfId="20432"/>
    <cellStyle name="40% - Ênfase2 3 2 5 4" xfId="20433"/>
    <cellStyle name="40% - Ênfase2 3 2 5 4 2" xfId="20434"/>
    <cellStyle name="40% - Ênfase2 3 2 5 4 3" xfId="20435"/>
    <cellStyle name="40% - Ênfase2 3 2 5 4 4" xfId="20436"/>
    <cellStyle name="40% - Ênfase2 3 2 5 5" xfId="20437"/>
    <cellStyle name="40% - Ênfase2 3 2 5 6" xfId="20438"/>
    <cellStyle name="40% - Ênfase2 3 2 5 7" xfId="20439"/>
    <cellStyle name="40% - Ênfase2 3 2 5 8" xfId="20440"/>
    <cellStyle name="40% - Ênfase2 3 2 5 9" xfId="20441"/>
    <cellStyle name="40% - Ênfase2 3 2 6" xfId="20442"/>
    <cellStyle name="40% - Ênfase2 3 2 6 10" xfId="20443"/>
    <cellStyle name="40% - Ênfase2 3 2 6 2" xfId="20444"/>
    <cellStyle name="40% - Ênfase2 3 2 6 2 2" xfId="20445"/>
    <cellStyle name="40% - Ênfase2 3 2 6 2 2 2" xfId="20446"/>
    <cellStyle name="40% - Ênfase2 3 2 6 2 2 2 2" xfId="20447"/>
    <cellStyle name="40% - Ênfase2 3 2 6 2 2 3" xfId="20448"/>
    <cellStyle name="40% - Ênfase2 3 2 6 2 2 4" xfId="20449"/>
    <cellStyle name="40% - Ênfase2 3 2 6 2 2 5" xfId="20450"/>
    <cellStyle name="40% - Ênfase2 3 2 6 2 2 6" xfId="20451"/>
    <cellStyle name="40% - Ênfase2 3 2 6 2 3" xfId="20452"/>
    <cellStyle name="40% - Ênfase2 3 2 6 2 3 2" xfId="20453"/>
    <cellStyle name="40% - Ênfase2 3 2 6 2 3 3" xfId="20454"/>
    <cellStyle name="40% - Ênfase2 3 2 6 2 4" xfId="20455"/>
    <cellStyle name="40% - Ênfase2 3 2 6 2 5" xfId="20456"/>
    <cellStyle name="40% - Ênfase2 3 2 6 2 6" xfId="20457"/>
    <cellStyle name="40% - Ênfase2 3 2 6 2 7" xfId="20458"/>
    <cellStyle name="40% - Ênfase2 3 2 6 2 8" xfId="20459"/>
    <cellStyle name="40% - Ênfase2 3 2 6 3" xfId="20460"/>
    <cellStyle name="40% - Ênfase2 3 2 6 3 2" xfId="20461"/>
    <cellStyle name="40% - Ênfase2 3 2 6 3 2 2" xfId="20462"/>
    <cellStyle name="40% - Ênfase2 3 2 6 3 3" xfId="20463"/>
    <cellStyle name="40% - Ênfase2 3 2 6 3 4" xfId="20464"/>
    <cellStyle name="40% - Ênfase2 3 2 6 3 5" xfId="20465"/>
    <cellStyle name="40% - Ênfase2 3 2 6 3 6" xfId="20466"/>
    <cellStyle name="40% - Ênfase2 3 2 6 4" xfId="20467"/>
    <cellStyle name="40% - Ênfase2 3 2 6 4 2" xfId="20468"/>
    <cellStyle name="40% - Ênfase2 3 2 6 4 3" xfId="20469"/>
    <cellStyle name="40% - Ênfase2 3 2 6 4 4" xfId="20470"/>
    <cellStyle name="40% - Ênfase2 3 2 6 5" xfId="20471"/>
    <cellStyle name="40% - Ênfase2 3 2 6 6" xfId="20472"/>
    <cellStyle name="40% - Ênfase2 3 2 6 7" xfId="20473"/>
    <cellStyle name="40% - Ênfase2 3 2 6 8" xfId="20474"/>
    <cellStyle name="40% - Ênfase2 3 2 6 9" xfId="20475"/>
    <cellStyle name="40% - Ênfase2 3 3" xfId="3085"/>
    <cellStyle name="40% - Ênfase2 3 3 10" xfId="20476"/>
    <cellStyle name="40% - Ênfase2 3 3 11" xfId="20477"/>
    <cellStyle name="40% - Ênfase2 3 3 12" xfId="20478"/>
    <cellStyle name="40% - Ênfase2 3 3 2" xfId="20479"/>
    <cellStyle name="40% - Ênfase2 3 3 3" xfId="20480"/>
    <cellStyle name="40% - Ênfase2 3 3 3 2" xfId="20481"/>
    <cellStyle name="40% - Ênfase2 3 3 3 2 2" xfId="20482"/>
    <cellStyle name="40% - Ênfase2 3 3 3 2 2 2" xfId="20483"/>
    <cellStyle name="40% - Ênfase2 3 3 3 2 3" xfId="20484"/>
    <cellStyle name="40% - Ênfase2 3 3 3 2 4" xfId="20485"/>
    <cellStyle name="40% - Ênfase2 3 3 3 2 5" xfId="20486"/>
    <cellStyle name="40% - Ênfase2 3 3 3 2 6" xfId="20487"/>
    <cellStyle name="40% - Ênfase2 3 3 3 3" xfId="20488"/>
    <cellStyle name="40% - Ênfase2 3 3 3 3 2" xfId="20489"/>
    <cellStyle name="40% - Ênfase2 3 3 3 3 3" xfId="20490"/>
    <cellStyle name="40% - Ênfase2 3 3 3 3 4" xfId="20491"/>
    <cellStyle name="40% - Ênfase2 3 3 3 4" xfId="20492"/>
    <cellStyle name="40% - Ênfase2 3 3 3 5" xfId="20493"/>
    <cellStyle name="40% - Ênfase2 3 3 3 6" xfId="20494"/>
    <cellStyle name="40% - Ênfase2 3 3 3 7" xfId="20495"/>
    <cellStyle name="40% - Ênfase2 3 3 3 8" xfId="20496"/>
    <cellStyle name="40% - Ênfase2 3 3 3 9" xfId="20497"/>
    <cellStyle name="40% - Ênfase2 3 3 4" xfId="20498"/>
    <cellStyle name="40% - Ênfase2 3 3 4 2" xfId="20499"/>
    <cellStyle name="40% - Ênfase2 3 3 4 2 2" xfId="20500"/>
    <cellStyle name="40% - Ênfase2 3 3 4 2 2 2" xfId="20501"/>
    <cellStyle name="40% - Ênfase2 3 3 4 2 3" xfId="20502"/>
    <cellStyle name="40% - Ênfase2 3 3 4 2 4" xfId="20503"/>
    <cellStyle name="40% - Ênfase2 3 3 4 2 5" xfId="20504"/>
    <cellStyle name="40% - Ênfase2 3 3 4 2 6" xfId="20505"/>
    <cellStyle name="40% - Ênfase2 3 3 4 3" xfId="20506"/>
    <cellStyle name="40% - Ênfase2 3 3 4 3 2" xfId="20507"/>
    <cellStyle name="40% - Ênfase2 3 3 4 3 3" xfId="20508"/>
    <cellStyle name="40% - Ênfase2 3 3 4 4" xfId="20509"/>
    <cellStyle name="40% - Ênfase2 3 3 4 5" xfId="20510"/>
    <cellStyle name="40% - Ênfase2 3 3 4 6" xfId="20511"/>
    <cellStyle name="40% - Ênfase2 3 3 4 7" xfId="20512"/>
    <cellStyle name="40% - Ênfase2 3 3 4 8" xfId="20513"/>
    <cellStyle name="40% - Ênfase2 3 3 5" xfId="20514"/>
    <cellStyle name="40% - Ênfase2 3 3 5 2" xfId="20515"/>
    <cellStyle name="40% - Ênfase2 3 3 5 2 2" xfId="20516"/>
    <cellStyle name="40% - Ênfase2 3 3 5 3" xfId="20517"/>
    <cellStyle name="40% - Ênfase2 3 3 5 4" xfId="20518"/>
    <cellStyle name="40% - Ênfase2 3 3 5 5" xfId="20519"/>
    <cellStyle name="40% - Ênfase2 3 3 5 6" xfId="20520"/>
    <cellStyle name="40% - Ênfase2 3 3 6" xfId="20521"/>
    <cellStyle name="40% - Ênfase2 3 3 6 2" xfId="20522"/>
    <cellStyle name="40% - Ênfase2 3 3 6 3" xfId="20523"/>
    <cellStyle name="40% - Ênfase2 3 3 6 4" xfId="20524"/>
    <cellStyle name="40% - Ênfase2 3 3 7" xfId="20525"/>
    <cellStyle name="40% - Ênfase2 3 3 8" xfId="20526"/>
    <cellStyle name="40% - Ênfase2 3 3 9" xfId="20527"/>
    <cellStyle name="40% - Ênfase2 3 4" xfId="20528"/>
    <cellStyle name="40% - Ênfase2 3 4 10" xfId="20529"/>
    <cellStyle name="40% - Ênfase2 3 4 2" xfId="20530"/>
    <cellStyle name="40% - Ênfase2 3 4 2 2" xfId="20531"/>
    <cellStyle name="40% - Ênfase2 3 4 2 2 2" xfId="20532"/>
    <cellStyle name="40% - Ênfase2 3 4 2 2 2 2" xfId="20533"/>
    <cellStyle name="40% - Ênfase2 3 4 2 2 3" xfId="20534"/>
    <cellStyle name="40% - Ênfase2 3 4 2 2 4" xfId="20535"/>
    <cellStyle name="40% - Ênfase2 3 4 2 2 5" xfId="20536"/>
    <cellStyle name="40% - Ênfase2 3 4 2 2 6" xfId="20537"/>
    <cellStyle name="40% - Ênfase2 3 4 2 3" xfId="20538"/>
    <cellStyle name="40% - Ênfase2 3 4 2 3 2" xfId="20539"/>
    <cellStyle name="40% - Ênfase2 3 4 2 3 3" xfId="20540"/>
    <cellStyle name="40% - Ênfase2 3 4 2 4" xfId="20541"/>
    <cellStyle name="40% - Ênfase2 3 4 2 5" xfId="20542"/>
    <cellStyle name="40% - Ênfase2 3 4 2 6" xfId="20543"/>
    <cellStyle name="40% - Ênfase2 3 4 2 7" xfId="20544"/>
    <cellStyle name="40% - Ênfase2 3 4 2 8" xfId="20545"/>
    <cellStyle name="40% - Ênfase2 3 4 3" xfId="20546"/>
    <cellStyle name="40% - Ênfase2 3 4 3 2" xfId="20547"/>
    <cellStyle name="40% - Ênfase2 3 4 3 2 2" xfId="20548"/>
    <cellStyle name="40% - Ênfase2 3 4 3 3" xfId="20549"/>
    <cellStyle name="40% - Ênfase2 3 4 3 4" xfId="20550"/>
    <cellStyle name="40% - Ênfase2 3 4 3 5" xfId="20551"/>
    <cellStyle name="40% - Ênfase2 3 4 3 6" xfId="20552"/>
    <cellStyle name="40% - Ênfase2 3 4 4" xfId="20553"/>
    <cellStyle name="40% - Ênfase2 3 4 4 2" xfId="20554"/>
    <cellStyle name="40% - Ênfase2 3 4 4 3" xfId="20555"/>
    <cellStyle name="40% - Ênfase2 3 4 4 4" xfId="20556"/>
    <cellStyle name="40% - Ênfase2 3 4 5" xfId="20557"/>
    <cellStyle name="40% - Ênfase2 3 4 6" xfId="20558"/>
    <cellStyle name="40% - Ênfase2 3 4 7" xfId="20559"/>
    <cellStyle name="40% - Ênfase2 3 4 8" xfId="20560"/>
    <cellStyle name="40% - Ênfase2 3 4 9" xfId="20561"/>
    <cellStyle name="40% - Ênfase2 4" xfId="259"/>
    <cellStyle name="40% - Ênfase2 4 2" xfId="260"/>
    <cellStyle name="40% - Ênfase2 4 3" xfId="3086"/>
    <cellStyle name="40% - Ênfase2 4 3 10" xfId="20562"/>
    <cellStyle name="40% - Ênfase2 4 3 11" xfId="20563"/>
    <cellStyle name="40% - Ênfase2 4 3 12" xfId="20564"/>
    <cellStyle name="40% - Ênfase2 4 3 2" xfId="20565"/>
    <cellStyle name="40% - Ênfase2 4 3 3" xfId="20566"/>
    <cellStyle name="40% - Ênfase2 4 3 3 2" xfId="20567"/>
    <cellStyle name="40% - Ênfase2 4 3 3 2 2" xfId="20568"/>
    <cellStyle name="40% - Ênfase2 4 3 3 2 2 2" xfId="20569"/>
    <cellStyle name="40% - Ênfase2 4 3 3 2 3" xfId="20570"/>
    <cellStyle name="40% - Ênfase2 4 3 3 2 4" xfId="20571"/>
    <cellStyle name="40% - Ênfase2 4 3 3 2 5" xfId="20572"/>
    <cellStyle name="40% - Ênfase2 4 3 3 2 6" xfId="20573"/>
    <cellStyle name="40% - Ênfase2 4 3 3 3" xfId="20574"/>
    <cellStyle name="40% - Ênfase2 4 3 3 3 2" xfId="20575"/>
    <cellStyle name="40% - Ênfase2 4 3 3 3 3" xfId="20576"/>
    <cellStyle name="40% - Ênfase2 4 3 3 3 4" xfId="20577"/>
    <cellStyle name="40% - Ênfase2 4 3 3 4" xfId="20578"/>
    <cellStyle name="40% - Ênfase2 4 3 3 5" xfId="20579"/>
    <cellStyle name="40% - Ênfase2 4 3 3 6" xfId="20580"/>
    <cellStyle name="40% - Ênfase2 4 3 3 7" xfId="20581"/>
    <cellStyle name="40% - Ênfase2 4 3 3 8" xfId="20582"/>
    <cellStyle name="40% - Ênfase2 4 3 3 9" xfId="20583"/>
    <cellStyle name="40% - Ênfase2 4 3 4" xfId="20584"/>
    <cellStyle name="40% - Ênfase2 4 3 4 2" xfId="20585"/>
    <cellStyle name="40% - Ênfase2 4 3 4 2 2" xfId="20586"/>
    <cellStyle name="40% - Ênfase2 4 3 4 2 2 2" xfId="20587"/>
    <cellStyle name="40% - Ênfase2 4 3 4 2 3" xfId="20588"/>
    <cellStyle name="40% - Ênfase2 4 3 4 2 4" xfId="20589"/>
    <cellStyle name="40% - Ênfase2 4 3 4 2 5" xfId="20590"/>
    <cellStyle name="40% - Ênfase2 4 3 4 2 6" xfId="20591"/>
    <cellStyle name="40% - Ênfase2 4 3 4 3" xfId="20592"/>
    <cellStyle name="40% - Ênfase2 4 3 4 3 2" xfId="20593"/>
    <cellStyle name="40% - Ênfase2 4 3 4 3 3" xfId="20594"/>
    <cellStyle name="40% - Ênfase2 4 3 4 4" xfId="20595"/>
    <cellStyle name="40% - Ênfase2 4 3 4 5" xfId="20596"/>
    <cellStyle name="40% - Ênfase2 4 3 4 6" xfId="20597"/>
    <cellStyle name="40% - Ênfase2 4 3 4 7" xfId="20598"/>
    <cellStyle name="40% - Ênfase2 4 3 4 8" xfId="20599"/>
    <cellStyle name="40% - Ênfase2 4 3 5" xfId="20600"/>
    <cellStyle name="40% - Ênfase2 4 3 5 2" xfId="20601"/>
    <cellStyle name="40% - Ênfase2 4 3 5 2 2" xfId="20602"/>
    <cellStyle name="40% - Ênfase2 4 3 5 3" xfId="20603"/>
    <cellStyle name="40% - Ênfase2 4 3 5 4" xfId="20604"/>
    <cellStyle name="40% - Ênfase2 4 3 5 5" xfId="20605"/>
    <cellStyle name="40% - Ênfase2 4 3 5 6" xfId="20606"/>
    <cellStyle name="40% - Ênfase2 4 3 6" xfId="20607"/>
    <cellStyle name="40% - Ênfase2 4 3 6 2" xfId="20608"/>
    <cellStyle name="40% - Ênfase2 4 3 6 3" xfId="20609"/>
    <cellStyle name="40% - Ênfase2 4 3 6 4" xfId="20610"/>
    <cellStyle name="40% - Ênfase2 4 3 7" xfId="20611"/>
    <cellStyle name="40% - Ênfase2 4 3 8" xfId="20612"/>
    <cellStyle name="40% - Ênfase2 4 3 9" xfId="20613"/>
    <cellStyle name="40% - Ênfase2 4 4" xfId="20614"/>
    <cellStyle name="40% - Ênfase2 4 4 10" xfId="20615"/>
    <cellStyle name="40% - Ênfase2 4 4 2" xfId="20616"/>
    <cellStyle name="40% - Ênfase2 4 4 2 2" xfId="20617"/>
    <cellStyle name="40% - Ênfase2 4 4 2 2 2" xfId="20618"/>
    <cellStyle name="40% - Ênfase2 4 4 2 2 2 2" xfId="20619"/>
    <cellStyle name="40% - Ênfase2 4 4 2 2 3" xfId="20620"/>
    <cellStyle name="40% - Ênfase2 4 4 2 2 4" xfId="20621"/>
    <cellStyle name="40% - Ênfase2 4 4 2 2 5" xfId="20622"/>
    <cellStyle name="40% - Ênfase2 4 4 2 2 6" xfId="20623"/>
    <cellStyle name="40% - Ênfase2 4 4 2 3" xfId="20624"/>
    <cellStyle name="40% - Ênfase2 4 4 2 3 2" xfId="20625"/>
    <cellStyle name="40% - Ênfase2 4 4 2 3 3" xfId="20626"/>
    <cellStyle name="40% - Ênfase2 4 4 2 4" xfId="20627"/>
    <cellStyle name="40% - Ênfase2 4 4 2 5" xfId="20628"/>
    <cellStyle name="40% - Ênfase2 4 4 2 6" xfId="20629"/>
    <cellStyle name="40% - Ênfase2 4 4 2 7" xfId="20630"/>
    <cellStyle name="40% - Ênfase2 4 4 2 8" xfId="20631"/>
    <cellStyle name="40% - Ênfase2 4 4 3" xfId="20632"/>
    <cellStyle name="40% - Ênfase2 4 4 3 2" xfId="20633"/>
    <cellStyle name="40% - Ênfase2 4 4 3 2 2" xfId="20634"/>
    <cellStyle name="40% - Ênfase2 4 4 3 3" xfId="20635"/>
    <cellStyle name="40% - Ênfase2 4 4 3 4" xfId="20636"/>
    <cellStyle name="40% - Ênfase2 4 4 3 5" xfId="20637"/>
    <cellStyle name="40% - Ênfase2 4 4 3 6" xfId="20638"/>
    <cellStyle name="40% - Ênfase2 4 4 4" xfId="20639"/>
    <cellStyle name="40% - Ênfase2 4 4 4 2" xfId="20640"/>
    <cellStyle name="40% - Ênfase2 4 4 4 3" xfId="20641"/>
    <cellStyle name="40% - Ênfase2 4 4 4 4" xfId="20642"/>
    <cellStyle name="40% - Ênfase2 4 4 5" xfId="20643"/>
    <cellStyle name="40% - Ênfase2 4 4 6" xfId="20644"/>
    <cellStyle name="40% - Ênfase2 4 4 7" xfId="20645"/>
    <cellStyle name="40% - Ênfase2 4 4 8" xfId="20646"/>
    <cellStyle name="40% - Ênfase2 4 4 9" xfId="20647"/>
    <cellStyle name="40% - Ênfase2 5" xfId="261"/>
    <cellStyle name="40% - Ênfase2 5 2" xfId="262"/>
    <cellStyle name="40% - Ênfase2 5 3" xfId="3087"/>
    <cellStyle name="40% - Ênfase2 5 3 10" xfId="20648"/>
    <cellStyle name="40% - Ênfase2 5 3 11" xfId="20649"/>
    <cellStyle name="40% - Ênfase2 5 3 12" xfId="20650"/>
    <cellStyle name="40% - Ênfase2 5 3 2" xfId="20651"/>
    <cellStyle name="40% - Ênfase2 5 3 3" xfId="20652"/>
    <cellStyle name="40% - Ênfase2 5 3 3 2" xfId="20653"/>
    <cellStyle name="40% - Ênfase2 5 3 3 2 2" xfId="20654"/>
    <cellStyle name="40% - Ênfase2 5 3 3 2 2 2" xfId="20655"/>
    <cellStyle name="40% - Ênfase2 5 3 3 2 3" xfId="20656"/>
    <cellStyle name="40% - Ênfase2 5 3 3 2 4" xfId="20657"/>
    <cellStyle name="40% - Ênfase2 5 3 3 2 5" xfId="20658"/>
    <cellStyle name="40% - Ênfase2 5 3 3 2 6" xfId="20659"/>
    <cellStyle name="40% - Ênfase2 5 3 3 3" xfId="20660"/>
    <cellStyle name="40% - Ênfase2 5 3 3 3 2" xfId="20661"/>
    <cellStyle name="40% - Ênfase2 5 3 3 3 3" xfId="20662"/>
    <cellStyle name="40% - Ênfase2 5 3 3 3 4" xfId="20663"/>
    <cellStyle name="40% - Ênfase2 5 3 3 4" xfId="20664"/>
    <cellStyle name="40% - Ênfase2 5 3 3 5" xfId="20665"/>
    <cellStyle name="40% - Ênfase2 5 3 3 6" xfId="20666"/>
    <cellStyle name="40% - Ênfase2 5 3 3 7" xfId="20667"/>
    <cellStyle name="40% - Ênfase2 5 3 3 8" xfId="20668"/>
    <cellStyle name="40% - Ênfase2 5 3 3 9" xfId="20669"/>
    <cellStyle name="40% - Ênfase2 5 3 4" xfId="20670"/>
    <cellStyle name="40% - Ênfase2 5 3 4 2" xfId="20671"/>
    <cellStyle name="40% - Ênfase2 5 3 4 2 2" xfId="20672"/>
    <cellStyle name="40% - Ênfase2 5 3 4 2 2 2" xfId="20673"/>
    <cellStyle name="40% - Ênfase2 5 3 4 2 3" xfId="20674"/>
    <cellStyle name="40% - Ênfase2 5 3 4 2 4" xfId="20675"/>
    <cellStyle name="40% - Ênfase2 5 3 4 2 5" xfId="20676"/>
    <cellStyle name="40% - Ênfase2 5 3 4 2 6" xfId="20677"/>
    <cellStyle name="40% - Ênfase2 5 3 4 3" xfId="20678"/>
    <cellStyle name="40% - Ênfase2 5 3 4 3 2" xfId="20679"/>
    <cellStyle name="40% - Ênfase2 5 3 4 3 3" xfId="20680"/>
    <cellStyle name="40% - Ênfase2 5 3 4 4" xfId="20681"/>
    <cellStyle name="40% - Ênfase2 5 3 4 5" xfId="20682"/>
    <cellStyle name="40% - Ênfase2 5 3 4 6" xfId="20683"/>
    <cellStyle name="40% - Ênfase2 5 3 4 7" xfId="20684"/>
    <cellStyle name="40% - Ênfase2 5 3 4 8" xfId="20685"/>
    <cellStyle name="40% - Ênfase2 5 3 5" xfId="20686"/>
    <cellStyle name="40% - Ênfase2 5 3 5 2" xfId="20687"/>
    <cellStyle name="40% - Ênfase2 5 3 5 2 2" xfId="20688"/>
    <cellStyle name="40% - Ênfase2 5 3 5 3" xfId="20689"/>
    <cellStyle name="40% - Ênfase2 5 3 5 4" xfId="20690"/>
    <cellStyle name="40% - Ênfase2 5 3 5 5" xfId="20691"/>
    <cellStyle name="40% - Ênfase2 5 3 5 6" xfId="20692"/>
    <cellStyle name="40% - Ênfase2 5 3 6" xfId="20693"/>
    <cellStyle name="40% - Ênfase2 5 3 6 2" xfId="20694"/>
    <cellStyle name="40% - Ênfase2 5 3 6 3" xfId="20695"/>
    <cellStyle name="40% - Ênfase2 5 3 6 4" xfId="20696"/>
    <cellStyle name="40% - Ênfase2 5 3 7" xfId="20697"/>
    <cellStyle name="40% - Ênfase2 5 3 8" xfId="20698"/>
    <cellStyle name="40% - Ênfase2 5 3 9" xfId="20699"/>
    <cellStyle name="40% - Ênfase2 5 4" xfId="20700"/>
    <cellStyle name="40% - Ênfase2 5 4 10" xfId="20701"/>
    <cellStyle name="40% - Ênfase2 5 4 2" xfId="20702"/>
    <cellStyle name="40% - Ênfase2 5 4 2 2" xfId="20703"/>
    <cellStyle name="40% - Ênfase2 5 4 2 2 2" xfId="20704"/>
    <cellStyle name="40% - Ênfase2 5 4 2 2 2 2" xfId="20705"/>
    <cellStyle name="40% - Ênfase2 5 4 2 2 3" xfId="20706"/>
    <cellStyle name="40% - Ênfase2 5 4 2 2 4" xfId="20707"/>
    <cellStyle name="40% - Ênfase2 5 4 2 2 5" xfId="20708"/>
    <cellStyle name="40% - Ênfase2 5 4 2 2 6" xfId="20709"/>
    <cellStyle name="40% - Ênfase2 5 4 2 3" xfId="20710"/>
    <cellStyle name="40% - Ênfase2 5 4 2 3 2" xfId="20711"/>
    <cellStyle name="40% - Ênfase2 5 4 2 3 3" xfId="20712"/>
    <cellStyle name="40% - Ênfase2 5 4 2 4" xfId="20713"/>
    <cellStyle name="40% - Ênfase2 5 4 2 5" xfId="20714"/>
    <cellStyle name="40% - Ênfase2 5 4 2 6" xfId="20715"/>
    <cellStyle name="40% - Ênfase2 5 4 2 7" xfId="20716"/>
    <cellStyle name="40% - Ênfase2 5 4 2 8" xfId="20717"/>
    <cellStyle name="40% - Ênfase2 5 4 3" xfId="20718"/>
    <cellStyle name="40% - Ênfase2 5 4 3 2" xfId="20719"/>
    <cellStyle name="40% - Ênfase2 5 4 3 2 2" xfId="20720"/>
    <cellStyle name="40% - Ênfase2 5 4 3 3" xfId="20721"/>
    <cellStyle name="40% - Ênfase2 5 4 3 4" xfId="20722"/>
    <cellStyle name="40% - Ênfase2 5 4 3 5" xfId="20723"/>
    <cellStyle name="40% - Ênfase2 5 4 3 6" xfId="20724"/>
    <cellStyle name="40% - Ênfase2 5 4 4" xfId="20725"/>
    <cellStyle name="40% - Ênfase2 5 4 4 2" xfId="20726"/>
    <cellStyle name="40% - Ênfase2 5 4 4 3" xfId="20727"/>
    <cellStyle name="40% - Ênfase2 5 4 4 4" xfId="20728"/>
    <cellStyle name="40% - Ênfase2 5 4 5" xfId="20729"/>
    <cellStyle name="40% - Ênfase2 5 4 6" xfId="20730"/>
    <cellStyle name="40% - Ênfase2 5 4 7" xfId="20731"/>
    <cellStyle name="40% - Ênfase2 5 4 8" xfId="20732"/>
    <cellStyle name="40% - Ênfase2 5 4 9" xfId="20733"/>
    <cellStyle name="40% - Ênfase2 6" xfId="263"/>
    <cellStyle name="40% - Ênfase2 6 2" xfId="264"/>
    <cellStyle name="40% - Ênfase2 6 3" xfId="3088"/>
    <cellStyle name="40% - Ênfase2 6 3 10" xfId="20734"/>
    <cellStyle name="40% - Ênfase2 6 3 11" xfId="20735"/>
    <cellStyle name="40% - Ênfase2 6 3 12" xfId="20736"/>
    <cellStyle name="40% - Ênfase2 6 3 2" xfId="20737"/>
    <cellStyle name="40% - Ênfase2 6 3 3" xfId="20738"/>
    <cellStyle name="40% - Ênfase2 6 3 3 2" xfId="20739"/>
    <cellStyle name="40% - Ênfase2 6 3 3 2 2" xfId="20740"/>
    <cellStyle name="40% - Ênfase2 6 3 3 2 2 2" xfId="20741"/>
    <cellStyle name="40% - Ênfase2 6 3 3 2 3" xfId="20742"/>
    <cellStyle name="40% - Ênfase2 6 3 3 2 4" xfId="20743"/>
    <cellStyle name="40% - Ênfase2 6 3 3 2 5" xfId="20744"/>
    <cellStyle name="40% - Ênfase2 6 3 3 2 6" xfId="20745"/>
    <cellStyle name="40% - Ênfase2 6 3 3 3" xfId="20746"/>
    <cellStyle name="40% - Ênfase2 6 3 3 3 2" xfId="20747"/>
    <cellStyle name="40% - Ênfase2 6 3 3 3 3" xfId="20748"/>
    <cellStyle name="40% - Ênfase2 6 3 3 3 4" xfId="20749"/>
    <cellStyle name="40% - Ênfase2 6 3 3 4" xfId="20750"/>
    <cellStyle name="40% - Ênfase2 6 3 3 5" xfId="20751"/>
    <cellStyle name="40% - Ênfase2 6 3 3 6" xfId="20752"/>
    <cellStyle name="40% - Ênfase2 6 3 3 7" xfId="20753"/>
    <cellStyle name="40% - Ênfase2 6 3 3 8" xfId="20754"/>
    <cellStyle name="40% - Ênfase2 6 3 3 9" xfId="20755"/>
    <cellStyle name="40% - Ênfase2 6 3 4" xfId="20756"/>
    <cellStyle name="40% - Ênfase2 6 3 4 2" xfId="20757"/>
    <cellStyle name="40% - Ênfase2 6 3 4 2 2" xfId="20758"/>
    <cellStyle name="40% - Ênfase2 6 3 4 2 2 2" xfId="20759"/>
    <cellStyle name="40% - Ênfase2 6 3 4 2 3" xfId="20760"/>
    <cellStyle name="40% - Ênfase2 6 3 4 2 4" xfId="20761"/>
    <cellStyle name="40% - Ênfase2 6 3 4 2 5" xfId="20762"/>
    <cellStyle name="40% - Ênfase2 6 3 4 2 6" xfId="20763"/>
    <cellStyle name="40% - Ênfase2 6 3 4 3" xfId="20764"/>
    <cellStyle name="40% - Ênfase2 6 3 4 3 2" xfId="20765"/>
    <cellStyle name="40% - Ênfase2 6 3 4 3 3" xfId="20766"/>
    <cellStyle name="40% - Ênfase2 6 3 4 4" xfId="20767"/>
    <cellStyle name="40% - Ênfase2 6 3 4 5" xfId="20768"/>
    <cellStyle name="40% - Ênfase2 6 3 4 6" xfId="20769"/>
    <cellStyle name="40% - Ênfase2 6 3 4 7" xfId="20770"/>
    <cellStyle name="40% - Ênfase2 6 3 4 8" xfId="20771"/>
    <cellStyle name="40% - Ênfase2 6 3 5" xfId="20772"/>
    <cellStyle name="40% - Ênfase2 6 3 5 2" xfId="20773"/>
    <cellStyle name="40% - Ênfase2 6 3 5 2 2" xfId="20774"/>
    <cellStyle name="40% - Ênfase2 6 3 5 3" xfId="20775"/>
    <cellStyle name="40% - Ênfase2 6 3 5 4" xfId="20776"/>
    <cellStyle name="40% - Ênfase2 6 3 5 5" xfId="20777"/>
    <cellStyle name="40% - Ênfase2 6 3 5 6" xfId="20778"/>
    <cellStyle name="40% - Ênfase2 6 3 6" xfId="20779"/>
    <cellStyle name="40% - Ênfase2 6 3 6 2" xfId="20780"/>
    <cellStyle name="40% - Ênfase2 6 3 6 3" xfId="20781"/>
    <cellStyle name="40% - Ênfase2 6 3 6 4" xfId="20782"/>
    <cellStyle name="40% - Ênfase2 6 3 7" xfId="20783"/>
    <cellStyle name="40% - Ênfase2 6 3 8" xfId="20784"/>
    <cellStyle name="40% - Ênfase2 6 3 9" xfId="20785"/>
    <cellStyle name="40% - Ênfase2 6 4" xfId="20786"/>
    <cellStyle name="40% - Ênfase2 6 4 10" xfId="20787"/>
    <cellStyle name="40% - Ênfase2 6 4 2" xfId="20788"/>
    <cellStyle name="40% - Ênfase2 6 4 2 2" xfId="20789"/>
    <cellStyle name="40% - Ênfase2 6 4 2 2 2" xfId="20790"/>
    <cellStyle name="40% - Ênfase2 6 4 2 2 2 2" xfId="20791"/>
    <cellStyle name="40% - Ênfase2 6 4 2 2 3" xfId="20792"/>
    <cellStyle name="40% - Ênfase2 6 4 2 2 4" xfId="20793"/>
    <cellStyle name="40% - Ênfase2 6 4 2 2 5" xfId="20794"/>
    <cellStyle name="40% - Ênfase2 6 4 2 2 6" xfId="20795"/>
    <cellStyle name="40% - Ênfase2 6 4 2 3" xfId="20796"/>
    <cellStyle name="40% - Ênfase2 6 4 2 3 2" xfId="20797"/>
    <cellStyle name="40% - Ênfase2 6 4 2 3 3" xfId="20798"/>
    <cellStyle name="40% - Ênfase2 6 4 2 4" xfId="20799"/>
    <cellStyle name="40% - Ênfase2 6 4 2 5" xfId="20800"/>
    <cellStyle name="40% - Ênfase2 6 4 2 6" xfId="20801"/>
    <cellStyle name="40% - Ênfase2 6 4 2 7" xfId="20802"/>
    <cellStyle name="40% - Ênfase2 6 4 2 8" xfId="20803"/>
    <cellStyle name="40% - Ênfase2 6 4 3" xfId="20804"/>
    <cellStyle name="40% - Ênfase2 6 4 3 2" xfId="20805"/>
    <cellStyle name="40% - Ênfase2 6 4 3 2 2" xfId="20806"/>
    <cellStyle name="40% - Ênfase2 6 4 3 3" xfId="20807"/>
    <cellStyle name="40% - Ênfase2 6 4 3 4" xfId="20808"/>
    <cellStyle name="40% - Ênfase2 6 4 3 5" xfId="20809"/>
    <cellStyle name="40% - Ênfase2 6 4 3 6" xfId="20810"/>
    <cellStyle name="40% - Ênfase2 6 4 4" xfId="20811"/>
    <cellStyle name="40% - Ênfase2 6 4 4 2" xfId="20812"/>
    <cellStyle name="40% - Ênfase2 6 4 4 3" xfId="20813"/>
    <cellStyle name="40% - Ênfase2 6 4 4 4" xfId="20814"/>
    <cellStyle name="40% - Ênfase2 6 4 5" xfId="20815"/>
    <cellStyle name="40% - Ênfase2 6 4 6" xfId="20816"/>
    <cellStyle name="40% - Ênfase2 6 4 7" xfId="20817"/>
    <cellStyle name="40% - Ênfase2 6 4 8" xfId="20818"/>
    <cellStyle name="40% - Ênfase2 6 4 9" xfId="20819"/>
    <cellStyle name="40% - Ênfase2 7" xfId="265"/>
    <cellStyle name="40% - Ênfase2 7 2" xfId="266"/>
    <cellStyle name="40% - Ênfase2 7 3" xfId="3089"/>
    <cellStyle name="40% - Ênfase2 7 3 10" xfId="20820"/>
    <cellStyle name="40% - Ênfase2 7 3 11" xfId="20821"/>
    <cellStyle name="40% - Ênfase2 7 3 12" xfId="20822"/>
    <cellStyle name="40% - Ênfase2 7 3 2" xfId="20823"/>
    <cellStyle name="40% - Ênfase2 7 3 3" xfId="20824"/>
    <cellStyle name="40% - Ênfase2 7 3 3 2" xfId="20825"/>
    <cellStyle name="40% - Ênfase2 7 3 3 2 2" xfId="20826"/>
    <cellStyle name="40% - Ênfase2 7 3 3 2 2 2" xfId="20827"/>
    <cellStyle name="40% - Ênfase2 7 3 3 2 3" xfId="20828"/>
    <cellStyle name="40% - Ênfase2 7 3 3 2 4" xfId="20829"/>
    <cellStyle name="40% - Ênfase2 7 3 3 2 5" xfId="20830"/>
    <cellStyle name="40% - Ênfase2 7 3 3 2 6" xfId="20831"/>
    <cellStyle name="40% - Ênfase2 7 3 3 3" xfId="20832"/>
    <cellStyle name="40% - Ênfase2 7 3 3 3 2" xfId="20833"/>
    <cellStyle name="40% - Ênfase2 7 3 3 3 3" xfId="20834"/>
    <cellStyle name="40% - Ênfase2 7 3 3 3 4" xfId="20835"/>
    <cellStyle name="40% - Ênfase2 7 3 3 4" xfId="20836"/>
    <cellStyle name="40% - Ênfase2 7 3 3 5" xfId="20837"/>
    <cellStyle name="40% - Ênfase2 7 3 3 6" xfId="20838"/>
    <cellStyle name="40% - Ênfase2 7 3 3 7" xfId="20839"/>
    <cellStyle name="40% - Ênfase2 7 3 3 8" xfId="20840"/>
    <cellStyle name="40% - Ênfase2 7 3 3 9" xfId="20841"/>
    <cellStyle name="40% - Ênfase2 7 3 4" xfId="20842"/>
    <cellStyle name="40% - Ênfase2 7 3 4 2" xfId="20843"/>
    <cellStyle name="40% - Ênfase2 7 3 4 2 2" xfId="20844"/>
    <cellStyle name="40% - Ênfase2 7 3 4 2 2 2" xfId="20845"/>
    <cellStyle name="40% - Ênfase2 7 3 4 2 3" xfId="20846"/>
    <cellStyle name="40% - Ênfase2 7 3 4 2 4" xfId="20847"/>
    <cellStyle name="40% - Ênfase2 7 3 4 2 5" xfId="20848"/>
    <cellStyle name="40% - Ênfase2 7 3 4 2 6" xfId="20849"/>
    <cellStyle name="40% - Ênfase2 7 3 4 3" xfId="20850"/>
    <cellStyle name="40% - Ênfase2 7 3 4 3 2" xfId="20851"/>
    <cellStyle name="40% - Ênfase2 7 3 4 3 3" xfId="20852"/>
    <cellStyle name="40% - Ênfase2 7 3 4 4" xfId="20853"/>
    <cellStyle name="40% - Ênfase2 7 3 4 5" xfId="20854"/>
    <cellStyle name="40% - Ênfase2 7 3 4 6" xfId="20855"/>
    <cellStyle name="40% - Ênfase2 7 3 4 7" xfId="20856"/>
    <cellStyle name="40% - Ênfase2 7 3 4 8" xfId="20857"/>
    <cellStyle name="40% - Ênfase2 7 3 5" xfId="20858"/>
    <cellStyle name="40% - Ênfase2 7 3 5 2" xfId="20859"/>
    <cellStyle name="40% - Ênfase2 7 3 5 2 2" xfId="20860"/>
    <cellStyle name="40% - Ênfase2 7 3 5 3" xfId="20861"/>
    <cellStyle name="40% - Ênfase2 7 3 5 4" xfId="20862"/>
    <cellStyle name="40% - Ênfase2 7 3 5 5" xfId="20863"/>
    <cellStyle name="40% - Ênfase2 7 3 5 6" xfId="20864"/>
    <cellStyle name="40% - Ênfase2 7 3 6" xfId="20865"/>
    <cellStyle name="40% - Ênfase2 7 3 6 2" xfId="20866"/>
    <cellStyle name="40% - Ênfase2 7 3 6 3" xfId="20867"/>
    <cellStyle name="40% - Ênfase2 7 3 6 4" xfId="20868"/>
    <cellStyle name="40% - Ênfase2 7 3 7" xfId="20869"/>
    <cellStyle name="40% - Ênfase2 7 3 8" xfId="20870"/>
    <cellStyle name="40% - Ênfase2 7 3 9" xfId="20871"/>
    <cellStyle name="40% - Ênfase2 7 4" xfId="20872"/>
    <cellStyle name="40% - Ênfase2 7 4 10" xfId="20873"/>
    <cellStyle name="40% - Ênfase2 7 4 2" xfId="20874"/>
    <cellStyle name="40% - Ênfase2 7 4 2 2" xfId="20875"/>
    <cellStyle name="40% - Ênfase2 7 4 2 2 2" xfId="20876"/>
    <cellStyle name="40% - Ênfase2 7 4 2 2 2 2" xfId="20877"/>
    <cellStyle name="40% - Ênfase2 7 4 2 2 3" xfId="20878"/>
    <cellStyle name="40% - Ênfase2 7 4 2 2 4" xfId="20879"/>
    <cellStyle name="40% - Ênfase2 7 4 2 2 5" xfId="20880"/>
    <cellStyle name="40% - Ênfase2 7 4 2 2 6" xfId="20881"/>
    <cellStyle name="40% - Ênfase2 7 4 2 3" xfId="20882"/>
    <cellStyle name="40% - Ênfase2 7 4 2 3 2" xfId="20883"/>
    <cellStyle name="40% - Ênfase2 7 4 2 3 3" xfId="20884"/>
    <cellStyle name="40% - Ênfase2 7 4 2 4" xfId="20885"/>
    <cellStyle name="40% - Ênfase2 7 4 2 5" xfId="20886"/>
    <cellStyle name="40% - Ênfase2 7 4 2 6" xfId="20887"/>
    <cellStyle name="40% - Ênfase2 7 4 2 7" xfId="20888"/>
    <cellStyle name="40% - Ênfase2 7 4 2 8" xfId="20889"/>
    <cellStyle name="40% - Ênfase2 7 4 3" xfId="20890"/>
    <cellStyle name="40% - Ênfase2 7 4 3 2" xfId="20891"/>
    <cellStyle name="40% - Ênfase2 7 4 3 2 2" xfId="20892"/>
    <cellStyle name="40% - Ênfase2 7 4 3 3" xfId="20893"/>
    <cellStyle name="40% - Ênfase2 7 4 3 4" xfId="20894"/>
    <cellStyle name="40% - Ênfase2 7 4 3 5" xfId="20895"/>
    <cellStyle name="40% - Ênfase2 7 4 3 6" xfId="20896"/>
    <cellStyle name="40% - Ênfase2 7 4 4" xfId="20897"/>
    <cellStyle name="40% - Ênfase2 7 4 4 2" xfId="20898"/>
    <cellStyle name="40% - Ênfase2 7 4 4 3" xfId="20899"/>
    <cellStyle name="40% - Ênfase2 7 4 4 4" xfId="20900"/>
    <cellStyle name="40% - Ênfase2 7 4 5" xfId="20901"/>
    <cellStyle name="40% - Ênfase2 7 4 6" xfId="20902"/>
    <cellStyle name="40% - Ênfase2 7 4 7" xfId="20903"/>
    <cellStyle name="40% - Ênfase2 7 4 8" xfId="20904"/>
    <cellStyle name="40% - Ênfase2 7 4 9" xfId="20905"/>
    <cellStyle name="40% - Ênfase2 8" xfId="267"/>
    <cellStyle name="40% - Ênfase2 8 2" xfId="268"/>
    <cellStyle name="40% - Ênfase2 8 3" xfId="3090"/>
    <cellStyle name="40% - Ênfase2 8 3 10" xfId="20906"/>
    <cellStyle name="40% - Ênfase2 8 3 11" xfId="20907"/>
    <cellStyle name="40% - Ênfase2 8 3 12" xfId="20908"/>
    <cellStyle name="40% - Ênfase2 8 3 2" xfId="20909"/>
    <cellStyle name="40% - Ênfase2 8 3 3" xfId="20910"/>
    <cellStyle name="40% - Ênfase2 8 3 3 2" xfId="20911"/>
    <cellStyle name="40% - Ênfase2 8 3 3 2 2" xfId="20912"/>
    <cellStyle name="40% - Ênfase2 8 3 3 2 2 2" xfId="20913"/>
    <cellStyle name="40% - Ênfase2 8 3 3 2 3" xfId="20914"/>
    <cellStyle name="40% - Ênfase2 8 3 3 2 4" xfId="20915"/>
    <cellStyle name="40% - Ênfase2 8 3 3 2 5" xfId="20916"/>
    <cellStyle name="40% - Ênfase2 8 3 3 2 6" xfId="20917"/>
    <cellStyle name="40% - Ênfase2 8 3 3 3" xfId="20918"/>
    <cellStyle name="40% - Ênfase2 8 3 3 3 2" xfId="20919"/>
    <cellStyle name="40% - Ênfase2 8 3 3 3 3" xfId="20920"/>
    <cellStyle name="40% - Ênfase2 8 3 3 3 4" xfId="20921"/>
    <cellStyle name="40% - Ênfase2 8 3 3 4" xfId="20922"/>
    <cellStyle name="40% - Ênfase2 8 3 3 5" xfId="20923"/>
    <cellStyle name="40% - Ênfase2 8 3 3 6" xfId="20924"/>
    <cellStyle name="40% - Ênfase2 8 3 3 7" xfId="20925"/>
    <cellStyle name="40% - Ênfase2 8 3 3 8" xfId="20926"/>
    <cellStyle name="40% - Ênfase2 8 3 3 9" xfId="20927"/>
    <cellStyle name="40% - Ênfase2 8 3 4" xfId="20928"/>
    <cellStyle name="40% - Ênfase2 8 3 4 2" xfId="20929"/>
    <cellStyle name="40% - Ênfase2 8 3 4 2 2" xfId="20930"/>
    <cellStyle name="40% - Ênfase2 8 3 4 2 2 2" xfId="20931"/>
    <cellStyle name="40% - Ênfase2 8 3 4 2 3" xfId="20932"/>
    <cellStyle name="40% - Ênfase2 8 3 4 2 4" xfId="20933"/>
    <cellStyle name="40% - Ênfase2 8 3 4 2 5" xfId="20934"/>
    <cellStyle name="40% - Ênfase2 8 3 4 2 6" xfId="20935"/>
    <cellStyle name="40% - Ênfase2 8 3 4 3" xfId="20936"/>
    <cellStyle name="40% - Ênfase2 8 3 4 3 2" xfId="20937"/>
    <cellStyle name="40% - Ênfase2 8 3 4 3 3" xfId="20938"/>
    <cellStyle name="40% - Ênfase2 8 3 4 4" xfId="20939"/>
    <cellStyle name="40% - Ênfase2 8 3 4 5" xfId="20940"/>
    <cellStyle name="40% - Ênfase2 8 3 4 6" xfId="20941"/>
    <cellStyle name="40% - Ênfase2 8 3 4 7" xfId="20942"/>
    <cellStyle name="40% - Ênfase2 8 3 4 8" xfId="20943"/>
    <cellStyle name="40% - Ênfase2 8 3 5" xfId="20944"/>
    <cellStyle name="40% - Ênfase2 8 3 5 2" xfId="20945"/>
    <cellStyle name="40% - Ênfase2 8 3 5 2 2" xfId="20946"/>
    <cellStyle name="40% - Ênfase2 8 3 5 3" xfId="20947"/>
    <cellStyle name="40% - Ênfase2 8 3 5 4" xfId="20948"/>
    <cellStyle name="40% - Ênfase2 8 3 5 5" xfId="20949"/>
    <cellStyle name="40% - Ênfase2 8 3 5 6" xfId="20950"/>
    <cellStyle name="40% - Ênfase2 8 3 6" xfId="20951"/>
    <cellStyle name="40% - Ênfase2 8 3 6 2" xfId="20952"/>
    <cellStyle name="40% - Ênfase2 8 3 6 3" xfId="20953"/>
    <cellStyle name="40% - Ênfase2 8 3 6 4" xfId="20954"/>
    <cellStyle name="40% - Ênfase2 8 3 7" xfId="20955"/>
    <cellStyle name="40% - Ênfase2 8 3 8" xfId="20956"/>
    <cellStyle name="40% - Ênfase2 8 3 9" xfId="20957"/>
    <cellStyle name="40% - Ênfase2 8 4" xfId="20958"/>
    <cellStyle name="40% - Ênfase2 8 4 10" xfId="20959"/>
    <cellStyle name="40% - Ênfase2 8 4 2" xfId="20960"/>
    <cellStyle name="40% - Ênfase2 8 4 2 2" xfId="20961"/>
    <cellStyle name="40% - Ênfase2 8 4 2 2 2" xfId="20962"/>
    <cellStyle name="40% - Ênfase2 8 4 2 2 2 2" xfId="20963"/>
    <cellStyle name="40% - Ênfase2 8 4 2 2 3" xfId="20964"/>
    <cellStyle name="40% - Ênfase2 8 4 2 2 4" xfId="20965"/>
    <cellStyle name="40% - Ênfase2 8 4 2 2 5" xfId="20966"/>
    <cellStyle name="40% - Ênfase2 8 4 2 2 6" xfId="20967"/>
    <cellStyle name="40% - Ênfase2 8 4 2 3" xfId="20968"/>
    <cellStyle name="40% - Ênfase2 8 4 2 3 2" xfId="20969"/>
    <cellStyle name="40% - Ênfase2 8 4 2 3 3" xfId="20970"/>
    <cellStyle name="40% - Ênfase2 8 4 2 4" xfId="20971"/>
    <cellStyle name="40% - Ênfase2 8 4 2 5" xfId="20972"/>
    <cellStyle name="40% - Ênfase2 8 4 2 6" xfId="20973"/>
    <cellStyle name="40% - Ênfase2 8 4 2 7" xfId="20974"/>
    <cellStyle name="40% - Ênfase2 8 4 2 8" xfId="20975"/>
    <cellStyle name="40% - Ênfase2 8 4 3" xfId="20976"/>
    <cellStyle name="40% - Ênfase2 8 4 3 2" xfId="20977"/>
    <cellStyle name="40% - Ênfase2 8 4 3 2 2" xfId="20978"/>
    <cellStyle name="40% - Ênfase2 8 4 3 3" xfId="20979"/>
    <cellStyle name="40% - Ênfase2 8 4 3 4" xfId="20980"/>
    <cellStyle name="40% - Ênfase2 8 4 3 5" xfId="20981"/>
    <cellStyle name="40% - Ênfase2 8 4 3 6" xfId="20982"/>
    <cellStyle name="40% - Ênfase2 8 4 4" xfId="20983"/>
    <cellStyle name="40% - Ênfase2 8 4 4 2" xfId="20984"/>
    <cellStyle name="40% - Ênfase2 8 4 4 3" xfId="20985"/>
    <cellStyle name="40% - Ênfase2 8 4 4 4" xfId="20986"/>
    <cellStyle name="40% - Ênfase2 8 4 5" xfId="20987"/>
    <cellStyle name="40% - Ênfase2 8 4 6" xfId="20988"/>
    <cellStyle name="40% - Ênfase2 8 4 7" xfId="20989"/>
    <cellStyle name="40% - Ênfase2 8 4 8" xfId="20990"/>
    <cellStyle name="40% - Ênfase2 8 4 9" xfId="20991"/>
    <cellStyle name="40% - Ênfase2 9" xfId="269"/>
    <cellStyle name="40% - Ênfase2 9 2" xfId="270"/>
    <cellStyle name="40% - Ênfase2 9 3" xfId="3091"/>
    <cellStyle name="40% - Ênfase2 9 3 10" xfId="20992"/>
    <cellStyle name="40% - Ênfase2 9 3 11" xfId="20993"/>
    <cellStyle name="40% - Ênfase2 9 3 12" xfId="20994"/>
    <cellStyle name="40% - Ênfase2 9 3 2" xfId="20995"/>
    <cellStyle name="40% - Ênfase2 9 3 3" xfId="20996"/>
    <cellStyle name="40% - Ênfase2 9 3 3 2" xfId="20997"/>
    <cellStyle name="40% - Ênfase2 9 3 3 2 2" xfId="20998"/>
    <cellStyle name="40% - Ênfase2 9 3 3 2 2 2" xfId="20999"/>
    <cellStyle name="40% - Ênfase2 9 3 3 2 3" xfId="21000"/>
    <cellStyle name="40% - Ênfase2 9 3 3 2 4" xfId="21001"/>
    <cellStyle name="40% - Ênfase2 9 3 3 2 5" xfId="21002"/>
    <cellStyle name="40% - Ênfase2 9 3 3 2 6" xfId="21003"/>
    <cellStyle name="40% - Ênfase2 9 3 3 3" xfId="21004"/>
    <cellStyle name="40% - Ênfase2 9 3 3 3 2" xfId="21005"/>
    <cellStyle name="40% - Ênfase2 9 3 3 3 3" xfId="21006"/>
    <cellStyle name="40% - Ênfase2 9 3 3 3 4" xfId="21007"/>
    <cellStyle name="40% - Ênfase2 9 3 3 4" xfId="21008"/>
    <cellStyle name="40% - Ênfase2 9 3 3 5" xfId="21009"/>
    <cellStyle name="40% - Ênfase2 9 3 3 6" xfId="21010"/>
    <cellStyle name="40% - Ênfase2 9 3 3 7" xfId="21011"/>
    <cellStyle name="40% - Ênfase2 9 3 3 8" xfId="21012"/>
    <cellStyle name="40% - Ênfase2 9 3 3 9" xfId="21013"/>
    <cellStyle name="40% - Ênfase2 9 3 4" xfId="21014"/>
    <cellStyle name="40% - Ênfase2 9 3 4 2" xfId="21015"/>
    <cellStyle name="40% - Ênfase2 9 3 4 2 2" xfId="21016"/>
    <cellStyle name="40% - Ênfase2 9 3 4 2 2 2" xfId="21017"/>
    <cellStyle name="40% - Ênfase2 9 3 4 2 3" xfId="21018"/>
    <cellStyle name="40% - Ênfase2 9 3 4 2 4" xfId="21019"/>
    <cellStyle name="40% - Ênfase2 9 3 4 2 5" xfId="21020"/>
    <cellStyle name="40% - Ênfase2 9 3 4 2 6" xfId="21021"/>
    <cellStyle name="40% - Ênfase2 9 3 4 3" xfId="21022"/>
    <cellStyle name="40% - Ênfase2 9 3 4 3 2" xfId="21023"/>
    <cellStyle name="40% - Ênfase2 9 3 4 3 3" xfId="21024"/>
    <cellStyle name="40% - Ênfase2 9 3 4 4" xfId="21025"/>
    <cellStyle name="40% - Ênfase2 9 3 4 5" xfId="21026"/>
    <cellStyle name="40% - Ênfase2 9 3 4 6" xfId="21027"/>
    <cellStyle name="40% - Ênfase2 9 3 4 7" xfId="21028"/>
    <cellStyle name="40% - Ênfase2 9 3 4 8" xfId="21029"/>
    <cellStyle name="40% - Ênfase2 9 3 5" xfId="21030"/>
    <cellStyle name="40% - Ênfase2 9 3 5 2" xfId="21031"/>
    <cellStyle name="40% - Ênfase2 9 3 5 2 2" xfId="21032"/>
    <cellStyle name="40% - Ênfase2 9 3 5 3" xfId="21033"/>
    <cellStyle name="40% - Ênfase2 9 3 5 4" xfId="21034"/>
    <cellStyle name="40% - Ênfase2 9 3 5 5" xfId="21035"/>
    <cellStyle name="40% - Ênfase2 9 3 5 6" xfId="21036"/>
    <cellStyle name="40% - Ênfase2 9 3 6" xfId="21037"/>
    <cellStyle name="40% - Ênfase2 9 3 6 2" xfId="21038"/>
    <cellStyle name="40% - Ênfase2 9 3 6 3" xfId="21039"/>
    <cellStyle name="40% - Ênfase2 9 3 6 4" xfId="21040"/>
    <cellStyle name="40% - Ênfase2 9 3 7" xfId="21041"/>
    <cellStyle name="40% - Ênfase2 9 3 8" xfId="21042"/>
    <cellStyle name="40% - Ênfase2 9 3 9" xfId="21043"/>
    <cellStyle name="40% - Ênfase2 9 4" xfId="21044"/>
    <cellStyle name="40% - Ênfase2 9 4 10" xfId="21045"/>
    <cellStyle name="40% - Ênfase2 9 4 2" xfId="21046"/>
    <cellStyle name="40% - Ênfase2 9 4 2 2" xfId="21047"/>
    <cellStyle name="40% - Ênfase2 9 4 2 2 2" xfId="21048"/>
    <cellStyle name="40% - Ênfase2 9 4 2 2 2 2" xfId="21049"/>
    <cellStyle name="40% - Ênfase2 9 4 2 2 3" xfId="21050"/>
    <cellStyle name="40% - Ênfase2 9 4 2 2 4" xfId="21051"/>
    <cellStyle name="40% - Ênfase2 9 4 2 2 5" xfId="21052"/>
    <cellStyle name="40% - Ênfase2 9 4 2 2 6" xfId="21053"/>
    <cellStyle name="40% - Ênfase2 9 4 2 3" xfId="21054"/>
    <cellStyle name="40% - Ênfase2 9 4 2 3 2" xfId="21055"/>
    <cellStyle name="40% - Ênfase2 9 4 2 3 3" xfId="21056"/>
    <cellStyle name="40% - Ênfase2 9 4 2 4" xfId="21057"/>
    <cellStyle name="40% - Ênfase2 9 4 2 5" xfId="21058"/>
    <cellStyle name="40% - Ênfase2 9 4 2 6" xfId="21059"/>
    <cellStyle name="40% - Ênfase2 9 4 2 7" xfId="21060"/>
    <cellStyle name="40% - Ênfase2 9 4 2 8" xfId="21061"/>
    <cellStyle name="40% - Ênfase2 9 4 3" xfId="21062"/>
    <cellStyle name="40% - Ênfase2 9 4 3 2" xfId="21063"/>
    <cellStyle name="40% - Ênfase2 9 4 3 2 2" xfId="21064"/>
    <cellStyle name="40% - Ênfase2 9 4 3 3" xfId="21065"/>
    <cellStyle name="40% - Ênfase2 9 4 3 4" xfId="21066"/>
    <cellStyle name="40% - Ênfase2 9 4 3 5" xfId="21067"/>
    <cellStyle name="40% - Ênfase2 9 4 3 6" xfId="21068"/>
    <cellStyle name="40% - Ênfase2 9 4 4" xfId="21069"/>
    <cellStyle name="40% - Ênfase2 9 4 4 2" xfId="21070"/>
    <cellStyle name="40% - Ênfase2 9 4 4 3" xfId="21071"/>
    <cellStyle name="40% - Ênfase2 9 4 4 4" xfId="21072"/>
    <cellStyle name="40% - Ênfase2 9 4 5" xfId="21073"/>
    <cellStyle name="40% - Ênfase2 9 4 6" xfId="21074"/>
    <cellStyle name="40% - Ênfase2 9 4 7" xfId="21075"/>
    <cellStyle name="40% - Ênfase2 9 4 8" xfId="21076"/>
    <cellStyle name="40% - Ênfase2 9 4 9" xfId="21077"/>
    <cellStyle name="40% - Ênfase3" xfId="9" builtinId="39" customBuiltin="1"/>
    <cellStyle name="40% - Ênfase3 10" xfId="271"/>
    <cellStyle name="40% - Ênfase3 10 10" xfId="21078"/>
    <cellStyle name="40% - Ênfase3 10 11" xfId="21079"/>
    <cellStyle name="40% - Ênfase3 10 12" xfId="21080"/>
    <cellStyle name="40% - Ênfase3 10 13" xfId="21081"/>
    <cellStyle name="40% - Ênfase3 10 14" xfId="21082"/>
    <cellStyle name="40% - Ênfase3 10 15" xfId="21083"/>
    <cellStyle name="40% - Ênfase3 10 2" xfId="272"/>
    <cellStyle name="40% - Ênfase3 10 3" xfId="3092"/>
    <cellStyle name="40% - Ênfase3 10 3 10" xfId="21084"/>
    <cellStyle name="40% - Ênfase3 10 3 2" xfId="21085"/>
    <cellStyle name="40% - Ênfase3 10 3 2 2" xfId="21086"/>
    <cellStyle name="40% - Ênfase3 10 3 2 2 2" xfId="21087"/>
    <cellStyle name="40% - Ênfase3 10 3 2 2 2 2" xfId="21088"/>
    <cellStyle name="40% - Ênfase3 10 3 2 2 3" xfId="21089"/>
    <cellStyle name="40% - Ênfase3 10 3 2 2 4" xfId="21090"/>
    <cellStyle name="40% - Ênfase3 10 3 2 2 5" xfId="21091"/>
    <cellStyle name="40% - Ênfase3 10 3 2 2 6" xfId="21092"/>
    <cellStyle name="40% - Ênfase3 10 3 2 3" xfId="21093"/>
    <cellStyle name="40% - Ênfase3 10 3 2 3 2" xfId="21094"/>
    <cellStyle name="40% - Ênfase3 10 3 2 3 3" xfId="21095"/>
    <cellStyle name="40% - Ênfase3 10 3 2 4" xfId="21096"/>
    <cellStyle name="40% - Ênfase3 10 3 2 5" xfId="21097"/>
    <cellStyle name="40% - Ênfase3 10 3 2 6" xfId="21098"/>
    <cellStyle name="40% - Ênfase3 10 3 2 7" xfId="21099"/>
    <cellStyle name="40% - Ênfase3 10 3 2 8" xfId="21100"/>
    <cellStyle name="40% - Ênfase3 10 3 3" xfId="21101"/>
    <cellStyle name="40% - Ênfase3 10 3 3 2" xfId="21102"/>
    <cellStyle name="40% - Ênfase3 10 3 3 2 2" xfId="21103"/>
    <cellStyle name="40% - Ênfase3 10 3 3 3" xfId="21104"/>
    <cellStyle name="40% - Ênfase3 10 3 3 4" xfId="21105"/>
    <cellStyle name="40% - Ênfase3 10 3 3 5" xfId="21106"/>
    <cellStyle name="40% - Ênfase3 10 3 3 6" xfId="21107"/>
    <cellStyle name="40% - Ênfase3 10 3 4" xfId="21108"/>
    <cellStyle name="40% - Ênfase3 10 3 4 2" xfId="21109"/>
    <cellStyle name="40% - Ênfase3 10 3 4 3" xfId="21110"/>
    <cellStyle name="40% - Ênfase3 10 3 4 4" xfId="21111"/>
    <cellStyle name="40% - Ênfase3 10 3 5" xfId="21112"/>
    <cellStyle name="40% - Ênfase3 10 3 6" xfId="21113"/>
    <cellStyle name="40% - Ênfase3 10 3 7" xfId="21114"/>
    <cellStyle name="40% - Ênfase3 10 3 8" xfId="21115"/>
    <cellStyle name="40% - Ênfase3 10 3 9" xfId="21116"/>
    <cellStyle name="40% - Ênfase3 10 4" xfId="21117"/>
    <cellStyle name="40% - Ênfase3 10 4 10" xfId="21118"/>
    <cellStyle name="40% - Ênfase3 10 4 2" xfId="21119"/>
    <cellStyle name="40% - Ênfase3 10 4 2 2" xfId="21120"/>
    <cellStyle name="40% - Ênfase3 10 4 2 2 2" xfId="21121"/>
    <cellStyle name="40% - Ênfase3 10 4 2 2 2 2" xfId="21122"/>
    <cellStyle name="40% - Ênfase3 10 4 2 2 3" xfId="21123"/>
    <cellStyle name="40% - Ênfase3 10 4 2 2 4" xfId="21124"/>
    <cellStyle name="40% - Ênfase3 10 4 2 2 5" xfId="21125"/>
    <cellStyle name="40% - Ênfase3 10 4 2 2 6" xfId="21126"/>
    <cellStyle name="40% - Ênfase3 10 4 2 3" xfId="21127"/>
    <cellStyle name="40% - Ênfase3 10 4 2 3 2" xfId="21128"/>
    <cellStyle name="40% - Ênfase3 10 4 2 3 3" xfId="21129"/>
    <cellStyle name="40% - Ênfase3 10 4 2 4" xfId="21130"/>
    <cellStyle name="40% - Ênfase3 10 4 2 5" xfId="21131"/>
    <cellStyle name="40% - Ênfase3 10 4 2 6" xfId="21132"/>
    <cellStyle name="40% - Ênfase3 10 4 2 7" xfId="21133"/>
    <cellStyle name="40% - Ênfase3 10 4 2 8" xfId="21134"/>
    <cellStyle name="40% - Ênfase3 10 4 3" xfId="21135"/>
    <cellStyle name="40% - Ênfase3 10 4 3 2" xfId="21136"/>
    <cellStyle name="40% - Ênfase3 10 4 3 2 2" xfId="21137"/>
    <cellStyle name="40% - Ênfase3 10 4 3 3" xfId="21138"/>
    <cellStyle name="40% - Ênfase3 10 4 3 4" xfId="21139"/>
    <cellStyle name="40% - Ênfase3 10 4 3 5" xfId="21140"/>
    <cellStyle name="40% - Ênfase3 10 4 3 6" xfId="21141"/>
    <cellStyle name="40% - Ênfase3 10 4 4" xfId="21142"/>
    <cellStyle name="40% - Ênfase3 10 4 4 2" xfId="21143"/>
    <cellStyle name="40% - Ênfase3 10 4 4 3" xfId="21144"/>
    <cellStyle name="40% - Ênfase3 10 4 4 4" xfId="21145"/>
    <cellStyle name="40% - Ênfase3 10 4 5" xfId="21146"/>
    <cellStyle name="40% - Ênfase3 10 4 6" xfId="21147"/>
    <cellStyle name="40% - Ênfase3 10 4 7" xfId="21148"/>
    <cellStyle name="40% - Ênfase3 10 4 8" xfId="21149"/>
    <cellStyle name="40% - Ênfase3 10 4 9" xfId="21150"/>
    <cellStyle name="40% - Ênfase3 10 5" xfId="21151"/>
    <cellStyle name="40% - Ênfase3 10 5 10" xfId="21152"/>
    <cellStyle name="40% - Ênfase3 10 5 2" xfId="21153"/>
    <cellStyle name="40% - Ênfase3 10 5 2 2" xfId="21154"/>
    <cellStyle name="40% - Ênfase3 10 5 2 2 2" xfId="21155"/>
    <cellStyle name="40% - Ênfase3 10 5 2 2 2 2" xfId="21156"/>
    <cellStyle name="40% - Ênfase3 10 5 2 2 3" xfId="21157"/>
    <cellStyle name="40% - Ênfase3 10 5 2 2 4" xfId="21158"/>
    <cellStyle name="40% - Ênfase3 10 5 2 2 5" xfId="21159"/>
    <cellStyle name="40% - Ênfase3 10 5 2 2 6" xfId="21160"/>
    <cellStyle name="40% - Ênfase3 10 5 2 3" xfId="21161"/>
    <cellStyle name="40% - Ênfase3 10 5 2 3 2" xfId="21162"/>
    <cellStyle name="40% - Ênfase3 10 5 2 3 3" xfId="21163"/>
    <cellStyle name="40% - Ênfase3 10 5 2 4" xfId="21164"/>
    <cellStyle name="40% - Ênfase3 10 5 2 5" xfId="21165"/>
    <cellStyle name="40% - Ênfase3 10 5 2 6" xfId="21166"/>
    <cellStyle name="40% - Ênfase3 10 5 2 7" xfId="21167"/>
    <cellStyle name="40% - Ênfase3 10 5 2 8" xfId="21168"/>
    <cellStyle name="40% - Ênfase3 10 5 3" xfId="21169"/>
    <cellStyle name="40% - Ênfase3 10 5 3 2" xfId="21170"/>
    <cellStyle name="40% - Ênfase3 10 5 3 2 2" xfId="21171"/>
    <cellStyle name="40% - Ênfase3 10 5 3 3" xfId="21172"/>
    <cellStyle name="40% - Ênfase3 10 5 3 4" xfId="21173"/>
    <cellStyle name="40% - Ênfase3 10 5 3 5" xfId="21174"/>
    <cellStyle name="40% - Ênfase3 10 5 3 6" xfId="21175"/>
    <cellStyle name="40% - Ênfase3 10 5 4" xfId="21176"/>
    <cellStyle name="40% - Ênfase3 10 5 4 2" xfId="21177"/>
    <cellStyle name="40% - Ênfase3 10 5 4 3" xfId="21178"/>
    <cellStyle name="40% - Ênfase3 10 5 4 4" xfId="21179"/>
    <cellStyle name="40% - Ênfase3 10 5 5" xfId="21180"/>
    <cellStyle name="40% - Ênfase3 10 5 6" xfId="21181"/>
    <cellStyle name="40% - Ênfase3 10 5 7" xfId="21182"/>
    <cellStyle name="40% - Ênfase3 10 5 8" xfId="21183"/>
    <cellStyle name="40% - Ênfase3 10 5 9" xfId="21184"/>
    <cellStyle name="40% - Ênfase3 10 6" xfId="21185"/>
    <cellStyle name="40% - Ênfase3 10 6 2" xfId="21186"/>
    <cellStyle name="40% - Ênfase3 10 6 2 2" xfId="21187"/>
    <cellStyle name="40% - Ênfase3 10 6 2 2 2" xfId="21188"/>
    <cellStyle name="40% - Ênfase3 10 6 2 3" xfId="21189"/>
    <cellStyle name="40% - Ênfase3 10 6 2 4" xfId="21190"/>
    <cellStyle name="40% - Ênfase3 10 6 2 5" xfId="21191"/>
    <cellStyle name="40% - Ênfase3 10 6 2 6" xfId="21192"/>
    <cellStyle name="40% - Ênfase3 10 6 3" xfId="21193"/>
    <cellStyle name="40% - Ênfase3 10 6 3 2" xfId="21194"/>
    <cellStyle name="40% - Ênfase3 10 6 3 3" xfId="21195"/>
    <cellStyle name="40% - Ênfase3 10 6 3 4" xfId="21196"/>
    <cellStyle name="40% - Ênfase3 10 6 4" xfId="21197"/>
    <cellStyle name="40% - Ênfase3 10 6 5" xfId="21198"/>
    <cellStyle name="40% - Ênfase3 10 6 6" xfId="21199"/>
    <cellStyle name="40% - Ênfase3 10 6 7" xfId="21200"/>
    <cellStyle name="40% - Ênfase3 10 6 8" xfId="21201"/>
    <cellStyle name="40% - Ênfase3 10 6 9" xfId="21202"/>
    <cellStyle name="40% - Ênfase3 10 7" xfId="21203"/>
    <cellStyle name="40% - Ênfase3 10 7 2" xfId="21204"/>
    <cellStyle name="40% - Ênfase3 10 7 2 2" xfId="21205"/>
    <cellStyle name="40% - Ênfase3 10 7 2 2 2" xfId="21206"/>
    <cellStyle name="40% - Ênfase3 10 7 2 3" xfId="21207"/>
    <cellStyle name="40% - Ênfase3 10 7 2 4" xfId="21208"/>
    <cellStyle name="40% - Ênfase3 10 7 2 5" xfId="21209"/>
    <cellStyle name="40% - Ênfase3 10 7 2 6" xfId="21210"/>
    <cellStyle name="40% - Ênfase3 10 7 3" xfId="21211"/>
    <cellStyle name="40% - Ênfase3 10 7 3 2" xfId="21212"/>
    <cellStyle name="40% - Ênfase3 10 7 3 3" xfId="21213"/>
    <cellStyle name="40% - Ênfase3 10 7 4" xfId="21214"/>
    <cellStyle name="40% - Ênfase3 10 7 5" xfId="21215"/>
    <cellStyle name="40% - Ênfase3 10 7 6" xfId="21216"/>
    <cellStyle name="40% - Ênfase3 10 7 7" xfId="21217"/>
    <cellStyle name="40% - Ênfase3 10 7 8" xfId="21218"/>
    <cellStyle name="40% - Ênfase3 10 8" xfId="21219"/>
    <cellStyle name="40% - Ênfase3 10 8 2" xfId="21220"/>
    <cellStyle name="40% - Ênfase3 10 8 2 2" xfId="21221"/>
    <cellStyle name="40% - Ênfase3 10 8 2 3" xfId="21222"/>
    <cellStyle name="40% - Ênfase3 10 8 3" xfId="21223"/>
    <cellStyle name="40% - Ênfase3 10 8 4" xfId="21224"/>
    <cellStyle name="40% - Ênfase3 10 8 5" xfId="21225"/>
    <cellStyle name="40% - Ênfase3 10 8 6" xfId="21226"/>
    <cellStyle name="40% - Ênfase3 10 8 7" xfId="21227"/>
    <cellStyle name="40% - Ênfase3 10 9" xfId="21228"/>
    <cellStyle name="40% - Ênfase3 10 9 2" xfId="21229"/>
    <cellStyle name="40% - Ênfase3 10 9 3" xfId="21230"/>
    <cellStyle name="40% - Ênfase3 10 9 4" xfId="21231"/>
    <cellStyle name="40% - Ênfase3 10 9 5" xfId="21232"/>
    <cellStyle name="40% - Ênfase3 10 9 6" xfId="21233"/>
    <cellStyle name="40% - Ênfase3 11" xfId="273"/>
    <cellStyle name="40% - Ênfase3 11 10" xfId="21234"/>
    <cellStyle name="40% - Ênfase3 11 11" xfId="21235"/>
    <cellStyle name="40% - Ênfase3 11 12" xfId="21236"/>
    <cellStyle name="40% - Ênfase3 11 13" xfId="21237"/>
    <cellStyle name="40% - Ênfase3 11 14" xfId="21238"/>
    <cellStyle name="40% - Ênfase3 11 15" xfId="21239"/>
    <cellStyle name="40% - Ênfase3 11 2" xfId="274"/>
    <cellStyle name="40% - Ênfase3 11 3" xfId="3093"/>
    <cellStyle name="40% - Ênfase3 11 3 10" xfId="21240"/>
    <cellStyle name="40% - Ênfase3 11 3 2" xfId="21241"/>
    <cellStyle name="40% - Ênfase3 11 3 2 2" xfId="21242"/>
    <cellStyle name="40% - Ênfase3 11 3 2 2 2" xfId="21243"/>
    <cellStyle name="40% - Ênfase3 11 3 2 2 2 2" xfId="21244"/>
    <cellStyle name="40% - Ênfase3 11 3 2 2 3" xfId="21245"/>
    <cellStyle name="40% - Ênfase3 11 3 2 2 4" xfId="21246"/>
    <cellStyle name="40% - Ênfase3 11 3 2 2 5" xfId="21247"/>
    <cellStyle name="40% - Ênfase3 11 3 2 2 6" xfId="21248"/>
    <cellStyle name="40% - Ênfase3 11 3 2 3" xfId="21249"/>
    <cellStyle name="40% - Ênfase3 11 3 2 3 2" xfId="21250"/>
    <cellStyle name="40% - Ênfase3 11 3 2 3 3" xfId="21251"/>
    <cellStyle name="40% - Ênfase3 11 3 2 4" xfId="21252"/>
    <cellStyle name="40% - Ênfase3 11 3 2 5" xfId="21253"/>
    <cellStyle name="40% - Ênfase3 11 3 2 6" xfId="21254"/>
    <cellStyle name="40% - Ênfase3 11 3 2 7" xfId="21255"/>
    <cellStyle name="40% - Ênfase3 11 3 2 8" xfId="21256"/>
    <cellStyle name="40% - Ênfase3 11 3 3" xfId="21257"/>
    <cellStyle name="40% - Ênfase3 11 3 3 2" xfId="21258"/>
    <cellStyle name="40% - Ênfase3 11 3 3 2 2" xfId="21259"/>
    <cellStyle name="40% - Ênfase3 11 3 3 3" xfId="21260"/>
    <cellStyle name="40% - Ênfase3 11 3 3 4" xfId="21261"/>
    <cellStyle name="40% - Ênfase3 11 3 3 5" xfId="21262"/>
    <cellStyle name="40% - Ênfase3 11 3 3 6" xfId="21263"/>
    <cellStyle name="40% - Ênfase3 11 3 4" xfId="21264"/>
    <cellStyle name="40% - Ênfase3 11 3 4 2" xfId="21265"/>
    <cellStyle name="40% - Ênfase3 11 3 4 3" xfId="21266"/>
    <cellStyle name="40% - Ênfase3 11 3 4 4" xfId="21267"/>
    <cellStyle name="40% - Ênfase3 11 3 5" xfId="21268"/>
    <cellStyle name="40% - Ênfase3 11 3 6" xfId="21269"/>
    <cellStyle name="40% - Ênfase3 11 3 7" xfId="21270"/>
    <cellStyle name="40% - Ênfase3 11 3 8" xfId="21271"/>
    <cellStyle name="40% - Ênfase3 11 3 9" xfId="21272"/>
    <cellStyle name="40% - Ênfase3 11 4" xfId="21273"/>
    <cellStyle name="40% - Ênfase3 11 4 10" xfId="21274"/>
    <cellStyle name="40% - Ênfase3 11 4 2" xfId="21275"/>
    <cellStyle name="40% - Ênfase3 11 4 2 2" xfId="21276"/>
    <cellStyle name="40% - Ênfase3 11 4 2 2 2" xfId="21277"/>
    <cellStyle name="40% - Ênfase3 11 4 2 2 2 2" xfId="21278"/>
    <cellStyle name="40% - Ênfase3 11 4 2 2 3" xfId="21279"/>
    <cellStyle name="40% - Ênfase3 11 4 2 2 4" xfId="21280"/>
    <cellStyle name="40% - Ênfase3 11 4 2 2 5" xfId="21281"/>
    <cellStyle name="40% - Ênfase3 11 4 2 2 6" xfId="21282"/>
    <cellStyle name="40% - Ênfase3 11 4 2 3" xfId="21283"/>
    <cellStyle name="40% - Ênfase3 11 4 2 3 2" xfId="21284"/>
    <cellStyle name="40% - Ênfase3 11 4 2 3 3" xfId="21285"/>
    <cellStyle name="40% - Ênfase3 11 4 2 4" xfId="21286"/>
    <cellStyle name="40% - Ênfase3 11 4 2 5" xfId="21287"/>
    <cellStyle name="40% - Ênfase3 11 4 2 6" xfId="21288"/>
    <cellStyle name="40% - Ênfase3 11 4 2 7" xfId="21289"/>
    <cellStyle name="40% - Ênfase3 11 4 2 8" xfId="21290"/>
    <cellStyle name="40% - Ênfase3 11 4 3" xfId="21291"/>
    <cellStyle name="40% - Ênfase3 11 4 3 2" xfId="21292"/>
    <cellStyle name="40% - Ênfase3 11 4 3 2 2" xfId="21293"/>
    <cellStyle name="40% - Ênfase3 11 4 3 3" xfId="21294"/>
    <cellStyle name="40% - Ênfase3 11 4 3 4" xfId="21295"/>
    <cellStyle name="40% - Ênfase3 11 4 3 5" xfId="21296"/>
    <cellStyle name="40% - Ênfase3 11 4 3 6" xfId="21297"/>
    <cellStyle name="40% - Ênfase3 11 4 4" xfId="21298"/>
    <cellStyle name="40% - Ênfase3 11 4 4 2" xfId="21299"/>
    <cellStyle name="40% - Ênfase3 11 4 4 3" xfId="21300"/>
    <cellStyle name="40% - Ênfase3 11 4 4 4" xfId="21301"/>
    <cellStyle name="40% - Ênfase3 11 4 5" xfId="21302"/>
    <cellStyle name="40% - Ênfase3 11 4 6" xfId="21303"/>
    <cellStyle name="40% - Ênfase3 11 4 7" xfId="21304"/>
    <cellStyle name="40% - Ênfase3 11 4 8" xfId="21305"/>
    <cellStyle name="40% - Ênfase3 11 4 9" xfId="21306"/>
    <cellStyle name="40% - Ênfase3 11 5" xfId="21307"/>
    <cellStyle name="40% - Ênfase3 11 5 10" xfId="21308"/>
    <cellStyle name="40% - Ênfase3 11 5 2" xfId="21309"/>
    <cellStyle name="40% - Ênfase3 11 5 2 2" xfId="21310"/>
    <cellStyle name="40% - Ênfase3 11 5 2 2 2" xfId="21311"/>
    <cellStyle name="40% - Ênfase3 11 5 2 2 2 2" xfId="21312"/>
    <cellStyle name="40% - Ênfase3 11 5 2 2 3" xfId="21313"/>
    <cellStyle name="40% - Ênfase3 11 5 2 2 4" xfId="21314"/>
    <cellStyle name="40% - Ênfase3 11 5 2 2 5" xfId="21315"/>
    <cellStyle name="40% - Ênfase3 11 5 2 2 6" xfId="21316"/>
    <cellStyle name="40% - Ênfase3 11 5 2 3" xfId="21317"/>
    <cellStyle name="40% - Ênfase3 11 5 2 3 2" xfId="21318"/>
    <cellStyle name="40% - Ênfase3 11 5 2 3 3" xfId="21319"/>
    <cellStyle name="40% - Ênfase3 11 5 2 4" xfId="21320"/>
    <cellStyle name="40% - Ênfase3 11 5 2 5" xfId="21321"/>
    <cellStyle name="40% - Ênfase3 11 5 2 6" xfId="21322"/>
    <cellStyle name="40% - Ênfase3 11 5 2 7" xfId="21323"/>
    <cellStyle name="40% - Ênfase3 11 5 2 8" xfId="21324"/>
    <cellStyle name="40% - Ênfase3 11 5 3" xfId="21325"/>
    <cellStyle name="40% - Ênfase3 11 5 3 2" xfId="21326"/>
    <cellStyle name="40% - Ênfase3 11 5 3 2 2" xfId="21327"/>
    <cellStyle name="40% - Ênfase3 11 5 3 3" xfId="21328"/>
    <cellStyle name="40% - Ênfase3 11 5 3 4" xfId="21329"/>
    <cellStyle name="40% - Ênfase3 11 5 3 5" xfId="21330"/>
    <cellStyle name="40% - Ênfase3 11 5 3 6" xfId="21331"/>
    <cellStyle name="40% - Ênfase3 11 5 4" xfId="21332"/>
    <cellStyle name="40% - Ênfase3 11 5 4 2" xfId="21333"/>
    <cellStyle name="40% - Ênfase3 11 5 4 3" xfId="21334"/>
    <cellStyle name="40% - Ênfase3 11 5 4 4" xfId="21335"/>
    <cellStyle name="40% - Ênfase3 11 5 5" xfId="21336"/>
    <cellStyle name="40% - Ênfase3 11 5 6" xfId="21337"/>
    <cellStyle name="40% - Ênfase3 11 5 7" xfId="21338"/>
    <cellStyle name="40% - Ênfase3 11 5 8" xfId="21339"/>
    <cellStyle name="40% - Ênfase3 11 5 9" xfId="21340"/>
    <cellStyle name="40% - Ênfase3 11 6" xfId="21341"/>
    <cellStyle name="40% - Ênfase3 11 6 2" xfId="21342"/>
    <cellStyle name="40% - Ênfase3 11 6 2 2" xfId="21343"/>
    <cellStyle name="40% - Ênfase3 11 6 2 2 2" xfId="21344"/>
    <cellStyle name="40% - Ênfase3 11 6 2 3" xfId="21345"/>
    <cellStyle name="40% - Ênfase3 11 6 2 4" xfId="21346"/>
    <cellStyle name="40% - Ênfase3 11 6 2 5" xfId="21347"/>
    <cellStyle name="40% - Ênfase3 11 6 2 6" xfId="21348"/>
    <cellStyle name="40% - Ênfase3 11 6 3" xfId="21349"/>
    <cellStyle name="40% - Ênfase3 11 6 3 2" xfId="21350"/>
    <cellStyle name="40% - Ênfase3 11 6 3 3" xfId="21351"/>
    <cellStyle name="40% - Ênfase3 11 6 3 4" xfId="21352"/>
    <cellStyle name="40% - Ênfase3 11 6 4" xfId="21353"/>
    <cellStyle name="40% - Ênfase3 11 6 5" xfId="21354"/>
    <cellStyle name="40% - Ênfase3 11 6 6" xfId="21355"/>
    <cellStyle name="40% - Ênfase3 11 6 7" xfId="21356"/>
    <cellStyle name="40% - Ênfase3 11 6 8" xfId="21357"/>
    <cellStyle name="40% - Ênfase3 11 6 9" xfId="21358"/>
    <cellStyle name="40% - Ênfase3 11 7" xfId="21359"/>
    <cellStyle name="40% - Ênfase3 11 7 2" xfId="21360"/>
    <cellStyle name="40% - Ênfase3 11 7 2 2" xfId="21361"/>
    <cellStyle name="40% - Ênfase3 11 7 2 2 2" xfId="21362"/>
    <cellStyle name="40% - Ênfase3 11 7 2 3" xfId="21363"/>
    <cellStyle name="40% - Ênfase3 11 7 2 4" xfId="21364"/>
    <cellStyle name="40% - Ênfase3 11 7 2 5" xfId="21365"/>
    <cellStyle name="40% - Ênfase3 11 7 2 6" xfId="21366"/>
    <cellStyle name="40% - Ênfase3 11 7 3" xfId="21367"/>
    <cellStyle name="40% - Ênfase3 11 7 3 2" xfId="21368"/>
    <cellStyle name="40% - Ênfase3 11 7 3 3" xfId="21369"/>
    <cellStyle name="40% - Ênfase3 11 7 4" xfId="21370"/>
    <cellStyle name="40% - Ênfase3 11 7 5" xfId="21371"/>
    <cellStyle name="40% - Ênfase3 11 7 6" xfId="21372"/>
    <cellStyle name="40% - Ênfase3 11 7 7" xfId="21373"/>
    <cellStyle name="40% - Ênfase3 11 7 8" xfId="21374"/>
    <cellStyle name="40% - Ênfase3 11 8" xfId="21375"/>
    <cellStyle name="40% - Ênfase3 11 8 2" xfId="21376"/>
    <cellStyle name="40% - Ênfase3 11 8 2 2" xfId="21377"/>
    <cellStyle name="40% - Ênfase3 11 8 2 3" xfId="21378"/>
    <cellStyle name="40% - Ênfase3 11 8 3" xfId="21379"/>
    <cellStyle name="40% - Ênfase3 11 8 4" xfId="21380"/>
    <cellStyle name="40% - Ênfase3 11 8 5" xfId="21381"/>
    <cellStyle name="40% - Ênfase3 11 8 6" xfId="21382"/>
    <cellStyle name="40% - Ênfase3 11 8 7" xfId="21383"/>
    <cellStyle name="40% - Ênfase3 11 9" xfId="21384"/>
    <cellStyle name="40% - Ênfase3 11 9 2" xfId="21385"/>
    <cellStyle name="40% - Ênfase3 11 9 3" xfId="21386"/>
    <cellStyle name="40% - Ênfase3 11 9 4" xfId="21387"/>
    <cellStyle name="40% - Ênfase3 11 9 5" xfId="21388"/>
    <cellStyle name="40% - Ênfase3 11 9 6" xfId="21389"/>
    <cellStyle name="40% - Ênfase3 12" xfId="275"/>
    <cellStyle name="40% - Ênfase3 12 10" xfId="21390"/>
    <cellStyle name="40% - Ênfase3 12 11" xfId="21391"/>
    <cellStyle name="40% - Ênfase3 12 12" xfId="21392"/>
    <cellStyle name="40% - Ênfase3 12 13" xfId="21393"/>
    <cellStyle name="40% - Ênfase3 12 14" xfId="21394"/>
    <cellStyle name="40% - Ênfase3 12 15" xfId="21395"/>
    <cellStyle name="40% - Ênfase3 12 2" xfId="276"/>
    <cellStyle name="40% - Ênfase3 12 3" xfId="21396"/>
    <cellStyle name="40% - Ênfase3 12 3 10" xfId="21397"/>
    <cellStyle name="40% - Ênfase3 12 3 2" xfId="21398"/>
    <cellStyle name="40% - Ênfase3 12 3 2 2" xfId="21399"/>
    <cellStyle name="40% - Ênfase3 12 3 2 2 2" xfId="21400"/>
    <cellStyle name="40% - Ênfase3 12 3 2 2 2 2" xfId="21401"/>
    <cellStyle name="40% - Ênfase3 12 3 2 2 3" xfId="21402"/>
    <cellStyle name="40% - Ênfase3 12 3 2 2 4" xfId="21403"/>
    <cellStyle name="40% - Ênfase3 12 3 2 2 5" xfId="21404"/>
    <cellStyle name="40% - Ênfase3 12 3 2 2 6" xfId="21405"/>
    <cellStyle name="40% - Ênfase3 12 3 2 3" xfId="21406"/>
    <cellStyle name="40% - Ênfase3 12 3 2 3 2" xfId="21407"/>
    <cellStyle name="40% - Ênfase3 12 3 2 3 3" xfId="21408"/>
    <cellStyle name="40% - Ênfase3 12 3 2 4" xfId="21409"/>
    <cellStyle name="40% - Ênfase3 12 3 2 5" xfId="21410"/>
    <cellStyle name="40% - Ênfase3 12 3 2 6" xfId="21411"/>
    <cellStyle name="40% - Ênfase3 12 3 2 7" xfId="21412"/>
    <cellStyle name="40% - Ênfase3 12 3 2 8" xfId="21413"/>
    <cellStyle name="40% - Ênfase3 12 3 3" xfId="21414"/>
    <cellStyle name="40% - Ênfase3 12 3 3 2" xfId="21415"/>
    <cellStyle name="40% - Ênfase3 12 3 3 2 2" xfId="21416"/>
    <cellStyle name="40% - Ênfase3 12 3 3 3" xfId="21417"/>
    <cellStyle name="40% - Ênfase3 12 3 3 4" xfId="21418"/>
    <cellStyle name="40% - Ênfase3 12 3 3 5" xfId="21419"/>
    <cellStyle name="40% - Ênfase3 12 3 3 6" xfId="21420"/>
    <cellStyle name="40% - Ênfase3 12 3 4" xfId="21421"/>
    <cellStyle name="40% - Ênfase3 12 3 4 2" xfId="21422"/>
    <cellStyle name="40% - Ênfase3 12 3 4 3" xfId="21423"/>
    <cellStyle name="40% - Ênfase3 12 3 4 4" xfId="21424"/>
    <cellStyle name="40% - Ênfase3 12 3 5" xfId="21425"/>
    <cellStyle name="40% - Ênfase3 12 3 6" xfId="21426"/>
    <cellStyle name="40% - Ênfase3 12 3 7" xfId="21427"/>
    <cellStyle name="40% - Ênfase3 12 3 8" xfId="21428"/>
    <cellStyle name="40% - Ênfase3 12 3 9" xfId="21429"/>
    <cellStyle name="40% - Ênfase3 12 4" xfId="21430"/>
    <cellStyle name="40% - Ênfase3 12 4 10" xfId="21431"/>
    <cellStyle name="40% - Ênfase3 12 4 2" xfId="21432"/>
    <cellStyle name="40% - Ênfase3 12 4 2 2" xfId="21433"/>
    <cellStyle name="40% - Ênfase3 12 4 2 2 2" xfId="21434"/>
    <cellStyle name="40% - Ênfase3 12 4 2 2 2 2" xfId="21435"/>
    <cellStyle name="40% - Ênfase3 12 4 2 2 3" xfId="21436"/>
    <cellStyle name="40% - Ênfase3 12 4 2 2 4" xfId="21437"/>
    <cellStyle name="40% - Ênfase3 12 4 2 2 5" xfId="21438"/>
    <cellStyle name="40% - Ênfase3 12 4 2 2 6" xfId="21439"/>
    <cellStyle name="40% - Ênfase3 12 4 2 3" xfId="21440"/>
    <cellStyle name="40% - Ênfase3 12 4 2 3 2" xfId="21441"/>
    <cellStyle name="40% - Ênfase3 12 4 2 3 3" xfId="21442"/>
    <cellStyle name="40% - Ênfase3 12 4 2 4" xfId="21443"/>
    <cellStyle name="40% - Ênfase3 12 4 2 5" xfId="21444"/>
    <cellStyle name="40% - Ênfase3 12 4 2 6" xfId="21445"/>
    <cellStyle name="40% - Ênfase3 12 4 2 7" xfId="21446"/>
    <cellStyle name="40% - Ênfase3 12 4 2 8" xfId="21447"/>
    <cellStyle name="40% - Ênfase3 12 4 3" xfId="21448"/>
    <cellStyle name="40% - Ênfase3 12 4 3 2" xfId="21449"/>
    <cellStyle name="40% - Ênfase3 12 4 3 2 2" xfId="21450"/>
    <cellStyle name="40% - Ênfase3 12 4 3 3" xfId="21451"/>
    <cellStyle name="40% - Ênfase3 12 4 3 4" xfId="21452"/>
    <cellStyle name="40% - Ênfase3 12 4 3 5" xfId="21453"/>
    <cellStyle name="40% - Ênfase3 12 4 3 6" xfId="21454"/>
    <cellStyle name="40% - Ênfase3 12 4 4" xfId="21455"/>
    <cellStyle name="40% - Ênfase3 12 4 4 2" xfId="21456"/>
    <cellStyle name="40% - Ênfase3 12 4 4 3" xfId="21457"/>
    <cellStyle name="40% - Ênfase3 12 4 4 4" xfId="21458"/>
    <cellStyle name="40% - Ênfase3 12 4 5" xfId="21459"/>
    <cellStyle name="40% - Ênfase3 12 4 6" xfId="21460"/>
    <cellStyle name="40% - Ênfase3 12 4 7" xfId="21461"/>
    <cellStyle name="40% - Ênfase3 12 4 8" xfId="21462"/>
    <cellStyle name="40% - Ênfase3 12 4 9" xfId="21463"/>
    <cellStyle name="40% - Ênfase3 12 5" xfId="21464"/>
    <cellStyle name="40% - Ênfase3 12 5 10" xfId="21465"/>
    <cellStyle name="40% - Ênfase3 12 5 2" xfId="21466"/>
    <cellStyle name="40% - Ênfase3 12 5 2 2" xfId="21467"/>
    <cellStyle name="40% - Ênfase3 12 5 2 2 2" xfId="21468"/>
    <cellStyle name="40% - Ênfase3 12 5 2 2 2 2" xfId="21469"/>
    <cellStyle name="40% - Ênfase3 12 5 2 2 3" xfId="21470"/>
    <cellStyle name="40% - Ênfase3 12 5 2 2 4" xfId="21471"/>
    <cellStyle name="40% - Ênfase3 12 5 2 2 5" xfId="21472"/>
    <cellStyle name="40% - Ênfase3 12 5 2 2 6" xfId="21473"/>
    <cellStyle name="40% - Ênfase3 12 5 2 3" xfId="21474"/>
    <cellStyle name="40% - Ênfase3 12 5 2 3 2" xfId="21475"/>
    <cellStyle name="40% - Ênfase3 12 5 2 3 3" xfId="21476"/>
    <cellStyle name="40% - Ênfase3 12 5 2 4" xfId="21477"/>
    <cellStyle name="40% - Ênfase3 12 5 2 5" xfId="21478"/>
    <cellStyle name="40% - Ênfase3 12 5 2 6" xfId="21479"/>
    <cellStyle name="40% - Ênfase3 12 5 2 7" xfId="21480"/>
    <cellStyle name="40% - Ênfase3 12 5 2 8" xfId="21481"/>
    <cellStyle name="40% - Ênfase3 12 5 3" xfId="21482"/>
    <cellStyle name="40% - Ênfase3 12 5 3 2" xfId="21483"/>
    <cellStyle name="40% - Ênfase3 12 5 3 2 2" xfId="21484"/>
    <cellStyle name="40% - Ênfase3 12 5 3 3" xfId="21485"/>
    <cellStyle name="40% - Ênfase3 12 5 3 4" xfId="21486"/>
    <cellStyle name="40% - Ênfase3 12 5 3 5" xfId="21487"/>
    <cellStyle name="40% - Ênfase3 12 5 3 6" xfId="21488"/>
    <cellStyle name="40% - Ênfase3 12 5 4" xfId="21489"/>
    <cellStyle name="40% - Ênfase3 12 5 4 2" xfId="21490"/>
    <cellStyle name="40% - Ênfase3 12 5 4 3" xfId="21491"/>
    <cellStyle name="40% - Ênfase3 12 5 4 4" xfId="21492"/>
    <cellStyle name="40% - Ênfase3 12 5 5" xfId="21493"/>
    <cellStyle name="40% - Ênfase3 12 5 6" xfId="21494"/>
    <cellStyle name="40% - Ênfase3 12 5 7" xfId="21495"/>
    <cellStyle name="40% - Ênfase3 12 5 8" xfId="21496"/>
    <cellStyle name="40% - Ênfase3 12 5 9" xfId="21497"/>
    <cellStyle name="40% - Ênfase3 12 6" xfId="21498"/>
    <cellStyle name="40% - Ênfase3 12 6 2" xfId="21499"/>
    <cellStyle name="40% - Ênfase3 12 6 2 2" xfId="21500"/>
    <cellStyle name="40% - Ênfase3 12 6 2 2 2" xfId="21501"/>
    <cellStyle name="40% - Ênfase3 12 6 2 3" xfId="21502"/>
    <cellStyle name="40% - Ênfase3 12 6 2 4" xfId="21503"/>
    <cellStyle name="40% - Ênfase3 12 6 2 5" xfId="21504"/>
    <cellStyle name="40% - Ênfase3 12 6 2 6" xfId="21505"/>
    <cellStyle name="40% - Ênfase3 12 6 3" xfId="21506"/>
    <cellStyle name="40% - Ênfase3 12 6 3 2" xfId="21507"/>
    <cellStyle name="40% - Ênfase3 12 6 3 3" xfId="21508"/>
    <cellStyle name="40% - Ênfase3 12 6 3 4" xfId="21509"/>
    <cellStyle name="40% - Ênfase3 12 6 4" xfId="21510"/>
    <cellStyle name="40% - Ênfase3 12 6 5" xfId="21511"/>
    <cellStyle name="40% - Ênfase3 12 6 6" xfId="21512"/>
    <cellStyle name="40% - Ênfase3 12 6 7" xfId="21513"/>
    <cellStyle name="40% - Ênfase3 12 6 8" xfId="21514"/>
    <cellStyle name="40% - Ênfase3 12 6 9" xfId="21515"/>
    <cellStyle name="40% - Ênfase3 12 7" xfId="21516"/>
    <cellStyle name="40% - Ênfase3 12 7 2" xfId="21517"/>
    <cellStyle name="40% - Ênfase3 12 7 2 2" xfId="21518"/>
    <cellStyle name="40% - Ênfase3 12 7 2 2 2" xfId="21519"/>
    <cellStyle name="40% - Ênfase3 12 7 2 3" xfId="21520"/>
    <cellStyle name="40% - Ênfase3 12 7 2 4" xfId="21521"/>
    <cellStyle name="40% - Ênfase3 12 7 2 5" xfId="21522"/>
    <cellStyle name="40% - Ênfase3 12 7 2 6" xfId="21523"/>
    <cellStyle name="40% - Ênfase3 12 7 3" xfId="21524"/>
    <cellStyle name="40% - Ênfase3 12 7 3 2" xfId="21525"/>
    <cellStyle name="40% - Ênfase3 12 7 3 3" xfId="21526"/>
    <cellStyle name="40% - Ênfase3 12 7 4" xfId="21527"/>
    <cellStyle name="40% - Ênfase3 12 7 5" xfId="21528"/>
    <cellStyle name="40% - Ênfase3 12 7 6" xfId="21529"/>
    <cellStyle name="40% - Ênfase3 12 7 7" xfId="21530"/>
    <cellStyle name="40% - Ênfase3 12 7 8" xfId="21531"/>
    <cellStyle name="40% - Ênfase3 12 8" xfId="21532"/>
    <cellStyle name="40% - Ênfase3 12 8 2" xfId="21533"/>
    <cellStyle name="40% - Ênfase3 12 8 2 2" xfId="21534"/>
    <cellStyle name="40% - Ênfase3 12 8 2 3" xfId="21535"/>
    <cellStyle name="40% - Ênfase3 12 8 3" xfId="21536"/>
    <cellStyle name="40% - Ênfase3 12 8 4" xfId="21537"/>
    <cellStyle name="40% - Ênfase3 12 8 5" xfId="21538"/>
    <cellStyle name="40% - Ênfase3 12 8 6" xfId="21539"/>
    <cellStyle name="40% - Ênfase3 12 8 7" xfId="21540"/>
    <cellStyle name="40% - Ênfase3 12 9" xfId="21541"/>
    <cellStyle name="40% - Ênfase3 12 9 2" xfId="21542"/>
    <cellStyle name="40% - Ênfase3 12 9 3" xfId="21543"/>
    <cellStyle name="40% - Ênfase3 12 9 4" xfId="21544"/>
    <cellStyle name="40% - Ênfase3 12 9 5" xfId="21545"/>
    <cellStyle name="40% - Ênfase3 12 9 6" xfId="21546"/>
    <cellStyle name="40% - Ênfase3 13" xfId="277"/>
    <cellStyle name="40% - Ênfase3 13 10" xfId="21547"/>
    <cellStyle name="40% - Ênfase3 13 11" xfId="21548"/>
    <cellStyle name="40% - Ênfase3 13 12" xfId="21549"/>
    <cellStyle name="40% - Ênfase3 13 13" xfId="21550"/>
    <cellStyle name="40% - Ênfase3 13 14" xfId="21551"/>
    <cellStyle name="40% - Ênfase3 13 15" xfId="21552"/>
    <cellStyle name="40% - Ênfase3 13 2" xfId="278"/>
    <cellStyle name="40% - Ênfase3 13 3" xfId="21553"/>
    <cellStyle name="40% - Ênfase3 13 3 10" xfId="21554"/>
    <cellStyle name="40% - Ênfase3 13 3 2" xfId="21555"/>
    <cellStyle name="40% - Ênfase3 13 3 2 2" xfId="21556"/>
    <cellStyle name="40% - Ênfase3 13 3 2 2 2" xfId="21557"/>
    <cellStyle name="40% - Ênfase3 13 3 2 2 2 2" xfId="21558"/>
    <cellStyle name="40% - Ênfase3 13 3 2 2 3" xfId="21559"/>
    <cellStyle name="40% - Ênfase3 13 3 2 2 4" xfId="21560"/>
    <cellStyle name="40% - Ênfase3 13 3 2 2 5" xfId="21561"/>
    <cellStyle name="40% - Ênfase3 13 3 2 2 6" xfId="21562"/>
    <cellStyle name="40% - Ênfase3 13 3 2 3" xfId="21563"/>
    <cellStyle name="40% - Ênfase3 13 3 2 3 2" xfId="21564"/>
    <cellStyle name="40% - Ênfase3 13 3 2 3 3" xfId="21565"/>
    <cellStyle name="40% - Ênfase3 13 3 2 4" xfId="21566"/>
    <cellStyle name="40% - Ênfase3 13 3 2 5" xfId="21567"/>
    <cellStyle name="40% - Ênfase3 13 3 2 6" xfId="21568"/>
    <cellStyle name="40% - Ênfase3 13 3 2 7" xfId="21569"/>
    <cellStyle name="40% - Ênfase3 13 3 2 8" xfId="21570"/>
    <cellStyle name="40% - Ênfase3 13 3 3" xfId="21571"/>
    <cellStyle name="40% - Ênfase3 13 3 3 2" xfId="21572"/>
    <cellStyle name="40% - Ênfase3 13 3 3 2 2" xfId="21573"/>
    <cellStyle name="40% - Ênfase3 13 3 3 3" xfId="21574"/>
    <cellStyle name="40% - Ênfase3 13 3 3 4" xfId="21575"/>
    <cellStyle name="40% - Ênfase3 13 3 3 5" xfId="21576"/>
    <cellStyle name="40% - Ênfase3 13 3 3 6" xfId="21577"/>
    <cellStyle name="40% - Ênfase3 13 3 4" xfId="21578"/>
    <cellStyle name="40% - Ênfase3 13 3 4 2" xfId="21579"/>
    <cellStyle name="40% - Ênfase3 13 3 4 3" xfId="21580"/>
    <cellStyle name="40% - Ênfase3 13 3 4 4" xfId="21581"/>
    <cellStyle name="40% - Ênfase3 13 3 5" xfId="21582"/>
    <cellStyle name="40% - Ênfase3 13 3 6" xfId="21583"/>
    <cellStyle name="40% - Ênfase3 13 3 7" xfId="21584"/>
    <cellStyle name="40% - Ênfase3 13 3 8" xfId="21585"/>
    <cellStyle name="40% - Ênfase3 13 3 9" xfId="21586"/>
    <cellStyle name="40% - Ênfase3 13 4" xfId="21587"/>
    <cellStyle name="40% - Ênfase3 13 4 10" xfId="21588"/>
    <cellStyle name="40% - Ênfase3 13 4 2" xfId="21589"/>
    <cellStyle name="40% - Ênfase3 13 4 2 2" xfId="21590"/>
    <cellStyle name="40% - Ênfase3 13 4 2 2 2" xfId="21591"/>
    <cellStyle name="40% - Ênfase3 13 4 2 2 2 2" xfId="21592"/>
    <cellStyle name="40% - Ênfase3 13 4 2 2 3" xfId="21593"/>
    <cellStyle name="40% - Ênfase3 13 4 2 2 4" xfId="21594"/>
    <cellStyle name="40% - Ênfase3 13 4 2 2 5" xfId="21595"/>
    <cellStyle name="40% - Ênfase3 13 4 2 2 6" xfId="21596"/>
    <cellStyle name="40% - Ênfase3 13 4 2 3" xfId="21597"/>
    <cellStyle name="40% - Ênfase3 13 4 2 3 2" xfId="21598"/>
    <cellStyle name="40% - Ênfase3 13 4 2 3 3" xfId="21599"/>
    <cellStyle name="40% - Ênfase3 13 4 2 4" xfId="21600"/>
    <cellStyle name="40% - Ênfase3 13 4 2 5" xfId="21601"/>
    <cellStyle name="40% - Ênfase3 13 4 2 6" xfId="21602"/>
    <cellStyle name="40% - Ênfase3 13 4 2 7" xfId="21603"/>
    <cellStyle name="40% - Ênfase3 13 4 2 8" xfId="21604"/>
    <cellStyle name="40% - Ênfase3 13 4 3" xfId="21605"/>
    <cellStyle name="40% - Ênfase3 13 4 3 2" xfId="21606"/>
    <cellStyle name="40% - Ênfase3 13 4 3 2 2" xfId="21607"/>
    <cellStyle name="40% - Ênfase3 13 4 3 3" xfId="21608"/>
    <cellStyle name="40% - Ênfase3 13 4 3 4" xfId="21609"/>
    <cellStyle name="40% - Ênfase3 13 4 3 5" xfId="21610"/>
    <cellStyle name="40% - Ênfase3 13 4 3 6" xfId="21611"/>
    <cellStyle name="40% - Ênfase3 13 4 4" xfId="21612"/>
    <cellStyle name="40% - Ênfase3 13 4 4 2" xfId="21613"/>
    <cellStyle name="40% - Ênfase3 13 4 4 3" xfId="21614"/>
    <cellStyle name="40% - Ênfase3 13 4 4 4" xfId="21615"/>
    <cellStyle name="40% - Ênfase3 13 4 5" xfId="21616"/>
    <cellStyle name="40% - Ênfase3 13 4 6" xfId="21617"/>
    <cellStyle name="40% - Ênfase3 13 4 7" xfId="21618"/>
    <cellStyle name="40% - Ênfase3 13 4 8" xfId="21619"/>
    <cellStyle name="40% - Ênfase3 13 4 9" xfId="21620"/>
    <cellStyle name="40% - Ênfase3 13 5" xfId="21621"/>
    <cellStyle name="40% - Ênfase3 13 5 10" xfId="21622"/>
    <cellStyle name="40% - Ênfase3 13 5 2" xfId="21623"/>
    <cellStyle name="40% - Ênfase3 13 5 2 2" xfId="21624"/>
    <cellStyle name="40% - Ênfase3 13 5 2 2 2" xfId="21625"/>
    <cellStyle name="40% - Ênfase3 13 5 2 2 2 2" xfId="21626"/>
    <cellStyle name="40% - Ênfase3 13 5 2 2 3" xfId="21627"/>
    <cellStyle name="40% - Ênfase3 13 5 2 2 4" xfId="21628"/>
    <cellStyle name="40% - Ênfase3 13 5 2 2 5" xfId="21629"/>
    <cellStyle name="40% - Ênfase3 13 5 2 2 6" xfId="21630"/>
    <cellStyle name="40% - Ênfase3 13 5 2 3" xfId="21631"/>
    <cellStyle name="40% - Ênfase3 13 5 2 3 2" xfId="21632"/>
    <cellStyle name="40% - Ênfase3 13 5 2 3 3" xfId="21633"/>
    <cellStyle name="40% - Ênfase3 13 5 2 4" xfId="21634"/>
    <cellStyle name="40% - Ênfase3 13 5 2 5" xfId="21635"/>
    <cellStyle name="40% - Ênfase3 13 5 2 6" xfId="21636"/>
    <cellStyle name="40% - Ênfase3 13 5 2 7" xfId="21637"/>
    <cellStyle name="40% - Ênfase3 13 5 2 8" xfId="21638"/>
    <cellStyle name="40% - Ênfase3 13 5 3" xfId="21639"/>
    <cellStyle name="40% - Ênfase3 13 5 3 2" xfId="21640"/>
    <cellStyle name="40% - Ênfase3 13 5 3 2 2" xfId="21641"/>
    <cellStyle name="40% - Ênfase3 13 5 3 3" xfId="21642"/>
    <cellStyle name="40% - Ênfase3 13 5 3 4" xfId="21643"/>
    <cellStyle name="40% - Ênfase3 13 5 3 5" xfId="21644"/>
    <cellStyle name="40% - Ênfase3 13 5 3 6" xfId="21645"/>
    <cellStyle name="40% - Ênfase3 13 5 4" xfId="21646"/>
    <cellStyle name="40% - Ênfase3 13 5 4 2" xfId="21647"/>
    <cellStyle name="40% - Ênfase3 13 5 4 3" xfId="21648"/>
    <cellStyle name="40% - Ênfase3 13 5 4 4" xfId="21649"/>
    <cellStyle name="40% - Ênfase3 13 5 5" xfId="21650"/>
    <cellStyle name="40% - Ênfase3 13 5 6" xfId="21651"/>
    <cellStyle name="40% - Ênfase3 13 5 7" xfId="21652"/>
    <cellStyle name="40% - Ênfase3 13 5 8" xfId="21653"/>
    <cellStyle name="40% - Ênfase3 13 5 9" xfId="21654"/>
    <cellStyle name="40% - Ênfase3 13 6" xfId="21655"/>
    <cellStyle name="40% - Ênfase3 13 6 2" xfId="21656"/>
    <cellStyle name="40% - Ênfase3 13 6 2 2" xfId="21657"/>
    <cellStyle name="40% - Ênfase3 13 6 2 2 2" xfId="21658"/>
    <cellStyle name="40% - Ênfase3 13 6 2 3" xfId="21659"/>
    <cellStyle name="40% - Ênfase3 13 6 2 4" xfId="21660"/>
    <cellStyle name="40% - Ênfase3 13 6 2 5" xfId="21661"/>
    <cellStyle name="40% - Ênfase3 13 6 2 6" xfId="21662"/>
    <cellStyle name="40% - Ênfase3 13 6 3" xfId="21663"/>
    <cellStyle name="40% - Ênfase3 13 6 3 2" xfId="21664"/>
    <cellStyle name="40% - Ênfase3 13 6 3 3" xfId="21665"/>
    <cellStyle name="40% - Ênfase3 13 6 3 4" xfId="21666"/>
    <cellStyle name="40% - Ênfase3 13 6 4" xfId="21667"/>
    <cellStyle name="40% - Ênfase3 13 6 5" xfId="21668"/>
    <cellStyle name="40% - Ênfase3 13 6 6" xfId="21669"/>
    <cellStyle name="40% - Ênfase3 13 6 7" xfId="21670"/>
    <cellStyle name="40% - Ênfase3 13 6 8" xfId="21671"/>
    <cellStyle name="40% - Ênfase3 13 6 9" xfId="21672"/>
    <cellStyle name="40% - Ênfase3 13 7" xfId="21673"/>
    <cellStyle name="40% - Ênfase3 13 7 2" xfId="21674"/>
    <cellStyle name="40% - Ênfase3 13 7 2 2" xfId="21675"/>
    <cellStyle name="40% - Ênfase3 13 7 2 2 2" xfId="21676"/>
    <cellStyle name="40% - Ênfase3 13 7 2 3" xfId="21677"/>
    <cellStyle name="40% - Ênfase3 13 7 2 4" xfId="21678"/>
    <cellStyle name="40% - Ênfase3 13 7 2 5" xfId="21679"/>
    <cellStyle name="40% - Ênfase3 13 7 2 6" xfId="21680"/>
    <cellStyle name="40% - Ênfase3 13 7 3" xfId="21681"/>
    <cellStyle name="40% - Ênfase3 13 7 3 2" xfId="21682"/>
    <cellStyle name="40% - Ênfase3 13 7 3 3" xfId="21683"/>
    <cellStyle name="40% - Ênfase3 13 7 4" xfId="21684"/>
    <cellStyle name="40% - Ênfase3 13 7 5" xfId="21685"/>
    <cellStyle name="40% - Ênfase3 13 7 6" xfId="21686"/>
    <cellStyle name="40% - Ênfase3 13 7 7" xfId="21687"/>
    <cellStyle name="40% - Ênfase3 13 7 8" xfId="21688"/>
    <cellStyle name="40% - Ênfase3 13 8" xfId="21689"/>
    <cellStyle name="40% - Ênfase3 13 8 2" xfId="21690"/>
    <cellStyle name="40% - Ênfase3 13 8 2 2" xfId="21691"/>
    <cellStyle name="40% - Ênfase3 13 8 2 3" xfId="21692"/>
    <cellStyle name="40% - Ênfase3 13 8 3" xfId="21693"/>
    <cellStyle name="40% - Ênfase3 13 8 4" xfId="21694"/>
    <cellStyle name="40% - Ênfase3 13 8 5" xfId="21695"/>
    <cellStyle name="40% - Ênfase3 13 8 6" xfId="21696"/>
    <cellStyle name="40% - Ênfase3 13 8 7" xfId="21697"/>
    <cellStyle name="40% - Ênfase3 13 9" xfId="21698"/>
    <cellStyle name="40% - Ênfase3 13 9 2" xfId="21699"/>
    <cellStyle name="40% - Ênfase3 13 9 3" xfId="21700"/>
    <cellStyle name="40% - Ênfase3 13 9 4" xfId="21701"/>
    <cellStyle name="40% - Ênfase3 13 9 5" xfId="21702"/>
    <cellStyle name="40% - Ênfase3 13 9 6" xfId="21703"/>
    <cellStyle name="40% - Ênfase3 14" xfId="2268"/>
    <cellStyle name="40% - Ênfase3 14 2" xfId="279"/>
    <cellStyle name="40% - Ênfase3 15" xfId="21704"/>
    <cellStyle name="40% - Ênfase3 15 10" xfId="21705"/>
    <cellStyle name="40% - Ênfase3 15 11" xfId="21706"/>
    <cellStyle name="40% - Ênfase3 15 2" xfId="280"/>
    <cellStyle name="40% - Ênfase3 15 3" xfId="21707"/>
    <cellStyle name="40% - Ênfase3 15 3 2" xfId="21708"/>
    <cellStyle name="40% - Ênfase3 15 3 2 2" xfId="21709"/>
    <cellStyle name="40% - Ênfase3 15 3 2 2 2" xfId="21710"/>
    <cellStyle name="40% - Ênfase3 15 3 2 3" xfId="21711"/>
    <cellStyle name="40% - Ênfase3 15 3 2 4" xfId="21712"/>
    <cellStyle name="40% - Ênfase3 15 3 2 5" xfId="21713"/>
    <cellStyle name="40% - Ênfase3 15 3 2 6" xfId="21714"/>
    <cellStyle name="40% - Ênfase3 15 3 3" xfId="21715"/>
    <cellStyle name="40% - Ênfase3 15 3 3 2" xfId="21716"/>
    <cellStyle name="40% - Ênfase3 15 3 3 3" xfId="21717"/>
    <cellStyle name="40% - Ênfase3 15 3 4" xfId="21718"/>
    <cellStyle name="40% - Ênfase3 15 3 5" xfId="21719"/>
    <cellStyle name="40% - Ênfase3 15 3 6" xfId="21720"/>
    <cellStyle name="40% - Ênfase3 15 3 7" xfId="21721"/>
    <cellStyle name="40% - Ênfase3 15 3 8" xfId="21722"/>
    <cellStyle name="40% - Ênfase3 15 4" xfId="21723"/>
    <cellStyle name="40% - Ênfase3 15 4 2" xfId="21724"/>
    <cellStyle name="40% - Ênfase3 15 4 2 2" xfId="21725"/>
    <cellStyle name="40% - Ênfase3 15 4 3" xfId="21726"/>
    <cellStyle name="40% - Ênfase3 15 4 4" xfId="21727"/>
    <cellStyle name="40% - Ênfase3 15 4 5" xfId="21728"/>
    <cellStyle name="40% - Ênfase3 15 4 6" xfId="21729"/>
    <cellStyle name="40% - Ênfase3 15 5" xfId="21730"/>
    <cellStyle name="40% - Ênfase3 15 5 2" xfId="21731"/>
    <cellStyle name="40% - Ênfase3 15 5 3" xfId="21732"/>
    <cellStyle name="40% - Ênfase3 15 5 4" xfId="21733"/>
    <cellStyle name="40% - Ênfase3 15 6" xfId="21734"/>
    <cellStyle name="40% - Ênfase3 15 7" xfId="21735"/>
    <cellStyle name="40% - Ênfase3 15 8" xfId="21736"/>
    <cellStyle name="40% - Ênfase3 15 9" xfId="21737"/>
    <cellStyle name="40% - Ênfase3 16" xfId="21738"/>
    <cellStyle name="40% - Ênfase3 16 10" xfId="21739"/>
    <cellStyle name="40% - Ênfase3 16 11" xfId="21740"/>
    <cellStyle name="40% - Ênfase3 16 2" xfId="281"/>
    <cellStyle name="40% - Ênfase3 16 3" xfId="21741"/>
    <cellStyle name="40% - Ênfase3 16 3 2" xfId="21742"/>
    <cellStyle name="40% - Ênfase3 16 3 2 2" xfId="21743"/>
    <cellStyle name="40% - Ênfase3 16 3 2 2 2" xfId="21744"/>
    <cellStyle name="40% - Ênfase3 16 3 2 3" xfId="21745"/>
    <cellStyle name="40% - Ênfase3 16 3 2 4" xfId="21746"/>
    <cellStyle name="40% - Ênfase3 16 3 2 5" xfId="21747"/>
    <cellStyle name="40% - Ênfase3 16 3 2 6" xfId="21748"/>
    <cellStyle name="40% - Ênfase3 16 3 3" xfId="21749"/>
    <cellStyle name="40% - Ênfase3 16 3 3 2" xfId="21750"/>
    <cellStyle name="40% - Ênfase3 16 3 3 3" xfId="21751"/>
    <cellStyle name="40% - Ênfase3 16 3 4" xfId="21752"/>
    <cellStyle name="40% - Ênfase3 16 3 5" xfId="21753"/>
    <cellStyle name="40% - Ênfase3 16 3 6" xfId="21754"/>
    <cellStyle name="40% - Ênfase3 16 3 7" xfId="21755"/>
    <cellStyle name="40% - Ênfase3 16 3 8" xfId="21756"/>
    <cellStyle name="40% - Ênfase3 16 4" xfId="21757"/>
    <cellStyle name="40% - Ênfase3 16 4 2" xfId="21758"/>
    <cellStyle name="40% - Ênfase3 16 4 2 2" xfId="21759"/>
    <cellStyle name="40% - Ênfase3 16 4 3" xfId="21760"/>
    <cellStyle name="40% - Ênfase3 16 4 4" xfId="21761"/>
    <cellStyle name="40% - Ênfase3 16 4 5" xfId="21762"/>
    <cellStyle name="40% - Ênfase3 16 4 6" xfId="21763"/>
    <cellStyle name="40% - Ênfase3 16 5" xfId="21764"/>
    <cellStyle name="40% - Ênfase3 16 5 2" xfId="21765"/>
    <cellStyle name="40% - Ênfase3 16 5 3" xfId="21766"/>
    <cellStyle name="40% - Ênfase3 16 5 4" xfId="21767"/>
    <cellStyle name="40% - Ênfase3 16 6" xfId="21768"/>
    <cellStyle name="40% - Ênfase3 16 7" xfId="21769"/>
    <cellStyle name="40% - Ênfase3 16 8" xfId="21770"/>
    <cellStyle name="40% - Ênfase3 16 9" xfId="21771"/>
    <cellStyle name="40% - Ênfase3 17" xfId="21772"/>
    <cellStyle name="40% - Ênfase3 17 10" xfId="21773"/>
    <cellStyle name="40% - Ênfase3 17 2" xfId="282"/>
    <cellStyle name="40% - Ênfase3 17 3" xfId="21774"/>
    <cellStyle name="40% - Ênfase3 17 3 2" xfId="21775"/>
    <cellStyle name="40% - Ênfase3 17 3 2 2" xfId="21776"/>
    <cellStyle name="40% - Ênfase3 17 3 3" xfId="21777"/>
    <cellStyle name="40% - Ênfase3 17 3 4" xfId="21778"/>
    <cellStyle name="40% - Ênfase3 17 3 5" xfId="21779"/>
    <cellStyle name="40% - Ênfase3 17 3 6" xfId="21780"/>
    <cellStyle name="40% - Ênfase3 17 4" xfId="21781"/>
    <cellStyle name="40% - Ênfase3 17 4 2" xfId="21782"/>
    <cellStyle name="40% - Ênfase3 17 4 3" xfId="21783"/>
    <cellStyle name="40% - Ênfase3 17 4 4" xfId="21784"/>
    <cellStyle name="40% - Ênfase3 17 5" xfId="21785"/>
    <cellStyle name="40% - Ênfase3 17 6" xfId="21786"/>
    <cellStyle name="40% - Ênfase3 17 7" xfId="21787"/>
    <cellStyle name="40% - Ênfase3 17 8" xfId="21788"/>
    <cellStyle name="40% - Ênfase3 17 9" xfId="21789"/>
    <cellStyle name="40% - Ênfase3 18" xfId="21790"/>
    <cellStyle name="40% - Ênfase3 18 2" xfId="21791"/>
    <cellStyle name="40% - Ênfase3 18 2 2" xfId="21792"/>
    <cellStyle name="40% - Ênfase3 18 2 2 2" xfId="21793"/>
    <cellStyle name="40% - Ênfase3 18 2 3" xfId="21794"/>
    <cellStyle name="40% - Ênfase3 18 2 4" xfId="21795"/>
    <cellStyle name="40% - Ênfase3 18 2 5" xfId="21796"/>
    <cellStyle name="40% - Ênfase3 18 2 6" xfId="21797"/>
    <cellStyle name="40% - Ênfase3 18 3" xfId="21798"/>
    <cellStyle name="40% - Ênfase3 18 3 2" xfId="21799"/>
    <cellStyle name="40% - Ênfase3 18 3 3" xfId="21800"/>
    <cellStyle name="40% - Ênfase3 18 4" xfId="21801"/>
    <cellStyle name="40% - Ênfase3 18 5" xfId="21802"/>
    <cellStyle name="40% - Ênfase3 18 6" xfId="21803"/>
    <cellStyle name="40% - Ênfase3 18 7" xfId="21804"/>
    <cellStyle name="40% - Ênfase3 18 8" xfId="21805"/>
    <cellStyle name="40% - Ênfase3 19" xfId="21806"/>
    <cellStyle name="40% - Ênfase3 19 2" xfId="21807"/>
    <cellStyle name="40% - Ênfase3 19 2 2" xfId="21808"/>
    <cellStyle name="40% - Ênfase3 19 2 3" xfId="21809"/>
    <cellStyle name="40% - Ênfase3 19 3" xfId="21810"/>
    <cellStyle name="40% - Ênfase3 19 4" xfId="21811"/>
    <cellStyle name="40% - Ênfase3 19 5" xfId="21812"/>
    <cellStyle name="40% - Ênfase3 19 6" xfId="21813"/>
    <cellStyle name="40% - Ênfase3 19 7" xfId="21814"/>
    <cellStyle name="40% - Ênfase3 2" xfId="283"/>
    <cellStyle name="40% - Ênfase3 2 2" xfId="284"/>
    <cellStyle name="40% - Ênfase3 2 2 2" xfId="21815"/>
    <cellStyle name="40% - Ênfase3 2 2 2 10" xfId="21816"/>
    <cellStyle name="40% - Ênfase3 2 2 2 2" xfId="21817"/>
    <cellStyle name="40% - Ênfase3 2 2 2 2 2" xfId="21818"/>
    <cellStyle name="40% - Ênfase3 2 2 2 2 2 2" xfId="21819"/>
    <cellStyle name="40% - Ênfase3 2 2 2 2 2 2 2" xfId="21820"/>
    <cellStyle name="40% - Ênfase3 2 2 2 2 2 3" xfId="21821"/>
    <cellStyle name="40% - Ênfase3 2 2 2 2 2 4" xfId="21822"/>
    <cellStyle name="40% - Ênfase3 2 2 2 2 2 5" xfId="21823"/>
    <cellStyle name="40% - Ênfase3 2 2 2 2 2 6" xfId="21824"/>
    <cellStyle name="40% - Ênfase3 2 2 2 2 3" xfId="21825"/>
    <cellStyle name="40% - Ênfase3 2 2 2 2 3 2" xfId="21826"/>
    <cellStyle name="40% - Ênfase3 2 2 2 2 3 3" xfId="21827"/>
    <cellStyle name="40% - Ênfase3 2 2 2 2 4" xfId="21828"/>
    <cellStyle name="40% - Ênfase3 2 2 2 2 5" xfId="21829"/>
    <cellStyle name="40% - Ênfase3 2 2 2 2 6" xfId="21830"/>
    <cellStyle name="40% - Ênfase3 2 2 2 2 7" xfId="21831"/>
    <cellStyle name="40% - Ênfase3 2 2 2 2 8" xfId="21832"/>
    <cellStyle name="40% - Ênfase3 2 2 2 3" xfId="21833"/>
    <cellStyle name="40% - Ênfase3 2 2 2 3 2" xfId="21834"/>
    <cellStyle name="40% - Ênfase3 2 2 2 3 2 2" xfId="21835"/>
    <cellStyle name="40% - Ênfase3 2 2 2 3 3" xfId="21836"/>
    <cellStyle name="40% - Ênfase3 2 2 2 3 4" xfId="21837"/>
    <cellStyle name="40% - Ênfase3 2 2 2 3 5" xfId="21838"/>
    <cellStyle name="40% - Ênfase3 2 2 2 3 6" xfId="21839"/>
    <cellStyle name="40% - Ênfase3 2 2 2 4" xfId="21840"/>
    <cellStyle name="40% - Ênfase3 2 2 2 4 2" xfId="21841"/>
    <cellStyle name="40% - Ênfase3 2 2 2 4 3" xfId="21842"/>
    <cellStyle name="40% - Ênfase3 2 2 2 4 4" xfId="21843"/>
    <cellStyle name="40% - Ênfase3 2 2 2 5" xfId="21844"/>
    <cellStyle name="40% - Ênfase3 2 2 2 6" xfId="21845"/>
    <cellStyle name="40% - Ênfase3 2 2 2 7" xfId="21846"/>
    <cellStyle name="40% - Ênfase3 2 2 2 8" xfId="21847"/>
    <cellStyle name="40% - Ênfase3 2 2 2 9" xfId="21848"/>
    <cellStyle name="40% - Ênfase3 2 2 3" xfId="21849"/>
    <cellStyle name="40% - Ênfase3 2 2 4" xfId="21850"/>
    <cellStyle name="40% - Ênfase3 2 2 4 10" xfId="21851"/>
    <cellStyle name="40% - Ênfase3 2 2 4 2" xfId="21852"/>
    <cellStyle name="40% - Ênfase3 2 2 4 2 2" xfId="21853"/>
    <cellStyle name="40% - Ênfase3 2 2 4 2 2 2" xfId="21854"/>
    <cellStyle name="40% - Ênfase3 2 2 4 2 2 2 2" xfId="21855"/>
    <cellStyle name="40% - Ênfase3 2 2 4 2 2 3" xfId="21856"/>
    <cellStyle name="40% - Ênfase3 2 2 4 2 2 4" xfId="21857"/>
    <cellStyle name="40% - Ênfase3 2 2 4 2 2 5" xfId="21858"/>
    <cellStyle name="40% - Ênfase3 2 2 4 2 2 6" xfId="21859"/>
    <cellStyle name="40% - Ênfase3 2 2 4 2 3" xfId="21860"/>
    <cellStyle name="40% - Ênfase3 2 2 4 2 3 2" xfId="21861"/>
    <cellStyle name="40% - Ênfase3 2 2 4 2 3 3" xfId="21862"/>
    <cellStyle name="40% - Ênfase3 2 2 4 2 4" xfId="21863"/>
    <cellStyle name="40% - Ênfase3 2 2 4 2 5" xfId="21864"/>
    <cellStyle name="40% - Ênfase3 2 2 4 2 6" xfId="21865"/>
    <cellStyle name="40% - Ênfase3 2 2 4 2 7" xfId="21866"/>
    <cellStyle name="40% - Ênfase3 2 2 4 2 8" xfId="21867"/>
    <cellStyle name="40% - Ênfase3 2 2 4 3" xfId="21868"/>
    <cellStyle name="40% - Ênfase3 2 2 4 3 2" xfId="21869"/>
    <cellStyle name="40% - Ênfase3 2 2 4 3 2 2" xfId="21870"/>
    <cellStyle name="40% - Ênfase3 2 2 4 3 3" xfId="21871"/>
    <cellStyle name="40% - Ênfase3 2 2 4 3 4" xfId="21872"/>
    <cellStyle name="40% - Ênfase3 2 2 4 3 5" xfId="21873"/>
    <cellStyle name="40% - Ênfase3 2 2 4 3 6" xfId="21874"/>
    <cellStyle name="40% - Ênfase3 2 2 4 4" xfId="21875"/>
    <cellStyle name="40% - Ênfase3 2 2 4 4 2" xfId="21876"/>
    <cellStyle name="40% - Ênfase3 2 2 4 4 3" xfId="21877"/>
    <cellStyle name="40% - Ênfase3 2 2 4 4 4" xfId="21878"/>
    <cellStyle name="40% - Ênfase3 2 2 4 5" xfId="21879"/>
    <cellStyle name="40% - Ênfase3 2 2 4 6" xfId="21880"/>
    <cellStyle name="40% - Ênfase3 2 2 4 7" xfId="21881"/>
    <cellStyle name="40% - Ênfase3 2 2 4 8" xfId="21882"/>
    <cellStyle name="40% - Ênfase3 2 2 4 9" xfId="21883"/>
    <cellStyle name="40% - Ênfase3 2 2 5" xfId="21884"/>
    <cellStyle name="40% - Ênfase3 2 2 5 10" xfId="21885"/>
    <cellStyle name="40% - Ênfase3 2 2 5 2" xfId="21886"/>
    <cellStyle name="40% - Ênfase3 2 2 5 2 2" xfId="21887"/>
    <cellStyle name="40% - Ênfase3 2 2 5 2 2 2" xfId="21888"/>
    <cellStyle name="40% - Ênfase3 2 2 5 2 2 2 2" xfId="21889"/>
    <cellStyle name="40% - Ênfase3 2 2 5 2 2 3" xfId="21890"/>
    <cellStyle name="40% - Ênfase3 2 2 5 2 2 4" xfId="21891"/>
    <cellStyle name="40% - Ênfase3 2 2 5 2 2 5" xfId="21892"/>
    <cellStyle name="40% - Ênfase3 2 2 5 2 2 6" xfId="21893"/>
    <cellStyle name="40% - Ênfase3 2 2 5 2 3" xfId="21894"/>
    <cellStyle name="40% - Ênfase3 2 2 5 2 3 2" xfId="21895"/>
    <cellStyle name="40% - Ênfase3 2 2 5 2 3 3" xfId="21896"/>
    <cellStyle name="40% - Ênfase3 2 2 5 2 4" xfId="21897"/>
    <cellStyle name="40% - Ênfase3 2 2 5 2 5" xfId="21898"/>
    <cellStyle name="40% - Ênfase3 2 2 5 2 6" xfId="21899"/>
    <cellStyle name="40% - Ênfase3 2 2 5 2 7" xfId="21900"/>
    <cellStyle name="40% - Ênfase3 2 2 5 2 8" xfId="21901"/>
    <cellStyle name="40% - Ênfase3 2 2 5 3" xfId="21902"/>
    <cellStyle name="40% - Ênfase3 2 2 5 3 2" xfId="21903"/>
    <cellStyle name="40% - Ênfase3 2 2 5 3 2 2" xfId="21904"/>
    <cellStyle name="40% - Ênfase3 2 2 5 3 3" xfId="21905"/>
    <cellStyle name="40% - Ênfase3 2 2 5 3 4" xfId="21906"/>
    <cellStyle name="40% - Ênfase3 2 2 5 3 5" xfId="21907"/>
    <cellStyle name="40% - Ênfase3 2 2 5 3 6" xfId="21908"/>
    <cellStyle name="40% - Ênfase3 2 2 5 4" xfId="21909"/>
    <cellStyle name="40% - Ênfase3 2 2 5 4 2" xfId="21910"/>
    <cellStyle name="40% - Ênfase3 2 2 5 4 3" xfId="21911"/>
    <cellStyle name="40% - Ênfase3 2 2 5 4 4" xfId="21912"/>
    <cellStyle name="40% - Ênfase3 2 2 5 5" xfId="21913"/>
    <cellStyle name="40% - Ênfase3 2 2 5 6" xfId="21914"/>
    <cellStyle name="40% - Ênfase3 2 2 5 7" xfId="21915"/>
    <cellStyle name="40% - Ênfase3 2 2 5 8" xfId="21916"/>
    <cellStyle name="40% - Ênfase3 2 2 5 9" xfId="21917"/>
    <cellStyle name="40% - Ênfase3 2 2 6" xfId="21918"/>
    <cellStyle name="40% - Ênfase3 2 2 6 10" xfId="21919"/>
    <cellStyle name="40% - Ênfase3 2 2 6 2" xfId="21920"/>
    <cellStyle name="40% - Ênfase3 2 2 6 2 2" xfId="21921"/>
    <cellStyle name="40% - Ênfase3 2 2 6 2 2 2" xfId="21922"/>
    <cellStyle name="40% - Ênfase3 2 2 6 2 2 2 2" xfId="21923"/>
    <cellStyle name="40% - Ênfase3 2 2 6 2 2 3" xfId="21924"/>
    <cellStyle name="40% - Ênfase3 2 2 6 2 2 4" xfId="21925"/>
    <cellStyle name="40% - Ênfase3 2 2 6 2 2 5" xfId="21926"/>
    <cellStyle name="40% - Ênfase3 2 2 6 2 2 6" xfId="21927"/>
    <cellStyle name="40% - Ênfase3 2 2 6 2 3" xfId="21928"/>
    <cellStyle name="40% - Ênfase3 2 2 6 2 3 2" xfId="21929"/>
    <cellStyle name="40% - Ênfase3 2 2 6 2 3 3" xfId="21930"/>
    <cellStyle name="40% - Ênfase3 2 2 6 2 4" xfId="21931"/>
    <cellStyle name="40% - Ênfase3 2 2 6 2 5" xfId="21932"/>
    <cellStyle name="40% - Ênfase3 2 2 6 2 6" xfId="21933"/>
    <cellStyle name="40% - Ênfase3 2 2 6 2 7" xfId="21934"/>
    <cellStyle name="40% - Ênfase3 2 2 6 2 8" xfId="21935"/>
    <cellStyle name="40% - Ênfase3 2 2 6 3" xfId="21936"/>
    <cellStyle name="40% - Ênfase3 2 2 6 3 2" xfId="21937"/>
    <cellStyle name="40% - Ênfase3 2 2 6 3 2 2" xfId="21938"/>
    <cellStyle name="40% - Ênfase3 2 2 6 3 3" xfId="21939"/>
    <cellStyle name="40% - Ênfase3 2 2 6 3 4" xfId="21940"/>
    <cellStyle name="40% - Ênfase3 2 2 6 3 5" xfId="21941"/>
    <cellStyle name="40% - Ênfase3 2 2 6 3 6" xfId="21942"/>
    <cellStyle name="40% - Ênfase3 2 2 6 4" xfId="21943"/>
    <cellStyle name="40% - Ênfase3 2 2 6 4 2" xfId="21944"/>
    <cellStyle name="40% - Ênfase3 2 2 6 4 3" xfId="21945"/>
    <cellStyle name="40% - Ênfase3 2 2 6 4 4" xfId="21946"/>
    <cellStyle name="40% - Ênfase3 2 2 6 5" xfId="21947"/>
    <cellStyle name="40% - Ênfase3 2 2 6 6" xfId="21948"/>
    <cellStyle name="40% - Ênfase3 2 2 6 7" xfId="21949"/>
    <cellStyle name="40% - Ênfase3 2 2 6 8" xfId="21950"/>
    <cellStyle name="40% - Ênfase3 2 2 6 9" xfId="21951"/>
    <cellStyle name="40% - Ênfase3 2 3" xfId="2875"/>
    <cellStyle name="40% - Ênfase3 2 3 10" xfId="21952"/>
    <cellStyle name="40% - Ênfase3 2 3 11" xfId="21953"/>
    <cellStyle name="40% - Ênfase3 2 3 12" xfId="21954"/>
    <cellStyle name="40% - Ênfase3 2 3 2" xfId="21955"/>
    <cellStyle name="40% - Ênfase3 2 3 3" xfId="21956"/>
    <cellStyle name="40% - Ênfase3 2 3 3 2" xfId="21957"/>
    <cellStyle name="40% - Ênfase3 2 3 3 2 2" xfId="21958"/>
    <cellStyle name="40% - Ênfase3 2 3 3 2 2 2" xfId="21959"/>
    <cellStyle name="40% - Ênfase3 2 3 3 2 3" xfId="21960"/>
    <cellStyle name="40% - Ênfase3 2 3 3 2 4" xfId="21961"/>
    <cellStyle name="40% - Ênfase3 2 3 3 2 5" xfId="21962"/>
    <cellStyle name="40% - Ênfase3 2 3 3 2 6" xfId="21963"/>
    <cellStyle name="40% - Ênfase3 2 3 3 3" xfId="21964"/>
    <cellStyle name="40% - Ênfase3 2 3 3 3 2" xfId="21965"/>
    <cellStyle name="40% - Ênfase3 2 3 3 3 3" xfId="21966"/>
    <cellStyle name="40% - Ênfase3 2 3 3 3 4" xfId="21967"/>
    <cellStyle name="40% - Ênfase3 2 3 3 4" xfId="21968"/>
    <cellStyle name="40% - Ênfase3 2 3 3 5" xfId="21969"/>
    <cellStyle name="40% - Ênfase3 2 3 3 6" xfId="21970"/>
    <cellStyle name="40% - Ênfase3 2 3 3 7" xfId="21971"/>
    <cellStyle name="40% - Ênfase3 2 3 3 8" xfId="21972"/>
    <cellStyle name="40% - Ênfase3 2 3 3 9" xfId="21973"/>
    <cellStyle name="40% - Ênfase3 2 3 4" xfId="21974"/>
    <cellStyle name="40% - Ênfase3 2 3 4 2" xfId="21975"/>
    <cellStyle name="40% - Ênfase3 2 3 4 2 2" xfId="21976"/>
    <cellStyle name="40% - Ênfase3 2 3 4 2 2 2" xfId="21977"/>
    <cellStyle name="40% - Ênfase3 2 3 4 2 3" xfId="21978"/>
    <cellStyle name="40% - Ênfase3 2 3 4 2 4" xfId="21979"/>
    <cellStyle name="40% - Ênfase3 2 3 4 2 5" xfId="21980"/>
    <cellStyle name="40% - Ênfase3 2 3 4 2 6" xfId="21981"/>
    <cellStyle name="40% - Ênfase3 2 3 4 3" xfId="21982"/>
    <cellStyle name="40% - Ênfase3 2 3 4 3 2" xfId="21983"/>
    <cellStyle name="40% - Ênfase3 2 3 4 3 3" xfId="21984"/>
    <cellStyle name="40% - Ênfase3 2 3 4 4" xfId="21985"/>
    <cellStyle name="40% - Ênfase3 2 3 4 5" xfId="21986"/>
    <cellStyle name="40% - Ênfase3 2 3 4 6" xfId="21987"/>
    <cellStyle name="40% - Ênfase3 2 3 4 7" xfId="21988"/>
    <cellStyle name="40% - Ênfase3 2 3 4 8" xfId="21989"/>
    <cellStyle name="40% - Ênfase3 2 3 5" xfId="21990"/>
    <cellStyle name="40% - Ênfase3 2 3 5 2" xfId="21991"/>
    <cellStyle name="40% - Ênfase3 2 3 5 2 2" xfId="21992"/>
    <cellStyle name="40% - Ênfase3 2 3 5 3" xfId="21993"/>
    <cellStyle name="40% - Ênfase3 2 3 5 4" xfId="21994"/>
    <cellStyle name="40% - Ênfase3 2 3 5 5" xfId="21995"/>
    <cellStyle name="40% - Ênfase3 2 3 5 6" xfId="21996"/>
    <cellStyle name="40% - Ênfase3 2 3 6" xfId="21997"/>
    <cellStyle name="40% - Ênfase3 2 3 6 2" xfId="21998"/>
    <cellStyle name="40% - Ênfase3 2 3 6 3" xfId="21999"/>
    <cellStyle name="40% - Ênfase3 2 3 6 4" xfId="22000"/>
    <cellStyle name="40% - Ênfase3 2 3 7" xfId="22001"/>
    <cellStyle name="40% - Ênfase3 2 3 8" xfId="22002"/>
    <cellStyle name="40% - Ênfase3 2 3 9" xfId="22003"/>
    <cellStyle name="40% - Ênfase3 2 4" xfId="22004"/>
    <cellStyle name="40% - Ênfase3 2 4 10" xfId="22005"/>
    <cellStyle name="40% - Ênfase3 2 4 2" xfId="22006"/>
    <cellStyle name="40% - Ênfase3 2 4 2 2" xfId="22007"/>
    <cellStyle name="40% - Ênfase3 2 4 2 2 2" xfId="22008"/>
    <cellStyle name="40% - Ênfase3 2 4 2 2 2 2" xfId="22009"/>
    <cellStyle name="40% - Ênfase3 2 4 2 2 3" xfId="22010"/>
    <cellStyle name="40% - Ênfase3 2 4 2 2 4" xfId="22011"/>
    <cellStyle name="40% - Ênfase3 2 4 2 2 5" xfId="22012"/>
    <cellStyle name="40% - Ênfase3 2 4 2 2 6" xfId="22013"/>
    <cellStyle name="40% - Ênfase3 2 4 2 3" xfId="22014"/>
    <cellStyle name="40% - Ênfase3 2 4 2 3 2" xfId="22015"/>
    <cellStyle name="40% - Ênfase3 2 4 2 3 3" xfId="22016"/>
    <cellStyle name="40% - Ênfase3 2 4 2 4" xfId="22017"/>
    <cellStyle name="40% - Ênfase3 2 4 2 5" xfId="22018"/>
    <cellStyle name="40% - Ênfase3 2 4 2 6" xfId="22019"/>
    <cellStyle name="40% - Ênfase3 2 4 2 7" xfId="22020"/>
    <cellStyle name="40% - Ênfase3 2 4 2 8" xfId="22021"/>
    <cellStyle name="40% - Ênfase3 2 4 3" xfId="22022"/>
    <cellStyle name="40% - Ênfase3 2 4 3 2" xfId="22023"/>
    <cellStyle name="40% - Ênfase3 2 4 3 2 2" xfId="22024"/>
    <cellStyle name="40% - Ênfase3 2 4 3 3" xfId="22025"/>
    <cellStyle name="40% - Ênfase3 2 4 3 4" xfId="22026"/>
    <cellStyle name="40% - Ênfase3 2 4 3 5" xfId="22027"/>
    <cellStyle name="40% - Ênfase3 2 4 3 6" xfId="22028"/>
    <cellStyle name="40% - Ênfase3 2 4 4" xfId="22029"/>
    <cellStyle name="40% - Ênfase3 2 4 4 2" xfId="22030"/>
    <cellStyle name="40% - Ênfase3 2 4 4 3" xfId="22031"/>
    <cellStyle name="40% - Ênfase3 2 4 4 4" xfId="22032"/>
    <cellStyle name="40% - Ênfase3 2 4 5" xfId="22033"/>
    <cellStyle name="40% - Ênfase3 2 4 6" xfId="22034"/>
    <cellStyle name="40% - Ênfase3 2 4 7" xfId="22035"/>
    <cellStyle name="40% - Ênfase3 2 4 8" xfId="22036"/>
    <cellStyle name="40% - Ênfase3 2 4 9" xfId="22037"/>
    <cellStyle name="40% - Ênfase3 20" xfId="22038"/>
    <cellStyle name="40% - Ênfase3 20 2" xfId="22039"/>
    <cellStyle name="40% - Ênfase3 20 3" xfId="22040"/>
    <cellStyle name="40% - Ênfase3 20 4" xfId="22041"/>
    <cellStyle name="40% - Ênfase3 20 5" xfId="22042"/>
    <cellStyle name="40% - Ênfase3 20 6" xfId="22043"/>
    <cellStyle name="40% - Ênfase3 21" xfId="22044"/>
    <cellStyle name="40% - Ênfase3 22" xfId="22045"/>
    <cellStyle name="40% - Ênfase3 23" xfId="22046"/>
    <cellStyle name="40% - Ênfase3 24" xfId="22047"/>
    <cellStyle name="40% - Ênfase3 25" xfId="22048"/>
    <cellStyle name="40% - Ênfase3 26" xfId="22049"/>
    <cellStyle name="40% - Ênfase3 3" xfId="285"/>
    <cellStyle name="40% - Ênfase3 3 2" xfId="286"/>
    <cellStyle name="40% - Ênfase3 3 2 2" xfId="22050"/>
    <cellStyle name="40% - Ênfase3 3 2 2 10" xfId="22051"/>
    <cellStyle name="40% - Ênfase3 3 2 2 2" xfId="22052"/>
    <cellStyle name="40% - Ênfase3 3 2 2 2 2" xfId="22053"/>
    <cellStyle name="40% - Ênfase3 3 2 2 2 2 2" xfId="22054"/>
    <cellStyle name="40% - Ênfase3 3 2 2 2 2 2 2" xfId="22055"/>
    <cellStyle name="40% - Ênfase3 3 2 2 2 2 3" xfId="22056"/>
    <cellStyle name="40% - Ênfase3 3 2 2 2 2 4" xfId="22057"/>
    <cellStyle name="40% - Ênfase3 3 2 2 2 2 5" xfId="22058"/>
    <cellStyle name="40% - Ênfase3 3 2 2 2 2 6" xfId="22059"/>
    <cellStyle name="40% - Ênfase3 3 2 2 2 3" xfId="22060"/>
    <cellStyle name="40% - Ênfase3 3 2 2 2 3 2" xfId="22061"/>
    <cellStyle name="40% - Ênfase3 3 2 2 2 3 3" xfId="22062"/>
    <cellStyle name="40% - Ênfase3 3 2 2 2 4" xfId="22063"/>
    <cellStyle name="40% - Ênfase3 3 2 2 2 5" xfId="22064"/>
    <cellStyle name="40% - Ênfase3 3 2 2 2 6" xfId="22065"/>
    <cellStyle name="40% - Ênfase3 3 2 2 2 7" xfId="22066"/>
    <cellStyle name="40% - Ênfase3 3 2 2 2 8" xfId="22067"/>
    <cellStyle name="40% - Ênfase3 3 2 2 3" xfId="22068"/>
    <cellStyle name="40% - Ênfase3 3 2 2 3 2" xfId="22069"/>
    <cellStyle name="40% - Ênfase3 3 2 2 3 2 2" xfId="22070"/>
    <cellStyle name="40% - Ênfase3 3 2 2 3 3" xfId="22071"/>
    <cellStyle name="40% - Ênfase3 3 2 2 3 4" xfId="22072"/>
    <cellStyle name="40% - Ênfase3 3 2 2 3 5" xfId="22073"/>
    <cellStyle name="40% - Ênfase3 3 2 2 3 6" xfId="22074"/>
    <cellStyle name="40% - Ênfase3 3 2 2 4" xfId="22075"/>
    <cellStyle name="40% - Ênfase3 3 2 2 4 2" xfId="22076"/>
    <cellStyle name="40% - Ênfase3 3 2 2 4 3" xfId="22077"/>
    <cellStyle name="40% - Ênfase3 3 2 2 4 4" xfId="22078"/>
    <cellStyle name="40% - Ênfase3 3 2 2 5" xfId="22079"/>
    <cellStyle name="40% - Ênfase3 3 2 2 6" xfId="22080"/>
    <cellStyle name="40% - Ênfase3 3 2 2 7" xfId="22081"/>
    <cellStyle name="40% - Ênfase3 3 2 2 8" xfId="22082"/>
    <cellStyle name="40% - Ênfase3 3 2 2 9" xfId="22083"/>
    <cellStyle name="40% - Ênfase3 3 2 3" xfId="22084"/>
    <cellStyle name="40% - Ênfase3 3 2 4" xfId="22085"/>
    <cellStyle name="40% - Ênfase3 3 2 4 10" xfId="22086"/>
    <cellStyle name="40% - Ênfase3 3 2 4 2" xfId="22087"/>
    <cellStyle name="40% - Ênfase3 3 2 4 2 2" xfId="22088"/>
    <cellStyle name="40% - Ênfase3 3 2 4 2 2 2" xfId="22089"/>
    <cellStyle name="40% - Ênfase3 3 2 4 2 2 2 2" xfId="22090"/>
    <cellStyle name="40% - Ênfase3 3 2 4 2 2 3" xfId="22091"/>
    <cellStyle name="40% - Ênfase3 3 2 4 2 2 4" xfId="22092"/>
    <cellStyle name="40% - Ênfase3 3 2 4 2 2 5" xfId="22093"/>
    <cellStyle name="40% - Ênfase3 3 2 4 2 2 6" xfId="22094"/>
    <cellStyle name="40% - Ênfase3 3 2 4 2 3" xfId="22095"/>
    <cellStyle name="40% - Ênfase3 3 2 4 2 3 2" xfId="22096"/>
    <cellStyle name="40% - Ênfase3 3 2 4 2 3 3" xfId="22097"/>
    <cellStyle name="40% - Ênfase3 3 2 4 2 4" xfId="22098"/>
    <cellStyle name="40% - Ênfase3 3 2 4 2 5" xfId="22099"/>
    <cellStyle name="40% - Ênfase3 3 2 4 2 6" xfId="22100"/>
    <cellStyle name="40% - Ênfase3 3 2 4 2 7" xfId="22101"/>
    <cellStyle name="40% - Ênfase3 3 2 4 2 8" xfId="22102"/>
    <cellStyle name="40% - Ênfase3 3 2 4 3" xfId="22103"/>
    <cellStyle name="40% - Ênfase3 3 2 4 3 2" xfId="22104"/>
    <cellStyle name="40% - Ênfase3 3 2 4 3 2 2" xfId="22105"/>
    <cellStyle name="40% - Ênfase3 3 2 4 3 3" xfId="22106"/>
    <cellStyle name="40% - Ênfase3 3 2 4 3 4" xfId="22107"/>
    <cellStyle name="40% - Ênfase3 3 2 4 3 5" xfId="22108"/>
    <cellStyle name="40% - Ênfase3 3 2 4 3 6" xfId="22109"/>
    <cellStyle name="40% - Ênfase3 3 2 4 4" xfId="22110"/>
    <cellStyle name="40% - Ênfase3 3 2 4 4 2" xfId="22111"/>
    <cellStyle name="40% - Ênfase3 3 2 4 4 3" xfId="22112"/>
    <cellStyle name="40% - Ênfase3 3 2 4 4 4" xfId="22113"/>
    <cellStyle name="40% - Ênfase3 3 2 4 5" xfId="22114"/>
    <cellStyle name="40% - Ênfase3 3 2 4 6" xfId="22115"/>
    <cellStyle name="40% - Ênfase3 3 2 4 7" xfId="22116"/>
    <cellStyle name="40% - Ênfase3 3 2 4 8" xfId="22117"/>
    <cellStyle name="40% - Ênfase3 3 2 4 9" xfId="22118"/>
    <cellStyle name="40% - Ênfase3 3 2 5" xfId="22119"/>
    <cellStyle name="40% - Ênfase3 3 2 5 10" xfId="22120"/>
    <cellStyle name="40% - Ênfase3 3 2 5 2" xfId="22121"/>
    <cellStyle name="40% - Ênfase3 3 2 5 2 2" xfId="22122"/>
    <cellStyle name="40% - Ênfase3 3 2 5 2 2 2" xfId="22123"/>
    <cellStyle name="40% - Ênfase3 3 2 5 2 2 2 2" xfId="22124"/>
    <cellStyle name="40% - Ênfase3 3 2 5 2 2 3" xfId="22125"/>
    <cellStyle name="40% - Ênfase3 3 2 5 2 2 4" xfId="22126"/>
    <cellStyle name="40% - Ênfase3 3 2 5 2 2 5" xfId="22127"/>
    <cellStyle name="40% - Ênfase3 3 2 5 2 2 6" xfId="22128"/>
    <cellStyle name="40% - Ênfase3 3 2 5 2 3" xfId="22129"/>
    <cellStyle name="40% - Ênfase3 3 2 5 2 3 2" xfId="22130"/>
    <cellStyle name="40% - Ênfase3 3 2 5 2 3 3" xfId="22131"/>
    <cellStyle name="40% - Ênfase3 3 2 5 2 4" xfId="22132"/>
    <cellStyle name="40% - Ênfase3 3 2 5 2 5" xfId="22133"/>
    <cellStyle name="40% - Ênfase3 3 2 5 2 6" xfId="22134"/>
    <cellStyle name="40% - Ênfase3 3 2 5 2 7" xfId="22135"/>
    <cellStyle name="40% - Ênfase3 3 2 5 2 8" xfId="22136"/>
    <cellStyle name="40% - Ênfase3 3 2 5 3" xfId="22137"/>
    <cellStyle name="40% - Ênfase3 3 2 5 3 2" xfId="22138"/>
    <cellStyle name="40% - Ênfase3 3 2 5 3 2 2" xfId="22139"/>
    <cellStyle name="40% - Ênfase3 3 2 5 3 3" xfId="22140"/>
    <cellStyle name="40% - Ênfase3 3 2 5 3 4" xfId="22141"/>
    <cellStyle name="40% - Ênfase3 3 2 5 3 5" xfId="22142"/>
    <cellStyle name="40% - Ênfase3 3 2 5 3 6" xfId="22143"/>
    <cellStyle name="40% - Ênfase3 3 2 5 4" xfId="22144"/>
    <cellStyle name="40% - Ênfase3 3 2 5 4 2" xfId="22145"/>
    <cellStyle name="40% - Ênfase3 3 2 5 4 3" xfId="22146"/>
    <cellStyle name="40% - Ênfase3 3 2 5 4 4" xfId="22147"/>
    <cellStyle name="40% - Ênfase3 3 2 5 5" xfId="22148"/>
    <cellStyle name="40% - Ênfase3 3 2 5 6" xfId="22149"/>
    <cellStyle name="40% - Ênfase3 3 2 5 7" xfId="22150"/>
    <cellStyle name="40% - Ênfase3 3 2 5 8" xfId="22151"/>
    <cellStyle name="40% - Ênfase3 3 2 5 9" xfId="22152"/>
    <cellStyle name="40% - Ênfase3 3 2 6" xfId="22153"/>
    <cellStyle name="40% - Ênfase3 3 2 6 10" xfId="22154"/>
    <cellStyle name="40% - Ênfase3 3 2 6 2" xfId="22155"/>
    <cellStyle name="40% - Ênfase3 3 2 6 2 2" xfId="22156"/>
    <cellStyle name="40% - Ênfase3 3 2 6 2 2 2" xfId="22157"/>
    <cellStyle name="40% - Ênfase3 3 2 6 2 2 2 2" xfId="22158"/>
    <cellStyle name="40% - Ênfase3 3 2 6 2 2 3" xfId="22159"/>
    <cellStyle name="40% - Ênfase3 3 2 6 2 2 4" xfId="22160"/>
    <cellStyle name="40% - Ênfase3 3 2 6 2 2 5" xfId="22161"/>
    <cellStyle name="40% - Ênfase3 3 2 6 2 2 6" xfId="22162"/>
    <cellStyle name="40% - Ênfase3 3 2 6 2 3" xfId="22163"/>
    <cellStyle name="40% - Ênfase3 3 2 6 2 3 2" xfId="22164"/>
    <cellStyle name="40% - Ênfase3 3 2 6 2 3 3" xfId="22165"/>
    <cellStyle name="40% - Ênfase3 3 2 6 2 4" xfId="22166"/>
    <cellStyle name="40% - Ênfase3 3 2 6 2 5" xfId="22167"/>
    <cellStyle name="40% - Ênfase3 3 2 6 2 6" xfId="22168"/>
    <cellStyle name="40% - Ênfase3 3 2 6 2 7" xfId="22169"/>
    <cellStyle name="40% - Ênfase3 3 2 6 2 8" xfId="22170"/>
    <cellStyle name="40% - Ênfase3 3 2 6 3" xfId="22171"/>
    <cellStyle name="40% - Ênfase3 3 2 6 3 2" xfId="22172"/>
    <cellStyle name="40% - Ênfase3 3 2 6 3 2 2" xfId="22173"/>
    <cellStyle name="40% - Ênfase3 3 2 6 3 3" xfId="22174"/>
    <cellStyle name="40% - Ênfase3 3 2 6 3 4" xfId="22175"/>
    <cellStyle name="40% - Ênfase3 3 2 6 3 5" xfId="22176"/>
    <cellStyle name="40% - Ênfase3 3 2 6 3 6" xfId="22177"/>
    <cellStyle name="40% - Ênfase3 3 2 6 4" xfId="22178"/>
    <cellStyle name="40% - Ênfase3 3 2 6 4 2" xfId="22179"/>
    <cellStyle name="40% - Ênfase3 3 2 6 4 3" xfId="22180"/>
    <cellStyle name="40% - Ênfase3 3 2 6 4 4" xfId="22181"/>
    <cellStyle name="40% - Ênfase3 3 2 6 5" xfId="22182"/>
    <cellStyle name="40% - Ênfase3 3 2 6 6" xfId="22183"/>
    <cellStyle name="40% - Ênfase3 3 2 6 7" xfId="22184"/>
    <cellStyle name="40% - Ênfase3 3 2 6 8" xfId="22185"/>
    <cellStyle name="40% - Ênfase3 3 2 6 9" xfId="22186"/>
    <cellStyle name="40% - Ênfase3 3 3" xfId="3094"/>
    <cellStyle name="40% - Ênfase3 3 3 10" xfId="22187"/>
    <cellStyle name="40% - Ênfase3 3 3 11" xfId="22188"/>
    <cellStyle name="40% - Ênfase3 3 3 12" xfId="22189"/>
    <cellStyle name="40% - Ênfase3 3 3 2" xfId="22190"/>
    <cellStyle name="40% - Ênfase3 3 3 3" xfId="22191"/>
    <cellStyle name="40% - Ênfase3 3 3 3 2" xfId="22192"/>
    <cellStyle name="40% - Ênfase3 3 3 3 2 2" xfId="22193"/>
    <cellStyle name="40% - Ênfase3 3 3 3 2 2 2" xfId="22194"/>
    <cellStyle name="40% - Ênfase3 3 3 3 2 3" xfId="22195"/>
    <cellStyle name="40% - Ênfase3 3 3 3 2 4" xfId="22196"/>
    <cellStyle name="40% - Ênfase3 3 3 3 2 5" xfId="22197"/>
    <cellStyle name="40% - Ênfase3 3 3 3 2 6" xfId="22198"/>
    <cellStyle name="40% - Ênfase3 3 3 3 3" xfId="22199"/>
    <cellStyle name="40% - Ênfase3 3 3 3 3 2" xfId="22200"/>
    <cellStyle name="40% - Ênfase3 3 3 3 3 3" xfId="22201"/>
    <cellStyle name="40% - Ênfase3 3 3 3 3 4" xfId="22202"/>
    <cellStyle name="40% - Ênfase3 3 3 3 4" xfId="22203"/>
    <cellStyle name="40% - Ênfase3 3 3 3 5" xfId="22204"/>
    <cellStyle name="40% - Ênfase3 3 3 3 6" xfId="22205"/>
    <cellStyle name="40% - Ênfase3 3 3 3 7" xfId="22206"/>
    <cellStyle name="40% - Ênfase3 3 3 3 8" xfId="22207"/>
    <cellStyle name="40% - Ênfase3 3 3 3 9" xfId="22208"/>
    <cellStyle name="40% - Ênfase3 3 3 4" xfId="22209"/>
    <cellStyle name="40% - Ênfase3 3 3 4 2" xfId="22210"/>
    <cellStyle name="40% - Ênfase3 3 3 4 2 2" xfId="22211"/>
    <cellStyle name="40% - Ênfase3 3 3 4 2 2 2" xfId="22212"/>
    <cellStyle name="40% - Ênfase3 3 3 4 2 3" xfId="22213"/>
    <cellStyle name="40% - Ênfase3 3 3 4 2 4" xfId="22214"/>
    <cellStyle name="40% - Ênfase3 3 3 4 2 5" xfId="22215"/>
    <cellStyle name="40% - Ênfase3 3 3 4 2 6" xfId="22216"/>
    <cellStyle name="40% - Ênfase3 3 3 4 3" xfId="22217"/>
    <cellStyle name="40% - Ênfase3 3 3 4 3 2" xfId="22218"/>
    <cellStyle name="40% - Ênfase3 3 3 4 3 3" xfId="22219"/>
    <cellStyle name="40% - Ênfase3 3 3 4 4" xfId="22220"/>
    <cellStyle name="40% - Ênfase3 3 3 4 5" xfId="22221"/>
    <cellStyle name="40% - Ênfase3 3 3 4 6" xfId="22222"/>
    <cellStyle name="40% - Ênfase3 3 3 4 7" xfId="22223"/>
    <cellStyle name="40% - Ênfase3 3 3 4 8" xfId="22224"/>
    <cellStyle name="40% - Ênfase3 3 3 5" xfId="22225"/>
    <cellStyle name="40% - Ênfase3 3 3 5 2" xfId="22226"/>
    <cellStyle name="40% - Ênfase3 3 3 5 2 2" xfId="22227"/>
    <cellStyle name="40% - Ênfase3 3 3 5 3" xfId="22228"/>
    <cellStyle name="40% - Ênfase3 3 3 5 4" xfId="22229"/>
    <cellStyle name="40% - Ênfase3 3 3 5 5" xfId="22230"/>
    <cellStyle name="40% - Ênfase3 3 3 5 6" xfId="22231"/>
    <cellStyle name="40% - Ênfase3 3 3 6" xfId="22232"/>
    <cellStyle name="40% - Ênfase3 3 3 6 2" xfId="22233"/>
    <cellStyle name="40% - Ênfase3 3 3 6 3" xfId="22234"/>
    <cellStyle name="40% - Ênfase3 3 3 6 4" xfId="22235"/>
    <cellStyle name="40% - Ênfase3 3 3 7" xfId="22236"/>
    <cellStyle name="40% - Ênfase3 3 3 8" xfId="22237"/>
    <cellStyle name="40% - Ênfase3 3 3 9" xfId="22238"/>
    <cellStyle name="40% - Ênfase3 3 4" xfId="22239"/>
    <cellStyle name="40% - Ênfase3 3 4 10" xfId="22240"/>
    <cellStyle name="40% - Ênfase3 3 4 2" xfId="22241"/>
    <cellStyle name="40% - Ênfase3 3 4 2 2" xfId="22242"/>
    <cellStyle name="40% - Ênfase3 3 4 2 2 2" xfId="22243"/>
    <cellStyle name="40% - Ênfase3 3 4 2 2 2 2" xfId="22244"/>
    <cellStyle name="40% - Ênfase3 3 4 2 2 3" xfId="22245"/>
    <cellStyle name="40% - Ênfase3 3 4 2 2 4" xfId="22246"/>
    <cellStyle name="40% - Ênfase3 3 4 2 2 5" xfId="22247"/>
    <cellStyle name="40% - Ênfase3 3 4 2 2 6" xfId="22248"/>
    <cellStyle name="40% - Ênfase3 3 4 2 3" xfId="22249"/>
    <cellStyle name="40% - Ênfase3 3 4 2 3 2" xfId="22250"/>
    <cellStyle name="40% - Ênfase3 3 4 2 3 3" xfId="22251"/>
    <cellStyle name="40% - Ênfase3 3 4 2 4" xfId="22252"/>
    <cellStyle name="40% - Ênfase3 3 4 2 5" xfId="22253"/>
    <cellStyle name="40% - Ênfase3 3 4 2 6" xfId="22254"/>
    <cellStyle name="40% - Ênfase3 3 4 2 7" xfId="22255"/>
    <cellStyle name="40% - Ênfase3 3 4 2 8" xfId="22256"/>
    <cellStyle name="40% - Ênfase3 3 4 3" xfId="22257"/>
    <cellStyle name="40% - Ênfase3 3 4 3 2" xfId="22258"/>
    <cellStyle name="40% - Ênfase3 3 4 3 2 2" xfId="22259"/>
    <cellStyle name="40% - Ênfase3 3 4 3 3" xfId="22260"/>
    <cellStyle name="40% - Ênfase3 3 4 3 4" xfId="22261"/>
    <cellStyle name="40% - Ênfase3 3 4 3 5" xfId="22262"/>
    <cellStyle name="40% - Ênfase3 3 4 3 6" xfId="22263"/>
    <cellStyle name="40% - Ênfase3 3 4 4" xfId="22264"/>
    <cellStyle name="40% - Ênfase3 3 4 4 2" xfId="22265"/>
    <cellStyle name="40% - Ênfase3 3 4 4 3" xfId="22266"/>
    <cellStyle name="40% - Ênfase3 3 4 4 4" xfId="22267"/>
    <cellStyle name="40% - Ênfase3 3 4 5" xfId="22268"/>
    <cellStyle name="40% - Ênfase3 3 4 6" xfId="22269"/>
    <cellStyle name="40% - Ênfase3 3 4 7" xfId="22270"/>
    <cellStyle name="40% - Ênfase3 3 4 8" xfId="22271"/>
    <cellStyle name="40% - Ênfase3 3 4 9" xfId="22272"/>
    <cellStyle name="40% - Ênfase3 4" xfId="287"/>
    <cellStyle name="40% - Ênfase3 4 2" xfId="288"/>
    <cellStyle name="40% - Ênfase3 4 3" xfId="3095"/>
    <cellStyle name="40% - Ênfase3 4 3 10" xfId="22273"/>
    <cellStyle name="40% - Ênfase3 4 3 11" xfId="22274"/>
    <cellStyle name="40% - Ênfase3 4 3 12" xfId="22275"/>
    <cellStyle name="40% - Ênfase3 4 3 2" xfId="22276"/>
    <cellStyle name="40% - Ênfase3 4 3 3" xfId="22277"/>
    <cellStyle name="40% - Ênfase3 4 3 3 2" xfId="22278"/>
    <cellStyle name="40% - Ênfase3 4 3 3 2 2" xfId="22279"/>
    <cellStyle name="40% - Ênfase3 4 3 3 2 2 2" xfId="22280"/>
    <cellStyle name="40% - Ênfase3 4 3 3 2 3" xfId="22281"/>
    <cellStyle name="40% - Ênfase3 4 3 3 2 4" xfId="22282"/>
    <cellStyle name="40% - Ênfase3 4 3 3 2 5" xfId="22283"/>
    <cellStyle name="40% - Ênfase3 4 3 3 2 6" xfId="22284"/>
    <cellStyle name="40% - Ênfase3 4 3 3 3" xfId="22285"/>
    <cellStyle name="40% - Ênfase3 4 3 3 3 2" xfId="22286"/>
    <cellStyle name="40% - Ênfase3 4 3 3 3 3" xfId="22287"/>
    <cellStyle name="40% - Ênfase3 4 3 3 3 4" xfId="22288"/>
    <cellStyle name="40% - Ênfase3 4 3 3 4" xfId="22289"/>
    <cellStyle name="40% - Ênfase3 4 3 3 5" xfId="22290"/>
    <cellStyle name="40% - Ênfase3 4 3 3 6" xfId="22291"/>
    <cellStyle name="40% - Ênfase3 4 3 3 7" xfId="22292"/>
    <cellStyle name="40% - Ênfase3 4 3 3 8" xfId="22293"/>
    <cellStyle name="40% - Ênfase3 4 3 3 9" xfId="22294"/>
    <cellStyle name="40% - Ênfase3 4 3 4" xfId="22295"/>
    <cellStyle name="40% - Ênfase3 4 3 4 2" xfId="22296"/>
    <cellStyle name="40% - Ênfase3 4 3 4 2 2" xfId="22297"/>
    <cellStyle name="40% - Ênfase3 4 3 4 2 2 2" xfId="22298"/>
    <cellStyle name="40% - Ênfase3 4 3 4 2 3" xfId="22299"/>
    <cellStyle name="40% - Ênfase3 4 3 4 2 4" xfId="22300"/>
    <cellStyle name="40% - Ênfase3 4 3 4 2 5" xfId="22301"/>
    <cellStyle name="40% - Ênfase3 4 3 4 2 6" xfId="22302"/>
    <cellStyle name="40% - Ênfase3 4 3 4 3" xfId="22303"/>
    <cellStyle name="40% - Ênfase3 4 3 4 3 2" xfId="22304"/>
    <cellStyle name="40% - Ênfase3 4 3 4 3 3" xfId="22305"/>
    <cellStyle name="40% - Ênfase3 4 3 4 4" xfId="22306"/>
    <cellStyle name="40% - Ênfase3 4 3 4 5" xfId="22307"/>
    <cellStyle name="40% - Ênfase3 4 3 4 6" xfId="22308"/>
    <cellStyle name="40% - Ênfase3 4 3 4 7" xfId="22309"/>
    <cellStyle name="40% - Ênfase3 4 3 4 8" xfId="22310"/>
    <cellStyle name="40% - Ênfase3 4 3 5" xfId="22311"/>
    <cellStyle name="40% - Ênfase3 4 3 5 2" xfId="22312"/>
    <cellStyle name="40% - Ênfase3 4 3 5 2 2" xfId="22313"/>
    <cellStyle name="40% - Ênfase3 4 3 5 3" xfId="22314"/>
    <cellStyle name="40% - Ênfase3 4 3 5 4" xfId="22315"/>
    <cellStyle name="40% - Ênfase3 4 3 5 5" xfId="22316"/>
    <cellStyle name="40% - Ênfase3 4 3 5 6" xfId="22317"/>
    <cellStyle name="40% - Ênfase3 4 3 6" xfId="22318"/>
    <cellStyle name="40% - Ênfase3 4 3 6 2" xfId="22319"/>
    <cellStyle name="40% - Ênfase3 4 3 6 3" xfId="22320"/>
    <cellStyle name="40% - Ênfase3 4 3 6 4" xfId="22321"/>
    <cellStyle name="40% - Ênfase3 4 3 7" xfId="22322"/>
    <cellStyle name="40% - Ênfase3 4 3 8" xfId="22323"/>
    <cellStyle name="40% - Ênfase3 4 3 9" xfId="22324"/>
    <cellStyle name="40% - Ênfase3 4 4" xfId="22325"/>
    <cellStyle name="40% - Ênfase3 4 4 10" xfId="22326"/>
    <cellStyle name="40% - Ênfase3 4 4 2" xfId="22327"/>
    <cellStyle name="40% - Ênfase3 4 4 2 2" xfId="22328"/>
    <cellStyle name="40% - Ênfase3 4 4 2 2 2" xfId="22329"/>
    <cellStyle name="40% - Ênfase3 4 4 2 2 2 2" xfId="22330"/>
    <cellStyle name="40% - Ênfase3 4 4 2 2 3" xfId="22331"/>
    <cellStyle name="40% - Ênfase3 4 4 2 2 4" xfId="22332"/>
    <cellStyle name="40% - Ênfase3 4 4 2 2 5" xfId="22333"/>
    <cellStyle name="40% - Ênfase3 4 4 2 2 6" xfId="22334"/>
    <cellStyle name="40% - Ênfase3 4 4 2 3" xfId="22335"/>
    <cellStyle name="40% - Ênfase3 4 4 2 3 2" xfId="22336"/>
    <cellStyle name="40% - Ênfase3 4 4 2 3 3" xfId="22337"/>
    <cellStyle name="40% - Ênfase3 4 4 2 4" xfId="22338"/>
    <cellStyle name="40% - Ênfase3 4 4 2 5" xfId="22339"/>
    <cellStyle name="40% - Ênfase3 4 4 2 6" xfId="22340"/>
    <cellStyle name="40% - Ênfase3 4 4 2 7" xfId="22341"/>
    <cellStyle name="40% - Ênfase3 4 4 2 8" xfId="22342"/>
    <cellStyle name="40% - Ênfase3 4 4 3" xfId="22343"/>
    <cellStyle name="40% - Ênfase3 4 4 3 2" xfId="22344"/>
    <cellStyle name="40% - Ênfase3 4 4 3 2 2" xfId="22345"/>
    <cellStyle name="40% - Ênfase3 4 4 3 3" xfId="22346"/>
    <cellStyle name="40% - Ênfase3 4 4 3 4" xfId="22347"/>
    <cellStyle name="40% - Ênfase3 4 4 3 5" xfId="22348"/>
    <cellStyle name="40% - Ênfase3 4 4 3 6" xfId="22349"/>
    <cellStyle name="40% - Ênfase3 4 4 4" xfId="22350"/>
    <cellStyle name="40% - Ênfase3 4 4 4 2" xfId="22351"/>
    <cellStyle name="40% - Ênfase3 4 4 4 3" xfId="22352"/>
    <cellStyle name="40% - Ênfase3 4 4 4 4" xfId="22353"/>
    <cellStyle name="40% - Ênfase3 4 4 5" xfId="22354"/>
    <cellStyle name="40% - Ênfase3 4 4 6" xfId="22355"/>
    <cellStyle name="40% - Ênfase3 4 4 7" xfId="22356"/>
    <cellStyle name="40% - Ênfase3 4 4 8" xfId="22357"/>
    <cellStyle name="40% - Ênfase3 4 4 9" xfId="22358"/>
    <cellStyle name="40% - Ênfase3 5" xfId="289"/>
    <cellStyle name="40% - Ênfase3 5 2" xfId="290"/>
    <cellStyle name="40% - Ênfase3 5 3" xfId="3096"/>
    <cellStyle name="40% - Ênfase3 5 3 10" xfId="22359"/>
    <cellStyle name="40% - Ênfase3 5 3 11" xfId="22360"/>
    <cellStyle name="40% - Ênfase3 5 3 12" xfId="22361"/>
    <cellStyle name="40% - Ênfase3 5 3 2" xfId="22362"/>
    <cellStyle name="40% - Ênfase3 5 3 3" xfId="22363"/>
    <cellStyle name="40% - Ênfase3 5 3 3 2" xfId="22364"/>
    <cellStyle name="40% - Ênfase3 5 3 3 2 2" xfId="22365"/>
    <cellStyle name="40% - Ênfase3 5 3 3 2 2 2" xfId="22366"/>
    <cellStyle name="40% - Ênfase3 5 3 3 2 3" xfId="22367"/>
    <cellStyle name="40% - Ênfase3 5 3 3 2 4" xfId="22368"/>
    <cellStyle name="40% - Ênfase3 5 3 3 2 5" xfId="22369"/>
    <cellStyle name="40% - Ênfase3 5 3 3 2 6" xfId="22370"/>
    <cellStyle name="40% - Ênfase3 5 3 3 3" xfId="22371"/>
    <cellStyle name="40% - Ênfase3 5 3 3 3 2" xfId="22372"/>
    <cellStyle name="40% - Ênfase3 5 3 3 3 3" xfId="22373"/>
    <cellStyle name="40% - Ênfase3 5 3 3 3 4" xfId="22374"/>
    <cellStyle name="40% - Ênfase3 5 3 3 4" xfId="22375"/>
    <cellStyle name="40% - Ênfase3 5 3 3 5" xfId="22376"/>
    <cellStyle name="40% - Ênfase3 5 3 3 6" xfId="22377"/>
    <cellStyle name="40% - Ênfase3 5 3 3 7" xfId="22378"/>
    <cellStyle name="40% - Ênfase3 5 3 3 8" xfId="22379"/>
    <cellStyle name="40% - Ênfase3 5 3 3 9" xfId="22380"/>
    <cellStyle name="40% - Ênfase3 5 3 4" xfId="22381"/>
    <cellStyle name="40% - Ênfase3 5 3 4 2" xfId="22382"/>
    <cellStyle name="40% - Ênfase3 5 3 4 2 2" xfId="22383"/>
    <cellStyle name="40% - Ênfase3 5 3 4 2 2 2" xfId="22384"/>
    <cellStyle name="40% - Ênfase3 5 3 4 2 3" xfId="22385"/>
    <cellStyle name="40% - Ênfase3 5 3 4 2 4" xfId="22386"/>
    <cellStyle name="40% - Ênfase3 5 3 4 2 5" xfId="22387"/>
    <cellStyle name="40% - Ênfase3 5 3 4 2 6" xfId="22388"/>
    <cellStyle name="40% - Ênfase3 5 3 4 3" xfId="22389"/>
    <cellStyle name="40% - Ênfase3 5 3 4 3 2" xfId="22390"/>
    <cellStyle name="40% - Ênfase3 5 3 4 3 3" xfId="22391"/>
    <cellStyle name="40% - Ênfase3 5 3 4 4" xfId="22392"/>
    <cellStyle name="40% - Ênfase3 5 3 4 5" xfId="22393"/>
    <cellStyle name="40% - Ênfase3 5 3 4 6" xfId="22394"/>
    <cellStyle name="40% - Ênfase3 5 3 4 7" xfId="22395"/>
    <cellStyle name="40% - Ênfase3 5 3 4 8" xfId="22396"/>
    <cellStyle name="40% - Ênfase3 5 3 5" xfId="22397"/>
    <cellStyle name="40% - Ênfase3 5 3 5 2" xfId="22398"/>
    <cellStyle name="40% - Ênfase3 5 3 5 2 2" xfId="22399"/>
    <cellStyle name="40% - Ênfase3 5 3 5 3" xfId="22400"/>
    <cellStyle name="40% - Ênfase3 5 3 5 4" xfId="22401"/>
    <cellStyle name="40% - Ênfase3 5 3 5 5" xfId="22402"/>
    <cellStyle name="40% - Ênfase3 5 3 5 6" xfId="22403"/>
    <cellStyle name="40% - Ênfase3 5 3 6" xfId="22404"/>
    <cellStyle name="40% - Ênfase3 5 3 6 2" xfId="22405"/>
    <cellStyle name="40% - Ênfase3 5 3 6 3" xfId="22406"/>
    <cellStyle name="40% - Ênfase3 5 3 6 4" xfId="22407"/>
    <cellStyle name="40% - Ênfase3 5 3 7" xfId="22408"/>
    <cellStyle name="40% - Ênfase3 5 3 8" xfId="22409"/>
    <cellStyle name="40% - Ênfase3 5 3 9" xfId="22410"/>
    <cellStyle name="40% - Ênfase3 5 4" xfId="22411"/>
    <cellStyle name="40% - Ênfase3 5 4 10" xfId="22412"/>
    <cellStyle name="40% - Ênfase3 5 4 2" xfId="22413"/>
    <cellStyle name="40% - Ênfase3 5 4 2 2" xfId="22414"/>
    <cellStyle name="40% - Ênfase3 5 4 2 2 2" xfId="22415"/>
    <cellStyle name="40% - Ênfase3 5 4 2 2 2 2" xfId="22416"/>
    <cellStyle name="40% - Ênfase3 5 4 2 2 3" xfId="22417"/>
    <cellStyle name="40% - Ênfase3 5 4 2 2 4" xfId="22418"/>
    <cellStyle name="40% - Ênfase3 5 4 2 2 5" xfId="22419"/>
    <cellStyle name="40% - Ênfase3 5 4 2 2 6" xfId="22420"/>
    <cellStyle name="40% - Ênfase3 5 4 2 3" xfId="22421"/>
    <cellStyle name="40% - Ênfase3 5 4 2 3 2" xfId="22422"/>
    <cellStyle name="40% - Ênfase3 5 4 2 3 3" xfId="22423"/>
    <cellStyle name="40% - Ênfase3 5 4 2 4" xfId="22424"/>
    <cellStyle name="40% - Ênfase3 5 4 2 5" xfId="22425"/>
    <cellStyle name="40% - Ênfase3 5 4 2 6" xfId="22426"/>
    <cellStyle name="40% - Ênfase3 5 4 2 7" xfId="22427"/>
    <cellStyle name="40% - Ênfase3 5 4 2 8" xfId="22428"/>
    <cellStyle name="40% - Ênfase3 5 4 3" xfId="22429"/>
    <cellStyle name="40% - Ênfase3 5 4 3 2" xfId="22430"/>
    <cellStyle name="40% - Ênfase3 5 4 3 2 2" xfId="22431"/>
    <cellStyle name="40% - Ênfase3 5 4 3 3" xfId="22432"/>
    <cellStyle name="40% - Ênfase3 5 4 3 4" xfId="22433"/>
    <cellStyle name="40% - Ênfase3 5 4 3 5" xfId="22434"/>
    <cellStyle name="40% - Ênfase3 5 4 3 6" xfId="22435"/>
    <cellStyle name="40% - Ênfase3 5 4 4" xfId="22436"/>
    <cellStyle name="40% - Ênfase3 5 4 4 2" xfId="22437"/>
    <cellStyle name="40% - Ênfase3 5 4 4 3" xfId="22438"/>
    <cellStyle name="40% - Ênfase3 5 4 4 4" xfId="22439"/>
    <cellStyle name="40% - Ênfase3 5 4 5" xfId="22440"/>
    <cellStyle name="40% - Ênfase3 5 4 6" xfId="22441"/>
    <cellStyle name="40% - Ênfase3 5 4 7" xfId="22442"/>
    <cellStyle name="40% - Ênfase3 5 4 8" xfId="22443"/>
    <cellStyle name="40% - Ênfase3 5 4 9" xfId="22444"/>
    <cellStyle name="40% - Ênfase3 6" xfId="291"/>
    <cellStyle name="40% - Ênfase3 6 2" xfId="292"/>
    <cellStyle name="40% - Ênfase3 6 3" xfId="3097"/>
    <cellStyle name="40% - Ênfase3 6 3 10" xfId="22445"/>
    <cellStyle name="40% - Ênfase3 6 3 11" xfId="22446"/>
    <cellStyle name="40% - Ênfase3 6 3 12" xfId="22447"/>
    <cellStyle name="40% - Ênfase3 6 3 2" xfId="22448"/>
    <cellStyle name="40% - Ênfase3 6 3 3" xfId="22449"/>
    <cellStyle name="40% - Ênfase3 6 3 3 2" xfId="22450"/>
    <cellStyle name="40% - Ênfase3 6 3 3 2 2" xfId="22451"/>
    <cellStyle name="40% - Ênfase3 6 3 3 2 2 2" xfId="22452"/>
    <cellStyle name="40% - Ênfase3 6 3 3 2 3" xfId="22453"/>
    <cellStyle name="40% - Ênfase3 6 3 3 2 4" xfId="22454"/>
    <cellStyle name="40% - Ênfase3 6 3 3 2 5" xfId="22455"/>
    <cellStyle name="40% - Ênfase3 6 3 3 2 6" xfId="22456"/>
    <cellStyle name="40% - Ênfase3 6 3 3 3" xfId="22457"/>
    <cellStyle name="40% - Ênfase3 6 3 3 3 2" xfId="22458"/>
    <cellStyle name="40% - Ênfase3 6 3 3 3 3" xfId="22459"/>
    <cellStyle name="40% - Ênfase3 6 3 3 3 4" xfId="22460"/>
    <cellStyle name="40% - Ênfase3 6 3 3 4" xfId="22461"/>
    <cellStyle name="40% - Ênfase3 6 3 3 5" xfId="22462"/>
    <cellStyle name="40% - Ênfase3 6 3 3 6" xfId="22463"/>
    <cellStyle name="40% - Ênfase3 6 3 3 7" xfId="22464"/>
    <cellStyle name="40% - Ênfase3 6 3 3 8" xfId="22465"/>
    <cellStyle name="40% - Ênfase3 6 3 3 9" xfId="22466"/>
    <cellStyle name="40% - Ênfase3 6 3 4" xfId="22467"/>
    <cellStyle name="40% - Ênfase3 6 3 4 2" xfId="22468"/>
    <cellStyle name="40% - Ênfase3 6 3 4 2 2" xfId="22469"/>
    <cellStyle name="40% - Ênfase3 6 3 4 2 2 2" xfId="22470"/>
    <cellStyle name="40% - Ênfase3 6 3 4 2 3" xfId="22471"/>
    <cellStyle name="40% - Ênfase3 6 3 4 2 4" xfId="22472"/>
    <cellStyle name="40% - Ênfase3 6 3 4 2 5" xfId="22473"/>
    <cellStyle name="40% - Ênfase3 6 3 4 2 6" xfId="22474"/>
    <cellStyle name="40% - Ênfase3 6 3 4 3" xfId="22475"/>
    <cellStyle name="40% - Ênfase3 6 3 4 3 2" xfId="22476"/>
    <cellStyle name="40% - Ênfase3 6 3 4 3 3" xfId="22477"/>
    <cellStyle name="40% - Ênfase3 6 3 4 4" xfId="22478"/>
    <cellStyle name="40% - Ênfase3 6 3 4 5" xfId="22479"/>
    <cellStyle name="40% - Ênfase3 6 3 4 6" xfId="22480"/>
    <cellStyle name="40% - Ênfase3 6 3 4 7" xfId="22481"/>
    <cellStyle name="40% - Ênfase3 6 3 4 8" xfId="22482"/>
    <cellStyle name="40% - Ênfase3 6 3 5" xfId="22483"/>
    <cellStyle name="40% - Ênfase3 6 3 5 2" xfId="22484"/>
    <cellStyle name="40% - Ênfase3 6 3 5 2 2" xfId="22485"/>
    <cellStyle name="40% - Ênfase3 6 3 5 3" xfId="22486"/>
    <cellStyle name="40% - Ênfase3 6 3 5 4" xfId="22487"/>
    <cellStyle name="40% - Ênfase3 6 3 5 5" xfId="22488"/>
    <cellStyle name="40% - Ênfase3 6 3 5 6" xfId="22489"/>
    <cellStyle name="40% - Ênfase3 6 3 6" xfId="22490"/>
    <cellStyle name="40% - Ênfase3 6 3 6 2" xfId="22491"/>
    <cellStyle name="40% - Ênfase3 6 3 6 3" xfId="22492"/>
    <cellStyle name="40% - Ênfase3 6 3 6 4" xfId="22493"/>
    <cellStyle name="40% - Ênfase3 6 3 7" xfId="22494"/>
    <cellStyle name="40% - Ênfase3 6 3 8" xfId="22495"/>
    <cellStyle name="40% - Ênfase3 6 3 9" xfId="22496"/>
    <cellStyle name="40% - Ênfase3 6 4" xfId="22497"/>
    <cellStyle name="40% - Ênfase3 6 4 10" xfId="22498"/>
    <cellStyle name="40% - Ênfase3 6 4 2" xfId="22499"/>
    <cellStyle name="40% - Ênfase3 6 4 2 2" xfId="22500"/>
    <cellStyle name="40% - Ênfase3 6 4 2 2 2" xfId="22501"/>
    <cellStyle name="40% - Ênfase3 6 4 2 2 2 2" xfId="22502"/>
    <cellStyle name="40% - Ênfase3 6 4 2 2 3" xfId="22503"/>
    <cellStyle name="40% - Ênfase3 6 4 2 2 4" xfId="22504"/>
    <cellStyle name="40% - Ênfase3 6 4 2 2 5" xfId="22505"/>
    <cellStyle name="40% - Ênfase3 6 4 2 2 6" xfId="22506"/>
    <cellStyle name="40% - Ênfase3 6 4 2 3" xfId="22507"/>
    <cellStyle name="40% - Ênfase3 6 4 2 3 2" xfId="22508"/>
    <cellStyle name="40% - Ênfase3 6 4 2 3 3" xfId="22509"/>
    <cellStyle name="40% - Ênfase3 6 4 2 4" xfId="22510"/>
    <cellStyle name="40% - Ênfase3 6 4 2 5" xfId="22511"/>
    <cellStyle name="40% - Ênfase3 6 4 2 6" xfId="22512"/>
    <cellStyle name="40% - Ênfase3 6 4 2 7" xfId="22513"/>
    <cellStyle name="40% - Ênfase3 6 4 2 8" xfId="22514"/>
    <cellStyle name="40% - Ênfase3 6 4 3" xfId="22515"/>
    <cellStyle name="40% - Ênfase3 6 4 3 2" xfId="22516"/>
    <cellStyle name="40% - Ênfase3 6 4 3 2 2" xfId="22517"/>
    <cellStyle name="40% - Ênfase3 6 4 3 3" xfId="22518"/>
    <cellStyle name="40% - Ênfase3 6 4 3 4" xfId="22519"/>
    <cellStyle name="40% - Ênfase3 6 4 3 5" xfId="22520"/>
    <cellStyle name="40% - Ênfase3 6 4 3 6" xfId="22521"/>
    <cellStyle name="40% - Ênfase3 6 4 4" xfId="22522"/>
    <cellStyle name="40% - Ênfase3 6 4 4 2" xfId="22523"/>
    <cellStyle name="40% - Ênfase3 6 4 4 3" xfId="22524"/>
    <cellStyle name="40% - Ênfase3 6 4 4 4" xfId="22525"/>
    <cellStyle name="40% - Ênfase3 6 4 5" xfId="22526"/>
    <cellStyle name="40% - Ênfase3 6 4 6" xfId="22527"/>
    <cellStyle name="40% - Ênfase3 6 4 7" xfId="22528"/>
    <cellStyle name="40% - Ênfase3 6 4 8" xfId="22529"/>
    <cellStyle name="40% - Ênfase3 6 4 9" xfId="22530"/>
    <cellStyle name="40% - Ênfase3 7" xfId="293"/>
    <cellStyle name="40% - Ênfase3 7 2" xfId="294"/>
    <cellStyle name="40% - Ênfase3 7 3" xfId="3098"/>
    <cellStyle name="40% - Ênfase3 7 3 10" xfId="22531"/>
    <cellStyle name="40% - Ênfase3 7 3 11" xfId="22532"/>
    <cellStyle name="40% - Ênfase3 7 3 12" xfId="22533"/>
    <cellStyle name="40% - Ênfase3 7 3 2" xfId="22534"/>
    <cellStyle name="40% - Ênfase3 7 3 3" xfId="22535"/>
    <cellStyle name="40% - Ênfase3 7 3 3 2" xfId="22536"/>
    <cellStyle name="40% - Ênfase3 7 3 3 2 2" xfId="22537"/>
    <cellStyle name="40% - Ênfase3 7 3 3 2 2 2" xfId="22538"/>
    <cellStyle name="40% - Ênfase3 7 3 3 2 3" xfId="22539"/>
    <cellStyle name="40% - Ênfase3 7 3 3 2 4" xfId="22540"/>
    <cellStyle name="40% - Ênfase3 7 3 3 2 5" xfId="22541"/>
    <cellStyle name="40% - Ênfase3 7 3 3 2 6" xfId="22542"/>
    <cellStyle name="40% - Ênfase3 7 3 3 3" xfId="22543"/>
    <cellStyle name="40% - Ênfase3 7 3 3 3 2" xfId="22544"/>
    <cellStyle name="40% - Ênfase3 7 3 3 3 3" xfId="22545"/>
    <cellStyle name="40% - Ênfase3 7 3 3 3 4" xfId="22546"/>
    <cellStyle name="40% - Ênfase3 7 3 3 4" xfId="22547"/>
    <cellStyle name="40% - Ênfase3 7 3 3 5" xfId="22548"/>
    <cellStyle name="40% - Ênfase3 7 3 3 6" xfId="22549"/>
    <cellStyle name="40% - Ênfase3 7 3 3 7" xfId="22550"/>
    <cellStyle name="40% - Ênfase3 7 3 3 8" xfId="22551"/>
    <cellStyle name="40% - Ênfase3 7 3 3 9" xfId="22552"/>
    <cellStyle name="40% - Ênfase3 7 3 4" xfId="22553"/>
    <cellStyle name="40% - Ênfase3 7 3 4 2" xfId="22554"/>
    <cellStyle name="40% - Ênfase3 7 3 4 2 2" xfId="22555"/>
    <cellStyle name="40% - Ênfase3 7 3 4 2 2 2" xfId="22556"/>
    <cellStyle name="40% - Ênfase3 7 3 4 2 3" xfId="22557"/>
    <cellStyle name="40% - Ênfase3 7 3 4 2 4" xfId="22558"/>
    <cellStyle name="40% - Ênfase3 7 3 4 2 5" xfId="22559"/>
    <cellStyle name="40% - Ênfase3 7 3 4 2 6" xfId="22560"/>
    <cellStyle name="40% - Ênfase3 7 3 4 3" xfId="22561"/>
    <cellStyle name="40% - Ênfase3 7 3 4 3 2" xfId="22562"/>
    <cellStyle name="40% - Ênfase3 7 3 4 3 3" xfId="22563"/>
    <cellStyle name="40% - Ênfase3 7 3 4 4" xfId="22564"/>
    <cellStyle name="40% - Ênfase3 7 3 4 5" xfId="22565"/>
    <cellStyle name="40% - Ênfase3 7 3 4 6" xfId="22566"/>
    <cellStyle name="40% - Ênfase3 7 3 4 7" xfId="22567"/>
    <cellStyle name="40% - Ênfase3 7 3 4 8" xfId="22568"/>
    <cellStyle name="40% - Ênfase3 7 3 5" xfId="22569"/>
    <cellStyle name="40% - Ênfase3 7 3 5 2" xfId="22570"/>
    <cellStyle name="40% - Ênfase3 7 3 5 2 2" xfId="22571"/>
    <cellStyle name="40% - Ênfase3 7 3 5 3" xfId="22572"/>
    <cellStyle name="40% - Ênfase3 7 3 5 4" xfId="22573"/>
    <cellStyle name="40% - Ênfase3 7 3 5 5" xfId="22574"/>
    <cellStyle name="40% - Ênfase3 7 3 5 6" xfId="22575"/>
    <cellStyle name="40% - Ênfase3 7 3 6" xfId="22576"/>
    <cellStyle name="40% - Ênfase3 7 3 6 2" xfId="22577"/>
    <cellStyle name="40% - Ênfase3 7 3 6 3" xfId="22578"/>
    <cellStyle name="40% - Ênfase3 7 3 6 4" xfId="22579"/>
    <cellStyle name="40% - Ênfase3 7 3 7" xfId="22580"/>
    <cellStyle name="40% - Ênfase3 7 3 8" xfId="22581"/>
    <cellStyle name="40% - Ênfase3 7 3 9" xfId="22582"/>
    <cellStyle name="40% - Ênfase3 7 4" xfId="22583"/>
    <cellStyle name="40% - Ênfase3 7 4 10" xfId="22584"/>
    <cellStyle name="40% - Ênfase3 7 4 2" xfId="22585"/>
    <cellStyle name="40% - Ênfase3 7 4 2 2" xfId="22586"/>
    <cellStyle name="40% - Ênfase3 7 4 2 2 2" xfId="22587"/>
    <cellStyle name="40% - Ênfase3 7 4 2 2 2 2" xfId="22588"/>
    <cellStyle name="40% - Ênfase3 7 4 2 2 3" xfId="22589"/>
    <cellStyle name="40% - Ênfase3 7 4 2 2 4" xfId="22590"/>
    <cellStyle name="40% - Ênfase3 7 4 2 2 5" xfId="22591"/>
    <cellStyle name="40% - Ênfase3 7 4 2 2 6" xfId="22592"/>
    <cellStyle name="40% - Ênfase3 7 4 2 3" xfId="22593"/>
    <cellStyle name="40% - Ênfase3 7 4 2 3 2" xfId="22594"/>
    <cellStyle name="40% - Ênfase3 7 4 2 3 3" xfId="22595"/>
    <cellStyle name="40% - Ênfase3 7 4 2 4" xfId="22596"/>
    <cellStyle name="40% - Ênfase3 7 4 2 5" xfId="22597"/>
    <cellStyle name="40% - Ênfase3 7 4 2 6" xfId="22598"/>
    <cellStyle name="40% - Ênfase3 7 4 2 7" xfId="22599"/>
    <cellStyle name="40% - Ênfase3 7 4 2 8" xfId="22600"/>
    <cellStyle name="40% - Ênfase3 7 4 3" xfId="22601"/>
    <cellStyle name="40% - Ênfase3 7 4 3 2" xfId="22602"/>
    <cellStyle name="40% - Ênfase3 7 4 3 2 2" xfId="22603"/>
    <cellStyle name="40% - Ênfase3 7 4 3 3" xfId="22604"/>
    <cellStyle name="40% - Ênfase3 7 4 3 4" xfId="22605"/>
    <cellStyle name="40% - Ênfase3 7 4 3 5" xfId="22606"/>
    <cellStyle name="40% - Ênfase3 7 4 3 6" xfId="22607"/>
    <cellStyle name="40% - Ênfase3 7 4 4" xfId="22608"/>
    <cellStyle name="40% - Ênfase3 7 4 4 2" xfId="22609"/>
    <cellStyle name="40% - Ênfase3 7 4 4 3" xfId="22610"/>
    <cellStyle name="40% - Ênfase3 7 4 4 4" xfId="22611"/>
    <cellStyle name="40% - Ênfase3 7 4 5" xfId="22612"/>
    <cellStyle name="40% - Ênfase3 7 4 6" xfId="22613"/>
    <cellStyle name="40% - Ênfase3 7 4 7" xfId="22614"/>
    <cellStyle name="40% - Ênfase3 7 4 8" xfId="22615"/>
    <cellStyle name="40% - Ênfase3 7 4 9" xfId="22616"/>
    <cellStyle name="40% - Ênfase3 8" xfId="295"/>
    <cellStyle name="40% - Ênfase3 8 2" xfId="296"/>
    <cellStyle name="40% - Ênfase3 8 3" xfId="3099"/>
    <cellStyle name="40% - Ênfase3 8 3 10" xfId="22617"/>
    <cellStyle name="40% - Ênfase3 8 3 11" xfId="22618"/>
    <cellStyle name="40% - Ênfase3 8 3 12" xfId="22619"/>
    <cellStyle name="40% - Ênfase3 8 3 2" xfId="22620"/>
    <cellStyle name="40% - Ênfase3 8 3 3" xfId="22621"/>
    <cellStyle name="40% - Ênfase3 8 3 3 2" xfId="22622"/>
    <cellStyle name="40% - Ênfase3 8 3 3 2 2" xfId="22623"/>
    <cellStyle name="40% - Ênfase3 8 3 3 2 2 2" xfId="22624"/>
    <cellStyle name="40% - Ênfase3 8 3 3 2 3" xfId="22625"/>
    <cellStyle name="40% - Ênfase3 8 3 3 2 4" xfId="22626"/>
    <cellStyle name="40% - Ênfase3 8 3 3 2 5" xfId="22627"/>
    <cellStyle name="40% - Ênfase3 8 3 3 2 6" xfId="22628"/>
    <cellStyle name="40% - Ênfase3 8 3 3 3" xfId="22629"/>
    <cellStyle name="40% - Ênfase3 8 3 3 3 2" xfId="22630"/>
    <cellStyle name="40% - Ênfase3 8 3 3 3 3" xfId="22631"/>
    <cellStyle name="40% - Ênfase3 8 3 3 3 4" xfId="22632"/>
    <cellStyle name="40% - Ênfase3 8 3 3 4" xfId="22633"/>
    <cellStyle name="40% - Ênfase3 8 3 3 5" xfId="22634"/>
    <cellStyle name="40% - Ênfase3 8 3 3 6" xfId="22635"/>
    <cellStyle name="40% - Ênfase3 8 3 3 7" xfId="22636"/>
    <cellStyle name="40% - Ênfase3 8 3 3 8" xfId="22637"/>
    <cellStyle name="40% - Ênfase3 8 3 3 9" xfId="22638"/>
    <cellStyle name="40% - Ênfase3 8 3 4" xfId="22639"/>
    <cellStyle name="40% - Ênfase3 8 3 4 2" xfId="22640"/>
    <cellStyle name="40% - Ênfase3 8 3 4 2 2" xfId="22641"/>
    <cellStyle name="40% - Ênfase3 8 3 4 2 2 2" xfId="22642"/>
    <cellStyle name="40% - Ênfase3 8 3 4 2 3" xfId="22643"/>
    <cellStyle name="40% - Ênfase3 8 3 4 2 4" xfId="22644"/>
    <cellStyle name="40% - Ênfase3 8 3 4 2 5" xfId="22645"/>
    <cellStyle name="40% - Ênfase3 8 3 4 2 6" xfId="22646"/>
    <cellStyle name="40% - Ênfase3 8 3 4 3" xfId="22647"/>
    <cellStyle name="40% - Ênfase3 8 3 4 3 2" xfId="22648"/>
    <cellStyle name="40% - Ênfase3 8 3 4 3 3" xfId="22649"/>
    <cellStyle name="40% - Ênfase3 8 3 4 4" xfId="22650"/>
    <cellStyle name="40% - Ênfase3 8 3 4 5" xfId="22651"/>
    <cellStyle name="40% - Ênfase3 8 3 4 6" xfId="22652"/>
    <cellStyle name="40% - Ênfase3 8 3 4 7" xfId="22653"/>
    <cellStyle name="40% - Ênfase3 8 3 4 8" xfId="22654"/>
    <cellStyle name="40% - Ênfase3 8 3 5" xfId="22655"/>
    <cellStyle name="40% - Ênfase3 8 3 5 2" xfId="22656"/>
    <cellStyle name="40% - Ênfase3 8 3 5 2 2" xfId="22657"/>
    <cellStyle name="40% - Ênfase3 8 3 5 3" xfId="22658"/>
    <cellStyle name="40% - Ênfase3 8 3 5 4" xfId="22659"/>
    <cellStyle name="40% - Ênfase3 8 3 5 5" xfId="22660"/>
    <cellStyle name="40% - Ênfase3 8 3 5 6" xfId="22661"/>
    <cellStyle name="40% - Ênfase3 8 3 6" xfId="22662"/>
    <cellStyle name="40% - Ênfase3 8 3 6 2" xfId="22663"/>
    <cellStyle name="40% - Ênfase3 8 3 6 3" xfId="22664"/>
    <cellStyle name="40% - Ênfase3 8 3 6 4" xfId="22665"/>
    <cellStyle name="40% - Ênfase3 8 3 7" xfId="22666"/>
    <cellStyle name="40% - Ênfase3 8 3 8" xfId="22667"/>
    <cellStyle name="40% - Ênfase3 8 3 9" xfId="22668"/>
    <cellStyle name="40% - Ênfase3 8 4" xfId="22669"/>
    <cellStyle name="40% - Ênfase3 8 4 10" xfId="22670"/>
    <cellStyle name="40% - Ênfase3 8 4 2" xfId="22671"/>
    <cellStyle name="40% - Ênfase3 8 4 2 2" xfId="22672"/>
    <cellStyle name="40% - Ênfase3 8 4 2 2 2" xfId="22673"/>
    <cellStyle name="40% - Ênfase3 8 4 2 2 2 2" xfId="22674"/>
    <cellStyle name="40% - Ênfase3 8 4 2 2 3" xfId="22675"/>
    <cellStyle name="40% - Ênfase3 8 4 2 2 4" xfId="22676"/>
    <cellStyle name="40% - Ênfase3 8 4 2 2 5" xfId="22677"/>
    <cellStyle name="40% - Ênfase3 8 4 2 2 6" xfId="22678"/>
    <cellStyle name="40% - Ênfase3 8 4 2 3" xfId="22679"/>
    <cellStyle name="40% - Ênfase3 8 4 2 3 2" xfId="22680"/>
    <cellStyle name="40% - Ênfase3 8 4 2 3 3" xfId="22681"/>
    <cellStyle name="40% - Ênfase3 8 4 2 4" xfId="22682"/>
    <cellStyle name="40% - Ênfase3 8 4 2 5" xfId="22683"/>
    <cellStyle name="40% - Ênfase3 8 4 2 6" xfId="22684"/>
    <cellStyle name="40% - Ênfase3 8 4 2 7" xfId="22685"/>
    <cellStyle name="40% - Ênfase3 8 4 2 8" xfId="22686"/>
    <cellStyle name="40% - Ênfase3 8 4 3" xfId="22687"/>
    <cellStyle name="40% - Ênfase3 8 4 3 2" xfId="22688"/>
    <cellStyle name="40% - Ênfase3 8 4 3 2 2" xfId="22689"/>
    <cellStyle name="40% - Ênfase3 8 4 3 3" xfId="22690"/>
    <cellStyle name="40% - Ênfase3 8 4 3 4" xfId="22691"/>
    <cellStyle name="40% - Ênfase3 8 4 3 5" xfId="22692"/>
    <cellStyle name="40% - Ênfase3 8 4 3 6" xfId="22693"/>
    <cellStyle name="40% - Ênfase3 8 4 4" xfId="22694"/>
    <cellStyle name="40% - Ênfase3 8 4 4 2" xfId="22695"/>
    <cellStyle name="40% - Ênfase3 8 4 4 3" xfId="22696"/>
    <cellStyle name="40% - Ênfase3 8 4 4 4" xfId="22697"/>
    <cellStyle name="40% - Ênfase3 8 4 5" xfId="22698"/>
    <cellStyle name="40% - Ênfase3 8 4 6" xfId="22699"/>
    <cellStyle name="40% - Ênfase3 8 4 7" xfId="22700"/>
    <cellStyle name="40% - Ênfase3 8 4 8" xfId="22701"/>
    <cellStyle name="40% - Ênfase3 8 4 9" xfId="22702"/>
    <cellStyle name="40% - Ênfase3 9" xfId="297"/>
    <cellStyle name="40% - Ênfase3 9 2" xfId="298"/>
    <cellStyle name="40% - Ênfase3 9 3" xfId="3100"/>
    <cellStyle name="40% - Ênfase3 9 3 10" xfId="22703"/>
    <cellStyle name="40% - Ênfase3 9 3 11" xfId="22704"/>
    <cellStyle name="40% - Ênfase3 9 3 12" xfId="22705"/>
    <cellStyle name="40% - Ênfase3 9 3 2" xfId="22706"/>
    <cellStyle name="40% - Ênfase3 9 3 3" xfId="22707"/>
    <cellStyle name="40% - Ênfase3 9 3 3 2" xfId="22708"/>
    <cellStyle name="40% - Ênfase3 9 3 3 2 2" xfId="22709"/>
    <cellStyle name="40% - Ênfase3 9 3 3 2 2 2" xfId="22710"/>
    <cellStyle name="40% - Ênfase3 9 3 3 2 3" xfId="22711"/>
    <cellStyle name="40% - Ênfase3 9 3 3 2 4" xfId="22712"/>
    <cellStyle name="40% - Ênfase3 9 3 3 2 5" xfId="22713"/>
    <cellStyle name="40% - Ênfase3 9 3 3 2 6" xfId="22714"/>
    <cellStyle name="40% - Ênfase3 9 3 3 3" xfId="22715"/>
    <cellStyle name="40% - Ênfase3 9 3 3 3 2" xfId="22716"/>
    <cellStyle name="40% - Ênfase3 9 3 3 3 3" xfId="22717"/>
    <cellStyle name="40% - Ênfase3 9 3 3 3 4" xfId="22718"/>
    <cellStyle name="40% - Ênfase3 9 3 3 4" xfId="22719"/>
    <cellStyle name="40% - Ênfase3 9 3 3 5" xfId="22720"/>
    <cellStyle name="40% - Ênfase3 9 3 3 6" xfId="22721"/>
    <cellStyle name="40% - Ênfase3 9 3 3 7" xfId="22722"/>
    <cellStyle name="40% - Ênfase3 9 3 3 8" xfId="22723"/>
    <cellStyle name="40% - Ênfase3 9 3 3 9" xfId="22724"/>
    <cellStyle name="40% - Ênfase3 9 3 4" xfId="22725"/>
    <cellStyle name="40% - Ênfase3 9 3 4 2" xfId="22726"/>
    <cellStyle name="40% - Ênfase3 9 3 4 2 2" xfId="22727"/>
    <cellStyle name="40% - Ênfase3 9 3 4 2 2 2" xfId="22728"/>
    <cellStyle name="40% - Ênfase3 9 3 4 2 3" xfId="22729"/>
    <cellStyle name="40% - Ênfase3 9 3 4 2 4" xfId="22730"/>
    <cellStyle name="40% - Ênfase3 9 3 4 2 5" xfId="22731"/>
    <cellStyle name="40% - Ênfase3 9 3 4 2 6" xfId="22732"/>
    <cellStyle name="40% - Ênfase3 9 3 4 3" xfId="22733"/>
    <cellStyle name="40% - Ênfase3 9 3 4 3 2" xfId="22734"/>
    <cellStyle name="40% - Ênfase3 9 3 4 3 3" xfId="22735"/>
    <cellStyle name="40% - Ênfase3 9 3 4 4" xfId="22736"/>
    <cellStyle name="40% - Ênfase3 9 3 4 5" xfId="22737"/>
    <cellStyle name="40% - Ênfase3 9 3 4 6" xfId="22738"/>
    <cellStyle name="40% - Ênfase3 9 3 4 7" xfId="22739"/>
    <cellStyle name="40% - Ênfase3 9 3 4 8" xfId="22740"/>
    <cellStyle name="40% - Ênfase3 9 3 5" xfId="22741"/>
    <cellStyle name="40% - Ênfase3 9 3 5 2" xfId="22742"/>
    <cellStyle name="40% - Ênfase3 9 3 5 2 2" xfId="22743"/>
    <cellStyle name="40% - Ênfase3 9 3 5 3" xfId="22744"/>
    <cellStyle name="40% - Ênfase3 9 3 5 4" xfId="22745"/>
    <cellStyle name="40% - Ênfase3 9 3 5 5" xfId="22746"/>
    <cellStyle name="40% - Ênfase3 9 3 5 6" xfId="22747"/>
    <cellStyle name="40% - Ênfase3 9 3 6" xfId="22748"/>
    <cellStyle name="40% - Ênfase3 9 3 6 2" xfId="22749"/>
    <cellStyle name="40% - Ênfase3 9 3 6 3" xfId="22750"/>
    <cellStyle name="40% - Ênfase3 9 3 6 4" xfId="22751"/>
    <cellStyle name="40% - Ênfase3 9 3 7" xfId="22752"/>
    <cellStyle name="40% - Ênfase3 9 3 8" xfId="22753"/>
    <cellStyle name="40% - Ênfase3 9 3 9" xfId="22754"/>
    <cellStyle name="40% - Ênfase3 9 4" xfId="22755"/>
    <cellStyle name="40% - Ênfase3 9 4 10" xfId="22756"/>
    <cellStyle name="40% - Ênfase3 9 4 2" xfId="22757"/>
    <cellStyle name="40% - Ênfase3 9 4 2 2" xfId="22758"/>
    <cellStyle name="40% - Ênfase3 9 4 2 2 2" xfId="22759"/>
    <cellStyle name="40% - Ênfase3 9 4 2 2 2 2" xfId="22760"/>
    <cellStyle name="40% - Ênfase3 9 4 2 2 3" xfId="22761"/>
    <cellStyle name="40% - Ênfase3 9 4 2 2 4" xfId="22762"/>
    <cellStyle name="40% - Ênfase3 9 4 2 2 5" xfId="22763"/>
    <cellStyle name="40% - Ênfase3 9 4 2 2 6" xfId="22764"/>
    <cellStyle name="40% - Ênfase3 9 4 2 3" xfId="22765"/>
    <cellStyle name="40% - Ênfase3 9 4 2 3 2" xfId="22766"/>
    <cellStyle name="40% - Ênfase3 9 4 2 3 3" xfId="22767"/>
    <cellStyle name="40% - Ênfase3 9 4 2 4" xfId="22768"/>
    <cellStyle name="40% - Ênfase3 9 4 2 5" xfId="22769"/>
    <cellStyle name="40% - Ênfase3 9 4 2 6" xfId="22770"/>
    <cellStyle name="40% - Ênfase3 9 4 2 7" xfId="22771"/>
    <cellStyle name="40% - Ênfase3 9 4 2 8" xfId="22772"/>
    <cellStyle name="40% - Ênfase3 9 4 3" xfId="22773"/>
    <cellStyle name="40% - Ênfase3 9 4 3 2" xfId="22774"/>
    <cellStyle name="40% - Ênfase3 9 4 3 2 2" xfId="22775"/>
    <cellStyle name="40% - Ênfase3 9 4 3 3" xfId="22776"/>
    <cellStyle name="40% - Ênfase3 9 4 3 4" xfId="22777"/>
    <cellStyle name="40% - Ênfase3 9 4 3 5" xfId="22778"/>
    <cellStyle name="40% - Ênfase3 9 4 3 6" xfId="22779"/>
    <cellStyle name="40% - Ênfase3 9 4 4" xfId="22780"/>
    <cellStyle name="40% - Ênfase3 9 4 4 2" xfId="22781"/>
    <cellStyle name="40% - Ênfase3 9 4 4 3" xfId="22782"/>
    <cellStyle name="40% - Ênfase3 9 4 4 4" xfId="22783"/>
    <cellStyle name="40% - Ênfase3 9 4 5" xfId="22784"/>
    <cellStyle name="40% - Ênfase3 9 4 6" xfId="22785"/>
    <cellStyle name="40% - Ênfase3 9 4 7" xfId="22786"/>
    <cellStyle name="40% - Ênfase3 9 4 8" xfId="22787"/>
    <cellStyle name="40% - Ênfase3 9 4 9" xfId="22788"/>
    <cellStyle name="40% - Ênfase4" xfId="10" builtinId="43" customBuiltin="1"/>
    <cellStyle name="40% - Ênfase4 10" xfId="299"/>
    <cellStyle name="40% - Ênfase4 10 10" xfId="22789"/>
    <cellStyle name="40% - Ênfase4 10 11" xfId="22790"/>
    <cellStyle name="40% - Ênfase4 10 12" xfId="22791"/>
    <cellStyle name="40% - Ênfase4 10 13" xfId="22792"/>
    <cellStyle name="40% - Ênfase4 10 14" xfId="22793"/>
    <cellStyle name="40% - Ênfase4 10 15" xfId="22794"/>
    <cellStyle name="40% - Ênfase4 10 2" xfId="300"/>
    <cellStyle name="40% - Ênfase4 10 3" xfId="3101"/>
    <cellStyle name="40% - Ênfase4 10 3 10" xfId="22795"/>
    <cellStyle name="40% - Ênfase4 10 3 2" xfId="22796"/>
    <cellStyle name="40% - Ênfase4 10 3 2 2" xfId="22797"/>
    <cellStyle name="40% - Ênfase4 10 3 2 2 2" xfId="22798"/>
    <cellStyle name="40% - Ênfase4 10 3 2 2 2 2" xfId="22799"/>
    <cellStyle name="40% - Ênfase4 10 3 2 2 3" xfId="22800"/>
    <cellStyle name="40% - Ênfase4 10 3 2 2 4" xfId="22801"/>
    <cellStyle name="40% - Ênfase4 10 3 2 2 5" xfId="22802"/>
    <cellStyle name="40% - Ênfase4 10 3 2 2 6" xfId="22803"/>
    <cellStyle name="40% - Ênfase4 10 3 2 3" xfId="22804"/>
    <cellStyle name="40% - Ênfase4 10 3 2 3 2" xfId="22805"/>
    <cellStyle name="40% - Ênfase4 10 3 2 3 3" xfId="22806"/>
    <cellStyle name="40% - Ênfase4 10 3 2 4" xfId="22807"/>
    <cellStyle name="40% - Ênfase4 10 3 2 5" xfId="22808"/>
    <cellStyle name="40% - Ênfase4 10 3 2 6" xfId="22809"/>
    <cellStyle name="40% - Ênfase4 10 3 2 7" xfId="22810"/>
    <cellStyle name="40% - Ênfase4 10 3 2 8" xfId="22811"/>
    <cellStyle name="40% - Ênfase4 10 3 3" xfId="22812"/>
    <cellStyle name="40% - Ênfase4 10 3 3 2" xfId="22813"/>
    <cellStyle name="40% - Ênfase4 10 3 3 2 2" xfId="22814"/>
    <cellStyle name="40% - Ênfase4 10 3 3 3" xfId="22815"/>
    <cellStyle name="40% - Ênfase4 10 3 3 4" xfId="22816"/>
    <cellStyle name="40% - Ênfase4 10 3 3 5" xfId="22817"/>
    <cellStyle name="40% - Ênfase4 10 3 3 6" xfId="22818"/>
    <cellStyle name="40% - Ênfase4 10 3 4" xfId="22819"/>
    <cellStyle name="40% - Ênfase4 10 3 4 2" xfId="22820"/>
    <cellStyle name="40% - Ênfase4 10 3 4 3" xfId="22821"/>
    <cellStyle name="40% - Ênfase4 10 3 4 4" xfId="22822"/>
    <cellStyle name="40% - Ênfase4 10 3 5" xfId="22823"/>
    <cellStyle name="40% - Ênfase4 10 3 6" xfId="22824"/>
    <cellStyle name="40% - Ênfase4 10 3 7" xfId="22825"/>
    <cellStyle name="40% - Ênfase4 10 3 8" xfId="22826"/>
    <cellStyle name="40% - Ênfase4 10 3 9" xfId="22827"/>
    <cellStyle name="40% - Ênfase4 10 4" xfId="22828"/>
    <cellStyle name="40% - Ênfase4 10 4 10" xfId="22829"/>
    <cellStyle name="40% - Ênfase4 10 4 2" xfId="22830"/>
    <cellStyle name="40% - Ênfase4 10 4 2 2" xfId="22831"/>
    <cellStyle name="40% - Ênfase4 10 4 2 2 2" xfId="22832"/>
    <cellStyle name="40% - Ênfase4 10 4 2 2 2 2" xfId="22833"/>
    <cellStyle name="40% - Ênfase4 10 4 2 2 3" xfId="22834"/>
    <cellStyle name="40% - Ênfase4 10 4 2 2 4" xfId="22835"/>
    <cellStyle name="40% - Ênfase4 10 4 2 2 5" xfId="22836"/>
    <cellStyle name="40% - Ênfase4 10 4 2 2 6" xfId="22837"/>
    <cellStyle name="40% - Ênfase4 10 4 2 3" xfId="22838"/>
    <cellStyle name="40% - Ênfase4 10 4 2 3 2" xfId="22839"/>
    <cellStyle name="40% - Ênfase4 10 4 2 3 3" xfId="22840"/>
    <cellStyle name="40% - Ênfase4 10 4 2 4" xfId="22841"/>
    <cellStyle name="40% - Ênfase4 10 4 2 5" xfId="22842"/>
    <cellStyle name="40% - Ênfase4 10 4 2 6" xfId="22843"/>
    <cellStyle name="40% - Ênfase4 10 4 2 7" xfId="22844"/>
    <cellStyle name="40% - Ênfase4 10 4 2 8" xfId="22845"/>
    <cellStyle name="40% - Ênfase4 10 4 3" xfId="22846"/>
    <cellStyle name="40% - Ênfase4 10 4 3 2" xfId="22847"/>
    <cellStyle name="40% - Ênfase4 10 4 3 2 2" xfId="22848"/>
    <cellStyle name="40% - Ênfase4 10 4 3 3" xfId="22849"/>
    <cellStyle name="40% - Ênfase4 10 4 3 4" xfId="22850"/>
    <cellStyle name="40% - Ênfase4 10 4 3 5" xfId="22851"/>
    <cellStyle name="40% - Ênfase4 10 4 3 6" xfId="22852"/>
    <cellStyle name="40% - Ênfase4 10 4 4" xfId="22853"/>
    <cellStyle name="40% - Ênfase4 10 4 4 2" xfId="22854"/>
    <cellStyle name="40% - Ênfase4 10 4 4 3" xfId="22855"/>
    <cellStyle name="40% - Ênfase4 10 4 4 4" xfId="22856"/>
    <cellStyle name="40% - Ênfase4 10 4 5" xfId="22857"/>
    <cellStyle name="40% - Ênfase4 10 4 6" xfId="22858"/>
    <cellStyle name="40% - Ênfase4 10 4 7" xfId="22859"/>
    <cellStyle name="40% - Ênfase4 10 4 8" xfId="22860"/>
    <cellStyle name="40% - Ênfase4 10 4 9" xfId="22861"/>
    <cellStyle name="40% - Ênfase4 10 5" xfId="22862"/>
    <cellStyle name="40% - Ênfase4 10 5 10" xfId="22863"/>
    <cellStyle name="40% - Ênfase4 10 5 2" xfId="22864"/>
    <cellStyle name="40% - Ênfase4 10 5 2 2" xfId="22865"/>
    <cellStyle name="40% - Ênfase4 10 5 2 2 2" xfId="22866"/>
    <cellStyle name="40% - Ênfase4 10 5 2 2 2 2" xfId="22867"/>
    <cellStyle name="40% - Ênfase4 10 5 2 2 3" xfId="22868"/>
    <cellStyle name="40% - Ênfase4 10 5 2 2 4" xfId="22869"/>
    <cellStyle name="40% - Ênfase4 10 5 2 2 5" xfId="22870"/>
    <cellStyle name="40% - Ênfase4 10 5 2 2 6" xfId="22871"/>
    <cellStyle name="40% - Ênfase4 10 5 2 3" xfId="22872"/>
    <cellStyle name="40% - Ênfase4 10 5 2 3 2" xfId="22873"/>
    <cellStyle name="40% - Ênfase4 10 5 2 3 3" xfId="22874"/>
    <cellStyle name="40% - Ênfase4 10 5 2 4" xfId="22875"/>
    <cellStyle name="40% - Ênfase4 10 5 2 5" xfId="22876"/>
    <cellStyle name="40% - Ênfase4 10 5 2 6" xfId="22877"/>
    <cellStyle name="40% - Ênfase4 10 5 2 7" xfId="22878"/>
    <cellStyle name="40% - Ênfase4 10 5 2 8" xfId="22879"/>
    <cellStyle name="40% - Ênfase4 10 5 3" xfId="22880"/>
    <cellStyle name="40% - Ênfase4 10 5 3 2" xfId="22881"/>
    <cellStyle name="40% - Ênfase4 10 5 3 2 2" xfId="22882"/>
    <cellStyle name="40% - Ênfase4 10 5 3 3" xfId="22883"/>
    <cellStyle name="40% - Ênfase4 10 5 3 4" xfId="22884"/>
    <cellStyle name="40% - Ênfase4 10 5 3 5" xfId="22885"/>
    <cellStyle name="40% - Ênfase4 10 5 3 6" xfId="22886"/>
    <cellStyle name="40% - Ênfase4 10 5 4" xfId="22887"/>
    <cellStyle name="40% - Ênfase4 10 5 4 2" xfId="22888"/>
    <cellStyle name="40% - Ênfase4 10 5 4 3" xfId="22889"/>
    <cellStyle name="40% - Ênfase4 10 5 4 4" xfId="22890"/>
    <cellStyle name="40% - Ênfase4 10 5 5" xfId="22891"/>
    <cellStyle name="40% - Ênfase4 10 5 6" xfId="22892"/>
    <cellStyle name="40% - Ênfase4 10 5 7" xfId="22893"/>
    <cellStyle name="40% - Ênfase4 10 5 8" xfId="22894"/>
    <cellStyle name="40% - Ênfase4 10 5 9" xfId="22895"/>
    <cellStyle name="40% - Ênfase4 10 6" xfId="22896"/>
    <cellStyle name="40% - Ênfase4 10 6 2" xfId="22897"/>
    <cellStyle name="40% - Ênfase4 10 6 2 2" xfId="22898"/>
    <cellStyle name="40% - Ênfase4 10 6 2 2 2" xfId="22899"/>
    <cellStyle name="40% - Ênfase4 10 6 2 3" xfId="22900"/>
    <cellStyle name="40% - Ênfase4 10 6 2 4" xfId="22901"/>
    <cellStyle name="40% - Ênfase4 10 6 2 5" xfId="22902"/>
    <cellStyle name="40% - Ênfase4 10 6 2 6" xfId="22903"/>
    <cellStyle name="40% - Ênfase4 10 6 3" xfId="22904"/>
    <cellStyle name="40% - Ênfase4 10 6 3 2" xfId="22905"/>
    <cellStyle name="40% - Ênfase4 10 6 3 3" xfId="22906"/>
    <cellStyle name="40% - Ênfase4 10 6 3 4" xfId="22907"/>
    <cellStyle name="40% - Ênfase4 10 6 4" xfId="22908"/>
    <cellStyle name="40% - Ênfase4 10 6 5" xfId="22909"/>
    <cellStyle name="40% - Ênfase4 10 6 6" xfId="22910"/>
    <cellStyle name="40% - Ênfase4 10 6 7" xfId="22911"/>
    <cellStyle name="40% - Ênfase4 10 6 8" xfId="22912"/>
    <cellStyle name="40% - Ênfase4 10 6 9" xfId="22913"/>
    <cellStyle name="40% - Ênfase4 10 7" xfId="22914"/>
    <cellStyle name="40% - Ênfase4 10 7 2" xfId="22915"/>
    <cellStyle name="40% - Ênfase4 10 7 2 2" xfId="22916"/>
    <cellStyle name="40% - Ênfase4 10 7 2 2 2" xfId="22917"/>
    <cellStyle name="40% - Ênfase4 10 7 2 3" xfId="22918"/>
    <cellStyle name="40% - Ênfase4 10 7 2 4" xfId="22919"/>
    <cellStyle name="40% - Ênfase4 10 7 2 5" xfId="22920"/>
    <cellStyle name="40% - Ênfase4 10 7 2 6" xfId="22921"/>
    <cellStyle name="40% - Ênfase4 10 7 3" xfId="22922"/>
    <cellStyle name="40% - Ênfase4 10 7 3 2" xfId="22923"/>
    <cellStyle name="40% - Ênfase4 10 7 3 3" xfId="22924"/>
    <cellStyle name="40% - Ênfase4 10 7 4" xfId="22925"/>
    <cellStyle name="40% - Ênfase4 10 7 5" xfId="22926"/>
    <cellStyle name="40% - Ênfase4 10 7 6" xfId="22927"/>
    <cellStyle name="40% - Ênfase4 10 7 7" xfId="22928"/>
    <cellStyle name="40% - Ênfase4 10 7 8" xfId="22929"/>
    <cellStyle name="40% - Ênfase4 10 8" xfId="22930"/>
    <cellStyle name="40% - Ênfase4 10 8 2" xfId="22931"/>
    <cellStyle name="40% - Ênfase4 10 8 2 2" xfId="22932"/>
    <cellStyle name="40% - Ênfase4 10 8 2 3" xfId="22933"/>
    <cellStyle name="40% - Ênfase4 10 8 3" xfId="22934"/>
    <cellStyle name="40% - Ênfase4 10 8 4" xfId="22935"/>
    <cellStyle name="40% - Ênfase4 10 8 5" xfId="22936"/>
    <cellStyle name="40% - Ênfase4 10 8 6" xfId="22937"/>
    <cellStyle name="40% - Ênfase4 10 8 7" xfId="22938"/>
    <cellStyle name="40% - Ênfase4 10 9" xfId="22939"/>
    <cellStyle name="40% - Ênfase4 10 9 2" xfId="22940"/>
    <cellStyle name="40% - Ênfase4 10 9 3" xfId="22941"/>
    <cellStyle name="40% - Ênfase4 10 9 4" xfId="22942"/>
    <cellStyle name="40% - Ênfase4 10 9 5" xfId="22943"/>
    <cellStyle name="40% - Ênfase4 10 9 6" xfId="22944"/>
    <cellStyle name="40% - Ênfase4 11" xfId="301"/>
    <cellStyle name="40% - Ênfase4 11 10" xfId="22945"/>
    <cellStyle name="40% - Ênfase4 11 11" xfId="22946"/>
    <cellStyle name="40% - Ênfase4 11 12" xfId="22947"/>
    <cellStyle name="40% - Ênfase4 11 13" xfId="22948"/>
    <cellStyle name="40% - Ênfase4 11 14" xfId="22949"/>
    <cellStyle name="40% - Ênfase4 11 15" xfId="22950"/>
    <cellStyle name="40% - Ênfase4 11 2" xfId="302"/>
    <cellStyle name="40% - Ênfase4 11 3" xfId="3102"/>
    <cellStyle name="40% - Ênfase4 11 3 10" xfId="22951"/>
    <cellStyle name="40% - Ênfase4 11 3 2" xfId="22952"/>
    <cellStyle name="40% - Ênfase4 11 3 2 2" xfId="22953"/>
    <cellStyle name="40% - Ênfase4 11 3 2 2 2" xfId="22954"/>
    <cellStyle name="40% - Ênfase4 11 3 2 2 2 2" xfId="22955"/>
    <cellStyle name="40% - Ênfase4 11 3 2 2 3" xfId="22956"/>
    <cellStyle name="40% - Ênfase4 11 3 2 2 4" xfId="22957"/>
    <cellStyle name="40% - Ênfase4 11 3 2 2 5" xfId="22958"/>
    <cellStyle name="40% - Ênfase4 11 3 2 2 6" xfId="22959"/>
    <cellStyle name="40% - Ênfase4 11 3 2 3" xfId="22960"/>
    <cellStyle name="40% - Ênfase4 11 3 2 3 2" xfId="22961"/>
    <cellStyle name="40% - Ênfase4 11 3 2 3 3" xfId="22962"/>
    <cellStyle name="40% - Ênfase4 11 3 2 4" xfId="22963"/>
    <cellStyle name="40% - Ênfase4 11 3 2 5" xfId="22964"/>
    <cellStyle name="40% - Ênfase4 11 3 2 6" xfId="22965"/>
    <cellStyle name="40% - Ênfase4 11 3 2 7" xfId="22966"/>
    <cellStyle name="40% - Ênfase4 11 3 2 8" xfId="22967"/>
    <cellStyle name="40% - Ênfase4 11 3 3" xfId="22968"/>
    <cellStyle name="40% - Ênfase4 11 3 3 2" xfId="22969"/>
    <cellStyle name="40% - Ênfase4 11 3 3 2 2" xfId="22970"/>
    <cellStyle name="40% - Ênfase4 11 3 3 3" xfId="22971"/>
    <cellStyle name="40% - Ênfase4 11 3 3 4" xfId="22972"/>
    <cellStyle name="40% - Ênfase4 11 3 3 5" xfId="22973"/>
    <cellStyle name="40% - Ênfase4 11 3 3 6" xfId="22974"/>
    <cellStyle name="40% - Ênfase4 11 3 4" xfId="22975"/>
    <cellStyle name="40% - Ênfase4 11 3 4 2" xfId="22976"/>
    <cellStyle name="40% - Ênfase4 11 3 4 3" xfId="22977"/>
    <cellStyle name="40% - Ênfase4 11 3 4 4" xfId="22978"/>
    <cellStyle name="40% - Ênfase4 11 3 5" xfId="22979"/>
    <cellStyle name="40% - Ênfase4 11 3 6" xfId="22980"/>
    <cellStyle name="40% - Ênfase4 11 3 7" xfId="22981"/>
    <cellStyle name="40% - Ênfase4 11 3 8" xfId="22982"/>
    <cellStyle name="40% - Ênfase4 11 3 9" xfId="22983"/>
    <cellStyle name="40% - Ênfase4 11 4" xfId="22984"/>
    <cellStyle name="40% - Ênfase4 11 4 10" xfId="22985"/>
    <cellStyle name="40% - Ênfase4 11 4 2" xfId="22986"/>
    <cellStyle name="40% - Ênfase4 11 4 2 2" xfId="22987"/>
    <cellStyle name="40% - Ênfase4 11 4 2 2 2" xfId="22988"/>
    <cellStyle name="40% - Ênfase4 11 4 2 2 2 2" xfId="22989"/>
    <cellStyle name="40% - Ênfase4 11 4 2 2 3" xfId="22990"/>
    <cellStyle name="40% - Ênfase4 11 4 2 2 4" xfId="22991"/>
    <cellStyle name="40% - Ênfase4 11 4 2 2 5" xfId="22992"/>
    <cellStyle name="40% - Ênfase4 11 4 2 2 6" xfId="22993"/>
    <cellStyle name="40% - Ênfase4 11 4 2 3" xfId="22994"/>
    <cellStyle name="40% - Ênfase4 11 4 2 3 2" xfId="22995"/>
    <cellStyle name="40% - Ênfase4 11 4 2 3 3" xfId="22996"/>
    <cellStyle name="40% - Ênfase4 11 4 2 4" xfId="22997"/>
    <cellStyle name="40% - Ênfase4 11 4 2 5" xfId="22998"/>
    <cellStyle name="40% - Ênfase4 11 4 2 6" xfId="22999"/>
    <cellStyle name="40% - Ênfase4 11 4 2 7" xfId="23000"/>
    <cellStyle name="40% - Ênfase4 11 4 2 8" xfId="23001"/>
    <cellStyle name="40% - Ênfase4 11 4 3" xfId="23002"/>
    <cellStyle name="40% - Ênfase4 11 4 3 2" xfId="23003"/>
    <cellStyle name="40% - Ênfase4 11 4 3 2 2" xfId="23004"/>
    <cellStyle name="40% - Ênfase4 11 4 3 3" xfId="23005"/>
    <cellStyle name="40% - Ênfase4 11 4 3 4" xfId="23006"/>
    <cellStyle name="40% - Ênfase4 11 4 3 5" xfId="23007"/>
    <cellStyle name="40% - Ênfase4 11 4 3 6" xfId="23008"/>
    <cellStyle name="40% - Ênfase4 11 4 4" xfId="23009"/>
    <cellStyle name="40% - Ênfase4 11 4 4 2" xfId="23010"/>
    <cellStyle name="40% - Ênfase4 11 4 4 3" xfId="23011"/>
    <cellStyle name="40% - Ênfase4 11 4 4 4" xfId="23012"/>
    <cellStyle name="40% - Ênfase4 11 4 5" xfId="23013"/>
    <cellStyle name="40% - Ênfase4 11 4 6" xfId="23014"/>
    <cellStyle name="40% - Ênfase4 11 4 7" xfId="23015"/>
    <cellStyle name="40% - Ênfase4 11 4 8" xfId="23016"/>
    <cellStyle name="40% - Ênfase4 11 4 9" xfId="23017"/>
    <cellStyle name="40% - Ênfase4 11 5" xfId="23018"/>
    <cellStyle name="40% - Ênfase4 11 5 10" xfId="23019"/>
    <cellStyle name="40% - Ênfase4 11 5 2" xfId="23020"/>
    <cellStyle name="40% - Ênfase4 11 5 2 2" xfId="23021"/>
    <cellStyle name="40% - Ênfase4 11 5 2 2 2" xfId="23022"/>
    <cellStyle name="40% - Ênfase4 11 5 2 2 2 2" xfId="23023"/>
    <cellStyle name="40% - Ênfase4 11 5 2 2 3" xfId="23024"/>
    <cellStyle name="40% - Ênfase4 11 5 2 2 4" xfId="23025"/>
    <cellStyle name="40% - Ênfase4 11 5 2 2 5" xfId="23026"/>
    <cellStyle name="40% - Ênfase4 11 5 2 2 6" xfId="23027"/>
    <cellStyle name="40% - Ênfase4 11 5 2 3" xfId="23028"/>
    <cellStyle name="40% - Ênfase4 11 5 2 3 2" xfId="23029"/>
    <cellStyle name="40% - Ênfase4 11 5 2 3 3" xfId="23030"/>
    <cellStyle name="40% - Ênfase4 11 5 2 4" xfId="23031"/>
    <cellStyle name="40% - Ênfase4 11 5 2 5" xfId="23032"/>
    <cellStyle name="40% - Ênfase4 11 5 2 6" xfId="23033"/>
    <cellStyle name="40% - Ênfase4 11 5 2 7" xfId="23034"/>
    <cellStyle name="40% - Ênfase4 11 5 2 8" xfId="23035"/>
    <cellStyle name="40% - Ênfase4 11 5 3" xfId="23036"/>
    <cellStyle name="40% - Ênfase4 11 5 3 2" xfId="23037"/>
    <cellStyle name="40% - Ênfase4 11 5 3 2 2" xfId="23038"/>
    <cellStyle name="40% - Ênfase4 11 5 3 3" xfId="23039"/>
    <cellStyle name="40% - Ênfase4 11 5 3 4" xfId="23040"/>
    <cellStyle name="40% - Ênfase4 11 5 3 5" xfId="23041"/>
    <cellStyle name="40% - Ênfase4 11 5 3 6" xfId="23042"/>
    <cellStyle name="40% - Ênfase4 11 5 4" xfId="23043"/>
    <cellStyle name="40% - Ênfase4 11 5 4 2" xfId="23044"/>
    <cellStyle name="40% - Ênfase4 11 5 4 3" xfId="23045"/>
    <cellStyle name="40% - Ênfase4 11 5 4 4" xfId="23046"/>
    <cellStyle name="40% - Ênfase4 11 5 5" xfId="23047"/>
    <cellStyle name="40% - Ênfase4 11 5 6" xfId="23048"/>
    <cellStyle name="40% - Ênfase4 11 5 7" xfId="23049"/>
    <cellStyle name="40% - Ênfase4 11 5 8" xfId="23050"/>
    <cellStyle name="40% - Ênfase4 11 5 9" xfId="23051"/>
    <cellStyle name="40% - Ênfase4 11 6" xfId="23052"/>
    <cellStyle name="40% - Ênfase4 11 6 2" xfId="23053"/>
    <cellStyle name="40% - Ênfase4 11 6 2 2" xfId="23054"/>
    <cellStyle name="40% - Ênfase4 11 6 2 2 2" xfId="23055"/>
    <cellStyle name="40% - Ênfase4 11 6 2 3" xfId="23056"/>
    <cellStyle name="40% - Ênfase4 11 6 2 4" xfId="23057"/>
    <cellStyle name="40% - Ênfase4 11 6 2 5" xfId="23058"/>
    <cellStyle name="40% - Ênfase4 11 6 2 6" xfId="23059"/>
    <cellStyle name="40% - Ênfase4 11 6 3" xfId="23060"/>
    <cellStyle name="40% - Ênfase4 11 6 3 2" xfId="23061"/>
    <cellStyle name="40% - Ênfase4 11 6 3 3" xfId="23062"/>
    <cellStyle name="40% - Ênfase4 11 6 3 4" xfId="23063"/>
    <cellStyle name="40% - Ênfase4 11 6 4" xfId="23064"/>
    <cellStyle name="40% - Ênfase4 11 6 5" xfId="23065"/>
    <cellStyle name="40% - Ênfase4 11 6 6" xfId="23066"/>
    <cellStyle name="40% - Ênfase4 11 6 7" xfId="23067"/>
    <cellStyle name="40% - Ênfase4 11 6 8" xfId="23068"/>
    <cellStyle name="40% - Ênfase4 11 6 9" xfId="23069"/>
    <cellStyle name="40% - Ênfase4 11 7" xfId="23070"/>
    <cellStyle name="40% - Ênfase4 11 7 2" xfId="23071"/>
    <cellStyle name="40% - Ênfase4 11 7 2 2" xfId="23072"/>
    <cellStyle name="40% - Ênfase4 11 7 2 2 2" xfId="23073"/>
    <cellStyle name="40% - Ênfase4 11 7 2 3" xfId="23074"/>
    <cellStyle name="40% - Ênfase4 11 7 2 4" xfId="23075"/>
    <cellStyle name="40% - Ênfase4 11 7 2 5" xfId="23076"/>
    <cellStyle name="40% - Ênfase4 11 7 2 6" xfId="23077"/>
    <cellStyle name="40% - Ênfase4 11 7 3" xfId="23078"/>
    <cellStyle name="40% - Ênfase4 11 7 3 2" xfId="23079"/>
    <cellStyle name="40% - Ênfase4 11 7 3 3" xfId="23080"/>
    <cellStyle name="40% - Ênfase4 11 7 4" xfId="23081"/>
    <cellStyle name="40% - Ênfase4 11 7 5" xfId="23082"/>
    <cellStyle name="40% - Ênfase4 11 7 6" xfId="23083"/>
    <cellStyle name="40% - Ênfase4 11 7 7" xfId="23084"/>
    <cellStyle name="40% - Ênfase4 11 7 8" xfId="23085"/>
    <cellStyle name="40% - Ênfase4 11 8" xfId="23086"/>
    <cellStyle name="40% - Ênfase4 11 8 2" xfId="23087"/>
    <cellStyle name="40% - Ênfase4 11 8 2 2" xfId="23088"/>
    <cellStyle name="40% - Ênfase4 11 8 2 3" xfId="23089"/>
    <cellStyle name="40% - Ênfase4 11 8 3" xfId="23090"/>
    <cellStyle name="40% - Ênfase4 11 8 4" xfId="23091"/>
    <cellStyle name="40% - Ênfase4 11 8 5" xfId="23092"/>
    <cellStyle name="40% - Ênfase4 11 8 6" xfId="23093"/>
    <cellStyle name="40% - Ênfase4 11 8 7" xfId="23094"/>
    <cellStyle name="40% - Ênfase4 11 9" xfId="23095"/>
    <cellStyle name="40% - Ênfase4 11 9 2" xfId="23096"/>
    <cellStyle name="40% - Ênfase4 11 9 3" xfId="23097"/>
    <cellStyle name="40% - Ênfase4 11 9 4" xfId="23098"/>
    <cellStyle name="40% - Ênfase4 11 9 5" xfId="23099"/>
    <cellStyle name="40% - Ênfase4 11 9 6" xfId="23100"/>
    <cellStyle name="40% - Ênfase4 12" xfId="303"/>
    <cellStyle name="40% - Ênfase4 12 10" xfId="23101"/>
    <cellStyle name="40% - Ênfase4 12 11" xfId="23102"/>
    <cellStyle name="40% - Ênfase4 12 12" xfId="23103"/>
    <cellStyle name="40% - Ênfase4 12 13" xfId="23104"/>
    <cellStyle name="40% - Ênfase4 12 14" xfId="23105"/>
    <cellStyle name="40% - Ênfase4 12 15" xfId="23106"/>
    <cellStyle name="40% - Ênfase4 12 2" xfId="304"/>
    <cellStyle name="40% - Ênfase4 12 3" xfId="23107"/>
    <cellStyle name="40% - Ênfase4 12 3 10" xfId="23108"/>
    <cellStyle name="40% - Ênfase4 12 3 2" xfId="23109"/>
    <cellStyle name="40% - Ênfase4 12 3 2 2" xfId="23110"/>
    <cellStyle name="40% - Ênfase4 12 3 2 2 2" xfId="23111"/>
    <cellStyle name="40% - Ênfase4 12 3 2 2 2 2" xfId="23112"/>
    <cellStyle name="40% - Ênfase4 12 3 2 2 3" xfId="23113"/>
    <cellStyle name="40% - Ênfase4 12 3 2 2 4" xfId="23114"/>
    <cellStyle name="40% - Ênfase4 12 3 2 2 5" xfId="23115"/>
    <cellStyle name="40% - Ênfase4 12 3 2 2 6" xfId="23116"/>
    <cellStyle name="40% - Ênfase4 12 3 2 3" xfId="23117"/>
    <cellStyle name="40% - Ênfase4 12 3 2 3 2" xfId="23118"/>
    <cellStyle name="40% - Ênfase4 12 3 2 3 3" xfId="23119"/>
    <cellStyle name="40% - Ênfase4 12 3 2 4" xfId="23120"/>
    <cellStyle name="40% - Ênfase4 12 3 2 5" xfId="23121"/>
    <cellStyle name="40% - Ênfase4 12 3 2 6" xfId="23122"/>
    <cellStyle name="40% - Ênfase4 12 3 2 7" xfId="23123"/>
    <cellStyle name="40% - Ênfase4 12 3 2 8" xfId="23124"/>
    <cellStyle name="40% - Ênfase4 12 3 3" xfId="23125"/>
    <cellStyle name="40% - Ênfase4 12 3 3 2" xfId="23126"/>
    <cellStyle name="40% - Ênfase4 12 3 3 2 2" xfId="23127"/>
    <cellStyle name="40% - Ênfase4 12 3 3 3" xfId="23128"/>
    <cellStyle name="40% - Ênfase4 12 3 3 4" xfId="23129"/>
    <cellStyle name="40% - Ênfase4 12 3 3 5" xfId="23130"/>
    <cellStyle name="40% - Ênfase4 12 3 3 6" xfId="23131"/>
    <cellStyle name="40% - Ênfase4 12 3 4" xfId="23132"/>
    <cellStyle name="40% - Ênfase4 12 3 4 2" xfId="23133"/>
    <cellStyle name="40% - Ênfase4 12 3 4 3" xfId="23134"/>
    <cellStyle name="40% - Ênfase4 12 3 4 4" xfId="23135"/>
    <cellStyle name="40% - Ênfase4 12 3 5" xfId="23136"/>
    <cellStyle name="40% - Ênfase4 12 3 6" xfId="23137"/>
    <cellStyle name="40% - Ênfase4 12 3 7" xfId="23138"/>
    <cellStyle name="40% - Ênfase4 12 3 8" xfId="23139"/>
    <cellStyle name="40% - Ênfase4 12 3 9" xfId="23140"/>
    <cellStyle name="40% - Ênfase4 12 4" xfId="23141"/>
    <cellStyle name="40% - Ênfase4 12 4 10" xfId="23142"/>
    <cellStyle name="40% - Ênfase4 12 4 2" xfId="23143"/>
    <cellStyle name="40% - Ênfase4 12 4 2 2" xfId="23144"/>
    <cellStyle name="40% - Ênfase4 12 4 2 2 2" xfId="23145"/>
    <cellStyle name="40% - Ênfase4 12 4 2 2 2 2" xfId="23146"/>
    <cellStyle name="40% - Ênfase4 12 4 2 2 3" xfId="23147"/>
    <cellStyle name="40% - Ênfase4 12 4 2 2 4" xfId="23148"/>
    <cellStyle name="40% - Ênfase4 12 4 2 2 5" xfId="23149"/>
    <cellStyle name="40% - Ênfase4 12 4 2 2 6" xfId="23150"/>
    <cellStyle name="40% - Ênfase4 12 4 2 3" xfId="23151"/>
    <cellStyle name="40% - Ênfase4 12 4 2 3 2" xfId="23152"/>
    <cellStyle name="40% - Ênfase4 12 4 2 3 3" xfId="23153"/>
    <cellStyle name="40% - Ênfase4 12 4 2 4" xfId="23154"/>
    <cellStyle name="40% - Ênfase4 12 4 2 5" xfId="23155"/>
    <cellStyle name="40% - Ênfase4 12 4 2 6" xfId="23156"/>
    <cellStyle name="40% - Ênfase4 12 4 2 7" xfId="23157"/>
    <cellStyle name="40% - Ênfase4 12 4 2 8" xfId="23158"/>
    <cellStyle name="40% - Ênfase4 12 4 3" xfId="23159"/>
    <cellStyle name="40% - Ênfase4 12 4 3 2" xfId="23160"/>
    <cellStyle name="40% - Ênfase4 12 4 3 2 2" xfId="23161"/>
    <cellStyle name="40% - Ênfase4 12 4 3 3" xfId="23162"/>
    <cellStyle name="40% - Ênfase4 12 4 3 4" xfId="23163"/>
    <cellStyle name="40% - Ênfase4 12 4 3 5" xfId="23164"/>
    <cellStyle name="40% - Ênfase4 12 4 3 6" xfId="23165"/>
    <cellStyle name="40% - Ênfase4 12 4 4" xfId="23166"/>
    <cellStyle name="40% - Ênfase4 12 4 4 2" xfId="23167"/>
    <cellStyle name="40% - Ênfase4 12 4 4 3" xfId="23168"/>
    <cellStyle name="40% - Ênfase4 12 4 4 4" xfId="23169"/>
    <cellStyle name="40% - Ênfase4 12 4 5" xfId="23170"/>
    <cellStyle name="40% - Ênfase4 12 4 6" xfId="23171"/>
    <cellStyle name="40% - Ênfase4 12 4 7" xfId="23172"/>
    <cellStyle name="40% - Ênfase4 12 4 8" xfId="23173"/>
    <cellStyle name="40% - Ênfase4 12 4 9" xfId="23174"/>
    <cellStyle name="40% - Ênfase4 12 5" xfId="23175"/>
    <cellStyle name="40% - Ênfase4 12 5 10" xfId="23176"/>
    <cellStyle name="40% - Ênfase4 12 5 2" xfId="23177"/>
    <cellStyle name="40% - Ênfase4 12 5 2 2" xfId="23178"/>
    <cellStyle name="40% - Ênfase4 12 5 2 2 2" xfId="23179"/>
    <cellStyle name="40% - Ênfase4 12 5 2 2 2 2" xfId="23180"/>
    <cellStyle name="40% - Ênfase4 12 5 2 2 3" xfId="23181"/>
    <cellStyle name="40% - Ênfase4 12 5 2 2 4" xfId="23182"/>
    <cellStyle name="40% - Ênfase4 12 5 2 2 5" xfId="23183"/>
    <cellStyle name="40% - Ênfase4 12 5 2 2 6" xfId="23184"/>
    <cellStyle name="40% - Ênfase4 12 5 2 3" xfId="23185"/>
    <cellStyle name="40% - Ênfase4 12 5 2 3 2" xfId="23186"/>
    <cellStyle name="40% - Ênfase4 12 5 2 3 3" xfId="23187"/>
    <cellStyle name="40% - Ênfase4 12 5 2 4" xfId="23188"/>
    <cellStyle name="40% - Ênfase4 12 5 2 5" xfId="23189"/>
    <cellStyle name="40% - Ênfase4 12 5 2 6" xfId="23190"/>
    <cellStyle name="40% - Ênfase4 12 5 2 7" xfId="23191"/>
    <cellStyle name="40% - Ênfase4 12 5 2 8" xfId="23192"/>
    <cellStyle name="40% - Ênfase4 12 5 3" xfId="23193"/>
    <cellStyle name="40% - Ênfase4 12 5 3 2" xfId="23194"/>
    <cellStyle name="40% - Ênfase4 12 5 3 2 2" xfId="23195"/>
    <cellStyle name="40% - Ênfase4 12 5 3 3" xfId="23196"/>
    <cellStyle name="40% - Ênfase4 12 5 3 4" xfId="23197"/>
    <cellStyle name="40% - Ênfase4 12 5 3 5" xfId="23198"/>
    <cellStyle name="40% - Ênfase4 12 5 3 6" xfId="23199"/>
    <cellStyle name="40% - Ênfase4 12 5 4" xfId="23200"/>
    <cellStyle name="40% - Ênfase4 12 5 4 2" xfId="23201"/>
    <cellStyle name="40% - Ênfase4 12 5 4 3" xfId="23202"/>
    <cellStyle name="40% - Ênfase4 12 5 4 4" xfId="23203"/>
    <cellStyle name="40% - Ênfase4 12 5 5" xfId="23204"/>
    <cellStyle name="40% - Ênfase4 12 5 6" xfId="23205"/>
    <cellStyle name="40% - Ênfase4 12 5 7" xfId="23206"/>
    <cellStyle name="40% - Ênfase4 12 5 8" xfId="23207"/>
    <cellStyle name="40% - Ênfase4 12 5 9" xfId="23208"/>
    <cellStyle name="40% - Ênfase4 12 6" xfId="23209"/>
    <cellStyle name="40% - Ênfase4 12 6 2" xfId="23210"/>
    <cellStyle name="40% - Ênfase4 12 6 2 2" xfId="23211"/>
    <cellStyle name="40% - Ênfase4 12 6 2 2 2" xfId="23212"/>
    <cellStyle name="40% - Ênfase4 12 6 2 3" xfId="23213"/>
    <cellStyle name="40% - Ênfase4 12 6 2 4" xfId="23214"/>
    <cellStyle name="40% - Ênfase4 12 6 2 5" xfId="23215"/>
    <cellStyle name="40% - Ênfase4 12 6 2 6" xfId="23216"/>
    <cellStyle name="40% - Ênfase4 12 6 3" xfId="23217"/>
    <cellStyle name="40% - Ênfase4 12 6 3 2" xfId="23218"/>
    <cellStyle name="40% - Ênfase4 12 6 3 3" xfId="23219"/>
    <cellStyle name="40% - Ênfase4 12 6 3 4" xfId="23220"/>
    <cellStyle name="40% - Ênfase4 12 6 4" xfId="23221"/>
    <cellStyle name="40% - Ênfase4 12 6 5" xfId="23222"/>
    <cellStyle name="40% - Ênfase4 12 6 6" xfId="23223"/>
    <cellStyle name="40% - Ênfase4 12 6 7" xfId="23224"/>
    <cellStyle name="40% - Ênfase4 12 6 8" xfId="23225"/>
    <cellStyle name="40% - Ênfase4 12 6 9" xfId="23226"/>
    <cellStyle name="40% - Ênfase4 12 7" xfId="23227"/>
    <cellStyle name="40% - Ênfase4 12 7 2" xfId="23228"/>
    <cellStyle name="40% - Ênfase4 12 7 2 2" xfId="23229"/>
    <cellStyle name="40% - Ênfase4 12 7 2 2 2" xfId="23230"/>
    <cellStyle name="40% - Ênfase4 12 7 2 3" xfId="23231"/>
    <cellStyle name="40% - Ênfase4 12 7 2 4" xfId="23232"/>
    <cellStyle name="40% - Ênfase4 12 7 2 5" xfId="23233"/>
    <cellStyle name="40% - Ênfase4 12 7 2 6" xfId="23234"/>
    <cellStyle name="40% - Ênfase4 12 7 3" xfId="23235"/>
    <cellStyle name="40% - Ênfase4 12 7 3 2" xfId="23236"/>
    <cellStyle name="40% - Ênfase4 12 7 3 3" xfId="23237"/>
    <cellStyle name="40% - Ênfase4 12 7 4" xfId="23238"/>
    <cellStyle name="40% - Ênfase4 12 7 5" xfId="23239"/>
    <cellStyle name="40% - Ênfase4 12 7 6" xfId="23240"/>
    <cellStyle name="40% - Ênfase4 12 7 7" xfId="23241"/>
    <cellStyle name="40% - Ênfase4 12 7 8" xfId="23242"/>
    <cellStyle name="40% - Ênfase4 12 8" xfId="23243"/>
    <cellStyle name="40% - Ênfase4 12 8 2" xfId="23244"/>
    <cellStyle name="40% - Ênfase4 12 8 2 2" xfId="23245"/>
    <cellStyle name="40% - Ênfase4 12 8 2 3" xfId="23246"/>
    <cellStyle name="40% - Ênfase4 12 8 3" xfId="23247"/>
    <cellStyle name="40% - Ênfase4 12 8 4" xfId="23248"/>
    <cellStyle name="40% - Ênfase4 12 8 5" xfId="23249"/>
    <cellStyle name="40% - Ênfase4 12 8 6" xfId="23250"/>
    <cellStyle name="40% - Ênfase4 12 8 7" xfId="23251"/>
    <cellStyle name="40% - Ênfase4 12 9" xfId="23252"/>
    <cellStyle name="40% - Ênfase4 12 9 2" xfId="23253"/>
    <cellStyle name="40% - Ênfase4 12 9 3" xfId="23254"/>
    <cellStyle name="40% - Ênfase4 12 9 4" xfId="23255"/>
    <cellStyle name="40% - Ênfase4 12 9 5" xfId="23256"/>
    <cellStyle name="40% - Ênfase4 12 9 6" xfId="23257"/>
    <cellStyle name="40% - Ênfase4 13" xfId="305"/>
    <cellStyle name="40% - Ênfase4 13 10" xfId="23258"/>
    <cellStyle name="40% - Ênfase4 13 11" xfId="23259"/>
    <cellStyle name="40% - Ênfase4 13 12" xfId="23260"/>
    <cellStyle name="40% - Ênfase4 13 13" xfId="23261"/>
    <cellStyle name="40% - Ênfase4 13 14" xfId="23262"/>
    <cellStyle name="40% - Ênfase4 13 15" xfId="23263"/>
    <cellStyle name="40% - Ênfase4 13 2" xfId="306"/>
    <cellStyle name="40% - Ênfase4 13 3" xfId="23264"/>
    <cellStyle name="40% - Ênfase4 13 3 10" xfId="23265"/>
    <cellStyle name="40% - Ênfase4 13 3 2" xfId="23266"/>
    <cellStyle name="40% - Ênfase4 13 3 2 2" xfId="23267"/>
    <cellStyle name="40% - Ênfase4 13 3 2 2 2" xfId="23268"/>
    <cellStyle name="40% - Ênfase4 13 3 2 2 2 2" xfId="23269"/>
    <cellStyle name="40% - Ênfase4 13 3 2 2 3" xfId="23270"/>
    <cellStyle name="40% - Ênfase4 13 3 2 2 4" xfId="23271"/>
    <cellStyle name="40% - Ênfase4 13 3 2 2 5" xfId="23272"/>
    <cellStyle name="40% - Ênfase4 13 3 2 2 6" xfId="23273"/>
    <cellStyle name="40% - Ênfase4 13 3 2 3" xfId="23274"/>
    <cellStyle name="40% - Ênfase4 13 3 2 3 2" xfId="23275"/>
    <cellStyle name="40% - Ênfase4 13 3 2 3 3" xfId="23276"/>
    <cellStyle name="40% - Ênfase4 13 3 2 4" xfId="23277"/>
    <cellStyle name="40% - Ênfase4 13 3 2 5" xfId="23278"/>
    <cellStyle name="40% - Ênfase4 13 3 2 6" xfId="23279"/>
    <cellStyle name="40% - Ênfase4 13 3 2 7" xfId="23280"/>
    <cellStyle name="40% - Ênfase4 13 3 2 8" xfId="23281"/>
    <cellStyle name="40% - Ênfase4 13 3 3" xfId="23282"/>
    <cellStyle name="40% - Ênfase4 13 3 3 2" xfId="23283"/>
    <cellStyle name="40% - Ênfase4 13 3 3 2 2" xfId="23284"/>
    <cellStyle name="40% - Ênfase4 13 3 3 3" xfId="23285"/>
    <cellStyle name="40% - Ênfase4 13 3 3 4" xfId="23286"/>
    <cellStyle name="40% - Ênfase4 13 3 3 5" xfId="23287"/>
    <cellStyle name="40% - Ênfase4 13 3 3 6" xfId="23288"/>
    <cellStyle name="40% - Ênfase4 13 3 4" xfId="23289"/>
    <cellStyle name="40% - Ênfase4 13 3 4 2" xfId="23290"/>
    <cellStyle name="40% - Ênfase4 13 3 4 3" xfId="23291"/>
    <cellStyle name="40% - Ênfase4 13 3 4 4" xfId="23292"/>
    <cellStyle name="40% - Ênfase4 13 3 5" xfId="23293"/>
    <cellStyle name="40% - Ênfase4 13 3 6" xfId="23294"/>
    <cellStyle name="40% - Ênfase4 13 3 7" xfId="23295"/>
    <cellStyle name="40% - Ênfase4 13 3 8" xfId="23296"/>
    <cellStyle name="40% - Ênfase4 13 3 9" xfId="23297"/>
    <cellStyle name="40% - Ênfase4 13 4" xfId="23298"/>
    <cellStyle name="40% - Ênfase4 13 4 10" xfId="23299"/>
    <cellStyle name="40% - Ênfase4 13 4 2" xfId="23300"/>
    <cellStyle name="40% - Ênfase4 13 4 2 2" xfId="23301"/>
    <cellStyle name="40% - Ênfase4 13 4 2 2 2" xfId="23302"/>
    <cellStyle name="40% - Ênfase4 13 4 2 2 2 2" xfId="23303"/>
    <cellStyle name="40% - Ênfase4 13 4 2 2 3" xfId="23304"/>
    <cellStyle name="40% - Ênfase4 13 4 2 2 4" xfId="23305"/>
    <cellStyle name="40% - Ênfase4 13 4 2 2 5" xfId="23306"/>
    <cellStyle name="40% - Ênfase4 13 4 2 2 6" xfId="23307"/>
    <cellStyle name="40% - Ênfase4 13 4 2 3" xfId="23308"/>
    <cellStyle name="40% - Ênfase4 13 4 2 3 2" xfId="23309"/>
    <cellStyle name="40% - Ênfase4 13 4 2 3 3" xfId="23310"/>
    <cellStyle name="40% - Ênfase4 13 4 2 4" xfId="23311"/>
    <cellStyle name="40% - Ênfase4 13 4 2 5" xfId="23312"/>
    <cellStyle name="40% - Ênfase4 13 4 2 6" xfId="23313"/>
    <cellStyle name="40% - Ênfase4 13 4 2 7" xfId="23314"/>
    <cellStyle name="40% - Ênfase4 13 4 2 8" xfId="23315"/>
    <cellStyle name="40% - Ênfase4 13 4 3" xfId="23316"/>
    <cellStyle name="40% - Ênfase4 13 4 3 2" xfId="23317"/>
    <cellStyle name="40% - Ênfase4 13 4 3 2 2" xfId="23318"/>
    <cellStyle name="40% - Ênfase4 13 4 3 3" xfId="23319"/>
    <cellStyle name="40% - Ênfase4 13 4 3 4" xfId="23320"/>
    <cellStyle name="40% - Ênfase4 13 4 3 5" xfId="23321"/>
    <cellStyle name="40% - Ênfase4 13 4 3 6" xfId="23322"/>
    <cellStyle name="40% - Ênfase4 13 4 4" xfId="23323"/>
    <cellStyle name="40% - Ênfase4 13 4 4 2" xfId="23324"/>
    <cellStyle name="40% - Ênfase4 13 4 4 3" xfId="23325"/>
    <cellStyle name="40% - Ênfase4 13 4 4 4" xfId="23326"/>
    <cellStyle name="40% - Ênfase4 13 4 5" xfId="23327"/>
    <cellStyle name="40% - Ênfase4 13 4 6" xfId="23328"/>
    <cellStyle name="40% - Ênfase4 13 4 7" xfId="23329"/>
    <cellStyle name="40% - Ênfase4 13 4 8" xfId="23330"/>
    <cellStyle name="40% - Ênfase4 13 4 9" xfId="23331"/>
    <cellStyle name="40% - Ênfase4 13 5" xfId="23332"/>
    <cellStyle name="40% - Ênfase4 13 5 10" xfId="23333"/>
    <cellStyle name="40% - Ênfase4 13 5 2" xfId="23334"/>
    <cellStyle name="40% - Ênfase4 13 5 2 2" xfId="23335"/>
    <cellStyle name="40% - Ênfase4 13 5 2 2 2" xfId="23336"/>
    <cellStyle name="40% - Ênfase4 13 5 2 2 2 2" xfId="23337"/>
    <cellStyle name="40% - Ênfase4 13 5 2 2 3" xfId="23338"/>
    <cellStyle name="40% - Ênfase4 13 5 2 2 4" xfId="23339"/>
    <cellStyle name="40% - Ênfase4 13 5 2 2 5" xfId="23340"/>
    <cellStyle name="40% - Ênfase4 13 5 2 2 6" xfId="23341"/>
    <cellStyle name="40% - Ênfase4 13 5 2 3" xfId="23342"/>
    <cellStyle name="40% - Ênfase4 13 5 2 3 2" xfId="23343"/>
    <cellStyle name="40% - Ênfase4 13 5 2 3 3" xfId="23344"/>
    <cellStyle name="40% - Ênfase4 13 5 2 4" xfId="23345"/>
    <cellStyle name="40% - Ênfase4 13 5 2 5" xfId="23346"/>
    <cellStyle name="40% - Ênfase4 13 5 2 6" xfId="23347"/>
    <cellStyle name="40% - Ênfase4 13 5 2 7" xfId="23348"/>
    <cellStyle name="40% - Ênfase4 13 5 2 8" xfId="23349"/>
    <cellStyle name="40% - Ênfase4 13 5 3" xfId="23350"/>
    <cellStyle name="40% - Ênfase4 13 5 3 2" xfId="23351"/>
    <cellStyle name="40% - Ênfase4 13 5 3 2 2" xfId="23352"/>
    <cellStyle name="40% - Ênfase4 13 5 3 3" xfId="23353"/>
    <cellStyle name="40% - Ênfase4 13 5 3 4" xfId="23354"/>
    <cellStyle name="40% - Ênfase4 13 5 3 5" xfId="23355"/>
    <cellStyle name="40% - Ênfase4 13 5 3 6" xfId="23356"/>
    <cellStyle name="40% - Ênfase4 13 5 4" xfId="23357"/>
    <cellStyle name="40% - Ênfase4 13 5 4 2" xfId="23358"/>
    <cellStyle name="40% - Ênfase4 13 5 4 3" xfId="23359"/>
    <cellStyle name="40% - Ênfase4 13 5 4 4" xfId="23360"/>
    <cellStyle name="40% - Ênfase4 13 5 5" xfId="23361"/>
    <cellStyle name="40% - Ênfase4 13 5 6" xfId="23362"/>
    <cellStyle name="40% - Ênfase4 13 5 7" xfId="23363"/>
    <cellStyle name="40% - Ênfase4 13 5 8" xfId="23364"/>
    <cellStyle name="40% - Ênfase4 13 5 9" xfId="23365"/>
    <cellStyle name="40% - Ênfase4 13 6" xfId="23366"/>
    <cellStyle name="40% - Ênfase4 13 6 2" xfId="23367"/>
    <cellStyle name="40% - Ênfase4 13 6 2 2" xfId="23368"/>
    <cellStyle name="40% - Ênfase4 13 6 2 2 2" xfId="23369"/>
    <cellStyle name="40% - Ênfase4 13 6 2 3" xfId="23370"/>
    <cellStyle name="40% - Ênfase4 13 6 2 4" xfId="23371"/>
    <cellStyle name="40% - Ênfase4 13 6 2 5" xfId="23372"/>
    <cellStyle name="40% - Ênfase4 13 6 2 6" xfId="23373"/>
    <cellStyle name="40% - Ênfase4 13 6 3" xfId="23374"/>
    <cellStyle name="40% - Ênfase4 13 6 3 2" xfId="23375"/>
    <cellStyle name="40% - Ênfase4 13 6 3 3" xfId="23376"/>
    <cellStyle name="40% - Ênfase4 13 6 3 4" xfId="23377"/>
    <cellStyle name="40% - Ênfase4 13 6 4" xfId="23378"/>
    <cellStyle name="40% - Ênfase4 13 6 5" xfId="23379"/>
    <cellStyle name="40% - Ênfase4 13 6 6" xfId="23380"/>
    <cellStyle name="40% - Ênfase4 13 6 7" xfId="23381"/>
    <cellStyle name="40% - Ênfase4 13 6 8" xfId="23382"/>
    <cellStyle name="40% - Ênfase4 13 6 9" xfId="23383"/>
    <cellStyle name="40% - Ênfase4 13 7" xfId="23384"/>
    <cellStyle name="40% - Ênfase4 13 7 2" xfId="23385"/>
    <cellStyle name="40% - Ênfase4 13 7 2 2" xfId="23386"/>
    <cellStyle name="40% - Ênfase4 13 7 2 2 2" xfId="23387"/>
    <cellStyle name="40% - Ênfase4 13 7 2 3" xfId="23388"/>
    <cellStyle name="40% - Ênfase4 13 7 2 4" xfId="23389"/>
    <cellStyle name="40% - Ênfase4 13 7 2 5" xfId="23390"/>
    <cellStyle name="40% - Ênfase4 13 7 2 6" xfId="23391"/>
    <cellStyle name="40% - Ênfase4 13 7 3" xfId="23392"/>
    <cellStyle name="40% - Ênfase4 13 7 3 2" xfId="23393"/>
    <cellStyle name="40% - Ênfase4 13 7 3 3" xfId="23394"/>
    <cellStyle name="40% - Ênfase4 13 7 4" xfId="23395"/>
    <cellStyle name="40% - Ênfase4 13 7 5" xfId="23396"/>
    <cellStyle name="40% - Ênfase4 13 7 6" xfId="23397"/>
    <cellStyle name="40% - Ênfase4 13 7 7" xfId="23398"/>
    <cellStyle name="40% - Ênfase4 13 7 8" xfId="23399"/>
    <cellStyle name="40% - Ênfase4 13 8" xfId="23400"/>
    <cellStyle name="40% - Ênfase4 13 8 2" xfId="23401"/>
    <cellStyle name="40% - Ênfase4 13 8 2 2" xfId="23402"/>
    <cellStyle name="40% - Ênfase4 13 8 2 3" xfId="23403"/>
    <cellStyle name="40% - Ênfase4 13 8 3" xfId="23404"/>
    <cellStyle name="40% - Ênfase4 13 8 4" xfId="23405"/>
    <cellStyle name="40% - Ênfase4 13 8 5" xfId="23406"/>
    <cellStyle name="40% - Ênfase4 13 8 6" xfId="23407"/>
    <cellStyle name="40% - Ênfase4 13 8 7" xfId="23408"/>
    <cellStyle name="40% - Ênfase4 13 9" xfId="23409"/>
    <cellStyle name="40% - Ênfase4 13 9 2" xfId="23410"/>
    <cellStyle name="40% - Ênfase4 13 9 3" xfId="23411"/>
    <cellStyle name="40% - Ênfase4 13 9 4" xfId="23412"/>
    <cellStyle name="40% - Ênfase4 13 9 5" xfId="23413"/>
    <cellStyle name="40% - Ênfase4 13 9 6" xfId="23414"/>
    <cellStyle name="40% - Ênfase4 14" xfId="2269"/>
    <cellStyle name="40% - Ênfase4 14 2" xfId="307"/>
    <cellStyle name="40% - Ênfase4 15" xfId="23415"/>
    <cellStyle name="40% - Ênfase4 15 10" xfId="23416"/>
    <cellStyle name="40% - Ênfase4 15 11" xfId="23417"/>
    <cellStyle name="40% - Ênfase4 15 2" xfId="308"/>
    <cellStyle name="40% - Ênfase4 15 3" xfId="23418"/>
    <cellStyle name="40% - Ênfase4 15 3 2" xfId="23419"/>
    <cellStyle name="40% - Ênfase4 15 3 2 2" xfId="23420"/>
    <cellStyle name="40% - Ênfase4 15 3 2 2 2" xfId="23421"/>
    <cellStyle name="40% - Ênfase4 15 3 2 3" xfId="23422"/>
    <cellStyle name="40% - Ênfase4 15 3 2 4" xfId="23423"/>
    <cellStyle name="40% - Ênfase4 15 3 2 5" xfId="23424"/>
    <cellStyle name="40% - Ênfase4 15 3 2 6" xfId="23425"/>
    <cellStyle name="40% - Ênfase4 15 3 3" xfId="23426"/>
    <cellStyle name="40% - Ênfase4 15 3 3 2" xfId="23427"/>
    <cellStyle name="40% - Ênfase4 15 3 3 3" xfId="23428"/>
    <cellStyle name="40% - Ênfase4 15 3 4" xfId="23429"/>
    <cellStyle name="40% - Ênfase4 15 3 5" xfId="23430"/>
    <cellStyle name="40% - Ênfase4 15 3 6" xfId="23431"/>
    <cellStyle name="40% - Ênfase4 15 3 7" xfId="23432"/>
    <cellStyle name="40% - Ênfase4 15 3 8" xfId="23433"/>
    <cellStyle name="40% - Ênfase4 15 4" xfId="23434"/>
    <cellStyle name="40% - Ênfase4 15 4 2" xfId="23435"/>
    <cellStyle name="40% - Ênfase4 15 4 2 2" xfId="23436"/>
    <cellStyle name="40% - Ênfase4 15 4 3" xfId="23437"/>
    <cellStyle name="40% - Ênfase4 15 4 4" xfId="23438"/>
    <cellStyle name="40% - Ênfase4 15 4 5" xfId="23439"/>
    <cellStyle name="40% - Ênfase4 15 4 6" xfId="23440"/>
    <cellStyle name="40% - Ênfase4 15 5" xfId="23441"/>
    <cellStyle name="40% - Ênfase4 15 5 2" xfId="23442"/>
    <cellStyle name="40% - Ênfase4 15 5 3" xfId="23443"/>
    <cellStyle name="40% - Ênfase4 15 5 4" xfId="23444"/>
    <cellStyle name="40% - Ênfase4 15 6" xfId="23445"/>
    <cellStyle name="40% - Ênfase4 15 7" xfId="23446"/>
    <cellStyle name="40% - Ênfase4 15 8" xfId="23447"/>
    <cellStyle name="40% - Ênfase4 15 9" xfId="23448"/>
    <cellStyle name="40% - Ênfase4 16" xfId="23449"/>
    <cellStyle name="40% - Ênfase4 16 10" xfId="23450"/>
    <cellStyle name="40% - Ênfase4 16 11" xfId="23451"/>
    <cellStyle name="40% - Ênfase4 16 2" xfId="309"/>
    <cellStyle name="40% - Ênfase4 16 3" xfId="23452"/>
    <cellStyle name="40% - Ênfase4 16 3 2" xfId="23453"/>
    <cellStyle name="40% - Ênfase4 16 3 2 2" xfId="23454"/>
    <cellStyle name="40% - Ênfase4 16 3 2 2 2" xfId="23455"/>
    <cellStyle name="40% - Ênfase4 16 3 2 3" xfId="23456"/>
    <cellStyle name="40% - Ênfase4 16 3 2 4" xfId="23457"/>
    <cellStyle name="40% - Ênfase4 16 3 2 5" xfId="23458"/>
    <cellStyle name="40% - Ênfase4 16 3 2 6" xfId="23459"/>
    <cellStyle name="40% - Ênfase4 16 3 3" xfId="23460"/>
    <cellStyle name="40% - Ênfase4 16 3 3 2" xfId="23461"/>
    <cellStyle name="40% - Ênfase4 16 3 3 3" xfId="23462"/>
    <cellStyle name="40% - Ênfase4 16 3 4" xfId="23463"/>
    <cellStyle name="40% - Ênfase4 16 3 5" xfId="23464"/>
    <cellStyle name="40% - Ênfase4 16 3 6" xfId="23465"/>
    <cellStyle name="40% - Ênfase4 16 3 7" xfId="23466"/>
    <cellStyle name="40% - Ênfase4 16 3 8" xfId="23467"/>
    <cellStyle name="40% - Ênfase4 16 4" xfId="23468"/>
    <cellStyle name="40% - Ênfase4 16 4 2" xfId="23469"/>
    <cellStyle name="40% - Ênfase4 16 4 2 2" xfId="23470"/>
    <cellStyle name="40% - Ênfase4 16 4 3" xfId="23471"/>
    <cellStyle name="40% - Ênfase4 16 4 4" xfId="23472"/>
    <cellStyle name="40% - Ênfase4 16 4 5" xfId="23473"/>
    <cellStyle name="40% - Ênfase4 16 4 6" xfId="23474"/>
    <cellStyle name="40% - Ênfase4 16 5" xfId="23475"/>
    <cellStyle name="40% - Ênfase4 16 5 2" xfId="23476"/>
    <cellStyle name="40% - Ênfase4 16 5 3" xfId="23477"/>
    <cellStyle name="40% - Ênfase4 16 5 4" xfId="23478"/>
    <cellStyle name="40% - Ênfase4 16 6" xfId="23479"/>
    <cellStyle name="40% - Ênfase4 16 7" xfId="23480"/>
    <cellStyle name="40% - Ênfase4 16 8" xfId="23481"/>
    <cellStyle name="40% - Ênfase4 16 9" xfId="23482"/>
    <cellStyle name="40% - Ênfase4 17" xfId="23483"/>
    <cellStyle name="40% - Ênfase4 17 10" xfId="23484"/>
    <cellStyle name="40% - Ênfase4 17 2" xfId="310"/>
    <cellStyle name="40% - Ênfase4 17 3" xfId="23485"/>
    <cellStyle name="40% - Ênfase4 17 3 2" xfId="23486"/>
    <cellStyle name="40% - Ênfase4 17 3 2 2" xfId="23487"/>
    <cellStyle name="40% - Ênfase4 17 3 3" xfId="23488"/>
    <cellStyle name="40% - Ênfase4 17 3 4" xfId="23489"/>
    <cellStyle name="40% - Ênfase4 17 3 5" xfId="23490"/>
    <cellStyle name="40% - Ênfase4 17 3 6" xfId="23491"/>
    <cellStyle name="40% - Ênfase4 17 4" xfId="23492"/>
    <cellStyle name="40% - Ênfase4 17 4 2" xfId="23493"/>
    <cellStyle name="40% - Ênfase4 17 4 3" xfId="23494"/>
    <cellStyle name="40% - Ênfase4 17 4 4" xfId="23495"/>
    <cellStyle name="40% - Ênfase4 17 5" xfId="23496"/>
    <cellStyle name="40% - Ênfase4 17 6" xfId="23497"/>
    <cellStyle name="40% - Ênfase4 17 7" xfId="23498"/>
    <cellStyle name="40% - Ênfase4 17 8" xfId="23499"/>
    <cellStyle name="40% - Ênfase4 17 9" xfId="23500"/>
    <cellStyle name="40% - Ênfase4 18" xfId="23501"/>
    <cellStyle name="40% - Ênfase4 18 2" xfId="23502"/>
    <cellStyle name="40% - Ênfase4 18 2 2" xfId="23503"/>
    <cellStyle name="40% - Ênfase4 18 2 2 2" xfId="23504"/>
    <cellStyle name="40% - Ênfase4 18 2 3" xfId="23505"/>
    <cellStyle name="40% - Ênfase4 18 2 4" xfId="23506"/>
    <cellStyle name="40% - Ênfase4 18 2 5" xfId="23507"/>
    <cellStyle name="40% - Ênfase4 18 2 6" xfId="23508"/>
    <cellStyle name="40% - Ênfase4 18 3" xfId="23509"/>
    <cellStyle name="40% - Ênfase4 18 3 2" xfId="23510"/>
    <cellStyle name="40% - Ênfase4 18 3 3" xfId="23511"/>
    <cellStyle name="40% - Ênfase4 18 4" xfId="23512"/>
    <cellStyle name="40% - Ênfase4 18 5" xfId="23513"/>
    <cellStyle name="40% - Ênfase4 18 6" xfId="23514"/>
    <cellStyle name="40% - Ênfase4 18 7" xfId="23515"/>
    <cellStyle name="40% - Ênfase4 18 8" xfId="23516"/>
    <cellStyle name="40% - Ênfase4 19" xfId="23517"/>
    <cellStyle name="40% - Ênfase4 19 2" xfId="23518"/>
    <cellStyle name="40% - Ênfase4 19 2 2" xfId="23519"/>
    <cellStyle name="40% - Ênfase4 19 2 3" xfId="23520"/>
    <cellStyle name="40% - Ênfase4 19 3" xfId="23521"/>
    <cellStyle name="40% - Ênfase4 19 4" xfId="23522"/>
    <cellStyle name="40% - Ênfase4 19 5" xfId="23523"/>
    <cellStyle name="40% - Ênfase4 19 6" xfId="23524"/>
    <cellStyle name="40% - Ênfase4 19 7" xfId="23525"/>
    <cellStyle name="40% - Ênfase4 2" xfId="311"/>
    <cellStyle name="40% - Ênfase4 2 2" xfId="312"/>
    <cellStyle name="40% - Ênfase4 2 2 2" xfId="23526"/>
    <cellStyle name="40% - Ênfase4 2 2 2 10" xfId="23527"/>
    <cellStyle name="40% - Ênfase4 2 2 2 2" xfId="23528"/>
    <cellStyle name="40% - Ênfase4 2 2 2 2 2" xfId="23529"/>
    <cellStyle name="40% - Ênfase4 2 2 2 2 2 2" xfId="23530"/>
    <cellStyle name="40% - Ênfase4 2 2 2 2 2 2 2" xfId="23531"/>
    <cellStyle name="40% - Ênfase4 2 2 2 2 2 3" xfId="23532"/>
    <cellStyle name="40% - Ênfase4 2 2 2 2 2 4" xfId="23533"/>
    <cellStyle name="40% - Ênfase4 2 2 2 2 2 5" xfId="23534"/>
    <cellStyle name="40% - Ênfase4 2 2 2 2 2 6" xfId="23535"/>
    <cellStyle name="40% - Ênfase4 2 2 2 2 3" xfId="23536"/>
    <cellStyle name="40% - Ênfase4 2 2 2 2 3 2" xfId="23537"/>
    <cellStyle name="40% - Ênfase4 2 2 2 2 3 3" xfId="23538"/>
    <cellStyle name="40% - Ênfase4 2 2 2 2 4" xfId="23539"/>
    <cellStyle name="40% - Ênfase4 2 2 2 2 5" xfId="23540"/>
    <cellStyle name="40% - Ênfase4 2 2 2 2 6" xfId="23541"/>
    <cellStyle name="40% - Ênfase4 2 2 2 2 7" xfId="23542"/>
    <cellStyle name="40% - Ênfase4 2 2 2 2 8" xfId="23543"/>
    <cellStyle name="40% - Ênfase4 2 2 2 3" xfId="23544"/>
    <cellStyle name="40% - Ênfase4 2 2 2 3 2" xfId="23545"/>
    <cellStyle name="40% - Ênfase4 2 2 2 3 2 2" xfId="23546"/>
    <cellStyle name="40% - Ênfase4 2 2 2 3 3" xfId="23547"/>
    <cellStyle name="40% - Ênfase4 2 2 2 3 4" xfId="23548"/>
    <cellStyle name="40% - Ênfase4 2 2 2 3 5" xfId="23549"/>
    <cellStyle name="40% - Ênfase4 2 2 2 3 6" xfId="23550"/>
    <cellStyle name="40% - Ênfase4 2 2 2 4" xfId="23551"/>
    <cellStyle name="40% - Ênfase4 2 2 2 4 2" xfId="23552"/>
    <cellStyle name="40% - Ênfase4 2 2 2 4 3" xfId="23553"/>
    <cellStyle name="40% - Ênfase4 2 2 2 4 4" xfId="23554"/>
    <cellStyle name="40% - Ênfase4 2 2 2 5" xfId="23555"/>
    <cellStyle name="40% - Ênfase4 2 2 2 6" xfId="23556"/>
    <cellStyle name="40% - Ênfase4 2 2 2 7" xfId="23557"/>
    <cellStyle name="40% - Ênfase4 2 2 2 8" xfId="23558"/>
    <cellStyle name="40% - Ênfase4 2 2 2 9" xfId="23559"/>
    <cellStyle name="40% - Ênfase4 2 2 3" xfId="23560"/>
    <cellStyle name="40% - Ênfase4 2 2 4" xfId="23561"/>
    <cellStyle name="40% - Ênfase4 2 2 4 10" xfId="23562"/>
    <cellStyle name="40% - Ênfase4 2 2 4 2" xfId="23563"/>
    <cellStyle name="40% - Ênfase4 2 2 4 2 2" xfId="23564"/>
    <cellStyle name="40% - Ênfase4 2 2 4 2 2 2" xfId="23565"/>
    <cellStyle name="40% - Ênfase4 2 2 4 2 2 2 2" xfId="23566"/>
    <cellStyle name="40% - Ênfase4 2 2 4 2 2 3" xfId="23567"/>
    <cellStyle name="40% - Ênfase4 2 2 4 2 2 4" xfId="23568"/>
    <cellStyle name="40% - Ênfase4 2 2 4 2 2 5" xfId="23569"/>
    <cellStyle name="40% - Ênfase4 2 2 4 2 2 6" xfId="23570"/>
    <cellStyle name="40% - Ênfase4 2 2 4 2 3" xfId="23571"/>
    <cellStyle name="40% - Ênfase4 2 2 4 2 3 2" xfId="23572"/>
    <cellStyle name="40% - Ênfase4 2 2 4 2 3 3" xfId="23573"/>
    <cellStyle name="40% - Ênfase4 2 2 4 2 4" xfId="23574"/>
    <cellStyle name="40% - Ênfase4 2 2 4 2 5" xfId="23575"/>
    <cellStyle name="40% - Ênfase4 2 2 4 2 6" xfId="23576"/>
    <cellStyle name="40% - Ênfase4 2 2 4 2 7" xfId="23577"/>
    <cellStyle name="40% - Ênfase4 2 2 4 2 8" xfId="23578"/>
    <cellStyle name="40% - Ênfase4 2 2 4 3" xfId="23579"/>
    <cellStyle name="40% - Ênfase4 2 2 4 3 2" xfId="23580"/>
    <cellStyle name="40% - Ênfase4 2 2 4 3 2 2" xfId="23581"/>
    <cellStyle name="40% - Ênfase4 2 2 4 3 3" xfId="23582"/>
    <cellStyle name="40% - Ênfase4 2 2 4 3 4" xfId="23583"/>
    <cellStyle name="40% - Ênfase4 2 2 4 3 5" xfId="23584"/>
    <cellStyle name="40% - Ênfase4 2 2 4 3 6" xfId="23585"/>
    <cellStyle name="40% - Ênfase4 2 2 4 4" xfId="23586"/>
    <cellStyle name="40% - Ênfase4 2 2 4 4 2" xfId="23587"/>
    <cellStyle name="40% - Ênfase4 2 2 4 4 3" xfId="23588"/>
    <cellStyle name="40% - Ênfase4 2 2 4 4 4" xfId="23589"/>
    <cellStyle name="40% - Ênfase4 2 2 4 5" xfId="23590"/>
    <cellStyle name="40% - Ênfase4 2 2 4 6" xfId="23591"/>
    <cellStyle name="40% - Ênfase4 2 2 4 7" xfId="23592"/>
    <cellStyle name="40% - Ênfase4 2 2 4 8" xfId="23593"/>
    <cellStyle name="40% - Ênfase4 2 2 4 9" xfId="23594"/>
    <cellStyle name="40% - Ênfase4 2 2 5" xfId="23595"/>
    <cellStyle name="40% - Ênfase4 2 2 5 10" xfId="23596"/>
    <cellStyle name="40% - Ênfase4 2 2 5 2" xfId="23597"/>
    <cellStyle name="40% - Ênfase4 2 2 5 2 2" xfId="23598"/>
    <cellStyle name="40% - Ênfase4 2 2 5 2 2 2" xfId="23599"/>
    <cellStyle name="40% - Ênfase4 2 2 5 2 2 2 2" xfId="23600"/>
    <cellStyle name="40% - Ênfase4 2 2 5 2 2 3" xfId="23601"/>
    <cellStyle name="40% - Ênfase4 2 2 5 2 2 4" xfId="23602"/>
    <cellStyle name="40% - Ênfase4 2 2 5 2 2 5" xfId="23603"/>
    <cellStyle name="40% - Ênfase4 2 2 5 2 2 6" xfId="23604"/>
    <cellStyle name="40% - Ênfase4 2 2 5 2 3" xfId="23605"/>
    <cellStyle name="40% - Ênfase4 2 2 5 2 3 2" xfId="23606"/>
    <cellStyle name="40% - Ênfase4 2 2 5 2 3 3" xfId="23607"/>
    <cellStyle name="40% - Ênfase4 2 2 5 2 4" xfId="23608"/>
    <cellStyle name="40% - Ênfase4 2 2 5 2 5" xfId="23609"/>
    <cellStyle name="40% - Ênfase4 2 2 5 2 6" xfId="23610"/>
    <cellStyle name="40% - Ênfase4 2 2 5 2 7" xfId="23611"/>
    <cellStyle name="40% - Ênfase4 2 2 5 2 8" xfId="23612"/>
    <cellStyle name="40% - Ênfase4 2 2 5 3" xfId="23613"/>
    <cellStyle name="40% - Ênfase4 2 2 5 3 2" xfId="23614"/>
    <cellStyle name="40% - Ênfase4 2 2 5 3 2 2" xfId="23615"/>
    <cellStyle name="40% - Ênfase4 2 2 5 3 3" xfId="23616"/>
    <cellStyle name="40% - Ênfase4 2 2 5 3 4" xfId="23617"/>
    <cellStyle name="40% - Ênfase4 2 2 5 3 5" xfId="23618"/>
    <cellStyle name="40% - Ênfase4 2 2 5 3 6" xfId="23619"/>
    <cellStyle name="40% - Ênfase4 2 2 5 4" xfId="23620"/>
    <cellStyle name="40% - Ênfase4 2 2 5 4 2" xfId="23621"/>
    <cellStyle name="40% - Ênfase4 2 2 5 4 3" xfId="23622"/>
    <cellStyle name="40% - Ênfase4 2 2 5 4 4" xfId="23623"/>
    <cellStyle name="40% - Ênfase4 2 2 5 5" xfId="23624"/>
    <cellStyle name="40% - Ênfase4 2 2 5 6" xfId="23625"/>
    <cellStyle name="40% - Ênfase4 2 2 5 7" xfId="23626"/>
    <cellStyle name="40% - Ênfase4 2 2 5 8" xfId="23627"/>
    <cellStyle name="40% - Ênfase4 2 2 5 9" xfId="23628"/>
    <cellStyle name="40% - Ênfase4 2 2 6" xfId="23629"/>
    <cellStyle name="40% - Ênfase4 2 2 6 10" xfId="23630"/>
    <cellStyle name="40% - Ênfase4 2 2 6 2" xfId="23631"/>
    <cellStyle name="40% - Ênfase4 2 2 6 2 2" xfId="23632"/>
    <cellStyle name="40% - Ênfase4 2 2 6 2 2 2" xfId="23633"/>
    <cellStyle name="40% - Ênfase4 2 2 6 2 2 2 2" xfId="23634"/>
    <cellStyle name="40% - Ênfase4 2 2 6 2 2 3" xfId="23635"/>
    <cellStyle name="40% - Ênfase4 2 2 6 2 2 4" xfId="23636"/>
    <cellStyle name="40% - Ênfase4 2 2 6 2 2 5" xfId="23637"/>
    <cellStyle name="40% - Ênfase4 2 2 6 2 2 6" xfId="23638"/>
    <cellStyle name="40% - Ênfase4 2 2 6 2 3" xfId="23639"/>
    <cellStyle name="40% - Ênfase4 2 2 6 2 3 2" xfId="23640"/>
    <cellStyle name="40% - Ênfase4 2 2 6 2 3 3" xfId="23641"/>
    <cellStyle name="40% - Ênfase4 2 2 6 2 4" xfId="23642"/>
    <cellStyle name="40% - Ênfase4 2 2 6 2 5" xfId="23643"/>
    <cellStyle name="40% - Ênfase4 2 2 6 2 6" xfId="23644"/>
    <cellStyle name="40% - Ênfase4 2 2 6 2 7" xfId="23645"/>
    <cellStyle name="40% - Ênfase4 2 2 6 2 8" xfId="23646"/>
    <cellStyle name="40% - Ênfase4 2 2 6 3" xfId="23647"/>
    <cellStyle name="40% - Ênfase4 2 2 6 3 2" xfId="23648"/>
    <cellStyle name="40% - Ênfase4 2 2 6 3 2 2" xfId="23649"/>
    <cellStyle name="40% - Ênfase4 2 2 6 3 3" xfId="23650"/>
    <cellStyle name="40% - Ênfase4 2 2 6 3 4" xfId="23651"/>
    <cellStyle name="40% - Ênfase4 2 2 6 3 5" xfId="23652"/>
    <cellStyle name="40% - Ênfase4 2 2 6 3 6" xfId="23653"/>
    <cellStyle name="40% - Ênfase4 2 2 6 4" xfId="23654"/>
    <cellStyle name="40% - Ênfase4 2 2 6 4 2" xfId="23655"/>
    <cellStyle name="40% - Ênfase4 2 2 6 4 3" xfId="23656"/>
    <cellStyle name="40% - Ênfase4 2 2 6 4 4" xfId="23657"/>
    <cellStyle name="40% - Ênfase4 2 2 6 5" xfId="23658"/>
    <cellStyle name="40% - Ênfase4 2 2 6 6" xfId="23659"/>
    <cellStyle name="40% - Ênfase4 2 2 6 7" xfId="23660"/>
    <cellStyle name="40% - Ênfase4 2 2 6 8" xfId="23661"/>
    <cellStyle name="40% - Ênfase4 2 2 6 9" xfId="23662"/>
    <cellStyle name="40% - Ênfase4 2 3" xfId="2876"/>
    <cellStyle name="40% - Ênfase4 2 3 10" xfId="23663"/>
    <cellStyle name="40% - Ênfase4 2 3 11" xfId="23664"/>
    <cellStyle name="40% - Ênfase4 2 3 12" xfId="23665"/>
    <cellStyle name="40% - Ênfase4 2 3 2" xfId="23666"/>
    <cellStyle name="40% - Ênfase4 2 3 3" xfId="23667"/>
    <cellStyle name="40% - Ênfase4 2 3 3 2" xfId="23668"/>
    <cellStyle name="40% - Ênfase4 2 3 3 2 2" xfId="23669"/>
    <cellStyle name="40% - Ênfase4 2 3 3 2 2 2" xfId="23670"/>
    <cellStyle name="40% - Ênfase4 2 3 3 2 3" xfId="23671"/>
    <cellStyle name="40% - Ênfase4 2 3 3 2 4" xfId="23672"/>
    <cellStyle name="40% - Ênfase4 2 3 3 2 5" xfId="23673"/>
    <cellStyle name="40% - Ênfase4 2 3 3 2 6" xfId="23674"/>
    <cellStyle name="40% - Ênfase4 2 3 3 3" xfId="23675"/>
    <cellStyle name="40% - Ênfase4 2 3 3 3 2" xfId="23676"/>
    <cellStyle name="40% - Ênfase4 2 3 3 3 3" xfId="23677"/>
    <cellStyle name="40% - Ênfase4 2 3 3 3 4" xfId="23678"/>
    <cellStyle name="40% - Ênfase4 2 3 3 4" xfId="23679"/>
    <cellStyle name="40% - Ênfase4 2 3 3 5" xfId="23680"/>
    <cellStyle name="40% - Ênfase4 2 3 3 6" xfId="23681"/>
    <cellStyle name="40% - Ênfase4 2 3 3 7" xfId="23682"/>
    <cellStyle name="40% - Ênfase4 2 3 3 8" xfId="23683"/>
    <cellStyle name="40% - Ênfase4 2 3 3 9" xfId="23684"/>
    <cellStyle name="40% - Ênfase4 2 3 4" xfId="23685"/>
    <cellStyle name="40% - Ênfase4 2 3 4 2" xfId="23686"/>
    <cellStyle name="40% - Ênfase4 2 3 4 2 2" xfId="23687"/>
    <cellStyle name="40% - Ênfase4 2 3 4 2 2 2" xfId="23688"/>
    <cellStyle name="40% - Ênfase4 2 3 4 2 3" xfId="23689"/>
    <cellStyle name="40% - Ênfase4 2 3 4 2 4" xfId="23690"/>
    <cellStyle name="40% - Ênfase4 2 3 4 2 5" xfId="23691"/>
    <cellStyle name="40% - Ênfase4 2 3 4 2 6" xfId="23692"/>
    <cellStyle name="40% - Ênfase4 2 3 4 3" xfId="23693"/>
    <cellStyle name="40% - Ênfase4 2 3 4 3 2" xfId="23694"/>
    <cellStyle name="40% - Ênfase4 2 3 4 3 3" xfId="23695"/>
    <cellStyle name="40% - Ênfase4 2 3 4 4" xfId="23696"/>
    <cellStyle name="40% - Ênfase4 2 3 4 5" xfId="23697"/>
    <cellStyle name="40% - Ênfase4 2 3 4 6" xfId="23698"/>
    <cellStyle name="40% - Ênfase4 2 3 4 7" xfId="23699"/>
    <cellStyle name="40% - Ênfase4 2 3 4 8" xfId="23700"/>
    <cellStyle name="40% - Ênfase4 2 3 5" xfId="23701"/>
    <cellStyle name="40% - Ênfase4 2 3 5 2" xfId="23702"/>
    <cellStyle name="40% - Ênfase4 2 3 5 2 2" xfId="23703"/>
    <cellStyle name="40% - Ênfase4 2 3 5 3" xfId="23704"/>
    <cellStyle name="40% - Ênfase4 2 3 5 4" xfId="23705"/>
    <cellStyle name="40% - Ênfase4 2 3 5 5" xfId="23706"/>
    <cellStyle name="40% - Ênfase4 2 3 5 6" xfId="23707"/>
    <cellStyle name="40% - Ênfase4 2 3 6" xfId="23708"/>
    <cellStyle name="40% - Ênfase4 2 3 6 2" xfId="23709"/>
    <cellStyle name="40% - Ênfase4 2 3 6 3" xfId="23710"/>
    <cellStyle name="40% - Ênfase4 2 3 6 4" xfId="23711"/>
    <cellStyle name="40% - Ênfase4 2 3 7" xfId="23712"/>
    <cellStyle name="40% - Ênfase4 2 3 8" xfId="23713"/>
    <cellStyle name="40% - Ênfase4 2 3 9" xfId="23714"/>
    <cellStyle name="40% - Ênfase4 2 4" xfId="23715"/>
    <cellStyle name="40% - Ênfase4 2 4 10" xfId="23716"/>
    <cellStyle name="40% - Ênfase4 2 4 2" xfId="23717"/>
    <cellStyle name="40% - Ênfase4 2 4 2 2" xfId="23718"/>
    <cellStyle name="40% - Ênfase4 2 4 2 2 2" xfId="23719"/>
    <cellStyle name="40% - Ênfase4 2 4 2 2 2 2" xfId="23720"/>
    <cellStyle name="40% - Ênfase4 2 4 2 2 3" xfId="23721"/>
    <cellStyle name="40% - Ênfase4 2 4 2 2 4" xfId="23722"/>
    <cellStyle name="40% - Ênfase4 2 4 2 2 5" xfId="23723"/>
    <cellStyle name="40% - Ênfase4 2 4 2 2 6" xfId="23724"/>
    <cellStyle name="40% - Ênfase4 2 4 2 3" xfId="23725"/>
    <cellStyle name="40% - Ênfase4 2 4 2 3 2" xfId="23726"/>
    <cellStyle name="40% - Ênfase4 2 4 2 3 3" xfId="23727"/>
    <cellStyle name="40% - Ênfase4 2 4 2 4" xfId="23728"/>
    <cellStyle name="40% - Ênfase4 2 4 2 5" xfId="23729"/>
    <cellStyle name="40% - Ênfase4 2 4 2 6" xfId="23730"/>
    <cellStyle name="40% - Ênfase4 2 4 2 7" xfId="23731"/>
    <cellStyle name="40% - Ênfase4 2 4 2 8" xfId="23732"/>
    <cellStyle name="40% - Ênfase4 2 4 3" xfId="23733"/>
    <cellStyle name="40% - Ênfase4 2 4 3 2" xfId="23734"/>
    <cellStyle name="40% - Ênfase4 2 4 3 2 2" xfId="23735"/>
    <cellStyle name="40% - Ênfase4 2 4 3 3" xfId="23736"/>
    <cellStyle name="40% - Ênfase4 2 4 3 4" xfId="23737"/>
    <cellStyle name="40% - Ênfase4 2 4 3 5" xfId="23738"/>
    <cellStyle name="40% - Ênfase4 2 4 3 6" xfId="23739"/>
    <cellStyle name="40% - Ênfase4 2 4 4" xfId="23740"/>
    <cellStyle name="40% - Ênfase4 2 4 4 2" xfId="23741"/>
    <cellStyle name="40% - Ênfase4 2 4 4 3" xfId="23742"/>
    <cellStyle name="40% - Ênfase4 2 4 4 4" xfId="23743"/>
    <cellStyle name="40% - Ênfase4 2 4 5" xfId="23744"/>
    <cellStyle name="40% - Ênfase4 2 4 6" xfId="23745"/>
    <cellStyle name="40% - Ênfase4 2 4 7" xfId="23746"/>
    <cellStyle name="40% - Ênfase4 2 4 8" xfId="23747"/>
    <cellStyle name="40% - Ênfase4 2 4 9" xfId="23748"/>
    <cellStyle name="40% - Ênfase4 20" xfId="23749"/>
    <cellStyle name="40% - Ênfase4 20 2" xfId="23750"/>
    <cellStyle name="40% - Ênfase4 20 3" xfId="23751"/>
    <cellStyle name="40% - Ênfase4 20 4" xfId="23752"/>
    <cellStyle name="40% - Ênfase4 20 5" xfId="23753"/>
    <cellStyle name="40% - Ênfase4 20 6" xfId="23754"/>
    <cellStyle name="40% - Ênfase4 21" xfId="23755"/>
    <cellStyle name="40% - Ênfase4 22" xfId="23756"/>
    <cellStyle name="40% - Ênfase4 23" xfId="23757"/>
    <cellStyle name="40% - Ênfase4 24" xfId="23758"/>
    <cellStyle name="40% - Ênfase4 25" xfId="23759"/>
    <cellStyle name="40% - Ênfase4 26" xfId="23760"/>
    <cellStyle name="40% - Ênfase4 3" xfId="313"/>
    <cellStyle name="40% - Ênfase4 3 2" xfId="314"/>
    <cellStyle name="40% - Ênfase4 3 2 2" xfId="23761"/>
    <cellStyle name="40% - Ênfase4 3 2 2 10" xfId="23762"/>
    <cellStyle name="40% - Ênfase4 3 2 2 2" xfId="23763"/>
    <cellStyle name="40% - Ênfase4 3 2 2 2 2" xfId="23764"/>
    <cellStyle name="40% - Ênfase4 3 2 2 2 2 2" xfId="23765"/>
    <cellStyle name="40% - Ênfase4 3 2 2 2 2 2 2" xfId="23766"/>
    <cellStyle name="40% - Ênfase4 3 2 2 2 2 3" xfId="23767"/>
    <cellStyle name="40% - Ênfase4 3 2 2 2 2 4" xfId="23768"/>
    <cellStyle name="40% - Ênfase4 3 2 2 2 2 5" xfId="23769"/>
    <cellStyle name="40% - Ênfase4 3 2 2 2 2 6" xfId="23770"/>
    <cellStyle name="40% - Ênfase4 3 2 2 2 3" xfId="23771"/>
    <cellStyle name="40% - Ênfase4 3 2 2 2 3 2" xfId="23772"/>
    <cellStyle name="40% - Ênfase4 3 2 2 2 3 3" xfId="23773"/>
    <cellStyle name="40% - Ênfase4 3 2 2 2 4" xfId="23774"/>
    <cellStyle name="40% - Ênfase4 3 2 2 2 5" xfId="23775"/>
    <cellStyle name="40% - Ênfase4 3 2 2 2 6" xfId="23776"/>
    <cellStyle name="40% - Ênfase4 3 2 2 2 7" xfId="23777"/>
    <cellStyle name="40% - Ênfase4 3 2 2 2 8" xfId="23778"/>
    <cellStyle name="40% - Ênfase4 3 2 2 3" xfId="23779"/>
    <cellStyle name="40% - Ênfase4 3 2 2 3 2" xfId="23780"/>
    <cellStyle name="40% - Ênfase4 3 2 2 3 2 2" xfId="23781"/>
    <cellStyle name="40% - Ênfase4 3 2 2 3 3" xfId="23782"/>
    <cellStyle name="40% - Ênfase4 3 2 2 3 4" xfId="23783"/>
    <cellStyle name="40% - Ênfase4 3 2 2 3 5" xfId="23784"/>
    <cellStyle name="40% - Ênfase4 3 2 2 3 6" xfId="23785"/>
    <cellStyle name="40% - Ênfase4 3 2 2 4" xfId="23786"/>
    <cellStyle name="40% - Ênfase4 3 2 2 4 2" xfId="23787"/>
    <cellStyle name="40% - Ênfase4 3 2 2 4 3" xfId="23788"/>
    <cellStyle name="40% - Ênfase4 3 2 2 4 4" xfId="23789"/>
    <cellStyle name="40% - Ênfase4 3 2 2 5" xfId="23790"/>
    <cellStyle name="40% - Ênfase4 3 2 2 6" xfId="23791"/>
    <cellStyle name="40% - Ênfase4 3 2 2 7" xfId="23792"/>
    <cellStyle name="40% - Ênfase4 3 2 2 8" xfId="23793"/>
    <cellStyle name="40% - Ênfase4 3 2 2 9" xfId="23794"/>
    <cellStyle name="40% - Ênfase4 3 2 3" xfId="23795"/>
    <cellStyle name="40% - Ênfase4 3 2 4" xfId="23796"/>
    <cellStyle name="40% - Ênfase4 3 2 4 10" xfId="23797"/>
    <cellStyle name="40% - Ênfase4 3 2 4 2" xfId="23798"/>
    <cellStyle name="40% - Ênfase4 3 2 4 2 2" xfId="23799"/>
    <cellStyle name="40% - Ênfase4 3 2 4 2 2 2" xfId="23800"/>
    <cellStyle name="40% - Ênfase4 3 2 4 2 2 2 2" xfId="23801"/>
    <cellStyle name="40% - Ênfase4 3 2 4 2 2 3" xfId="23802"/>
    <cellStyle name="40% - Ênfase4 3 2 4 2 2 4" xfId="23803"/>
    <cellStyle name="40% - Ênfase4 3 2 4 2 2 5" xfId="23804"/>
    <cellStyle name="40% - Ênfase4 3 2 4 2 2 6" xfId="23805"/>
    <cellStyle name="40% - Ênfase4 3 2 4 2 3" xfId="23806"/>
    <cellStyle name="40% - Ênfase4 3 2 4 2 3 2" xfId="23807"/>
    <cellStyle name="40% - Ênfase4 3 2 4 2 3 3" xfId="23808"/>
    <cellStyle name="40% - Ênfase4 3 2 4 2 4" xfId="23809"/>
    <cellStyle name="40% - Ênfase4 3 2 4 2 5" xfId="23810"/>
    <cellStyle name="40% - Ênfase4 3 2 4 2 6" xfId="23811"/>
    <cellStyle name="40% - Ênfase4 3 2 4 2 7" xfId="23812"/>
    <cellStyle name="40% - Ênfase4 3 2 4 2 8" xfId="23813"/>
    <cellStyle name="40% - Ênfase4 3 2 4 3" xfId="23814"/>
    <cellStyle name="40% - Ênfase4 3 2 4 3 2" xfId="23815"/>
    <cellStyle name="40% - Ênfase4 3 2 4 3 2 2" xfId="23816"/>
    <cellStyle name="40% - Ênfase4 3 2 4 3 3" xfId="23817"/>
    <cellStyle name="40% - Ênfase4 3 2 4 3 4" xfId="23818"/>
    <cellStyle name="40% - Ênfase4 3 2 4 3 5" xfId="23819"/>
    <cellStyle name="40% - Ênfase4 3 2 4 3 6" xfId="23820"/>
    <cellStyle name="40% - Ênfase4 3 2 4 4" xfId="23821"/>
    <cellStyle name="40% - Ênfase4 3 2 4 4 2" xfId="23822"/>
    <cellStyle name="40% - Ênfase4 3 2 4 4 3" xfId="23823"/>
    <cellStyle name="40% - Ênfase4 3 2 4 4 4" xfId="23824"/>
    <cellStyle name="40% - Ênfase4 3 2 4 5" xfId="23825"/>
    <cellStyle name="40% - Ênfase4 3 2 4 6" xfId="23826"/>
    <cellStyle name="40% - Ênfase4 3 2 4 7" xfId="23827"/>
    <cellStyle name="40% - Ênfase4 3 2 4 8" xfId="23828"/>
    <cellStyle name="40% - Ênfase4 3 2 4 9" xfId="23829"/>
    <cellStyle name="40% - Ênfase4 3 2 5" xfId="23830"/>
    <cellStyle name="40% - Ênfase4 3 2 5 10" xfId="23831"/>
    <cellStyle name="40% - Ênfase4 3 2 5 2" xfId="23832"/>
    <cellStyle name="40% - Ênfase4 3 2 5 2 2" xfId="23833"/>
    <cellStyle name="40% - Ênfase4 3 2 5 2 2 2" xfId="23834"/>
    <cellStyle name="40% - Ênfase4 3 2 5 2 2 2 2" xfId="23835"/>
    <cellStyle name="40% - Ênfase4 3 2 5 2 2 3" xfId="23836"/>
    <cellStyle name="40% - Ênfase4 3 2 5 2 2 4" xfId="23837"/>
    <cellStyle name="40% - Ênfase4 3 2 5 2 2 5" xfId="23838"/>
    <cellStyle name="40% - Ênfase4 3 2 5 2 2 6" xfId="23839"/>
    <cellStyle name="40% - Ênfase4 3 2 5 2 3" xfId="23840"/>
    <cellStyle name="40% - Ênfase4 3 2 5 2 3 2" xfId="23841"/>
    <cellStyle name="40% - Ênfase4 3 2 5 2 3 3" xfId="23842"/>
    <cellStyle name="40% - Ênfase4 3 2 5 2 4" xfId="23843"/>
    <cellStyle name="40% - Ênfase4 3 2 5 2 5" xfId="23844"/>
    <cellStyle name="40% - Ênfase4 3 2 5 2 6" xfId="23845"/>
    <cellStyle name="40% - Ênfase4 3 2 5 2 7" xfId="23846"/>
    <cellStyle name="40% - Ênfase4 3 2 5 2 8" xfId="23847"/>
    <cellStyle name="40% - Ênfase4 3 2 5 3" xfId="23848"/>
    <cellStyle name="40% - Ênfase4 3 2 5 3 2" xfId="23849"/>
    <cellStyle name="40% - Ênfase4 3 2 5 3 2 2" xfId="23850"/>
    <cellStyle name="40% - Ênfase4 3 2 5 3 3" xfId="23851"/>
    <cellStyle name="40% - Ênfase4 3 2 5 3 4" xfId="23852"/>
    <cellStyle name="40% - Ênfase4 3 2 5 3 5" xfId="23853"/>
    <cellStyle name="40% - Ênfase4 3 2 5 3 6" xfId="23854"/>
    <cellStyle name="40% - Ênfase4 3 2 5 4" xfId="23855"/>
    <cellStyle name="40% - Ênfase4 3 2 5 4 2" xfId="23856"/>
    <cellStyle name="40% - Ênfase4 3 2 5 4 3" xfId="23857"/>
    <cellStyle name="40% - Ênfase4 3 2 5 4 4" xfId="23858"/>
    <cellStyle name="40% - Ênfase4 3 2 5 5" xfId="23859"/>
    <cellStyle name="40% - Ênfase4 3 2 5 6" xfId="23860"/>
    <cellStyle name="40% - Ênfase4 3 2 5 7" xfId="23861"/>
    <cellStyle name="40% - Ênfase4 3 2 5 8" xfId="23862"/>
    <cellStyle name="40% - Ênfase4 3 2 5 9" xfId="23863"/>
    <cellStyle name="40% - Ênfase4 3 2 6" xfId="23864"/>
    <cellStyle name="40% - Ênfase4 3 2 6 10" xfId="23865"/>
    <cellStyle name="40% - Ênfase4 3 2 6 2" xfId="23866"/>
    <cellStyle name="40% - Ênfase4 3 2 6 2 2" xfId="23867"/>
    <cellStyle name="40% - Ênfase4 3 2 6 2 2 2" xfId="23868"/>
    <cellStyle name="40% - Ênfase4 3 2 6 2 2 2 2" xfId="23869"/>
    <cellStyle name="40% - Ênfase4 3 2 6 2 2 3" xfId="23870"/>
    <cellStyle name="40% - Ênfase4 3 2 6 2 2 4" xfId="23871"/>
    <cellStyle name="40% - Ênfase4 3 2 6 2 2 5" xfId="23872"/>
    <cellStyle name="40% - Ênfase4 3 2 6 2 2 6" xfId="23873"/>
    <cellStyle name="40% - Ênfase4 3 2 6 2 3" xfId="23874"/>
    <cellStyle name="40% - Ênfase4 3 2 6 2 3 2" xfId="23875"/>
    <cellStyle name="40% - Ênfase4 3 2 6 2 3 3" xfId="23876"/>
    <cellStyle name="40% - Ênfase4 3 2 6 2 4" xfId="23877"/>
    <cellStyle name="40% - Ênfase4 3 2 6 2 5" xfId="23878"/>
    <cellStyle name="40% - Ênfase4 3 2 6 2 6" xfId="23879"/>
    <cellStyle name="40% - Ênfase4 3 2 6 2 7" xfId="23880"/>
    <cellStyle name="40% - Ênfase4 3 2 6 2 8" xfId="23881"/>
    <cellStyle name="40% - Ênfase4 3 2 6 3" xfId="23882"/>
    <cellStyle name="40% - Ênfase4 3 2 6 3 2" xfId="23883"/>
    <cellStyle name="40% - Ênfase4 3 2 6 3 2 2" xfId="23884"/>
    <cellStyle name="40% - Ênfase4 3 2 6 3 3" xfId="23885"/>
    <cellStyle name="40% - Ênfase4 3 2 6 3 4" xfId="23886"/>
    <cellStyle name="40% - Ênfase4 3 2 6 3 5" xfId="23887"/>
    <cellStyle name="40% - Ênfase4 3 2 6 3 6" xfId="23888"/>
    <cellStyle name="40% - Ênfase4 3 2 6 4" xfId="23889"/>
    <cellStyle name="40% - Ênfase4 3 2 6 4 2" xfId="23890"/>
    <cellStyle name="40% - Ênfase4 3 2 6 4 3" xfId="23891"/>
    <cellStyle name="40% - Ênfase4 3 2 6 4 4" xfId="23892"/>
    <cellStyle name="40% - Ênfase4 3 2 6 5" xfId="23893"/>
    <cellStyle name="40% - Ênfase4 3 2 6 6" xfId="23894"/>
    <cellStyle name="40% - Ênfase4 3 2 6 7" xfId="23895"/>
    <cellStyle name="40% - Ênfase4 3 2 6 8" xfId="23896"/>
    <cellStyle name="40% - Ênfase4 3 2 6 9" xfId="23897"/>
    <cellStyle name="40% - Ênfase4 3 3" xfId="3103"/>
    <cellStyle name="40% - Ênfase4 3 3 10" xfId="23898"/>
    <cellStyle name="40% - Ênfase4 3 3 11" xfId="23899"/>
    <cellStyle name="40% - Ênfase4 3 3 12" xfId="23900"/>
    <cellStyle name="40% - Ênfase4 3 3 2" xfId="23901"/>
    <cellStyle name="40% - Ênfase4 3 3 3" xfId="23902"/>
    <cellStyle name="40% - Ênfase4 3 3 3 2" xfId="23903"/>
    <cellStyle name="40% - Ênfase4 3 3 3 2 2" xfId="23904"/>
    <cellStyle name="40% - Ênfase4 3 3 3 2 2 2" xfId="23905"/>
    <cellStyle name="40% - Ênfase4 3 3 3 2 3" xfId="23906"/>
    <cellStyle name="40% - Ênfase4 3 3 3 2 4" xfId="23907"/>
    <cellStyle name="40% - Ênfase4 3 3 3 2 5" xfId="23908"/>
    <cellStyle name="40% - Ênfase4 3 3 3 2 6" xfId="23909"/>
    <cellStyle name="40% - Ênfase4 3 3 3 3" xfId="23910"/>
    <cellStyle name="40% - Ênfase4 3 3 3 3 2" xfId="23911"/>
    <cellStyle name="40% - Ênfase4 3 3 3 3 3" xfId="23912"/>
    <cellStyle name="40% - Ênfase4 3 3 3 3 4" xfId="23913"/>
    <cellStyle name="40% - Ênfase4 3 3 3 4" xfId="23914"/>
    <cellStyle name="40% - Ênfase4 3 3 3 5" xfId="23915"/>
    <cellStyle name="40% - Ênfase4 3 3 3 6" xfId="23916"/>
    <cellStyle name="40% - Ênfase4 3 3 3 7" xfId="23917"/>
    <cellStyle name="40% - Ênfase4 3 3 3 8" xfId="23918"/>
    <cellStyle name="40% - Ênfase4 3 3 3 9" xfId="23919"/>
    <cellStyle name="40% - Ênfase4 3 3 4" xfId="23920"/>
    <cellStyle name="40% - Ênfase4 3 3 4 2" xfId="23921"/>
    <cellStyle name="40% - Ênfase4 3 3 4 2 2" xfId="23922"/>
    <cellStyle name="40% - Ênfase4 3 3 4 2 2 2" xfId="23923"/>
    <cellStyle name="40% - Ênfase4 3 3 4 2 3" xfId="23924"/>
    <cellStyle name="40% - Ênfase4 3 3 4 2 4" xfId="23925"/>
    <cellStyle name="40% - Ênfase4 3 3 4 2 5" xfId="23926"/>
    <cellStyle name="40% - Ênfase4 3 3 4 2 6" xfId="23927"/>
    <cellStyle name="40% - Ênfase4 3 3 4 3" xfId="23928"/>
    <cellStyle name="40% - Ênfase4 3 3 4 3 2" xfId="23929"/>
    <cellStyle name="40% - Ênfase4 3 3 4 3 3" xfId="23930"/>
    <cellStyle name="40% - Ênfase4 3 3 4 4" xfId="23931"/>
    <cellStyle name="40% - Ênfase4 3 3 4 5" xfId="23932"/>
    <cellStyle name="40% - Ênfase4 3 3 4 6" xfId="23933"/>
    <cellStyle name="40% - Ênfase4 3 3 4 7" xfId="23934"/>
    <cellStyle name="40% - Ênfase4 3 3 4 8" xfId="23935"/>
    <cellStyle name="40% - Ênfase4 3 3 5" xfId="23936"/>
    <cellStyle name="40% - Ênfase4 3 3 5 2" xfId="23937"/>
    <cellStyle name="40% - Ênfase4 3 3 5 2 2" xfId="23938"/>
    <cellStyle name="40% - Ênfase4 3 3 5 3" xfId="23939"/>
    <cellStyle name="40% - Ênfase4 3 3 5 4" xfId="23940"/>
    <cellStyle name="40% - Ênfase4 3 3 5 5" xfId="23941"/>
    <cellStyle name="40% - Ênfase4 3 3 5 6" xfId="23942"/>
    <cellStyle name="40% - Ênfase4 3 3 6" xfId="23943"/>
    <cellStyle name="40% - Ênfase4 3 3 6 2" xfId="23944"/>
    <cellStyle name="40% - Ênfase4 3 3 6 3" xfId="23945"/>
    <cellStyle name="40% - Ênfase4 3 3 6 4" xfId="23946"/>
    <cellStyle name="40% - Ênfase4 3 3 7" xfId="23947"/>
    <cellStyle name="40% - Ênfase4 3 3 8" xfId="23948"/>
    <cellStyle name="40% - Ênfase4 3 3 9" xfId="23949"/>
    <cellStyle name="40% - Ênfase4 3 4" xfId="23950"/>
    <cellStyle name="40% - Ênfase4 3 4 10" xfId="23951"/>
    <cellStyle name="40% - Ênfase4 3 4 2" xfId="23952"/>
    <cellStyle name="40% - Ênfase4 3 4 2 2" xfId="23953"/>
    <cellStyle name="40% - Ênfase4 3 4 2 2 2" xfId="23954"/>
    <cellStyle name="40% - Ênfase4 3 4 2 2 2 2" xfId="23955"/>
    <cellStyle name="40% - Ênfase4 3 4 2 2 3" xfId="23956"/>
    <cellStyle name="40% - Ênfase4 3 4 2 2 4" xfId="23957"/>
    <cellStyle name="40% - Ênfase4 3 4 2 2 5" xfId="23958"/>
    <cellStyle name="40% - Ênfase4 3 4 2 2 6" xfId="23959"/>
    <cellStyle name="40% - Ênfase4 3 4 2 3" xfId="23960"/>
    <cellStyle name="40% - Ênfase4 3 4 2 3 2" xfId="23961"/>
    <cellStyle name="40% - Ênfase4 3 4 2 3 3" xfId="23962"/>
    <cellStyle name="40% - Ênfase4 3 4 2 4" xfId="23963"/>
    <cellStyle name="40% - Ênfase4 3 4 2 5" xfId="23964"/>
    <cellStyle name="40% - Ênfase4 3 4 2 6" xfId="23965"/>
    <cellStyle name="40% - Ênfase4 3 4 2 7" xfId="23966"/>
    <cellStyle name="40% - Ênfase4 3 4 2 8" xfId="23967"/>
    <cellStyle name="40% - Ênfase4 3 4 3" xfId="23968"/>
    <cellStyle name="40% - Ênfase4 3 4 3 2" xfId="23969"/>
    <cellStyle name="40% - Ênfase4 3 4 3 2 2" xfId="23970"/>
    <cellStyle name="40% - Ênfase4 3 4 3 3" xfId="23971"/>
    <cellStyle name="40% - Ênfase4 3 4 3 4" xfId="23972"/>
    <cellStyle name="40% - Ênfase4 3 4 3 5" xfId="23973"/>
    <cellStyle name="40% - Ênfase4 3 4 3 6" xfId="23974"/>
    <cellStyle name="40% - Ênfase4 3 4 4" xfId="23975"/>
    <cellStyle name="40% - Ênfase4 3 4 4 2" xfId="23976"/>
    <cellStyle name="40% - Ênfase4 3 4 4 3" xfId="23977"/>
    <cellStyle name="40% - Ênfase4 3 4 4 4" xfId="23978"/>
    <cellStyle name="40% - Ênfase4 3 4 5" xfId="23979"/>
    <cellStyle name="40% - Ênfase4 3 4 6" xfId="23980"/>
    <cellStyle name="40% - Ênfase4 3 4 7" xfId="23981"/>
    <cellStyle name="40% - Ênfase4 3 4 8" xfId="23982"/>
    <cellStyle name="40% - Ênfase4 3 4 9" xfId="23983"/>
    <cellStyle name="40% - Ênfase4 4" xfId="315"/>
    <cellStyle name="40% - Ênfase4 4 2" xfId="316"/>
    <cellStyle name="40% - Ênfase4 4 3" xfId="3104"/>
    <cellStyle name="40% - Ênfase4 4 3 10" xfId="23984"/>
    <cellStyle name="40% - Ênfase4 4 3 11" xfId="23985"/>
    <cellStyle name="40% - Ênfase4 4 3 12" xfId="23986"/>
    <cellStyle name="40% - Ênfase4 4 3 2" xfId="23987"/>
    <cellStyle name="40% - Ênfase4 4 3 3" xfId="23988"/>
    <cellStyle name="40% - Ênfase4 4 3 3 2" xfId="23989"/>
    <cellStyle name="40% - Ênfase4 4 3 3 2 2" xfId="23990"/>
    <cellStyle name="40% - Ênfase4 4 3 3 2 2 2" xfId="23991"/>
    <cellStyle name="40% - Ênfase4 4 3 3 2 3" xfId="23992"/>
    <cellStyle name="40% - Ênfase4 4 3 3 2 4" xfId="23993"/>
    <cellStyle name="40% - Ênfase4 4 3 3 2 5" xfId="23994"/>
    <cellStyle name="40% - Ênfase4 4 3 3 2 6" xfId="23995"/>
    <cellStyle name="40% - Ênfase4 4 3 3 3" xfId="23996"/>
    <cellStyle name="40% - Ênfase4 4 3 3 3 2" xfId="23997"/>
    <cellStyle name="40% - Ênfase4 4 3 3 3 3" xfId="23998"/>
    <cellStyle name="40% - Ênfase4 4 3 3 3 4" xfId="23999"/>
    <cellStyle name="40% - Ênfase4 4 3 3 4" xfId="24000"/>
    <cellStyle name="40% - Ênfase4 4 3 3 5" xfId="24001"/>
    <cellStyle name="40% - Ênfase4 4 3 3 6" xfId="24002"/>
    <cellStyle name="40% - Ênfase4 4 3 3 7" xfId="24003"/>
    <cellStyle name="40% - Ênfase4 4 3 3 8" xfId="24004"/>
    <cellStyle name="40% - Ênfase4 4 3 3 9" xfId="24005"/>
    <cellStyle name="40% - Ênfase4 4 3 4" xfId="24006"/>
    <cellStyle name="40% - Ênfase4 4 3 4 2" xfId="24007"/>
    <cellStyle name="40% - Ênfase4 4 3 4 2 2" xfId="24008"/>
    <cellStyle name="40% - Ênfase4 4 3 4 2 2 2" xfId="24009"/>
    <cellStyle name="40% - Ênfase4 4 3 4 2 3" xfId="24010"/>
    <cellStyle name="40% - Ênfase4 4 3 4 2 4" xfId="24011"/>
    <cellStyle name="40% - Ênfase4 4 3 4 2 5" xfId="24012"/>
    <cellStyle name="40% - Ênfase4 4 3 4 2 6" xfId="24013"/>
    <cellStyle name="40% - Ênfase4 4 3 4 3" xfId="24014"/>
    <cellStyle name="40% - Ênfase4 4 3 4 3 2" xfId="24015"/>
    <cellStyle name="40% - Ênfase4 4 3 4 3 3" xfId="24016"/>
    <cellStyle name="40% - Ênfase4 4 3 4 4" xfId="24017"/>
    <cellStyle name="40% - Ênfase4 4 3 4 5" xfId="24018"/>
    <cellStyle name="40% - Ênfase4 4 3 4 6" xfId="24019"/>
    <cellStyle name="40% - Ênfase4 4 3 4 7" xfId="24020"/>
    <cellStyle name="40% - Ênfase4 4 3 4 8" xfId="24021"/>
    <cellStyle name="40% - Ênfase4 4 3 5" xfId="24022"/>
    <cellStyle name="40% - Ênfase4 4 3 5 2" xfId="24023"/>
    <cellStyle name="40% - Ênfase4 4 3 5 2 2" xfId="24024"/>
    <cellStyle name="40% - Ênfase4 4 3 5 3" xfId="24025"/>
    <cellStyle name="40% - Ênfase4 4 3 5 4" xfId="24026"/>
    <cellStyle name="40% - Ênfase4 4 3 5 5" xfId="24027"/>
    <cellStyle name="40% - Ênfase4 4 3 5 6" xfId="24028"/>
    <cellStyle name="40% - Ênfase4 4 3 6" xfId="24029"/>
    <cellStyle name="40% - Ênfase4 4 3 6 2" xfId="24030"/>
    <cellStyle name="40% - Ênfase4 4 3 6 3" xfId="24031"/>
    <cellStyle name="40% - Ênfase4 4 3 6 4" xfId="24032"/>
    <cellStyle name="40% - Ênfase4 4 3 7" xfId="24033"/>
    <cellStyle name="40% - Ênfase4 4 3 8" xfId="24034"/>
    <cellStyle name="40% - Ênfase4 4 3 9" xfId="24035"/>
    <cellStyle name="40% - Ênfase4 4 4" xfId="24036"/>
    <cellStyle name="40% - Ênfase4 4 4 10" xfId="24037"/>
    <cellStyle name="40% - Ênfase4 4 4 2" xfId="24038"/>
    <cellStyle name="40% - Ênfase4 4 4 2 2" xfId="24039"/>
    <cellStyle name="40% - Ênfase4 4 4 2 2 2" xfId="24040"/>
    <cellStyle name="40% - Ênfase4 4 4 2 2 2 2" xfId="24041"/>
    <cellStyle name="40% - Ênfase4 4 4 2 2 3" xfId="24042"/>
    <cellStyle name="40% - Ênfase4 4 4 2 2 4" xfId="24043"/>
    <cellStyle name="40% - Ênfase4 4 4 2 2 5" xfId="24044"/>
    <cellStyle name="40% - Ênfase4 4 4 2 2 6" xfId="24045"/>
    <cellStyle name="40% - Ênfase4 4 4 2 3" xfId="24046"/>
    <cellStyle name="40% - Ênfase4 4 4 2 3 2" xfId="24047"/>
    <cellStyle name="40% - Ênfase4 4 4 2 3 3" xfId="24048"/>
    <cellStyle name="40% - Ênfase4 4 4 2 4" xfId="24049"/>
    <cellStyle name="40% - Ênfase4 4 4 2 5" xfId="24050"/>
    <cellStyle name="40% - Ênfase4 4 4 2 6" xfId="24051"/>
    <cellStyle name="40% - Ênfase4 4 4 2 7" xfId="24052"/>
    <cellStyle name="40% - Ênfase4 4 4 2 8" xfId="24053"/>
    <cellStyle name="40% - Ênfase4 4 4 3" xfId="24054"/>
    <cellStyle name="40% - Ênfase4 4 4 3 2" xfId="24055"/>
    <cellStyle name="40% - Ênfase4 4 4 3 2 2" xfId="24056"/>
    <cellStyle name="40% - Ênfase4 4 4 3 3" xfId="24057"/>
    <cellStyle name="40% - Ênfase4 4 4 3 4" xfId="24058"/>
    <cellStyle name="40% - Ênfase4 4 4 3 5" xfId="24059"/>
    <cellStyle name="40% - Ênfase4 4 4 3 6" xfId="24060"/>
    <cellStyle name="40% - Ênfase4 4 4 4" xfId="24061"/>
    <cellStyle name="40% - Ênfase4 4 4 4 2" xfId="24062"/>
    <cellStyle name="40% - Ênfase4 4 4 4 3" xfId="24063"/>
    <cellStyle name="40% - Ênfase4 4 4 4 4" xfId="24064"/>
    <cellStyle name="40% - Ênfase4 4 4 5" xfId="24065"/>
    <cellStyle name="40% - Ênfase4 4 4 6" xfId="24066"/>
    <cellStyle name="40% - Ênfase4 4 4 7" xfId="24067"/>
    <cellStyle name="40% - Ênfase4 4 4 8" xfId="24068"/>
    <cellStyle name="40% - Ênfase4 4 4 9" xfId="24069"/>
    <cellStyle name="40% - Ênfase4 5" xfId="317"/>
    <cellStyle name="40% - Ênfase4 5 2" xfId="318"/>
    <cellStyle name="40% - Ênfase4 5 3" xfId="3105"/>
    <cellStyle name="40% - Ênfase4 5 3 10" xfId="24070"/>
    <cellStyle name="40% - Ênfase4 5 3 11" xfId="24071"/>
    <cellStyle name="40% - Ênfase4 5 3 12" xfId="24072"/>
    <cellStyle name="40% - Ênfase4 5 3 2" xfId="24073"/>
    <cellStyle name="40% - Ênfase4 5 3 3" xfId="24074"/>
    <cellStyle name="40% - Ênfase4 5 3 3 2" xfId="24075"/>
    <cellStyle name="40% - Ênfase4 5 3 3 2 2" xfId="24076"/>
    <cellStyle name="40% - Ênfase4 5 3 3 2 2 2" xfId="24077"/>
    <cellStyle name="40% - Ênfase4 5 3 3 2 3" xfId="24078"/>
    <cellStyle name="40% - Ênfase4 5 3 3 2 4" xfId="24079"/>
    <cellStyle name="40% - Ênfase4 5 3 3 2 5" xfId="24080"/>
    <cellStyle name="40% - Ênfase4 5 3 3 2 6" xfId="24081"/>
    <cellStyle name="40% - Ênfase4 5 3 3 3" xfId="24082"/>
    <cellStyle name="40% - Ênfase4 5 3 3 3 2" xfId="24083"/>
    <cellStyle name="40% - Ênfase4 5 3 3 3 3" xfId="24084"/>
    <cellStyle name="40% - Ênfase4 5 3 3 3 4" xfId="24085"/>
    <cellStyle name="40% - Ênfase4 5 3 3 4" xfId="24086"/>
    <cellStyle name="40% - Ênfase4 5 3 3 5" xfId="24087"/>
    <cellStyle name="40% - Ênfase4 5 3 3 6" xfId="24088"/>
    <cellStyle name="40% - Ênfase4 5 3 3 7" xfId="24089"/>
    <cellStyle name="40% - Ênfase4 5 3 3 8" xfId="24090"/>
    <cellStyle name="40% - Ênfase4 5 3 3 9" xfId="24091"/>
    <cellStyle name="40% - Ênfase4 5 3 4" xfId="24092"/>
    <cellStyle name="40% - Ênfase4 5 3 4 2" xfId="24093"/>
    <cellStyle name="40% - Ênfase4 5 3 4 2 2" xfId="24094"/>
    <cellStyle name="40% - Ênfase4 5 3 4 2 2 2" xfId="24095"/>
    <cellStyle name="40% - Ênfase4 5 3 4 2 3" xfId="24096"/>
    <cellStyle name="40% - Ênfase4 5 3 4 2 4" xfId="24097"/>
    <cellStyle name="40% - Ênfase4 5 3 4 2 5" xfId="24098"/>
    <cellStyle name="40% - Ênfase4 5 3 4 2 6" xfId="24099"/>
    <cellStyle name="40% - Ênfase4 5 3 4 3" xfId="24100"/>
    <cellStyle name="40% - Ênfase4 5 3 4 3 2" xfId="24101"/>
    <cellStyle name="40% - Ênfase4 5 3 4 3 3" xfId="24102"/>
    <cellStyle name="40% - Ênfase4 5 3 4 4" xfId="24103"/>
    <cellStyle name="40% - Ênfase4 5 3 4 5" xfId="24104"/>
    <cellStyle name="40% - Ênfase4 5 3 4 6" xfId="24105"/>
    <cellStyle name="40% - Ênfase4 5 3 4 7" xfId="24106"/>
    <cellStyle name="40% - Ênfase4 5 3 4 8" xfId="24107"/>
    <cellStyle name="40% - Ênfase4 5 3 5" xfId="24108"/>
    <cellStyle name="40% - Ênfase4 5 3 5 2" xfId="24109"/>
    <cellStyle name="40% - Ênfase4 5 3 5 2 2" xfId="24110"/>
    <cellStyle name="40% - Ênfase4 5 3 5 3" xfId="24111"/>
    <cellStyle name="40% - Ênfase4 5 3 5 4" xfId="24112"/>
    <cellStyle name="40% - Ênfase4 5 3 5 5" xfId="24113"/>
    <cellStyle name="40% - Ênfase4 5 3 5 6" xfId="24114"/>
    <cellStyle name="40% - Ênfase4 5 3 6" xfId="24115"/>
    <cellStyle name="40% - Ênfase4 5 3 6 2" xfId="24116"/>
    <cellStyle name="40% - Ênfase4 5 3 6 3" xfId="24117"/>
    <cellStyle name="40% - Ênfase4 5 3 6 4" xfId="24118"/>
    <cellStyle name="40% - Ênfase4 5 3 7" xfId="24119"/>
    <cellStyle name="40% - Ênfase4 5 3 8" xfId="24120"/>
    <cellStyle name="40% - Ênfase4 5 3 9" xfId="24121"/>
    <cellStyle name="40% - Ênfase4 5 4" xfId="24122"/>
    <cellStyle name="40% - Ênfase4 5 4 10" xfId="24123"/>
    <cellStyle name="40% - Ênfase4 5 4 2" xfId="24124"/>
    <cellStyle name="40% - Ênfase4 5 4 2 2" xfId="24125"/>
    <cellStyle name="40% - Ênfase4 5 4 2 2 2" xfId="24126"/>
    <cellStyle name="40% - Ênfase4 5 4 2 2 2 2" xfId="24127"/>
    <cellStyle name="40% - Ênfase4 5 4 2 2 3" xfId="24128"/>
    <cellStyle name="40% - Ênfase4 5 4 2 2 4" xfId="24129"/>
    <cellStyle name="40% - Ênfase4 5 4 2 2 5" xfId="24130"/>
    <cellStyle name="40% - Ênfase4 5 4 2 2 6" xfId="24131"/>
    <cellStyle name="40% - Ênfase4 5 4 2 3" xfId="24132"/>
    <cellStyle name="40% - Ênfase4 5 4 2 3 2" xfId="24133"/>
    <cellStyle name="40% - Ênfase4 5 4 2 3 3" xfId="24134"/>
    <cellStyle name="40% - Ênfase4 5 4 2 4" xfId="24135"/>
    <cellStyle name="40% - Ênfase4 5 4 2 5" xfId="24136"/>
    <cellStyle name="40% - Ênfase4 5 4 2 6" xfId="24137"/>
    <cellStyle name="40% - Ênfase4 5 4 2 7" xfId="24138"/>
    <cellStyle name="40% - Ênfase4 5 4 2 8" xfId="24139"/>
    <cellStyle name="40% - Ênfase4 5 4 3" xfId="24140"/>
    <cellStyle name="40% - Ênfase4 5 4 3 2" xfId="24141"/>
    <cellStyle name="40% - Ênfase4 5 4 3 2 2" xfId="24142"/>
    <cellStyle name="40% - Ênfase4 5 4 3 3" xfId="24143"/>
    <cellStyle name="40% - Ênfase4 5 4 3 4" xfId="24144"/>
    <cellStyle name="40% - Ênfase4 5 4 3 5" xfId="24145"/>
    <cellStyle name="40% - Ênfase4 5 4 3 6" xfId="24146"/>
    <cellStyle name="40% - Ênfase4 5 4 4" xfId="24147"/>
    <cellStyle name="40% - Ênfase4 5 4 4 2" xfId="24148"/>
    <cellStyle name="40% - Ênfase4 5 4 4 3" xfId="24149"/>
    <cellStyle name="40% - Ênfase4 5 4 4 4" xfId="24150"/>
    <cellStyle name="40% - Ênfase4 5 4 5" xfId="24151"/>
    <cellStyle name="40% - Ênfase4 5 4 6" xfId="24152"/>
    <cellStyle name="40% - Ênfase4 5 4 7" xfId="24153"/>
    <cellStyle name="40% - Ênfase4 5 4 8" xfId="24154"/>
    <cellStyle name="40% - Ênfase4 5 4 9" xfId="24155"/>
    <cellStyle name="40% - Ênfase4 6" xfId="319"/>
    <cellStyle name="40% - Ênfase4 6 2" xfId="320"/>
    <cellStyle name="40% - Ênfase4 6 3" xfId="3106"/>
    <cellStyle name="40% - Ênfase4 6 3 10" xfId="24156"/>
    <cellStyle name="40% - Ênfase4 6 3 11" xfId="24157"/>
    <cellStyle name="40% - Ênfase4 6 3 12" xfId="24158"/>
    <cellStyle name="40% - Ênfase4 6 3 2" xfId="24159"/>
    <cellStyle name="40% - Ênfase4 6 3 3" xfId="24160"/>
    <cellStyle name="40% - Ênfase4 6 3 3 2" xfId="24161"/>
    <cellStyle name="40% - Ênfase4 6 3 3 2 2" xfId="24162"/>
    <cellStyle name="40% - Ênfase4 6 3 3 2 2 2" xfId="24163"/>
    <cellStyle name="40% - Ênfase4 6 3 3 2 3" xfId="24164"/>
    <cellStyle name="40% - Ênfase4 6 3 3 2 4" xfId="24165"/>
    <cellStyle name="40% - Ênfase4 6 3 3 2 5" xfId="24166"/>
    <cellStyle name="40% - Ênfase4 6 3 3 2 6" xfId="24167"/>
    <cellStyle name="40% - Ênfase4 6 3 3 3" xfId="24168"/>
    <cellStyle name="40% - Ênfase4 6 3 3 3 2" xfId="24169"/>
    <cellStyle name="40% - Ênfase4 6 3 3 3 3" xfId="24170"/>
    <cellStyle name="40% - Ênfase4 6 3 3 3 4" xfId="24171"/>
    <cellStyle name="40% - Ênfase4 6 3 3 4" xfId="24172"/>
    <cellStyle name="40% - Ênfase4 6 3 3 5" xfId="24173"/>
    <cellStyle name="40% - Ênfase4 6 3 3 6" xfId="24174"/>
    <cellStyle name="40% - Ênfase4 6 3 3 7" xfId="24175"/>
    <cellStyle name="40% - Ênfase4 6 3 3 8" xfId="24176"/>
    <cellStyle name="40% - Ênfase4 6 3 3 9" xfId="24177"/>
    <cellStyle name="40% - Ênfase4 6 3 4" xfId="24178"/>
    <cellStyle name="40% - Ênfase4 6 3 4 2" xfId="24179"/>
    <cellStyle name="40% - Ênfase4 6 3 4 2 2" xfId="24180"/>
    <cellStyle name="40% - Ênfase4 6 3 4 2 2 2" xfId="24181"/>
    <cellStyle name="40% - Ênfase4 6 3 4 2 3" xfId="24182"/>
    <cellStyle name="40% - Ênfase4 6 3 4 2 4" xfId="24183"/>
    <cellStyle name="40% - Ênfase4 6 3 4 2 5" xfId="24184"/>
    <cellStyle name="40% - Ênfase4 6 3 4 2 6" xfId="24185"/>
    <cellStyle name="40% - Ênfase4 6 3 4 3" xfId="24186"/>
    <cellStyle name="40% - Ênfase4 6 3 4 3 2" xfId="24187"/>
    <cellStyle name="40% - Ênfase4 6 3 4 3 3" xfId="24188"/>
    <cellStyle name="40% - Ênfase4 6 3 4 4" xfId="24189"/>
    <cellStyle name="40% - Ênfase4 6 3 4 5" xfId="24190"/>
    <cellStyle name="40% - Ênfase4 6 3 4 6" xfId="24191"/>
    <cellStyle name="40% - Ênfase4 6 3 4 7" xfId="24192"/>
    <cellStyle name="40% - Ênfase4 6 3 4 8" xfId="24193"/>
    <cellStyle name="40% - Ênfase4 6 3 5" xfId="24194"/>
    <cellStyle name="40% - Ênfase4 6 3 5 2" xfId="24195"/>
    <cellStyle name="40% - Ênfase4 6 3 5 2 2" xfId="24196"/>
    <cellStyle name="40% - Ênfase4 6 3 5 3" xfId="24197"/>
    <cellStyle name="40% - Ênfase4 6 3 5 4" xfId="24198"/>
    <cellStyle name="40% - Ênfase4 6 3 5 5" xfId="24199"/>
    <cellStyle name="40% - Ênfase4 6 3 5 6" xfId="24200"/>
    <cellStyle name="40% - Ênfase4 6 3 6" xfId="24201"/>
    <cellStyle name="40% - Ênfase4 6 3 6 2" xfId="24202"/>
    <cellStyle name="40% - Ênfase4 6 3 6 3" xfId="24203"/>
    <cellStyle name="40% - Ênfase4 6 3 6 4" xfId="24204"/>
    <cellStyle name="40% - Ênfase4 6 3 7" xfId="24205"/>
    <cellStyle name="40% - Ênfase4 6 3 8" xfId="24206"/>
    <cellStyle name="40% - Ênfase4 6 3 9" xfId="24207"/>
    <cellStyle name="40% - Ênfase4 6 4" xfId="24208"/>
    <cellStyle name="40% - Ênfase4 6 4 10" xfId="24209"/>
    <cellStyle name="40% - Ênfase4 6 4 2" xfId="24210"/>
    <cellStyle name="40% - Ênfase4 6 4 2 2" xfId="24211"/>
    <cellStyle name="40% - Ênfase4 6 4 2 2 2" xfId="24212"/>
    <cellStyle name="40% - Ênfase4 6 4 2 2 2 2" xfId="24213"/>
    <cellStyle name="40% - Ênfase4 6 4 2 2 3" xfId="24214"/>
    <cellStyle name="40% - Ênfase4 6 4 2 2 4" xfId="24215"/>
    <cellStyle name="40% - Ênfase4 6 4 2 2 5" xfId="24216"/>
    <cellStyle name="40% - Ênfase4 6 4 2 2 6" xfId="24217"/>
    <cellStyle name="40% - Ênfase4 6 4 2 3" xfId="24218"/>
    <cellStyle name="40% - Ênfase4 6 4 2 3 2" xfId="24219"/>
    <cellStyle name="40% - Ênfase4 6 4 2 3 3" xfId="24220"/>
    <cellStyle name="40% - Ênfase4 6 4 2 4" xfId="24221"/>
    <cellStyle name="40% - Ênfase4 6 4 2 5" xfId="24222"/>
    <cellStyle name="40% - Ênfase4 6 4 2 6" xfId="24223"/>
    <cellStyle name="40% - Ênfase4 6 4 2 7" xfId="24224"/>
    <cellStyle name="40% - Ênfase4 6 4 2 8" xfId="24225"/>
    <cellStyle name="40% - Ênfase4 6 4 3" xfId="24226"/>
    <cellStyle name="40% - Ênfase4 6 4 3 2" xfId="24227"/>
    <cellStyle name="40% - Ênfase4 6 4 3 2 2" xfId="24228"/>
    <cellStyle name="40% - Ênfase4 6 4 3 3" xfId="24229"/>
    <cellStyle name="40% - Ênfase4 6 4 3 4" xfId="24230"/>
    <cellStyle name="40% - Ênfase4 6 4 3 5" xfId="24231"/>
    <cellStyle name="40% - Ênfase4 6 4 3 6" xfId="24232"/>
    <cellStyle name="40% - Ênfase4 6 4 4" xfId="24233"/>
    <cellStyle name="40% - Ênfase4 6 4 4 2" xfId="24234"/>
    <cellStyle name="40% - Ênfase4 6 4 4 3" xfId="24235"/>
    <cellStyle name="40% - Ênfase4 6 4 4 4" xfId="24236"/>
    <cellStyle name="40% - Ênfase4 6 4 5" xfId="24237"/>
    <cellStyle name="40% - Ênfase4 6 4 6" xfId="24238"/>
    <cellStyle name="40% - Ênfase4 6 4 7" xfId="24239"/>
    <cellStyle name="40% - Ênfase4 6 4 8" xfId="24240"/>
    <cellStyle name="40% - Ênfase4 6 4 9" xfId="24241"/>
    <cellStyle name="40% - Ênfase4 7" xfId="321"/>
    <cellStyle name="40% - Ênfase4 7 2" xfId="322"/>
    <cellStyle name="40% - Ênfase4 7 3" xfId="3107"/>
    <cellStyle name="40% - Ênfase4 7 3 10" xfId="24242"/>
    <cellStyle name="40% - Ênfase4 7 3 11" xfId="24243"/>
    <cellStyle name="40% - Ênfase4 7 3 12" xfId="24244"/>
    <cellStyle name="40% - Ênfase4 7 3 2" xfId="24245"/>
    <cellStyle name="40% - Ênfase4 7 3 3" xfId="24246"/>
    <cellStyle name="40% - Ênfase4 7 3 3 2" xfId="24247"/>
    <cellStyle name="40% - Ênfase4 7 3 3 2 2" xfId="24248"/>
    <cellStyle name="40% - Ênfase4 7 3 3 2 2 2" xfId="24249"/>
    <cellStyle name="40% - Ênfase4 7 3 3 2 3" xfId="24250"/>
    <cellStyle name="40% - Ênfase4 7 3 3 2 4" xfId="24251"/>
    <cellStyle name="40% - Ênfase4 7 3 3 2 5" xfId="24252"/>
    <cellStyle name="40% - Ênfase4 7 3 3 2 6" xfId="24253"/>
    <cellStyle name="40% - Ênfase4 7 3 3 3" xfId="24254"/>
    <cellStyle name="40% - Ênfase4 7 3 3 3 2" xfId="24255"/>
    <cellStyle name="40% - Ênfase4 7 3 3 3 3" xfId="24256"/>
    <cellStyle name="40% - Ênfase4 7 3 3 3 4" xfId="24257"/>
    <cellStyle name="40% - Ênfase4 7 3 3 4" xfId="24258"/>
    <cellStyle name="40% - Ênfase4 7 3 3 5" xfId="24259"/>
    <cellStyle name="40% - Ênfase4 7 3 3 6" xfId="24260"/>
    <cellStyle name="40% - Ênfase4 7 3 3 7" xfId="24261"/>
    <cellStyle name="40% - Ênfase4 7 3 3 8" xfId="24262"/>
    <cellStyle name="40% - Ênfase4 7 3 3 9" xfId="24263"/>
    <cellStyle name="40% - Ênfase4 7 3 4" xfId="24264"/>
    <cellStyle name="40% - Ênfase4 7 3 4 2" xfId="24265"/>
    <cellStyle name="40% - Ênfase4 7 3 4 2 2" xfId="24266"/>
    <cellStyle name="40% - Ênfase4 7 3 4 2 2 2" xfId="24267"/>
    <cellStyle name="40% - Ênfase4 7 3 4 2 3" xfId="24268"/>
    <cellStyle name="40% - Ênfase4 7 3 4 2 4" xfId="24269"/>
    <cellStyle name="40% - Ênfase4 7 3 4 2 5" xfId="24270"/>
    <cellStyle name="40% - Ênfase4 7 3 4 2 6" xfId="24271"/>
    <cellStyle name="40% - Ênfase4 7 3 4 3" xfId="24272"/>
    <cellStyle name="40% - Ênfase4 7 3 4 3 2" xfId="24273"/>
    <cellStyle name="40% - Ênfase4 7 3 4 3 3" xfId="24274"/>
    <cellStyle name="40% - Ênfase4 7 3 4 4" xfId="24275"/>
    <cellStyle name="40% - Ênfase4 7 3 4 5" xfId="24276"/>
    <cellStyle name="40% - Ênfase4 7 3 4 6" xfId="24277"/>
    <cellStyle name="40% - Ênfase4 7 3 4 7" xfId="24278"/>
    <cellStyle name="40% - Ênfase4 7 3 4 8" xfId="24279"/>
    <cellStyle name="40% - Ênfase4 7 3 5" xfId="24280"/>
    <cellStyle name="40% - Ênfase4 7 3 5 2" xfId="24281"/>
    <cellStyle name="40% - Ênfase4 7 3 5 2 2" xfId="24282"/>
    <cellStyle name="40% - Ênfase4 7 3 5 3" xfId="24283"/>
    <cellStyle name="40% - Ênfase4 7 3 5 4" xfId="24284"/>
    <cellStyle name="40% - Ênfase4 7 3 5 5" xfId="24285"/>
    <cellStyle name="40% - Ênfase4 7 3 5 6" xfId="24286"/>
    <cellStyle name="40% - Ênfase4 7 3 6" xfId="24287"/>
    <cellStyle name="40% - Ênfase4 7 3 6 2" xfId="24288"/>
    <cellStyle name="40% - Ênfase4 7 3 6 3" xfId="24289"/>
    <cellStyle name="40% - Ênfase4 7 3 6 4" xfId="24290"/>
    <cellStyle name="40% - Ênfase4 7 3 7" xfId="24291"/>
    <cellStyle name="40% - Ênfase4 7 3 8" xfId="24292"/>
    <cellStyle name="40% - Ênfase4 7 3 9" xfId="24293"/>
    <cellStyle name="40% - Ênfase4 7 4" xfId="24294"/>
    <cellStyle name="40% - Ênfase4 7 4 10" xfId="24295"/>
    <cellStyle name="40% - Ênfase4 7 4 2" xfId="24296"/>
    <cellStyle name="40% - Ênfase4 7 4 2 2" xfId="24297"/>
    <cellStyle name="40% - Ênfase4 7 4 2 2 2" xfId="24298"/>
    <cellStyle name="40% - Ênfase4 7 4 2 2 2 2" xfId="24299"/>
    <cellStyle name="40% - Ênfase4 7 4 2 2 3" xfId="24300"/>
    <cellStyle name="40% - Ênfase4 7 4 2 2 4" xfId="24301"/>
    <cellStyle name="40% - Ênfase4 7 4 2 2 5" xfId="24302"/>
    <cellStyle name="40% - Ênfase4 7 4 2 2 6" xfId="24303"/>
    <cellStyle name="40% - Ênfase4 7 4 2 3" xfId="24304"/>
    <cellStyle name="40% - Ênfase4 7 4 2 3 2" xfId="24305"/>
    <cellStyle name="40% - Ênfase4 7 4 2 3 3" xfId="24306"/>
    <cellStyle name="40% - Ênfase4 7 4 2 4" xfId="24307"/>
    <cellStyle name="40% - Ênfase4 7 4 2 5" xfId="24308"/>
    <cellStyle name="40% - Ênfase4 7 4 2 6" xfId="24309"/>
    <cellStyle name="40% - Ênfase4 7 4 2 7" xfId="24310"/>
    <cellStyle name="40% - Ênfase4 7 4 2 8" xfId="24311"/>
    <cellStyle name="40% - Ênfase4 7 4 3" xfId="24312"/>
    <cellStyle name="40% - Ênfase4 7 4 3 2" xfId="24313"/>
    <cellStyle name="40% - Ênfase4 7 4 3 2 2" xfId="24314"/>
    <cellStyle name="40% - Ênfase4 7 4 3 3" xfId="24315"/>
    <cellStyle name="40% - Ênfase4 7 4 3 4" xfId="24316"/>
    <cellStyle name="40% - Ênfase4 7 4 3 5" xfId="24317"/>
    <cellStyle name="40% - Ênfase4 7 4 3 6" xfId="24318"/>
    <cellStyle name="40% - Ênfase4 7 4 4" xfId="24319"/>
    <cellStyle name="40% - Ênfase4 7 4 4 2" xfId="24320"/>
    <cellStyle name="40% - Ênfase4 7 4 4 3" xfId="24321"/>
    <cellStyle name="40% - Ênfase4 7 4 4 4" xfId="24322"/>
    <cellStyle name="40% - Ênfase4 7 4 5" xfId="24323"/>
    <cellStyle name="40% - Ênfase4 7 4 6" xfId="24324"/>
    <cellStyle name="40% - Ênfase4 7 4 7" xfId="24325"/>
    <cellStyle name="40% - Ênfase4 7 4 8" xfId="24326"/>
    <cellStyle name="40% - Ênfase4 7 4 9" xfId="24327"/>
    <cellStyle name="40% - Ênfase4 8" xfId="323"/>
    <cellStyle name="40% - Ênfase4 8 2" xfId="324"/>
    <cellStyle name="40% - Ênfase4 8 3" xfId="3108"/>
    <cellStyle name="40% - Ênfase4 8 3 10" xfId="24328"/>
    <cellStyle name="40% - Ênfase4 8 3 11" xfId="24329"/>
    <cellStyle name="40% - Ênfase4 8 3 12" xfId="24330"/>
    <cellStyle name="40% - Ênfase4 8 3 2" xfId="24331"/>
    <cellStyle name="40% - Ênfase4 8 3 3" xfId="24332"/>
    <cellStyle name="40% - Ênfase4 8 3 3 2" xfId="24333"/>
    <cellStyle name="40% - Ênfase4 8 3 3 2 2" xfId="24334"/>
    <cellStyle name="40% - Ênfase4 8 3 3 2 2 2" xfId="24335"/>
    <cellStyle name="40% - Ênfase4 8 3 3 2 3" xfId="24336"/>
    <cellStyle name="40% - Ênfase4 8 3 3 2 4" xfId="24337"/>
    <cellStyle name="40% - Ênfase4 8 3 3 2 5" xfId="24338"/>
    <cellStyle name="40% - Ênfase4 8 3 3 2 6" xfId="24339"/>
    <cellStyle name="40% - Ênfase4 8 3 3 3" xfId="24340"/>
    <cellStyle name="40% - Ênfase4 8 3 3 3 2" xfId="24341"/>
    <cellStyle name="40% - Ênfase4 8 3 3 3 3" xfId="24342"/>
    <cellStyle name="40% - Ênfase4 8 3 3 3 4" xfId="24343"/>
    <cellStyle name="40% - Ênfase4 8 3 3 4" xfId="24344"/>
    <cellStyle name="40% - Ênfase4 8 3 3 5" xfId="24345"/>
    <cellStyle name="40% - Ênfase4 8 3 3 6" xfId="24346"/>
    <cellStyle name="40% - Ênfase4 8 3 3 7" xfId="24347"/>
    <cellStyle name="40% - Ênfase4 8 3 3 8" xfId="24348"/>
    <cellStyle name="40% - Ênfase4 8 3 3 9" xfId="24349"/>
    <cellStyle name="40% - Ênfase4 8 3 4" xfId="24350"/>
    <cellStyle name="40% - Ênfase4 8 3 4 2" xfId="24351"/>
    <cellStyle name="40% - Ênfase4 8 3 4 2 2" xfId="24352"/>
    <cellStyle name="40% - Ênfase4 8 3 4 2 2 2" xfId="24353"/>
    <cellStyle name="40% - Ênfase4 8 3 4 2 3" xfId="24354"/>
    <cellStyle name="40% - Ênfase4 8 3 4 2 4" xfId="24355"/>
    <cellStyle name="40% - Ênfase4 8 3 4 2 5" xfId="24356"/>
    <cellStyle name="40% - Ênfase4 8 3 4 2 6" xfId="24357"/>
    <cellStyle name="40% - Ênfase4 8 3 4 3" xfId="24358"/>
    <cellStyle name="40% - Ênfase4 8 3 4 3 2" xfId="24359"/>
    <cellStyle name="40% - Ênfase4 8 3 4 3 3" xfId="24360"/>
    <cellStyle name="40% - Ênfase4 8 3 4 4" xfId="24361"/>
    <cellStyle name="40% - Ênfase4 8 3 4 5" xfId="24362"/>
    <cellStyle name="40% - Ênfase4 8 3 4 6" xfId="24363"/>
    <cellStyle name="40% - Ênfase4 8 3 4 7" xfId="24364"/>
    <cellStyle name="40% - Ênfase4 8 3 4 8" xfId="24365"/>
    <cellStyle name="40% - Ênfase4 8 3 5" xfId="24366"/>
    <cellStyle name="40% - Ênfase4 8 3 5 2" xfId="24367"/>
    <cellStyle name="40% - Ênfase4 8 3 5 2 2" xfId="24368"/>
    <cellStyle name="40% - Ênfase4 8 3 5 3" xfId="24369"/>
    <cellStyle name="40% - Ênfase4 8 3 5 4" xfId="24370"/>
    <cellStyle name="40% - Ênfase4 8 3 5 5" xfId="24371"/>
    <cellStyle name="40% - Ênfase4 8 3 5 6" xfId="24372"/>
    <cellStyle name="40% - Ênfase4 8 3 6" xfId="24373"/>
    <cellStyle name="40% - Ênfase4 8 3 6 2" xfId="24374"/>
    <cellStyle name="40% - Ênfase4 8 3 6 3" xfId="24375"/>
    <cellStyle name="40% - Ênfase4 8 3 6 4" xfId="24376"/>
    <cellStyle name="40% - Ênfase4 8 3 7" xfId="24377"/>
    <cellStyle name="40% - Ênfase4 8 3 8" xfId="24378"/>
    <cellStyle name="40% - Ênfase4 8 3 9" xfId="24379"/>
    <cellStyle name="40% - Ênfase4 8 4" xfId="24380"/>
    <cellStyle name="40% - Ênfase4 8 4 10" xfId="24381"/>
    <cellStyle name="40% - Ênfase4 8 4 2" xfId="24382"/>
    <cellStyle name="40% - Ênfase4 8 4 2 2" xfId="24383"/>
    <cellStyle name="40% - Ênfase4 8 4 2 2 2" xfId="24384"/>
    <cellStyle name="40% - Ênfase4 8 4 2 2 2 2" xfId="24385"/>
    <cellStyle name="40% - Ênfase4 8 4 2 2 3" xfId="24386"/>
    <cellStyle name="40% - Ênfase4 8 4 2 2 4" xfId="24387"/>
    <cellStyle name="40% - Ênfase4 8 4 2 2 5" xfId="24388"/>
    <cellStyle name="40% - Ênfase4 8 4 2 2 6" xfId="24389"/>
    <cellStyle name="40% - Ênfase4 8 4 2 3" xfId="24390"/>
    <cellStyle name="40% - Ênfase4 8 4 2 3 2" xfId="24391"/>
    <cellStyle name="40% - Ênfase4 8 4 2 3 3" xfId="24392"/>
    <cellStyle name="40% - Ênfase4 8 4 2 4" xfId="24393"/>
    <cellStyle name="40% - Ênfase4 8 4 2 5" xfId="24394"/>
    <cellStyle name="40% - Ênfase4 8 4 2 6" xfId="24395"/>
    <cellStyle name="40% - Ênfase4 8 4 2 7" xfId="24396"/>
    <cellStyle name="40% - Ênfase4 8 4 2 8" xfId="24397"/>
    <cellStyle name="40% - Ênfase4 8 4 3" xfId="24398"/>
    <cellStyle name="40% - Ênfase4 8 4 3 2" xfId="24399"/>
    <cellStyle name="40% - Ênfase4 8 4 3 2 2" xfId="24400"/>
    <cellStyle name="40% - Ênfase4 8 4 3 3" xfId="24401"/>
    <cellStyle name="40% - Ênfase4 8 4 3 4" xfId="24402"/>
    <cellStyle name="40% - Ênfase4 8 4 3 5" xfId="24403"/>
    <cellStyle name="40% - Ênfase4 8 4 3 6" xfId="24404"/>
    <cellStyle name="40% - Ênfase4 8 4 4" xfId="24405"/>
    <cellStyle name="40% - Ênfase4 8 4 4 2" xfId="24406"/>
    <cellStyle name="40% - Ênfase4 8 4 4 3" xfId="24407"/>
    <cellStyle name="40% - Ênfase4 8 4 4 4" xfId="24408"/>
    <cellStyle name="40% - Ênfase4 8 4 5" xfId="24409"/>
    <cellStyle name="40% - Ênfase4 8 4 6" xfId="24410"/>
    <cellStyle name="40% - Ênfase4 8 4 7" xfId="24411"/>
    <cellStyle name="40% - Ênfase4 8 4 8" xfId="24412"/>
    <cellStyle name="40% - Ênfase4 8 4 9" xfId="24413"/>
    <cellStyle name="40% - Ênfase4 9" xfId="325"/>
    <cellStyle name="40% - Ênfase4 9 2" xfId="326"/>
    <cellStyle name="40% - Ênfase4 9 3" xfId="3109"/>
    <cellStyle name="40% - Ênfase4 9 3 10" xfId="24414"/>
    <cellStyle name="40% - Ênfase4 9 3 11" xfId="24415"/>
    <cellStyle name="40% - Ênfase4 9 3 12" xfId="24416"/>
    <cellStyle name="40% - Ênfase4 9 3 2" xfId="24417"/>
    <cellStyle name="40% - Ênfase4 9 3 3" xfId="24418"/>
    <cellStyle name="40% - Ênfase4 9 3 3 2" xfId="24419"/>
    <cellStyle name="40% - Ênfase4 9 3 3 2 2" xfId="24420"/>
    <cellStyle name="40% - Ênfase4 9 3 3 2 2 2" xfId="24421"/>
    <cellStyle name="40% - Ênfase4 9 3 3 2 3" xfId="24422"/>
    <cellStyle name="40% - Ênfase4 9 3 3 2 4" xfId="24423"/>
    <cellStyle name="40% - Ênfase4 9 3 3 2 5" xfId="24424"/>
    <cellStyle name="40% - Ênfase4 9 3 3 2 6" xfId="24425"/>
    <cellStyle name="40% - Ênfase4 9 3 3 3" xfId="24426"/>
    <cellStyle name="40% - Ênfase4 9 3 3 3 2" xfId="24427"/>
    <cellStyle name="40% - Ênfase4 9 3 3 3 3" xfId="24428"/>
    <cellStyle name="40% - Ênfase4 9 3 3 3 4" xfId="24429"/>
    <cellStyle name="40% - Ênfase4 9 3 3 4" xfId="24430"/>
    <cellStyle name="40% - Ênfase4 9 3 3 5" xfId="24431"/>
    <cellStyle name="40% - Ênfase4 9 3 3 6" xfId="24432"/>
    <cellStyle name="40% - Ênfase4 9 3 3 7" xfId="24433"/>
    <cellStyle name="40% - Ênfase4 9 3 3 8" xfId="24434"/>
    <cellStyle name="40% - Ênfase4 9 3 3 9" xfId="24435"/>
    <cellStyle name="40% - Ênfase4 9 3 4" xfId="24436"/>
    <cellStyle name="40% - Ênfase4 9 3 4 2" xfId="24437"/>
    <cellStyle name="40% - Ênfase4 9 3 4 2 2" xfId="24438"/>
    <cellStyle name="40% - Ênfase4 9 3 4 2 2 2" xfId="24439"/>
    <cellStyle name="40% - Ênfase4 9 3 4 2 3" xfId="24440"/>
    <cellStyle name="40% - Ênfase4 9 3 4 2 4" xfId="24441"/>
    <cellStyle name="40% - Ênfase4 9 3 4 2 5" xfId="24442"/>
    <cellStyle name="40% - Ênfase4 9 3 4 2 6" xfId="24443"/>
    <cellStyle name="40% - Ênfase4 9 3 4 3" xfId="24444"/>
    <cellStyle name="40% - Ênfase4 9 3 4 3 2" xfId="24445"/>
    <cellStyle name="40% - Ênfase4 9 3 4 3 3" xfId="24446"/>
    <cellStyle name="40% - Ênfase4 9 3 4 4" xfId="24447"/>
    <cellStyle name="40% - Ênfase4 9 3 4 5" xfId="24448"/>
    <cellStyle name="40% - Ênfase4 9 3 4 6" xfId="24449"/>
    <cellStyle name="40% - Ênfase4 9 3 4 7" xfId="24450"/>
    <cellStyle name="40% - Ênfase4 9 3 4 8" xfId="24451"/>
    <cellStyle name="40% - Ênfase4 9 3 5" xfId="24452"/>
    <cellStyle name="40% - Ênfase4 9 3 5 2" xfId="24453"/>
    <cellStyle name="40% - Ênfase4 9 3 5 2 2" xfId="24454"/>
    <cellStyle name="40% - Ênfase4 9 3 5 3" xfId="24455"/>
    <cellStyle name="40% - Ênfase4 9 3 5 4" xfId="24456"/>
    <cellStyle name="40% - Ênfase4 9 3 5 5" xfId="24457"/>
    <cellStyle name="40% - Ênfase4 9 3 5 6" xfId="24458"/>
    <cellStyle name="40% - Ênfase4 9 3 6" xfId="24459"/>
    <cellStyle name="40% - Ênfase4 9 3 6 2" xfId="24460"/>
    <cellStyle name="40% - Ênfase4 9 3 6 3" xfId="24461"/>
    <cellStyle name="40% - Ênfase4 9 3 6 4" xfId="24462"/>
    <cellStyle name="40% - Ênfase4 9 3 7" xfId="24463"/>
    <cellStyle name="40% - Ênfase4 9 3 8" xfId="24464"/>
    <cellStyle name="40% - Ênfase4 9 3 9" xfId="24465"/>
    <cellStyle name="40% - Ênfase4 9 4" xfId="24466"/>
    <cellStyle name="40% - Ênfase4 9 4 10" xfId="24467"/>
    <cellStyle name="40% - Ênfase4 9 4 2" xfId="24468"/>
    <cellStyle name="40% - Ênfase4 9 4 2 2" xfId="24469"/>
    <cellStyle name="40% - Ênfase4 9 4 2 2 2" xfId="24470"/>
    <cellStyle name="40% - Ênfase4 9 4 2 2 2 2" xfId="24471"/>
    <cellStyle name="40% - Ênfase4 9 4 2 2 3" xfId="24472"/>
    <cellStyle name="40% - Ênfase4 9 4 2 2 4" xfId="24473"/>
    <cellStyle name="40% - Ênfase4 9 4 2 2 5" xfId="24474"/>
    <cellStyle name="40% - Ênfase4 9 4 2 2 6" xfId="24475"/>
    <cellStyle name="40% - Ênfase4 9 4 2 3" xfId="24476"/>
    <cellStyle name="40% - Ênfase4 9 4 2 3 2" xfId="24477"/>
    <cellStyle name="40% - Ênfase4 9 4 2 3 3" xfId="24478"/>
    <cellStyle name="40% - Ênfase4 9 4 2 4" xfId="24479"/>
    <cellStyle name="40% - Ênfase4 9 4 2 5" xfId="24480"/>
    <cellStyle name="40% - Ênfase4 9 4 2 6" xfId="24481"/>
    <cellStyle name="40% - Ênfase4 9 4 2 7" xfId="24482"/>
    <cellStyle name="40% - Ênfase4 9 4 2 8" xfId="24483"/>
    <cellStyle name="40% - Ênfase4 9 4 3" xfId="24484"/>
    <cellStyle name="40% - Ênfase4 9 4 3 2" xfId="24485"/>
    <cellStyle name="40% - Ênfase4 9 4 3 2 2" xfId="24486"/>
    <cellStyle name="40% - Ênfase4 9 4 3 3" xfId="24487"/>
    <cellStyle name="40% - Ênfase4 9 4 3 4" xfId="24488"/>
    <cellStyle name="40% - Ênfase4 9 4 3 5" xfId="24489"/>
    <cellStyle name="40% - Ênfase4 9 4 3 6" xfId="24490"/>
    <cellStyle name="40% - Ênfase4 9 4 4" xfId="24491"/>
    <cellStyle name="40% - Ênfase4 9 4 4 2" xfId="24492"/>
    <cellStyle name="40% - Ênfase4 9 4 4 3" xfId="24493"/>
    <cellStyle name="40% - Ênfase4 9 4 4 4" xfId="24494"/>
    <cellStyle name="40% - Ênfase4 9 4 5" xfId="24495"/>
    <cellStyle name="40% - Ênfase4 9 4 6" xfId="24496"/>
    <cellStyle name="40% - Ênfase4 9 4 7" xfId="24497"/>
    <cellStyle name="40% - Ênfase4 9 4 8" xfId="24498"/>
    <cellStyle name="40% - Ênfase4 9 4 9" xfId="24499"/>
    <cellStyle name="40% - Ênfase5" xfId="11" builtinId="47" customBuiltin="1"/>
    <cellStyle name="40% - Ênfase5 10" xfId="327"/>
    <cellStyle name="40% - Ênfase5 10 10" xfId="24500"/>
    <cellStyle name="40% - Ênfase5 10 11" xfId="24501"/>
    <cellStyle name="40% - Ênfase5 10 12" xfId="24502"/>
    <cellStyle name="40% - Ênfase5 10 13" xfId="24503"/>
    <cellStyle name="40% - Ênfase5 10 14" xfId="24504"/>
    <cellStyle name="40% - Ênfase5 10 15" xfId="24505"/>
    <cellStyle name="40% - Ênfase5 10 2" xfId="328"/>
    <cellStyle name="40% - Ênfase5 10 3" xfId="3110"/>
    <cellStyle name="40% - Ênfase5 10 3 10" xfId="24506"/>
    <cellStyle name="40% - Ênfase5 10 3 2" xfId="24507"/>
    <cellStyle name="40% - Ênfase5 10 3 2 2" xfId="24508"/>
    <cellStyle name="40% - Ênfase5 10 3 2 2 2" xfId="24509"/>
    <cellStyle name="40% - Ênfase5 10 3 2 2 2 2" xfId="24510"/>
    <cellStyle name="40% - Ênfase5 10 3 2 2 3" xfId="24511"/>
    <cellStyle name="40% - Ênfase5 10 3 2 2 4" xfId="24512"/>
    <cellStyle name="40% - Ênfase5 10 3 2 2 5" xfId="24513"/>
    <cellStyle name="40% - Ênfase5 10 3 2 2 6" xfId="24514"/>
    <cellStyle name="40% - Ênfase5 10 3 2 3" xfId="24515"/>
    <cellStyle name="40% - Ênfase5 10 3 2 3 2" xfId="24516"/>
    <cellStyle name="40% - Ênfase5 10 3 2 3 3" xfId="24517"/>
    <cellStyle name="40% - Ênfase5 10 3 2 4" xfId="24518"/>
    <cellStyle name="40% - Ênfase5 10 3 2 5" xfId="24519"/>
    <cellStyle name="40% - Ênfase5 10 3 2 6" xfId="24520"/>
    <cellStyle name="40% - Ênfase5 10 3 2 7" xfId="24521"/>
    <cellStyle name="40% - Ênfase5 10 3 2 8" xfId="24522"/>
    <cellStyle name="40% - Ênfase5 10 3 3" xfId="24523"/>
    <cellStyle name="40% - Ênfase5 10 3 3 2" xfId="24524"/>
    <cellStyle name="40% - Ênfase5 10 3 3 2 2" xfId="24525"/>
    <cellStyle name="40% - Ênfase5 10 3 3 3" xfId="24526"/>
    <cellStyle name="40% - Ênfase5 10 3 3 4" xfId="24527"/>
    <cellStyle name="40% - Ênfase5 10 3 3 5" xfId="24528"/>
    <cellStyle name="40% - Ênfase5 10 3 3 6" xfId="24529"/>
    <cellStyle name="40% - Ênfase5 10 3 4" xfId="24530"/>
    <cellStyle name="40% - Ênfase5 10 3 4 2" xfId="24531"/>
    <cellStyle name="40% - Ênfase5 10 3 4 3" xfId="24532"/>
    <cellStyle name="40% - Ênfase5 10 3 4 4" xfId="24533"/>
    <cellStyle name="40% - Ênfase5 10 3 5" xfId="24534"/>
    <cellStyle name="40% - Ênfase5 10 3 6" xfId="24535"/>
    <cellStyle name="40% - Ênfase5 10 3 7" xfId="24536"/>
    <cellStyle name="40% - Ênfase5 10 3 8" xfId="24537"/>
    <cellStyle name="40% - Ênfase5 10 3 9" xfId="24538"/>
    <cellStyle name="40% - Ênfase5 10 4" xfId="24539"/>
    <cellStyle name="40% - Ênfase5 10 4 10" xfId="24540"/>
    <cellStyle name="40% - Ênfase5 10 4 2" xfId="24541"/>
    <cellStyle name="40% - Ênfase5 10 4 2 2" xfId="24542"/>
    <cellStyle name="40% - Ênfase5 10 4 2 2 2" xfId="24543"/>
    <cellStyle name="40% - Ênfase5 10 4 2 2 2 2" xfId="24544"/>
    <cellStyle name="40% - Ênfase5 10 4 2 2 3" xfId="24545"/>
    <cellStyle name="40% - Ênfase5 10 4 2 2 4" xfId="24546"/>
    <cellStyle name="40% - Ênfase5 10 4 2 2 5" xfId="24547"/>
    <cellStyle name="40% - Ênfase5 10 4 2 2 6" xfId="24548"/>
    <cellStyle name="40% - Ênfase5 10 4 2 3" xfId="24549"/>
    <cellStyle name="40% - Ênfase5 10 4 2 3 2" xfId="24550"/>
    <cellStyle name="40% - Ênfase5 10 4 2 3 3" xfId="24551"/>
    <cellStyle name="40% - Ênfase5 10 4 2 4" xfId="24552"/>
    <cellStyle name="40% - Ênfase5 10 4 2 5" xfId="24553"/>
    <cellStyle name="40% - Ênfase5 10 4 2 6" xfId="24554"/>
    <cellStyle name="40% - Ênfase5 10 4 2 7" xfId="24555"/>
    <cellStyle name="40% - Ênfase5 10 4 2 8" xfId="24556"/>
    <cellStyle name="40% - Ênfase5 10 4 3" xfId="24557"/>
    <cellStyle name="40% - Ênfase5 10 4 3 2" xfId="24558"/>
    <cellStyle name="40% - Ênfase5 10 4 3 2 2" xfId="24559"/>
    <cellStyle name="40% - Ênfase5 10 4 3 3" xfId="24560"/>
    <cellStyle name="40% - Ênfase5 10 4 3 4" xfId="24561"/>
    <cellStyle name="40% - Ênfase5 10 4 3 5" xfId="24562"/>
    <cellStyle name="40% - Ênfase5 10 4 3 6" xfId="24563"/>
    <cellStyle name="40% - Ênfase5 10 4 4" xfId="24564"/>
    <cellStyle name="40% - Ênfase5 10 4 4 2" xfId="24565"/>
    <cellStyle name="40% - Ênfase5 10 4 4 3" xfId="24566"/>
    <cellStyle name="40% - Ênfase5 10 4 4 4" xfId="24567"/>
    <cellStyle name="40% - Ênfase5 10 4 5" xfId="24568"/>
    <cellStyle name="40% - Ênfase5 10 4 6" xfId="24569"/>
    <cellStyle name="40% - Ênfase5 10 4 7" xfId="24570"/>
    <cellStyle name="40% - Ênfase5 10 4 8" xfId="24571"/>
    <cellStyle name="40% - Ênfase5 10 4 9" xfId="24572"/>
    <cellStyle name="40% - Ênfase5 10 5" xfId="24573"/>
    <cellStyle name="40% - Ênfase5 10 5 10" xfId="24574"/>
    <cellStyle name="40% - Ênfase5 10 5 2" xfId="24575"/>
    <cellStyle name="40% - Ênfase5 10 5 2 2" xfId="24576"/>
    <cellStyle name="40% - Ênfase5 10 5 2 2 2" xfId="24577"/>
    <cellStyle name="40% - Ênfase5 10 5 2 2 2 2" xfId="24578"/>
    <cellStyle name="40% - Ênfase5 10 5 2 2 3" xfId="24579"/>
    <cellStyle name="40% - Ênfase5 10 5 2 2 4" xfId="24580"/>
    <cellStyle name="40% - Ênfase5 10 5 2 2 5" xfId="24581"/>
    <cellStyle name="40% - Ênfase5 10 5 2 2 6" xfId="24582"/>
    <cellStyle name="40% - Ênfase5 10 5 2 3" xfId="24583"/>
    <cellStyle name="40% - Ênfase5 10 5 2 3 2" xfId="24584"/>
    <cellStyle name="40% - Ênfase5 10 5 2 3 3" xfId="24585"/>
    <cellStyle name="40% - Ênfase5 10 5 2 4" xfId="24586"/>
    <cellStyle name="40% - Ênfase5 10 5 2 5" xfId="24587"/>
    <cellStyle name="40% - Ênfase5 10 5 2 6" xfId="24588"/>
    <cellStyle name="40% - Ênfase5 10 5 2 7" xfId="24589"/>
    <cellStyle name="40% - Ênfase5 10 5 2 8" xfId="24590"/>
    <cellStyle name="40% - Ênfase5 10 5 3" xfId="24591"/>
    <cellStyle name="40% - Ênfase5 10 5 3 2" xfId="24592"/>
    <cellStyle name="40% - Ênfase5 10 5 3 2 2" xfId="24593"/>
    <cellStyle name="40% - Ênfase5 10 5 3 3" xfId="24594"/>
    <cellStyle name="40% - Ênfase5 10 5 3 4" xfId="24595"/>
    <cellStyle name="40% - Ênfase5 10 5 3 5" xfId="24596"/>
    <cellStyle name="40% - Ênfase5 10 5 3 6" xfId="24597"/>
    <cellStyle name="40% - Ênfase5 10 5 4" xfId="24598"/>
    <cellStyle name="40% - Ênfase5 10 5 4 2" xfId="24599"/>
    <cellStyle name="40% - Ênfase5 10 5 4 3" xfId="24600"/>
    <cellStyle name="40% - Ênfase5 10 5 4 4" xfId="24601"/>
    <cellStyle name="40% - Ênfase5 10 5 5" xfId="24602"/>
    <cellStyle name="40% - Ênfase5 10 5 6" xfId="24603"/>
    <cellStyle name="40% - Ênfase5 10 5 7" xfId="24604"/>
    <cellStyle name="40% - Ênfase5 10 5 8" xfId="24605"/>
    <cellStyle name="40% - Ênfase5 10 5 9" xfId="24606"/>
    <cellStyle name="40% - Ênfase5 10 6" xfId="24607"/>
    <cellStyle name="40% - Ênfase5 10 6 2" xfId="24608"/>
    <cellStyle name="40% - Ênfase5 10 6 2 2" xfId="24609"/>
    <cellStyle name="40% - Ênfase5 10 6 2 2 2" xfId="24610"/>
    <cellStyle name="40% - Ênfase5 10 6 2 3" xfId="24611"/>
    <cellStyle name="40% - Ênfase5 10 6 2 4" xfId="24612"/>
    <cellStyle name="40% - Ênfase5 10 6 2 5" xfId="24613"/>
    <cellStyle name="40% - Ênfase5 10 6 2 6" xfId="24614"/>
    <cellStyle name="40% - Ênfase5 10 6 3" xfId="24615"/>
    <cellStyle name="40% - Ênfase5 10 6 3 2" xfId="24616"/>
    <cellStyle name="40% - Ênfase5 10 6 3 3" xfId="24617"/>
    <cellStyle name="40% - Ênfase5 10 6 3 4" xfId="24618"/>
    <cellStyle name="40% - Ênfase5 10 6 4" xfId="24619"/>
    <cellStyle name="40% - Ênfase5 10 6 5" xfId="24620"/>
    <cellStyle name="40% - Ênfase5 10 6 6" xfId="24621"/>
    <cellStyle name="40% - Ênfase5 10 6 7" xfId="24622"/>
    <cellStyle name="40% - Ênfase5 10 6 8" xfId="24623"/>
    <cellStyle name="40% - Ênfase5 10 6 9" xfId="24624"/>
    <cellStyle name="40% - Ênfase5 10 7" xfId="24625"/>
    <cellStyle name="40% - Ênfase5 10 7 2" xfId="24626"/>
    <cellStyle name="40% - Ênfase5 10 7 2 2" xfId="24627"/>
    <cellStyle name="40% - Ênfase5 10 7 2 2 2" xfId="24628"/>
    <cellStyle name="40% - Ênfase5 10 7 2 3" xfId="24629"/>
    <cellStyle name="40% - Ênfase5 10 7 2 4" xfId="24630"/>
    <cellStyle name="40% - Ênfase5 10 7 2 5" xfId="24631"/>
    <cellStyle name="40% - Ênfase5 10 7 2 6" xfId="24632"/>
    <cellStyle name="40% - Ênfase5 10 7 3" xfId="24633"/>
    <cellStyle name="40% - Ênfase5 10 7 3 2" xfId="24634"/>
    <cellStyle name="40% - Ênfase5 10 7 3 3" xfId="24635"/>
    <cellStyle name="40% - Ênfase5 10 7 4" xfId="24636"/>
    <cellStyle name="40% - Ênfase5 10 7 5" xfId="24637"/>
    <cellStyle name="40% - Ênfase5 10 7 6" xfId="24638"/>
    <cellStyle name="40% - Ênfase5 10 7 7" xfId="24639"/>
    <cellStyle name="40% - Ênfase5 10 7 8" xfId="24640"/>
    <cellStyle name="40% - Ênfase5 10 8" xfId="24641"/>
    <cellStyle name="40% - Ênfase5 10 8 2" xfId="24642"/>
    <cellStyle name="40% - Ênfase5 10 8 2 2" xfId="24643"/>
    <cellStyle name="40% - Ênfase5 10 8 2 3" xfId="24644"/>
    <cellStyle name="40% - Ênfase5 10 8 3" xfId="24645"/>
    <cellStyle name="40% - Ênfase5 10 8 4" xfId="24646"/>
    <cellStyle name="40% - Ênfase5 10 8 5" xfId="24647"/>
    <cellStyle name="40% - Ênfase5 10 8 6" xfId="24648"/>
    <cellStyle name="40% - Ênfase5 10 8 7" xfId="24649"/>
    <cellStyle name="40% - Ênfase5 10 9" xfId="24650"/>
    <cellStyle name="40% - Ênfase5 10 9 2" xfId="24651"/>
    <cellStyle name="40% - Ênfase5 10 9 3" xfId="24652"/>
    <cellStyle name="40% - Ênfase5 10 9 4" xfId="24653"/>
    <cellStyle name="40% - Ênfase5 10 9 5" xfId="24654"/>
    <cellStyle name="40% - Ênfase5 10 9 6" xfId="24655"/>
    <cellStyle name="40% - Ênfase5 11" xfId="329"/>
    <cellStyle name="40% - Ênfase5 11 10" xfId="24656"/>
    <cellStyle name="40% - Ênfase5 11 11" xfId="24657"/>
    <cellStyle name="40% - Ênfase5 11 12" xfId="24658"/>
    <cellStyle name="40% - Ênfase5 11 13" xfId="24659"/>
    <cellStyle name="40% - Ênfase5 11 14" xfId="24660"/>
    <cellStyle name="40% - Ênfase5 11 15" xfId="24661"/>
    <cellStyle name="40% - Ênfase5 11 2" xfId="330"/>
    <cellStyle name="40% - Ênfase5 11 3" xfId="3111"/>
    <cellStyle name="40% - Ênfase5 11 3 10" xfId="24662"/>
    <cellStyle name="40% - Ênfase5 11 3 2" xfId="24663"/>
    <cellStyle name="40% - Ênfase5 11 3 2 2" xfId="24664"/>
    <cellStyle name="40% - Ênfase5 11 3 2 2 2" xfId="24665"/>
    <cellStyle name="40% - Ênfase5 11 3 2 2 2 2" xfId="24666"/>
    <cellStyle name="40% - Ênfase5 11 3 2 2 3" xfId="24667"/>
    <cellStyle name="40% - Ênfase5 11 3 2 2 4" xfId="24668"/>
    <cellStyle name="40% - Ênfase5 11 3 2 2 5" xfId="24669"/>
    <cellStyle name="40% - Ênfase5 11 3 2 2 6" xfId="24670"/>
    <cellStyle name="40% - Ênfase5 11 3 2 3" xfId="24671"/>
    <cellStyle name="40% - Ênfase5 11 3 2 3 2" xfId="24672"/>
    <cellStyle name="40% - Ênfase5 11 3 2 3 3" xfId="24673"/>
    <cellStyle name="40% - Ênfase5 11 3 2 4" xfId="24674"/>
    <cellStyle name="40% - Ênfase5 11 3 2 5" xfId="24675"/>
    <cellStyle name="40% - Ênfase5 11 3 2 6" xfId="24676"/>
    <cellStyle name="40% - Ênfase5 11 3 2 7" xfId="24677"/>
    <cellStyle name="40% - Ênfase5 11 3 2 8" xfId="24678"/>
    <cellStyle name="40% - Ênfase5 11 3 3" xfId="24679"/>
    <cellStyle name="40% - Ênfase5 11 3 3 2" xfId="24680"/>
    <cellStyle name="40% - Ênfase5 11 3 3 2 2" xfId="24681"/>
    <cellStyle name="40% - Ênfase5 11 3 3 3" xfId="24682"/>
    <cellStyle name="40% - Ênfase5 11 3 3 4" xfId="24683"/>
    <cellStyle name="40% - Ênfase5 11 3 3 5" xfId="24684"/>
    <cellStyle name="40% - Ênfase5 11 3 3 6" xfId="24685"/>
    <cellStyle name="40% - Ênfase5 11 3 4" xfId="24686"/>
    <cellStyle name="40% - Ênfase5 11 3 4 2" xfId="24687"/>
    <cellStyle name="40% - Ênfase5 11 3 4 3" xfId="24688"/>
    <cellStyle name="40% - Ênfase5 11 3 4 4" xfId="24689"/>
    <cellStyle name="40% - Ênfase5 11 3 5" xfId="24690"/>
    <cellStyle name="40% - Ênfase5 11 3 6" xfId="24691"/>
    <cellStyle name="40% - Ênfase5 11 3 7" xfId="24692"/>
    <cellStyle name="40% - Ênfase5 11 3 8" xfId="24693"/>
    <cellStyle name="40% - Ênfase5 11 3 9" xfId="24694"/>
    <cellStyle name="40% - Ênfase5 11 4" xfId="24695"/>
    <cellStyle name="40% - Ênfase5 11 4 10" xfId="24696"/>
    <cellStyle name="40% - Ênfase5 11 4 2" xfId="24697"/>
    <cellStyle name="40% - Ênfase5 11 4 2 2" xfId="24698"/>
    <cellStyle name="40% - Ênfase5 11 4 2 2 2" xfId="24699"/>
    <cellStyle name="40% - Ênfase5 11 4 2 2 2 2" xfId="24700"/>
    <cellStyle name="40% - Ênfase5 11 4 2 2 3" xfId="24701"/>
    <cellStyle name="40% - Ênfase5 11 4 2 2 4" xfId="24702"/>
    <cellStyle name="40% - Ênfase5 11 4 2 2 5" xfId="24703"/>
    <cellStyle name="40% - Ênfase5 11 4 2 2 6" xfId="24704"/>
    <cellStyle name="40% - Ênfase5 11 4 2 3" xfId="24705"/>
    <cellStyle name="40% - Ênfase5 11 4 2 3 2" xfId="24706"/>
    <cellStyle name="40% - Ênfase5 11 4 2 3 3" xfId="24707"/>
    <cellStyle name="40% - Ênfase5 11 4 2 4" xfId="24708"/>
    <cellStyle name="40% - Ênfase5 11 4 2 5" xfId="24709"/>
    <cellStyle name="40% - Ênfase5 11 4 2 6" xfId="24710"/>
    <cellStyle name="40% - Ênfase5 11 4 2 7" xfId="24711"/>
    <cellStyle name="40% - Ênfase5 11 4 2 8" xfId="24712"/>
    <cellStyle name="40% - Ênfase5 11 4 3" xfId="24713"/>
    <cellStyle name="40% - Ênfase5 11 4 3 2" xfId="24714"/>
    <cellStyle name="40% - Ênfase5 11 4 3 2 2" xfId="24715"/>
    <cellStyle name="40% - Ênfase5 11 4 3 3" xfId="24716"/>
    <cellStyle name="40% - Ênfase5 11 4 3 4" xfId="24717"/>
    <cellStyle name="40% - Ênfase5 11 4 3 5" xfId="24718"/>
    <cellStyle name="40% - Ênfase5 11 4 3 6" xfId="24719"/>
    <cellStyle name="40% - Ênfase5 11 4 4" xfId="24720"/>
    <cellStyle name="40% - Ênfase5 11 4 4 2" xfId="24721"/>
    <cellStyle name="40% - Ênfase5 11 4 4 3" xfId="24722"/>
    <cellStyle name="40% - Ênfase5 11 4 4 4" xfId="24723"/>
    <cellStyle name="40% - Ênfase5 11 4 5" xfId="24724"/>
    <cellStyle name="40% - Ênfase5 11 4 6" xfId="24725"/>
    <cellStyle name="40% - Ênfase5 11 4 7" xfId="24726"/>
    <cellStyle name="40% - Ênfase5 11 4 8" xfId="24727"/>
    <cellStyle name="40% - Ênfase5 11 4 9" xfId="24728"/>
    <cellStyle name="40% - Ênfase5 11 5" xfId="24729"/>
    <cellStyle name="40% - Ênfase5 11 5 10" xfId="24730"/>
    <cellStyle name="40% - Ênfase5 11 5 2" xfId="24731"/>
    <cellStyle name="40% - Ênfase5 11 5 2 2" xfId="24732"/>
    <cellStyle name="40% - Ênfase5 11 5 2 2 2" xfId="24733"/>
    <cellStyle name="40% - Ênfase5 11 5 2 2 2 2" xfId="24734"/>
    <cellStyle name="40% - Ênfase5 11 5 2 2 3" xfId="24735"/>
    <cellStyle name="40% - Ênfase5 11 5 2 2 4" xfId="24736"/>
    <cellStyle name="40% - Ênfase5 11 5 2 2 5" xfId="24737"/>
    <cellStyle name="40% - Ênfase5 11 5 2 2 6" xfId="24738"/>
    <cellStyle name="40% - Ênfase5 11 5 2 3" xfId="24739"/>
    <cellStyle name="40% - Ênfase5 11 5 2 3 2" xfId="24740"/>
    <cellStyle name="40% - Ênfase5 11 5 2 3 3" xfId="24741"/>
    <cellStyle name="40% - Ênfase5 11 5 2 4" xfId="24742"/>
    <cellStyle name="40% - Ênfase5 11 5 2 5" xfId="24743"/>
    <cellStyle name="40% - Ênfase5 11 5 2 6" xfId="24744"/>
    <cellStyle name="40% - Ênfase5 11 5 2 7" xfId="24745"/>
    <cellStyle name="40% - Ênfase5 11 5 2 8" xfId="24746"/>
    <cellStyle name="40% - Ênfase5 11 5 3" xfId="24747"/>
    <cellStyle name="40% - Ênfase5 11 5 3 2" xfId="24748"/>
    <cellStyle name="40% - Ênfase5 11 5 3 2 2" xfId="24749"/>
    <cellStyle name="40% - Ênfase5 11 5 3 3" xfId="24750"/>
    <cellStyle name="40% - Ênfase5 11 5 3 4" xfId="24751"/>
    <cellStyle name="40% - Ênfase5 11 5 3 5" xfId="24752"/>
    <cellStyle name="40% - Ênfase5 11 5 3 6" xfId="24753"/>
    <cellStyle name="40% - Ênfase5 11 5 4" xfId="24754"/>
    <cellStyle name="40% - Ênfase5 11 5 4 2" xfId="24755"/>
    <cellStyle name="40% - Ênfase5 11 5 4 3" xfId="24756"/>
    <cellStyle name="40% - Ênfase5 11 5 4 4" xfId="24757"/>
    <cellStyle name="40% - Ênfase5 11 5 5" xfId="24758"/>
    <cellStyle name="40% - Ênfase5 11 5 6" xfId="24759"/>
    <cellStyle name="40% - Ênfase5 11 5 7" xfId="24760"/>
    <cellStyle name="40% - Ênfase5 11 5 8" xfId="24761"/>
    <cellStyle name="40% - Ênfase5 11 5 9" xfId="24762"/>
    <cellStyle name="40% - Ênfase5 11 6" xfId="24763"/>
    <cellStyle name="40% - Ênfase5 11 6 2" xfId="24764"/>
    <cellStyle name="40% - Ênfase5 11 6 2 2" xfId="24765"/>
    <cellStyle name="40% - Ênfase5 11 6 2 2 2" xfId="24766"/>
    <cellStyle name="40% - Ênfase5 11 6 2 3" xfId="24767"/>
    <cellStyle name="40% - Ênfase5 11 6 2 4" xfId="24768"/>
    <cellStyle name="40% - Ênfase5 11 6 2 5" xfId="24769"/>
    <cellStyle name="40% - Ênfase5 11 6 2 6" xfId="24770"/>
    <cellStyle name="40% - Ênfase5 11 6 3" xfId="24771"/>
    <cellStyle name="40% - Ênfase5 11 6 3 2" xfId="24772"/>
    <cellStyle name="40% - Ênfase5 11 6 3 3" xfId="24773"/>
    <cellStyle name="40% - Ênfase5 11 6 3 4" xfId="24774"/>
    <cellStyle name="40% - Ênfase5 11 6 4" xfId="24775"/>
    <cellStyle name="40% - Ênfase5 11 6 5" xfId="24776"/>
    <cellStyle name="40% - Ênfase5 11 6 6" xfId="24777"/>
    <cellStyle name="40% - Ênfase5 11 6 7" xfId="24778"/>
    <cellStyle name="40% - Ênfase5 11 6 8" xfId="24779"/>
    <cellStyle name="40% - Ênfase5 11 6 9" xfId="24780"/>
    <cellStyle name="40% - Ênfase5 11 7" xfId="24781"/>
    <cellStyle name="40% - Ênfase5 11 7 2" xfId="24782"/>
    <cellStyle name="40% - Ênfase5 11 7 2 2" xfId="24783"/>
    <cellStyle name="40% - Ênfase5 11 7 2 2 2" xfId="24784"/>
    <cellStyle name="40% - Ênfase5 11 7 2 3" xfId="24785"/>
    <cellStyle name="40% - Ênfase5 11 7 2 4" xfId="24786"/>
    <cellStyle name="40% - Ênfase5 11 7 2 5" xfId="24787"/>
    <cellStyle name="40% - Ênfase5 11 7 2 6" xfId="24788"/>
    <cellStyle name="40% - Ênfase5 11 7 3" xfId="24789"/>
    <cellStyle name="40% - Ênfase5 11 7 3 2" xfId="24790"/>
    <cellStyle name="40% - Ênfase5 11 7 3 3" xfId="24791"/>
    <cellStyle name="40% - Ênfase5 11 7 4" xfId="24792"/>
    <cellStyle name="40% - Ênfase5 11 7 5" xfId="24793"/>
    <cellStyle name="40% - Ênfase5 11 7 6" xfId="24794"/>
    <cellStyle name="40% - Ênfase5 11 7 7" xfId="24795"/>
    <cellStyle name="40% - Ênfase5 11 7 8" xfId="24796"/>
    <cellStyle name="40% - Ênfase5 11 8" xfId="24797"/>
    <cellStyle name="40% - Ênfase5 11 8 2" xfId="24798"/>
    <cellStyle name="40% - Ênfase5 11 8 2 2" xfId="24799"/>
    <cellStyle name="40% - Ênfase5 11 8 2 3" xfId="24800"/>
    <cellStyle name="40% - Ênfase5 11 8 3" xfId="24801"/>
    <cellStyle name="40% - Ênfase5 11 8 4" xfId="24802"/>
    <cellStyle name="40% - Ênfase5 11 8 5" xfId="24803"/>
    <cellStyle name="40% - Ênfase5 11 8 6" xfId="24804"/>
    <cellStyle name="40% - Ênfase5 11 8 7" xfId="24805"/>
    <cellStyle name="40% - Ênfase5 11 9" xfId="24806"/>
    <cellStyle name="40% - Ênfase5 11 9 2" xfId="24807"/>
    <cellStyle name="40% - Ênfase5 11 9 3" xfId="24808"/>
    <cellStyle name="40% - Ênfase5 11 9 4" xfId="24809"/>
    <cellStyle name="40% - Ênfase5 11 9 5" xfId="24810"/>
    <cellStyle name="40% - Ênfase5 11 9 6" xfId="24811"/>
    <cellStyle name="40% - Ênfase5 12" xfId="331"/>
    <cellStyle name="40% - Ênfase5 12 10" xfId="24812"/>
    <cellStyle name="40% - Ênfase5 12 11" xfId="24813"/>
    <cellStyle name="40% - Ênfase5 12 12" xfId="24814"/>
    <cellStyle name="40% - Ênfase5 12 13" xfId="24815"/>
    <cellStyle name="40% - Ênfase5 12 14" xfId="24816"/>
    <cellStyle name="40% - Ênfase5 12 15" xfId="24817"/>
    <cellStyle name="40% - Ênfase5 12 2" xfId="332"/>
    <cellStyle name="40% - Ênfase5 12 3" xfId="24818"/>
    <cellStyle name="40% - Ênfase5 12 3 10" xfId="24819"/>
    <cellStyle name="40% - Ênfase5 12 3 2" xfId="24820"/>
    <cellStyle name="40% - Ênfase5 12 3 2 2" xfId="24821"/>
    <cellStyle name="40% - Ênfase5 12 3 2 2 2" xfId="24822"/>
    <cellStyle name="40% - Ênfase5 12 3 2 2 2 2" xfId="24823"/>
    <cellStyle name="40% - Ênfase5 12 3 2 2 3" xfId="24824"/>
    <cellStyle name="40% - Ênfase5 12 3 2 2 4" xfId="24825"/>
    <cellStyle name="40% - Ênfase5 12 3 2 2 5" xfId="24826"/>
    <cellStyle name="40% - Ênfase5 12 3 2 2 6" xfId="24827"/>
    <cellStyle name="40% - Ênfase5 12 3 2 3" xfId="24828"/>
    <cellStyle name="40% - Ênfase5 12 3 2 3 2" xfId="24829"/>
    <cellStyle name="40% - Ênfase5 12 3 2 3 3" xfId="24830"/>
    <cellStyle name="40% - Ênfase5 12 3 2 4" xfId="24831"/>
    <cellStyle name="40% - Ênfase5 12 3 2 5" xfId="24832"/>
    <cellStyle name="40% - Ênfase5 12 3 2 6" xfId="24833"/>
    <cellStyle name="40% - Ênfase5 12 3 2 7" xfId="24834"/>
    <cellStyle name="40% - Ênfase5 12 3 2 8" xfId="24835"/>
    <cellStyle name="40% - Ênfase5 12 3 3" xfId="24836"/>
    <cellStyle name="40% - Ênfase5 12 3 3 2" xfId="24837"/>
    <cellStyle name="40% - Ênfase5 12 3 3 2 2" xfId="24838"/>
    <cellStyle name="40% - Ênfase5 12 3 3 3" xfId="24839"/>
    <cellStyle name="40% - Ênfase5 12 3 3 4" xfId="24840"/>
    <cellStyle name="40% - Ênfase5 12 3 3 5" xfId="24841"/>
    <cellStyle name="40% - Ênfase5 12 3 3 6" xfId="24842"/>
    <cellStyle name="40% - Ênfase5 12 3 4" xfId="24843"/>
    <cellStyle name="40% - Ênfase5 12 3 4 2" xfId="24844"/>
    <cellStyle name="40% - Ênfase5 12 3 4 3" xfId="24845"/>
    <cellStyle name="40% - Ênfase5 12 3 4 4" xfId="24846"/>
    <cellStyle name="40% - Ênfase5 12 3 5" xfId="24847"/>
    <cellStyle name="40% - Ênfase5 12 3 6" xfId="24848"/>
    <cellStyle name="40% - Ênfase5 12 3 7" xfId="24849"/>
    <cellStyle name="40% - Ênfase5 12 3 8" xfId="24850"/>
    <cellStyle name="40% - Ênfase5 12 3 9" xfId="24851"/>
    <cellStyle name="40% - Ênfase5 12 4" xfId="24852"/>
    <cellStyle name="40% - Ênfase5 12 4 10" xfId="24853"/>
    <cellStyle name="40% - Ênfase5 12 4 2" xfId="24854"/>
    <cellStyle name="40% - Ênfase5 12 4 2 2" xfId="24855"/>
    <cellStyle name="40% - Ênfase5 12 4 2 2 2" xfId="24856"/>
    <cellStyle name="40% - Ênfase5 12 4 2 2 2 2" xfId="24857"/>
    <cellStyle name="40% - Ênfase5 12 4 2 2 3" xfId="24858"/>
    <cellStyle name="40% - Ênfase5 12 4 2 2 4" xfId="24859"/>
    <cellStyle name="40% - Ênfase5 12 4 2 2 5" xfId="24860"/>
    <cellStyle name="40% - Ênfase5 12 4 2 2 6" xfId="24861"/>
    <cellStyle name="40% - Ênfase5 12 4 2 3" xfId="24862"/>
    <cellStyle name="40% - Ênfase5 12 4 2 3 2" xfId="24863"/>
    <cellStyle name="40% - Ênfase5 12 4 2 3 3" xfId="24864"/>
    <cellStyle name="40% - Ênfase5 12 4 2 4" xfId="24865"/>
    <cellStyle name="40% - Ênfase5 12 4 2 5" xfId="24866"/>
    <cellStyle name="40% - Ênfase5 12 4 2 6" xfId="24867"/>
    <cellStyle name="40% - Ênfase5 12 4 2 7" xfId="24868"/>
    <cellStyle name="40% - Ênfase5 12 4 2 8" xfId="24869"/>
    <cellStyle name="40% - Ênfase5 12 4 3" xfId="24870"/>
    <cellStyle name="40% - Ênfase5 12 4 3 2" xfId="24871"/>
    <cellStyle name="40% - Ênfase5 12 4 3 2 2" xfId="24872"/>
    <cellStyle name="40% - Ênfase5 12 4 3 3" xfId="24873"/>
    <cellStyle name="40% - Ênfase5 12 4 3 4" xfId="24874"/>
    <cellStyle name="40% - Ênfase5 12 4 3 5" xfId="24875"/>
    <cellStyle name="40% - Ênfase5 12 4 3 6" xfId="24876"/>
    <cellStyle name="40% - Ênfase5 12 4 4" xfId="24877"/>
    <cellStyle name="40% - Ênfase5 12 4 4 2" xfId="24878"/>
    <cellStyle name="40% - Ênfase5 12 4 4 3" xfId="24879"/>
    <cellStyle name="40% - Ênfase5 12 4 4 4" xfId="24880"/>
    <cellStyle name="40% - Ênfase5 12 4 5" xfId="24881"/>
    <cellStyle name="40% - Ênfase5 12 4 6" xfId="24882"/>
    <cellStyle name="40% - Ênfase5 12 4 7" xfId="24883"/>
    <cellStyle name="40% - Ênfase5 12 4 8" xfId="24884"/>
    <cellStyle name="40% - Ênfase5 12 4 9" xfId="24885"/>
    <cellStyle name="40% - Ênfase5 12 5" xfId="24886"/>
    <cellStyle name="40% - Ênfase5 12 5 10" xfId="24887"/>
    <cellStyle name="40% - Ênfase5 12 5 2" xfId="24888"/>
    <cellStyle name="40% - Ênfase5 12 5 2 2" xfId="24889"/>
    <cellStyle name="40% - Ênfase5 12 5 2 2 2" xfId="24890"/>
    <cellStyle name="40% - Ênfase5 12 5 2 2 2 2" xfId="24891"/>
    <cellStyle name="40% - Ênfase5 12 5 2 2 3" xfId="24892"/>
    <cellStyle name="40% - Ênfase5 12 5 2 2 4" xfId="24893"/>
    <cellStyle name="40% - Ênfase5 12 5 2 2 5" xfId="24894"/>
    <cellStyle name="40% - Ênfase5 12 5 2 2 6" xfId="24895"/>
    <cellStyle name="40% - Ênfase5 12 5 2 3" xfId="24896"/>
    <cellStyle name="40% - Ênfase5 12 5 2 3 2" xfId="24897"/>
    <cellStyle name="40% - Ênfase5 12 5 2 3 3" xfId="24898"/>
    <cellStyle name="40% - Ênfase5 12 5 2 4" xfId="24899"/>
    <cellStyle name="40% - Ênfase5 12 5 2 5" xfId="24900"/>
    <cellStyle name="40% - Ênfase5 12 5 2 6" xfId="24901"/>
    <cellStyle name="40% - Ênfase5 12 5 2 7" xfId="24902"/>
    <cellStyle name="40% - Ênfase5 12 5 2 8" xfId="24903"/>
    <cellStyle name="40% - Ênfase5 12 5 3" xfId="24904"/>
    <cellStyle name="40% - Ênfase5 12 5 3 2" xfId="24905"/>
    <cellStyle name="40% - Ênfase5 12 5 3 2 2" xfId="24906"/>
    <cellStyle name="40% - Ênfase5 12 5 3 3" xfId="24907"/>
    <cellStyle name="40% - Ênfase5 12 5 3 4" xfId="24908"/>
    <cellStyle name="40% - Ênfase5 12 5 3 5" xfId="24909"/>
    <cellStyle name="40% - Ênfase5 12 5 3 6" xfId="24910"/>
    <cellStyle name="40% - Ênfase5 12 5 4" xfId="24911"/>
    <cellStyle name="40% - Ênfase5 12 5 4 2" xfId="24912"/>
    <cellStyle name="40% - Ênfase5 12 5 4 3" xfId="24913"/>
    <cellStyle name="40% - Ênfase5 12 5 4 4" xfId="24914"/>
    <cellStyle name="40% - Ênfase5 12 5 5" xfId="24915"/>
    <cellStyle name="40% - Ênfase5 12 5 6" xfId="24916"/>
    <cellStyle name="40% - Ênfase5 12 5 7" xfId="24917"/>
    <cellStyle name="40% - Ênfase5 12 5 8" xfId="24918"/>
    <cellStyle name="40% - Ênfase5 12 5 9" xfId="24919"/>
    <cellStyle name="40% - Ênfase5 12 6" xfId="24920"/>
    <cellStyle name="40% - Ênfase5 12 6 2" xfId="24921"/>
    <cellStyle name="40% - Ênfase5 12 6 2 2" xfId="24922"/>
    <cellStyle name="40% - Ênfase5 12 6 2 2 2" xfId="24923"/>
    <cellStyle name="40% - Ênfase5 12 6 2 3" xfId="24924"/>
    <cellStyle name="40% - Ênfase5 12 6 2 4" xfId="24925"/>
    <cellStyle name="40% - Ênfase5 12 6 2 5" xfId="24926"/>
    <cellStyle name="40% - Ênfase5 12 6 2 6" xfId="24927"/>
    <cellStyle name="40% - Ênfase5 12 6 3" xfId="24928"/>
    <cellStyle name="40% - Ênfase5 12 6 3 2" xfId="24929"/>
    <cellStyle name="40% - Ênfase5 12 6 3 3" xfId="24930"/>
    <cellStyle name="40% - Ênfase5 12 6 3 4" xfId="24931"/>
    <cellStyle name="40% - Ênfase5 12 6 4" xfId="24932"/>
    <cellStyle name="40% - Ênfase5 12 6 5" xfId="24933"/>
    <cellStyle name="40% - Ênfase5 12 6 6" xfId="24934"/>
    <cellStyle name="40% - Ênfase5 12 6 7" xfId="24935"/>
    <cellStyle name="40% - Ênfase5 12 6 8" xfId="24936"/>
    <cellStyle name="40% - Ênfase5 12 6 9" xfId="24937"/>
    <cellStyle name="40% - Ênfase5 12 7" xfId="24938"/>
    <cellStyle name="40% - Ênfase5 12 7 2" xfId="24939"/>
    <cellStyle name="40% - Ênfase5 12 7 2 2" xfId="24940"/>
    <cellStyle name="40% - Ênfase5 12 7 2 2 2" xfId="24941"/>
    <cellStyle name="40% - Ênfase5 12 7 2 3" xfId="24942"/>
    <cellStyle name="40% - Ênfase5 12 7 2 4" xfId="24943"/>
    <cellStyle name="40% - Ênfase5 12 7 2 5" xfId="24944"/>
    <cellStyle name="40% - Ênfase5 12 7 2 6" xfId="24945"/>
    <cellStyle name="40% - Ênfase5 12 7 3" xfId="24946"/>
    <cellStyle name="40% - Ênfase5 12 7 3 2" xfId="24947"/>
    <cellStyle name="40% - Ênfase5 12 7 3 3" xfId="24948"/>
    <cellStyle name="40% - Ênfase5 12 7 4" xfId="24949"/>
    <cellStyle name="40% - Ênfase5 12 7 5" xfId="24950"/>
    <cellStyle name="40% - Ênfase5 12 7 6" xfId="24951"/>
    <cellStyle name="40% - Ênfase5 12 7 7" xfId="24952"/>
    <cellStyle name="40% - Ênfase5 12 7 8" xfId="24953"/>
    <cellStyle name="40% - Ênfase5 12 8" xfId="24954"/>
    <cellStyle name="40% - Ênfase5 12 8 2" xfId="24955"/>
    <cellStyle name="40% - Ênfase5 12 8 2 2" xfId="24956"/>
    <cellStyle name="40% - Ênfase5 12 8 2 3" xfId="24957"/>
    <cellStyle name="40% - Ênfase5 12 8 3" xfId="24958"/>
    <cellStyle name="40% - Ênfase5 12 8 4" xfId="24959"/>
    <cellStyle name="40% - Ênfase5 12 8 5" xfId="24960"/>
    <cellStyle name="40% - Ênfase5 12 8 6" xfId="24961"/>
    <cellStyle name="40% - Ênfase5 12 8 7" xfId="24962"/>
    <cellStyle name="40% - Ênfase5 12 9" xfId="24963"/>
    <cellStyle name="40% - Ênfase5 12 9 2" xfId="24964"/>
    <cellStyle name="40% - Ênfase5 12 9 3" xfId="24965"/>
    <cellStyle name="40% - Ênfase5 12 9 4" xfId="24966"/>
    <cellStyle name="40% - Ênfase5 12 9 5" xfId="24967"/>
    <cellStyle name="40% - Ênfase5 12 9 6" xfId="24968"/>
    <cellStyle name="40% - Ênfase5 13" xfId="333"/>
    <cellStyle name="40% - Ênfase5 13 10" xfId="24969"/>
    <cellStyle name="40% - Ênfase5 13 11" xfId="24970"/>
    <cellStyle name="40% - Ênfase5 13 12" xfId="24971"/>
    <cellStyle name="40% - Ênfase5 13 13" xfId="24972"/>
    <cellStyle name="40% - Ênfase5 13 14" xfId="24973"/>
    <cellStyle name="40% - Ênfase5 13 15" xfId="24974"/>
    <cellStyle name="40% - Ênfase5 13 2" xfId="334"/>
    <cellStyle name="40% - Ênfase5 13 3" xfId="24975"/>
    <cellStyle name="40% - Ênfase5 13 3 10" xfId="24976"/>
    <cellStyle name="40% - Ênfase5 13 3 2" xfId="24977"/>
    <cellStyle name="40% - Ênfase5 13 3 2 2" xfId="24978"/>
    <cellStyle name="40% - Ênfase5 13 3 2 2 2" xfId="24979"/>
    <cellStyle name="40% - Ênfase5 13 3 2 2 2 2" xfId="24980"/>
    <cellStyle name="40% - Ênfase5 13 3 2 2 3" xfId="24981"/>
    <cellStyle name="40% - Ênfase5 13 3 2 2 4" xfId="24982"/>
    <cellStyle name="40% - Ênfase5 13 3 2 2 5" xfId="24983"/>
    <cellStyle name="40% - Ênfase5 13 3 2 2 6" xfId="24984"/>
    <cellStyle name="40% - Ênfase5 13 3 2 3" xfId="24985"/>
    <cellStyle name="40% - Ênfase5 13 3 2 3 2" xfId="24986"/>
    <cellStyle name="40% - Ênfase5 13 3 2 3 3" xfId="24987"/>
    <cellStyle name="40% - Ênfase5 13 3 2 4" xfId="24988"/>
    <cellStyle name="40% - Ênfase5 13 3 2 5" xfId="24989"/>
    <cellStyle name="40% - Ênfase5 13 3 2 6" xfId="24990"/>
    <cellStyle name="40% - Ênfase5 13 3 2 7" xfId="24991"/>
    <cellStyle name="40% - Ênfase5 13 3 2 8" xfId="24992"/>
    <cellStyle name="40% - Ênfase5 13 3 3" xfId="24993"/>
    <cellStyle name="40% - Ênfase5 13 3 3 2" xfId="24994"/>
    <cellStyle name="40% - Ênfase5 13 3 3 2 2" xfId="24995"/>
    <cellStyle name="40% - Ênfase5 13 3 3 3" xfId="24996"/>
    <cellStyle name="40% - Ênfase5 13 3 3 4" xfId="24997"/>
    <cellStyle name="40% - Ênfase5 13 3 3 5" xfId="24998"/>
    <cellStyle name="40% - Ênfase5 13 3 3 6" xfId="24999"/>
    <cellStyle name="40% - Ênfase5 13 3 4" xfId="25000"/>
    <cellStyle name="40% - Ênfase5 13 3 4 2" xfId="25001"/>
    <cellStyle name="40% - Ênfase5 13 3 4 3" xfId="25002"/>
    <cellStyle name="40% - Ênfase5 13 3 4 4" xfId="25003"/>
    <cellStyle name="40% - Ênfase5 13 3 5" xfId="25004"/>
    <cellStyle name="40% - Ênfase5 13 3 6" xfId="25005"/>
    <cellStyle name="40% - Ênfase5 13 3 7" xfId="25006"/>
    <cellStyle name="40% - Ênfase5 13 3 8" xfId="25007"/>
    <cellStyle name="40% - Ênfase5 13 3 9" xfId="25008"/>
    <cellStyle name="40% - Ênfase5 13 4" xfId="25009"/>
    <cellStyle name="40% - Ênfase5 13 4 10" xfId="25010"/>
    <cellStyle name="40% - Ênfase5 13 4 2" xfId="25011"/>
    <cellStyle name="40% - Ênfase5 13 4 2 2" xfId="25012"/>
    <cellStyle name="40% - Ênfase5 13 4 2 2 2" xfId="25013"/>
    <cellStyle name="40% - Ênfase5 13 4 2 2 2 2" xfId="25014"/>
    <cellStyle name="40% - Ênfase5 13 4 2 2 3" xfId="25015"/>
    <cellStyle name="40% - Ênfase5 13 4 2 2 4" xfId="25016"/>
    <cellStyle name="40% - Ênfase5 13 4 2 2 5" xfId="25017"/>
    <cellStyle name="40% - Ênfase5 13 4 2 2 6" xfId="25018"/>
    <cellStyle name="40% - Ênfase5 13 4 2 3" xfId="25019"/>
    <cellStyle name="40% - Ênfase5 13 4 2 3 2" xfId="25020"/>
    <cellStyle name="40% - Ênfase5 13 4 2 3 3" xfId="25021"/>
    <cellStyle name="40% - Ênfase5 13 4 2 4" xfId="25022"/>
    <cellStyle name="40% - Ênfase5 13 4 2 5" xfId="25023"/>
    <cellStyle name="40% - Ênfase5 13 4 2 6" xfId="25024"/>
    <cellStyle name="40% - Ênfase5 13 4 2 7" xfId="25025"/>
    <cellStyle name="40% - Ênfase5 13 4 2 8" xfId="25026"/>
    <cellStyle name="40% - Ênfase5 13 4 3" xfId="25027"/>
    <cellStyle name="40% - Ênfase5 13 4 3 2" xfId="25028"/>
    <cellStyle name="40% - Ênfase5 13 4 3 2 2" xfId="25029"/>
    <cellStyle name="40% - Ênfase5 13 4 3 3" xfId="25030"/>
    <cellStyle name="40% - Ênfase5 13 4 3 4" xfId="25031"/>
    <cellStyle name="40% - Ênfase5 13 4 3 5" xfId="25032"/>
    <cellStyle name="40% - Ênfase5 13 4 3 6" xfId="25033"/>
    <cellStyle name="40% - Ênfase5 13 4 4" xfId="25034"/>
    <cellStyle name="40% - Ênfase5 13 4 4 2" xfId="25035"/>
    <cellStyle name="40% - Ênfase5 13 4 4 3" xfId="25036"/>
    <cellStyle name="40% - Ênfase5 13 4 4 4" xfId="25037"/>
    <cellStyle name="40% - Ênfase5 13 4 5" xfId="25038"/>
    <cellStyle name="40% - Ênfase5 13 4 6" xfId="25039"/>
    <cellStyle name="40% - Ênfase5 13 4 7" xfId="25040"/>
    <cellStyle name="40% - Ênfase5 13 4 8" xfId="25041"/>
    <cellStyle name="40% - Ênfase5 13 4 9" xfId="25042"/>
    <cellStyle name="40% - Ênfase5 13 5" xfId="25043"/>
    <cellStyle name="40% - Ênfase5 13 5 10" xfId="25044"/>
    <cellStyle name="40% - Ênfase5 13 5 2" xfId="25045"/>
    <cellStyle name="40% - Ênfase5 13 5 2 2" xfId="25046"/>
    <cellStyle name="40% - Ênfase5 13 5 2 2 2" xfId="25047"/>
    <cellStyle name="40% - Ênfase5 13 5 2 2 2 2" xfId="25048"/>
    <cellStyle name="40% - Ênfase5 13 5 2 2 3" xfId="25049"/>
    <cellStyle name="40% - Ênfase5 13 5 2 2 4" xfId="25050"/>
    <cellStyle name="40% - Ênfase5 13 5 2 2 5" xfId="25051"/>
    <cellStyle name="40% - Ênfase5 13 5 2 2 6" xfId="25052"/>
    <cellStyle name="40% - Ênfase5 13 5 2 3" xfId="25053"/>
    <cellStyle name="40% - Ênfase5 13 5 2 3 2" xfId="25054"/>
    <cellStyle name="40% - Ênfase5 13 5 2 3 3" xfId="25055"/>
    <cellStyle name="40% - Ênfase5 13 5 2 4" xfId="25056"/>
    <cellStyle name="40% - Ênfase5 13 5 2 5" xfId="25057"/>
    <cellStyle name="40% - Ênfase5 13 5 2 6" xfId="25058"/>
    <cellStyle name="40% - Ênfase5 13 5 2 7" xfId="25059"/>
    <cellStyle name="40% - Ênfase5 13 5 2 8" xfId="25060"/>
    <cellStyle name="40% - Ênfase5 13 5 3" xfId="25061"/>
    <cellStyle name="40% - Ênfase5 13 5 3 2" xfId="25062"/>
    <cellStyle name="40% - Ênfase5 13 5 3 2 2" xfId="25063"/>
    <cellStyle name="40% - Ênfase5 13 5 3 3" xfId="25064"/>
    <cellStyle name="40% - Ênfase5 13 5 3 4" xfId="25065"/>
    <cellStyle name="40% - Ênfase5 13 5 3 5" xfId="25066"/>
    <cellStyle name="40% - Ênfase5 13 5 3 6" xfId="25067"/>
    <cellStyle name="40% - Ênfase5 13 5 4" xfId="25068"/>
    <cellStyle name="40% - Ênfase5 13 5 4 2" xfId="25069"/>
    <cellStyle name="40% - Ênfase5 13 5 4 3" xfId="25070"/>
    <cellStyle name="40% - Ênfase5 13 5 4 4" xfId="25071"/>
    <cellStyle name="40% - Ênfase5 13 5 5" xfId="25072"/>
    <cellStyle name="40% - Ênfase5 13 5 6" xfId="25073"/>
    <cellStyle name="40% - Ênfase5 13 5 7" xfId="25074"/>
    <cellStyle name="40% - Ênfase5 13 5 8" xfId="25075"/>
    <cellStyle name="40% - Ênfase5 13 5 9" xfId="25076"/>
    <cellStyle name="40% - Ênfase5 13 6" xfId="25077"/>
    <cellStyle name="40% - Ênfase5 13 6 2" xfId="25078"/>
    <cellStyle name="40% - Ênfase5 13 6 2 2" xfId="25079"/>
    <cellStyle name="40% - Ênfase5 13 6 2 2 2" xfId="25080"/>
    <cellStyle name="40% - Ênfase5 13 6 2 3" xfId="25081"/>
    <cellStyle name="40% - Ênfase5 13 6 2 4" xfId="25082"/>
    <cellStyle name="40% - Ênfase5 13 6 2 5" xfId="25083"/>
    <cellStyle name="40% - Ênfase5 13 6 2 6" xfId="25084"/>
    <cellStyle name="40% - Ênfase5 13 6 3" xfId="25085"/>
    <cellStyle name="40% - Ênfase5 13 6 3 2" xfId="25086"/>
    <cellStyle name="40% - Ênfase5 13 6 3 3" xfId="25087"/>
    <cellStyle name="40% - Ênfase5 13 6 3 4" xfId="25088"/>
    <cellStyle name="40% - Ênfase5 13 6 4" xfId="25089"/>
    <cellStyle name="40% - Ênfase5 13 6 5" xfId="25090"/>
    <cellStyle name="40% - Ênfase5 13 6 6" xfId="25091"/>
    <cellStyle name="40% - Ênfase5 13 6 7" xfId="25092"/>
    <cellStyle name="40% - Ênfase5 13 6 8" xfId="25093"/>
    <cellStyle name="40% - Ênfase5 13 6 9" xfId="25094"/>
    <cellStyle name="40% - Ênfase5 13 7" xfId="25095"/>
    <cellStyle name="40% - Ênfase5 13 7 2" xfId="25096"/>
    <cellStyle name="40% - Ênfase5 13 7 2 2" xfId="25097"/>
    <cellStyle name="40% - Ênfase5 13 7 2 2 2" xfId="25098"/>
    <cellStyle name="40% - Ênfase5 13 7 2 3" xfId="25099"/>
    <cellStyle name="40% - Ênfase5 13 7 2 4" xfId="25100"/>
    <cellStyle name="40% - Ênfase5 13 7 2 5" xfId="25101"/>
    <cellStyle name="40% - Ênfase5 13 7 2 6" xfId="25102"/>
    <cellStyle name="40% - Ênfase5 13 7 3" xfId="25103"/>
    <cellStyle name="40% - Ênfase5 13 7 3 2" xfId="25104"/>
    <cellStyle name="40% - Ênfase5 13 7 3 3" xfId="25105"/>
    <cellStyle name="40% - Ênfase5 13 7 4" xfId="25106"/>
    <cellStyle name="40% - Ênfase5 13 7 5" xfId="25107"/>
    <cellStyle name="40% - Ênfase5 13 7 6" xfId="25108"/>
    <cellStyle name="40% - Ênfase5 13 7 7" xfId="25109"/>
    <cellStyle name="40% - Ênfase5 13 7 8" xfId="25110"/>
    <cellStyle name="40% - Ênfase5 13 8" xfId="25111"/>
    <cellStyle name="40% - Ênfase5 13 8 2" xfId="25112"/>
    <cellStyle name="40% - Ênfase5 13 8 2 2" xfId="25113"/>
    <cellStyle name="40% - Ênfase5 13 8 2 3" xfId="25114"/>
    <cellStyle name="40% - Ênfase5 13 8 3" xfId="25115"/>
    <cellStyle name="40% - Ênfase5 13 8 4" xfId="25116"/>
    <cellStyle name="40% - Ênfase5 13 8 5" xfId="25117"/>
    <cellStyle name="40% - Ênfase5 13 8 6" xfId="25118"/>
    <cellStyle name="40% - Ênfase5 13 8 7" xfId="25119"/>
    <cellStyle name="40% - Ênfase5 13 9" xfId="25120"/>
    <cellStyle name="40% - Ênfase5 13 9 2" xfId="25121"/>
    <cellStyle name="40% - Ênfase5 13 9 3" xfId="25122"/>
    <cellStyle name="40% - Ênfase5 13 9 4" xfId="25123"/>
    <cellStyle name="40% - Ênfase5 13 9 5" xfId="25124"/>
    <cellStyle name="40% - Ênfase5 13 9 6" xfId="25125"/>
    <cellStyle name="40% - Ênfase5 14" xfId="2270"/>
    <cellStyle name="40% - Ênfase5 14 2" xfId="335"/>
    <cellStyle name="40% - Ênfase5 15" xfId="25126"/>
    <cellStyle name="40% - Ênfase5 15 10" xfId="25127"/>
    <cellStyle name="40% - Ênfase5 15 11" xfId="25128"/>
    <cellStyle name="40% - Ênfase5 15 2" xfId="336"/>
    <cellStyle name="40% - Ênfase5 15 3" xfId="25129"/>
    <cellStyle name="40% - Ênfase5 15 3 2" xfId="25130"/>
    <cellStyle name="40% - Ênfase5 15 3 2 2" xfId="25131"/>
    <cellStyle name="40% - Ênfase5 15 3 2 2 2" xfId="25132"/>
    <cellStyle name="40% - Ênfase5 15 3 2 3" xfId="25133"/>
    <cellStyle name="40% - Ênfase5 15 3 2 4" xfId="25134"/>
    <cellStyle name="40% - Ênfase5 15 3 2 5" xfId="25135"/>
    <cellStyle name="40% - Ênfase5 15 3 2 6" xfId="25136"/>
    <cellStyle name="40% - Ênfase5 15 3 3" xfId="25137"/>
    <cellStyle name="40% - Ênfase5 15 3 3 2" xfId="25138"/>
    <cellStyle name="40% - Ênfase5 15 3 3 3" xfId="25139"/>
    <cellStyle name="40% - Ênfase5 15 3 4" xfId="25140"/>
    <cellStyle name="40% - Ênfase5 15 3 5" xfId="25141"/>
    <cellStyle name="40% - Ênfase5 15 3 6" xfId="25142"/>
    <cellStyle name="40% - Ênfase5 15 3 7" xfId="25143"/>
    <cellStyle name="40% - Ênfase5 15 3 8" xfId="25144"/>
    <cellStyle name="40% - Ênfase5 15 4" xfId="25145"/>
    <cellStyle name="40% - Ênfase5 15 4 2" xfId="25146"/>
    <cellStyle name="40% - Ênfase5 15 4 2 2" xfId="25147"/>
    <cellStyle name="40% - Ênfase5 15 4 3" xfId="25148"/>
    <cellStyle name="40% - Ênfase5 15 4 4" xfId="25149"/>
    <cellStyle name="40% - Ênfase5 15 4 5" xfId="25150"/>
    <cellStyle name="40% - Ênfase5 15 4 6" xfId="25151"/>
    <cellStyle name="40% - Ênfase5 15 5" xfId="25152"/>
    <cellStyle name="40% - Ênfase5 15 5 2" xfId="25153"/>
    <cellStyle name="40% - Ênfase5 15 5 3" xfId="25154"/>
    <cellStyle name="40% - Ênfase5 15 5 4" xfId="25155"/>
    <cellStyle name="40% - Ênfase5 15 6" xfId="25156"/>
    <cellStyle name="40% - Ênfase5 15 7" xfId="25157"/>
    <cellStyle name="40% - Ênfase5 15 8" xfId="25158"/>
    <cellStyle name="40% - Ênfase5 15 9" xfId="25159"/>
    <cellStyle name="40% - Ênfase5 16" xfId="25160"/>
    <cellStyle name="40% - Ênfase5 16 10" xfId="25161"/>
    <cellStyle name="40% - Ênfase5 16 11" xfId="25162"/>
    <cellStyle name="40% - Ênfase5 16 2" xfId="337"/>
    <cellStyle name="40% - Ênfase5 16 3" xfId="25163"/>
    <cellStyle name="40% - Ênfase5 16 3 2" xfId="25164"/>
    <cellStyle name="40% - Ênfase5 16 3 2 2" xfId="25165"/>
    <cellStyle name="40% - Ênfase5 16 3 2 2 2" xfId="25166"/>
    <cellStyle name="40% - Ênfase5 16 3 2 3" xfId="25167"/>
    <cellStyle name="40% - Ênfase5 16 3 2 4" xfId="25168"/>
    <cellStyle name="40% - Ênfase5 16 3 2 5" xfId="25169"/>
    <cellStyle name="40% - Ênfase5 16 3 2 6" xfId="25170"/>
    <cellStyle name="40% - Ênfase5 16 3 3" xfId="25171"/>
    <cellStyle name="40% - Ênfase5 16 3 3 2" xfId="25172"/>
    <cellStyle name="40% - Ênfase5 16 3 3 3" xfId="25173"/>
    <cellStyle name="40% - Ênfase5 16 3 4" xfId="25174"/>
    <cellStyle name="40% - Ênfase5 16 3 5" xfId="25175"/>
    <cellStyle name="40% - Ênfase5 16 3 6" xfId="25176"/>
    <cellStyle name="40% - Ênfase5 16 3 7" xfId="25177"/>
    <cellStyle name="40% - Ênfase5 16 3 8" xfId="25178"/>
    <cellStyle name="40% - Ênfase5 16 4" xfId="25179"/>
    <cellStyle name="40% - Ênfase5 16 4 2" xfId="25180"/>
    <cellStyle name="40% - Ênfase5 16 4 2 2" xfId="25181"/>
    <cellStyle name="40% - Ênfase5 16 4 3" xfId="25182"/>
    <cellStyle name="40% - Ênfase5 16 4 4" xfId="25183"/>
    <cellStyle name="40% - Ênfase5 16 4 5" xfId="25184"/>
    <cellStyle name="40% - Ênfase5 16 4 6" xfId="25185"/>
    <cellStyle name="40% - Ênfase5 16 5" xfId="25186"/>
    <cellStyle name="40% - Ênfase5 16 5 2" xfId="25187"/>
    <cellStyle name="40% - Ênfase5 16 5 3" xfId="25188"/>
    <cellStyle name="40% - Ênfase5 16 5 4" xfId="25189"/>
    <cellStyle name="40% - Ênfase5 16 6" xfId="25190"/>
    <cellStyle name="40% - Ênfase5 16 7" xfId="25191"/>
    <cellStyle name="40% - Ênfase5 16 8" xfId="25192"/>
    <cellStyle name="40% - Ênfase5 16 9" xfId="25193"/>
    <cellStyle name="40% - Ênfase5 17" xfId="25194"/>
    <cellStyle name="40% - Ênfase5 17 10" xfId="25195"/>
    <cellStyle name="40% - Ênfase5 17 2" xfId="338"/>
    <cellStyle name="40% - Ênfase5 17 3" xfId="25196"/>
    <cellStyle name="40% - Ênfase5 17 3 2" xfId="25197"/>
    <cellStyle name="40% - Ênfase5 17 3 2 2" xfId="25198"/>
    <cellStyle name="40% - Ênfase5 17 3 3" xfId="25199"/>
    <cellStyle name="40% - Ênfase5 17 3 4" xfId="25200"/>
    <cellStyle name="40% - Ênfase5 17 3 5" xfId="25201"/>
    <cellStyle name="40% - Ênfase5 17 3 6" xfId="25202"/>
    <cellStyle name="40% - Ênfase5 17 4" xfId="25203"/>
    <cellStyle name="40% - Ênfase5 17 4 2" xfId="25204"/>
    <cellStyle name="40% - Ênfase5 17 4 3" xfId="25205"/>
    <cellStyle name="40% - Ênfase5 17 4 4" xfId="25206"/>
    <cellStyle name="40% - Ênfase5 17 5" xfId="25207"/>
    <cellStyle name="40% - Ênfase5 17 6" xfId="25208"/>
    <cellStyle name="40% - Ênfase5 17 7" xfId="25209"/>
    <cellStyle name="40% - Ênfase5 17 8" xfId="25210"/>
    <cellStyle name="40% - Ênfase5 17 9" xfId="25211"/>
    <cellStyle name="40% - Ênfase5 18" xfId="25212"/>
    <cellStyle name="40% - Ênfase5 18 2" xfId="25213"/>
    <cellStyle name="40% - Ênfase5 18 2 2" xfId="25214"/>
    <cellStyle name="40% - Ênfase5 18 2 2 2" xfId="25215"/>
    <cellStyle name="40% - Ênfase5 18 2 3" xfId="25216"/>
    <cellStyle name="40% - Ênfase5 18 2 4" xfId="25217"/>
    <cellStyle name="40% - Ênfase5 18 2 5" xfId="25218"/>
    <cellStyle name="40% - Ênfase5 18 2 6" xfId="25219"/>
    <cellStyle name="40% - Ênfase5 18 3" xfId="25220"/>
    <cellStyle name="40% - Ênfase5 18 3 2" xfId="25221"/>
    <cellStyle name="40% - Ênfase5 18 3 3" xfId="25222"/>
    <cellStyle name="40% - Ênfase5 18 4" xfId="25223"/>
    <cellStyle name="40% - Ênfase5 18 5" xfId="25224"/>
    <cellStyle name="40% - Ênfase5 18 6" xfId="25225"/>
    <cellStyle name="40% - Ênfase5 18 7" xfId="25226"/>
    <cellStyle name="40% - Ênfase5 18 8" xfId="25227"/>
    <cellStyle name="40% - Ênfase5 19" xfId="25228"/>
    <cellStyle name="40% - Ênfase5 19 2" xfId="25229"/>
    <cellStyle name="40% - Ênfase5 19 2 2" xfId="25230"/>
    <cellStyle name="40% - Ênfase5 19 2 3" xfId="25231"/>
    <cellStyle name="40% - Ênfase5 19 3" xfId="25232"/>
    <cellStyle name="40% - Ênfase5 19 4" xfId="25233"/>
    <cellStyle name="40% - Ênfase5 19 5" xfId="25234"/>
    <cellStyle name="40% - Ênfase5 19 6" xfId="25235"/>
    <cellStyle name="40% - Ênfase5 19 7" xfId="25236"/>
    <cellStyle name="40% - Ênfase5 2" xfId="339"/>
    <cellStyle name="40% - Ênfase5 2 2" xfId="340"/>
    <cellStyle name="40% - Ênfase5 2 2 2" xfId="25237"/>
    <cellStyle name="40% - Ênfase5 2 2 2 10" xfId="25238"/>
    <cellStyle name="40% - Ênfase5 2 2 2 2" xfId="25239"/>
    <cellStyle name="40% - Ênfase5 2 2 2 2 2" xfId="25240"/>
    <cellStyle name="40% - Ênfase5 2 2 2 2 2 2" xfId="25241"/>
    <cellStyle name="40% - Ênfase5 2 2 2 2 2 2 2" xfId="25242"/>
    <cellStyle name="40% - Ênfase5 2 2 2 2 2 3" xfId="25243"/>
    <cellStyle name="40% - Ênfase5 2 2 2 2 2 4" xfId="25244"/>
    <cellStyle name="40% - Ênfase5 2 2 2 2 2 5" xfId="25245"/>
    <cellStyle name="40% - Ênfase5 2 2 2 2 2 6" xfId="25246"/>
    <cellStyle name="40% - Ênfase5 2 2 2 2 3" xfId="25247"/>
    <cellStyle name="40% - Ênfase5 2 2 2 2 3 2" xfId="25248"/>
    <cellStyle name="40% - Ênfase5 2 2 2 2 3 3" xfId="25249"/>
    <cellStyle name="40% - Ênfase5 2 2 2 2 4" xfId="25250"/>
    <cellStyle name="40% - Ênfase5 2 2 2 2 5" xfId="25251"/>
    <cellStyle name="40% - Ênfase5 2 2 2 2 6" xfId="25252"/>
    <cellStyle name="40% - Ênfase5 2 2 2 2 7" xfId="25253"/>
    <cellStyle name="40% - Ênfase5 2 2 2 2 8" xfId="25254"/>
    <cellStyle name="40% - Ênfase5 2 2 2 3" xfId="25255"/>
    <cellStyle name="40% - Ênfase5 2 2 2 3 2" xfId="25256"/>
    <cellStyle name="40% - Ênfase5 2 2 2 3 2 2" xfId="25257"/>
    <cellStyle name="40% - Ênfase5 2 2 2 3 3" xfId="25258"/>
    <cellStyle name="40% - Ênfase5 2 2 2 3 4" xfId="25259"/>
    <cellStyle name="40% - Ênfase5 2 2 2 3 5" xfId="25260"/>
    <cellStyle name="40% - Ênfase5 2 2 2 3 6" xfId="25261"/>
    <cellStyle name="40% - Ênfase5 2 2 2 4" xfId="25262"/>
    <cellStyle name="40% - Ênfase5 2 2 2 4 2" xfId="25263"/>
    <cellStyle name="40% - Ênfase5 2 2 2 4 3" xfId="25264"/>
    <cellStyle name="40% - Ênfase5 2 2 2 4 4" xfId="25265"/>
    <cellStyle name="40% - Ênfase5 2 2 2 5" xfId="25266"/>
    <cellStyle name="40% - Ênfase5 2 2 2 6" xfId="25267"/>
    <cellStyle name="40% - Ênfase5 2 2 2 7" xfId="25268"/>
    <cellStyle name="40% - Ênfase5 2 2 2 8" xfId="25269"/>
    <cellStyle name="40% - Ênfase5 2 2 2 9" xfId="25270"/>
    <cellStyle name="40% - Ênfase5 2 2 3" xfId="25271"/>
    <cellStyle name="40% - Ênfase5 2 2 4" xfId="25272"/>
    <cellStyle name="40% - Ênfase5 2 2 4 10" xfId="25273"/>
    <cellStyle name="40% - Ênfase5 2 2 4 2" xfId="25274"/>
    <cellStyle name="40% - Ênfase5 2 2 4 2 2" xfId="25275"/>
    <cellStyle name="40% - Ênfase5 2 2 4 2 2 2" xfId="25276"/>
    <cellStyle name="40% - Ênfase5 2 2 4 2 2 2 2" xfId="25277"/>
    <cellStyle name="40% - Ênfase5 2 2 4 2 2 3" xfId="25278"/>
    <cellStyle name="40% - Ênfase5 2 2 4 2 2 4" xfId="25279"/>
    <cellStyle name="40% - Ênfase5 2 2 4 2 2 5" xfId="25280"/>
    <cellStyle name="40% - Ênfase5 2 2 4 2 2 6" xfId="25281"/>
    <cellStyle name="40% - Ênfase5 2 2 4 2 3" xfId="25282"/>
    <cellStyle name="40% - Ênfase5 2 2 4 2 3 2" xfId="25283"/>
    <cellStyle name="40% - Ênfase5 2 2 4 2 3 3" xfId="25284"/>
    <cellStyle name="40% - Ênfase5 2 2 4 2 4" xfId="25285"/>
    <cellStyle name="40% - Ênfase5 2 2 4 2 5" xfId="25286"/>
    <cellStyle name="40% - Ênfase5 2 2 4 2 6" xfId="25287"/>
    <cellStyle name="40% - Ênfase5 2 2 4 2 7" xfId="25288"/>
    <cellStyle name="40% - Ênfase5 2 2 4 2 8" xfId="25289"/>
    <cellStyle name="40% - Ênfase5 2 2 4 3" xfId="25290"/>
    <cellStyle name="40% - Ênfase5 2 2 4 3 2" xfId="25291"/>
    <cellStyle name="40% - Ênfase5 2 2 4 3 2 2" xfId="25292"/>
    <cellStyle name="40% - Ênfase5 2 2 4 3 3" xfId="25293"/>
    <cellStyle name="40% - Ênfase5 2 2 4 3 4" xfId="25294"/>
    <cellStyle name="40% - Ênfase5 2 2 4 3 5" xfId="25295"/>
    <cellStyle name="40% - Ênfase5 2 2 4 3 6" xfId="25296"/>
    <cellStyle name="40% - Ênfase5 2 2 4 4" xfId="25297"/>
    <cellStyle name="40% - Ênfase5 2 2 4 4 2" xfId="25298"/>
    <cellStyle name="40% - Ênfase5 2 2 4 4 3" xfId="25299"/>
    <cellStyle name="40% - Ênfase5 2 2 4 4 4" xfId="25300"/>
    <cellStyle name="40% - Ênfase5 2 2 4 5" xfId="25301"/>
    <cellStyle name="40% - Ênfase5 2 2 4 6" xfId="25302"/>
    <cellStyle name="40% - Ênfase5 2 2 4 7" xfId="25303"/>
    <cellStyle name="40% - Ênfase5 2 2 4 8" xfId="25304"/>
    <cellStyle name="40% - Ênfase5 2 2 4 9" xfId="25305"/>
    <cellStyle name="40% - Ênfase5 2 2 5" xfId="25306"/>
    <cellStyle name="40% - Ênfase5 2 2 5 10" xfId="25307"/>
    <cellStyle name="40% - Ênfase5 2 2 5 2" xfId="25308"/>
    <cellStyle name="40% - Ênfase5 2 2 5 2 2" xfId="25309"/>
    <cellStyle name="40% - Ênfase5 2 2 5 2 2 2" xfId="25310"/>
    <cellStyle name="40% - Ênfase5 2 2 5 2 2 2 2" xfId="25311"/>
    <cellStyle name="40% - Ênfase5 2 2 5 2 2 3" xfId="25312"/>
    <cellStyle name="40% - Ênfase5 2 2 5 2 2 4" xfId="25313"/>
    <cellStyle name="40% - Ênfase5 2 2 5 2 2 5" xfId="25314"/>
    <cellStyle name="40% - Ênfase5 2 2 5 2 2 6" xfId="25315"/>
    <cellStyle name="40% - Ênfase5 2 2 5 2 3" xfId="25316"/>
    <cellStyle name="40% - Ênfase5 2 2 5 2 3 2" xfId="25317"/>
    <cellStyle name="40% - Ênfase5 2 2 5 2 3 3" xfId="25318"/>
    <cellStyle name="40% - Ênfase5 2 2 5 2 4" xfId="25319"/>
    <cellStyle name="40% - Ênfase5 2 2 5 2 5" xfId="25320"/>
    <cellStyle name="40% - Ênfase5 2 2 5 2 6" xfId="25321"/>
    <cellStyle name="40% - Ênfase5 2 2 5 2 7" xfId="25322"/>
    <cellStyle name="40% - Ênfase5 2 2 5 2 8" xfId="25323"/>
    <cellStyle name="40% - Ênfase5 2 2 5 3" xfId="25324"/>
    <cellStyle name="40% - Ênfase5 2 2 5 3 2" xfId="25325"/>
    <cellStyle name="40% - Ênfase5 2 2 5 3 2 2" xfId="25326"/>
    <cellStyle name="40% - Ênfase5 2 2 5 3 3" xfId="25327"/>
    <cellStyle name="40% - Ênfase5 2 2 5 3 4" xfId="25328"/>
    <cellStyle name="40% - Ênfase5 2 2 5 3 5" xfId="25329"/>
    <cellStyle name="40% - Ênfase5 2 2 5 3 6" xfId="25330"/>
    <cellStyle name="40% - Ênfase5 2 2 5 4" xfId="25331"/>
    <cellStyle name="40% - Ênfase5 2 2 5 4 2" xfId="25332"/>
    <cellStyle name="40% - Ênfase5 2 2 5 4 3" xfId="25333"/>
    <cellStyle name="40% - Ênfase5 2 2 5 4 4" xfId="25334"/>
    <cellStyle name="40% - Ênfase5 2 2 5 5" xfId="25335"/>
    <cellStyle name="40% - Ênfase5 2 2 5 6" xfId="25336"/>
    <cellStyle name="40% - Ênfase5 2 2 5 7" xfId="25337"/>
    <cellStyle name="40% - Ênfase5 2 2 5 8" xfId="25338"/>
    <cellStyle name="40% - Ênfase5 2 2 5 9" xfId="25339"/>
    <cellStyle name="40% - Ênfase5 2 2 6" xfId="25340"/>
    <cellStyle name="40% - Ênfase5 2 2 6 10" xfId="25341"/>
    <cellStyle name="40% - Ênfase5 2 2 6 2" xfId="25342"/>
    <cellStyle name="40% - Ênfase5 2 2 6 2 2" xfId="25343"/>
    <cellStyle name="40% - Ênfase5 2 2 6 2 2 2" xfId="25344"/>
    <cellStyle name="40% - Ênfase5 2 2 6 2 2 2 2" xfId="25345"/>
    <cellStyle name="40% - Ênfase5 2 2 6 2 2 3" xfId="25346"/>
    <cellStyle name="40% - Ênfase5 2 2 6 2 2 4" xfId="25347"/>
    <cellStyle name="40% - Ênfase5 2 2 6 2 2 5" xfId="25348"/>
    <cellStyle name="40% - Ênfase5 2 2 6 2 2 6" xfId="25349"/>
    <cellStyle name="40% - Ênfase5 2 2 6 2 3" xfId="25350"/>
    <cellStyle name="40% - Ênfase5 2 2 6 2 3 2" xfId="25351"/>
    <cellStyle name="40% - Ênfase5 2 2 6 2 3 3" xfId="25352"/>
    <cellStyle name="40% - Ênfase5 2 2 6 2 4" xfId="25353"/>
    <cellStyle name="40% - Ênfase5 2 2 6 2 5" xfId="25354"/>
    <cellStyle name="40% - Ênfase5 2 2 6 2 6" xfId="25355"/>
    <cellStyle name="40% - Ênfase5 2 2 6 2 7" xfId="25356"/>
    <cellStyle name="40% - Ênfase5 2 2 6 2 8" xfId="25357"/>
    <cellStyle name="40% - Ênfase5 2 2 6 3" xfId="25358"/>
    <cellStyle name="40% - Ênfase5 2 2 6 3 2" xfId="25359"/>
    <cellStyle name="40% - Ênfase5 2 2 6 3 2 2" xfId="25360"/>
    <cellStyle name="40% - Ênfase5 2 2 6 3 3" xfId="25361"/>
    <cellStyle name="40% - Ênfase5 2 2 6 3 4" xfId="25362"/>
    <cellStyle name="40% - Ênfase5 2 2 6 3 5" xfId="25363"/>
    <cellStyle name="40% - Ênfase5 2 2 6 3 6" xfId="25364"/>
    <cellStyle name="40% - Ênfase5 2 2 6 4" xfId="25365"/>
    <cellStyle name="40% - Ênfase5 2 2 6 4 2" xfId="25366"/>
    <cellStyle name="40% - Ênfase5 2 2 6 4 3" xfId="25367"/>
    <cellStyle name="40% - Ênfase5 2 2 6 4 4" xfId="25368"/>
    <cellStyle name="40% - Ênfase5 2 2 6 5" xfId="25369"/>
    <cellStyle name="40% - Ênfase5 2 2 6 6" xfId="25370"/>
    <cellStyle name="40% - Ênfase5 2 2 6 7" xfId="25371"/>
    <cellStyle name="40% - Ênfase5 2 2 6 8" xfId="25372"/>
    <cellStyle name="40% - Ênfase5 2 2 6 9" xfId="25373"/>
    <cellStyle name="40% - Ênfase5 2 3" xfId="2877"/>
    <cellStyle name="40% - Ênfase5 2 3 10" xfId="25374"/>
    <cellStyle name="40% - Ênfase5 2 3 11" xfId="25375"/>
    <cellStyle name="40% - Ênfase5 2 3 12" xfId="25376"/>
    <cellStyle name="40% - Ênfase5 2 3 2" xfId="25377"/>
    <cellStyle name="40% - Ênfase5 2 3 3" xfId="25378"/>
    <cellStyle name="40% - Ênfase5 2 3 3 2" xfId="25379"/>
    <cellStyle name="40% - Ênfase5 2 3 3 2 2" xfId="25380"/>
    <cellStyle name="40% - Ênfase5 2 3 3 2 2 2" xfId="25381"/>
    <cellStyle name="40% - Ênfase5 2 3 3 2 3" xfId="25382"/>
    <cellStyle name="40% - Ênfase5 2 3 3 2 4" xfId="25383"/>
    <cellStyle name="40% - Ênfase5 2 3 3 2 5" xfId="25384"/>
    <cellStyle name="40% - Ênfase5 2 3 3 2 6" xfId="25385"/>
    <cellStyle name="40% - Ênfase5 2 3 3 3" xfId="25386"/>
    <cellStyle name="40% - Ênfase5 2 3 3 3 2" xfId="25387"/>
    <cellStyle name="40% - Ênfase5 2 3 3 3 3" xfId="25388"/>
    <cellStyle name="40% - Ênfase5 2 3 3 3 4" xfId="25389"/>
    <cellStyle name="40% - Ênfase5 2 3 3 4" xfId="25390"/>
    <cellStyle name="40% - Ênfase5 2 3 3 5" xfId="25391"/>
    <cellStyle name="40% - Ênfase5 2 3 3 6" xfId="25392"/>
    <cellStyle name="40% - Ênfase5 2 3 3 7" xfId="25393"/>
    <cellStyle name="40% - Ênfase5 2 3 3 8" xfId="25394"/>
    <cellStyle name="40% - Ênfase5 2 3 3 9" xfId="25395"/>
    <cellStyle name="40% - Ênfase5 2 3 4" xfId="25396"/>
    <cellStyle name="40% - Ênfase5 2 3 4 2" xfId="25397"/>
    <cellStyle name="40% - Ênfase5 2 3 4 2 2" xfId="25398"/>
    <cellStyle name="40% - Ênfase5 2 3 4 2 2 2" xfId="25399"/>
    <cellStyle name="40% - Ênfase5 2 3 4 2 3" xfId="25400"/>
    <cellStyle name="40% - Ênfase5 2 3 4 2 4" xfId="25401"/>
    <cellStyle name="40% - Ênfase5 2 3 4 2 5" xfId="25402"/>
    <cellStyle name="40% - Ênfase5 2 3 4 2 6" xfId="25403"/>
    <cellStyle name="40% - Ênfase5 2 3 4 3" xfId="25404"/>
    <cellStyle name="40% - Ênfase5 2 3 4 3 2" xfId="25405"/>
    <cellStyle name="40% - Ênfase5 2 3 4 3 3" xfId="25406"/>
    <cellStyle name="40% - Ênfase5 2 3 4 4" xfId="25407"/>
    <cellStyle name="40% - Ênfase5 2 3 4 5" xfId="25408"/>
    <cellStyle name="40% - Ênfase5 2 3 4 6" xfId="25409"/>
    <cellStyle name="40% - Ênfase5 2 3 4 7" xfId="25410"/>
    <cellStyle name="40% - Ênfase5 2 3 4 8" xfId="25411"/>
    <cellStyle name="40% - Ênfase5 2 3 5" xfId="25412"/>
    <cellStyle name="40% - Ênfase5 2 3 5 2" xfId="25413"/>
    <cellStyle name="40% - Ênfase5 2 3 5 2 2" xfId="25414"/>
    <cellStyle name="40% - Ênfase5 2 3 5 3" xfId="25415"/>
    <cellStyle name="40% - Ênfase5 2 3 5 4" xfId="25416"/>
    <cellStyle name="40% - Ênfase5 2 3 5 5" xfId="25417"/>
    <cellStyle name="40% - Ênfase5 2 3 5 6" xfId="25418"/>
    <cellStyle name="40% - Ênfase5 2 3 6" xfId="25419"/>
    <cellStyle name="40% - Ênfase5 2 3 6 2" xfId="25420"/>
    <cellStyle name="40% - Ênfase5 2 3 6 3" xfId="25421"/>
    <cellStyle name="40% - Ênfase5 2 3 6 4" xfId="25422"/>
    <cellStyle name="40% - Ênfase5 2 3 7" xfId="25423"/>
    <cellStyle name="40% - Ênfase5 2 3 8" xfId="25424"/>
    <cellStyle name="40% - Ênfase5 2 3 9" xfId="25425"/>
    <cellStyle name="40% - Ênfase5 2 4" xfId="25426"/>
    <cellStyle name="40% - Ênfase5 2 4 10" xfId="25427"/>
    <cellStyle name="40% - Ênfase5 2 4 2" xfId="25428"/>
    <cellStyle name="40% - Ênfase5 2 4 2 2" xfId="25429"/>
    <cellStyle name="40% - Ênfase5 2 4 2 2 2" xfId="25430"/>
    <cellStyle name="40% - Ênfase5 2 4 2 2 2 2" xfId="25431"/>
    <cellStyle name="40% - Ênfase5 2 4 2 2 3" xfId="25432"/>
    <cellStyle name="40% - Ênfase5 2 4 2 2 4" xfId="25433"/>
    <cellStyle name="40% - Ênfase5 2 4 2 2 5" xfId="25434"/>
    <cellStyle name="40% - Ênfase5 2 4 2 2 6" xfId="25435"/>
    <cellStyle name="40% - Ênfase5 2 4 2 3" xfId="25436"/>
    <cellStyle name="40% - Ênfase5 2 4 2 3 2" xfId="25437"/>
    <cellStyle name="40% - Ênfase5 2 4 2 3 3" xfId="25438"/>
    <cellStyle name="40% - Ênfase5 2 4 2 4" xfId="25439"/>
    <cellStyle name="40% - Ênfase5 2 4 2 5" xfId="25440"/>
    <cellStyle name="40% - Ênfase5 2 4 2 6" xfId="25441"/>
    <cellStyle name="40% - Ênfase5 2 4 2 7" xfId="25442"/>
    <cellStyle name="40% - Ênfase5 2 4 2 8" xfId="25443"/>
    <cellStyle name="40% - Ênfase5 2 4 3" xfId="25444"/>
    <cellStyle name="40% - Ênfase5 2 4 3 2" xfId="25445"/>
    <cellStyle name="40% - Ênfase5 2 4 3 2 2" xfId="25446"/>
    <cellStyle name="40% - Ênfase5 2 4 3 3" xfId="25447"/>
    <cellStyle name="40% - Ênfase5 2 4 3 4" xfId="25448"/>
    <cellStyle name="40% - Ênfase5 2 4 3 5" xfId="25449"/>
    <cellStyle name="40% - Ênfase5 2 4 3 6" xfId="25450"/>
    <cellStyle name="40% - Ênfase5 2 4 4" xfId="25451"/>
    <cellStyle name="40% - Ênfase5 2 4 4 2" xfId="25452"/>
    <cellStyle name="40% - Ênfase5 2 4 4 3" xfId="25453"/>
    <cellStyle name="40% - Ênfase5 2 4 4 4" xfId="25454"/>
    <cellStyle name="40% - Ênfase5 2 4 5" xfId="25455"/>
    <cellStyle name="40% - Ênfase5 2 4 6" xfId="25456"/>
    <cellStyle name="40% - Ênfase5 2 4 7" xfId="25457"/>
    <cellStyle name="40% - Ênfase5 2 4 8" xfId="25458"/>
    <cellStyle name="40% - Ênfase5 2 4 9" xfId="25459"/>
    <cellStyle name="40% - Ênfase5 20" xfId="25460"/>
    <cellStyle name="40% - Ênfase5 20 2" xfId="25461"/>
    <cellStyle name="40% - Ênfase5 20 3" xfId="25462"/>
    <cellStyle name="40% - Ênfase5 20 4" xfId="25463"/>
    <cellStyle name="40% - Ênfase5 20 5" xfId="25464"/>
    <cellStyle name="40% - Ênfase5 20 6" xfId="25465"/>
    <cellStyle name="40% - Ênfase5 21" xfId="25466"/>
    <cellStyle name="40% - Ênfase5 22" xfId="25467"/>
    <cellStyle name="40% - Ênfase5 23" xfId="25468"/>
    <cellStyle name="40% - Ênfase5 24" xfId="25469"/>
    <cellStyle name="40% - Ênfase5 25" xfId="25470"/>
    <cellStyle name="40% - Ênfase5 26" xfId="25471"/>
    <cellStyle name="40% - Ênfase5 3" xfId="341"/>
    <cellStyle name="40% - Ênfase5 3 2" xfId="342"/>
    <cellStyle name="40% - Ênfase5 3 2 2" xfId="25472"/>
    <cellStyle name="40% - Ênfase5 3 2 2 10" xfId="25473"/>
    <cellStyle name="40% - Ênfase5 3 2 2 2" xfId="25474"/>
    <cellStyle name="40% - Ênfase5 3 2 2 2 2" xfId="25475"/>
    <cellStyle name="40% - Ênfase5 3 2 2 2 2 2" xfId="25476"/>
    <cellStyle name="40% - Ênfase5 3 2 2 2 2 2 2" xfId="25477"/>
    <cellStyle name="40% - Ênfase5 3 2 2 2 2 3" xfId="25478"/>
    <cellStyle name="40% - Ênfase5 3 2 2 2 2 4" xfId="25479"/>
    <cellStyle name="40% - Ênfase5 3 2 2 2 2 5" xfId="25480"/>
    <cellStyle name="40% - Ênfase5 3 2 2 2 2 6" xfId="25481"/>
    <cellStyle name="40% - Ênfase5 3 2 2 2 3" xfId="25482"/>
    <cellStyle name="40% - Ênfase5 3 2 2 2 3 2" xfId="25483"/>
    <cellStyle name="40% - Ênfase5 3 2 2 2 3 3" xfId="25484"/>
    <cellStyle name="40% - Ênfase5 3 2 2 2 4" xfId="25485"/>
    <cellStyle name="40% - Ênfase5 3 2 2 2 5" xfId="25486"/>
    <cellStyle name="40% - Ênfase5 3 2 2 2 6" xfId="25487"/>
    <cellStyle name="40% - Ênfase5 3 2 2 2 7" xfId="25488"/>
    <cellStyle name="40% - Ênfase5 3 2 2 2 8" xfId="25489"/>
    <cellStyle name="40% - Ênfase5 3 2 2 3" xfId="25490"/>
    <cellStyle name="40% - Ênfase5 3 2 2 3 2" xfId="25491"/>
    <cellStyle name="40% - Ênfase5 3 2 2 3 2 2" xfId="25492"/>
    <cellStyle name="40% - Ênfase5 3 2 2 3 3" xfId="25493"/>
    <cellStyle name="40% - Ênfase5 3 2 2 3 4" xfId="25494"/>
    <cellStyle name="40% - Ênfase5 3 2 2 3 5" xfId="25495"/>
    <cellStyle name="40% - Ênfase5 3 2 2 3 6" xfId="25496"/>
    <cellStyle name="40% - Ênfase5 3 2 2 4" xfId="25497"/>
    <cellStyle name="40% - Ênfase5 3 2 2 4 2" xfId="25498"/>
    <cellStyle name="40% - Ênfase5 3 2 2 4 3" xfId="25499"/>
    <cellStyle name="40% - Ênfase5 3 2 2 4 4" xfId="25500"/>
    <cellStyle name="40% - Ênfase5 3 2 2 5" xfId="25501"/>
    <cellStyle name="40% - Ênfase5 3 2 2 6" xfId="25502"/>
    <cellStyle name="40% - Ênfase5 3 2 2 7" xfId="25503"/>
    <cellStyle name="40% - Ênfase5 3 2 2 8" xfId="25504"/>
    <cellStyle name="40% - Ênfase5 3 2 2 9" xfId="25505"/>
    <cellStyle name="40% - Ênfase5 3 2 3" xfId="25506"/>
    <cellStyle name="40% - Ênfase5 3 2 4" xfId="25507"/>
    <cellStyle name="40% - Ênfase5 3 2 4 10" xfId="25508"/>
    <cellStyle name="40% - Ênfase5 3 2 4 2" xfId="25509"/>
    <cellStyle name="40% - Ênfase5 3 2 4 2 2" xfId="25510"/>
    <cellStyle name="40% - Ênfase5 3 2 4 2 2 2" xfId="25511"/>
    <cellStyle name="40% - Ênfase5 3 2 4 2 2 2 2" xfId="25512"/>
    <cellStyle name="40% - Ênfase5 3 2 4 2 2 3" xfId="25513"/>
    <cellStyle name="40% - Ênfase5 3 2 4 2 2 4" xfId="25514"/>
    <cellStyle name="40% - Ênfase5 3 2 4 2 2 5" xfId="25515"/>
    <cellStyle name="40% - Ênfase5 3 2 4 2 2 6" xfId="25516"/>
    <cellStyle name="40% - Ênfase5 3 2 4 2 3" xfId="25517"/>
    <cellStyle name="40% - Ênfase5 3 2 4 2 3 2" xfId="25518"/>
    <cellStyle name="40% - Ênfase5 3 2 4 2 3 3" xfId="25519"/>
    <cellStyle name="40% - Ênfase5 3 2 4 2 4" xfId="25520"/>
    <cellStyle name="40% - Ênfase5 3 2 4 2 5" xfId="25521"/>
    <cellStyle name="40% - Ênfase5 3 2 4 2 6" xfId="25522"/>
    <cellStyle name="40% - Ênfase5 3 2 4 2 7" xfId="25523"/>
    <cellStyle name="40% - Ênfase5 3 2 4 2 8" xfId="25524"/>
    <cellStyle name="40% - Ênfase5 3 2 4 3" xfId="25525"/>
    <cellStyle name="40% - Ênfase5 3 2 4 3 2" xfId="25526"/>
    <cellStyle name="40% - Ênfase5 3 2 4 3 2 2" xfId="25527"/>
    <cellStyle name="40% - Ênfase5 3 2 4 3 3" xfId="25528"/>
    <cellStyle name="40% - Ênfase5 3 2 4 3 4" xfId="25529"/>
    <cellStyle name="40% - Ênfase5 3 2 4 3 5" xfId="25530"/>
    <cellStyle name="40% - Ênfase5 3 2 4 3 6" xfId="25531"/>
    <cellStyle name="40% - Ênfase5 3 2 4 4" xfId="25532"/>
    <cellStyle name="40% - Ênfase5 3 2 4 4 2" xfId="25533"/>
    <cellStyle name="40% - Ênfase5 3 2 4 4 3" xfId="25534"/>
    <cellStyle name="40% - Ênfase5 3 2 4 4 4" xfId="25535"/>
    <cellStyle name="40% - Ênfase5 3 2 4 5" xfId="25536"/>
    <cellStyle name="40% - Ênfase5 3 2 4 6" xfId="25537"/>
    <cellStyle name="40% - Ênfase5 3 2 4 7" xfId="25538"/>
    <cellStyle name="40% - Ênfase5 3 2 4 8" xfId="25539"/>
    <cellStyle name="40% - Ênfase5 3 2 4 9" xfId="25540"/>
    <cellStyle name="40% - Ênfase5 3 2 5" xfId="25541"/>
    <cellStyle name="40% - Ênfase5 3 2 5 10" xfId="25542"/>
    <cellStyle name="40% - Ênfase5 3 2 5 2" xfId="25543"/>
    <cellStyle name="40% - Ênfase5 3 2 5 2 2" xfId="25544"/>
    <cellStyle name="40% - Ênfase5 3 2 5 2 2 2" xfId="25545"/>
    <cellStyle name="40% - Ênfase5 3 2 5 2 2 2 2" xfId="25546"/>
    <cellStyle name="40% - Ênfase5 3 2 5 2 2 3" xfId="25547"/>
    <cellStyle name="40% - Ênfase5 3 2 5 2 2 4" xfId="25548"/>
    <cellStyle name="40% - Ênfase5 3 2 5 2 2 5" xfId="25549"/>
    <cellStyle name="40% - Ênfase5 3 2 5 2 2 6" xfId="25550"/>
    <cellStyle name="40% - Ênfase5 3 2 5 2 3" xfId="25551"/>
    <cellStyle name="40% - Ênfase5 3 2 5 2 3 2" xfId="25552"/>
    <cellStyle name="40% - Ênfase5 3 2 5 2 3 3" xfId="25553"/>
    <cellStyle name="40% - Ênfase5 3 2 5 2 4" xfId="25554"/>
    <cellStyle name="40% - Ênfase5 3 2 5 2 5" xfId="25555"/>
    <cellStyle name="40% - Ênfase5 3 2 5 2 6" xfId="25556"/>
    <cellStyle name="40% - Ênfase5 3 2 5 2 7" xfId="25557"/>
    <cellStyle name="40% - Ênfase5 3 2 5 2 8" xfId="25558"/>
    <cellStyle name="40% - Ênfase5 3 2 5 3" xfId="25559"/>
    <cellStyle name="40% - Ênfase5 3 2 5 3 2" xfId="25560"/>
    <cellStyle name="40% - Ênfase5 3 2 5 3 2 2" xfId="25561"/>
    <cellStyle name="40% - Ênfase5 3 2 5 3 3" xfId="25562"/>
    <cellStyle name="40% - Ênfase5 3 2 5 3 4" xfId="25563"/>
    <cellStyle name="40% - Ênfase5 3 2 5 3 5" xfId="25564"/>
    <cellStyle name="40% - Ênfase5 3 2 5 3 6" xfId="25565"/>
    <cellStyle name="40% - Ênfase5 3 2 5 4" xfId="25566"/>
    <cellStyle name="40% - Ênfase5 3 2 5 4 2" xfId="25567"/>
    <cellStyle name="40% - Ênfase5 3 2 5 4 3" xfId="25568"/>
    <cellStyle name="40% - Ênfase5 3 2 5 4 4" xfId="25569"/>
    <cellStyle name="40% - Ênfase5 3 2 5 5" xfId="25570"/>
    <cellStyle name="40% - Ênfase5 3 2 5 6" xfId="25571"/>
    <cellStyle name="40% - Ênfase5 3 2 5 7" xfId="25572"/>
    <cellStyle name="40% - Ênfase5 3 2 5 8" xfId="25573"/>
    <cellStyle name="40% - Ênfase5 3 2 5 9" xfId="25574"/>
    <cellStyle name="40% - Ênfase5 3 2 6" xfId="25575"/>
    <cellStyle name="40% - Ênfase5 3 2 6 10" xfId="25576"/>
    <cellStyle name="40% - Ênfase5 3 2 6 2" xfId="25577"/>
    <cellStyle name="40% - Ênfase5 3 2 6 2 2" xfId="25578"/>
    <cellStyle name="40% - Ênfase5 3 2 6 2 2 2" xfId="25579"/>
    <cellStyle name="40% - Ênfase5 3 2 6 2 2 2 2" xfId="25580"/>
    <cellStyle name="40% - Ênfase5 3 2 6 2 2 3" xfId="25581"/>
    <cellStyle name="40% - Ênfase5 3 2 6 2 2 4" xfId="25582"/>
    <cellStyle name="40% - Ênfase5 3 2 6 2 2 5" xfId="25583"/>
    <cellStyle name="40% - Ênfase5 3 2 6 2 2 6" xfId="25584"/>
    <cellStyle name="40% - Ênfase5 3 2 6 2 3" xfId="25585"/>
    <cellStyle name="40% - Ênfase5 3 2 6 2 3 2" xfId="25586"/>
    <cellStyle name="40% - Ênfase5 3 2 6 2 3 3" xfId="25587"/>
    <cellStyle name="40% - Ênfase5 3 2 6 2 4" xfId="25588"/>
    <cellStyle name="40% - Ênfase5 3 2 6 2 5" xfId="25589"/>
    <cellStyle name="40% - Ênfase5 3 2 6 2 6" xfId="25590"/>
    <cellStyle name="40% - Ênfase5 3 2 6 2 7" xfId="25591"/>
    <cellStyle name="40% - Ênfase5 3 2 6 2 8" xfId="25592"/>
    <cellStyle name="40% - Ênfase5 3 2 6 3" xfId="25593"/>
    <cellStyle name="40% - Ênfase5 3 2 6 3 2" xfId="25594"/>
    <cellStyle name="40% - Ênfase5 3 2 6 3 2 2" xfId="25595"/>
    <cellStyle name="40% - Ênfase5 3 2 6 3 3" xfId="25596"/>
    <cellStyle name="40% - Ênfase5 3 2 6 3 4" xfId="25597"/>
    <cellStyle name="40% - Ênfase5 3 2 6 3 5" xfId="25598"/>
    <cellStyle name="40% - Ênfase5 3 2 6 3 6" xfId="25599"/>
    <cellStyle name="40% - Ênfase5 3 2 6 4" xfId="25600"/>
    <cellStyle name="40% - Ênfase5 3 2 6 4 2" xfId="25601"/>
    <cellStyle name="40% - Ênfase5 3 2 6 4 3" xfId="25602"/>
    <cellStyle name="40% - Ênfase5 3 2 6 4 4" xfId="25603"/>
    <cellStyle name="40% - Ênfase5 3 2 6 5" xfId="25604"/>
    <cellStyle name="40% - Ênfase5 3 2 6 6" xfId="25605"/>
    <cellStyle name="40% - Ênfase5 3 2 6 7" xfId="25606"/>
    <cellStyle name="40% - Ênfase5 3 2 6 8" xfId="25607"/>
    <cellStyle name="40% - Ênfase5 3 2 6 9" xfId="25608"/>
    <cellStyle name="40% - Ênfase5 3 3" xfId="3112"/>
    <cellStyle name="40% - Ênfase5 3 3 10" xfId="25609"/>
    <cellStyle name="40% - Ênfase5 3 3 11" xfId="25610"/>
    <cellStyle name="40% - Ênfase5 3 3 12" xfId="25611"/>
    <cellStyle name="40% - Ênfase5 3 3 2" xfId="25612"/>
    <cellStyle name="40% - Ênfase5 3 3 3" xfId="25613"/>
    <cellStyle name="40% - Ênfase5 3 3 3 2" xfId="25614"/>
    <cellStyle name="40% - Ênfase5 3 3 3 2 2" xfId="25615"/>
    <cellStyle name="40% - Ênfase5 3 3 3 2 2 2" xfId="25616"/>
    <cellStyle name="40% - Ênfase5 3 3 3 2 3" xfId="25617"/>
    <cellStyle name="40% - Ênfase5 3 3 3 2 4" xfId="25618"/>
    <cellStyle name="40% - Ênfase5 3 3 3 2 5" xfId="25619"/>
    <cellStyle name="40% - Ênfase5 3 3 3 2 6" xfId="25620"/>
    <cellStyle name="40% - Ênfase5 3 3 3 3" xfId="25621"/>
    <cellStyle name="40% - Ênfase5 3 3 3 3 2" xfId="25622"/>
    <cellStyle name="40% - Ênfase5 3 3 3 3 3" xfId="25623"/>
    <cellStyle name="40% - Ênfase5 3 3 3 3 4" xfId="25624"/>
    <cellStyle name="40% - Ênfase5 3 3 3 4" xfId="25625"/>
    <cellStyle name="40% - Ênfase5 3 3 3 5" xfId="25626"/>
    <cellStyle name="40% - Ênfase5 3 3 3 6" xfId="25627"/>
    <cellStyle name="40% - Ênfase5 3 3 3 7" xfId="25628"/>
    <cellStyle name="40% - Ênfase5 3 3 3 8" xfId="25629"/>
    <cellStyle name="40% - Ênfase5 3 3 3 9" xfId="25630"/>
    <cellStyle name="40% - Ênfase5 3 3 4" xfId="25631"/>
    <cellStyle name="40% - Ênfase5 3 3 4 2" xfId="25632"/>
    <cellStyle name="40% - Ênfase5 3 3 4 2 2" xfId="25633"/>
    <cellStyle name="40% - Ênfase5 3 3 4 2 2 2" xfId="25634"/>
    <cellStyle name="40% - Ênfase5 3 3 4 2 3" xfId="25635"/>
    <cellStyle name="40% - Ênfase5 3 3 4 2 4" xfId="25636"/>
    <cellStyle name="40% - Ênfase5 3 3 4 2 5" xfId="25637"/>
    <cellStyle name="40% - Ênfase5 3 3 4 2 6" xfId="25638"/>
    <cellStyle name="40% - Ênfase5 3 3 4 3" xfId="25639"/>
    <cellStyle name="40% - Ênfase5 3 3 4 3 2" xfId="25640"/>
    <cellStyle name="40% - Ênfase5 3 3 4 3 3" xfId="25641"/>
    <cellStyle name="40% - Ênfase5 3 3 4 4" xfId="25642"/>
    <cellStyle name="40% - Ênfase5 3 3 4 5" xfId="25643"/>
    <cellStyle name="40% - Ênfase5 3 3 4 6" xfId="25644"/>
    <cellStyle name="40% - Ênfase5 3 3 4 7" xfId="25645"/>
    <cellStyle name="40% - Ênfase5 3 3 4 8" xfId="25646"/>
    <cellStyle name="40% - Ênfase5 3 3 5" xfId="25647"/>
    <cellStyle name="40% - Ênfase5 3 3 5 2" xfId="25648"/>
    <cellStyle name="40% - Ênfase5 3 3 5 2 2" xfId="25649"/>
    <cellStyle name="40% - Ênfase5 3 3 5 3" xfId="25650"/>
    <cellStyle name="40% - Ênfase5 3 3 5 4" xfId="25651"/>
    <cellStyle name="40% - Ênfase5 3 3 5 5" xfId="25652"/>
    <cellStyle name="40% - Ênfase5 3 3 5 6" xfId="25653"/>
    <cellStyle name="40% - Ênfase5 3 3 6" xfId="25654"/>
    <cellStyle name="40% - Ênfase5 3 3 6 2" xfId="25655"/>
    <cellStyle name="40% - Ênfase5 3 3 6 3" xfId="25656"/>
    <cellStyle name="40% - Ênfase5 3 3 6 4" xfId="25657"/>
    <cellStyle name="40% - Ênfase5 3 3 7" xfId="25658"/>
    <cellStyle name="40% - Ênfase5 3 3 8" xfId="25659"/>
    <cellStyle name="40% - Ênfase5 3 3 9" xfId="25660"/>
    <cellStyle name="40% - Ênfase5 3 4" xfId="25661"/>
    <cellStyle name="40% - Ênfase5 3 4 10" xfId="25662"/>
    <cellStyle name="40% - Ênfase5 3 4 2" xfId="25663"/>
    <cellStyle name="40% - Ênfase5 3 4 2 2" xfId="25664"/>
    <cellStyle name="40% - Ênfase5 3 4 2 2 2" xfId="25665"/>
    <cellStyle name="40% - Ênfase5 3 4 2 2 2 2" xfId="25666"/>
    <cellStyle name="40% - Ênfase5 3 4 2 2 3" xfId="25667"/>
    <cellStyle name="40% - Ênfase5 3 4 2 2 4" xfId="25668"/>
    <cellStyle name="40% - Ênfase5 3 4 2 2 5" xfId="25669"/>
    <cellStyle name="40% - Ênfase5 3 4 2 2 6" xfId="25670"/>
    <cellStyle name="40% - Ênfase5 3 4 2 3" xfId="25671"/>
    <cellStyle name="40% - Ênfase5 3 4 2 3 2" xfId="25672"/>
    <cellStyle name="40% - Ênfase5 3 4 2 3 3" xfId="25673"/>
    <cellStyle name="40% - Ênfase5 3 4 2 4" xfId="25674"/>
    <cellStyle name="40% - Ênfase5 3 4 2 5" xfId="25675"/>
    <cellStyle name="40% - Ênfase5 3 4 2 6" xfId="25676"/>
    <cellStyle name="40% - Ênfase5 3 4 2 7" xfId="25677"/>
    <cellStyle name="40% - Ênfase5 3 4 2 8" xfId="25678"/>
    <cellStyle name="40% - Ênfase5 3 4 3" xfId="25679"/>
    <cellStyle name="40% - Ênfase5 3 4 3 2" xfId="25680"/>
    <cellStyle name="40% - Ênfase5 3 4 3 2 2" xfId="25681"/>
    <cellStyle name="40% - Ênfase5 3 4 3 3" xfId="25682"/>
    <cellStyle name="40% - Ênfase5 3 4 3 4" xfId="25683"/>
    <cellStyle name="40% - Ênfase5 3 4 3 5" xfId="25684"/>
    <cellStyle name="40% - Ênfase5 3 4 3 6" xfId="25685"/>
    <cellStyle name="40% - Ênfase5 3 4 4" xfId="25686"/>
    <cellStyle name="40% - Ênfase5 3 4 4 2" xfId="25687"/>
    <cellStyle name="40% - Ênfase5 3 4 4 3" xfId="25688"/>
    <cellStyle name="40% - Ênfase5 3 4 4 4" xfId="25689"/>
    <cellStyle name="40% - Ênfase5 3 4 5" xfId="25690"/>
    <cellStyle name="40% - Ênfase5 3 4 6" xfId="25691"/>
    <cellStyle name="40% - Ênfase5 3 4 7" xfId="25692"/>
    <cellStyle name="40% - Ênfase5 3 4 8" xfId="25693"/>
    <cellStyle name="40% - Ênfase5 3 4 9" xfId="25694"/>
    <cellStyle name="40% - Ênfase5 4" xfId="343"/>
    <cellStyle name="40% - Ênfase5 4 2" xfId="344"/>
    <cellStyle name="40% - Ênfase5 4 3" xfId="3113"/>
    <cellStyle name="40% - Ênfase5 4 3 10" xfId="25695"/>
    <cellStyle name="40% - Ênfase5 4 3 11" xfId="25696"/>
    <cellStyle name="40% - Ênfase5 4 3 12" xfId="25697"/>
    <cellStyle name="40% - Ênfase5 4 3 2" xfId="25698"/>
    <cellStyle name="40% - Ênfase5 4 3 3" xfId="25699"/>
    <cellStyle name="40% - Ênfase5 4 3 3 2" xfId="25700"/>
    <cellStyle name="40% - Ênfase5 4 3 3 2 2" xfId="25701"/>
    <cellStyle name="40% - Ênfase5 4 3 3 2 2 2" xfId="25702"/>
    <cellStyle name="40% - Ênfase5 4 3 3 2 3" xfId="25703"/>
    <cellStyle name="40% - Ênfase5 4 3 3 2 4" xfId="25704"/>
    <cellStyle name="40% - Ênfase5 4 3 3 2 5" xfId="25705"/>
    <cellStyle name="40% - Ênfase5 4 3 3 2 6" xfId="25706"/>
    <cellStyle name="40% - Ênfase5 4 3 3 3" xfId="25707"/>
    <cellStyle name="40% - Ênfase5 4 3 3 3 2" xfId="25708"/>
    <cellStyle name="40% - Ênfase5 4 3 3 3 3" xfId="25709"/>
    <cellStyle name="40% - Ênfase5 4 3 3 3 4" xfId="25710"/>
    <cellStyle name="40% - Ênfase5 4 3 3 4" xfId="25711"/>
    <cellStyle name="40% - Ênfase5 4 3 3 5" xfId="25712"/>
    <cellStyle name="40% - Ênfase5 4 3 3 6" xfId="25713"/>
    <cellStyle name="40% - Ênfase5 4 3 3 7" xfId="25714"/>
    <cellStyle name="40% - Ênfase5 4 3 3 8" xfId="25715"/>
    <cellStyle name="40% - Ênfase5 4 3 3 9" xfId="25716"/>
    <cellStyle name="40% - Ênfase5 4 3 4" xfId="25717"/>
    <cellStyle name="40% - Ênfase5 4 3 4 2" xfId="25718"/>
    <cellStyle name="40% - Ênfase5 4 3 4 2 2" xfId="25719"/>
    <cellStyle name="40% - Ênfase5 4 3 4 2 2 2" xfId="25720"/>
    <cellStyle name="40% - Ênfase5 4 3 4 2 3" xfId="25721"/>
    <cellStyle name="40% - Ênfase5 4 3 4 2 4" xfId="25722"/>
    <cellStyle name="40% - Ênfase5 4 3 4 2 5" xfId="25723"/>
    <cellStyle name="40% - Ênfase5 4 3 4 2 6" xfId="25724"/>
    <cellStyle name="40% - Ênfase5 4 3 4 3" xfId="25725"/>
    <cellStyle name="40% - Ênfase5 4 3 4 3 2" xfId="25726"/>
    <cellStyle name="40% - Ênfase5 4 3 4 3 3" xfId="25727"/>
    <cellStyle name="40% - Ênfase5 4 3 4 4" xfId="25728"/>
    <cellStyle name="40% - Ênfase5 4 3 4 5" xfId="25729"/>
    <cellStyle name="40% - Ênfase5 4 3 4 6" xfId="25730"/>
    <cellStyle name="40% - Ênfase5 4 3 4 7" xfId="25731"/>
    <cellStyle name="40% - Ênfase5 4 3 4 8" xfId="25732"/>
    <cellStyle name="40% - Ênfase5 4 3 5" xfId="25733"/>
    <cellStyle name="40% - Ênfase5 4 3 5 2" xfId="25734"/>
    <cellStyle name="40% - Ênfase5 4 3 5 2 2" xfId="25735"/>
    <cellStyle name="40% - Ênfase5 4 3 5 3" xfId="25736"/>
    <cellStyle name="40% - Ênfase5 4 3 5 4" xfId="25737"/>
    <cellStyle name="40% - Ênfase5 4 3 5 5" xfId="25738"/>
    <cellStyle name="40% - Ênfase5 4 3 5 6" xfId="25739"/>
    <cellStyle name="40% - Ênfase5 4 3 6" xfId="25740"/>
    <cellStyle name="40% - Ênfase5 4 3 6 2" xfId="25741"/>
    <cellStyle name="40% - Ênfase5 4 3 6 3" xfId="25742"/>
    <cellStyle name="40% - Ênfase5 4 3 6 4" xfId="25743"/>
    <cellStyle name="40% - Ênfase5 4 3 7" xfId="25744"/>
    <cellStyle name="40% - Ênfase5 4 3 8" xfId="25745"/>
    <cellStyle name="40% - Ênfase5 4 3 9" xfId="25746"/>
    <cellStyle name="40% - Ênfase5 4 4" xfId="25747"/>
    <cellStyle name="40% - Ênfase5 4 4 10" xfId="25748"/>
    <cellStyle name="40% - Ênfase5 4 4 2" xfId="25749"/>
    <cellStyle name="40% - Ênfase5 4 4 2 2" xfId="25750"/>
    <cellStyle name="40% - Ênfase5 4 4 2 2 2" xfId="25751"/>
    <cellStyle name="40% - Ênfase5 4 4 2 2 2 2" xfId="25752"/>
    <cellStyle name="40% - Ênfase5 4 4 2 2 3" xfId="25753"/>
    <cellStyle name="40% - Ênfase5 4 4 2 2 4" xfId="25754"/>
    <cellStyle name="40% - Ênfase5 4 4 2 2 5" xfId="25755"/>
    <cellStyle name="40% - Ênfase5 4 4 2 2 6" xfId="25756"/>
    <cellStyle name="40% - Ênfase5 4 4 2 3" xfId="25757"/>
    <cellStyle name="40% - Ênfase5 4 4 2 3 2" xfId="25758"/>
    <cellStyle name="40% - Ênfase5 4 4 2 3 3" xfId="25759"/>
    <cellStyle name="40% - Ênfase5 4 4 2 4" xfId="25760"/>
    <cellStyle name="40% - Ênfase5 4 4 2 5" xfId="25761"/>
    <cellStyle name="40% - Ênfase5 4 4 2 6" xfId="25762"/>
    <cellStyle name="40% - Ênfase5 4 4 2 7" xfId="25763"/>
    <cellStyle name="40% - Ênfase5 4 4 2 8" xfId="25764"/>
    <cellStyle name="40% - Ênfase5 4 4 3" xfId="25765"/>
    <cellStyle name="40% - Ênfase5 4 4 3 2" xfId="25766"/>
    <cellStyle name="40% - Ênfase5 4 4 3 2 2" xfId="25767"/>
    <cellStyle name="40% - Ênfase5 4 4 3 3" xfId="25768"/>
    <cellStyle name="40% - Ênfase5 4 4 3 4" xfId="25769"/>
    <cellStyle name="40% - Ênfase5 4 4 3 5" xfId="25770"/>
    <cellStyle name="40% - Ênfase5 4 4 3 6" xfId="25771"/>
    <cellStyle name="40% - Ênfase5 4 4 4" xfId="25772"/>
    <cellStyle name="40% - Ênfase5 4 4 4 2" xfId="25773"/>
    <cellStyle name="40% - Ênfase5 4 4 4 3" xfId="25774"/>
    <cellStyle name="40% - Ênfase5 4 4 4 4" xfId="25775"/>
    <cellStyle name="40% - Ênfase5 4 4 5" xfId="25776"/>
    <cellStyle name="40% - Ênfase5 4 4 6" xfId="25777"/>
    <cellStyle name="40% - Ênfase5 4 4 7" xfId="25778"/>
    <cellStyle name="40% - Ênfase5 4 4 8" xfId="25779"/>
    <cellStyle name="40% - Ênfase5 4 4 9" xfId="25780"/>
    <cellStyle name="40% - Ênfase5 5" xfId="345"/>
    <cellStyle name="40% - Ênfase5 5 2" xfId="346"/>
    <cellStyle name="40% - Ênfase5 5 3" xfId="3114"/>
    <cellStyle name="40% - Ênfase5 5 3 10" xfId="25781"/>
    <cellStyle name="40% - Ênfase5 5 3 11" xfId="25782"/>
    <cellStyle name="40% - Ênfase5 5 3 12" xfId="25783"/>
    <cellStyle name="40% - Ênfase5 5 3 2" xfId="25784"/>
    <cellStyle name="40% - Ênfase5 5 3 3" xfId="25785"/>
    <cellStyle name="40% - Ênfase5 5 3 3 2" xfId="25786"/>
    <cellStyle name="40% - Ênfase5 5 3 3 2 2" xfId="25787"/>
    <cellStyle name="40% - Ênfase5 5 3 3 2 2 2" xfId="25788"/>
    <cellStyle name="40% - Ênfase5 5 3 3 2 3" xfId="25789"/>
    <cellStyle name="40% - Ênfase5 5 3 3 2 4" xfId="25790"/>
    <cellStyle name="40% - Ênfase5 5 3 3 2 5" xfId="25791"/>
    <cellStyle name="40% - Ênfase5 5 3 3 2 6" xfId="25792"/>
    <cellStyle name="40% - Ênfase5 5 3 3 3" xfId="25793"/>
    <cellStyle name="40% - Ênfase5 5 3 3 3 2" xfId="25794"/>
    <cellStyle name="40% - Ênfase5 5 3 3 3 3" xfId="25795"/>
    <cellStyle name="40% - Ênfase5 5 3 3 3 4" xfId="25796"/>
    <cellStyle name="40% - Ênfase5 5 3 3 4" xfId="25797"/>
    <cellStyle name="40% - Ênfase5 5 3 3 5" xfId="25798"/>
    <cellStyle name="40% - Ênfase5 5 3 3 6" xfId="25799"/>
    <cellStyle name="40% - Ênfase5 5 3 3 7" xfId="25800"/>
    <cellStyle name="40% - Ênfase5 5 3 3 8" xfId="25801"/>
    <cellStyle name="40% - Ênfase5 5 3 3 9" xfId="25802"/>
    <cellStyle name="40% - Ênfase5 5 3 4" xfId="25803"/>
    <cellStyle name="40% - Ênfase5 5 3 4 2" xfId="25804"/>
    <cellStyle name="40% - Ênfase5 5 3 4 2 2" xfId="25805"/>
    <cellStyle name="40% - Ênfase5 5 3 4 2 2 2" xfId="25806"/>
    <cellStyle name="40% - Ênfase5 5 3 4 2 3" xfId="25807"/>
    <cellStyle name="40% - Ênfase5 5 3 4 2 4" xfId="25808"/>
    <cellStyle name="40% - Ênfase5 5 3 4 2 5" xfId="25809"/>
    <cellStyle name="40% - Ênfase5 5 3 4 2 6" xfId="25810"/>
    <cellStyle name="40% - Ênfase5 5 3 4 3" xfId="25811"/>
    <cellStyle name="40% - Ênfase5 5 3 4 3 2" xfId="25812"/>
    <cellStyle name="40% - Ênfase5 5 3 4 3 3" xfId="25813"/>
    <cellStyle name="40% - Ênfase5 5 3 4 4" xfId="25814"/>
    <cellStyle name="40% - Ênfase5 5 3 4 5" xfId="25815"/>
    <cellStyle name="40% - Ênfase5 5 3 4 6" xfId="25816"/>
    <cellStyle name="40% - Ênfase5 5 3 4 7" xfId="25817"/>
    <cellStyle name="40% - Ênfase5 5 3 4 8" xfId="25818"/>
    <cellStyle name="40% - Ênfase5 5 3 5" xfId="25819"/>
    <cellStyle name="40% - Ênfase5 5 3 5 2" xfId="25820"/>
    <cellStyle name="40% - Ênfase5 5 3 5 2 2" xfId="25821"/>
    <cellStyle name="40% - Ênfase5 5 3 5 3" xfId="25822"/>
    <cellStyle name="40% - Ênfase5 5 3 5 4" xfId="25823"/>
    <cellStyle name="40% - Ênfase5 5 3 5 5" xfId="25824"/>
    <cellStyle name="40% - Ênfase5 5 3 5 6" xfId="25825"/>
    <cellStyle name="40% - Ênfase5 5 3 6" xfId="25826"/>
    <cellStyle name="40% - Ênfase5 5 3 6 2" xfId="25827"/>
    <cellStyle name="40% - Ênfase5 5 3 6 3" xfId="25828"/>
    <cellStyle name="40% - Ênfase5 5 3 6 4" xfId="25829"/>
    <cellStyle name="40% - Ênfase5 5 3 7" xfId="25830"/>
    <cellStyle name="40% - Ênfase5 5 3 8" xfId="25831"/>
    <cellStyle name="40% - Ênfase5 5 3 9" xfId="25832"/>
    <cellStyle name="40% - Ênfase5 5 4" xfId="25833"/>
    <cellStyle name="40% - Ênfase5 5 4 10" xfId="25834"/>
    <cellStyle name="40% - Ênfase5 5 4 2" xfId="25835"/>
    <cellStyle name="40% - Ênfase5 5 4 2 2" xfId="25836"/>
    <cellStyle name="40% - Ênfase5 5 4 2 2 2" xfId="25837"/>
    <cellStyle name="40% - Ênfase5 5 4 2 2 2 2" xfId="25838"/>
    <cellStyle name="40% - Ênfase5 5 4 2 2 3" xfId="25839"/>
    <cellStyle name="40% - Ênfase5 5 4 2 2 4" xfId="25840"/>
    <cellStyle name="40% - Ênfase5 5 4 2 2 5" xfId="25841"/>
    <cellStyle name="40% - Ênfase5 5 4 2 2 6" xfId="25842"/>
    <cellStyle name="40% - Ênfase5 5 4 2 3" xfId="25843"/>
    <cellStyle name="40% - Ênfase5 5 4 2 3 2" xfId="25844"/>
    <cellStyle name="40% - Ênfase5 5 4 2 3 3" xfId="25845"/>
    <cellStyle name="40% - Ênfase5 5 4 2 4" xfId="25846"/>
    <cellStyle name="40% - Ênfase5 5 4 2 5" xfId="25847"/>
    <cellStyle name="40% - Ênfase5 5 4 2 6" xfId="25848"/>
    <cellStyle name="40% - Ênfase5 5 4 2 7" xfId="25849"/>
    <cellStyle name="40% - Ênfase5 5 4 2 8" xfId="25850"/>
    <cellStyle name="40% - Ênfase5 5 4 3" xfId="25851"/>
    <cellStyle name="40% - Ênfase5 5 4 3 2" xfId="25852"/>
    <cellStyle name="40% - Ênfase5 5 4 3 2 2" xfId="25853"/>
    <cellStyle name="40% - Ênfase5 5 4 3 3" xfId="25854"/>
    <cellStyle name="40% - Ênfase5 5 4 3 4" xfId="25855"/>
    <cellStyle name="40% - Ênfase5 5 4 3 5" xfId="25856"/>
    <cellStyle name="40% - Ênfase5 5 4 3 6" xfId="25857"/>
    <cellStyle name="40% - Ênfase5 5 4 4" xfId="25858"/>
    <cellStyle name="40% - Ênfase5 5 4 4 2" xfId="25859"/>
    <cellStyle name="40% - Ênfase5 5 4 4 3" xfId="25860"/>
    <cellStyle name="40% - Ênfase5 5 4 4 4" xfId="25861"/>
    <cellStyle name="40% - Ênfase5 5 4 5" xfId="25862"/>
    <cellStyle name="40% - Ênfase5 5 4 6" xfId="25863"/>
    <cellStyle name="40% - Ênfase5 5 4 7" xfId="25864"/>
    <cellStyle name="40% - Ênfase5 5 4 8" xfId="25865"/>
    <cellStyle name="40% - Ênfase5 5 4 9" xfId="25866"/>
    <cellStyle name="40% - Ênfase5 6" xfId="347"/>
    <cellStyle name="40% - Ênfase5 6 2" xfId="348"/>
    <cellStyle name="40% - Ênfase5 6 3" xfId="3115"/>
    <cellStyle name="40% - Ênfase5 6 3 10" xfId="25867"/>
    <cellStyle name="40% - Ênfase5 6 3 11" xfId="25868"/>
    <cellStyle name="40% - Ênfase5 6 3 12" xfId="25869"/>
    <cellStyle name="40% - Ênfase5 6 3 2" xfId="25870"/>
    <cellStyle name="40% - Ênfase5 6 3 3" xfId="25871"/>
    <cellStyle name="40% - Ênfase5 6 3 3 2" xfId="25872"/>
    <cellStyle name="40% - Ênfase5 6 3 3 2 2" xfId="25873"/>
    <cellStyle name="40% - Ênfase5 6 3 3 2 2 2" xfId="25874"/>
    <cellStyle name="40% - Ênfase5 6 3 3 2 3" xfId="25875"/>
    <cellStyle name="40% - Ênfase5 6 3 3 2 4" xfId="25876"/>
    <cellStyle name="40% - Ênfase5 6 3 3 2 5" xfId="25877"/>
    <cellStyle name="40% - Ênfase5 6 3 3 2 6" xfId="25878"/>
    <cellStyle name="40% - Ênfase5 6 3 3 3" xfId="25879"/>
    <cellStyle name="40% - Ênfase5 6 3 3 3 2" xfId="25880"/>
    <cellStyle name="40% - Ênfase5 6 3 3 3 3" xfId="25881"/>
    <cellStyle name="40% - Ênfase5 6 3 3 3 4" xfId="25882"/>
    <cellStyle name="40% - Ênfase5 6 3 3 4" xfId="25883"/>
    <cellStyle name="40% - Ênfase5 6 3 3 5" xfId="25884"/>
    <cellStyle name="40% - Ênfase5 6 3 3 6" xfId="25885"/>
    <cellStyle name="40% - Ênfase5 6 3 3 7" xfId="25886"/>
    <cellStyle name="40% - Ênfase5 6 3 3 8" xfId="25887"/>
    <cellStyle name="40% - Ênfase5 6 3 3 9" xfId="25888"/>
    <cellStyle name="40% - Ênfase5 6 3 4" xfId="25889"/>
    <cellStyle name="40% - Ênfase5 6 3 4 2" xfId="25890"/>
    <cellStyle name="40% - Ênfase5 6 3 4 2 2" xfId="25891"/>
    <cellStyle name="40% - Ênfase5 6 3 4 2 2 2" xfId="25892"/>
    <cellStyle name="40% - Ênfase5 6 3 4 2 3" xfId="25893"/>
    <cellStyle name="40% - Ênfase5 6 3 4 2 4" xfId="25894"/>
    <cellStyle name="40% - Ênfase5 6 3 4 2 5" xfId="25895"/>
    <cellStyle name="40% - Ênfase5 6 3 4 2 6" xfId="25896"/>
    <cellStyle name="40% - Ênfase5 6 3 4 3" xfId="25897"/>
    <cellStyle name="40% - Ênfase5 6 3 4 3 2" xfId="25898"/>
    <cellStyle name="40% - Ênfase5 6 3 4 3 3" xfId="25899"/>
    <cellStyle name="40% - Ênfase5 6 3 4 4" xfId="25900"/>
    <cellStyle name="40% - Ênfase5 6 3 4 5" xfId="25901"/>
    <cellStyle name="40% - Ênfase5 6 3 4 6" xfId="25902"/>
    <cellStyle name="40% - Ênfase5 6 3 4 7" xfId="25903"/>
    <cellStyle name="40% - Ênfase5 6 3 4 8" xfId="25904"/>
    <cellStyle name="40% - Ênfase5 6 3 5" xfId="25905"/>
    <cellStyle name="40% - Ênfase5 6 3 5 2" xfId="25906"/>
    <cellStyle name="40% - Ênfase5 6 3 5 2 2" xfId="25907"/>
    <cellStyle name="40% - Ênfase5 6 3 5 3" xfId="25908"/>
    <cellStyle name="40% - Ênfase5 6 3 5 4" xfId="25909"/>
    <cellStyle name="40% - Ênfase5 6 3 5 5" xfId="25910"/>
    <cellStyle name="40% - Ênfase5 6 3 5 6" xfId="25911"/>
    <cellStyle name="40% - Ênfase5 6 3 6" xfId="25912"/>
    <cellStyle name="40% - Ênfase5 6 3 6 2" xfId="25913"/>
    <cellStyle name="40% - Ênfase5 6 3 6 3" xfId="25914"/>
    <cellStyle name="40% - Ênfase5 6 3 6 4" xfId="25915"/>
    <cellStyle name="40% - Ênfase5 6 3 7" xfId="25916"/>
    <cellStyle name="40% - Ênfase5 6 3 8" xfId="25917"/>
    <cellStyle name="40% - Ênfase5 6 3 9" xfId="25918"/>
    <cellStyle name="40% - Ênfase5 6 4" xfId="25919"/>
    <cellStyle name="40% - Ênfase5 6 4 10" xfId="25920"/>
    <cellStyle name="40% - Ênfase5 6 4 2" xfId="25921"/>
    <cellStyle name="40% - Ênfase5 6 4 2 2" xfId="25922"/>
    <cellStyle name="40% - Ênfase5 6 4 2 2 2" xfId="25923"/>
    <cellStyle name="40% - Ênfase5 6 4 2 2 2 2" xfId="25924"/>
    <cellStyle name="40% - Ênfase5 6 4 2 2 3" xfId="25925"/>
    <cellStyle name="40% - Ênfase5 6 4 2 2 4" xfId="25926"/>
    <cellStyle name="40% - Ênfase5 6 4 2 2 5" xfId="25927"/>
    <cellStyle name="40% - Ênfase5 6 4 2 2 6" xfId="25928"/>
    <cellStyle name="40% - Ênfase5 6 4 2 3" xfId="25929"/>
    <cellStyle name="40% - Ênfase5 6 4 2 3 2" xfId="25930"/>
    <cellStyle name="40% - Ênfase5 6 4 2 3 3" xfId="25931"/>
    <cellStyle name="40% - Ênfase5 6 4 2 4" xfId="25932"/>
    <cellStyle name="40% - Ênfase5 6 4 2 5" xfId="25933"/>
    <cellStyle name="40% - Ênfase5 6 4 2 6" xfId="25934"/>
    <cellStyle name="40% - Ênfase5 6 4 2 7" xfId="25935"/>
    <cellStyle name="40% - Ênfase5 6 4 2 8" xfId="25936"/>
    <cellStyle name="40% - Ênfase5 6 4 3" xfId="25937"/>
    <cellStyle name="40% - Ênfase5 6 4 3 2" xfId="25938"/>
    <cellStyle name="40% - Ênfase5 6 4 3 2 2" xfId="25939"/>
    <cellStyle name="40% - Ênfase5 6 4 3 3" xfId="25940"/>
    <cellStyle name="40% - Ênfase5 6 4 3 4" xfId="25941"/>
    <cellStyle name="40% - Ênfase5 6 4 3 5" xfId="25942"/>
    <cellStyle name="40% - Ênfase5 6 4 3 6" xfId="25943"/>
    <cellStyle name="40% - Ênfase5 6 4 4" xfId="25944"/>
    <cellStyle name="40% - Ênfase5 6 4 4 2" xfId="25945"/>
    <cellStyle name="40% - Ênfase5 6 4 4 3" xfId="25946"/>
    <cellStyle name="40% - Ênfase5 6 4 4 4" xfId="25947"/>
    <cellStyle name="40% - Ênfase5 6 4 5" xfId="25948"/>
    <cellStyle name="40% - Ênfase5 6 4 6" xfId="25949"/>
    <cellStyle name="40% - Ênfase5 6 4 7" xfId="25950"/>
    <cellStyle name="40% - Ênfase5 6 4 8" xfId="25951"/>
    <cellStyle name="40% - Ênfase5 6 4 9" xfId="25952"/>
    <cellStyle name="40% - Ênfase5 7" xfId="349"/>
    <cellStyle name="40% - Ênfase5 7 2" xfId="350"/>
    <cellStyle name="40% - Ênfase5 7 3" xfId="3116"/>
    <cellStyle name="40% - Ênfase5 7 3 10" xfId="25953"/>
    <cellStyle name="40% - Ênfase5 7 3 11" xfId="25954"/>
    <cellStyle name="40% - Ênfase5 7 3 12" xfId="25955"/>
    <cellStyle name="40% - Ênfase5 7 3 2" xfId="25956"/>
    <cellStyle name="40% - Ênfase5 7 3 3" xfId="25957"/>
    <cellStyle name="40% - Ênfase5 7 3 3 2" xfId="25958"/>
    <cellStyle name="40% - Ênfase5 7 3 3 2 2" xfId="25959"/>
    <cellStyle name="40% - Ênfase5 7 3 3 2 2 2" xfId="25960"/>
    <cellStyle name="40% - Ênfase5 7 3 3 2 3" xfId="25961"/>
    <cellStyle name="40% - Ênfase5 7 3 3 2 4" xfId="25962"/>
    <cellStyle name="40% - Ênfase5 7 3 3 2 5" xfId="25963"/>
    <cellStyle name="40% - Ênfase5 7 3 3 2 6" xfId="25964"/>
    <cellStyle name="40% - Ênfase5 7 3 3 3" xfId="25965"/>
    <cellStyle name="40% - Ênfase5 7 3 3 3 2" xfId="25966"/>
    <cellStyle name="40% - Ênfase5 7 3 3 3 3" xfId="25967"/>
    <cellStyle name="40% - Ênfase5 7 3 3 3 4" xfId="25968"/>
    <cellStyle name="40% - Ênfase5 7 3 3 4" xfId="25969"/>
    <cellStyle name="40% - Ênfase5 7 3 3 5" xfId="25970"/>
    <cellStyle name="40% - Ênfase5 7 3 3 6" xfId="25971"/>
    <cellStyle name="40% - Ênfase5 7 3 3 7" xfId="25972"/>
    <cellStyle name="40% - Ênfase5 7 3 3 8" xfId="25973"/>
    <cellStyle name="40% - Ênfase5 7 3 3 9" xfId="25974"/>
    <cellStyle name="40% - Ênfase5 7 3 4" xfId="25975"/>
    <cellStyle name="40% - Ênfase5 7 3 4 2" xfId="25976"/>
    <cellStyle name="40% - Ênfase5 7 3 4 2 2" xfId="25977"/>
    <cellStyle name="40% - Ênfase5 7 3 4 2 2 2" xfId="25978"/>
    <cellStyle name="40% - Ênfase5 7 3 4 2 3" xfId="25979"/>
    <cellStyle name="40% - Ênfase5 7 3 4 2 4" xfId="25980"/>
    <cellStyle name="40% - Ênfase5 7 3 4 2 5" xfId="25981"/>
    <cellStyle name="40% - Ênfase5 7 3 4 2 6" xfId="25982"/>
    <cellStyle name="40% - Ênfase5 7 3 4 3" xfId="25983"/>
    <cellStyle name="40% - Ênfase5 7 3 4 3 2" xfId="25984"/>
    <cellStyle name="40% - Ênfase5 7 3 4 3 3" xfId="25985"/>
    <cellStyle name="40% - Ênfase5 7 3 4 4" xfId="25986"/>
    <cellStyle name="40% - Ênfase5 7 3 4 5" xfId="25987"/>
    <cellStyle name="40% - Ênfase5 7 3 4 6" xfId="25988"/>
    <cellStyle name="40% - Ênfase5 7 3 4 7" xfId="25989"/>
    <cellStyle name="40% - Ênfase5 7 3 4 8" xfId="25990"/>
    <cellStyle name="40% - Ênfase5 7 3 5" xfId="25991"/>
    <cellStyle name="40% - Ênfase5 7 3 5 2" xfId="25992"/>
    <cellStyle name="40% - Ênfase5 7 3 5 2 2" xfId="25993"/>
    <cellStyle name="40% - Ênfase5 7 3 5 3" xfId="25994"/>
    <cellStyle name="40% - Ênfase5 7 3 5 4" xfId="25995"/>
    <cellStyle name="40% - Ênfase5 7 3 5 5" xfId="25996"/>
    <cellStyle name="40% - Ênfase5 7 3 5 6" xfId="25997"/>
    <cellStyle name="40% - Ênfase5 7 3 6" xfId="25998"/>
    <cellStyle name="40% - Ênfase5 7 3 6 2" xfId="25999"/>
    <cellStyle name="40% - Ênfase5 7 3 6 3" xfId="26000"/>
    <cellStyle name="40% - Ênfase5 7 3 6 4" xfId="26001"/>
    <cellStyle name="40% - Ênfase5 7 3 7" xfId="26002"/>
    <cellStyle name="40% - Ênfase5 7 3 8" xfId="26003"/>
    <cellStyle name="40% - Ênfase5 7 3 9" xfId="26004"/>
    <cellStyle name="40% - Ênfase5 7 4" xfId="26005"/>
    <cellStyle name="40% - Ênfase5 7 4 10" xfId="26006"/>
    <cellStyle name="40% - Ênfase5 7 4 2" xfId="26007"/>
    <cellStyle name="40% - Ênfase5 7 4 2 2" xfId="26008"/>
    <cellStyle name="40% - Ênfase5 7 4 2 2 2" xfId="26009"/>
    <cellStyle name="40% - Ênfase5 7 4 2 2 2 2" xfId="26010"/>
    <cellStyle name="40% - Ênfase5 7 4 2 2 3" xfId="26011"/>
    <cellStyle name="40% - Ênfase5 7 4 2 2 4" xfId="26012"/>
    <cellStyle name="40% - Ênfase5 7 4 2 2 5" xfId="26013"/>
    <cellStyle name="40% - Ênfase5 7 4 2 2 6" xfId="26014"/>
    <cellStyle name="40% - Ênfase5 7 4 2 3" xfId="26015"/>
    <cellStyle name="40% - Ênfase5 7 4 2 3 2" xfId="26016"/>
    <cellStyle name="40% - Ênfase5 7 4 2 3 3" xfId="26017"/>
    <cellStyle name="40% - Ênfase5 7 4 2 4" xfId="26018"/>
    <cellStyle name="40% - Ênfase5 7 4 2 5" xfId="26019"/>
    <cellStyle name="40% - Ênfase5 7 4 2 6" xfId="26020"/>
    <cellStyle name="40% - Ênfase5 7 4 2 7" xfId="26021"/>
    <cellStyle name="40% - Ênfase5 7 4 2 8" xfId="26022"/>
    <cellStyle name="40% - Ênfase5 7 4 3" xfId="26023"/>
    <cellStyle name="40% - Ênfase5 7 4 3 2" xfId="26024"/>
    <cellStyle name="40% - Ênfase5 7 4 3 2 2" xfId="26025"/>
    <cellStyle name="40% - Ênfase5 7 4 3 3" xfId="26026"/>
    <cellStyle name="40% - Ênfase5 7 4 3 4" xfId="26027"/>
    <cellStyle name="40% - Ênfase5 7 4 3 5" xfId="26028"/>
    <cellStyle name="40% - Ênfase5 7 4 3 6" xfId="26029"/>
    <cellStyle name="40% - Ênfase5 7 4 4" xfId="26030"/>
    <cellStyle name="40% - Ênfase5 7 4 4 2" xfId="26031"/>
    <cellStyle name="40% - Ênfase5 7 4 4 3" xfId="26032"/>
    <cellStyle name="40% - Ênfase5 7 4 4 4" xfId="26033"/>
    <cellStyle name="40% - Ênfase5 7 4 5" xfId="26034"/>
    <cellStyle name="40% - Ênfase5 7 4 6" xfId="26035"/>
    <cellStyle name="40% - Ênfase5 7 4 7" xfId="26036"/>
    <cellStyle name="40% - Ênfase5 7 4 8" xfId="26037"/>
    <cellStyle name="40% - Ênfase5 7 4 9" xfId="26038"/>
    <cellStyle name="40% - Ênfase5 8" xfId="351"/>
    <cellStyle name="40% - Ênfase5 8 2" xfId="352"/>
    <cellStyle name="40% - Ênfase5 8 3" xfId="3117"/>
    <cellStyle name="40% - Ênfase5 8 3 10" xfId="26039"/>
    <cellStyle name="40% - Ênfase5 8 3 11" xfId="26040"/>
    <cellStyle name="40% - Ênfase5 8 3 12" xfId="26041"/>
    <cellStyle name="40% - Ênfase5 8 3 2" xfId="26042"/>
    <cellStyle name="40% - Ênfase5 8 3 3" xfId="26043"/>
    <cellStyle name="40% - Ênfase5 8 3 3 2" xfId="26044"/>
    <cellStyle name="40% - Ênfase5 8 3 3 2 2" xfId="26045"/>
    <cellStyle name="40% - Ênfase5 8 3 3 2 2 2" xfId="26046"/>
    <cellStyle name="40% - Ênfase5 8 3 3 2 3" xfId="26047"/>
    <cellStyle name="40% - Ênfase5 8 3 3 2 4" xfId="26048"/>
    <cellStyle name="40% - Ênfase5 8 3 3 2 5" xfId="26049"/>
    <cellStyle name="40% - Ênfase5 8 3 3 2 6" xfId="26050"/>
    <cellStyle name="40% - Ênfase5 8 3 3 3" xfId="26051"/>
    <cellStyle name="40% - Ênfase5 8 3 3 3 2" xfId="26052"/>
    <cellStyle name="40% - Ênfase5 8 3 3 3 3" xfId="26053"/>
    <cellStyle name="40% - Ênfase5 8 3 3 3 4" xfId="26054"/>
    <cellStyle name="40% - Ênfase5 8 3 3 4" xfId="26055"/>
    <cellStyle name="40% - Ênfase5 8 3 3 5" xfId="26056"/>
    <cellStyle name="40% - Ênfase5 8 3 3 6" xfId="26057"/>
    <cellStyle name="40% - Ênfase5 8 3 3 7" xfId="26058"/>
    <cellStyle name="40% - Ênfase5 8 3 3 8" xfId="26059"/>
    <cellStyle name="40% - Ênfase5 8 3 3 9" xfId="26060"/>
    <cellStyle name="40% - Ênfase5 8 3 4" xfId="26061"/>
    <cellStyle name="40% - Ênfase5 8 3 4 2" xfId="26062"/>
    <cellStyle name="40% - Ênfase5 8 3 4 2 2" xfId="26063"/>
    <cellStyle name="40% - Ênfase5 8 3 4 2 2 2" xfId="26064"/>
    <cellStyle name="40% - Ênfase5 8 3 4 2 3" xfId="26065"/>
    <cellStyle name="40% - Ênfase5 8 3 4 2 4" xfId="26066"/>
    <cellStyle name="40% - Ênfase5 8 3 4 2 5" xfId="26067"/>
    <cellStyle name="40% - Ênfase5 8 3 4 2 6" xfId="26068"/>
    <cellStyle name="40% - Ênfase5 8 3 4 3" xfId="26069"/>
    <cellStyle name="40% - Ênfase5 8 3 4 3 2" xfId="26070"/>
    <cellStyle name="40% - Ênfase5 8 3 4 3 3" xfId="26071"/>
    <cellStyle name="40% - Ênfase5 8 3 4 4" xfId="26072"/>
    <cellStyle name="40% - Ênfase5 8 3 4 5" xfId="26073"/>
    <cellStyle name="40% - Ênfase5 8 3 4 6" xfId="26074"/>
    <cellStyle name="40% - Ênfase5 8 3 4 7" xfId="26075"/>
    <cellStyle name="40% - Ênfase5 8 3 4 8" xfId="26076"/>
    <cellStyle name="40% - Ênfase5 8 3 5" xfId="26077"/>
    <cellStyle name="40% - Ênfase5 8 3 5 2" xfId="26078"/>
    <cellStyle name="40% - Ênfase5 8 3 5 2 2" xfId="26079"/>
    <cellStyle name="40% - Ênfase5 8 3 5 3" xfId="26080"/>
    <cellStyle name="40% - Ênfase5 8 3 5 4" xfId="26081"/>
    <cellStyle name="40% - Ênfase5 8 3 5 5" xfId="26082"/>
    <cellStyle name="40% - Ênfase5 8 3 5 6" xfId="26083"/>
    <cellStyle name="40% - Ênfase5 8 3 6" xfId="26084"/>
    <cellStyle name="40% - Ênfase5 8 3 6 2" xfId="26085"/>
    <cellStyle name="40% - Ênfase5 8 3 6 3" xfId="26086"/>
    <cellStyle name="40% - Ênfase5 8 3 6 4" xfId="26087"/>
    <cellStyle name="40% - Ênfase5 8 3 7" xfId="26088"/>
    <cellStyle name="40% - Ênfase5 8 3 8" xfId="26089"/>
    <cellStyle name="40% - Ênfase5 8 3 9" xfId="26090"/>
    <cellStyle name="40% - Ênfase5 8 4" xfId="26091"/>
    <cellStyle name="40% - Ênfase5 8 4 10" xfId="26092"/>
    <cellStyle name="40% - Ênfase5 8 4 2" xfId="26093"/>
    <cellStyle name="40% - Ênfase5 8 4 2 2" xfId="26094"/>
    <cellStyle name="40% - Ênfase5 8 4 2 2 2" xfId="26095"/>
    <cellStyle name="40% - Ênfase5 8 4 2 2 2 2" xfId="26096"/>
    <cellStyle name="40% - Ênfase5 8 4 2 2 3" xfId="26097"/>
    <cellStyle name="40% - Ênfase5 8 4 2 2 4" xfId="26098"/>
    <cellStyle name="40% - Ênfase5 8 4 2 2 5" xfId="26099"/>
    <cellStyle name="40% - Ênfase5 8 4 2 2 6" xfId="26100"/>
    <cellStyle name="40% - Ênfase5 8 4 2 3" xfId="26101"/>
    <cellStyle name="40% - Ênfase5 8 4 2 3 2" xfId="26102"/>
    <cellStyle name="40% - Ênfase5 8 4 2 3 3" xfId="26103"/>
    <cellStyle name="40% - Ênfase5 8 4 2 4" xfId="26104"/>
    <cellStyle name="40% - Ênfase5 8 4 2 5" xfId="26105"/>
    <cellStyle name="40% - Ênfase5 8 4 2 6" xfId="26106"/>
    <cellStyle name="40% - Ênfase5 8 4 2 7" xfId="26107"/>
    <cellStyle name="40% - Ênfase5 8 4 2 8" xfId="26108"/>
    <cellStyle name="40% - Ênfase5 8 4 3" xfId="26109"/>
    <cellStyle name="40% - Ênfase5 8 4 3 2" xfId="26110"/>
    <cellStyle name="40% - Ênfase5 8 4 3 2 2" xfId="26111"/>
    <cellStyle name="40% - Ênfase5 8 4 3 3" xfId="26112"/>
    <cellStyle name="40% - Ênfase5 8 4 3 4" xfId="26113"/>
    <cellStyle name="40% - Ênfase5 8 4 3 5" xfId="26114"/>
    <cellStyle name="40% - Ênfase5 8 4 3 6" xfId="26115"/>
    <cellStyle name="40% - Ênfase5 8 4 4" xfId="26116"/>
    <cellStyle name="40% - Ênfase5 8 4 4 2" xfId="26117"/>
    <cellStyle name="40% - Ênfase5 8 4 4 3" xfId="26118"/>
    <cellStyle name="40% - Ênfase5 8 4 4 4" xfId="26119"/>
    <cellStyle name="40% - Ênfase5 8 4 5" xfId="26120"/>
    <cellStyle name="40% - Ênfase5 8 4 6" xfId="26121"/>
    <cellStyle name="40% - Ênfase5 8 4 7" xfId="26122"/>
    <cellStyle name="40% - Ênfase5 8 4 8" xfId="26123"/>
    <cellStyle name="40% - Ênfase5 8 4 9" xfId="26124"/>
    <cellStyle name="40% - Ênfase5 9" xfId="353"/>
    <cellStyle name="40% - Ênfase5 9 2" xfId="354"/>
    <cellStyle name="40% - Ênfase5 9 3" xfId="3118"/>
    <cellStyle name="40% - Ênfase5 9 3 10" xfId="26125"/>
    <cellStyle name="40% - Ênfase5 9 3 11" xfId="26126"/>
    <cellStyle name="40% - Ênfase5 9 3 12" xfId="26127"/>
    <cellStyle name="40% - Ênfase5 9 3 2" xfId="26128"/>
    <cellStyle name="40% - Ênfase5 9 3 3" xfId="26129"/>
    <cellStyle name="40% - Ênfase5 9 3 3 2" xfId="26130"/>
    <cellStyle name="40% - Ênfase5 9 3 3 2 2" xfId="26131"/>
    <cellStyle name="40% - Ênfase5 9 3 3 2 2 2" xfId="26132"/>
    <cellStyle name="40% - Ênfase5 9 3 3 2 3" xfId="26133"/>
    <cellStyle name="40% - Ênfase5 9 3 3 2 4" xfId="26134"/>
    <cellStyle name="40% - Ênfase5 9 3 3 2 5" xfId="26135"/>
    <cellStyle name="40% - Ênfase5 9 3 3 2 6" xfId="26136"/>
    <cellStyle name="40% - Ênfase5 9 3 3 3" xfId="26137"/>
    <cellStyle name="40% - Ênfase5 9 3 3 3 2" xfId="26138"/>
    <cellStyle name="40% - Ênfase5 9 3 3 3 3" xfId="26139"/>
    <cellStyle name="40% - Ênfase5 9 3 3 3 4" xfId="26140"/>
    <cellStyle name="40% - Ênfase5 9 3 3 4" xfId="26141"/>
    <cellStyle name="40% - Ênfase5 9 3 3 5" xfId="26142"/>
    <cellStyle name="40% - Ênfase5 9 3 3 6" xfId="26143"/>
    <cellStyle name="40% - Ênfase5 9 3 3 7" xfId="26144"/>
    <cellStyle name="40% - Ênfase5 9 3 3 8" xfId="26145"/>
    <cellStyle name="40% - Ênfase5 9 3 3 9" xfId="26146"/>
    <cellStyle name="40% - Ênfase5 9 3 4" xfId="26147"/>
    <cellStyle name="40% - Ênfase5 9 3 4 2" xfId="26148"/>
    <cellStyle name="40% - Ênfase5 9 3 4 2 2" xfId="26149"/>
    <cellStyle name="40% - Ênfase5 9 3 4 2 2 2" xfId="26150"/>
    <cellStyle name="40% - Ênfase5 9 3 4 2 3" xfId="26151"/>
    <cellStyle name="40% - Ênfase5 9 3 4 2 4" xfId="26152"/>
    <cellStyle name="40% - Ênfase5 9 3 4 2 5" xfId="26153"/>
    <cellStyle name="40% - Ênfase5 9 3 4 2 6" xfId="26154"/>
    <cellStyle name="40% - Ênfase5 9 3 4 3" xfId="26155"/>
    <cellStyle name="40% - Ênfase5 9 3 4 3 2" xfId="26156"/>
    <cellStyle name="40% - Ênfase5 9 3 4 3 3" xfId="26157"/>
    <cellStyle name="40% - Ênfase5 9 3 4 4" xfId="26158"/>
    <cellStyle name="40% - Ênfase5 9 3 4 5" xfId="26159"/>
    <cellStyle name="40% - Ênfase5 9 3 4 6" xfId="26160"/>
    <cellStyle name="40% - Ênfase5 9 3 4 7" xfId="26161"/>
    <cellStyle name="40% - Ênfase5 9 3 4 8" xfId="26162"/>
    <cellStyle name="40% - Ênfase5 9 3 5" xfId="26163"/>
    <cellStyle name="40% - Ênfase5 9 3 5 2" xfId="26164"/>
    <cellStyle name="40% - Ênfase5 9 3 5 2 2" xfId="26165"/>
    <cellStyle name="40% - Ênfase5 9 3 5 3" xfId="26166"/>
    <cellStyle name="40% - Ênfase5 9 3 5 4" xfId="26167"/>
    <cellStyle name="40% - Ênfase5 9 3 5 5" xfId="26168"/>
    <cellStyle name="40% - Ênfase5 9 3 5 6" xfId="26169"/>
    <cellStyle name="40% - Ênfase5 9 3 6" xfId="26170"/>
    <cellStyle name="40% - Ênfase5 9 3 6 2" xfId="26171"/>
    <cellStyle name="40% - Ênfase5 9 3 6 3" xfId="26172"/>
    <cellStyle name="40% - Ênfase5 9 3 6 4" xfId="26173"/>
    <cellStyle name="40% - Ênfase5 9 3 7" xfId="26174"/>
    <cellStyle name="40% - Ênfase5 9 3 8" xfId="26175"/>
    <cellStyle name="40% - Ênfase5 9 3 9" xfId="26176"/>
    <cellStyle name="40% - Ênfase5 9 4" xfId="26177"/>
    <cellStyle name="40% - Ênfase5 9 4 10" xfId="26178"/>
    <cellStyle name="40% - Ênfase5 9 4 2" xfId="26179"/>
    <cellStyle name="40% - Ênfase5 9 4 2 2" xfId="26180"/>
    <cellStyle name="40% - Ênfase5 9 4 2 2 2" xfId="26181"/>
    <cellStyle name="40% - Ênfase5 9 4 2 2 2 2" xfId="26182"/>
    <cellStyle name="40% - Ênfase5 9 4 2 2 3" xfId="26183"/>
    <cellStyle name="40% - Ênfase5 9 4 2 2 4" xfId="26184"/>
    <cellStyle name="40% - Ênfase5 9 4 2 2 5" xfId="26185"/>
    <cellStyle name="40% - Ênfase5 9 4 2 2 6" xfId="26186"/>
    <cellStyle name="40% - Ênfase5 9 4 2 3" xfId="26187"/>
    <cellStyle name="40% - Ênfase5 9 4 2 3 2" xfId="26188"/>
    <cellStyle name="40% - Ênfase5 9 4 2 3 3" xfId="26189"/>
    <cellStyle name="40% - Ênfase5 9 4 2 4" xfId="26190"/>
    <cellStyle name="40% - Ênfase5 9 4 2 5" xfId="26191"/>
    <cellStyle name="40% - Ênfase5 9 4 2 6" xfId="26192"/>
    <cellStyle name="40% - Ênfase5 9 4 2 7" xfId="26193"/>
    <cellStyle name="40% - Ênfase5 9 4 2 8" xfId="26194"/>
    <cellStyle name="40% - Ênfase5 9 4 3" xfId="26195"/>
    <cellStyle name="40% - Ênfase5 9 4 3 2" xfId="26196"/>
    <cellStyle name="40% - Ênfase5 9 4 3 2 2" xfId="26197"/>
    <cellStyle name="40% - Ênfase5 9 4 3 3" xfId="26198"/>
    <cellStyle name="40% - Ênfase5 9 4 3 4" xfId="26199"/>
    <cellStyle name="40% - Ênfase5 9 4 3 5" xfId="26200"/>
    <cellStyle name="40% - Ênfase5 9 4 3 6" xfId="26201"/>
    <cellStyle name="40% - Ênfase5 9 4 4" xfId="26202"/>
    <cellStyle name="40% - Ênfase5 9 4 4 2" xfId="26203"/>
    <cellStyle name="40% - Ênfase5 9 4 4 3" xfId="26204"/>
    <cellStyle name="40% - Ênfase5 9 4 4 4" xfId="26205"/>
    <cellStyle name="40% - Ênfase5 9 4 5" xfId="26206"/>
    <cellStyle name="40% - Ênfase5 9 4 6" xfId="26207"/>
    <cellStyle name="40% - Ênfase5 9 4 7" xfId="26208"/>
    <cellStyle name="40% - Ênfase5 9 4 8" xfId="26209"/>
    <cellStyle name="40% - Ênfase5 9 4 9" xfId="26210"/>
    <cellStyle name="40% - Ênfase6" xfId="12" builtinId="51" customBuiltin="1"/>
    <cellStyle name="40% - Ênfase6 10" xfId="355"/>
    <cellStyle name="40% - Ênfase6 10 10" xfId="26211"/>
    <cellStyle name="40% - Ênfase6 10 11" xfId="26212"/>
    <cellStyle name="40% - Ênfase6 10 12" xfId="26213"/>
    <cellStyle name="40% - Ênfase6 10 13" xfId="26214"/>
    <cellStyle name="40% - Ênfase6 10 14" xfId="26215"/>
    <cellStyle name="40% - Ênfase6 10 15" xfId="26216"/>
    <cellStyle name="40% - Ênfase6 10 2" xfId="356"/>
    <cellStyle name="40% - Ênfase6 10 3" xfId="3119"/>
    <cellStyle name="40% - Ênfase6 10 3 10" xfId="26217"/>
    <cellStyle name="40% - Ênfase6 10 3 2" xfId="26218"/>
    <cellStyle name="40% - Ênfase6 10 3 2 2" xfId="26219"/>
    <cellStyle name="40% - Ênfase6 10 3 2 2 2" xfId="26220"/>
    <cellStyle name="40% - Ênfase6 10 3 2 2 2 2" xfId="26221"/>
    <cellStyle name="40% - Ênfase6 10 3 2 2 3" xfId="26222"/>
    <cellStyle name="40% - Ênfase6 10 3 2 2 4" xfId="26223"/>
    <cellStyle name="40% - Ênfase6 10 3 2 2 5" xfId="26224"/>
    <cellStyle name="40% - Ênfase6 10 3 2 2 6" xfId="26225"/>
    <cellStyle name="40% - Ênfase6 10 3 2 3" xfId="26226"/>
    <cellStyle name="40% - Ênfase6 10 3 2 3 2" xfId="26227"/>
    <cellStyle name="40% - Ênfase6 10 3 2 3 3" xfId="26228"/>
    <cellStyle name="40% - Ênfase6 10 3 2 4" xfId="26229"/>
    <cellStyle name="40% - Ênfase6 10 3 2 5" xfId="26230"/>
    <cellStyle name="40% - Ênfase6 10 3 2 6" xfId="26231"/>
    <cellStyle name="40% - Ênfase6 10 3 2 7" xfId="26232"/>
    <cellStyle name="40% - Ênfase6 10 3 2 8" xfId="26233"/>
    <cellStyle name="40% - Ênfase6 10 3 3" xfId="26234"/>
    <cellStyle name="40% - Ênfase6 10 3 3 2" xfId="26235"/>
    <cellStyle name="40% - Ênfase6 10 3 3 2 2" xfId="26236"/>
    <cellStyle name="40% - Ênfase6 10 3 3 3" xfId="26237"/>
    <cellStyle name="40% - Ênfase6 10 3 3 4" xfId="26238"/>
    <cellStyle name="40% - Ênfase6 10 3 3 5" xfId="26239"/>
    <cellStyle name="40% - Ênfase6 10 3 3 6" xfId="26240"/>
    <cellStyle name="40% - Ênfase6 10 3 4" xfId="26241"/>
    <cellStyle name="40% - Ênfase6 10 3 4 2" xfId="26242"/>
    <cellStyle name="40% - Ênfase6 10 3 4 3" xfId="26243"/>
    <cellStyle name="40% - Ênfase6 10 3 4 4" xfId="26244"/>
    <cellStyle name="40% - Ênfase6 10 3 5" xfId="26245"/>
    <cellStyle name="40% - Ênfase6 10 3 6" xfId="26246"/>
    <cellStyle name="40% - Ênfase6 10 3 7" xfId="26247"/>
    <cellStyle name="40% - Ênfase6 10 3 8" xfId="26248"/>
    <cellStyle name="40% - Ênfase6 10 3 9" xfId="26249"/>
    <cellStyle name="40% - Ênfase6 10 4" xfId="26250"/>
    <cellStyle name="40% - Ênfase6 10 4 10" xfId="26251"/>
    <cellStyle name="40% - Ênfase6 10 4 2" xfId="26252"/>
    <cellStyle name="40% - Ênfase6 10 4 2 2" xfId="26253"/>
    <cellStyle name="40% - Ênfase6 10 4 2 2 2" xfId="26254"/>
    <cellStyle name="40% - Ênfase6 10 4 2 2 2 2" xfId="26255"/>
    <cellStyle name="40% - Ênfase6 10 4 2 2 3" xfId="26256"/>
    <cellStyle name="40% - Ênfase6 10 4 2 2 4" xfId="26257"/>
    <cellStyle name="40% - Ênfase6 10 4 2 2 5" xfId="26258"/>
    <cellStyle name="40% - Ênfase6 10 4 2 2 6" xfId="26259"/>
    <cellStyle name="40% - Ênfase6 10 4 2 3" xfId="26260"/>
    <cellStyle name="40% - Ênfase6 10 4 2 3 2" xfId="26261"/>
    <cellStyle name="40% - Ênfase6 10 4 2 3 3" xfId="26262"/>
    <cellStyle name="40% - Ênfase6 10 4 2 4" xfId="26263"/>
    <cellStyle name="40% - Ênfase6 10 4 2 5" xfId="26264"/>
    <cellStyle name="40% - Ênfase6 10 4 2 6" xfId="26265"/>
    <cellStyle name="40% - Ênfase6 10 4 2 7" xfId="26266"/>
    <cellStyle name="40% - Ênfase6 10 4 2 8" xfId="26267"/>
    <cellStyle name="40% - Ênfase6 10 4 3" xfId="26268"/>
    <cellStyle name="40% - Ênfase6 10 4 3 2" xfId="26269"/>
    <cellStyle name="40% - Ênfase6 10 4 3 2 2" xfId="26270"/>
    <cellStyle name="40% - Ênfase6 10 4 3 3" xfId="26271"/>
    <cellStyle name="40% - Ênfase6 10 4 3 4" xfId="26272"/>
    <cellStyle name="40% - Ênfase6 10 4 3 5" xfId="26273"/>
    <cellStyle name="40% - Ênfase6 10 4 3 6" xfId="26274"/>
    <cellStyle name="40% - Ênfase6 10 4 4" xfId="26275"/>
    <cellStyle name="40% - Ênfase6 10 4 4 2" xfId="26276"/>
    <cellStyle name="40% - Ênfase6 10 4 4 3" xfId="26277"/>
    <cellStyle name="40% - Ênfase6 10 4 4 4" xfId="26278"/>
    <cellStyle name="40% - Ênfase6 10 4 5" xfId="26279"/>
    <cellStyle name="40% - Ênfase6 10 4 6" xfId="26280"/>
    <cellStyle name="40% - Ênfase6 10 4 7" xfId="26281"/>
    <cellStyle name="40% - Ênfase6 10 4 8" xfId="26282"/>
    <cellStyle name="40% - Ênfase6 10 4 9" xfId="26283"/>
    <cellStyle name="40% - Ênfase6 10 5" xfId="26284"/>
    <cellStyle name="40% - Ênfase6 10 5 10" xfId="26285"/>
    <cellStyle name="40% - Ênfase6 10 5 2" xfId="26286"/>
    <cellStyle name="40% - Ênfase6 10 5 2 2" xfId="26287"/>
    <cellStyle name="40% - Ênfase6 10 5 2 2 2" xfId="26288"/>
    <cellStyle name="40% - Ênfase6 10 5 2 2 2 2" xfId="26289"/>
    <cellStyle name="40% - Ênfase6 10 5 2 2 3" xfId="26290"/>
    <cellStyle name="40% - Ênfase6 10 5 2 2 4" xfId="26291"/>
    <cellStyle name="40% - Ênfase6 10 5 2 2 5" xfId="26292"/>
    <cellStyle name="40% - Ênfase6 10 5 2 2 6" xfId="26293"/>
    <cellStyle name="40% - Ênfase6 10 5 2 3" xfId="26294"/>
    <cellStyle name="40% - Ênfase6 10 5 2 3 2" xfId="26295"/>
    <cellStyle name="40% - Ênfase6 10 5 2 3 3" xfId="26296"/>
    <cellStyle name="40% - Ênfase6 10 5 2 4" xfId="26297"/>
    <cellStyle name="40% - Ênfase6 10 5 2 5" xfId="26298"/>
    <cellStyle name="40% - Ênfase6 10 5 2 6" xfId="26299"/>
    <cellStyle name="40% - Ênfase6 10 5 2 7" xfId="26300"/>
    <cellStyle name="40% - Ênfase6 10 5 2 8" xfId="26301"/>
    <cellStyle name="40% - Ênfase6 10 5 3" xfId="26302"/>
    <cellStyle name="40% - Ênfase6 10 5 3 2" xfId="26303"/>
    <cellStyle name="40% - Ênfase6 10 5 3 2 2" xfId="26304"/>
    <cellStyle name="40% - Ênfase6 10 5 3 3" xfId="26305"/>
    <cellStyle name="40% - Ênfase6 10 5 3 4" xfId="26306"/>
    <cellStyle name="40% - Ênfase6 10 5 3 5" xfId="26307"/>
    <cellStyle name="40% - Ênfase6 10 5 3 6" xfId="26308"/>
    <cellStyle name="40% - Ênfase6 10 5 4" xfId="26309"/>
    <cellStyle name="40% - Ênfase6 10 5 4 2" xfId="26310"/>
    <cellStyle name="40% - Ênfase6 10 5 4 3" xfId="26311"/>
    <cellStyle name="40% - Ênfase6 10 5 4 4" xfId="26312"/>
    <cellStyle name="40% - Ênfase6 10 5 5" xfId="26313"/>
    <cellStyle name="40% - Ênfase6 10 5 6" xfId="26314"/>
    <cellStyle name="40% - Ênfase6 10 5 7" xfId="26315"/>
    <cellStyle name="40% - Ênfase6 10 5 8" xfId="26316"/>
    <cellStyle name="40% - Ênfase6 10 5 9" xfId="26317"/>
    <cellStyle name="40% - Ênfase6 10 6" xfId="26318"/>
    <cellStyle name="40% - Ênfase6 10 6 2" xfId="26319"/>
    <cellStyle name="40% - Ênfase6 10 6 2 2" xfId="26320"/>
    <cellStyle name="40% - Ênfase6 10 6 2 2 2" xfId="26321"/>
    <cellStyle name="40% - Ênfase6 10 6 2 3" xfId="26322"/>
    <cellStyle name="40% - Ênfase6 10 6 2 4" xfId="26323"/>
    <cellStyle name="40% - Ênfase6 10 6 2 5" xfId="26324"/>
    <cellStyle name="40% - Ênfase6 10 6 2 6" xfId="26325"/>
    <cellStyle name="40% - Ênfase6 10 6 3" xfId="26326"/>
    <cellStyle name="40% - Ênfase6 10 6 3 2" xfId="26327"/>
    <cellStyle name="40% - Ênfase6 10 6 3 3" xfId="26328"/>
    <cellStyle name="40% - Ênfase6 10 6 3 4" xfId="26329"/>
    <cellStyle name="40% - Ênfase6 10 6 4" xfId="26330"/>
    <cellStyle name="40% - Ênfase6 10 6 5" xfId="26331"/>
    <cellStyle name="40% - Ênfase6 10 6 6" xfId="26332"/>
    <cellStyle name="40% - Ênfase6 10 6 7" xfId="26333"/>
    <cellStyle name="40% - Ênfase6 10 6 8" xfId="26334"/>
    <cellStyle name="40% - Ênfase6 10 6 9" xfId="26335"/>
    <cellStyle name="40% - Ênfase6 10 7" xfId="26336"/>
    <cellStyle name="40% - Ênfase6 10 7 2" xfId="26337"/>
    <cellStyle name="40% - Ênfase6 10 7 2 2" xfId="26338"/>
    <cellStyle name="40% - Ênfase6 10 7 2 2 2" xfId="26339"/>
    <cellStyle name="40% - Ênfase6 10 7 2 3" xfId="26340"/>
    <cellStyle name="40% - Ênfase6 10 7 2 4" xfId="26341"/>
    <cellStyle name="40% - Ênfase6 10 7 2 5" xfId="26342"/>
    <cellStyle name="40% - Ênfase6 10 7 2 6" xfId="26343"/>
    <cellStyle name="40% - Ênfase6 10 7 3" xfId="26344"/>
    <cellStyle name="40% - Ênfase6 10 7 3 2" xfId="26345"/>
    <cellStyle name="40% - Ênfase6 10 7 3 3" xfId="26346"/>
    <cellStyle name="40% - Ênfase6 10 7 4" xfId="26347"/>
    <cellStyle name="40% - Ênfase6 10 7 5" xfId="26348"/>
    <cellStyle name="40% - Ênfase6 10 7 6" xfId="26349"/>
    <cellStyle name="40% - Ênfase6 10 7 7" xfId="26350"/>
    <cellStyle name="40% - Ênfase6 10 7 8" xfId="26351"/>
    <cellStyle name="40% - Ênfase6 10 8" xfId="26352"/>
    <cellStyle name="40% - Ênfase6 10 8 2" xfId="26353"/>
    <cellStyle name="40% - Ênfase6 10 8 2 2" xfId="26354"/>
    <cellStyle name="40% - Ênfase6 10 8 2 3" xfId="26355"/>
    <cellStyle name="40% - Ênfase6 10 8 3" xfId="26356"/>
    <cellStyle name="40% - Ênfase6 10 8 4" xfId="26357"/>
    <cellStyle name="40% - Ênfase6 10 8 5" xfId="26358"/>
    <cellStyle name="40% - Ênfase6 10 8 6" xfId="26359"/>
    <cellStyle name="40% - Ênfase6 10 8 7" xfId="26360"/>
    <cellStyle name="40% - Ênfase6 10 9" xfId="26361"/>
    <cellStyle name="40% - Ênfase6 10 9 2" xfId="26362"/>
    <cellStyle name="40% - Ênfase6 10 9 3" xfId="26363"/>
    <cellStyle name="40% - Ênfase6 10 9 4" xfId="26364"/>
    <cellStyle name="40% - Ênfase6 10 9 5" xfId="26365"/>
    <cellStyle name="40% - Ênfase6 10 9 6" xfId="26366"/>
    <cellStyle name="40% - Ênfase6 11" xfId="357"/>
    <cellStyle name="40% - Ênfase6 11 10" xfId="26367"/>
    <cellStyle name="40% - Ênfase6 11 11" xfId="26368"/>
    <cellStyle name="40% - Ênfase6 11 12" xfId="26369"/>
    <cellStyle name="40% - Ênfase6 11 13" xfId="26370"/>
    <cellStyle name="40% - Ênfase6 11 14" xfId="26371"/>
    <cellStyle name="40% - Ênfase6 11 15" xfId="26372"/>
    <cellStyle name="40% - Ênfase6 11 2" xfId="358"/>
    <cellStyle name="40% - Ênfase6 11 3" xfId="3120"/>
    <cellStyle name="40% - Ênfase6 11 3 10" xfId="26373"/>
    <cellStyle name="40% - Ênfase6 11 3 2" xfId="26374"/>
    <cellStyle name="40% - Ênfase6 11 3 2 2" xfId="26375"/>
    <cellStyle name="40% - Ênfase6 11 3 2 2 2" xfId="26376"/>
    <cellStyle name="40% - Ênfase6 11 3 2 2 2 2" xfId="26377"/>
    <cellStyle name="40% - Ênfase6 11 3 2 2 3" xfId="26378"/>
    <cellStyle name="40% - Ênfase6 11 3 2 2 4" xfId="26379"/>
    <cellStyle name="40% - Ênfase6 11 3 2 2 5" xfId="26380"/>
    <cellStyle name="40% - Ênfase6 11 3 2 2 6" xfId="26381"/>
    <cellStyle name="40% - Ênfase6 11 3 2 3" xfId="26382"/>
    <cellStyle name="40% - Ênfase6 11 3 2 3 2" xfId="26383"/>
    <cellStyle name="40% - Ênfase6 11 3 2 3 3" xfId="26384"/>
    <cellStyle name="40% - Ênfase6 11 3 2 4" xfId="26385"/>
    <cellStyle name="40% - Ênfase6 11 3 2 5" xfId="26386"/>
    <cellStyle name="40% - Ênfase6 11 3 2 6" xfId="26387"/>
    <cellStyle name="40% - Ênfase6 11 3 2 7" xfId="26388"/>
    <cellStyle name="40% - Ênfase6 11 3 2 8" xfId="26389"/>
    <cellStyle name="40% - Ênfase6 11 3 3" xfId="26390"/>
    <cellStyle name="40% - Ênfase6 11 3 3 2" xfId="26391"/>
    <cellStyle name="40% - Ênfase6 11 3 3 2 2" xfId="26392"/>
    <cellStyle name="40% - Ênfase6 11 3 3 3" xfId="26393"/>
    <cellStyle name="40% - Ênfase6 11 3 3 4" xfId="26394"/>
    <cellStyle name="40% - Ênfase6 11 3 3 5" xfId="26395"/>
    <cellStyle name="40% - Ênfase6 11 3 3 6" xfId="26396"/>
    <cellStyle name="40% - Ênfase6 11 3 4" xfId="26397"/>
    <cellStyle name="40% - Ênfase6 11 3 4 2" xfId="26398"/>
    <cellStyle name="40% - Ênfase6 11 3 4 3" xfId="26399"/>
    <cellStyle name="40% - Ênfase6 11 3 4 4" xfId="26400"/>
    <cellStyle name="40% - Ênfase6 11 3 5" xfId="26401"/>
    <cellStyle name="40% - Ênfase6 11 3 6" xfId="26402"/>
    <cellStyle name="40% - Ênfase6 11 3 7" xfId="26403"/>
    <cellStyle name="40% - Ênfase6 11 3 8" xfId="26404"/>
    <cellStyle name="40% - Ênfase6 11 3 9" xfId="26405"/>
    <cellStyle name="40% - Ênfase6 11 4" xfId="26406"/>
    <cellStyle name="40% - Ênfase6 11 4 10" xfId="26407"/>
    <cellStyle name="40% - Ênfase6 11 4 2" xfId="26408"/>
    <cellStyle name="40% - Ênfase6 11 4 2 2" xfId="26409"/>
    <cellStyle name="40% - Ênfase6 11 4 2 2 2" xfId="26410"/>
    <cellStyle name="40% - Ênfase6 11 4 2 2 2 2" xfId="26411"/>
    <cellStyle name="40% - Ênfase6 11 4 2 2 3" xfId="26412"/>
    <cellStyle name="40% - Ênfase6 11 4 2 2 4" xfId="26413"/>
    <cellStyle name="40% - Ênfase6 11 4 2 2 5" xfId="26414"/>
    <cellStyle name="40% - Ênfase6 11 4 2 2 6" xfId="26415"/>
    <cellStyle name="40% - Ênfase6 11 4 2 3" xfId="26416"/>
    <cellStyle name="40% - Ênfase6 11 4 2 3 2" xfId="26417"/>
    <cellStyle name="40% - Ênfase6 11 4 2 3 3" xfId="26418"/>
    <cellStyle name="40% - Ênfase6 11 4 2 4" xfId="26419"/>
    <cellStyle name="40% - Ênfase6 11 4 2 5" xfId="26420"/>
    <cellStyle name="40% - Ênfase6 11 4 2 6" xfId="26421"/>
    <cellStyle name="40% - Ênfase6 11 4 2 7" xfId="26422"/>
    <cellStyle name="40% - Ênfase6 11 4 2 8" xfId="26423"/>
    <cellStyle name="40% - Ênfase6 11 4 3" xfId="26424"/>
    <cellStyle name="40% - Ênfase6 11 4 3 2" xfId="26425"/>
    <cellStyle name="40% - Ênfase6 11 4 3 2 2" xfId="26426"/>
    <cellStyle name="40% - Ênfase6 11 4 3 3" xfId="26427"/>
    <cellStyle name="40% - Ênfase6 11 4 3 4" xfId="26428"/>
    <cellStyle name="40% - Ênfase6 11 4 3 5" xfId="26429"/>
    <cellStyle name="40% - Ênfase6 11 4 3 6" xfId="26430"/>
    <cellStyle name="40% - Ênfase6 11 4 4" xfId="26431"/>
    <cellStyle name="40% - Ênfase6 11 4 4 2" xfId="26432"/>
    <cellStyle name="40% - Ênfase6 11 4 4 3" xfId="26433"/>
    <cellStyle name="40% - Ênfase6 11 4 4 4" xfId="26434"/>
    <cellStyle name="40% - Ênfase6 11 4 5" xfId="26435"/>
    <cellStyle name="40% - Ênfase6 11 4 6" xfId="26436"/>
    <cellStyle name="40% - Ênfase6 11 4 7" xfId="26437"/>
    <cellStyle name="40% - Ênfase6 11 4 8" xfId="26438"/>
    <cellStyle name="40% - Ênfase6 11 4 9" xfId="26439"/>
    <cellStyle name="40% - Ênfase6 11 5" xfId="26440"/>
    <cellStyle name="40% - Ênfase6 11 5 10" xfId="26441"/>
    <cellStyle name="40% - Ênfase6 11 5 2" xfId="26442"/>
    <cellStyle name="40% - Ênfase6 11 5 2 2" xfId="26443"/>
    <cellStyle name="40% - Ênfase6 11 5 2 2 2" xfId="26444"/>
    <cellStyle name="40% - Ênfase6 11 5 2 2 2 2" xfId="26445"/>
    <cellStyle name="40% - Ênfase6 11 5 2 2 3" xfId="26446"/>
    <cellStyle name="40% - Ênfase6 11 5 2 2 4" xfId="26447"/>
    <cellStyle name="40% - Ênfase6 11 5 2 2 5" xfId="26448"/>
    <cellStyle name="40% - Ênfase6 11 5 2 2 6" xfId="26449"/>
    <cellStyle name="40% - Ênfase6 11 5 2 3" xfId="26450"/>
    <cellStyle name="40% - Ênfase6 11 5 2 3 2" xfId="26451"/>
    <cellStyle name="40% - Ênfase6 11 5 2 3 3" xfId="26452"/>
    <cellStyle name="40% - Ênfase6 11 5 2 4" xfId="26453"/>
    <cellStyle name="40% - Ênfase6 11 5 2 5" xfId="26454"/>
    <cellStyle name="40% - Ênfase6 11 5 2 6" xfId="26455"/>
    <cellStyle name="40% - Ênfase6 11 5 2 7" xfId="26456"/>
    <cellStyle name="40% - Ênfase6 11 5 2 8" xfId="26457"/>
    <cellStyle name="40% - Ênfase6 11 5 3" xfId="26458"/>
    <cellStyle name="40% - Ênfase6 11 5 3 2" xfId="26459"/>
    <cellStyle name="40% - Ênfase6 11 5 3 2 2" xfId="26460"/>
    <cellStyle name="40% - Ênfase6 11 5 3 3" xfId="26461"/>
    <cellStyle name="40% - Ênfase6 11 5 3 4" xfId="26462"/>
    <cellStyle name="40% - Ênfase6 11 5 3 5" xfId="26463"/>
    <cellStyle name="40% - Ênfase6 11 5 3 6" xfId="26464"/>
    <cellStyle name="40% - Ênfase6 11 5 4" xfId="26465"/>
    <cellStyle name="40% - Ênfase6 11 5 4 2" xfId="26466"/>
    <cellStyle name="40% - Ênfase6 11 5 4 3" xfId="26467"/>
    <cellStyle name="40% - Ênfase6 11 5 4 4" xfId="26468"/>
    <cellStyle name="40% - Ênfase6 11 5 5" xfId="26469"/>
    <cellStyle name="40% - Ênfase6 11 5 6" xfId="26470"/>
    <cellStyle name="40% - Ênfase6 11 5 7" xfId="26471"/>
    <cellStyle name="40% - Ênfase6 11 5 8" xfId="26472"/>
    <cellStyle name="40% - Ênfase6 11 5 9" xfId="26473"/>
    <cellStyle name="40% - Ênfase6 11 6" xfId="26474"/>
    <cellStyle name="40% - Ênfase6 11 6 2" xfId="26475"/>
    <cellStyle name="40% - Ênfase6 11 6 2 2" xfId="26476"/>
    <cellStyle name="40% - Ênfase6 11 6 2 2 2" xfId="26477"/>
    <cellStyle name="40% - Ênfase6 11 6 2 3" xfId="26478"/>
    <cellStyle name="40% - Ênfase6 11 6 2 4" xfId="26479"/>
    <cellStyle name="40% - Ênfase6 11 6 2 5" xfId="26480"/>
    <cellStyle name="40% - Ênfase6 11 6 2 6" xfId="26481"/>
    <cellStyle name="40% - Ênfase6 11 6 3" xfId="26482"/>
    <cellStyle name="40% - Ênfase6 11 6 3 2" xfId="26483"/>
    <cellStyle name="40% - Ênfase6 11 6 3 3" xfId="26484"/>
    <cellStyle name="40% - Ênfase6 11 6 3 4" xfId="26485"/>
    <cellStyle name="40% - Ênfase6 11 6 4" xfId="26486"/>
    <cellStyle name="40% - Ênfase6 11 6 5" xfId="26487"/>
    <cellStyle name="40% - Ênfase6 11 6 6" xfId="26488"/>
    <cellStyle name="40% - Ênfase6 11 6 7" xfId="26489"/>
    <cellStyle name="40% - Ênfase6 11 6 8" xfId="26490"/>
    <cellStyle name="40% - Ênfase6 11 6 9" xfId="26491"/>
    <cellStyle name="40% - Ênfase6 11 7" xfId="26492"/>
    <cellStyle name="40% - Ênfase6 11 7 2" xfId="26493"/>
    <cellStyle name="40% - Ênfase6 11 7 2 2" xfId="26494"/>
    <cellStyle name="40% - Ênfase6 11 7 2 2 2" xfId="26495"/>
    <cellStyle name="40% - Ênfase6 11 7 2 3" xfId="26496"/>
    <cellStyle name="40% - Ênfase6 11 7 2 4" xfId="26497"/>
    <cellStyle name="40% - Ênfase6 11 7 2 5" xfId="26498"/>
    <cellStyle name="40% - Ênfase6 11 7 2 6" xfId="26499"/>
    <cellStyle name="40% - Ênfase6 11 7 3" xfId="26500"/>
    <cellStyle name="40% - Ênfase6 11 7 3 2" xfId="26501"/>
    <cellStyle name="40% - Ênfase6 11 7 3 3" xfId="26502"/>
    <cellStyle name="40% - Ênfase6 11 7 4" xfId="26503"/>
    <cellStyle name="40% - Ênfase6 11 7 5" xfId="26504"/>
    <cellStyle name="40% - Ênfase6 11 7 6" xfId="26505"/>
    <cellStyle name="40% - Ênfase6 11 7 7" xfId="26506"/>
    <cellStyle name="40% - Ênfase6 11 7 8" xfId="26507"/>
    <cellStyle name="40% - Ênfase6 11 8" xfId="26508"/>
    <cellStyle name="40% - Ênfase6 11 8 2" xfId="26509"/>
    <cellStyle name="40% - Ênfase6 11 8 2 2" xfId="26510"/>
    <cellStyle name="40% - Ênfase6 11 8 2 3" xfId="26511"/>
    <cellStyle name="40% - Ênfase6 11 8 3" xfId="26512"/>
    <cellStyle name="40% - Ênfase6 11 8 4" xfId="26513"/>
    <cellStyle name="40% - Ênfase6 11 8 5" xfId="26514"/>
    <cellStyle name="40% - Ênfase6 11 8 6" xfId="26515"/>
    <cellStyle name="40% - Ênfase6 11 8 7" xfId="26516"/>
    <cellStyle name="40% - Ênfase6 11 9" xfId="26517"/>
    <cellStyle name="40% - Ênfase6 11 9 2" xfId="26518"/>
    <cellStyle name="40% - Ênfase6 11 9 3" xfId="26519"/>
    <cellStyle name="40% - Ênfase6 11 9 4" xfId="26520"/>
    <cellStyle name="40% - Ênfase6 11 9 5" xfId="26521"/>
    <cellStyle name="40% - Ênfase6 11 9 6" xfId="26522"/>
    <cellStyle name="40% - Ênfase6 12" xfId="359"/>
    <cellStyle name="40% - Ênfase6 12 10" xfId="26523"/>
    <cellStyle name="40% - Ênfase6 12 11" xfId="26524"/>
    <cellStyle name="40% - Ênfase6 12 12" xfId="26525"/>
    <cellStyle name="40% - Ênfase6 12 13" xfId="26526"/>
    <cellStyle name="40% - Ênfase6 12 14" xfId="26527"/>
    <cellStyle name="40% - Ênfase6 12 15" xfId="26528"/>
    <cellStyle name="40% - Ênfase6 12 2" xfId="360"/>
    <cellStyle name="40% - Ênfase6 12 3" xfId="26529"/>
    <cellStyle name="40% - Ênfase6 12 3 10" xfId="26530"/>
    <cellStyle name="40% - Ênfase6 12 3 2" xfId="26531"/>
    <cellStyle name="40% - Ênfase6 12 3 2 2" xfId="26532"/>
    <cellStyle name="40% - Ênfase6 12 3 2 2 2" xfId="26533"/>
    <cellStyle name="40% - Ênfase6 12 3 2 2 2 2" xfId="26534"/>
    <cellStyle name="40% - Ênfase6 12 3 2 2 3" xfId="26535"/>
    <cellStyle name="40% - Ênfase6 12 3 2 2 4" xfId="26536"/>
    <cellStyle name="40% - Ênfase6 12 3 2 2 5" xfId="26537"/>
    <cellStyle name="40% - Ênfase6 12 3 2 2 6" xfId="26538"/>
    <cellStyle name="40% - Ênfase6 12 3 2 3" xfId="26539"/>
    <cellStyle name="40% - Ênfase6 12 3 2 3 2" xfId="26540"/>
    <cellStyle name="40% - Ênfase6 12 3 2 3 3" xfId="26541"/>
    <cellStyle name="40% - Ênfase6 12 3 2 4" xfId="26542"/>
    <cellStyle name="40% - Ênfase6 12 3 2 5" xfId="26543"/>
    <cellStyle name="40% - Ênfase6 12 3 2 6" xfId="26544"/>
    <cellStyle name="40% - Ênfase6 12 3 2 7" xfId="26545"/>
    <cellStyle name="40% - Ênfase6 12 3 2 8" xfId="26546"/>
    <cellStyle name="40% - Ênfase6 12 3 3" xfId="26547"/>
    <cellStyle name="40% - Ênfase6 12 3 3 2" xfId="26548"/>
    <cellStyle name="40% - Ênfase6 12 3 3 2 2" xfId="26549"/>
    <cellStyle name="40% - Ênfase6 12 3 3 3" xfId="26550"/>
    <cellStyle name="40% - Ênfase6 12 3 3 4" xfId="26551"/>
    <cellStyle name="40% - Ênfase6 12 3 3 5" xfId="26552"/>
    <cellStyle name="40% - Ênfase6 12 3 3 6" xfId="26553"/>
    <cellStyle name="40% - Ênfase6 12 3 4" xfId="26554"/>
    <cellStyle name="40% - Ênfase6 12 3 4 2" xfId="26555"/>
    <cellStyle name="40% - Ênfase6 12 3 4 3" xfId="26556"/>
    <cellStyle name="40% - Ênfase6 12 3 4 4" xfId="26557"/>
    <cellStyle name="40% - Ênfase6 12 3 5" xfId="26558"/>
    <cellStyle name="40% - Ênfase6 12 3 6" xfId="26559"/>
    <cellStyle name="40% - Ênfase6 12 3 7" xfId="26560"/>
    <cellStyle name="40% - Ênfase6 12 3 8" xfId="26561"/>
    <cellStyle name="40% - Ênfase6 12 3 9" xfId="26562"/>
    <cellStyle name="40% - Ênfase6 12 4" xfId="26563"/>
    <cellStyle name="40% - Ênfase6 12 4 10" xfId="26564"/>
    <cellStyle name="40% - Ênfase6 12 4 2" xfId="26565"/>
    <cellStyle name="40% - Ênfase6 12 4 2 2" xfId="26566"/>
    <cellStyle name="40% - Ênfase6 12 4 2 2 2" xfId="26567"/>
    <cellStyle name="40% - Ênfase6 12 4 2 2 2 2" xfId="26568"/>
    <cellStyle name="40% - Ênfase6 12 4 2 2 3" xfId="26569"/>
    <cellStyle name="40% - Ênfase6 12 4 2 2 4" xfId="26570"/>
    <cellStyle name="40% - Ênfase6 12 4 2 2 5" xfId="26571"/>
    <cellStyle name="40% - Ênfase6 12 4 2 2 6" xfId="26572"/>
    <cellStyle name="40% - Ênfase6 12 4 2 3" xfId="26573"/>
    <cellStyle name="40% - Ênfase6 12 4 2 3 2" xfId="26574"/>
    <cellStyle name="40% - Ênfase6 12 4 2 3 3" xfId="26575"/>
    <cellStyle name="40% - Ênfase6 12 4 2 4" xfId="26576"/>
    <cellStyle name="40% - Ênfase6 12 4 2 5" xfId="26577"/>
    <cellStyle name="40% - Ênfase6 12 4 2 6" xfId="26578"/>
    <cellStyle name="40% - Ênfase6 12 4 2 7" xfId="26579"/>
    <cellStyle name="40% - Ênfase6 12 4 2 8" xfId="26580"/>
    <cellStyle name="40% - Ênfase6 12 4 3" xfId="26581"/>
    <cellStyle name="40% - Ênfase6 12 4 3 2" xfId="26582"/>
    <cellStyle name="40% - Ênfase6 12 4 3 2 2" xfId="26583"/>
    <cellStyle name="40% - Ênfase6 12 4 3 3" xfId="26584"/>
    <cellStyle name="40% - Ênfase6 12 4 3 4" xfId="26585"/>
    <cellStyle name="40% - Ênfase6 12 4 3 5" xfId="26586"/>
    <cellStyle name="40% - Ênfase6 12 4 3 6" xfId="26587"/>
    <cellStyle name="40% - Ênfase6 12 4 4" xfId="26588"/>
    <cellStyle name="40% - Ênfase6 12 4 4 2" xfId="26589"/>
    <cellStyle name="40% - Ênfase6 12 4 4 3" xfId="26590"/>
    <cellStyle name="40% - Ênfase6 12 4 4 4" xfId="26591"/>
    <cellStyle name="40% - Ênfase6 12 4 5" xfId="26592"/>
    <cellStyle name="40% - Ênfase6 12 4 6" xfId="26593"/>
    <cellStyle name="40% - Ênfase6 12 4 7" xfId="26594"/>
    <cellStyle name="40% - Ênfase6 12 4 8" xfId="26595"/>
    <cellStyle name="40% - Ênfase6 12 4 9" xfId="26596"/>
    <cellStyle name="40% - Ênfase6 12 5" xfId="26597"/>
    <cellStyle name="40% - Ênfase6 12 5 10" xfId="26598"/>
    <cellStyle name="40% - Ênfase6 12 5 2" xfId="26599"/>
    <cellStyle name="40% - Ênfase6 12 5 2 2" xfId="26600"/>
    <cellStyle name="40% - Ênfase6 12 5 2 2 2" xfId="26601"/>
    <cellStyle name="40% - Ênfase6 12 5 2 2 2 2" xfId="26602"/>
    <cellStyle name="40% - Ênfase6 12 5 2 2 3" xfId="26603"/>
    <cellStyle name="40% - Ênfase6 12 5 2 2 4" xfId="26604"/>
    <cellStyle name="40% - Ênfase6 12 5 2 2 5" xfId="26605"/>
    <cellStyle name="40% - Ênfase6 12 5 2 2 6" xfId="26606"/>
    <cellStyle name="40% - Ênfase6 12 5 2 3" xfId="26607"/>
    <cellStyle name="40% - Ênfase6 12 5 2 3 2" xfId="26608"/>
    <cellStyle name="40% - Ênfase6 12 5 2 3 3" xfId="26609"/>
    <cellStyle name="40% - Ênfase6 12 5 2 4" xfId="26610"/>
    <cellStyle name="40% - Ênfase6 12 5 2 5" xfId="26611"/>
    <cellStyle name="40% - Ênfase6 12 5 2 6" xfId="26612"/>
    <cellStyle name="40% - Ênfase6 12 5 2 7" xfId="26613"/>
    <cellStyle name="40% - Ênfase6 12 5 2 8" xfId="26614"/>
    <cellStyle name="40% - Ênfase6 12 5 3" xfId="26615"/>
    <cellStyle name="40% - Ênfase6 12 5 3 2" xfId="26616"/>
    <cellStyle name="40% - Ênfase6 12 5 3 2 2" xfId="26617"/>
    <cellStyle name="40% - Ênfase6 12 5 3 3" xfId="26618"/>
    <cellStyle name="40% - Ênfase6 12 5 3 4" xfId="26619"/>
    <cellStyle name="40% - Ênfase6 12 5 3 5" xfId="26620"/>
    <cellStyle name="40% - Ênfase6 12 5 3 6" xfId="26621"/>
    <cellStyle name="40% - Ênfase6 12 5 4" xfId="26622"/>
    <cellStyle name="40% - Ênfase6 12 5 4 2" xfId="26623"/>
    <cellStyle name="40% - Ênfase6 12 5 4 3" xfId="26624"/>
    <cellStyle name="40% - Ênfase6 12 5 4 4" xfId="26625"/>
    <cellStyle name="40% - Ênfase6 12 5 5" xfId="26626"/>
    <cellStyle name="40% - Ênfase6 12 5 6" xfId="26627"/>
    <cellStyle name="40% - Ênfase6 12 5 7" xfId="26628"/>
    <cellStyle name="40% - Ênfase6 12 5 8" xfId="26629"/>
    <cellStyle name="40% - Ênfase6 12 5 9" xfId="26630"/>
    <cellStyle name="40% - Ênfase6 12 6" xfId="26631"/>
    <cellStyle name="40% - Ênfase6 12 6 2" xfId="26632"/>
    <cellStyle name="40% - Ênfase6 12 6 2 2" xfId="26633"/>
    <cellStyle name="40% - Ênfase6 12 6 2 2 2" xfId="26634"/>
    <cellStyle name="40% - Ênfase6 12 6 2 3" xfId="26635"/>
    <cellStyle name="40% - Ênfase6 12 6 2 4" xfId="26636"/>
    <cellStyle name="40% - Ênfase6 12 6 2 5" xfId="26637"/>
    <cellStyle name="40% - Ênfase6 12 6 2 6" xfId="26638"/>
    <cellStyle name="40% - Ênfase6 12 6 3" xfId="26639"/>
    <cellStyle name="40% - Ênfase6 12 6 3 2" xfId="26640"/>
    <cellStyle name="40% - Ênfase6 12 6 3 3" xfId="26641"/>
    <cellStyle name="40% - Ênfase6 12 6 3 4" xfId="26642"/>
    <cellStyle name="40% - Ênfase6 12 6 4" xfId="26643"/>
    <cellStyle name="40% - Ênfase6 12 6 5" xfId="26644"/>
    <cellStyle name="40% - Ênfase6 12 6 6" xfId="26645"/>
    <cellStyle name="40% - Ênfase6 12 6 7" xfId="26646"/>
    <cellStyle name="40% - Ênfase6 12 6 8" xfId="26647"/>
    <cellStyle name="40% - Ênfase6 12 6 9" xfId="26648"/>
    <cellStyle name="40% - Ênfase6 12 7" xfId="26649"/>
    <cellStyle name="40% - Ênfase6 12 7 2" xfId="26650"/>
    <cellStyle name="40% - Ênfase6 12 7 2 2" xfId="26651"/>
    <cellStyle name="40% - Ênfase6 12 7 2 2 2" xfId="26652"/>
    <cellStyle name="40% - Ênfase6 12 7 2 3" xfId="26653"/>
    <cellStyle name="40% - Ênfase6 12 7 2 4" xfId="26654"/>
    <cellStyle name="40% - Ênfase6 12 7 2 5" xfId="26655"/>
    <cellStyle name="40% - Ênfase6 12 7 2 6" xfId="26656"/>
    <cellStyle name="40% - Ênfase6 12 7 3" xfId="26657"/>
    <cellStyle name="40% - Ênfase6 12 7 3 2" xfId="26658"/>
    <cellStyle name="40% - Ênfase6 12 7 3 3" xfId="26659"/>
    <cellStyle name="40% - Ênfase6 12 7 4" xfId="26660"/>
    <cellStyle name="40% - Ênfase6 12 7 5" xfId="26661"/>
    <cellStyle name="40% - Ênfase6 12 7 6" xfId="26662"/>
    <cellStyle name="40% - Ênfase6 12 7 7" xfId="26663"/>
    <cellStyle name="40% - Ênfase6 12 7 8" xfId="26664"/>
    <cellStyle name="40% - Ênfase6 12 8" xfId="26665"/>
    <cellStyle name="40% - Ênfase6 12 8 2" xfId="26666"/>
    <cellStyle name="40% - Ênfase6 12 8 2 2" xfId="26667"/>
    <cellStyle name="40% - Ênfase6 12 8 2 3" xfId="26668"/>
    <cellStyle name="40% - Ênfase6 12 8 3" xfId="26669"/>
    <cellStyle name="40% - Ênfase6 12 8 4" xfId="26670"/>
    <cellStyle name="40% - Ênfase6 12 8 5" xfId="26671"/>
    <cellStyle name="40% - Ênfase6 12 8 6" xfId="26672"/>
    <cellStyle name="40% - Ênfase6 12 8 7" xfId="26673"/>
    <cellStyle name="40% - Ênfase6 12 9" xfId="26674"/>
    <cellStyle name="40% - Ênfase6 12 9 2" xfId="26675"/>
    <cellStyle name="40% - Ênfase6 12 9 3" xfId="26676"/>
    <cellStyle name="40% - Ênfase6 12 9 4" xfId="26677"/>
    <cellStyle name="40% - Ênfase6 12 9 5" xfId="26678"/>
    <cellStyle name="40% - Ênfase6 12 9 6" xfId="26679"/>
    <cellStyle name="40% - Ênfase6 13" xfId="361"/>
    <cellStyle name="40% - Ênfase6 13 10" xfId="26680"/>
    <cellStyle name="40% - Ênfase6 13 11" xfId="26681"/>
    <cellStyle name="40% - Ênfase6 13 12" xfId="26682"/>
    <cellStyle name="40% - Ênfase6 13 13" xfId="26683"/>
    <cellStyle name="40% - Ênfase6 13 14" xfId="26684"/>
    <cellStyle name="40% - Ênfase6 13 15" xfId="26685"/>
    <cellStyle name="40% - Ênfase6 13 2" xfId="362"/>
    <cellStyle name="40% - Ênfase6 13 3" xfId="26686"/>
    <cellStyle name="40% - Ênfase6 13 3 10" xfId="26687"/>
    <cellStyle name="40% - Ênfase6 13 3 2" xfId="26688"/>
    <cellStyle name="40% - Ênfase6 13 3 2 2" xfId="26689"/>
    <cellStyle name="40% - Ênfase6 13 3 2 2 2" xfId="26690"/>
    <cellStyle name="40% - Ênfase6 13 3 2 2 2 2" xfId="26691"/>
    <cellStyle name="40% - Ênfase6 13 3 2 2 3" xfId="26692"/>
    <cellStyle name="40% - Ênfase6 13 3 2 2 4" xfId="26693"/>
    <cellStyle name="40% - Ênfase6 13 3 2 2 5" xfId="26694"/>
    <cellStyle name="40% - Ênfase6 13 3 2 2 6" xfId="26695"/>
    <cellStyle name="40% - Ênfase6 13 3 2 3" xfId="26696"/>
    <cellStyle name="40% - Ênfase6 13 3 2 3 2" xfId="26697"/>
    <cellStyle name="40% - Ênfase6 13 3 2 3 3" xfId="26698"/>
    <cellStyle name="40% - Ênfase6 13 3 2 4" xfId="26699"/>
    <cellStyle name="40% - Ênfase6 13 3 2 5" xfId="26700"/>
    <cellStyle name="40% - Ênfase6 13 3 2 6" xfId="26701"/>
    <cellStyle name="40% - Ênfase6 13 3 2 7" xfId="26702"/>
    <cellStyle name="40% - Ênfase6 13 3 2 8" xfId="26703"/>
    <cellStyle name="40% - Ênfase6 13 3 3" xfId="26704"/>
    <cellStyle name="40% - Ênfase6 13 3 3 2" xfId="26705"/>
    <cellStyle name="40% - Ênfase6 13 3 3 2 2" xfId="26706"/>
    <cellStyle name="40% - Ênfase6 13 3 3 3" xfId="26707"/>
    <cellStyle name="40% - Ênfase6 13 3 3 4" xfId="26708"/>
    <cellStyle name="40% - Ênfase6 13 3 3 5" xfId="26709"/>
    <cellStyle name="40% - Ênfase6 13 3 3 6" xfId="26710"/>
    <cellStyle name="40% - Ênfase6 13 3 4" xfId="26711"/>
    <cellStyle name="40% - Ênfase6 13 3 4 2" xfId="26712"/>
    <cellStyle name="40% - Ênfase6 13 3 4 3" xfId="26713"/>
    <cellStyle name="40% - Ênfase6 13 3 4 4" xfId="26714"/>
    <cellStyle name="40% - Ênfase6 13 3 5" xfId="26715"/>
    <cellStyle name="40% - Ênfase6 13 3 6" xfId="26716"/>
    <cellStyle name="40% - Ênfase6 13 3 7" xfId="26717"/>
    <cellStyle name="40% - Ênfase6 13 3 8" xfId="26718"/>
    <cellStyle name="40% - Ênfase6 13 3 9" xfId="26719"/>
    <cellStyle name="40% - Ênfase6 13 4" xfId="26720"/>
    <cellStyle name="40% - Ênfase6 13 4 10" xfId="26721"/>
    <cellStyle name="40% - Ênfase6 13 4 2" xfId="26722"/>
    <cellStyle name="40% - Ênfase6 13 4 2 2" xfId="26723"/>
    <cellStyle name="40% - Ênfase6 13 4 2 2 2" xfId="26724"/>
    <cellStyle name="40% - Ênfase6 13 4 2 2 2 2" xfId="26725"/>
    <cellStyle name="40% - Ênfase6 13 4 2 2 3" xfId="26726"/>
    <cellStyle name="40% - Ênfase6 13 4 2 2 4" xfId="26727"/>
    <cellStyle name="40% - Ênfase6 13 4 2 2 5" xfId="26728"/>
    <cellStyle name="40% - Ênfase6 13 4 2 2 6" xfId="26729"/>
    <cellStyle name="40% - Ênfase6 13 4 2 3" xfId="26730"/>
    <cellStyle name="40% - Ênfase6 13 4 2 3 2" xfId="26731"/>
    <cellStyle name="40% - Ênfase6 13 4 2 3 3" xfId="26732"/>
    <cellStyle name="40% - Ênfase6 13 4 2 4" xfId="26733"/>
    <cellStyle name="40% - Ênfase6 13 4 2 5" xfId="26734"/>
    <cellStyle name="40% - Ênfase6 13 4 2 6" xfId="26735"/>
    <cellStyle name="40% - Ênfase6 13 4 2 7" xfId="26736"/>
    <cellStyle name="40% - Ênfase6 13 4 2 8" xfId="26737"/>
    <cellStyle name="40% - Ênfase6 13 4 3" xfId="26738"/>
    <cellStyle name="40% - Ênfase6 13 4 3 2" xfId="26739"/>
    <cellStyle name="40% - Ênfase6 13 4 3 2 2" xfId="26740"/>
    <cellStyle name="40% - Ênfase6 13 4 3 3" xfId="26741"/>
    <cellStyle name="40% - Ênfase6 13 4 3 4" xfId="26742"/>
    <cellStyle name="40% - Ênfase6 13 4 3 5" xfId="26743"/>
    <cellStyle name="40% - Ênfase6 13 4 3 6" xfId="26744"/>
    <cellStyle name="40% - Ênfase6 13 4 4" xfId="26745"/>
    <cellStyle name="40% - Ênfase6 13 4 4 2" xfId="26746"/>
    <cellStyle name="40% - Ênfase6 13 4 4 3" xfId="26747"/>
    <cellStyle name="40% - Ênfase6 13 4 4 4" xfId="26748"/>
    <cellStyle name="40% - Ênfase6 13 4 5" xfId="26749"/>
    <cellStyle name="40% - Ênfase6 13 4 6" xfId="26750"/>
    <cellStyle name="40% - Ênfase6 13 4 7" xfId="26751"/>
    <cellStyle name="40% - Ênfase6 13 4 8" xfId="26752"/>
    <cellStyle name="40% - Ênfase6 13 4 9" xfId="26753"/>
    <cellStyle name="40% - Ênfase6 13 5" xfId="26754"/>
    <cellStyle name="40% - Ênfase6 13 5 10" xfId="26755"/>
    <cellStyle name="40% - Ênfase6 13 5 2" xfId="26756"/>
    <cellStyle name="40% - Ênfase6 13 5 2 2" xfId="26757"/>
    <cellStyle name="40% - Ênfase6 13 5 2 2 2" xfId="26758"/>
    <cellStyle name="40% - Ênfase6 13 5 2 2 2 2" xfId="26759"/>
    <cellStyle name="40% - Ênfase6 13 5 2 2 3" xfId="26760"/>
    <cellStyle name="40% - Ênfase6 13 5 2 2 4" xfId="26761"/>
    <cellStyle name="40% - Ênfase6 13 5 2 2 5" xfId="26762"/>
    <cellStyle name="40% - Ênfase6 13 5 2 2 6" xfId="26763"/>
    <cellStyle name="40% - Ênfase6 13 5 2 3" xfId="26764"/>
    <cellStyle name="40% - Ênfase6 13 5 2 3 2" xfId="26765"/>
    <cellStyle name="40% - Ênfase6 13 5 2 3 3" xfId="26766"/>
    <cellStyle name="40% - Ênfase6 13 5 2 4" xfId="26767"/>
    <cellStyle name="40% - Ênfase6 13 5 2 5" xfId="26768"/>
    <cellStyle name="40% - Ênfase6 13 5 2 6" xfId="26769"/>
    <cellStyle name="40% - Ênfase6 13 5 2 7" xfId="26770"/>
    <cellStyle name="40% - Ênfase6 13 5 2 8" xfId="26771"/>
    <cellStyle name="40% - Ênfase6 13 5 3" xfId="26772"/>
    <cellStyle name="40% - Ênfase6 13 5 3 2" xfId="26773"/>
    <cellStyle name="40% - Ênfase6 13 5 3 2 2" xfId="26774"/>
    <cellStyle name="40% - Ênfase6 13 5 3 3" xfId="26775"/>
    <cellStyle name="40% - Ênfase6 13 5 3 4" xfId="26776"/>
    <cellStyle name="40% - Ênfase6 13 5 3 5" xfId="26777"/>
    <cellStyle name="40% - Ênfase6 13 5 3 6" xfId="26778"/>
    <cellStyle name="40% - Ênfase6 13 5 4" xfId="26779"/>
    <cellStyle name="40% - Ênfase6 13 5 4 2" xfId="26780"/>
    <cellStyle name="40% - Ênfase6 13 5 4 3" xfId="26781"/>
    <cellStyle name="40% - Ênfase6 13 5 4 4" xfId="26782"/>
    <cellStyle name="40% - Ênfase6 13 5 5" xfId="26783"/>
    <cellStyle name="40% - Ênfase6 13 5 6" xfId="26784"/>
    <cellStyle name="40% - Ênfase6 13 5 7" xfId="26785"/>
    <cellStyle name="40% - Ênfase6 13 5 8" xfId="26786"/>
    <cellStyle name="40% - Ênfase6 13 5 9" xfId="26787"/>
    <cellStyle name="40% - Ênfase6 13 6" xfId="26788"/>
    <cellStyle name="40% - Ênfase6 13 6 2" xfId="26789"/>
    <cellStyle name="40% - Ênfase6 13 6 2 2" xfId="26790"/>
    <cellStyle name="40% - Ênfase6 13 6 2 2 2" xfId="26791"/>
    <cellStyle name="40% - Ênfase6 13 6 2 3" xfId="26792"/>
    <cellStyle name="40% - Ênfase6 13 6 2 4" xfId="26793"/>
    <cellStyle name="40% - Ênfase6 13 6 2 5" xfId="26794"/>
    <cellStyle name="40% - Ênfase6 13 6 2 6" xfId="26795"/>
    <cellStyle name="40% - Ênfase6 13 6 3" xfId="26796"/>
    <cellStyle name="40% - Ênfase6 13 6 3 2" xfId="26797"/>
    <cellStyle name="40% - Ênfase6 13 6 3 3" xfId="26798"/>
    <cellStyle name="40% - Ênfase6 13 6 3 4" xfId="26799"/>
    <cellStyle name="40% - Ênfase6 13 6 4" xfId="26800"/>
    <cellStyle name="40% - Ênfase6 13 6 5" xfId="26801"/>
    <cellStyle name="40% - Ênfase6 13 6 6" xfId="26802"/>
    <cellStyle name="40% - Ênfase6 13 6 7" xfId="26803"/>
    <cellStyle name="40% - Ênfase6 13 6 8" xfId="26804"/>
    <cellStyle name="40% - Ênfase6 13 6 9" xfId="26805"/>
    <cellStyle name="40% - Ênfase6 13 7" xfId="26806"/>
    <cellStyle name="40% - Ênfase6 13 7 2" xfId="26807"/>
    <cellStyle name="40% - Ênfase6 13 7 2 2" xfId="26808"/>
    <cellStyle name="40% - Ênfase6 13 7 2 2 2" xfId="26809"/>
    <cellStyle name="40% - Ênfase6 13 7 2 3" xfId="26810"/>
    <cellStyle name="40% - Ênfase6 13 7 2 4" xfId="26811"/>
    <cellStyle name="40% - Ênfase6 13 7 2 5" xfId="26812"/>
    <cellStyle name="40% - Ênfase6 13 7 2 6" xfId="26813"/>
    <cellStyle name="40% - Ênfase6 13 7 3" xfId="26814"/>
    <cellStyle name="40% - Ênfase6 13 7 3 2" xfId="26815"/>
    <cellStyle name="40% - Ênfase6 13 7 3 3" xfId="26816"/>
    <cellStyle name="40% - Ênfase6 13 7 4" xfId="26817"/>
    <cellStyle name="40% - Ênfase6 13 7 5" xfId="26818"/>
    <cellStyle name="40% - Ênfase6 13 7 6" xfId="26819"/>
    <cellStyle name="40% - Ênfase6 13 7 7" xfId="26820"/>
    <cellStyle name="40% - Ênfase6 13 7 8" xfId="26821"/>
    <cellStyle name="40% - Ênfase6 13 8" xfId="26822"/>
    <cellStyle name="40% - Ênfase6 13 8 2" xfId="26823"/>
    <cellStyle name="40% - Ênfase6 13 8 2 2" xfId="26824"/>
    <cellStyle name="40% - Ênfase6 13 8 2 3" xfId="26825"/>
    <cellStyle name="40% - Ênfase6 13 8 3" xfId="26826"/>
    <cellStyle name="40% - Ênfase6 13 8 4" xfId="26827"/>
    <cellStyle name="40% - Ênfase6 13 8 5" xfId="26828"/>
    <cellStyle name="40% - Ênfase6 13 8 6" xfId="26829"/>
    <cellStyle name="40% - Ênfase6 13 8 7" xfId="26830"/>
    <cellStyle name="40% - Ênfase6 13 9" xfId="26831"/>
    <cellStyle name="40% - Ênfase6 13 9 2" xfId="26832"/>
    <cellStyle name="40% - Ênfase6 13 9 3" xfId="26833"/>
    <cellStyle name="40% - Ênfase6 13 9 4" xfId="26834"/>
    <cellStyle name="40% - Ênfase6 13 9 5" xfId="26835"/>
    <cellStyle name="40% - Ênfase6 13 9 6" xfId="26836"/>
    <cellStyle name="40% - Ênfase6 14" xfId="2271"/>
    <cellStyle name="40% - Ênfase6 14 2" xfId="363"/>
    <cellStyle name="40% - Ênfase6 15" xfId="26837"/>
    <cellStyle name="40% - Ênfase6 15 10" xfId="26838"/>
    <cellStyle name="40% - Ênfase6 15 11" xfId="26839"/>
    <cellStyle name="40% - Ênfase6 15 2" xfId="364"/>
    <cellStyle name="40% - Ênfase6 15 3" xfId="26840"/>
    <cellStyle name="40% - Ênfase6 15 3 2" xfId="26841"/>
    <cellStyle name="40% - Ênfase6 15 3 2 2" xfId="26842"/>
    <cellStyle name="40% - Ênfase6 15 3 2 2 2" xfId="26843"/>
    <cellStyle name="40% - Ênfase6 15 3 2 3" xfId="26844"/>
    <cellStyle name="40% - Ênfase6 15 3 2 4" xfId="26845"/>
    <cellStyle name="40% - Ênfase6 15 3 2 5" xfId="26846"/>
    <cellStyle name="40% - Ênfase6 15 3 2 6" xfId="26847"/>
    <cellStyle name="40% - Ênfase6 15 3 3" xfId="26848"/>
    <cellStyle name="40% - Ênfase6 15 3 3 2" xfId="26849"/>
    <cellStyle name="40% - Ênfase6 15 3 3 3" xfId="26850"/>
    <cellStyle name="40% - Ênfase6 15 3 4" xfId="26851"/>
    <cellStyle name="40% - Ênfase6 15 3 5" xfId="26852"/>
    <cellStyle name="40% - Ênfase6 15 3 6" xfId="26853"/>
    <cellStyle name="40% - Ênfase6 15 3 7" xfId="26854"/>
    <cellStyle name="40% - Ênfase6 15 3 8" xfId="26855"/>
    <cellStyle name="40% - Ênfase6 15 4" xfId="26856"/>
    <cellStyle name="40% - Ênfase6 15 4 2" xfId="26857"/>
    <cellStyle name="40% - Ênfase6 15 4 2 2" xfId="26858"/>
    <cellStyle name="40% - Ênfase6 15 4 3" xfId="26859"/>
    <cellStyle name="40% - Ênfase6 15 4 4" xfId="26860"/>
    <cellStyle name="40% - Ênfase6 15 4 5" xfId="26861"/>
    <cellStyle name="40% - Ênfase6 15 4 6" xfId="26862"/>
    <cellStyle name="40% - Ênfase6 15 5" xfId="26863"/>
    <cellStyle name="40% - Ênfase6 15 5 2" xfId="26864"/>
    <cellStyle name="40% - Ênfase6 15 5 3" xfId="26865"/>
    <cellStyle name="40% - Ênfase6 15 5 4" xfId="26866"/>
    <cellStyle name="40% - Ênfase6 15 6" xfId="26867"/>
    <cellStyle name="40% - Ênfase6 15 7" xfId="26868"/>
    <cellStyle name="40% - Ênfase6 15 8" xfId="26869"/>
    <cellStyle name="40% - Ênfase6 15 9" xfId="26870"/>
    <cellStyle name="40% - Ênfase6 16" xfId="26871"/>
    <cellStyle name="40% - Ênfase6 16 10" xfId="26872"/>
    <cellStyle name="40% - Ênfase6 16 11" xfId="26873"/>
    <cellStyle name="40% - Ênfase6 16 2" xfId="365"/>
    <cellStyle name="40% - Ênfase6 16 3" xfId="26874"/>
    <cellStyle name="40% - Ênfase6 16 3 2" xfId="26875"/>
    <cellStyle name="40% - Ênfase6 16 3 2 2" xfId="26876"/>
    <cellStyle name="40% - Ênfase6 16 3 2 2 2" xfId="26877"/>
    <cellStyle name="40% - Ênfase6 16 3 2 3" xfId="26878"/>
    <cellStyle name="40% - Ênfase6 16 3 2 4" xfId="26879"/>
    <cellStyle name="40% - Ênfase6 16 3 2 5" xfId="26880"/>
    <cellStyle name="40% - Ênfase6 16 3 2 6" xfId="26881"/>
    <cellStyle name="40% - Ênfase6 16 3 3" xfId="26882"/>
    <cellStyle name="40% - Ênfase6 16 3 3 2" xfId="26883"/>
    <cellStyle name="40% - Ênfase6 16 3 3 3" xfId="26884"/>
    <cellStyle name="40% - Ênfase6 16 3 4" xfId="26885"/>
    <cellStyle name="40% - Ênfase6 16 3 5" xfId="26886"/>
    <cellStyle name="40% - Ênfase6 16 3 6" xfId="26887"/>
    <cellStyle name="40% - Ênfase6 16 3 7" xfId="26888"/>
    <cellStyle name="40% - Ênfase6 16 3 8" xfId="26889"/>
    <cellStyle name="40% - Ênfase6 16 4" xfId="26890"/>
    <cellStyle name="40% - Ênfase6 16 4 2" xfId="26891"/>
    <cellStyle name="40% - Ênfase6 16 4 2 2" xfId="26892"/>
    <cellStyle name="40% - Ênfase6 16 4 3" xfId="26893"/>
    <cellStyle name="40% - Ênfase6 16 4 4" xfId="26894"/>
    <cellStyle name="40% - Ênfase6 16 4 5" xfId="26895"/>
    <cellStyle name="40% - Ênfase6 16 4 6" xfId="26896"/>
    <cellStyle name="40% - Ênfase6 16 5" xfId="26897"/>
    <cellStyle name="40% - Ênfase6 16 5 2" xfId="26898"/>
    <cellStyle name="40% - Ênfase6 16 5 3" xfId="26899"/>
    <cellStyle name="40% - Ênfase6 16 5 4" xfId="26900"/>
    <cellStyle name="40% - Ênfase6 16 6" xfId="26901"/>
    <cellStyle name="40% - Ênfase6 16 7" xfId="26902"/>
    <cellStyle name="40% - Ênfase6 16 8" xfId="26903"/>
    <cellStyle name="40% - Ênfase6 16 9" xfId="26904"/>
    <cellStyle name="40% - Ênfase6 17" xfId="26905"/>
    <cellStyle name="40% - Ênfase6 17 10" xfId="26906"/>
    <cellStyle name="40% - Ênfase6 17 2" xfId="366"/>
    <cellStyle name="40% - Ênfase6 17 3" xfId="26907"/>
    <cellStyle name="40% - Ênfase6 17 3 2" xfId="26908"/>
    <cellStyle name="40% - Ênfase6 17 3 2 2" xfId="26909"/>
    <cellStyle name="40% - Ênfase6 17 3 3" xfId="26910"/>
    <cellStyle name="40% - Ênfase6 17 3 4" xfId="26911"/>
    <cellStyle name="40% - Ênfase6 17 3 5" xfId="26912"/>
    <cellStyle name="40% - Ênfase6 17 3 6" xfId="26913"/>
    <cellStyle name="40% - Ênfase6 17 4" xfId="26914"/>
    <cellStyle name="40% - Ênfase6 17 4 2" xfId="26915"/>
    <cellStyle name="40% - Ênfase6 17 4 3" xfId="26916"/>
    <cellStyle name="40% - Ênfase6 17 4 4" xfId="26917"/>
    <cellStyle name="40% - Ênfase6 17 5" xfId="26918"/>
    <cellStyle name="40% - Ênfase6 17 6" xfId="26919"/>
    <cellStyle name="40% - Ênfase6 17 7" xfId="26920"/>
    <cellStyle name="40% - Ênfase6 17 8" xfId="26921"/>
    <cellStyle name="40% - Ênfase6 17 9" xfId="26922"/>
    <cellStyle name="40% - Ênfase6 18" xfId="26923"/>
    <cellStyle name="40% - Ênfase6 18 2" xfId="26924"/>
    <cellStyle name="40% - Ênfase6 18 2 2" xfId="26925"/>
    <cellStyle name="40% - Ênfase6 18 2 2 2" xfId="26926"/>
    <cellStyle name="40% - Ênfase6 18 2 3" xfId="26927"/>
    <cellStyle name="40% - Ênfase6 18 2 4" xfId="26928"/>
    <cellStyle name="40% - Ênfase6 18 2 5" xfId="26929"/>
    <cellStyle name="40% - Ênfase6 18 2 6" xfId="26930"/>
    <cellStyle name="40% - Ênfase6 18 3" xfId="26931"/>
    <cellStyle name="40% - Ênfase6 18 3 2" xfId="26932"/>
    <cellStyle name="40% - Ênfase6 18 3 3" xfId="26933"/>
    <cellStyle name="40% - Ênfase6 18 4" xfId="26934"/>
    <cellStyle name="40% - Ênfase6 18 5" xfId="26935"/>
    <cellStyle name="40% - Ênfase6 18 6" xfId="26936"/>
    <cellStyle name="40% - Ênfase6 18 7" xfId="26937"/>
    <cellStyle name="40% - Ênfase6 18 8" xfId="26938"/>
    <cellStyle name="40% - Ênfase6 19" xfId="26939"/>
    <cellStyle name="40% - Ênfase6 19 2" xfId="26940"/>
    <cellStyle name="40% - Ênfase6 19 2 2" xfId="26941"/>
    <cellStyle name="40% - Ênfase6 19 2 3" xfId="26942"/>
    <cellStyle name="40% - Ênfase6 19 3" xfId="26943"/>
    <cellStyle name="40% - Ênfase6 19 4" xfId="26944"/>
    <cellStyle name="40% - Ênfase6 19 5" xfId="26945"/>
    <cellStyle name="40% - Ênfase6 19 6" xfId="26946"/>
    <cellStyle name="40% - Ênfase6 19 7" xfId="26947"/>
    <cellStyle name="40% - Ênfase6 2" xfId="367"/>
    <cellStyle name="40% - Ênfase6 2 2" xfId="368"/>
    <cellStyle name="40% - Ênfase6 2 2 2" xfId="26948"/>
    <cellStyle name="40% - Ênfase6 2 2 2 10" xfId="26949"/>
    <cellStyle name="40% - Ênfase6 2 2 2 2" xfId="26950"/>
    <cellStyle name="40% - Ênfase6 2 2 2 2 2" xfId="26951"/>
    <cellStyle name="40% - Ênfase6 2 2 2 2 2 2" xfId="26952"/>
    <cellStyle name="40% - Ênfase6 2 2 2 2 2 2 2" xfId="26953"/>
    <cellStyle name="40% - Ênfase6 2 2 2 2 2 3" xfId="26954"/>
    <cellStyle name="40% - Ênfase6 2 2 2 2 2 4" xfId="26955"/>
    <cellStyle name="40% - Ênfase6 2 2 2 2 2 5" xfId="26956"/>
    <cellStyle name="40% - Ênfase6 2 2 2 2 2 6" xfId="26957"/>
    <cellStyle name="40% - Ênfase6 2 2 2 2 3" xfId="26958"/>
    <cellStyle name="40% - Ênfase6 2 2 2 2 3 2" xfId="26959"/>
    <cellStyle name="40% - Ênfase6 2 2 2 2 3 3" xfId="26960"/>
    <cellStyle name="40% - Ênfase6 2 2 2 2 4" xfId="26961"/>
    <cellStyle name="40% - Ênfase6 2 2 2 2 5" xfId="26962"/>
    <cellStyle name="40% - Ênfase6 2 2 2 2 6" xfId="26963"/>
    <cellStyle name="40% - Ênfase6 2 2 2 2 7" xfId="26964"/>
    <cellStyle name="40% - Ênfase6 2 2 2 2 8" xfId="26965"/>
    <cellStyle name="40% - Ênfase6 2 2 2 3" xfId="26966"/>
    <cellStyle name="40% - Ênfase6 2 2 2 3 2" xfId="26967"/>
    <cellStyle name="40% - Ênfase6 2 2 2 3 2 2" xfId="26968"/>
    <cellStyle name="40% - Ênfase6 2 2 2 3 3" xfId="26969"/>
    <cellStyle name="40% - Ênfase6 2 2 2 3 4" xfId="26970"/>
    <cellStyle name="40% - Ênfase6 2 2 2 3 5" xfId="26971"/>
    <cellStyle name="40% - Ênfase6 2 2 2 3 6" xfId="26972"/>
    <cellStyle name="40% - Ênfase6 2 2 2 4" xfId="26973"/>
    <cellStyle name="40% - Ênfase6 2 2 2 4 2" xfId="26974"/>
    <cellStyle name="40% - Ênfase6 2 2 2 4 3" xfId="26975"/>
    <cellStyle name="40% - Ênfase6 2 2 2 4 4" xfId="26976"/>
    <cellStyle name="40% - Ênfase6 2 2 2 5" xfId="26977"/>
    <cellStyle name="40% - Ênfase6 2 2 2 6" xfId="26978"/>
    <cellStyle name="40% - Ênfase6 2 2 2 7" xfId="26979"/>
    <cellStyle name="40% - Ênfase6 2 2 2 8" xfId="26980"/>
    <cellStyle name="40% - Ênfase6 2 2 2 9" xfId="26981"/>
    <cellStyle name="40% - Ênfase6 2 2 3" xfId="26982"/>
    <cellStyle name="40% - Ênfase6 2 2 4" xfId="26983"/>
    <cellStyle name="40% - Ênfase6 2 2 4 10" xfId="26984"/>
    <cellStyle name="40% - Ênfase6 2 2 4 2" xfId="26985"/>
    <cellStyle name="40% - Ênfase6 2 2 4 2 2" xfId="26986"/>
    <cellStyle name="40% - Ênfase6 2 2 4 2 2 2" xfId="26987"/>
    <cellStyle name="40% - Ênfase6 2 2 4 2 2 2 2" xfId="26988"/>
    <cellStyle name="40% - Ênfase6 2 2 4 2 2 3" xfId="26989"/>
    <cellStyle name="40% - Ênfase6 2 2 4 2 2 4" xfId="26990"/>
    <cellStyle name="40% - Ênfase6 2 2 4 2 2 5" xfId="26991"/>
    <cellStyle name="40% - Ênfase6 2 2 4 2 2 6" xfId="26992"/>
    <cellStyle name="40% - Ênfase6 2 2 4 2 3" xfId="26993"/>
    <cellStyle name="40% - Ênfase6 2 2 4 2 3 2" xfId="26994"/>
    <cellStyle name="40% - Ênfase6 2 2 4 2 3 3" xfId="26995"/>
    <cellStyle name="40% - Ênfase6 2 2 4 2 4" xfId="26996"/>
    <cellStyle name="40% - Ênfase6 2 2 4 2 5" xfId="26997"/>
    <cellStyle name="40% - Ênfase6 2 2 4 2 6" xfId="26998"/>
    <cellStyle name="40% - Ênfase6 2 2 4 2 7" xfId="26999"/>
    <cellStyle name="40% - Ênfase6 2 2 4 2 8" xfId="27000"/>
    <cellStyle name="40% - Ênfase6 2 2 4 3" xfId="27001"/>
    <cellStyle name="40% - Ênfase6 2 2 4 3 2" xfId="27002"/>
    <cellStyle name="40% - Ênfase6 2 2 4 3 2 2" xfId="27003"/>
    <cellStyle name="40% - Ênfase6 2 2 4 3 3" xfId="27004"/>
    <cellStyle name="40% - Ênfase6 2 2 4 3 4" xfId="27005"/>
    <cellStyle name="40% - Ênfase6 2 2 4 3 5" xfId="27006"/>
    <cellStyle name="40% - Ênfase6 2 2 4 3 6" xfId="27007"/>
    <cellStyle name="40% - Ênfase6 2 2 4 4" xfId="27008"/>
    <cellStyle name="40% - Ênfase6 2 2 4 4 2" xfId="27009"/>
    <cellStyle name="40% - Ênfase6 2 2 4 4 3" xfId="27010"/>
    <cellStyle name="40% - Ênfase6 2 2 4 4 4" xfId="27011"/>
    <cellStyle name="40% - Ênfase6 2 2 4 5" xfId="27012"/>
    <cellStyle name="40% - Ênfase6 2 2 4 6" xfId="27013"/>
    <cellStyle name="40% - Ênfase6 2 2 4 7" xfId="27014"/>
    <cellStyle name="40% - Ênfase6 2 2 4 8" xfId="27015"/>
    <cellStyle name="40% - Ênfase6 2 2 4 9" xfId="27016"/>
    <cellStyle name="40% - Ênfase6 2 2 5" xfId="27017"/>
    <cellStyle name="40% - Ênfase6 2 2 5 10" xfId="27018"/>
    <cellStyle name="40% - Ênfase6 2 2 5 2" xfId="27019"/>
    <cellStyle name="40% - Ênfase6 2 2 5 2 2" xfId="27020"/>
    <cellStyle name="40% - Ênfase6 2 2 5 2 2 2" xfId="27021"/>
    <cellStyle name="40% - Ênfase6 2 2 5 2 2 2 2" xfId="27022"/>
    <cellStyle name="40% - Ênfase6 2 2 5 2 2 3" xfId="27023"/>
    <cellStyle name="40% - Ênfase6 2 2 5 2 2 4" xfId="27024"/>
    <cellStyle name="40% - Ênfase6 2 2 5 2 2 5" xfId="27025"/>
    <cellStyle name="40% - Ênfase6 2 2 5 2 2 6" xfId="27026"/>
    <cellStyle name="40% - Ênfase6 2 2 5 2 3" xfId="27027"/>
    <cellStyle name="40% - Ênfase6 2 2 5 2 3 2" xfId="27028"/>
    <cellStyle name="40% - Ênfase6 2 2 5 2 3 3" xfId="27029"/>
    <cellStyle name="40% - Ênfase6 2 2 5 2 4" xfId="27030"/>
    <cellStyle name="40% - Ênfase6 2 2 5 2 5" xfId="27031"/>
    <cellStyle name="40% - Ênfase6 2 2 5 2 6" xfId="27032"/>
    <cellStyle name="40% - Ênfase6 2 2 5 2 7" xfId="27033"/>
    <cellStyle name="40% - Ênfase6 2 2 5 2 8" xfId="27034"/>
    <cellStyle name="40% - Ênfase6 2 2 5 3" xfId="27035"/>
    <cellStyle name="40% - Ênfase6 2 2 5 3 2" xfId="27036"/>
    <cellStyle name="40% - Ênfase6 2 2 5 3 2 2" xfId="27037"/>
    <cellStyle name="40% - Ênfase6 2 2 5 3 3" xfId="27038"/>
    <cellStyle name="40% - Ênfase6 2 2 5 3 4" xfId="27039"/>
    <cellStyle name="40% - Ênfase6 2 2 5 3 5" xfId="27040"/>
    <cellStyle name="40% - Ênfase6 2 2 5 3 6" xfId="27041"/>
    <cellStyle name="40% - Ênfase6 2 2 5 4" xfId="27042"/>
    <cellStyle name="40% - Ênfase6 2 2 5 4 2" xfId="27043"/>
    <cellStyle name="40% - Ênfase6 2 2 5 4 3" xfId="27044"/>
    <cellStyle name="40% - Ênfase6 2 2 5 4 4" xfId="27045"/>
    <cellStyle name="40% - Ênfase6 2 2 5 5" xfId="27046"/>
    <cellStyle name="40% - Ênfase6 2 2 5 6" xfId="27047"/>
    <cellStyle name="40% - Ênfase6 2 2 5 7" xfId="27048"/>
    <cellStyle name="40% - Ênfase6 2 2 5 8" xfId="27049"/>
    <cellStyle name="40% - Ênfase6 2 2 5 9" xfId="27050"/>
    <cellStyle name="40% - Ênfase6 2 2 6" xfId="27051"/>
    <cellStyle name="40% - Ênfase6 2 2 6 10" xfId="27052"/>
    <cellStyle name="40% - Ênfase6 2 2 6 2" xfId="27053"/>
    <cellStyle name="40% - Ênfase6 2 2 6 2 2" xfId="27054"/>
    <cellStyle name="40% - Ênfase6 2 2 6 2 2 2" xfId="27055"/>
    <cellStyle name="40% - Ênfase6 2 2 6 2 2 2 2" xfId="27056"/>
    <cellStyle name="40% - Ênfase6 2 2 6 2 2 3" xfId="27057"/>
    <cellStyle name="40% - Ênfase6 2 2 6 2 2 4" xfId="27058"/>
    <cellStyle name="40% - Ênfase6 2 2 6 2 2 5" xfId="27059"/>
    <cellStyle name="40% - Ênfase6 2 2 6 2 2 6" xfId="27060"/>
    <cellStyle name="40% - Ênfase6 2 2 6 2 3" xfId="27061"/>
    <cellStyle name="40% - Ênfase6 2 2 6 2 3 2" xfId="27062"/>
    <cellStyle name="40% - Ênfase6 2 2 6 2 3 3" xfId="27063"/>
    <cellStyle name="40% - Ênfase6 2 2 6 2 4" xfId="27064"/>
    <cellStyle name="40% - Ênfase6 2 2 6 2 5" xfId="27065"/>
    <cellStyle name="40% - Ênfase6 2 2 6 2 6" xfId="27066"/>
    <cellStyle name="40% - Ênfase6 2 2 6 2 7" xfId="27067"/>
    <cellStyle name="40% - Ênfase6 2 2 6 2 8" xfId="27068"/>
    <cellStyle name="40% - Ênfase6 2 2 6 3" xfId="27069"/>
    <cellStyle name="40% - Ênfase6 2 2 6 3 2" xfId="27070"/>
    <cellStyle name="40% - Ênfase6 2 2 6 3 2 2" xfId="27071"/>
    <cellStyle name="40% - Ênfase6 2 2 6 3 3" xfId="27072"/>
    <cellStyle name="40% - Ênfase6 2 2 6 3 4" xfId="27073"/>
    <cellStyle name="40% - Ênfase6 2 2 6 3 5" xfId="27074"/>
    <cellStyle name="40% - Ênfase6 2 2 6 3 6" xfId="27075"/>
    <cellStyle name="40% - Ênfase6 2 2 6 4" xfId="27076"/>
    <cellStyle name="40% - Ênfase6 2 2 6 4 2" xfId="27077"/>
    <cellStyle name="40% - Ênfase6 2 2 6 4 3" xfId="27078"/>
    <cellStyle name="40% - Ênfase6 2 2 6 4 4" xfId="27079"/>
    <cellStyle name="40% - Ênfase6 2 2 6 5" xfId="27080"/>
    <cellStyle name="40% - Ênfase6 2 2 6 6" xfId="27081"/>
    <cellStyle name="40% - Ênfase6 2 2 6 7" xfId="27082"/>
    <cellStyle name="40% - Ênfase6 2 2 6 8" xfId="27083"/>
    <cellStyle name="40% - Ênfase6 2 2 6 9" xfId="27084"/>
    <cellStyle name="40% - Ênfase6 2 3" xfId="2878"/>
    <cellStyle name="40% - Ênfase6 2 3 10" xfId="27085"/>
    <cellStyle name="40% - Ênfase6 2 3 11" xfId="27086"/>
    <cellStyle name="40% - Ênfase6 2 3 12" xfId="27087"/>
    <cellStyle name="40% - Ênfase6 2 3 2" xfId="27088"/>
    <cellStyle name="40% - Ênfase6 2 3 3" xfId="27089"/>
    <cellStyle name="40% - Ênfase6 2 3 3 2" xfId="27090"/>
    <cellStyle name="40% - Ênfase6 2 3 3 2 2" xfId="27091"/>
    <cellStyle name="40% - Ênfase6 2 3 3 2 2 2" xfId="27092"/>
    <cellStyle name="40% - Ênfase6 2 3 3 2 3" xfId="27093"/>
    <cellStyle name="40% - Ênfase6 2 3 3 2 4" xfId="27094"/>
    <cellStyle name="40% - Ênfase6 2 3 3 2 5" xfId="27095"/>
    <cellStyle name="40% - Ênfase6 2 3 3 2 6" xfId="27096"/>
    <cellStyle name="40% - Ênfase6 2 3 3 3" xfId="27097"/>
    <cellStyle name="40% - Ênfase6 2 3 3 3 2" xfId="27098"/>
    <cellStyle name="40% - Ênfase6 2 3 3 3 3" xfId="27099"/>
    <cellStyle name="40% - Ênfase6 2 3 3 3 4" xfId="27100"/>
    <cellStyle name="40% - Ênfase6 2 3 3 4" xfId="27101"/>
    <cellStyle name="40% - Ênfase6 2 3 3 5" xfId="27102"/>
    <cellStyle name="40% - Ênfase6 2 3 3 6" xfId="27103"/>
    <cellStyle name="40% - Ênfase6 2 3 3 7" xfId="27104"/>
    <cellStyle name="40% - Ênfase6 2 3 3 8" xfId="27105"/>
    <cellStyle name="40% - Ênfase6 2 3 3 9" xfId="27106"/>
    <cellStyle name="40% - Ênfase6 2 3 4" xfId="27107"/>
    <cellStyle name="40% - Ênfase6 2 3 4 2" xfId="27108"/>
    <cellStyle name="40% - Ênfase6 2 3 4 2 2" xfId="27109"/>
    <cellStyle name="40% - Ênfase6 2 3 4 2 2 2" xfId="27110"/>
    <cellStyle name="40% - Ênfase6 2 3 4 2 3" xfId="27111"/>
    <cellStyle name="40% - Ênfase6 2 3 4 2 4" xfId="27112"/>
    <cellStyle name="40% - Ênfase6 2 3 4 2 5" xfId="27113"/>
    <cellStyle name="40% - Ênfase6 2 3 4 2 6" xfId="27114"/>
    <cellStyle name="40% - Ênfase6 2 3 4 3" xfId="27115"/>
    <cellStyle name="40% - Ênfase6 2 3 4 3 2" xfId="27116"/>
    <cellStyle name="40% - Ênfase6 2 3 4 3 3" xfId="27117"/>
    <cellStyle name="40% - Ênfase6 2 3 4 4" xfId="27118"/>
    <cellStyle name="40% - Ênfase6 2 3 4 5" xfId="27119"/>
    <cellStyle name="40% - Ênfase6 2 3 4 6" xfId="27120"/>
    <cellStyle name="40% - Ênfase6 2 3 4 7" xfId="27121"/>
    <cellStyle name="40% - Ênfase6 2 3 4 8" xfId="27122"/>
    <cellStyle name="40% - Ênfase6 2 3 5" xfId="27123"/>
    <cellStyle name="40% - Ênfase6 2 3 5 2" xfId="27124"/>
    <cellStyle name="40% - Ênfase6 2 3 5 2 2" xfId="27125"/>
    <cellStyle name="40% - Ênfase6 2 3 5 3" xfId="27126"/>
    <cellStyle name="40% - Ênfase6 2 3 5 4" xfId="27127"/>
    <cellStyle name="40% - Ênfase6 2 3 5 5" xfId="27128"/>
    <cellStyle name="40% - Ênfase6 2 3 5 6" xfId="27129"/>
    <cellStyle name="40% - Ênfase6 2 3 6" xfId="27130"/>
    <cellStyle name="40% - Ênfase6 2 3 6 2" xfId="27131"/>
    <cellStyle name="40% - Ênfase6 2 3 6 3" xfId="27132"/>
    <cellStyle name="40% - Ênfase6 2 3 6 4" xfId="27133"/>
    <cellStyle name="40% - Ênfase6 2 3 7" xfId="27134"/>
    <cellStyle name="40% - Ênfase6 2 3 8" xfId="27135"/>
    <cellStyle name="40% - Ênfase6 2 3 9" xfId="27136"/>
    <cellStyle name="40% - Ênfase6 2 4" xfId="27137"/>
    <cellStyle name="40% - Ênfase6 2 4 10" xfId="27138"/>
    <cellStyle name="40% - Ênfase6 2 4 2" xfId="27139"/>
    <cellStyle name="40% - Ênfase6 2 4 2 2" xfId="27140"/>
    <cellStyle name="40% - Ênfase6 2 4 2 2 2" xfId="27141"/>
    <cellStyle name="40% - Ênfase6 2 4 2 2 2 2" xfId="27142"/>
    <cellStyle name="40% - Ênfase6 2 4 2 2 3" xfId="27143"/>
    <cellStyle name="40% - Ênfase6 2 4 2 2 4" xfId="27144"/>
    <cellStyle name="40% - Ênfase6 2 4 2 2 5" xfId="27145"/>
    <cellStyle name="40% - Ênfase6 2 4 2 2 6" xfId="27146"/>
    <cellStyle name="40% - Ênfase6 2 4 2 3" xfId="27147"/>
    <cellStyle name="40% - Ênfase6 2 4 2 3 2" xfId="27148"/>
    <cellStyle name="40% - Ênfase6 2 4 2 3 3" xfId="27149"/>
    <cellStyle name="40% - Ênfase6 2 4 2 4" xfId="27150"/>
    <cellStyle name="40% - Ênfase6 2 4 2 5" xfId="27151"/>
    <cellStyle name="40% - Ênfase6 2 4 2 6" xfId="27152"/>
    <cellStyle name="40% - Ênfase6 2 4 2 7" xfId="27153"/>
    <cellStyle name="40% - Ênfase6 2 4 2 8" xfId="27154"/>
    <cellStyle name="40% - Ênfase6 2 4 3" xfId="27155"/>
    <cellStyle name="40% - Ênfase6 2 4 3 2" xfId="27156"/>
    <cellStyle name="40% - Ênfase6 2 4 3 2 2" xfId="27157"/>
    <cellStyle name="40% - Ênfase6 2 4 3 3" xfId="27158"/>
    <cellStyle name="40% - Ênfase6 2 4 3 4" xfId="27159"/>
    <cellStyle name="40% - Ênfase6 2 4 3 5" xfId="27160"/>
    <cellStyle name="40% - Ênfase6 2 4 3 6" xfId="27161"/>
    <cellStyle name="40% - Ênfase6 2 4 4" xfId="27162"/>
    <cellStyle name="40% - Ênfase6 2 4 4 2" xfId="27163"/>
    <cellStyle name="40% - Ênfase6 2 4 4 3" xfId="27164"/>
    <cellStyle name="40% - Ênfase6 2 4 4 4" xfId="27165"/>
    <cellStyle name="40% - Ênfase6 2 4 5" xfId="27166"/>
    <cellStyle name="40% - Ênfase6 2 4 6" xfId="27167"/>
    <cellStyle name="40% - Ênfase6 2 4 7" xfId="27168"/>
    <cellStyle name="40% - Ênfase6 2 4 8" xfId="27169"/>
    <cellStyle name="40% - Ênfase6 2 4 9" xfId="27170"/>
    <cellStyle name="40% - Ênfase6 20" xfId="27171"/>
    <cellStyle name="40% - Ênfase6 20 2" xfId="27172"/>
    <cellStyle name="40% - Ênfase6 20 3" xfId="27173"/>
    <cellStyle name="40% - Ênfase6 20 4" xfId="27174"/>
    <cellStyle name="40% - Ênfase6 20 5" xfId="27175"/>
    <cellStyle name="40% - Ênfase6 20 6" xfId="27176"/>
    <cellStyle name="40% - Ênfase6 21" xfId="27177"/>
    <cellStyle name="40% - Ênfase6 22" xfId="27178"/>
    <cellStyle name="40% - Ênfase6 23" xfId="27179"/>
    <cellStyle name="40% - Ênfase6 24" xfId="27180"/>
    <cellStyle name="40% - Ênfase6 25" xfId="27181"/>
    <cellStyle name="40% - Ênfase6 26" xfId="27182"/>
    <cellStyle name="40% - Ênfase6 3" xfId="369"/>
    <cellStyle name="40% - Ênfase6 3 2" xfId="370"/>
    <cellStyle name="40% - Ênfase6 3 2 2" xfId="27183"/>
    <cellStyle name="40% - Ênfase6 3 2 2 10" xfId="27184"/>
    <cellStyle name="40% - Ênfase6 3 2 2 2" xfId="27185"/>
    <cellStyle name="40% - Ênfase6 3 2 2 2 2" xfId="27186"/>
    <cellStyle name="40% - Ênfase6 3 2 2 2 2 2" xfId="27187"/>
    <cellStyle name="40% - Ênfase6 3 2 2 2 2 2 2" xfId="27188"/>
    <cellStyle name="40% - Ênfase6 3 2 2 2 2 3" xfId="27189"/>
    <cellStyle name="40% - Ênfase6 3 2 2 2 2 4" xfId="27190"/>
    <cellStyle name="40% - Ênfase6 3 2 2 2 2 5" xfId="27191"/>
    <cellStyle name="40% - Ênfase6 3 2 2 2 2 6" xfId="27192"/>
    <cellStyle name="40% - Ênfase6 3 2 2 2 3" xfId="27193"/>
    <cellStyle name="40% - Ênfase6 3 2 2 2 3 2" xfId="27194"/>
    <cellStyle name="40% - Ênfase6 3 2 2 2 3 3" xfId="27195"/>
    <cellStyle name="40% - Ênfase6 3 2 2 2 4" xfId="27196"/>
    <cellStyle name="40% - Ênfase6 3 2 2 2 5" xfId="27197"/>
    <cellStyle name="40% - Ênfase6 3 2 2 2 6" xfId="27198"/>
    <cellStyle name="40% - Ênfase6 3 2 2 2 7" xfId="27199"/>
    <cellStyle name="40% - Ênfase6 3 2 2 2 8" xfId="27200"/>
    <cellStyle name="40% - Ênfase6 3 2 2 3" xfId="27201"/>
    <cellStyle name="40% - Ênfase6 3 2 2 3 2" xfId="27202"/>
    <cellStyle name="40% - Ênfase6 3 2 2 3 2 2" xfId="27203"/>
    <cellStyle name="40% - Ênfase6 3 2 2 3 3" xfId="27204"/>
    <cellStyle name="40% - Ênfase6 3 2 2 3 4" xfId="27205"/>
    <cellStyle name="40% - Ênfase6 3 2 2 3 5" xfId="27206"/>
    <cellStyle name="40% - Ênfase6 3 2 2 3 6" xfId="27207"/>
    <cellStyle name="40% - Ênfase6 3 2 2 4" xfId="27208"/>
    <cellStyle name="40% - Ênfase6 3 2 2 4 2" xfId="27209"/>
    <cellStyle name="40% - Ênfase6 3 2 2 4 3" xfId="27210"/>
    <cellStyle name="40% - Ênfase6 3 2 2 4 4" xfId="27211"/>
    <cellStyle name="40% - Ênfase6 3 2 2 5" xfId="27212"/>
    <cellStyle name="40% - Ênfase6 3 2 2 6" xfId="27213"/>
    <cellStyle name="40% - Ênfase6 3 2 2 7" xfId="27214"/>
    <cellStyle name="40% - Ênfase6 3 2 2 8" xfId="27215"/>
    <cellStyle name="40% - Ênfase6 3 2 2 9" xfId="27216"/>
    <cellStyle name="40% - Ênfase6 3 2 3" xfId="27217"/>
    <cellStyle name="40% - Ênfase6 3 2 4" xfId="27218"/>
    <cellStyle name="40% - Ênfase6 3 2 4 10" xfId="27219"/>
    <cellStyle name="40% - Ênfase6 3 2 4 2" xfId="27220"/>
    <cellStyle name="40% - Ênfase6 3 2 4 2 2" xfId="27221"/>
    <cellStyle name="40% - Ênfase6 3 2 4 2 2 2" xfId="27222"/>
    <cellStyle name="40% - Ênfase6 3 2 4 2 2 2 2" xfId="27223"/>
    <cellStyle name="40% - Ênfase6 3 2 4 2 2 3" xfId="27224"/>
    <cellStyle name="40% - Ênfase6 3 2 4 2 2 4" xfId="27225"/>
    <cellStyle name="40% - Ênfase6 3 2 4 2 2 5" xfId="27226"/>
    <cellStyle name="40% - Ênfase6 3 2 4 2 2 6" xfId="27227"/>
    <cellStyle name="40% - Ênfase6 3 2 4 2 3" xfId="27228"/>
    <cellStyle name="40% - Ênfase6 3 2 4 2 3 2" xfId="27229"/>
    <cellStyle name="40% - Ênfase6 3 2 4 2 3 3" xfId="27230"/>
    <cellStyle name="40% - Ênfase6 3 2 4 2 4" xfId="27231"/>
    <cellStyle name="40% - Ênfase6 3 2 4 2 5" xfId="27232"/>
    <cellStyle name="40% - Ênfase6 3 2 4 2 6" xfId="27233"/>
    <cellStyle name="40% - Ênfase6 3 2 4 2 7" xfId="27234"/>
    <cellStyle name="40% - Ênfase6 3 2 4 2 8" xfId="27235"/>
    <cellStyle name="40% - Ênfase6 3 2 4 3" xfId="27236"/>
    <cellStyle name="40% - Ênfase6 3 2 4 3 2" xfId="27237"/>
    <cellStyle name="40% - Ênfase6 3 2 4 3 2 2" xfId="27238"/>
    <cellStyle name="40% - Ênfase6 3 2 4 3 3" xfId="27239"/>
    <cellStyle name="40% - Ênfase6 3 2 4 3 4" xfId="27240"/>
    <cellStyle name="40% - Ênfase6 3 2 4 3 5" xfId="27241"/>
    <cellStyle name="40% - Ênfase6 3 2 4 3 6" xfId="27242"/>
    <cellStyle name="40% - Ênfase6 3 2 4 4" xfId="27243"/>
    <cellStyle name="40% - Ênfase6 3 2 4 4 2" xfId="27244"/>
    <cellStyle name="40% - Ênfase6 3 2 4 4 3" xfId="27245"/>
    <cellStyle name="40% - Ênfase6 3 2 4 4 4" xfId="27246"/>
    <cellStyle name="40% - Ênfase6 3 2 4 5" xfId="27247"/>
    <cellStyle name="40% - Ênfase6 3 2 4 6" xfId="27248"/>
    <cellStyle name="40% - Ênfase6 3 2 4 7" xfId="27249"/>
    <cellStyle name="40% - Ênfase6 3 2 4 8" xfId="27250"/>
    <cellStyle name="40% - Ênfase6 3 2 4 9" xfId="27251"/>
    <cellStyle name="40% - Ênfase6 3 2 5" xfId="27252"/>
    <cellStyle name="40% - Ênfase6 3 2 5 10" xfId="27253"/>
    <cellStyle name="40% - Ênfase6 3 2 5 2" xfId="27254"/>
    <cellStyle name="40% - Ênfase6 3 2 5 2 2" xfId="27255"/>
    <cellStyle name="40% - Ênfase6 3 2 5 2 2 2" xfId="27256"/>
    <cellStyle name="40% - Ênfase6 3 2 5 2 2 2 2" xfId="27257"/>
    <cellStyle name="40% - Ênfase6 3 2 5 2 2 3" xfId="27258"/>
    <cellStyle name="40% - Ênfase6 3 2 5 2 2 4" xfId="27259"/>
    <cellStyle name="40% - Ênfase6 3 2 5 2 2 5" xfId="27260"/>
    <cellStyle name="40% - Ênfase6 3 2 5 2 2 6" xfId="27261"/>
    <cellStyle name="40% - Ênfase6 3 2 5 2 3" xfId="27262"/>
    <cellStyle name="40% - Ênfase6 3 2 5 2 3 2" xfId="27263"/>
    <cellStyle name="40% - Ênfase6 3 2 5 2 3 3" xfId="27264"/>
    <cellStyle name="40% - Ênfase6 3 2 5 2 4" xfId="27265"/>
    <cellStyle name="40% - Ênfase6 3 2 5 2 5" xfId="27266"/>
    <cellStyle name="40% - Ênfase6 3 2 5 2 6" xfId="27267"/>
    <cellStyle name="40% - Ênfase6 3 2 5 2 7" xfId="27268"/>
    <cellStyle name="40% - Ênfase6 3 2 5 2 8" xfId="27269"/>
    <cellStyle name="40% - Ênfase6 3 2 5 3" xfId="27270"/>
    <cellStyle name="40% - Ênfase6 3 2 5 3 2" xfId="27271"/>
    <cellStyle name="40% - Ênfase6 3 2 5 3 2 2" xfId="27272"/>
    <cellStyle name="40% - Ênfase6 3 2 5 3 3" xfId="27273"/>
    <cellStyle name="40% - Ênfase6 3 2 5 3 4" xfId="27274"/>
    <cellStyle name="40% - Ênfase6 3 2 5 3 5" xfId="27275"/>
    <cellStyle name="40% - Ênfase6 3 2 5 3 6" xfId="27276"/>
    <cellStyle name="40% - Ênfase6 3 2 5 4" xfId="27277"/>
    <cellStyle name="40% - Ênfase6 3 2 5 4 2" xfId="27278"/>
    <cellStyle name="40% - Ênfase6 3 2 5 4 3" xfId="27279"/>
    <cellStyle name="40% - Ênfase6 3 2 5 4 4" xfId="27280"/>
    <cellStyle name="40% - Ênfase6 3 2 5 5" xfId="27281"/>
    <cellStyle name="40% - Ênfase6 3 2 5 6" xfId="27282"/>
    <cellStyle name="40% - Ênfase6 3 2 5 7" xfId="27283"/>
    <cellStyle name="40% - Ênfase6 3 2 5 8" xfId="27284"/>
    <cellStyle name="40% - Ênfase6 3 2 5 9" xfId="27285"/>
    <cellStyle name="40% - Ênfase6 3 2 6" xfId="27286"/>
    <cellStyle name="40% - Ênfase6 3 2 6 10" xfId="27287"/>
    <cellStyle name="40% - Ênfase6 3 2 6 2" xfId="27288"/>
    <cellStyle name="40% - Ênfase6 3 2 6 2 2" xfId="27289"/>
    <cellStyle name="40% - Ênfase6 3 2 6 2 2 2" xfId="27290"/>
    <cellStyle name="40% - Ênfase6 3 2 6 2 2 2 2" xfId="27291"/>
    <cellStyle name="40% - Ênfase6 3 2 6 2 2 3" xfId="27292"/>
    <cellStyle name="40% - Ênfase6 3 2 6 2 2 4" xfId="27293"/>
    <cellStyle name="40% - Ênfase6 3 2 6 2 2 5" xfId="27294"/>
    <cellStyle name="40% - Ênfase6 3 2 6 2 2 6" xfId="27295"/>
    <cellStyle name="40% - Ênfase6 3 2 6 2 3" xfId="27296"/>
    <cellStyle name="40% - Ênfase6 3 2 6 2 3 2" xfId="27297"/>
    <cellStyle name="40% - Ênfase6 3 2 6 2 3 3" xfId="27298"/>
    <cellStyle name="40% - Ênfase6 3 2 6 2 4" xfId="27299"/>
    <cellStyle name="40% - Ênfase6 3 2 6 2 5" xfId="27300"/>
    <cellStyle name="40% - Ênfase6 3 2 6 2 6" xfId="27301"/>
    <cellStyle name="40% - Ênfase6 3 2 6 2 7" xfId="27302"/>
    <cellStyle name="40% - Ênfase6 3 2 6 2 8" xfId="27303"/>
    <cellStyle name="40% - Ênfase6 3 2 6 3" xfId="27304"/>
    <cellStyle name="40% - Ênfase6 3 2 6 3 2" xfId="27305"/>
    <cellStyle name="40% - Ênfase6 3 2 6 3 2 2" xfId="27306"/>
    <cellStyle name="40% - Ênfase6 3 2 6 3 3" xfId="27307"/>
    <cellStyle name="40% - Ênfase6 3 2 6 3 4" xfId="27308"/>
    <cellStyle name="40% - Ênfase6 3 2 6 3 5" xfId="27309"/>
    <cellStyle name="40% - Ênfase6 3 2 6 3 6" xfId="27310"/>
    <cellStyle name="40% - Ênfase6 3 2 6 4" xfId="27311"/>
    <cellStyle name="40% - Ênfase6 3 2 6 4 2" xfId="27312"/>
    <cellStyle name="40% - Ênfase6 3 2 6 4 3" xfId="27313"/>
    <cellStyle name="40% - Ênfase6 3 2 6 4 4" xfId="27314"/>
    <cellStyle name="40% - Ênfase6 3 2 6 5" xfId="27315"/>
    <cellStyle name="40% - Ênfase6 3 2 6 6" xfId="27316"/>
    <cellStyle name="40% - Ênfase6 3 2 6 7" xfId="27317"/>
    <cellStyle name="40% - Ênfase6 3 2 6 8" xfId="27318"/>
    <cellStyle name="40% - Ênfase6 3 2 6 9" xfId="27319"/>
    <cellStyle name="40% - Ênfase6 3 3" xfId="3121"/>
    <cellStyle name="40% - Ênfase6 3 3 10" xfId="27320"/>
    <cellStyle name="40% - Ênfase6 3 3 11" xfId="27321"/>
    <cellStyle name="40% - Ênfase6 3 3 12" xfId="27322"/>
    <cellStyle name="40% - Ênfase6 3 3 2" xfId="27323"/>
    <cellStyle name="40% - Ênfase6 3 3 3" xfId="27324"/>
    <cellStyle name="40% - Ênfase6 3 3 3 2" xfId="27325"/>
    <cellStyle name="40% - Ênfase6 3 3 3 2 2" xfId="27326"/>
    <cellStyle name="40% - Ênfase6 3 3 3 2 2 2" xfId="27327"/>
    <cellStyle name="40% - Ênfase6 3 3 3 2 3" xfId="27328"/>
    <cellStyle name="40% - Ênfase6 3 3 3 2 4" xfId="27329"/>
    <cellStyle name="40% - Ênfase6 3 3 3 2 5" xfId="27330"/>
    <cellStyle name="40% - Ênfase6 3 3 3 2 6" xfId="27331"/>
    <cellStyle name="40% - Ênfase6 3 3 3 3" xfId="27332"/>
    <cellStyle name="40% - Ênfase6 3 3 3 3 2" xfId="27333"/>
    <cellStyle name="40% - Ênfase6 3 3 3 3 3" xfId="27334"/>
    <cellStyle name="40% - Ênfase6 3 3 3 3 4" xfId="27335"/>
    <cellStyle name="40% - Ênfase6 3 3 3 4" xfId="27336"/>
    <cellStyle name="40% - Ênfase6 3 3 3 5" xfId="27337"/>
    <cellStyle name="40% - Ênfase6 3 3 3 6" xfId="27338"/>
    <cellStyle name="40% - Ênfase6 3 3 3 7" xfId="27339"/>
    <cellStyle name="40% - Ênfase6 3 3 3 8" xfId="27340"/>
    <cellStyle name="40% - Ênfase6 3 3 3 9" xfId="27341"/>
    <cellStyle name="40% - Ênfase6 3 3 4" xfId="27342"/>
    <cellStyle name="40% - Ênfase6 3 3 4 2" xfId="27343"/>
    <cellStyle name="40% - Ênfase6 3 3 4 2 2" xfId="27344"/>
    <cellStyle name="40% - Ênfase6 3 3 4 2 2 2" xfId="27345"/>
    <cellStyle name="40% - Ênfase6 3 3 4 2 3" xfId="27346"/>
    <cellStyle name="40% - Ênfase6 3 3 4 2 4" xfId="27347"/>
    <cellStyle name="40% - Ênfase6 3 3 4 2 5" xfId="27348"/>
    <cellStyle name="40% - Ênfase6 3 3 4 2 6" xfId="27349"/>
    <cellStyle name="40% - Ênfase6 3 3 4 3" xfId="27350"/>
    <cellStyle name="40% - Ênfase6 3 3 4 3 2" xfId="27351"/>
    <cellStyle name="40% - Ênfase6 3 3 4 3 3" xfId="27352"/>
    <cellStyle name="40% - Ênfase6 3 3 4 4" xfId="27353"/>
    <cellStyle name="40% - Ênfase6 3 3 4 5" xfId="27354"/>
    <cellStyle name="40% - Ênfase6 3 3 4 6" xfId="27355"/>
    <cellStyle name="40% - Ênfase6 3 3 4 7" xfId="27356"/>
    <cellStyle name="40% - Ênfase6 3 3 4 8" xfId="27357"/>
    <cellStyle name="40% - Ênfase6 3 3 5" xfId="27358"/>
    <cellStyle name="40% - Ênfase6 3 3 5 2" xfId="27359"/>
    <cellStyle name="40% - Ênfase6 3 3 5 2 2" xfId="27360"/>
    <cellStyle name="40% - Ênfase6 3 3 5 3" xfId="27361"/>
    <cellStyle name="40% - Ênfase6 3 3 5 4" xfId="27362"/>
    <cellStyle name="40% - Ênfase6 3 3 5 5" xfId="27363"/>
    <cellStyle name="40% - Ênfase6 3 3 5 6" xfId="27364"/>
    <cellStyle name="40% - Ênfase6 3 3 6" xfId="27365"/>
    <cellStyle name="40% - Ênfase6 3 3 6 2" xfId="27366"/>
    <cellStyle name="40% - Ênfase6 3 3 6 3" xfId="27367"/>
    <cellStyle name="40% - Ênfase6 3 3 6 4" xfId="27368"/>
    <cellStyle name="40% - Ênfase6 3 3 7" xfId="27369"/>
    <cellStyle name="40% - Ênfase6 3 3 8" xfId="27370"/>
    <cellStyle name="40% - Ênfase6 3 3 9" xfId="27371"/>
    <cellStyle name="40% - Ênfase6 3 4" xfId="27372"/>
    <cellStyle name="40% - Ênfase6 3 4 10" xfId="27373"/>
    <cellStyle name="40% - Ênfase6 3 4 2" xfId="27374"/>
    <cellStyle name="40% - Ênfase6 3 4 2 2" xfId="27375"/>
    <cellStyle name="40% - Ênfase6 3 4 2 2 2" xfId="27376"/>
    <cellStyle name="40% - Ênfase6 3 4 2 2 2 2" xfId="27377"/>
    <cellStyle name="40% - Ênfase6 3 4 2 2 3" xfId="27378"/>
    <cellStyle name="40% - Ênfase6 3 4 2 2 4" xfId="27379"/>
    <cellStyle name="40% - Ênfase6 3 4 2 2 5" xfId="27380"/>
    <cellStyle name="40% - Ênfase6 3 4 2 2 6" xfId="27381"/>
    <cellStyle name="40% - Ênfase6 3 4 2 3" xfId="27382"/>
    <cellStyle name="40% - Ênfase6 3 4 2 3 2" xfId="27383"/>
    <cellStyle name="40% - Ênfase6 3 4 2 3 3" xfId="27384"/>
    <cellStyle name="40% - Ênfase6 3 4 2 4" xfId="27385"/>
    <cellStyle name="40% - Ênfase6 3 4 2 5" xfId="27386"/>
    <cellStyle name="40% - Ênfase6 3 4 2 6" xfId="27387"/>
    <cellStyle name="40% - Ênfase6 3 4 2 7" xfId="27388"/>
    <cellStyle name="40% - Ênfase6 3 4 2 8" xfId="27389"/>
    <cellStyle name="40% - Ênfase6 3 4 3" xfId="27390"/>
    <cellStyle name="40% - Ênfase6 3 4 3 2" xfId="27391"/>
    <cellStyle name="40% - Ênfase6 3 4 3 2 2" xfId="27392"/>
    <cellStyle name="40% - Ênfase6 3 4 3 3" xfId="27393"/>
    <cellStyle name="40% - Ênfase6 3 4 3 4" xfId="27394"/>
    <cellStyle name="40% - Ênfase6 3 4 3 5" xfId="27395"/>
    <cellStyle name="40% - Ênfase6 3 4 3 6" xfId="27396"/>
    <cellStyle name="40% - Ênfase6 3 4 4" xfId="27397"/>
    <cellStyle name="40% - Ênfase6 3 4 4 2" xfId="27398"/>
    <cellStyle name="40% - Ênfase6 3 4 4 3" xfId="27399"/>
    <cellStyle name="40% - Ênfase6 3 4 4 4" xfId="27400"/>
    <cellStyle name="40% - Ênfase6 3 4 5" xfId="27401"/>
    <cellStyle name="40% - Ênfase6 3 4 6" xfId="27402"/>
    <cellStyle name="40% - Ênfase6 3 4 7" xfId="27403"/>
    <cellStyle name="40% - Ênfase6 3 4 8" xfId="27404"/>
    <cellStyle name="40% - Ênfase6 3 4 9" xfId="27405"/>
    <cellStyle name="40% - Ênfase6 4" xfId="371"/>
    <cellStyle name="40% - Ênfase6 4 2" xfId="372"/>
    <cellStyle name="40% - Ênfase6 4 3" xfId="3122"/>
    <cellStyle name="40% - Ênfase6 4 3 10" xfId="27406"/>
    <cellStyle name="40% - Ênfase6 4 3 11" xfId="27407"/>
    <cellStyle name="40% - Ênfase6 4 3 12" xfId="27408"/>
    <cellStyle name="40% - Ênfase6 4 3 2" xfId="27409"/>
    <cellStyle name="40% - Ênfase6 4 3 3" xfId="27410"/>
    <cellStyle name="40% - Ênfase6 4 3 3 2" xfId="27411"/>
    <cellStyle name="40% - Ênfase6 4 3 3 2 2" xfId="27412"/>
    <cellStyle name="40% - Ênfase6 4 3 3 2 2 2" xfId="27413"/>
    <cellStyle name="40% - Ênfase6 4 3 3 2 3" xfId="27414"/>
    <cellStyle name="40% - Ênfase6 4 3 3 2 4" xfId="27415"/>
    <cellStyle name="40% - Ênfase6 4 3 3 2 5" xfId="27416"/>
    <cellStyle name="40% - Ênfase6 4 3 3 2 6" xfId="27417"/>
    <cellStyle name="40% - Ênfase6 4 3 3 3" xfId="27418"/>
    <cellStyle name="40% - Ênfase6 4 3 3 3 2" xfId="27419"/>
    <cellStyle name="40% - Ênfase6 4 3 3 3 3" xfId="27420"/>
    <cellStyle name="40% - Ênfase6 4 3 3 3 4" xfId="27421"/>
    <cellStyle name="40% - Ênfase6 4 3 3 4" xfId="27422"/>
    <cellStyle name="40% - Ênfase6 4 3 3 5" xfId="27423"/>
    <cellStyle name="40% - Ênfase6 4 3 3 6" xfId="27424"/>
    <cellStyle name="40% - Ênfase6 4 3 3 7" xfId="27425"/>
    <cellStyle name="40% - Ênfase6 4 3 3 8" xfId="27426"/>
    <cellStyle name="40% - Ênfase6 4 3 3 9" xfId="27427"/>
    <cellStyle name="40% - Ênfase6 4 3 4" xfId="27428"/>
    <cellStyle name="40% - Ênfase6 4 3 4 2" xfId="27429"/>
    <cellStyle name="40% - Ênfase6 4 3 4 2 2" xfId="27430"/>
    <cellStyle name="40% - Ênfase6 4 3 4 2 2 2" xfId="27431"/>
    <cellStyle name="40% - Ênfase6 4 3 4 2 3" xfId="27432"/>
    <cellStyle name="40% - Ênfase6 4 3 4 2 4" xfId="27433"/>
    <cellStyle name="40% - Ênfase6 4 3 4 2 5" xfId="27434"/>
    <cellStyle name="40% - Ênfase6 4 3 4 2 6" xfId="27435"/>
    <cellStyle name="40% - Ênfase6 4 3 4 3" xfId="27436"/>
    <cellStyle name="40% - Ênfase6 4 3 4 3 2" xfId="27437"/>
    <cellStyle name="40% - Ênfase6 4 3 4 3 3" xfId="27438"/>
    <cellStyle name="40% - Ênfase6 4 3 4 4" xfId="27439"/>
    <cellStyle name="40% - Ênfase6 4 3 4 5" xfId="27440"/>
    <cellStyle name="40% - Ênfase6 4 3 4 6" xfId="27441"/>
    <cellStyle name="40% - Ênfase6 4 3 4 7" xfId="27442"/>
    <cellStyle name="40% - Ênfase6 4 3 4 8" xfId="27443"/>
    <cellStyle name="40% - Ênfase6 4 3 5" xfId="27444"/>
    <cellStyle name="40% - Ênfase6 4 3 5 2" xfId="27445"/>
    <cellStyle name="40% - Ênfase6 4 3 5 2 2" xfId="27446"/>
    <cellStyle name="40% - Ênfase6 4 3 5 3" xfId="27447"/>
    <cellStyle name="40% - Ênfase6 4 3 5 4" xfId="27448"/>
    <cellStyle name="40% - Ênfase6 4 3 5 5" xfId="27449"/>
    <cellStyle name="40% - Ênfase6 4 3 5 6" xfId="27450"/>
    <cellStyle name="40% - Ênfase6 4 3 6" xfId="27451"/>
    <cellStyle name="40% - Ênfase6 4 3 6 2" xfId="27452"/>
    <cellStyle name="40% - Ênfase6 4 3 6 3" xfId="27453"/>
    <cellStyle name="40% - Ênfase6 4 3 6 4" xfId="27454"/>
    <cellStyle name="40% - Ênfase6 4 3 7" xfId="27455"/>
    <cellStyle name="40% - Ênfase6 4 3 8" xfId="27456"/>
    <cellStyle name="40% - Ênfase6 4 3 9" xfId="27457"/>
    <cellStyle name="40% - Ênfase6 4 4" xfId="27458"/>
    <cellStyle name="40% - Ênfase6 4 4 10" xfId="27459"/>
    <cellStyle name="40% - Ênfase6 4 4 2" xfId="27460"/>
    <cellStyle name="40% - Ênfase6 4 4 2 2" xfId="27461"/>
    <cellStyle name="40% - Ênfase6 4 4 2 2 2" xfId="27462"/>
    <cellStyle name="40% - Ênfase6 4 4 2 2 2 2" xfId="27463"/>
    <cellStyle name="40% - Ênfase6 4 4 2 2 3" xfId="27464"/>
    <cellStyle name="40% - Ênfase6 4 4 2 2 4" xfId="27465"/>
    <cellStyle name="40% - Ênfase6 4 4 2 2 5" xfId="27466"/>
    <cellStyle name="40% - Ênfase6 4 4 2 2 6" xfId="27467"/>
    <cellStyle name="40% - Ênfase6 4 4 2 3" xfId="27468"/>
    <cellStyle name="40% - Ênfase6 4 4 2 3 2" xfId="27469"/>
    <cellStyle name="40% - Ênfase6 4 4 2 3 3" xfId="27470"/>
    <cellStyle name="40% - Ênfase6 4 4 2 4" xfId="27471"/>
    <cellStyle name="40% - Ênfase6 4 4 2 5" xfId="27472"/>
    <cellStyle name="40% - Ênfase6 4 4 2 6" xfId="27473"/>
    <cellStyle name="40% - Ênfase6 4 4 2 7" xfId="27474"/>
    <cellStyle name="40% - Ênfase6 4 4 2 8" xfId="27475"/>
    <cellStyle name="40% - Ênfase6 4 4 3" xfId="27476"/>
    <cellStyle name="40% - Ênfase6 4 4 3 2" xfId="27477"/>
    <cellStyle name="40% - Ênfase6 4 4 3 2 2" xfId="27478"/>
    <cellStyle name="40% - Ênfase6 4 4 3 3" xfId="27479"/>
    <cellStyle name="40% - Ênfase6 4 4 3 4" xfId="27480"/>
    <cellStyle name="40% - Ênfase6 4 4 3 5" xfId="27481"/>
    <cellStyle name="40% - Ênfase6 4 4 3 6" xfId="27482"/>
    <cellStyle name="40% - Ênfase6 4 4 4" xfId="27483"/>
    <cellStyle name="40% - Ênfase6 4 4 4 2" xfId="27484"/>
    <cellStyle name="40% - Ênfase6 4 4 4 3" xfId="27485"/>
    <cellStyle name="40% - Ênfase6 4 4 4 4" xfId="27486"/>
    <cellStyle name="40% - Ênfase6 4 4 5" xfId="27487"/>
    <cellStyle name="40% - Ênfase6 4 4 6" xfId="27488"/>
    <cellStyle name="40% - Ênfase6 4 4 7" xfId="27489"/>
    <cellStyle name="40% - Ênfase6 4 4 8" xfId="27490"/>
    <cellStyle name="40% - Ênfase6 4 4 9" xfId="27491"/>
    <cellStyle name="40% - Ênfase6 5" xfId="373"/>
    <cellStyle name="40% - Ênfase6 5 2" xfId="374"/>
    <cellStyle name="40% - Ênfase6 5 3" xfId="3123"/>
    <cellStyle name="40% - Ênfase6 5 3 10" xfId="27492"/>
    <cellStyle name="40% - Ênfase6 5 3 11" xfId="27493"/>
    <cellStyle name="40% - Ênfase6 5 3 12" xfId="27494"/>
    <cellStyle name="40% - Ênfase6 5 3 2" xfId="27495"/>
    <cellStyle name="40% - Ênfase6 5 3 3" xfId="27496"/>
    <cellStyle name="40% - Ênfase6 5 3 3 2" xfId="27497"/>
    <cellStyle name="40% - Ênfase6 5 3 3 2 2" xfId="27498"/>
    <cellStyle name="40% - Ênfase6 5 3 3 2 2 2" xfId="27499"/>
    <cellStyle name="40% - Ênfase6 5 3 3 2 3" xfId="27500"/>
    <cellStyle name="40% - Ênfase6 5 3 3 2 4" xfId="27501"/>
    <cellStyle name="40% - Ênfase6 5 3 3 2 5" xfId="27502"/>
    <cellStyle name="40% - Ênfase6 5 3 3 2 6" xfId="27503"/>
    <cellStyle name="40% - Ênfase6 5 3 3 3" xfId="27504"/>
    <cellStyle name="40% - Ênfase6 5 3 3 3 2" xfId="27505"/>
    <cellStyle name="40% - Ênfase6 5 3 3 3 3" xfId="27506"/>
    <cellStyle name="40% - Ênfase6 5 3 3 3 4" xfId="27507"/>
    <cellStyle name="40% - Ênfase6 5 3 3 4" xfId="27508"/>
    <cellStyle name="40% - Ênfase6 5 3 3 5" xfId="27509"/>
    <cellStyle name="40% - Ênfase6 5 3 3 6" xfId="27510"/>
    <cellStyle name="40% - Ênfase6 5 3 3 7" xfId="27511"/>
    <cellStyle name="40% - Ênfase6 5 3 3 8" xfId="27512"/>
    <cellStyle name="40% - Ênfase6 5 3 3 9" xfId="27513"/>
    <cellStyle name="40% - Ênfase6 5 3 4" xfId="27514"/>
    <cellStyle name="40% - Ênfase6 5 3 4 2" xfId="27515"/>
    <cellStyle name="40% - Ênfase6 5 3 4 2 2" xfId="27516"/>
    <cellStyle name="40% - Ênfase6 5 3 4 2 2 2" xfId="27517"/>
    <cellStyle name="40% - Ênfase6 5 3 4 2 3" xfId="27518"/>
    <cellStyle name="40% - Ênfase6 5 3 4 2 4" xfId="27519"/>
    <cellStyle name="40% - Ênfase6 5 3 4 2 5" xfId="27520"/>
    <cellStyle name="40% - Ênfase6 5 3 4 2 6" xfId="27521"/>
    <cellStyle name="40% - Ênfase6 5 3 4 3" xfId="27522"/>
    <cellStyle name="40% - Ênfase6 5 3 4 3 2" xfId="27523"/>
    <cellStyle name="40% - Ênfase6 5 3 4 3 3" xfId="27524"/>
    <cellStyle name="40% - Ênfase6 5 3 4 4" xfId="27525"/>
    <cellStyle name="40% - Ênfase6 5 3 4 5" xfId="27526"/>
    <cellStyle name="40% - Ênfase6 5 3 4 6" xfId="27527"/>
    <cellStyle name="40% - Ênfase6 5 3 4 7" xfId="27528"/>
    <cellStyle name="40% - Ênfase6 5 3 4 8" xfId="27529"/>
    <cellStyle name="40% - Ênfase6 5 3 5" xfId="27530"/>
    <cellStyle name="40% - Ênfase6 5 3 5 2" xfId="27531"/>
    <cellStyle name="40% - Ênfase6 5 3 5 2 2" xfId="27532"/>
    <cellStyle name="40% - Ênfase6 5 3 5 3" xfId="27533"/>
    <cellStyle name="40% - Ênfase6 5 3 5 4" xfId="27534"/>
    <cellStyle name="40% - Ênfase6 5 3 5 5" xfId="27535"/>
    <cellStyle name="40% - Ênfase6 5 3 5 6" xfId="27536"/>
    <cellStyle name="40% - Ênfase6 5 3 6" xfId="27537"/>
    <cellStyle name="40% - Ênfase6 5 3 6 2" xfId="27538"/>
    <cellStyle name="40% - Ênfase6 5 3 6 3" xfId="27539"/>
    <cellStyle name="40% - Ênfase6 5 3 6 4" xfId="27540"/>
    <cellStyle name="40% - Ênfase6 5 3 7" xfId="27541"/>
    <cellStyle name="40% - Ênfase6 5 3 8" xfId="27542"/>
    <cellStyle name="40% - Ênfase6 5 3 9" xfId="27543"/>
    <cellStyle name="40% - Ênfase6 5 4" xfId="27544"/>
    <cellStyle name="40% - Ênfase6 5 4 10" xfId="27545"/>
    <cellStyle name="40% - Ênfase6 5 4 2" xfId="27546"/>
    <cellStyle name="40% - Ênfase6 5 4 2 2" xfId="27547"/>
    <cellStyle name="40% - Ênfase6 5 4 2 2 2" xfId="27548"/>
    <cellStyle name="40% - Ênfase6 5 4 2 2 2 2" xfId="27549"/>
    <cellStyle name="40% - Ênfase6 5 4 2 2 3" xfId="27550"/>
    <cellStyle name="40% - Ênfase6 5 4 2 2 4" xfId="27551"/>
    <cellStyle name="40% - Ênfase6 5 4 2 2 5" xfId="27552"/>
    <cellStyle name="40% - Ênfase6 5 4 2 2 6" xfId="27553"/>
    <cellStyle name="40% - Ênfase6 5 4 2 3" xfId="27554"/>
    <cellStyle name="40% - Ênfase6 5 4 2 3 2" xfId="27555"/>
    <cellStyle name="40% - Ênfase6 5 4 2 3 3" xfId="27556"/>
    <cellStyle name="40% - Ênfase6 5 4 2 4" xfId="27557"/>
    <cellStyle name="40% - Ênfase6 5 4 2 5" xfId="27558"/>
    <cellStyle name="40% - Ênfase6 5 4 2 6" xfId="27559"/>
    <cellStyle name="40% - Ênfase6 5 4 2 7" xfId="27560"/>
    <cellStyle name="40% - Ênfase6 5 4 2 8" xfId="27561"/>
    <cellStyle name="40% - Ênfase6 5 4 3" xfId="27562"/>
    <cellStyle name="40% - Ênfase6 5 4 3 2" xfId="27563"/>
    <cellStyle name="40% - Ênfase6 5 4 3 2 2" xfId="27564"/>
    <cellStyle name="40% - Ênfase6 5 4 3 3" xfId="27565"/>
    <cellStyle name="40% - Ênfase6 5 4 3 4" xfId="27566"/>
    <cellStyle name="40% - Ênfase6 5 4 3 5" xfId="27567"/>
    <cellStyle name="40% - Ênfase6 5 4 3 6" xfId="27568"/>
    <cellStyle name="40% - Ênfase6 5 4 4" xfId="27569"/>
    <cellStyle name="40% - Ênfase6 5 4 4 2" xfId="27570"/>
    <cellStyle name="40% - Ênfase6 5 4 4 3" xfId="27571"/>
    <cellStyle name="40% - Ênfase6 5 4 4 4" xfId="27572"/>
    <cellStyle name="40% - Ênfase6 5 4 5" xfId="27573"/>
    <cellStyle name="40% - Ênfase6 5 4 6" xfId="27574"/>
    <cellStyle name="40% - Ênfase6 5 4 7" xfId="27575"/>
    <cellStyle name="40% - Ênfase6 5 4 8" xfId="27576"/>
    <cellStyle name="40% - Ênfase6 5 4 9" xfId="27577"/>
    <cellStyle name="40% - Ênfase6 6" xfId="375"/>
    <cellStyle name="40% - Ênfase6 6 2" xfId="376"/>
    <cellStyle name="40% - Ênfase6 6 3" xfId="3124"/>
    <cellStyle name="40% - Ênfase6 6 3 10" xfId="27578"/>
    <cellStyle name="40% - Ênfase6 6 3 11" xfId="27579"/>
    <cellStyle name="40% - Ênfase6 6 3 12" xfId="27580"/>
    <cellStyle name="40% - Ênfase6 6 3 2" xfId="27581"/>
    <cellStyle name="40% - Ênfase6 6 3 3" xfId="27582"/>
    <cellStyle name="40% - Ênfase6 6 3 3 2" xfId="27583"/>
    <cellStyle name="40% - Ênfase6 6 3 3 2 2" xfId="27584"/>
    <cellStyle name="40% - Ênfase6 6 3 3 2 2 2" xfId="27585"/>
    <cellStyle name="40% - Ênfase6 6 3 3 2 3" xfId="27586"/>
    <cellStyle name="40% - Ênfase6 6 3 3 2 4" xfId="27587"/>
    <cellStyle name="40% - Ênfase6 6 3 3 2 5" xfId="27588"/>
    <cellStyle name="40% - Ênfase6 6 3 3 2 6" xfId="27589"/>
    <cellStyle name="40% - Ênfase6 6 3 3 3" xfId="27590"/>
    <cellStyle name="40% - Ênfase6 6 3 3 3 2" xfId="27591"/>
    <cellStyle name="40% - Ênfase6 6 3 3 3 3" xfId="27592"/>
    <cellStyle name="40% - Ênfase6 6 3 3 3 4" xfId="27593"/>
    <cellStyle name="40% - Ênfase6 6 3 3 4" xfId="27594"/>
    <cellStyle name="40% - Ênfase6 6 3 3 5" xfId="27595"/>
    <cellStyle name="40% - Ênfase6 6 3 3 6" xfId="27596"/>
    <cellStyle name="40% - Ênfase6 6 3 3 7" xfId="27597"/>
    <cellStyle name="40% - Ênfase6 6 3 3 8" xfId="27598"/>
    <cellStyle name="40% - Ênfase6 6 3 3 9" xfId="27599"/>
    <cellStyle name="40% - Ênfase6 6 3 4" xfId="27600"/>
    <cellStyle name="40% - Ênfase6 6 3 4 2" xfId="27601"/>
    <cellStyle name="40% - Ênfase6 6 3 4 2 2" xfId="27602"/>
    <cellStyle name="40% - Ênfase6 6 3 4 2 2 2" xfId="27603"/>
    <cellStyle name="40% - Ênfase6 6 3 4 2 3" xfId="27604"/>
    <cellStyle name="40% - Ênfase6 6 3 4 2 4" xfId="27605"/>
    <cellStyle name="40% - Ênfase6 6 3 4 2 5" xfId="27606"/>
    <cellStyle name="40% - Ênfase6 6 3 4 2 6" xfId="27607"/>
    <cellStyle name="40% - Ênfase6 6 3 4 3" xfId="27608"/>
    <cellStyle name="40% - Ênfase6 6 3 4 3 2" xfId="27609"/>
    <cellStyle name="40% - Ênfase6 6 3 4 3 3" xfId="27610"/>
    <cellStyle name="40% - Ênfase6 6 3 4 4" xfId="27611"/>
    <cellStyle name="40% - Ênfase6 6 3 4 5" xfId="27612"/>
    <cellStyle name="40% - Ênfase6 6 3 4 6" xfId="27613"/>
    <cellStyle name="40% - Ênfase6 6 3 4 7" xfId="27614"/>
    <cellStyle name="40% - Ênfase6 6 3 4 8" xfId="27615"/>
    <cellStyle name="40% - Ênfase6 6 3 5" xfId="27616"/>
    <cellStyle name="40% - Ênfase6 6 3 5 2" xfId="27617"/>
    <cellStyle name="40% - Ênfase6 6 3 5 2 2" xfId="27618"/>
    <cellStyle name="40% - Ênfase6 6 3 5 3" xfId="27619"/>
    <cellStyle name="40% - Ênfase6 6 3 5 4" xfId="27620"/>
    <cellStyle name="40% - Ênfase6 6 3 5 5" xfId="27621"/>
    <cellStyle name="40% - Ênfase6 6 3 5 6" xfId="27622"/>
    <cellStyle name="40% - Ênfase6 6 3 6" xfId="27623"/>
    <cellStyle name="40% - Ênfase6 6 3 6 2" xfId="27624"/>
    <cellStyle name="40% - Ênfase6 6 3 6 3" xfId="27625"/>
    <cellStyle name="40% - Ênfase6 6 3 6 4" xfId="27626"/>
    <cellStyle name="40% - Ênfase6 6 3 7" xfId="27627"/>
    <cellStyle name="40% - Ênfase6 6 3 8" xfId="27628"/>
    <cellStyle name="40% - Ênfase6 6 3 9" xfId="27629"/>
    <cellStyle name="40% - Ênfase6 6 4" xfId="27630"/>
    <cellStyle name="40% - Ênfase6 6 4 10" xfId="27631"/>
    <cellStyle name="40% - Ênfase6 6 4 2" xfId="27632"/>
    <cellStyle name="40% - Ênfase6 6 4 2 2" xfId="27633"/>
    <cellStyle name="40% - Ênfase6 6 4 2 2 2" xfId="27634"/>
    <cellStyle name="40% - Ênfase6 6 4 2 2 2 2" xfId="27635"/>
    <cellStyle name="40% - Ênfase6 6 4 2 2 3" xfId="27636"/>
    <cellStyle name="40% - Ênfase6 6 4 2 2 4" xfId="27637"/>
    <cellStyle name="40% - Ênfase6 6 4 2 2 5" xfId="27638"/>
    <cellStyle name="40% - Ênfase6 6 4 2 2 6" xfId="27639"/>
    <cellStyle name="40% - Ênfase6 6 4 2 3" xfId="27640"/>
    <cellStyle name="40% - Ênfase6 6 4 2 3 2" xfId="27641"/>
    <cellStyle name="40% - Ênfase6 6 4 2 3 3" xfId="27642"/>
    <cellStyle name="40% - Ênfase6 6 4 2 4" xfId="27643"/>
    <cellStyle name="40% - Ênfase6 6 4 2 5" xfId="27644"/>
    <cellStyle name="40% - Ênfase6 6 4 2 6" xfId="27645"/>
    <cellStyle name="40% - Ênfase6 6 4 2 7" xfId="27646"/>
    <cellStyle name="40% - Ênfase6 6 4 2 8" xfId="27647"/>
    <cellStyle name="40% - Ênfase6 6 4 3" xfId="27648"/>
    <cellStyle name="40% - Ênfase6 6 4 3 2" xfId="27649"/>
    <cellStyle name="40% - Ênfase6 6 4 3 2 2" xfId="27650"/>
    <cellStyle name="40% - Ênfase6 6 4 3 3" xfId="27651"/>
    <cellStyle name="40% - Ênfase6 6 4 3 4" xfId="27652"/>
    <cellStyle name="40% - Ênfase6 6 4 3 5" xfId="27653"/>
    <cellStyle name="40% - Ênfase6 6 4 3 6" xfId="27654"/>
    <cellStyle name="40% - Ênfase6 6 4 4" xfId="27655"/>
    <cellStyle name="40% - Ênfase6 6 4 4 2" xfId="27656"/>
    <cellStyle name="40% - Ênfase6 6 4 4 3" xfId="27657"/>
    <cellStyle name="40% - Ênfase6 6 4 4 4" xfId="27658"/>
    <cellStyle name="40% - Ênfase6 6 4 5" xfId="27659"/>
    <cellStyle name="40% - Ênfase6 6 4 6" xfId="27660"/>
    <cellStyle name="40% - Ênfase6 6 4 7" xfId="27661"/>
    <cellStyle name="40% - Ênfase6 6 4 8" xfId="27662"/>
    <cellStyle name="40% - Ênfase6 6 4 9" xfId="27663"/>
    <cellStyle name="40% - Ênfase6 7" xfId="377"/>
    <cellStyle name="40% - Ênfase6 7 2" xfId="378"/>
    <cellStyle name="40% - Ênfase6 7 3" xfId="3125"/>
    <cellStyle name="40% - Ênfase6 7 3 10" xfId="27664"/>
    <cellStyle name="40% - Ênfase6 7 3 11" xfId="27665"/>
    <cellStyle name="40% - Ênfase6 7 3 12" xfId="27666"/>
    <cellStyle name="40% - Ênfase6 7 3 2" xfId="27667"/>
    <cellStyle name="40% - Ênfase6 7 3 3" xfId="27668"/>
    <cellStyle name="40% - Ênfase6 7 3 3 2" xfId="27669"/>
    <cellStyle name="40% - Ênfase6 7 3 3 2 2" xfId="27670"/>
    <cellStyle name="40% - Ênfase6 7 3 3 2 2 2" xfId="27671"/>
    <cellStyle name="40% - Ênfase6 7 3 3 2 3" xfId="27672"/>
    <cellStyle name="40% - Ênfase6 7 3 3 2 4" xfId="27673"/>
    <cellStyle name="40% - Ênfase6 7 3 3 2 5" xfId="27674"/>
    <cellStyle name="40% - Ênfase6 7 3 3 2 6" xfId="27675"/>
    <cellStyle name="40% - Ênfase6 7 3 3 3" xfId="27676"/>
    <cellStyle name="40% - Ênfase6 7 3 3 3 2" xfId="27677"/>
    <cellStyle name="40% - Ênfase6 7 3 3 3 3" xfId="27678"/>
    <cellStyle name="40% - Ênfase6 7 3 3 3 4" xfId="27679"/>
    <cellStyle name="40% - Ênfase6 7 3 3 4" xfId="27680"/>
    <cellStyle name="40% - Ênfase6 7 3 3 5" xfId="27681"/>
    <cellStyle name="40% - Ênfase6 7 3 3 6" xfId="27682"/>
    <cellStyle name="40% - Ênfase6 7 3 3 7" xfId="27683"/>
    <cellStyle name="40% - Ênfase6 7 3 3 8" xfId="27684"/>
    <cellStyle name="40% - Ênfase6 7 3 3 9" xfId="27685"/>
    <cellStyle name="40% - Ênfase6 7 3 4" xfId="27686"/>
    <cellStyle name="40% - Ênfase6 7 3 4 2" xfId="27687"/>
    <cellStyle name="40% - Ênfase6 7 3 4 2 2" xfId="27688"/>
    <cellStyle name="40% - Ênfase6 7 3 4 2 2 2" xfId="27689"/>
    <cellStyle name="40% - Ênfase6 7 3 4 2 3" xfId="27690"/>
    <cellStyle name="40% - Ênfase6 7 3 4 2 4" xfId="27691"/>
    <cellStyle name="40% - Ênfase6 7 3 4 2 5" xfId="27692"/>
    <cellStyle name="40% - Ênfase6 7 3 4 2 6" xfId="27693"/>
    <cellStyle name="40% - Ênfase6 7 3 4 3" xfId="27694"/>
    <cellStyle name="40% - Ênfase6 7 3 4 3 2" xfId="27695"/>
    <cellStyle name="40% - Ênfase6 7 3 4 3 3" xfId="27696"/>
    <cellStyle name="40% - Ênfase6 7 3 4 4" xfId="27697"/>
    <cellStyle name="40% - Ênfase6 7 3 4 5" xfId="27698"/>
    <cellStyle name="40% - Ênfase6 7 3 4 6" xfId="27699"/>
    <cellStyle name="40% - Ênfase6 7 3 4 7" xfId="27700"/>
    <cellStyle name="40% - Ênfase6 7 3 4 8" xfId="27701"/>
    <cellStyle name="40% - Ênfase6 7 3 5" xfId="27702"/>
    <cellStyle name="40% - Ênfase6 7 3 5 2" xfId="27703"/>
    <cellStyle name="40% - Ênfase6 7 3 5 2 2" xfId="27704"/>
    <cellStyle name="40% - Ênfase6 7 3 5 3" xfId="27705"/>
    <cellStyle name="40% - Ênfase6 7 3 5 4" xfId="27706"/>
    <cellStyle name="40% - Ênfase6 7 3 5 5" xfId="27707"/>
    <cellStyle name="40% - Ênfase6 7 3 5 6" xfId="27708"/>
    <cellStyle name="40% - Ênfase6 7 3 6" xfId="27709"/>
    <cellStyle name="40% - Ênfase6 7 3 6 2" xfId="27710"/>
    <cellStyle name="40% - Ênfase6 7 3 6 3" xfId="27711"/>
    <cellStyle name="40% - Ênfase6 7 3 6 4" xfId="27712"/>
    <cellStyle name="40% - Ênfase6 7 3 7" xfId="27713"/>
    <cellStyle name="40% - Ênfase6 7 3 8" xfId="27714"/>
    <cellStyle name="40% - Ênfase6 7 3 9" xfId="27715"/>
    <cellStyle name="40% - Ênfase6 7 4" xfId="27716"/>
    <cellStyle name="40% - Ênfase6 7 4 10" xfId="27717"/>
    <cellStyle name="40% - Ênfase6 7 4 2" xfId="27718"/>
    <cellStyle name="40% - Ênfase6 7 4 2 2" xfId="27719"/>
    <cellStyle name="40% - Ênfase6 7 4 2 2 2" xfId="27720"/>
    <cellStyle name="40% - Ênfase6 7 4 2 2 2 2" xfId="27721"/>
    <cellStyle name="40% - Ênfase6 7 4 2 2 3" xfId="27722"/>
    <cellStyle name="40% - Ênfase6 7 4 2 2 4" xfId="27723"/>
    <cellStyle name="40% - Ênfase6 7 4 2 2 5" xfId="27724"/>
    <cellStyle name="40% - Ênfase6 7 4 2 2 6" xfId="27725"/>
    <cellStyle name="40% - Ênfase6 7 4 2 3" xfId="27726"/>
    <cellStyle name="40% - Ênfase6 7 4 2 3 2" xfId="27727"/>
    <cellStyle name="40% - Ênfase6 7 4 2 3 3" xfId="27728"/>
    <cellStyle name="40% - Ênfase6 7 4 2 4" xfId="27729"/>
    <cellStyle name="40% - Ênfase6 7 4 2 5" xfId="27730"/>
    <cellStyle name="40% - Ênfase6 7 4 2 6" xfId="27731"/>
    <cellStyle name="40% - Ênfase6 7 4 2 7" xfId="27732"/>
    <cellStyle name="40% - Ênfase6 7 4 2 8" xfId="27733"/>
    <cellStyle name="40% - Ênfase6 7 4 3" xfId="27734"/>
    <cellStyle name="40% - Ênfase6 7 4 3 2" xfId="27735"/>
    <cellStyle name="40% - Ênfase6 7 4 3 2 2" xfId="27736"/>
    <cellStyle name="40% - Ênfase6 7 4 3 3" xfId="27737"/>
    <cellStyle name="40% - Ênfase6 7 4 3 4" xfId="27738"/>
    <cellStyle name="40% - Ênfase6 7 4 3 5" xfId="27739"/>
    <cellStyle name="40% - Ênfase6 7 4 3 6" xfId="27740"/>
    <cellStyle name="40% - Ênfase6 7 4 4" xfId="27741"/>
    <cellStyle name="40% - Ênfase6 7 4 4 2" xfId="27742"/>
    <cellStyle name="40% - Ênfase6 7 4 4 3" xfId="27743"/>
    <cellStyle name="40% - Ênfase6 7 4 4 4" xfId="27744"/>
    <cellStyle name="40% - Ênfase6 7 4 5" xfId="27745"/>
    <cellStyle name="40% - Ênfase6 7 4 6" xfId="27746"/>
    <cellStyle name="40% - Ênfase6 7 4 7" xfId="27747"/>
    <cellStyle name="40% - Ênfase6 7 4 8" xfId="27748"/>
    <cellStyle name="40% - Ênfase6 7 4 9" xfId="27749"/>
    <cellStyle name="40% - Ênfase6 8" xfId="379"/>
    <cellStyle name="40% - Ênfase6 8 2" xfId="380"/>
    <cellStyle name="40% - Ênfase6 8 3" xfId="3126"/>
    <cellStyle name="40% - Ênfase6 8 3 10" xfId="27750"/>
    <cellStyle name="40% - Ênfase6 8 3 11" xfId="27751"/>
    <cellStyle name="40% - Ênfase6 8 3 12" xfId="27752"/>
    <cellStyle name="40% - Ênfase6 8 3 2" xfId="27753"/>
    <cellStyle name="40% - Ênfase6 8 3 3" xfId="27754"/>
    <cellStyle name="40% - Ênfase6 8 3 3 2" xfId="27755"/>
    <cellStyle name="40% - Ênfase6 8 3 3 2 2" xfId="27756"/>
    <cellStyle name="40% - Ênfase6 8 3 3 2 2 2" xfId="27757"/>
    <cellStyle name="40% - Ênfase6 8 3 3 2 3" xfId="27758"/>
    <cellStyle name="40% - Ênfase6 8 3 3 2 4" xfId="27759"/>
    <cellStyle name="40% - Ênfase6 8 3 3 2 5" xfId="27760"/>
    <cellStyle name="40% - Ênfase6 8 3 3 2 6" xfId="27761"/>
    <cellStyle name="40% - Ênfase6 8 3 3 3" xfId="27762"/>
    <cellStyle name="40% - Ênfase6 8 3 3 3 2" xfId="27763"/>
    <cellStyle name="40% - Ênfase6 8 3 3 3 3" xfId="27764"/>
    <cellStyle name="40% - Ênfase6 8 3 3 3 4" xfId="27765"/>
    <cellStyle name="40% - Ênfase6 8 3 3 4" xfId="27766"/>
    <cellStyle name="40% - Ênfase6 8 3 3 5" xfId="27767"/>
    <cellStyle name="40% - Ênfase6 8 3 3 6" xfId="27768"/>
    <cellStyle name="40% - Ênfase6 8 3 3 7" xfId="27769"/>
    <cellStyle name="40% - Ênfase6 8 3 3 8" xfId="27770"/>
    <cellStyle name="40% - Ênfase6 8 3 3 9" xfId="27771"/>
    <cellStyle name="40% - Ênfase6 8 3 4" xfId="27772"/>
    <cellStyle name="40% - Ênfase6 8 3 4 2" xfId="27773"/>
    <cellStyle name="40% - Ênfase6 8 3 4 2 2" xfId="27774"/>
    <cellStyle name="40% - Ênfase6 8 3 4 2 2 2" xfId="27775"/>
    <cellStyle name="40% - Ênfase6 8 3 4 2 3" xfId="27776"/>
    <cellStyle name="40% - Ênfase6 8 3 4 2 4" xfId="27777"/>
    <cellStyle name="40% - Ênfase6 8 3 4 2 5" xfId="27778"/>
    <cellStyle name="40% - Ênfase6 8 3 4 2 6" xfId="27779"/>
    <cellStyle name="40% - Ênfase6 8 3 4 3" xfId="27780"/>
    <cellStyle name="40% - Ênfase6 8 3 4 3 2" xfId="27781"/>
    <cellStyle name="40% - Ênfase6 8 3 4 3 3" xfId="27782"/>
    <cellStyle name="40% - Ênfase6 8 3 4 4" xfId="27783"/>
    <cellStyle name="40% - Ênfase6 8 3 4 5" xfId="27784"/>
    <cellStyle name="40% - Ênfase6 8 3 4 6" xfId="27785"/>
    <cellStyle name="40% - Ênfase6 8 3 4 7" xfId="27786"/>
    <cellStyle name="40% - Ênfase6 8 3 4 8" xfId="27787"/>
    <cellStyle name="40% - Ênfase6 8 3 5" xfId="27788"/>
    <cellStyle name="40% - Ênfase6 8 3 5 2" xfId="27789"/>
    <cellStyle name="40% - Ênfase6 8 3 5 2 2" xfId="27790"/>
    <cellStyle name="40% - Ênfase6 8 3 5 3" xfId="27791"/>
    <cellStyle name="40% - Ênfase6 8 3 5 4" xfId="27792"/>
    <cellStyle name="40% - Ênfase6 8 3 5 5" xfId="27793"/>
    <cellStyle name="40% - Ênfase6 8 3 5 6" xfId="27794"/>
    <cellStyle name="40% - Ênfase6 8 3 6" xfId="27795"/>
    <cellStyle name="40% - Ênfase6 8 3 6 2" xfId="27796"/>
    <cellStyle name="40% - Ênfase6 8 3 6 3" xfId="27797"/>
    <cellStyle name="40% - Ênfase6 8 3 6 4" xfId="27798"/>
    <cellStyle name="40% - Ênfase6 8 3 7" xfId="27799"/>
    <cellStyle name="40% - Ênfase6 8 3 8" xfId="27800"/>
    <cellStyle name="40% - Ênfase6 8 3 9" xfId="27801"/>
    <cellStyle name="40% - Ênfase6 8 4" xfId="27802"/>
    <cellStyle name="40% - Ênfase6 8 4 10" xfId="27803"/>
    <cellStyle name="40% - Ênfase6 8 4 2" xfId="27804"/>
    <cellStyle name="40% - Ênfase6 8 4 2 2" xfId="27805"/>
    <cellStyle name="40% - Ênfase6 8 4 2 2 2" xfId="27806"/>
    <cellStyle name="40% - Ênfase6 8 4 2 2 2 2" xfId="27807"/>
    <cellStyle name="40% - Ênfase6 8 4 2 2 3" xfId="27808"/>
    <cellStyle name="40% - Ênfase6 8 4 2 2 4" xfId="27809"/>
    <cellStyle name="40% - Ênfase6 8 4 2 2 5" xfId="27810"/>
    <cellStyle name="40% - Ênfase6 8 4 2 2 6" xfId="27811"/>
    <cellStyle name="40% - Ênfase6 8 4 2 3" xfId="27812"/>
    <cellStyle name="40% - Ênfase6 8 4 2 3 2" xfId="27813"/>
    <cellStyle name="40% - Ênfase6 8 4 2 3 3" xfId="27814"/>
    <cellStyle name="40% - Ênfase6 8 4 2 4" xfId="27815"/>
    <cellStyle name="40% - Ênfase6 8 4 2 5" xfId="27816"/>
    <cellStyle name="40% - Ênfase6 8 4 2 6" xfId="27817"/>
    <cellStyle name="40% - Ênfase6 8 4 2 7" xfId="27818"/>
    <cellStyle name="40% - Ênfase6 8 4 2 8" xfId="27819"/>
    <cellStyle name="40% - Ênfase6 8 4 3" xfId="27820"/>
    <cellStyle name="40% - Ênfase6 8 4 3 2" xfId="27821"/>
    <cellStyle name="40% - Ênfase6 8 4 3 2 2" xfId="27822"/>
    <cellStyle name="40% - Ênfase6 8 4 3 3" xfId="27823"/>
    <cellStyle name="40% - Ênfase6 8 4 3 4" xfId="27824"/>
    <cellStyle name="40% - Ênfase6 8 4 3 5" xfId="27825"/>
    <cellStyle name="40% - Ênfase6 8 4 3 6" xfId="27826"/>
    <cellStyle name="40% - Ênfase6 8 4 4" xfId="27827"/>
    <cellStyle name="40% - Ênfase6 8 4 4 2" xfId="27828"/>
    <cellStyle name="40% - Ênfase6 8 4 4 3" xfId="27829"/>
    <cellStyle name="40% - Ênfase6 8 4 4 4" xfId="27830"/>
    <cellStyle name="40% - Ênfase6 8 4 5" xfId="27831"/>
    <cellStyle name="40% - Ênfase6 8 4 6" xfId="27832"/>
    <cellStyle name="40% - Ênfase6 8 4 7" xfId="27833"/>
    <cellStyle name="40% - Ênfase6 8 4 8" xfId="27834"/>
    <cellStyle name="40% - Ênfase6 8 4 9" xfId="27835"/>
    <cellStyle name="40% - Ênfase6 9" xfId="381"/>
    <cellStyle name="40% - Ênfase6 9 2" xfId="382"/>
    <cellStyle name="40% - Ênfase6 9 3" xfId="3127"/>
    <cellStyle name="40% - Ênfase6 9 3 10" xfId="27836"/>
    <cellStyle name="40% - Ênfase6 9 3 11" xfId="27837"/>
    <cellStyle name="40% - Ênfase6 9 3 12" xfId="27838"/>
    <cellStyle name="40% - Ênfase6 9 3 2" xfId="27839"/>
    <cellStyle name="40% - Ênfase6 9 3 3" xfId="27840"/>
    <cellStyle name="40% - Ênfase6 9 3 3 2" xfId="27841"/>
    <cellStyle name="40% - Ênfase6 9 3 3 2 2" xfId="27842"/>
    <cellStyle name="40% - Ênfase6 9 3 3 2 2 2" xfId="27843"/>
    <cellStyle name="40% - Ênfase6 9 3 3 2 3" xfId="27844"/>
    <cellStyle name="40% - Ênfase6 9 3 3 2 4" xfId="27845"/>
    <cellStyle name="40% - Ênfase6 9 3 3 2 5" xfId="27846"/>
    <cellStyle name="40% - Ênfase6 9 3 3 2 6" xfId="27847"/>
    <cellStyle name="40% - Ênfase6 9 3 3 3" xfId="27848"/>
    <cellStyle name="40% - Ênfase6 9 3 3 3 2" xfId="27849"/>
    <cellStyle name="40% - Ênfase6 9 3 3 3 3" xfId="27850"/>
    <cellStyle name="40% - Ênfase6 9 3 3 3 4" xfId="27851"/>
    <cellStyle name="40% - Ênfase6 9 3 3 4" xfId="27852"/>
    <cellStyle name="40% - Ênfase6 9 3 3 5" xfId="27853"/>
    <cellStyle name="40% - Ênfase6 9 3 3 6" xfId="27854"/>
    <cellStyle name="40% - Ênfase6 9 3 3 7" xfId="27855"/>
    <cellStyle name="40% - Ênfase6 9 3 3 8" xfId="27856"/>
    <cellStyle name="40% - Ênfase6 9 3 3 9" xfId="27857"/>
    <cellStyle name="40% - Ênfase6 9 3 4" xfId="27858"/>
    <cellStyle name="40% - Ênfase6 9 3 4 2" xfId="27859"/>
    <cellStyle name="40% - Ênfase6 9 3 4 2 2" xfId="27860"/>
    <cellStyle name="40% - Ênfase6 9 3 4 2 2 2" xfId="27861"/>
    <cellStyle name="40% - Ênfase6 9 3 4 2 3" xfId="27862"/>
    <cellStyle name="40% - Ênfase6 9 3 4 2 4" xfId="27863"/>
    <cellStyle name="40% - Ênfase6 9 3 4 2 5" xfId="27864"/>
    <cellStyle name="40% - Ênfase6 9 3 4 2 6" xfId="27865"/>
    <cellStyle name="40% - Ênfase6 9 3 4 3" xfId="27866"/>
    <cellStyle name="40% - Ênfase6 9 3 4 3 2" xfId="27867"/>
    <cellStyle name="40% - Ênfase6 9 3 4 3 3" xfId="27868"/>
    <cellStyle name="40% - Ênfase6 9 3 4 4" xfId="27869"/>
    <cellStyle name="40% - Ênfase6 9 3 4 5" xfId="27870"/>
    <cellStyle name="40% - Ênfase6 9 3 4 6" xfId="27871"/>
    <cellStyle name="40% - Ênfase6 9 3 4 7" xfId="27872"/>
    <cellStyle name="40% - Ênfase6 9 3 4 8" xfId="27873"/>
    <cellStyle name="40% - Ênfase6 9 3 5" xfId="27874"/>
    <cellStyle name="40% - Ênfase6 9 3 5 2" xfId="27875"/>
    <cellStyle name="40% - Ênfase6 9 3 5 2 2" xfId="27876"/>
    <cellStyle name="40% - Ênfase6 9 3 5 3" xfId="27877"/>
    <cellStyle name="40% - Ênfase6 9 3 5 4" xfId="27878"/>
    <cellStyle name="40% - Ênfase6 9 3 5 5" xfId="27879"/>
    <cellStyle name="40% - Ênfase6 9 3 5 6" xfId="27880"/>
    <cellStyle name="40% - Ênfase6 9 3 6" xfId="27881"/>
    <cellStyle name="40% - Ênfase6 9 3 6 2" xfId="27882"/>
    <cellStyle name="40% - Ênfase6 9 3 6 3" xfId="27883"/>
    <cellStyle name="40% - Ênfase6 9 3 6 4" xfId="27884"/>
    <cellStyle name="40% - Ênfase6 9 3 7" xfId="27885"/>
    <cellStyle name="40% - Ênfase6 9 3 8" xfId="27886"/>
    <cellStyle name="40% - Ênfase6 9 3 9" xfId="27887"/>
    <cellStyle name="40% - Ênfase6 9 4" xfId="27888"/>
    <cellStyle name="40% - Ênfase6 9 4 10" xfId="27889"/>
    <cellStyle name="40% - Ênfase6 9 4 2" xfId="27890"/>
    <cellStyle name="40% - Ênfase6 9 4 2 2" xfId="27891"/>
    <cellStyle name="40% - Ênfase6 9 4 2 2 2" xfId="27892"/>
    <cellStyle name="40% - Ênfase6 9 4 2 2 2 2" xfId="27893"/>
    <cellStyle name="40% - Ênfase6 9 4 2 2 3" xfId="27894"/>
    <cellStyle name="40% - Ênfase6 9 4 2 2 4" xfId="27895"/>
    <cellStyle name="40% - Ênfase6 9 4 2 2 5" xfId="27896"/>
    <cellStyle name="40% - Ênfase6 9 4 2 2 6" xfId="27897"/>
    <cellStyle name="40% - Ênfase6 9 4 2 3" xfId="27898"/>
    <cellStyle name="40% - Ênfase6 9 4 2 3 2" xfId="27899"/>
    <cellStyle name="40% - Ênfase6 9 4 2 3 3" xfId="27900"/>
    <cellStyle name="40% - Ênfase6 9 4 2 4" xfId="27901"/>
    <cellStyle name="40% - Ênfase6 9 4 2 5" xfId="27902"/>
    <cellStyle name="40% - Ênfase6 9 4 2 6" xfId="27903"/>
    <cellStyle name="40% - Ênfase6 9 4 2 7" xfId="27904"/>
    <cellStyle name="40% - Ênfase6 9 4 2 8" xfId="27905"/>
    <cellStyle name="40% - Ênfase6 9 4 3" xfId="27906"/>
    <cellStyle name="40% - Ênfase6 9 4 3 2" xfId="27907"/>
    <cellStyle name="40% - Ênfase6 9 4 3 2 2" xfId="27908"/>
    <cellStyle name="40% - Ênfase6 9 4 3 3" xfId="27909"/>
    <cellStyle name="40% - Ênfase6 9 4 3 4" xfId="27910"/>
    <cellStyle name="40% - Ênfase6 9 4 3 5" xfId="27911"/>
    <cellStyle name="40% - Ênfase6 9 4 3 6" xfId="27912"/>
    <cellStyle name="40% - Ênfase6 9 4 4" xfId="27913"/>
    <cellStyle name="40% - Ênfase6 9 4 4 2" xfId="27914"/>
    <cellStyle name="40% - Ênfase6 9 4 4 3" xfId="27915"/>
    <cellStyle name="40% - Ênfase6 9 4 4 4" xfId="27916"/>
    <cellStyle name="40% - Ênfase6 9 4 5" xfId="27917"/>
    <cellStyle name="40% - Ênfase6 9 4 6" xfId="27918"/>
    <cellStyle name="40% - Ênfase6 9 4 7" xfId="27919"/>
    <cellStyle name="40% - Ênfase6 9 4 8" xfId="27920"/>
    <cellStyle name="40% - Ênfase6 9 4 9" xfId="27921"/>
    <cellStyle name="60% - Accent1" xfId="2272"/>
    <cellStyle name="60% - Accent2" xfId="2273"/>
    <cellStyle name="60% - Accent3" xfId="2274"/>
    <cellStyle name="60% - Accent4" xfId="2275"/>
    <cellStyle name="60% - Accent5" xfId="2276"/>
    <cellStyle name="60% - Accent6" xfId="2277"/>
    <cellStyle name="60% - Ênfase1" xfId="13" builtinId="32" customBuiltin="1"/>
    <cellStyle name="60% - Ênfase1 10 2" xfId="383"/>
    <cellStyle name="60% - Ênfase1 11 2" xfId="384"/>
    <cellStyle name="60% - Ênfase1 12 2" xfId="385"/>
    <cellStyle name="60% - Ênfase1 13 2" xfId="386"/>
    <cellStyle name="60% - Ênfase1 14 2" xfId="387"/>
    <cellStyle name="60% - Ênfase1 15 2" xfId="388"/>
    <cellStyle name="60% - Ênfase1 16 2" xfId="389"/>
    <cellStyle name="60% - Ênfase1 17 2" xfId="390"/>
    <cellStyle name="60% - Ênfase1 2" xfId="391"/>
    <cellStyle name="60% - Ênfase1 2 2" xfId="392"/>
    <cellStyle name="60% - Ênfase1 2 2 2" xfId="27922"/>
    <cellStyle name="60% - Ênfase1 2 2 3" xfId="27923"/>
    <cellStyle name="60% - Ênfase1 3" xfId="393"/>
    <cellStyle name="60% - Ênfase1 3 2" xfId="394"/>
    <cellStyle name="60% - Ênfase1 3 2 2" xfId="27924"/>
    <cellStyle name="60% - Ênfase1 3 2 3" xfId="27925"/>
    <cellStyle name="60% - Ênfase1 4" xfId="395"/>
    <cellStyle name="60% - Ênfase1 4 2" xfId="396"/>
    <cellStyle name="60% - Ênfase1 5" xfId="397"/>
    <cellStyle name="60% - Ênfase1 5 2" xfId="398"/>
    <cellStyle name="60% - Ênfase1 6" xfId="2278"/>
    <cellStyle name="60% - Ênfase1 6 2" xfId="399"/>
    <cellStyle name="60% - Ênfase1 7 2" xfId="400"/>
    <cellStyle name="60% - Ênfase1 8 2" xfId="401"/>
    <cellStyle name="60% - Ênfase1 9 2" xfId="402"/>
    <cellStyle name="60% - Ênfase2" xfId="14" builtinId="36" customBuiltin="1"/>
    <cellStyle name="60% - Ênfase2 10 2" xfId="403"/>
    <cellStyle name="60% - Ênfase2 11 2" xfId="404"/>
    <cellStyle name="60% - Ênfase2 12 2" xfId="405"/>
    <cellStyle name="60% - Ênfase2 13 2" xfId="406"/>
    <cellStyle name="60% - Ênfase2 14 2" xfId="407"/>
    <cellStyle name="60% - Ênfase2 15 2" xfId="408"/>
    <cellStyle name="60% - Ênfase2 16 2" xfId="409"/>
    <cellStyle name="60% - Ênfase2 17 2" xfId="410"/>
    <cellStyle name="60% - Ênfase2 2" xfId="411"/>
    <cellStyle name="60% - Ênfase2 2 2" xfId="412"/>
    <cellStyle name="60% - Ênfase2 2 2 2" xfId="27926"/>
    <cellStyle name="60% - Ênfase2 2 2 3" xfId="27927"/>
    <cellStyle name="60% - Ênfase2 3" xfId="413"/>
    <cellStyle name="60% - Ênfase2 3 2" xfId="414"/>
    <cellStyle name="60% - Ênfase2 3 2 2" xfId="27928"/>
    <cellStyle name="60% - Ênfase2 3 2 3" xfId="27929"/>
    <cellStyle name="60% - Ênfase2 4" xfId="415"/>
    <cellStyle name="60% - Ênfase2 4 2" xfId="416"/>
    <cellStyle name="60% - Ênfase2 5" xfId="417"/>
    <cellStyle name="60% - Ênfase2 5 2" xfId="418"/>
    <cellStyle name="60% - Ênfase2 6" xfId="2279"/>
    <cellStyle name="60% - Ênfase2 6 2" xfId="419"/>
    <cellStyle name="60% - Ênfase2 7 2" xfId="420"/>
    <cellStyle name="60% - Ênfase2 8 2" xfId="421"/>
    <cellStyle name="60% - Ênfase2 9 2" xfId="422"/>
    <cellStyle name="60% - Ênfase3" xfId="15" builtinId="40" customBuiltin="1"/>
    <cellStyle name="60% - Ênfase3 10 2" xfId="423"/>
    <cellStyle name="60% - Ênfase3 11 2" xfId="424"/>
    <cellStyle name="60% - Ênfase3 12 2" xfId="425"/>
    <cellStyle name="60% - Ênfase3 13 2" xfId="426"/>
    <cellStyle name="60% - Ênfase3 14 2" xfId="427"/>
    <cellStyle name="60% - Ênfase3 15 2" xfId="428"/>
    <cellStyle name="60% - Ênfase3 16 2" xfId="429"/>
    <cellStyle name="60% - Ênfase3 17 2" xfId="430"/>
    <cellStyle name="60% - Ênfase3 2" xfId="431"/>
    <cellStyle name="60% - Ênfase3 2 2" xfId="432"/>
    <cellStyle name="60% - Ênfase3 2 2 2" xfId="27930"/>
    <cellStyle name="60% - Ênfase3 2 2 3" xfId="27931"/>
    <cellStyle name="60% - Ênfase3 3" xfId="433"/>
    <cellStyle name="60% - Ênfase3 3 2" xfId="434"/>
    <cellStyle name="60% - Ênfase3 3 2 2" xfId="27932"/>
    <cellStyle name="60% - Ênfase3 3 2 3" xfId="27933"/>
    <cellStyle name="60% - Ênfase3 4" xfId="435"/>
    <cellStyle name="60% - Ênfase3 4 2" xfId="436"/>
    <cellStyle name="60% - Ênfase3 5" xfId="437"/>
    <cellStyle name="60% - Ênfase3 5 2" xfId="438"/>
    <cellStyle name="60% - Ênfase3 6" xfId="2280"/>
    <cellStyle name="60% - Ênfase3 6 2" xfId="439"/>
    <cellStyle name="60% - Ênfase3 7 2" xfId="440"/>
    <cellStyle name="60% - Ênfase3 8 2" xfId="441"/>
    <cellStyle name="60% - Ênfase3 9 2" xfId="442"/>
    <cellStyle name="60% - Ênfase4" xfId="16" builtinId="44" customBuiltin="1"/>
    <cellStyle name="60% - Ênfase4 10 2" xfId="443"/>
    <cellStyle name="60% - Ênfase4 11 2" xfId="444"/>
    <cellStyle name="60% - Ênfase4 12 2" xfId="445"/>
    <cellStyle name="60% - Ênfase4 13 2" xfId="446"/>
    <cellStyle name="60% - Ênfase4 14 2" xfId="447"/>
    <cellStyle name="60% - Ênfase4 15 2" xfId="448"/>
    <cellStyle name="60% - Ênfase4 16 2" xfId="449"/>
    <cellStyle name="60% - Ênfase4 17 2" xfId="450"/>
    <cellStyle name="60% - Ênfase4 2" xfId="451"/>
    <cellStyle name="60% - Ênfase4 2 2" xfId="452"/>
    <cellStyle name="60% - Ênfase4 2 2 2" xfId="27934"/>
    <cellStyle name="60% - Ênfase4 2 2 3" xfId="27935"/>
    <cellStyle name="60% - Ênfase4 3" xfId="453"/>
    <cellStyle name="60% - Ênfase4 3 2" xfId="454"/>
    <cellStyle name="60% - Ênfase4 3 2 2" xfId="27936"/>
    <cellStyle name="60% - Ênfase4 3 2 3" xfId="27937"/>
    <cellStyle name="60% - Ênfase4 4" xfId="455"/>
    <cellStyle name="60% - Ênfase4 4 2" xfId="456"/>
    <cellStyle name="60% - Ênfase4 5" xfId="457"/>
    <cellStyle name="60% - Ênfase4 5 2" xfId="458"/>
    <cellStyle name="60% - Ênfase4 6" xfId="2281"/>
    <cellStyle name="60% - Ênfase4 6 2" xfId="459"/>
    <cellStyle name="60% - Ênfase4 7 2" xfId="460"/>
    <cellStyle name="60% - Ênfase4 8 2" xfId="461"/>
    <cellStyle name="60% - Ênfase4 9 2" xfId="462"/>
    <cellStyle name="60% - Ênfase5" xfId="17" builtinId="48" customBuiltin="1"/>
    <cellStyle name="60% - Ênfase5 10 2" xfId="463"/>
    <cellStyle name="60% - Ênfase5 11 2" xfId="464"/>
    <cellStyle name="60% - Ênfase5 12 2" xfId="465"/>
    <cellStyle name="60% - Ênfase5 13 2" xfId="466"/>
    <cellStyle name="60% - Ênfase5 14 2" xfId="467"/>
    <cellStyle name="60% - Ênfase5 15 2" xfId="468"/>
    <cellStyle name="60% - Ênfase5 16 2" xfId="469"/>
    <cellStyle name="60% - Ênfase5 17 2" xfId="470"/>
    <cellStyle name="60% - Ênfase5 2" xfId="471"/>
    <cellStyle name="60% - Ênfase5 2 2" xfId="472"/>
    <cellStyle name="60% - Ênfase5 2 2 2" xfId="27938"/>
    <cellStyle name="60% - Ênfase5 2 2 3" xfId="27939"/>
    <cellStyle name="60% - Ênfase5 3" xfId="473"/>
    <cellStyle name="60% - Ênfase5 3 2" xfId="474"/>
    <cellStyle name="60% - Ênfase5 3 2 2" xfId="27940"/>
    <cellStyle name="60% - Ênfase5 3 2 3" xfId="27941"/>
    <cellStyle name="60% - Ênfase5 4" xfId="475"/>
    <cellStyle name="60% - Ênfase5 4 2" xfId="476"/>
    <cellStyle name="60% - Ênfase5 5" xfId="477"/>
    <cellStyle name="60% - Ênfase5 5 2" xfId="478"/>
    <cellStyle name="60% - Ênfase5 6" xfId="2282"/>
    <cellStyle name="60% - Ênfase5 6 2" xfId="479"/>
    <cellStyle name="60% - Ênfase5 7 2" xfId="480"/>
    <cellStyle name="60% - Ênfase5 8 2" xfId="481"/>
    <cellStyle name="60% - Ênfase5 9 2" xfId="482"/>
    <cellStyle name="60% - Ênfase6" xfId="18" builtinId="52" customBuiltin="1"/>
    <cellStyle name="60% - Ênfase6 10 2" xfId="483"/>
    <cellStyle name="60% - Ênfase6 11 2" xfId="484"/>
    <cellStyle name="60% - Ênfase6 12 2" xfId="485"/>
    <cellStyle name="60% - Ênfase6 13 2" xfId="486"/>
    <cellStyle name="60% - Ênfase6 14 2" xfId="487"/>
    <cellStyle name="60% - Ênfase6 15 2" xfId="488"/>
    <cellStyle name="60% - Ênfase6 16 2" xfId="489"/>
    <cellStyle name="60% - Ênfase6 17 2" xfId="490"/>
    <cellStyle name="60% - Ênfase6 2" xfId="491"/>
    <cellStyle name="60% - Ênfase6 2 2" xfId="492"/>
    <cellStyle name="60% - Ênfase6 2 2 2" xfId="27942"/>
    <cellStyle name="60% - Ênfase6 2 2 3" xfId="27943"/>
    <cellStyle name="60% - Ênfase6 3" xfId="493"/>
    <cellStyle name="60% - Ênfase6 3 2" xfId="494"/>
    <cellStyle name="60% - Ênfase6 3 2 2" xfId="27944"/>
    <cellStyle name="60% - Ênfase6 3 2 3" xfId="27945"/>
    <cellStyle name="60% - Ênfase6 4" xfId="495"/>
    <cellStyle name="60% - Ênfase6 4 2" xfId="496"/>
    <cellStyle name="60% - Ênfase6 5" xfId="497"/>
    <cellStyle name="60% - Ênfase6 5 2" xfId="498"/>
    <cellStyle name="60% - Ênfase6 6" xfId="2283"/>
    <cellStyle name="60% - Ênfase6 6 2" xfId="499"/>
    <cellStyle name="60% - Ênfase6 7 2" xfId="500"/>
    <cellStyle name="60% - Ênfase6 8 2" xfId="501"/>
    <cellStyle name="60% - Ênfase6 9 2" xfId="502"/>
    <cellStyle name="Accent1" xfId="2284"/>
    <cellStyle name="Accent1 - 20%" xfId="2285"/>
    <cellStyle name="Accent1 - 40%" xfId="2286"/>
    <cellStyle name="Accent1 - 60%" xfId="2287"/>
    <cellStyle name="Accent2" xfId="2288"/>
    <cellStyle name="Accent2 - 20%" xfId="2289"/>
    <cellStyle name="Accent2 - 40%" xfId="2290"/>
    <cellStyle name="Accent2 - 60%" xfId="2291"/>
    <cellStyle name="Accent3" xfId="2292"/>
    <cellStyle name="Accent3 - 20%" xfId="2293"/>
    <cellStyle name="Accent3 - 40%" xfId="2294"/>
    <cellStyle name="Accent3 - 60%" xfId="2295"/>
    <cellStyle name="Accent4" xfId="2296"/>
    <cellStyle name="Accent4 - 20%" xfId="2297"/>
    <cellStyle name="Accent4 - 40%" xfId="2298"/>
    <cellStyle name="Accent4 - 60%" xfId="2299"/>
    <cellStyle name="Accent5" xfId="2300"/>
    <cellStyle name="Accent5 - 20%" xfId="2301"/>
    <cellStyle name="Accent5 - 40%" xfId="2302"/>
    <cellStyle name="Accent5 - 60%" xfId="2303"/>
    <cellStyle name="Accent6" xfId="2304"/>
    <cellStyle name="Accent6 - 20%" xfId="2305"/>
    <cellStyle name="Accent6 - 40%" xfId="2306"/>
    <cellStyle name="Accent6 - 60%" xfId="2307"/>
    <cellStyle name="Bad" xfId="2308"/>
    <cellStyle name="Bom" xfId="19" builtinId="26" customBuiltin="1"/>
    <cellStyle name="Bom 10 2" xfId="503"/>
    <cellStyle name="Bom 11 2" xfId="504"/>
    <cellStyle name="Bom 12 2" xfId="505"/>
    <cellStyle name="Bom 13 2" xfId="506"/>
    <cellStyle name="Bom 14 2" xfId="507"/>
    <cellStyle name="Bom 15 2" xfId="508"/>
    <cellStyle name="Bom 16 2" xfId="509"/>
    <cellStyle name="Bom 17 2" xfId="510"/>
    <cellStyle name="Bom 2" xfId="511"/>
    <cellStyle name="Bom 2 2" xfId="512"/>
    <cellStyle name="Bom 2 2 2" xfId="27946"/>
    <cellStyle name="Bom 2 2 3" xfId="27947"/>
    <cellStyle name="Bom 3" xfId="513"/>
    <cellStyle name="Bom 3 2" xfId="514"/>
    <cellStyle name="Bom 3 2 2" xfId="27948"/>
    <cellStyle name="Bom 3 2 3" xfId="27949"/>
    <cellStyle name="Bom 4" xfId="515"/>
    <cellStyle name="Bom 4 2" xfId="516"/>
    <cellStyle name="Bom 5" xfId="517"/>
    <cellStyle name="Bom 5 2" xfId="518"/>
    <cellStyle name="Bom 6" xfId="2309"/>
    <cellStyle name="Bom 6 2" xfId="519"/>
    <cellStyle name="Bom 7 2" xfId="520"/>
    <cellStyle name="Bom 8 2" xfId="521"/>
    <cellStyle name="Bom 9 2" xfId="522"/>
    <cellStyle name="Cabeçalho 1" xfId="523"/>
    <cellStyle name="Cabeçalho 1 10" xfId="3128"/>
    <cellStyle name="Cabeçalho 1 10 10" xfId="3129"/>
    <cellStyle name="Cabeçalho 1 10 11" xfId="3130"/>
    <cellStyle name="Cabeçalho 1 10 12" xfId="3131"/>
    <cellStyle name="Cabeçalho 1 10 13" xfId="3132"/>
    <cellStyle name="Cabeçalho 1 10 14" xfId="3133"/>
    <cellStyle name="Cabeçalho 1 10 2" xfId="3134"/>
    <cellStyle name="Cabeçalho 1 10 3" xfId="3135"/>
    <cellStyle name="Cabeçalho 1 10 4" xfId="3136"/>
    <cellStyle name="Cabeçalho 1 10 5" xfId="3137"/>
    <cellStyle name="Cabeçalho 1 10 6" xfId="3138"/>
    <cellStyle name="Cabeçalho 1 10 7" xfId="3139"/>
    <cellStyle name="Cabeçalho 1 10 8" xfId="3140"/>
    <cellStyle name="Cabeçalho 1 10 9" xfId="3141"/>
    <cellStyle name="Cabeçalho 1 100" xfId="3142"/>
    <cellStyle name="Cabeçalho 1 100 10" xfId="3143"/>
    <cellStyle name="Cabeçalho 1 100 11" xfId="3144"/>
    <cellStyle name="Cabeçalho 1 100 12" xfId="3145"/>
    <cellStyle name="Cabeçalho 1 100 13" xfId="3146"/>
    <cellStyle name="Cabeçalho 1 100 14" xfId="3147"/>
    <cellStyle name="Cabeçalho 1 100 2" xfId="3148"/>
    <cellStyle name="Cabeçalho 1 100 3" xfId="3149"/>
    <cellStyle name="Cabeçalho 1 100 4" xfId="3150"/>
    <cellStyle name="Cabeçalho 1 100 5" xfId="3151"/>
    <cellStyle name="Cabeçalho 1 100 6" xfId="3152"/>
    <cellStyle name="Cabeçalho 1 100 7" xfId="3153"/>
    <cellStyle name="Cabeçalho 1 100 8" xfId="3154"/>
    <cellStyle name="Cabeçalho 1 100 9" xfId="3155"/>
    <cellStyle name="Cabeçalho 1 101" xfId="3156"/>
    <cellStyle name="Cabeçalho 1 101 10" xfId="3157"/>
    <cellStyle name="Cabeçalho 1 101 11" xfId="3158"/>
    <cellStyle name="Cabeçalho 1 101 12" xfId="3159"/>
    <cellStyle name="Cabeçalho 1 101 13" xfId="3160"/>
    <cellStyle name="Cabeçalho 1 101 14" xfId="3161"/>
    <cellStyle name="Cabeçalho 1 101 2" xfId="3162"/>
    <cellStyle name="Cabeçalho 1 101 3" xfId="3163"/>
    <cellStyle name="Cabeçalho 1 101 4" xfId="3164"/>
    <cellStyle name="Cabeçalho 1 101 5" xfId="3165"/>
    <cellStyle name="Cabeçalho 1 101 6" xfId="3166"/>
    <cellStyle name="Cabeçalho 1 101 7" xfId="3167"/>
    <cellStyle name="Cabeçalho 1 101 8" xfId="3168"/>
    <cellStyle name="Cabeçalho 1 101 9" xfId="3169"/>
    <cellStyle name="Cabeçalho 1 102" xfId="3170"/>
    <cellStyle name="Cabeçalho 1 102 10" xfId="3171"/>
    <cellStyle name="Cabeçalho 1 102 11" xfId="3172"/>
    <cellStyle name="Cabeçalho 1 102 12" xfId="3173"/>
    <cellStyle name="Cabeçalho 1 102 13" xfId="3174"/>
    <cellStyle name="Cabeçalho 1 102 14" xfId="3175"/>
    <cellStyle name="Cabeçalho 1 102 2" xfId="3176"/>
    <cellStyle name="Cabeçalho 1 102 3" xfId="3177"/>
    <cellStyle name="Cabeçalho 1 102 4" xfId="3178"/>
    <cellStyle name="Cabeçalho 1 102 5" xfId="3179"/>
    <cellStyle name="Cabeçalho 1 102 6" xfId="3180"/>
    <cellStyle name="Cabeçalho 1 102 7" xfId="3181"/>
    <cellStyle name="Cabeçalho 1 102 8" xfId="3182"/>
    <cellStyle name="Cabeçalho 1 102 9" xfId="3183"/>
    <cellStyle name="Cabeçalho 1 103" xfId="3184"/>
    <cellStyle name="Cabeçalho 1 103 10" xfId="3185"/>
    <cellStyle name="Cabeçalho 1 103 11" xfId="3186"/>
    <cellStyle name="Cabeçalho 1 103 12" xfId="3187"/>
    <cellStyle name="Cabeçalho 1 103 13" xfId="3188"/>
    <cellStyle name="Cabeçalho 1 103 14" xfId="3189"/>
    <cellStyle name="Cabeçalho 1 103 2" xfId="3190"/>
    <cellStyle name="Cabeçalho 1 103 3" xfId="3191"/>
    <cellStyle name="Cabeçalho 1 103 4" xfId="3192"/>
    <cellStyle name="Cabeçalho 1 103 5" xfId="3193"/>
    <cellStyle name="Cabeçalho 1 103 6" xfId="3194"/>
    <cellStyle name="Cabeçalho 1 103 7" xfId="3195"/>
    <cellStyle name="Cabeçalho 1 103 8" xfId="3196"/>
    <cellStyle name="Cabeçalho 1 103 9" xfId="3197"/>
    <cellStyle name="Cabeçalho 1 104" xfId="3198"/>
    <cellStyle name="Cabeçalho 1 104 10" xfId="3199"/>
    <cellStyle name="Cabeçalho 1 104 11" xfId="3200"/>
    <cellStyle name="Cabeçalho 1 104 12" xfId="3201"/>
    <cellStyle name="Cabeçalho 1 104 13" xfId="3202"/>
    <cellStyle name="Cabeçalho 1 104 14" xfId="3203"/>
    <cellStyle name="Cabeçalho 1 104 2" xfId="3204"/>
    <cellStyle name="Cabeçalho 1 104 3" xfId="3205"/>
    <cellStyle name="Cabeçalho 1 104 4" xfId="3206"/>
    <cellStyle name="Cabeçalho 1 104 5" xfId="3207"/>
    <cellStyle name="Cabeçalho 1 104 6" xfId="3208"/>
    <cellStyle name="Cabeçalho 1 104 7" xfId="3209"/>
    <cellStyle name="Cabeçalho 1 104 8" xfId="3210"/>
    <cellStyle name="Cabeçalho 1 104 9" xfId="3211"/>
    <cellStyle name="Cabeçalho 1 105" xfId="3212"/>
    <cellStyle name="Cabeçalho 1 105 10" xfId="3213"/>
    <cellStyle name="Cabeçalho 1 105 11" xfId="3214"/>
    <cellStyle name="Cabeçalho 1 105 12" xfId="3215"/>
    <cellStyle name="Cabeçalho 1 105 13" xfId="3216"/>
    <cellStyle name="Cabeçalho 1 105 14" xfId="3217"/>
    <cellStyle name="Cabeçalho 1 105 2" xfId="3218"/>
    <cellStyle name="Cabeçalho 1 105 3" xfId="3219"/>
    <cellStyle name="Cabeçalho 1 105 4" xfId="3220"/>
    <cellStyle name="Cabeçalho 1 105 5" xfId="3221"/>
    <cellStyle name="Cabeçalho 1 105 6" xfId="3222"/>
    <cellStyle name="Cabeçalho 1 105 7" xfId="3223"/>
    <cellStyle name="Cabeçalho 1 105 8" xfId="3224"/>
    <cellStyle name="Cabeçalho 1 105 9" xfId="3225"/>
    <cellStyle name="Cabeçalho 1 106" xfId="3226"/>
    <cellStyle name="Cabeçalho 1 106 10" xfId="3227"/>
    <cellStyle name="Cabeçalho 1 106 11" xfId="3228"/>
    <cellStyle name="Cabeçalho 1 106 12" xfId="3229"/>
    <cellStyle name="Cabeçalho 1 106 13" xfId="3230"/>
    <cellStyle name="Cabeçalho 1 106 14" xfId="3231"/>
    <cellStyle name="Cabeçalho 1 106 2" xfId="3232"/>
    <cellStyle name="Cabeçalho 1 106 3" xfId="3233"/>
    <cellStyle name="Cabeçalho 1 106 4" xfId="3234"/>
    <cellStyle name="Cabeçalho 1 106 5" xfId="3235"/>
    <cellStyle name="Cabeçalho 1 106 6" xfId="3236"/>
    <cellStyle name="Cabeçalho 1 106 7" xfId="3237"/>
    <cellStyle name="Cabeçalho 1 106 8" xfId="3238"/>
    <cellStyle name="Cabeçalho 1 106 9" xfId="3239"/>
    <cellStyle name="Cabeçalho 1 107" xfId="3240"/>
    <cellStyle name="Cabeçalho 1 107 10" xfId="3241"/>
    <cellStyle name="Cabeçalho 1 107 11" xfId="3242"/>
    <cellStyle name="Cabeçalho 1 107 12" xfId="3243"/>
    <cellStyle name="Cabeçalho 1 107 13" xfId="3244"/>
    <cellStyle name="Cabeçalho 1 107 14" xfId="3245"/>
    <cellStyle name="Cabeçalho 1 107 2" xfId="3246"/>
    <cellStyle name="Cabeçalho 1 107 3" xfId="3247"/>
    <cellStyle name="Cabeçalho 1 107 4" xfId="3248"/>
    <cellStyle name="Cabeçalho 1 107 5" xfId="3249"/>
    <cellStyle name="Cabeçalho 1 107 6" xfId="3250"/>
    <cellStyle name="Cabeçalho 1 107 7" xfId="3251"/>
    <cellStyle name="Cabeçalho 1 107 8" xfId="3252"/>
    <cellStyle name="Cabeçalho 1 107 9" xfId="3253"/>
    <cellStyle name="Cabeçalho 1 108" xfId="3254"/>
    <cellStyle name="Cabeçalho 1 108 10" xfId="3255"/>
    <cellStyle name="Cabeçalho 1 108 11" xfId="3256"/>
    <cellStyle name="Cabeçalho 1 108 12" xfId="3257"/>
    <cellStyle name="Cabeçalho 1 108 13" xfId="3258"/>
    <cellStyle name="Cabeçalho 1 108 14" xfId="3259"/>
    <cellStyle name="Cabeçalho 1 108 2" xfId="3260"/>
    <cellStyle name="Cabeçalho 1 108 3" xfId="3261"/>
    <cellStyle name="Cabeçalho 1 108 4" xfId="3262"/>
    <cellStyle name="Cabeçalho 1 108 5" xfId="3263"/>
    <cellStyle name="Cabeçalho 1 108 6" xfId="3264"/>
    <cellStyle name="Cabeçalho 1 108 7" xfId="3265"/>
    <cellStyle name="Cabeçalho 1 108 8" xfId="3266"/>
    <cellStyle name="Cabeçalho 1 108 9" xfId="3267"/>
    <cellStyle name="Cabeçalho 1 109" xfId="3268"/>
    <cellStyle name="Cabeçalho 1 109 10" xfId="3269"/>
    <cellStyle name="Cabeçalho 1 109 11" xfId="3270"/>
    <cellStyle name="Cabeçalho 1 109 12" xfId="3271"/>
    <cellStyle name="Cabeçalho 1 109 13" xfId="3272"/>
    <cellStyle name="Cabeçalho 1 109 14" xfId="3273"/>
    <cellStyle name="Cabeçalho 1 109 2" xfId="3274"/>
    <cellStyle name="Cabeçalho 1 109 3" xfId="3275"/>
    <cellStyle name="Cabeçalho 1 109 4" xfId="3276"/>
    <cellStyle name="Cabeçalho 1 109 5" xfId="3277"/>
    <cellStyle name="Cabeçalho 1 109 6" xfId="3278"/>
    <cellStyle name="Cabeçalho 1 109 7" xfId="3279"/>
    <cellStyle name="Cabeçalho 1 109 8" xfId="3280"/>
    <cellStyle name="Cabeçalho 1 109 9" xfId="3281"/>
    <cellStyle name="Cabeçalho 1 11" xfId="3282"/>
    <cellStyle name="Cabeçalho 1 11 10" xfId="3283"/>
    <cellStyle name="Cabeçalho 1 11 11" xfId="3284"/>
    <cellStyle name="Cabeçalho 1 11 12" xfId="3285"/>
    <cellStyle name="Cabeçalho 1 11 13" xfId="3286"/>
    <cellStyle name="Cabeçalho 1 11 14" xfId="3287"/>
    <cellStyle name="Cabeçalho 1 11 2" xfId="3288"/>
    <cellStyle name="Cabeçalho 1 11 3" xfId="3289"/>
    <cellStyle name="Cabeçalho 1 11 4" xfId="3290"/>
    <cellStyle name="Cabeçalho 1 11 5" xfId="3291"/>
    <cellStyle name="Cabeçalho 1 11 6" xfId="3292"/>
    <cellStyle name="Cabeçalho 1 11 7" xfId="3293"/>
    <cellStyle name="Cabeçalho 1 11 8" xfId="3294"/>
    <cellStyle name="Cabeçalho 1 11 9" xfId="3295"/>
    <cellStyle name="Cabeçalho 1 110" xfId="3296"/>
    <cellStyle name="Cabeçalho 1 110 10" xfId="3297"/>
    <cellStyle name="Cabeçalho 1 110 11" xfId="3298"/>
    <cellStyle name="Cabeçalho 1 110 12" xfId="3299"/>
    <cellStyle name="Cabeçalho 1 110 13" xfId="3300"/>
    <cellStyle name="Cabeçalho 1 110 14" xfId="3301"/>
    <cellStyle name="Cabeçalho 1 110 2" xfId="3302"/>
    <cellStyle name="Cabeçalho 1 110 3" xfId="3303"/>
    <cellStyle name="Cabeçalho 1 110 4" xfId="3304"/>
    <cellStyle name="Cabeçalho 1 110 5" xfId="3305"/>
    <cellStyle name="Cabeçalho 1 110 6" xfId="3306"/>
    <cellStyle name="Cabeçalho 1 110 7" xfId="3307"/>
    <cellStyle name="Cabeçalho 1 110 8" xfId="3308"/>
    <cellStyle name="Cabeçalho 1 110 9" xfId="3309"/>
    <cellStyle name="Cabeçalho 1 111" xfId="3310"/>
    <cellStyle name="Cabeçalho 1 111 10" xfId="3311"/>
    <cellStyle name="Cabeçalho 1 111 11" xfId="3312"/>
    <cellStyle name="Cabeçalho 1 111 12" xfId="3313"/>
    <cellStyle name="Cabeçalho 1 111 13" xfId="3314"/>
    <cellStyle name="Cabeçalho 1 111 14" xfId="3315"/>
    <cellStyle name="Cabeçalho 1 111 2" xfId="3316"/>
    <cellStyle name="Cabeçalho 1 111 3" xfId="3317"/>
    <cellStyle name="Cabeçalho 1 111 4" xfId="3318"/>
    <cellStyle name="Cabeçalho 1 111 5" xfId="3319"/>
    <cellStyle name="Cabeçalho 1 111 6" xfId="3320"/>
    <cellStyle name="Cabeçalho 1 111 7" xfId="3321"/>
    <cellStyle name="Cabeçalho 1 111 8" xfId="3322"/>
    <cellStyle name="Cabeçalho 1 111 9" xfId="3323"/>
    <cellStyle name="Cabeçalho 1 112" xfId="3324"/>
    <cellStyle name="Cabeçalho 1 112 10" xfId="3325"/>
    <cellStyle name="Cabeçalho 1 112 11" xfId="3326"/>
    <cellStyle name="Cabeçalho 1 112 12" xfId="3327"/>
    <cellStyle name="Cabeçalho 1 112 13" xfId="3328"/>
    <cellStyle name="Cabeçalho 1 112 14" xfId="3329"/>
    <cellStyle name="Cabeçalho 1 112 2" xfId="3330"/>
    <cellStyle name="Cabeçalho 1 112 3" xfId="3331"/>
    <cellStyle name="Cabeçalho 1 112 4" xfId="3332"/>
    <cellStyle name="Cabeçalho 1 112 5" xfId="3333"/>
    <cellStyle name="Cabeçalho 1 112 6" xfId="3334"/>
    <cellStyle name="Cabeçalho 1 112 7" xfId="3335"/>
    <cellStyle name="Cabeçalho 1 112 8" xfId="3336"/>
    <cellStyle name="Cabeçalho 1 112 9" xfId="3337"/>
    <cellStyle name="Cabeçalho 1 113" xfId="3338"/>
    <cellStyle name="Cabeçalho 1 113 10" xfId="3339"/>
    <cellStyle name="Cabeçalho 1 113 11" xfId="3340"/>
    <cellStyle name="Cabeçalho 1 113 12" xfId="3341"/>
    <cellStyle name="Cabeçalho 1 113 13" xfId="3342"/>
    <cellStyle name="Cabeçalho 1 113 14" xfId="3343"/>
    <cellStyle name="Cabeçalho 1 113 2" xfId="3344"/>
    <cellStyle name="Cabeçalho 1 113 3" xfId="3345"/>
    <cellStyle name="Cabeçalho 1 113 4" xfId="3346"/>
    <cellStyle name="Cabeçalho 1 113 5" xfId="3347"/>
    <cellStyle name="Cabeçalho 1 113 6" xfId="3348"/>
    <cellStyle name="Cabeçalho 1 113 7" xfId="3349"/>
    <cellStyle name="Cabeçalho 1 113 8" xfId="3350"/>
    <cellStyle name="Cabeçalho 1 113 9" xfId="3351"/>
    <cellStyle name="Cabeçalho 1 114" xfId="3352"/>
    <cellStyle name="Cabeçalho 1 114 10" xfId="3353"/>
    <cellStyle name="Cabeçalho 1 114 11" xfId="3354"/>
    <cellStyle name="Cabeçalho 1 114 12" xfId="3355"/>
    <cellStyle name="Cabeçalho 1 114 13" xfId="3356"/>
    <cellStyle name="Cabeçalho 1 114 14" xfId="3357"/>
    <cellStyle name="Cabeçalho 1 114 2" xfId="3358"/>
    <cellStyle name="Cabeçalho 1 114 3" xfId="3359"/>
    <cellStyle name="Cabeçalho 1 114 4" xfId="3360"/>
    <cellStyle name="Cabeçalho 1 114 5" xfId="3361"/>
    <cellStyle name="Cabeçalho 1 114 6" xfId="3362"/>
    <cellStyle name="Cabeçalho 1 114 7" xfId="3363"/>
    <cellStyle name="Cabeçalho 1 114 8" xfId="3364"/>
    <cellStyle name="Cabeçalho 1 114 9" xfId="3365"/>
    <cellStyle name="Cabeçalho 1 115" xfId="3366"/>
    <cellStyle name="Cabeçalho 1 115 10" xfId="3367"/>
    <cellStyle name="Cabeçalho 1 115 11" xfId="3368"/>
    <cellStyle name="Cabeçalho 1 115 12" xfId="3369"/>
    <cellStyle name="Cabeçalho 1 115 13" xfId="3370"/>
    <cellStyle name="Cabeçalho 1 115 14" xfId="3371"/>
    <cellStyle name="Cabeçalho 1 115 2" xfId="3372"/>
    <cellStyle name="Cabeçalho 1 115 3" xfId="3373"/>
    <cellStyle name="Cabeçalho 1 115 4" xfId="3374"/>
    <cellStyle name="Cabeçalho 1 115 5" xfId="3375"/>
    <cellStyle name="Cabeçalho 1 115 6" xfId="3376"/>
    <cellStyle name="Cabeçalho 1 115 7" xfId="3377"/>
    <cellStyle name="Cabeçalho 1 115 8" xfId="3378"/>
    <cellStyle name="Cabeçalho 1 115 9" xfId="3379"/>
    <cellStyle name="Cabeçalho 1 116" xfId="3380"/>
    <cellStyle name="Cabeçalho 1 116 10" xfId="3381"/>
    <cellStyle name="Cabeçalho 1 116 11" xfId="3382"/>
    <cellStyle name="Cabeçalho 1 116 12" xfId="3383"/>
    <cellStyle name="Cabeçalho 1 116 13" xfId="3384"/>
    <cellStyle name="Cabeçalho 1 116 14" xfId="3385"/>
    <cellStyle name="Cabeçalho 1 116 2" xfId="3386"/>
    <cellStyle name="Cabeçalho 1 116 3" xfId="3387"/>
    <cellStyle name="Cabeçalho 1 116 4" xfId="3388"/>
    <cellStyle name="Cabeçalho 1 116 5" xfId="3389"/>
    <cellStyle name="Cabeçalho 1 116 6" xfId="3390"/>
    <cellStyle name="Cabeçalho 1 116 7" xfId="3391"/>
    <cellStyle name="Cabeçalho 1 116 8" xfId="3392"/>
    <cellStyle name="Cabeçalho 1 116 9" xfId="3393"/>
    <cellStyle name="Cabeçalho 1 117" xfId="3394"/>
    <cellStyle name="Cabeçalho 1 117 10" xfId="3395"/>
    <cellStyle name="Cabeçalho 1 117 11" xfId="3396"/>
    <cellStyle name="Cabeçalho 1 117 12" xfId="3397"/>
    <cellStyle name="Cabeçalho 1 117 13" xfId="3398"/>
    <cellStyle name="Cabeçalho 1 117 14" xfId="3399"/>
    <cellStyle name="Cabeçalho 1 117 2" xfId="3400"/>
    <cellStyle name="Cabeçalho 1 117 3" xfId="3401"/>
    <cellStyle name="Cabeçalho 1 117 4" xfId="3402"/>
    <cellStyle name="Cabeçalho 1 117 5" xfId="3403"/>
    <cellStyle name="Cabeçalho 1 117 6" xfId="3404"/>
    <cellStyle name="Cabeçalho 1 117 7" xfId="3405"/>
    <cellStyle name="Cabeçalho 1 117 8" xfId="3406"/>
    <cellStyle name="Cabeçalho 1 117 9" xfId="3407"/>
    <cellStyle name="Cabeçalho 1 118" xfId="3408"/>
    <cellStyle name="Cabeçalho 1 118 10" xfId="3409"/>
    <cellStyle name="Cabeçalho 1 118 11" xfId="3410"/>
    <cellStyle name="Cabeçalho 1 118 12" xfId="3411"/>
    <cellStyle name="Cabeçalho 1 118 13" xfId="3412"/>
    <cellStyle name="Cabeçalho 1 118 14" xfId="3413"/>
    <cellStyle name="Cabeçalho 1 118 2" xfId="3414"/>
    <cellStyle name="Cabeçalho 1 118 3" xfId="3415"/>
    <cellStyle name="Cabeçalho 1 118 4" xfId="3416"/>
    <cellStyle name="Cabeçalho 1 118 5" xfId="3417"/>
    <cellStyle name="Cabeçalho 1 118 6" xfId="3418"/>
    <cellStyle name="Cabeçalho 1 118 7" xfId="3419"/>
    <cellStyle name="Cabeçalho 1 118 8" xfId="3420"/>
    <cellStyle name="Cabeçalho 1 118 9" xfId="3421"/>
    <cellStyle name="Cabeçalho 1 119" xfId="3422"/>
    <cellStyle name="Cabeçalho 1 119 10" xfId="3423"/>
    <cellStyle name="Cabeçalho 1 119 11" xfId="3424"/>
    <cellStyle name="Cabeçalho 1 119 12" xfId="3425"/>
    <cellStyle name="Cabeçalho 1 119 13" xfId="3426"/>
    <cellStyle name="Cabeçalho 1 119 14" xfId="3427"/>
    <cellStyle name="Cabeçalho 1 119 2" xfId="3428"/>
    <cellStyle name="Cabeçalho 1 119 3" xfId="3429"/>
    <cellStyle name="Cabeçalho 1 119 4" xfId="3430"/>
    <cellStyle name="Cabeçalho 1 119 5" xfId="3431"/>
    <cellStyle name="Cabeçalho 1 119 6" xfId="3432"/>
    <cellStyle name="Cabeçalho 1 119 7" xfId="3433"/>
    <cellStyle name="Cabeçalho 1 119 8" xfId="3434"/>
    <cellStyle name="Cabeçalho 1 119 9" xfId="3435"/>
    <cellStyle name="Cabeçalho 1 12" xfId="3436"/>
    <cellStyle name="Cabeçalho 1 12 10" xfId="3437"/>
    <cellStyle name="Cabeçalho 1 12 11" xfId="3438"/>
    <cellStyle name="Cabeçalho 1 12 12" xfId="3439"/>
    <cellStyle name="Cabeçalho 1 12 13" xfId="3440"/>
    <cellStyle name="Cabeçalho 1 12 14" xfId="3441"/>
    <cellStyle name="Cabeçalho 1 12 2" xfId="3442"/>
    <cellStyle name="Cabeçalho 1 12 3" xfId="3443"/>
    <cellStyle name="Cabeçalho 1 12 4" xfId="3444"/>
    <cellStyle name="Cabeçalho 1 12 5" xfId="3445"/>
    <cellStyle name="Cabeçalho 1 12 6" xfId="3446"/>
    <cellStyle name="Cabeçalho 1 12 7" xfId="3447"/>
    <cellStyle name="Cabeçalho 1 12 8" xfId="3448"/>
    <cellStyle name="Cabeçalho 1 12 9" xfId="3449"/>
    <cellStyle name="Cabeçalho 1 120" xfId="3450"/>
    <cellStyle name="Cabeçalho 1 120 10" xfId="3451"/>
    <cellStyle name="Cabeçalho 1 120 11" xfId="3452"/>
    <cellStyle name="Cabeçalho 1 120 12" xfId="3453"/>
    <cellStyle name="Cabeçalho 1 120 13" xfId="3454"/>
    <cellStyle name="Cabeçalho 1 120 14" xfId="3455"/>
    <cellStyle name="Cabeçalho 1 120 2" xfId="3456"/>
    <cellStyle name="Cabeçalho 1 120 3" xfId="3457"/>
    <cellStyle name="Cabeçalho 1 120 4" xfId="3458"/>
    <cellStyle name="Cabeçalho 1 120 5" xfId="3459"/>
    <cellStyle name="Cabeçalho 1 120 6" xfId="3460"/>
    <cellStyle name="Cabeçalho 1 120 7" xfId="3461"/>
    <cellStyle name="Cabeçalho 1 120 8" xfId="3462"/>
    <cellStyle name="Cabeçalho 1 120 9" xfId="3463"/>
    <cellStyle name="Cabeçalho 1 121" xfId="3464"/>
    <cellStyle name="Cabeçalho 1 121 10" xfId="3465"/>
    <cellStyle name="Cabeçalho 1 121 11" xfId="3466"/>
    <cellStyle name="Cabeçalho 1 121 12" xfId="3467"/>
    <cellStyle name="Cabeçalho 1 121 13" xfId="3468"/>
    <cellStyle name="Cabeçalho 1 121 14" xfId="3469"/>
    <cellStyle name="Cabeçalho 1 121 2" xfId="3470"/>
    <cellStyle name="Cabeçalho 1 121 3" xfId="3471"/>
    <cellStyle name="Cabeçalho 1 121 4" xfId="3472"/>
    <cellStyle name="Cabeçalho 1 121 5" xfId="3473"/>
    <cellStyle name="Cabeçalho 1 121 6" xfId="3474"/>
    <cellStyle name="Cabeçalho 1 121 7" xfId="3475"/>
    <cellStyle name="Cabeçalho 1 121 8" xfId="3476"/>
    <cellStyle name="Cabeçalho 1 121 9" xfId="3477"/>
    <cellStyle name="Cabeçalho 1 122" xfId="3478"/>
    <cellStyle name="Cabeçalho 1 122 10" xfId="3479"/>
    <cellStyle name="Cabeçalho 1 122 11" xfId="3480"/>
    <cellStyle name="Cabeçalho 1 122 12" xfId="3481"/>
    <cellStyle name="Cabeçalho 1 122 13" xfId="3482"/>
    <cellStyle name="Cabeçalho 1 122 14" xfId="3483"/>
    <cellStyle name="Cabeçalho 1 122 2" xfId="3484"/>
    <cellStyle name="Cabeçalho 1 122 3" xfId="3485"/>
    <cellStyle name="Cabeçalho 1 122 4" xfId="3486"/>
    <cellStyle name="Cabeçalho 1 122 5" xfId="3487"/>
    <cellStyle name="Cabeçalho 1 122 6" xfId="3488"/>
    <cellStyle name="Cabeçalho 1 122 7" xfId="3489"/>
    <cellStyle name="Cabeçalho 1 122 8" xfId="3490"/>
    <cellStyle name="Cabeçalho 1 122 9" xfId="3491"/>
    <cellStyle name="Cabeçalho 1 123" xfId="3492"/>
    <cellStyle name="Cabeçalho 1 123 10" xfId="3493"/>
    <cellStyle name="Cabeçalho 1 123 11" xfId="3494"/>
    <cellStyle name="Cabeçalho 1 123 12" xfId="3495"/>
    <cellStyle name="Cabeçalho 1 123 13" xfId="3496"/>
    <cellStyle name="Cabeçalho 1 123 14" xfId="3497"/>
    <cellStyle name="Cabeçalho 1 123 2" xfId="3498"/>
    <cellStyle name="Cabeçalho 1 123 3" xfId="3499"/>
    <cellStyle name="Cabeçalho 1 123 4" xfId="3500"/>
    <cellStyle name="Cabeçalho 1 123 5" xfId="3501"/>
    <cellStyle name="Cabeçalho 1 123 6" xfId="3502"/>
    <cellStyle name="Cabeçalho 1 123 7" xfId="3503"/>
    <cellStyle name="Cabeçalho 1 123 8" xfId="3504"/>
    <cellStyle name="Cabeçalho 1 123 9" xfId="3505"/>
    <cellStyle name="Cabeçalho 1 124" xfId="3506"/>
    <cellStyle name="Cabeçalho 1 124 10" xfId="3507"/>
    <cellStyle name="Cabeçalho 1 124 11" xfId="3508"/>
    <cellStyle name="Cabeçalho 1 124 12" xfId="3509"/>
    <cellStyle name="Cabeçalho 1 124 13" xfId="3510"/>
    <cellStyle name="Cabeçalho 1 124 14" xfId="3511"/>
    <cellStyle name="Cabeçalho 1 124 2" xfId="3512"/>
    <cellStyle name="Cabeçalho 1 124 3" xfId="3513"/>
    <cellStyle name="Cabeçalho 1 124 4" xfId="3514"/>
    <cellStyle name="Cabeçalho 1 124 5" xfId="3515"/>
    <cellStyle name="Cabeçalho 1 124 6" xfId="3516"/>
    <cellStyle name="Cabeçalho 1 124 7" xfId="3517"/>
    <cellStyle name="Cabeçalho 1 124 8" xfId="3518"/>
    <cellStyle name="Cabeçalho 1 124 9" xfId="3519"/>
    <cellStyle name="Cabeçalho 1 125" xfId="3520"/>
    <cellStyle name="Cabeçalho 1 125 10" xfId="3521"/>
    <cellStyle name="Cabeçalho 1 125 11" xfId="3522"/>
    <cellStyle name="Cabeçalho 1 125 12" xfId="3523"/>
    <cellStyle name="Cabeçalho 1 125 13" xfId="3524"/>
    <cellStyle name="Cabeçalho 1 125 14" xfId="3525"/>
    <cellStyle name="Cabeçalho 1 125 2" xfId="3526"/>
    <cellStyle name="Cabeçalho 1 125 3" xfId="3527"/>
    <cellStyle name="Cabeçalho 1 125 4" xfId="3528"/>
    <cellStyle name="Cabeçalho 1 125 5" xfId="3529"/>
    <cellStyle name="Cabeçalho 1 125 6" xfId="3530"/>
    <cellStyle name="Cabeçalho 1 125 7" xfId="3531"/>
    <cellStyle name="Cabeçalho 1 125 8" xfId="3532"/>
    <cellStyle name="Cabeçalho 1 125 9" xfId="3533"/>
    <cellStyle name="Cabeçalho 1 126" xfId="3534"/>
    <cellStyle name="Cabeçalho 1 126 10" xfId="3535"/>
    <cellStyle name="Cabeçalho 1 126 11" xfId="3536"/>
    <cellStyle name="Cabeçalho 1 126 12" xfId="3537"/>
    <cellStyle name="Cabeçalho 1 126 13" xfId="3538"/>
    <cellStyle name="Cabeçalho 1 126 14" xfId="3539"/>
    <cellStyle name="Cabeçalho 1 126 2" xfId="3540"/>
    <cellStyle name="Cabeçalho 1 126 3" xfId="3541"/>
    <cellStyle name="Cabeçalho 1 126 4" xfId="3542"/>
    <cellStyle name="Cabeçalho 1 126 5" xfId="3543"/>
    <cellStyle name="Cabeçalho 1 126 6" xfId="3544"/>
    <cellStyle name="Cabeçalho 1 126 7" xfId="3545"/>
    <cellStyle name="Cabeçalho 1 126 8" xfId="3546"/>
    <cellStyle name="Cabeçalho 1 126 9" xfId="3547"/>
    <cellStyle name="Cabeçalho 1 127" xfId="3548"/>
    <cellStyle name="Cabeçalho 1 127 10" xfId="3549"/>
    <cellStyle name="Cabeçalho 1 127 11" xfId="3550"/>
    <cellStyle name="Cabeçalho 1 127 12" xfId="3551"/>
    <cellStyle name="Cabeçalho 1 127 13" xfId="3552"/>
    <cellStyle name="Cabeçalho 1 127 14" xfId="3553"/>
    <cellStyle name="Cabeçalho 1 127 2" xfId="3554"/>
    <cellStyle name="Cabeçalho 1 127 3" xfId="3555"/>
    <cellStyle name="Cabeçalho 1 127 4" xfId="3556"/>
    <cellStyle name="Cabeçalho 1 127 5" xfId="3557"/>
    <cellStyle name="Cabeçalho 1 127 6" xfId="3558"/>
    <cellStyle name="Cabeçalho 1 127 7" xfId="3559"/>
    <cellStyle name="Cabeçalho 1 127 8" xfId="3560"/>
    <cellStyle name="Cabeçalho 1 127 9" xfId="3561"/>
    <cellStyle name="Cabeçalho 1 128" xfId="3562"/>
    <cellStyle name="Cabeçalho 1 128 10" xfId="3563"/>
    <cellStyle name="Cabeçalho 1 128 11" xfId="3564"/>
    <cellStyle name="Cabeçalho 1 128 12" xfId="3565"/>
    <cellStyle name="Cabeçalho 1 128 13" xfId="3566"/>
    <cellStyle name="Cabeçalho 1 128 14" xfId="3567"/>
    <cellStyle name="Cabeçalho 1 128 2" xfId="3568"/>
    <cellStyle name="Cabeçalho 1 128 3" xfId="3569"/>
    <cellStyle name="Cabeçalho 1 128 4" xfId="3570"/>
    <cellStyle name="Cabeçalho 1 128 5" xfId="3571"/>
    <cellStyle name="Cabeçalho 1 128 6" xfId="3572"/>
    <cellStyle name="Cabeçalho 1 128 7" xfId="3573"/>
    <cellStyle name="Cabeçalho 1 128 8" xfId="3574"/>
    <cellStyle name="Cabeçalho 1 128 9" xfId="3575"/>
    <cellStyle name="Cabeçalho 1 129" xfId="3576"/>
    <cellStyle name="Cabeçalho 1 129 10" xfId="3577"/>
    <cellStyle name="Cabeçalho 1 129 11" xfId="3578"/>
    <cellStyle name="Cabeçalho 1 129 12" xfId="3579"/>
    <cellStyle name="Cabeçalho 1 129 13" xfId="3580"/>
    <cellStyle name="Cabeçalho 1 129 14" xfId="3581"/>
    <cellStyle name="Cabeçalho 1 129 2" xfId="3582"/>
    <cellStyle name="Cabeçalho 1 129 3" xfId="3583"/>
    <cellStyle name="Cabeçalho 1 129 4" xfId="3584"/>
    <cellStyle name="Cabeçalho 1 129 5" xfId="3585"/>
    <cellStyle name="Cabeçalho 1 129 6" xfId="3586"/>
    <cellStyle name="Cabeçalho 1 129 7" xfId="3587"/>
    <cellStyle name="Cabeçalho 1 129 8" xfId="3588"/>
    <cellStyle name="Cabeçalho 1 129 9" xfId="3589"/>
    <cellStyle name="Cabeçalho 1 13" xfId="3590"/>
    <cellStyle name="Cabeçalho 1 13 10" xfId="3591"/>
    <cellStyle name="Cabeçalho 1 13 11" xfId="3592"/>
    <cellStyle name="Cabeçalho 1 13 12" xfId="3593"/>
    <cellStyle name="Cabeçalho 1 13 13" xfId="3594"/>
    <cellStyle name="Cabeçalho 1 13 14" xfId="3595"/>
    <cellStyle name="Cabeçalho 1 13 2" xfId="3596"/>
    <cellStyle name="Cabeçalho 1 13 3" xfId="3597"/>
    <cellStyle name="Cabeçalho 1 13 4" xfId="3598"/>
    <cellStyle name="Cabeçalho 1 13 5" xfId="3599"/>
    <cellStyle name="Cabeçalho 1 13 6" xfId="3600"/>
    <cellStyle name="Cabeçalho 1 13 7" xfId="3601"/>
    <cellStyle name="Cabeçalho 1 13 8" xfId="3602"/>
    <cellStyle name="Cabeçalho 1 13 9" xfId="3603"/>
    <cellStyle name="Cabeçalho 1 130" xfId="3604"/>
    <cellStyle name="Cabeçalho 1 130 10" xfId="3605"/>
    <cellStyle name="Cabeçalho 1 130 11" xfId="3606"/>
    <cellStyle name="Cabeçalho 1 130 12" xfId="3607"/>
    <cellStyle name="Cabeçalho 1 130 13" xfId="3608"/>
    <cellStyle name="Cabeçalho 1 130 14" xfId="3609"/>
    <cellStyle name="Cabeçalho 1 130 2" xfId="3610"/>
    <cellStyle name="Cabeçalho 1 130 3" xfId="3611"/>
    <cellStyle name="Cabeçalho 1 130 4" xfId="3612"/>
    <cellStyle name="Cabeçalho 1 130 5" xfId="3613"/>
    <cellStyle name="Cabeçalho 1 130 6" xfId="3614"/>
    <cellStyle name="Cabeçalho 1 130 7" xfId="3615"/>
    <cellStyle name="Cabeçalho 1 130 8" xfId="3616"/>
    <cellStyle name="Cabeçalho 1 130 9" xfId="3617"/>
    <cellStyle name="Cabeçalho 1 131" xfId="3618"/>
    <cellStyle name="Cabeçalho 1 131 10" xfId="3619"/>
    <cellStyle name="Cabeçalho 1 131 11" xfId="3620"/>
    <cellStyle name="Cabeçalho 1 131 12" xfId="3621"/>
    <cellStyle name="Cabeçalho 1 131 13" xfId="3622"/>
    <cellStyle name="Cabeçalho 1 131 14" xfId="3623"/>
    <cellStyle name="Cabeçalho 1 131 2" xfId="3624"/>
    <cellStyle name="Cabeçalho 1 131 3" xfId="3625"/>
    <cellStyle name="Cabeçalho 1 131 4" xfId="3626"/>
    <cellStyle name="Cabeçalho 1 131 5" xfId="3627"/>
    <cellStyle name="Cabeçalho 1 131 6" xfId="3628"/>
    <cellStyle name="Cabeçalho 1 131 7" xfId="3629"/>
    <cellStyle name="Cabeçalho 1 131 8" xfId="3630"/>
    <cellStyle name="Cabeçalho 1 131 9" xfId="3631"/>
    <cellStyle name="Cabeçalho 1 132" xfId="3632"/>
    <cellStyle name="Cabeçalho 1 132 10" xfId="3633"/>
    <cellStyle name="Cabeçalho 1 132 11" xfId="3634"/>
    <cellStyle name="Cabeçalho 1 132 12" xfId="3635"/>
    <cellStyle name="Cabeçalho 1 132 13" xfId="3636"/>
    <cellStyle name="Cabeçalho 1 132 14" xfId="3637"/>
    <cellStyle name="Cabeçalho 1 132 2" xfId="3638"/>
    <cellStyle name="Cabeçalho 1 132 3" xfId="3639"/>
    <cellStyle name="Cabeçalho 1 132 4" xfId="3640"/>
    <cellStyle name="Cabeçalho 1 132 5" xfId="3641"/>
    <cellStyle name="Cabeçalho 1 132 6" xfId="3642"/>
    <cellStyle name="Cabeçalho 1 132 7" xfId="3643"/>
    <cellStyle name="Cabeçalho 1 132 8" xfId="3644"/>
    <cellStyle name="Cabeçalho 1 132 9" xfId="3645"/>
    <cellStyle name="Cabeçalho 1 133" xfId="3646"/>
    <cellStyle name="Cabeçalho 1 133 10" xfId="3647"/>
    <cellStyle name="Cabeçalho 1 133 11" xfId="3648"/>
    <cellStyle name="Cabeçalho 1 133 12" xfId="3649"/>
    <cellStyle name="Cabeçalho 1 133 13" xfId="3650"/>
    <cellStyle name="Cabeçalho 1 133 14" xfId="3651"/>
    <cellStyle name="Cabeçalho 1 133 2" xfId="3652"/>
    <cellStyle name="Cabeçalho 1 133 3" xfId="3653"/>
    <cellStyle name="Cabeçalho 1 133 4" xfId="3654"/>
    <cellStyle name="Cabeçalho 1 133 5" xfId="3655"/>
    <cellStyle name="Cabeçalho 1 133 6" xfId="3656"/>
    <cellStyle name="Cabeçalho 1 133 7" xfId="3657"/>
    <cellStyle name="Cabeçalho 1 133 8" xfId="3658"/>
    <cellStyle name="Cabeçalho 1 133 9" xfId="3659"/>
    <cellStyle name="Cabeçalho 1 134" xfId="3660"/>
    <cellStyle name="Cabeçalho 1 134 10" xfId="3661"/>
    <cellStyle name="Cabeçalho 1 134 11" xfId="3662"/>
    <cellStyle name="Cabeçalho 1 134 12" xfId="3663"/>
    <cellStyle name="Cabeçalho 1 134 13" xfId="3664"/>
    <cellStyle name="Cabeçalho 1 134 14" xfId="3665"/>
    <cellStyle name="Cabeçalho 1 134 2" xfId="3666"/>
    <cellStyle name="Cabeçalho 1 134 3" xfId="3667"/>
    <cellStyle name="Cabeçalho 1 134 4" xfId="3668"/>
    <cellStyle name="Cabeçalho 1 134 5" xfId="3669"/>
    <cellStyle name="Cabeçalho 1 134 6" xfId="3670"/>
    <cellStyle name="Cabeçalho 1 134 7" xfId="3671"/>
    <cellStyle name="Cabeçalho 1 134 8" xfId="3672"/>
    <cellStyle name="Cabeçalho 1 134 9" xfId="3673"/>
    <cellStyle name="Cabeçalho 1 135" xfId="3674"/>
    <cellStyle name="Cabeçalho 1 135 10" xfId="3675"/>
    <cellStyle name="Cabeçalho 1 135 11" xfId="3676"/>
    <cellStyle name="Cabeçalho 1 135 12" xfId="3677"/>
    <cellStyle name="Cabeçalho 1 135 13" xfId="3678"/>
    <cellStyle name="Cabeçalho 1 135 14" xfId="3679"/>
    <cellStyle name="Cabeçalho 1 135 2" xfId="3680"/>
    <cellStyle name="Cabeçalho 1 135 3" xfId="3681"/>
    <cellStyle name="Cabeçalho 1 135 4" xfId="3682"/>
    <cellStyle name="Cabeçalho 1 135 5" xfId="3683"/>
    <cellStyle name="Cabeçalho 1 135 6" xfId="3684"/>
    <cellStyle name="Cabeçalho 1 135 7" xfId="3685"/>
    <cellStyle name="Cabeçalho 1 135 8" xfId="3686"/>
    <cellStyle name="Cabeçalho 1 135 9" xfId="3687"/>
    <cellStyle name="Cabeçalho 1 136" xfId="3688"/>
    <cellStyle name="Cabeçalho 1 136 10" xfId="3689"/>
    <cellStyle name="Cabeçalho 1 136 11" xfId="3690"/>
    <cellStyle name="Cabeçalho 1 136 12" xfId="3691"/>
    <cellStyle name="Cabeçalho 1 136 13" xfId="3692"/>
    <cellStyle name="Cabeçalho 1 136 14" xfId="3693"/>
    <cellStyle name="Cabeçalho 1 136 2" xfId="3694"/>
    <cellStyle name="Cabeçalho 1 136 3" xfId="3695"/>
    <cellStyle name="Cabeçalho 1 136 4" xfId="3696"/>
    <cellStyle name="Cabeçalho 1 136 5" xfId="3697"/>
    <cellStyle name="Cabeçalho 1 136 6" xfId="3698"/>
    <cellStyle name="Cabeçalho 1 136 7" xfId="3699"/>
    <cellStyle name="Cabeçalho 1 136 8" xfId="3700"/>
    <cellStyle name="Cabeçalho 1 136 9" xfId="3701"/>
    <cellStyle name="Cabeçalho 1 137" xfId="3702"/>
    <cellStyle name="Cabeçalho 1 137 10" xfId="3703"/>
    <cellStyle name="Cabeçalho 1 137 11" xfId="3704"/>
    <cellStyle name="Cabeçalho 1 137 12" xfId="3705"/>
    <cellStyle name="Cabeçalho 1 137 13" xfId="3706"/>
    <cellStyle name="Cabeçalho 1 137 14" xfId="3707"/>
    <cellStyle name="Cabeçalho 1 137 2" xfId="3708"/>
    <cellStyle name="Cabeçalho 1 137 3" xfId="3709"/>
    <cellStyle name="Cabeçalho 1 137 4" xfId="3710"/>
    <cellStyle name="Cabeçalho 1 137 5" xfId="3711"/>
    <cellStyle name="Cabeçalho 1 137 6" xfId="3712"/>
    <cellStyle name="Cabeçalho 1 137 7" xfId="3713"/>
    <cellStyle name="Cabeçalho 1 137 8" xfId="3714"/>
    <cellStyle name="Cabeçalho 1 137 9" xfId="3715"/>
    <cellStyle name="Cabeçalho 1 138" xfId="3716"/>
    <cellStyle name="Cabeçalho 1 138 10" xfId="3717"/>
    <cellStyle name="Cabeçalho 1 138 11" xfId="3718"/>
    <cellStyle name="Cabeçalho 1 138 12" xfId="3719"/>
    <cellStyle name="Cabeçalho 1 138 13" xfId="3720"/>
    <cellStyle name="Cabeçalho 1 138 14" xfId="3721"/>
    <cellStyle name="Cabeçalho 1 138 2" xfId="3722"/>
    <cellStyle name="Cabeçalho 1 138 3" xfId="3723"/>
    <cellStyle name="Cabeçalho 1 138 4" xfId="3724"/>
    <cellStyle name="Cabeçalho 1 138 5" xfId="3725"/>
    <cellStyle name="Cabeçalho 1 138 6" xfId="3726"/>
    <cellStyle name="Cabeçalho 1 138 7" xfId="3727"/>
    <cellStyle name="Cabeçalho 1 138 8" xfId="3728"/>
    <cellStyle name="Cabeçalho 1 138 9" xfId="3729"/>
    <cellStyle name="Cabeçalho 1 139" xfId="3730"/>
    <cellStyle name="Cabeçalho 1 139 10" xfId="3731"/>
    <cellStyle name="Cabeçalho 1 139 11" xfId="3732"/>
    <cellStyle name="Cabeçalho 1 139 12" xfId="3733"/>
    <cellStyle name="Cabeçalho 1 139 13" xfId="3734"/>
    <cellStyle name="Cabeçalho 1 139 14" xfId="3735"/>
    <cellStyle name="Cabeçalho 1 139 2" xfId="3736"/>
    <cellStyle name="Cabeçalho 1 139 3" xfId="3737"/>
    <cellStyle name="Cabeçalho 1 139 4" xfId="3738"/>
    <cellStyle name="Cabeçalho 1 139 5" xfId="3739"/>
    <cellStyle name="Cabeçalho 1 139 6" xfId="3740"/>
    <cellStyle name="Cabeçalho 1 139 7" xfId="3741"/>
    <cellStyle name="Cabeçalho 1 139 8" xfId="3742"/>
    <cellStyle name="Cabeçalho 1 139 9" xfId="3743"/>
    <cellStyle name="Cabeçalho 1 14" xfId="3744"/>
    <cellStyle name="Cabeçalho 1 14 10" xfId="3745"/>
    <cellStyle name="Cabeçalho 1 14 11" xfId="3746"/>
    <cellStyle name="Cabeçalho 1 14 12" xfId="3747"/>
    <cellStyle name="Cabeçalho 1 14 13" xfId="3748"/>
    <cellStyle name="Cabeçalho 1 14 14" xfId="3749"/>
    <cellStyle name="Cabeçalho 1 14 2" xfId="3750"/>
    <cellStyle name="Cabeçalho 1 14 3" xfId="3751"/>
    <cellStyle name="Cabeçalho 1 14 4" xfId="3752"/>
    <cellStyle name="Cabeçalho 1 14 5" xfId="3753"/>
    <cellStyle name="Cabeçalho 1 14 6" xfId="3754"/>
    <cellStyle name="Cabeçalho 1 14 7" xfId="3755"/>
    <cellStyle name="Cabeçalho 1 14 8" xfId="3756"/>
    <cellStyle name="Cabeçalho 1 14 9" xfId="3757"/>
    <cellStyle name="Cabeçalho 1 140" xfId="3758"/>
    <cellStyle name="Cabeçalho 1 140 10" xfId="3759"/>
    <cellStyle name="Cabeçalho 1 140 11" xfId="3760"/>
    <cellStyle name="Cabeçalho 1 140 12" xfId="3761"/>
    <cellStyle name="Cabeçalho 1 140 13" xfId="3762"/>
    <cellStyle name="Cabeçalho 1 140 14" xfId="3763"/>
    <cellStyle name="Cabeçalho 1 140 2" xfId="3764"/>
    <cellStyle name="Cabeçalho 1 140 3" xfId="3765"/>
    <cellStyle name="Cabeçalho 1 140 4" xfId="3766"/>
    <cellStyle name="Cabeçalho 1 140 5" xfId="3767"/>
    <cellStyle name="Cabeçalho 1 140 6" xfId="3768"/>
    <cellStyle name="Cabeçalho 1 140 7" xfId="3769"/>
    <cellStyle name="Cabeçalho 1 140 8" xfId="3770"/>
    <cellStyle name="Cabeçalho 1 140 9" xfId="3771"/>
    <cellStyle name="Cabeçalho 1 141" xfId="3772"/>
    <cellStyle name="Cabeçalho 1 141 10" xfId="3773"/>
    <cellStyle name="Cabeçalho 1 141 11" xfId="3774"/>
    <cellStyle name="Cabeçalho 1 141 12" xfId="3775"/>
    <cellStyle name="Cabeçalho 1 141 13" xfId="3776"/>
    <cellStyle name="Cabeçalho 1 141 14" xfId="3777"/>
    <cellStyle name="Cabeçalho 1 141 2" xfId="3778"/>
    <cellStyle name="Cabeçalho 1 141 3" xfId="3779"/>
    <cellStyle name="Cabeçalho 1 141 4" xfId="3780"/>
    <cellStyle name="Cabeçalho 1 141 5" xfId="3781"/>
    <cellStyle name="Cabeçalho 1 141 6" xfId="3782"/>
    <cellStyle name="Cabeçalho 1 141 7" xfId="3783"/>
    <cellStyle name="Cabeçalho 1 141 8" xfId="3784"/>
    <cellStyle name="Cabeçalho 1 141 9" xfId="3785"/>
    <cellStyle name="Cabeçalho 1 142" xfId="3786"/>
    <cellStyle name="Cabeçalho 1 142 10" xfId="3787"/>
    <cellStyle name="Cabeçalho 1 142 11" xfId="3788"/>
    <cellStyle name="Cabeçalho 1 142 12" xfId="3789"/>
    <cellStyle name="Cabeçalho 1 142 13" xfId="3790"/>
    <cellStyle name="Cabeçalho 1 142 14" xfId="3791"/>
    <cellStyle name="Cabeçalho 1 142 2" xfId="3792"/>
    <cellStyle name="Cabeçalho 1 142 3" xfId="3793"/>
    <cellStyle name="Cabeçalho 1 142 4" xfId="3794"/>
    <cellStyle name="Cabeçalho 1 142 5" xfId="3795"/>
    <cellStyle name="Cabeçalho 1 142 6" xfId="3796"/>
    <cellStyle name="Cabeçalho 1 142 7" xfId="3797"/>
    <cellStyle name="Cabeçalho 1 142 8" xfId="3798"/>
    <cellStyle name="Cabeçalho 1 142 9" xfId="3799"/>
    <cellStyle name="Cabeçalho 1 143" xfId="3800"/>
    <cellStyle name="Cabeçalho 1 143 10" xfId="3801"/>
    <cellStyle name="Cabeçalho 1 143 11" xfId="3802"/>
    <cellStyle name="Cabeçalho 1 143 12" xfId="3803"/>
    <cellStyle name="Cabeçalho 1 143 13" xfId="3804"/>
    <cellStyle name="Cabeçalho 1 143 14" xfId="3805"/>
    <cellStyle name="Cabeçalho 1 143 2" xfId="3806"/>
    <cellStyle name="Cabeçalho 1 143 3" xfId="3807"/>
    <cellStyle name="Cabeçalho 1 143 4" xfId="3808"/>
    <cellStyle name="Cabeçalho 1 143 5" xfId="3809"/>
    <cellStyle name="Cabeçalho 1 143 6" xfId="3810"/>
    <cellStyle name="Cabeçalho 1 143 7" xfId="3811"/>
    <cellStyle name="Cabeçalho 1 143 8" xfId="3812"/>
    <cellStyle name="Cabeçalho 1 143 9" xfId="3813"/>
    <cellStyle name="Cabeçalho 1 15" xfId="3814"/>
    <cellStyle name="Cabeçalho 1 15 10" xfId="3815"/>
    <cellStyle name="Cabeçalho 1 15 11" xfId="3816"/>
    <cellStyle name="Cabeçalho 1 15 12" xfId="3817"/>
    <cellStyle name="Cabeçalho 1 15 13" xfId="3818"/>
    <cellStyle name="Cabeçalho 1 15 14" xfId="3819"/>
    <cellStyle name="Cabeçalho 1 15 2" xfId="3820"/>
    <cellStyle name="Cabeçalho 1 15 3" xfId="3821"/>
    <cellStyle name="Cabeçalho 1 15 4" xfId="3822"/>
    <cellStyle name="Cabeçalho 1 15 5" xfId="3823"/>
    <cellStyle name="Cabeçalho 1 15 6" xfId="3824"/>
    <cellStyle name="Cabeçalho 1 15 7" xfId="3825"/>
    <cellStyle name="Cabeçalho 1 15 8" xfId="3826"/>
    <cellStyle name="Cabeçalho 1 15 9" xfId="3827"/>
    <cellStyle name="Cabeçalho 1 16" xfId="3828"/>
    <cellStyle name="Cabeçalho 1 16 10" xfId="3829"/>
    <cellStyle name="Cabeçalho 1 16 11" xfId="3830"/>
    <cellStyle name="Cabeçalho 1 16 12" xfId="3831"/>
    <cellStyle name="Cabeçalho 1 16 13" xfId="3832"/>
    <cellStyle name="Cabeçalho 1 16 14" xfId="3833"/>
    <cellStyle name="Cabeçalho 1 16 2" xfId="3834"/>
    <cellStyle name="Cabeçalho 1 16 3" xfId="3835"/>
    <cellStyle name="Cabeçalho 1 16 4" xfId="3836"/>
    <cellStyle name="Cabeçalho 1 16 5" xfId="3837"/>
    <cellStyle name="Cabeçalho 1 16 6" xfId="3838"/>
    <cellStyle name="Cabeçalho 1 16 7" xfId="3839"/>
    <cellStyle name="Cabeçalho 1 16 8" xfId="3840"/>
    <cellStyle name="Cabeçalho 1 16 9" xfId="3841"/>
    <cellStyle name="Cabeçalho 1 17" xfId="3842"/>
    <cellStyle name="Cabeçalho 1 17 10" xfId="3843"/>
    <cellStyle name="Cabeçalho 1 17 11" xfId="3844"/>
    <cellStyle name="Cabeçalho 1 17 12" xfId="3845"/>
    <cellStyle name="Cabeçalho 1 17 13" xfId="3846"/>
    <cellStyle name="Cabeçalho 1 17 14" xfId="3847"/>
    <cellStyle name="Cabeçalho 1 17 2" xfId="3848"/>
    <cellStyle name="Cabeçalho 1 17 3" xfId="3849"/>
    <cellStyle name="Cabeçalho 1 17 4" xfId="3850"/>
    <cellStyle name="Cabeçalho 1 17 5" xfId="3851"/>
    <cellStyle name="Cabeçalho 1 17 6" xfId="3852"/>
    <cellStyle name="Cabeçalho 1 17 7" xfId="3853"/>
    <cellStyle name="Cabeçalho 1 17 8" xfId="3854"/>
    <cellStyle name="Cabeçalho 1 17 9" xfId="3855"/>
    <cellStyle name="Cabeçalho 1 18" xfId="3856"/>
    <cellStyle name="Cabeçalho 1 18 10" xfId="3857"/>
    <cellStyle name="Cabeçalho 1 18 11" xfId="3858"/>
    <cellStyle name="Cabeçalho 1 18 12" xfId="3859"/>
    <cellStyle name="Cabeçalho 1 18 13" xfId="3860"/>
    <cellStyle name="Cabeçalho 1 18 14" xfId="3861"/>
    <cellStyle name="Cabeçalho 1 18 2" xfId="3862"/>
    <cellStyle name="Cabeçalho 1 18 3" xfId="3863"/>
    <cellStyle name="Cabeçalho 1 18 4" xfId="3864"/>
    <cellStyle name="Cabeçalho 1 18 5" xfId="3865"/>
    <cellStyle name="Cabeçalho 1 18 6" xfId="3866"/>
    <cellStyle name="Cabeçalho 1 18 7" xfId="3867"/>
    <cellStyle name="Cabeçalho 1 18 8" xfId="3868"/>
    <cellStyle name="Cabeçalho 1 18 9" xfId="3869"/>
    <cellStyle name="Cabeçalho 1 19" xfId="3870"/>
    <cellStyle name="Cabeçalho 1 19 10" xfId="3871"/>
    <cellStyle name="Cabeçalho 1 19 11" xfId="3872"/>
    <cellStyle name="Cabeçalho 1 19 12" xfId="3873"/>
    <cellStyle name="Cabeçalho 1 19 13" xfId="3874"/>
    <cellStyle name="Cabeçalho 1 19 14" xfId="3875"/>
    <cellStyle name="Cabeçalho 1 19 2" xfId="3876"/>
    <cellStyle name="Cabeçalho 1 19 3" xfId="3877"/>
    <cellStyle name="Cabeçalho 1 19 4" xfId="3878"/>
    <cellStyle name="Cabeçalho 1 19 5" xfId="3879"/>
    <cellStyle name="Cabeçalho 1 19 6" xfId="3880"/>
    <cellStyle name="Cabeçalho 1 19 7" xfId="3881"/>
    <cellStyle name="Cabeçalho 1 19 8" xfId="3882"/>
    <cellStyle name="Cabeçalho 1 19 9" xfId="3883"/>
    <cellStyle name="Cabeçalho 1 2" xfId="3884"/>
    <cellStyle name="Cabeçalho 1 2 10" xfId="3885"/>
    <cellStyle name="Cabeçalho 1 2 11" xfId="3886"/>
    <cellStyle name="Cabeçalho 1 2 12" xfId="3887"/>
    <cellStyle name="Cabeçalho 1 2 13" xfId="3888"/>
    <cellStyle name="Cabeçalho 1 2 14" xfId="3889"/>
    <cellStyle name="Cabeçalho 1 2 2" xfId="3890"/>
    <cellStyle name="Cabeçalho 1 2 3" xfId="3891"/>
    <cellStyle name="Cabeçalho 1 2 4" xfId="3892"/>
    <cellStyle name="Cabeçalho 1 2 5" xfId="3893"/>
    <cellStyle name="Cabeçalho 1 2 6" xfId="3894"/>
    <cellStyle name="Cabeçalho 1 2 7" xfId="3895"/>
    <cellStyle name="Cabeçalho 1 2 8" xfId="3896"/>
    <cellStyle name="Cabeçalho 1 2 9" xfId="3897"/>
    <cellStyle name="Cabeçalho 1 20" xfId="3898"/>
    <cellStyle name="Cabeçalho 1 20 10" xfId="3899"/>
    <cellStyle name="Cabeçalho 1 20 11" xfId="3900"/>
    <cellStyle name="Cabeçalho 1 20 12" xfId="3901"/>
    <cellStyle name="Cabeçalho 1 20 13" xfId="3902"/>
    <cellStyle name="Cabeçalho 1 20 14" xfId="3903"/>
    <cellStyle name="Cabeçalho 1 20 2" xfId="3904"/>
    <cellStyle name="Cabeçalho 1 20 3" xfId="3905"/>
    <cellStyle name="Cabeçalho 1 20 4" xfId="3906"/>
    <cellStyle name="Cabeçalho 1 20 5" xfId="3907"/>
    <cellStyle name="Cabeçalho 1 20 6" xfId="3908"/>
    <cellStyle name="Cabeçalho 1 20 7" xfId="3909"/>
    <cellStyle name="Cabeçalho 1 20 8" xfId="3910"/>
    <cellStyle name="Cabeçalho 1 20 9" xfId="3911"/>
    <cellStyle name="Cabeçalho 1 21" xfId="3912"/>
    <cellStyle name="Cabeçalho 1 21 10" xfId="3913"/>
    <cellStyle name="Cabeçalho 1 21 11" xfId="3914"/>
    <cellStyle name="Cabeçalho 1 21 12" xfId="3915"/>
    <cellStyle name="Cabeçalho 1 21 13" xfId="3916"/>
    <cellStyle name="Cabeçalho 1 21 14" xfId="3917"/>
    <cellStyle name="Cabeçalho 1 21 2" xfId="3918"/>
    <cellStyle name="Cabeçalho 1 21 3" xfId="3919"/>
    <cellStyle name="Cabeçalho 1 21 4" xfId="3920"/>
    <cellStyle name="Cabeçalho 1 21 5" xfId="3921"/>
    <cellStyle name="Cabeçalho 1 21 6" xfId="3922"/>
    <cellStyle name="Cabeçalho 1 21 7" xfId="3923"/>
    <cellStyle name="Cabeçalho 1 21 8" xfId="3924"/>
    <cellStyle name="Cabeçalho 1 21 9" xfId="3925"/>
    <cellStyle name="Cabeçalho 1 22" xfId="3926"/>
    <cellStyle name="Cabeçalho 1 22 10" xfId="3927"/>
    <cellStyle name="Cabeçalho 1 22 11" xfId="3928"/>
    <cellStyle name="Cabeçalho 1 22 12" xfId="3929"/>
    <cellStyle name="Cabeçalho 1 22 13" xfId="3930"/>
    <cellStyle name="Cabeçalho 1 22 14" xfId="3931"/>
    <cellStyle name="Cabeçalho 1 22 2" xfId="3932"/>
    <cellStyle name="Cabeçalho 1 22 3" xfId="3933"/>
    <cellStyle name="Cabeçalho 1 22 4" xfId="3934"/>
    <cellStyle name="Cabeçalho 1 22 5" xfId="3935"/>
    <cellStyle name="Cabeçalho 1 22 6" xfId="3936"/>
    <cellStyle name="Cabeçalho 1 22 7" xfId="3937"/>
    <cellStyle name="Cabeçalho 1 22 8" xfId="3938"/>
    <cellStyle name="Cabeçalho 1 22 9" xfId="3939"/>
    <cellStyle name="Cabeçalho 1 23" xfId="3940"/>
    <cellStyle name="Cabeçalho 1 23 10" xfId="3941"/>
    <cellStyle name="Cabeçalho 1 23 11" xfId="3942"/>
    <cellStyle name="Cabeçalho 1 23 12" xfId="3943"/>
    <cellStyle name="Cabeçalho 1 23 13" xfId="3944"/>
    <cellStyle name="Cabeçalho 1 23 14" xfId="3945"/>
    <cellStyle name="Cabeçalho 1 23 2" xfId="3946"/>
    <cellStyle name="Cabeçalho 1 23 3" xfId="3947"/>
    <cellStyle name="Cabeçalho 1 23 4" xfId="3948"/>
    <cellStyle name="Cabeçalho 1 23 5" xfId="3949"/>
    <cellStyle name="Cabeçalho 1 23 6" xfId="3950"/>
    <cellStyle name="Cabeçalho 1 23 7" xfId="3951"/>
    <cellStyle name="Cabeçalho 1 23 8" xfId="3952"/>
    <cellStyle name="Cabeçalho 1 23 9" xfId="3953"/>
    <cellStyle name="Cabeçalho 1 24" xfId="3954"/>
    <cellStyle name="Cabeçalho 1 24 10" xfId="3955"/>
    <cellStyle name="Cabeçalho 1 24 11" xfId="3956"/>
    <cellStyle name="Cabeçalho 1 24 12" xfId="3957"/>
    <cellStyle name="Cabeçalho 1 24 13" xfId="3958"/>
    <cellStyle name="Cabeçalho 1 24 14" xfId="3959"/>
    <cellStyle name="Cabeçalho 1 24 2" xfId="3960"/>
    <cellStyle name="Cabeçalho 1 24 3" xfId="3961"/>
    <cellStyle name="Cabeçalho 1 24 4" xfId="3962"/>
    <cellStyle name="Cabeçalho 1 24 5" xfId="3963"/>
    <cellStyle name="Cabeçalho 1 24 6" xfId="3964"/>
    <cellStyle name="Cabeçalho 1 24 7" xfId="3965"/>
    <cellStyle name="Cabeçalho 1 24 8" xfId="3966"/>
    <cellStyle name="Cabeçalho 1 24 9" xfId="3967"/>
    <cellStyle name="Cabeçalho 1 25" xfId="3968"/>
    <cellStyle name="Cabeçalho 1 25 10" xfId="3969"/>
    <cellStyle name="Cabeçalho 1 25 11" xfId="3970"/>
    <cellStyle name="Cabeçalho 1 25 12" xfId="3971"/>
    <cellStyle name="Cabeçalho 1 25 13" xfId="3972"/>
    <cellStyle name="Cabeçalho 1 25 14" xfId="3973"/>
    <cellStyle name="Cabeçalho 1 25 2" xfId="3974"/>
    <cellStyle name="Cabeçalho 1 25 3" xfId="3975"/>
    <cellStyle name="Cabeçalho 1 25 4" xfId="3976"/>
    <cellStyle name="Cabeçalho 1 25 5" xfId="3977"/>
    <cellStyle name="Cabeçalho 1 25 6" xfId="3978"/>
    <cellStyle name="Cabeçalho 1 25 7" xfId="3979"/>
    <cellStyle name="Cabeçalho 1 25 8" xfId="3980"/>
    <cellStyle name="Cabeçalho 1 25 9" xfId="3981"/>
    <cellStyle name="Cabeçalho 1 26" xfId="3982"/>
    <cellStyle name="Cabeçalho 1 26 10" xfId="3983"/>
    <cellStyle name="Cabeçalho 1 26 11" xfId="3984"/>
    <cellStyle name="Cabeçalho 1 26 12" xfId="3985"/>
    <cellStyle name="Cabeçalho 1 26 13" xfId="3986"/>
    <cellStyle name="Cabeçalho 1 26 14" xfId="3987"/>
    <cellStyle name="Cabeçalho 1 26 2" xfId="3988"/>
    <cellStyle name="Cabeçalho 1 26 3" xfId="3989"/>
    <cellStyle name="Cabeçalho 1 26 4" xfId="3990"/>
    <cellStyle name="Cabeçalho 1 26 5" xfId="3991"/>
    <cellStyle name="Cabeçalho 1 26 6" xfId="3992"/>
    <cellStyle name="Cabeçalho 1 26 7" xfId="3993"/>
    <cellStyle name="Cabeçalho 1 26 8" xfId="3994"/>
    <cellStyle name="Cabeçalho 1 26 9" xfId="3995"/>
    <cellStyle name="Cabeçalho 1 27" xfId="3996"/>
    <cellStyle name="Cabeçalho 1 27 10" xfId="3997"/>
    <cellStyle name="Cabeçalho 1 27 11" xfId="3998"/>
    <cellStyle name="Cabeçalho 1 27 12" xfId="3999"/>
    <cellStyle name="Cabeçalho 1 27 13" xfId="4000"/>
    <cellStyle name="Cabeçalho 1 27 14" xfId="4001"/>
    <cellStyle name="Cabeçalho 1 27 2" xfId="4002"/>
    <cellStyle name="Cabeçalho 1 27 3" xfId="4003"/>
    <cellStyle name="Cabeçalho 1 27 4" xfId="4004"/>
    <cellStyle name="Cabeçalho 1 27 5" xfId="4005"/>
    <cellStyle name="Cabeçalho 1 27 6" xfId="4006"/>
    <cellStyle name="Cabeçalho 1 27 7" xfId="4007"/>
    <cellStyle name="Cabeçalho 1 27 8" xfId="4008"/>
    <cellStyle name="Cabeçalho 1 27 9" xfId="4009"/>
    <cellStyle name="Cabeçalho 1 28" xfId="4010"/>
    <cellStyle name="Cabeçalho 1 28 10" xfId="4011"/>
    <cellStyle name="Cabeçalho 1 28 11" xfId="4012"/>
    <cellStyle name="Cabeçalho 1 28 12" xfId="4013"/>
    <cellStyle name="Cabeçalho 1 28 13" xfId="4014"/>
    <cellStyle name="Cabeçalho 1 28 14" xfId="4015"/>
    <cellStyle name="Cabeçalho 1 28 2" xfId="4016"/>
    <cellStyle name="Cabeçalho 1 28 3" xfId="4017"/>
    <cellStyle name="Cabeçalho 1 28 4" xfId="4018"/>
    <cellStyle name="Cabeçalho 1 28 5" xfId="4019"/>
    <cellStyle name="Cabeçalho 1 28 6" xfId="4020"/>
    <cellStyle name="Cabeçalho 1 28 7" xfId="4021"/>
    <cellStyle name="Cabeçalho 1 28 8" xfId="4022"/>
    <cellStyle name="Cabeçalho 1 28 9" xfId="4023"/>
    <cellStyle name="Cabeçalho 1 29" xfId="4024"/>
    <cellStyle name="Cabeçalho 1 29 10" xfId="4025"/>
    <cellStyle name="Cabeçalho 1 29 11" xfId="4026"/>
    <cellStyle name="Cabeçalho 1 29 12" xfId="4027"/>
    <cellStyle name="Cabeçalho 1 29 13" xfId="4028"/>
    <cellStyle name="Cabeçalho 1 29 14" xfId="4029"/>
    <cellStyle name="Cabeçalho 1 29 2" xfId="4030"/>
    <cellStyle name="Cabeçalho 1 29 3" xfId="4031"/>
    <cellStyle name="Cabeçalho 1 29 4" xfId="4032"/>
    <cellStyle name="Cabeçalho 1 29 5" xfId="4033"/>
    <cellStyle name="Cabeçalho 1 29 6" xfId="4034"/>
    <cellStyle name="Cabeçalho 1 29 7" xfId="4035"/>
    <cellStyle name="Cabeçalho 1 29 8" xfId="4036"/>
    <cellStyle name="Cabeçalho 1 29 9" xfId="4037"/>
    <cellStyle name="Cabeçalho 1 3" xfId="4038"/>
    <cellStyle name="Cabeçalho 1 3 10" xfId="4039"/>
    <cellStyle name="Cabeçalho 1 3 11" xfId="4040"/>
    <cellStyle name="Cabeçalho 1 3 12" xfId="4041"/>
    <cellStyle name="Cabeçalho 1 3 13" xfId="4042"/>
    <cellStyle name="Cabeçalho 1 3 14" xfId="4043"/>
    <cellStyle name="Cabeçalho 1 3 2" xfId="4044"/>
    <cellStyle name="Cabeçalho 1 3 3" xfId="4045"/>
    <cellStyle name="Cabeçalho 1 3 4" xfId="4046"/>
    <cellStyle name="Cabeçalho 1 3 5" xfId="4047"/>
    <cellStyle name="Cabeçalho 1 3 6" xfId="4048"/>
    <cellStyle name="Cabeçalho 1 3 7" xfId="4049"/>
    <cellStyle name="Cabeçalho 1 3 8" xfId="4050"/>
    <cellStyle name="Cabeçalho 1 3 9" xfId="4051"/>
    <cellStyle name="Cabeçalho 1 30" xfId="4052"/>
    <cellStyle name="Cabeçalho 1 30 10" xfId="4053"/>
    <cellStyle name="Cabeçalho 1 30 11" xfId="4054"/>
    <cellStyle name="Cabeçalho 1 30 12" xfId="4055"/>
    <cellStyle name="Cabeçalho 1 30 13" xfId="4056"/>
    <cellStyle name="Cabeçalho 1 30 14" xfId="4057"/>
    <cellStyle name="Cabeçalho 1 30 2" xfId="4058"/>
    <cellStyle name="Cabeçalho 1 30 3" xfId="4059"/>
    <cellStyle name="Cabeçalho 1 30 4" xfId="4060"/>
    <cellStyle name="Cabeçalho 1 30 5" xfId="4061"/>
    <cellStyle name="Cabeçalho 1 30 6" xfId="4062"/>
    <cellStyle name="Cabeçalho 1 30 7" xfId="4063"/>
    <cellStyle name="Cabeçalho 1 30 8" xfId="4064"/>
    <cellStyle name="Cabeçalho 1 30 9" xfId="4065"/>
    <cellStyle name="Cabeçalho 1 31" xfId="4066"/>
    <cellStyle name="Cabeçalho 1 31 10" xfId="4067"/>
    <cellStyle name="Cabeçalho 1 31 11" xfId="4068"/>
    <cellStyle name="Cabeçalho 1 31 12" xfId="4069"/>
    <cellStyle name="Cabeçalho 1 31 13" xfId="4070"/>
    <cellStyle name="Cabeçalho 1 31 14" xfId="4071"/>
    <cellStyle name="Cabeçalho 1 31 2" xfId="4072"/>
    <cellStyle name="Cabeçalho 1 31 3" xfId="4073"/>
    <cellStyle name="Cabeçalho 1 31 4" xfId="4074"/>
    <cellStyle name="Cabeçalho 1 31 5" xfId="4075"/>
    <cellStyle name="Cabeçalho 1 31 6" xfId="4076"/>
    <cellStyle name="Cabeçalho 1 31 7" xfId="4077"/>
    <cellStyle name="Cabeçalho 1 31 8" xfId="4078"/>
    <cellStyle name="Cabeçalho 1 31 9" xfId="4079"/>
    <cellStyle name="Cabeçalho 1 32" xfId="4080"/>
    <cellStyle name="Cabeçalho 1 32 10" xfId="4081"/>
    <cellStyle name="Cabeçalho 1 32 11" xfId="4082"/>
    <cellStyle name="Cabeçalho 1 32 12" xfId="4083"/>
    <cellStyle name="Cabeçalho 1 32 13" xfId="4084"/>
    <cellStyle name="Cabeçalho 1 32 14" xfId="4085"/>
    <cellStyle name="Cabeçalho 1 32 2" xfId="4086"/>
    <cellStyle name="Cabeçalho 1 32 3" xfId="4087"/>
    <cellStyle name="Cabeçalho 1 32 4" xfId="4088"/>
    <cellStyle name="Cabeçalho 1 32 5" xfId="4089"/>
    <cellStyle name="Cabeçalho 1 32 6" xfId="4090"/>
    <cellStyle name="Cabeçalho 1 32 7" xfId="4091"/>
    <cellStyle name="Cabeçalho 1 32 8" xfId="4092"/>
    <cellStyle name="Cabeçalho 1 32 9" xfId="4093"/>
    <cellStyle name="Cabeçalho 1 33" xfId="4094"/>
    <cellStyle name="Cabeçalho 1 33 10" xfId="4095"/>
    <cellStyle name="Cabeçalho 1 33 11" xfId="4096"/>
    <cellStyle name="Cabeçalho 1 33 12" xfId="4097"/>
    <cellStyle name="Cabeçalho 1 33 13" xfId="4098"/>
    <cellStyle name="Cabeçalho 1 33 14" xfId="4099"/>
    <cellStyle name="Cabeçalho 1 33 2" xfId="4100"/>
    <cellStyle name="Cabeçalho 1 33 3" xfId="4101"/>
    <cellStyle name="Cabeçalho 1 33 4" xfId="4102"/>
    <cellStyle name="Cabeçalho 1 33 5" xfId="4103"/>
    <cellStyle name="Cabeçalho 1 33 6" xfId="4104"/>
    <cellStyle name="Cabeçalho 1 33 7" xfId="4105"/>
    <cellStyle name="Cabeçalho 1 33 8" xfId="4106"/>
    <cellStyle name="Cabeçalho 1 33 9" xfId="4107"/>
    <cellStyle name="Cabeçalho 1 34" xfId="4108"/>
    <cellStyle name="Cabeçalho 1 34 10" xfId="4109"/>
    <cellStyle name="Cabeçalho 1 34 11" xfId="4110"/>
    <cellStyle name="Cabeçalho 1 34 12" xfId="4111"/>
    <cellStyle name="Cabeçalho 1 34 13" xfId="4112"/>
    <cellStyle name="Cabeçalho 1 34 14" xfId="4113"/>
    <cellStyle name="Cabeçalho 1 34 2" xfId="4114"/>
    <cellStyle name="Cabeçalho 1 34 3" xfId="4115"/>
    <cellStyle name="Cabeçalho 1 34 4" xfId="4116"/>
    <cellStyle name="Cabeçalho 1 34 5" xfId="4117"/>
    <cellStyle name="Cabeçalho 1 34 6" xfId="4118"/>
    <cellStyle name="Cabeçalho 1 34 7" xfId="4119"/>
    <cellStyle name="Cabeçalho 1 34 8" xfId="4120"/>
    <cellStyle name="Cabeçalho 1 34 9" xfId="4121"/>
    <cellStyle name="Cabeçalho 1 35" xfId="4122"/>
    <cellStyle name="Cabeçalho 1 35 10" xfId="4123"/>
    <cellStyle name="Cabeçalho 1 35 11" xfId="4124"/>
    <cellStyle name="Cabeçalho 1 35 12" xfId="4125"/>
    <cellStyle name="Cabeçalho 1 35 13" xfId="4126"/>
    <cellStyle name="Cabeçalho 1 35 14" xfId="4127"/>
    <cellStyle name="Cabeçalho 1 35 2" xfId="4128"/>
    <cellStyle name="Cabeçalho 1 35 3" xfId="4129"/>
    <cellStyle name="Cabeçalho 1 35 4" xfId="4130"/>
    <cellStyle name="Cabeçalho 1 35 5" xfId="4131"/>
    <cellStyle name="Cabeçalho 1 35 6" xfId="4132"/>
    <cellStyle name="Cabeçalho 1 35 7" xfId="4133"/>
    <cellStyle name="Cabeçalho 1 35 8" xfId="4134"/>
    <cellStyle name="Cabeçalho 1 35 9" xfId="4135"/>
    <cellStyle name="Cabeçalho 1 36" xfId="4136"/>
    <cellStyle name="Cabeçalho 1 36 10" xfId="4137"/>
    <cellStyle name="Cabeçalho 1 36 11" xfId="4138"/>
    <cellStyle name="Cabeçalho 1 36 12" xfId="4139"/>
    <cellStyle name="Cabeçalho 1 36 13" xfId="4140"/>
    <cellStyle name="Cabeçalho 1 36 14" xfId="4141"/>
    <cellStyle name="Cabeçalho 1 36 2" xfId="4142"/>
    <cellStyle name="Cabeçalho 1 36 3" xfId="4143"/>
    <cellStyle name="Cabeçalho 1 36 4" xfId="4144"/>
    <cellStyle name="Cabeçalho 1 36 5" xfId="4145"/>
    <cellStyle name="Cabeçalho 1 36 6" xfId="4146"/>
    <cellStyle name="Cabeçalho 1 36 7" xfId="4147"/>
    <cellStyle name="Cabeçalho 1 36 8" xfId="4148"/>
    <cellStyle name="Cabeçalho 1 36 9" xfId="4149"/>
    <cellStyle name="Cabeçalho 1 37" xfId="4150"/>
    <cellStyle name="Cabeçalho 1 37 10" xfId="4151"/>
    <cellStyle name="Cabeçalho 1 37 11" xfId="4152"/>
    <cellStyle name="Cabeçalho 1 37 12" xfId="4153"/>
    <cellStyle name="Cabeçalho 1 37 13" xfId="4154"/>
    <cellStyle name="Cabeçalho 1 37 14" xfId="4155"/>
    <cellStyle name="Cabeçalho 1 37 2" xfId="4156"/>
    <cellStyle name="Cabeçalho 1 37 3" xfId="4157"/>
    <cellStyle name="Cabeçalho 1 37 4" xfId="4158"/>
    <cellStyle name="Cabeçalho 1 37 5" xfId="4159"/>
    <cellStyle name="Cabeçalho 1 37 6" xfId="4160"/>
    <cellStyle name="Cabeçalho 1 37 7" xfId="4161"/>
    <cellStyle name="Cabeçalho 1 37 8" xfId="4162"/>
    <cellStyle name="Cabeçalho 1 37 9" xfId="4163"/>
    <cellStyle name="Cabeçalho 1 38" xfId="4164"/>
    <cellStyle name="Cabeçalho 1 38 10" xfId="4165"/>
    <cellStyle name="Cabeçalho 1 38 11" xfId="4166"/>
    <cellStyle name="Cabeçalho 1 38 12" xfId="4167"/>
    <cellStyle name="Cabeçalho 1 38 13" xfId="4168"/>
    <cellStyle name="Cabeçalho 1 38 14" xfId="4169"/>
    <cellStyle name="Cabeçalho 1 38 2" xfId="4170"/>
    <cellStyle name="Cabeçalho 1 38 3" xfId="4171"/>
    <cellStyle name="Cabeçalho 1 38 4" xfId="4172"/>
    <cellStyle name="Cabeçalho 1 38 5" xfId="4173"/>
    <cellStyle name="Cabeçalho 1 38 6" xfId="4174"/>
    <cellStyle name="Cabeçalho 1 38 7" xfId="4175"/>
    <cellStyle name="Cabeçalho 1 38 8" xfId="4176"/>
    <cellStyle name="Cabeçalho 1 38 9" xfId="4177"/>
    <cellStyle name="Cabeçalho 1 39" xfId="4178"/>
    <cellStyle name="Cabeçalho 1 39 10" xfId="4179"/>
    <cellStyle name="Cabeçalho 1 39 11" xfId="4180"/>
    <cellStyle name="Cabeçalho 1 39 12" xfId="4181"/>
    <cellStyle name="Cabeçalho 1 39 13" xfId="4182"/>
    <cellStyle name="Cabeçalho 1 39 14" xfId="4183"/>
    <cellStyle name="Cabeçalho 1 39 2" xfId="4184"/>
    <cellStyle name="Cabeçalho 1 39 3" xfId="4185"/>
    <cellStyle name="Cabeçalho 1 39 4" xfId="4186"/>
    <cellStyle name="Cabeçalho 1 39 5" xfId="4187"/>
    <cellStyle name="Cabeçalho 1 39 6" xfId="4188"/>
    <cellStyle name="Cabeçalho 1 39 7" xfId="4189"/>
    <cellStyle name="Cabeçalho 1 39 8" xfId="4190"/>
    <cellStyle name="Cabeçalho 1 39 9" xfId="4191"/>
    <cellStyle name="Cabeçalho 1 4" xfId="4192"/>
    <cellStyle name="Cabeçalho 1 4 10" xfId="4193"/>
    <cellStyle name="Cabeçalho 1 4 11" xfId="4194"/>
    <cellStyle name="Cabeçalho 1 4 12" xfId="4195"/>
    <cellStyle name="Cabeçalho 1 4 13" xfId="4196"/>
    <cellStyle name="Cabeçalho 1 4 14" xfId="4197"/>
    <cellStyle name="Cabeçalho 1 4 2" xfId="4198"/>
    <cellStyle name="Cabeçalho 1 4 3" xfId="4199"/>
    <cellStyle name="Cabeçalho 1 4 4" xfId="4200"/>
    <cellStyle name="Cabeçalho 1 4 5" xfId="4201"/>
    <cellStyle name="Cabeçalho 1 4 6" xfId="4202"/>
    <cellStyle name="Cabeçalho 1 4 7" xfId="4203"/>
    <cellStyle name="Cabeçalho 1 4 8" xfId="4204"/>
    <cellStyle name="Cabeçalho 1 4 9" xfId="4205"/>
    <cellStyle name="Cabeçalho 1 40" xfId="4206"/>
    <cellStyle name="Cabeçalho 1 40 10" xfId="4207"/>
    <cellStyle name="Cabeçalho 1 40 11" xfId="4208"/>
    <cellStyle name="Cabeçalho 1 40 12" xfId="4209"/>
    <cellStyle name="Cabeçalho 1 40 13" xfId="4210"/>
    <cellStyle name="Cabeçalho 1 40 14" xfId="4211"/>
    <cellStyle name="Cabeçalho 1 40 2" xfId="4212"/>
    <cellStyle name="Cabeçalho 1 40 3" xfId="4213"/>
    <cellStyle name="Cabeçalho 1 40 4" xfId="4214"/>
    <cellStyle name="Cabeçalho 1 40 5" xfId="4215"/>
    <cellStyle name="Cabeçalho 1 40 6" xfId="4216"/>
    <cellStyle name="Cabeçalho 1 40 7" xfId="4217"/>
    <cellStyle name="Cabeçalho 1 40 8" xfId="4218"/>
    <cellStyle name="Cabeçalho 1 40 9" xfId="4219"/>
    <cellStyle name="Cabeçalho 1 41" xfId="4220"/>
    <cellStyle name="Cabeçalho 1 41 10" xfId="4221"/>
    <cellStyle name="Cabeçalho 1 41 11" xfId="4222"/>
    <cellStyle name="Cabeçalho 1 41 12" xfId="4223"/>
    <cellStyle name="Cabeçalho 1 41 13" xfId="4224"/>
    <cellStyle name="Cabeçalho 1 41 14" xfId="4225"/>
    <cellStyle name="Cabeçalho 1 41 2" xfId="4226"/>
    <cellStyle name="Cabeçalho 1 41 3" xfId="4227"/>
    <cellStyle name="Cabeçalho 1 41 4" xfId="4228"/>
    <cellStyle name="Cabeçalho 1 41 5" xfId="4229"/>
    <cellStyle name="Cabeçalho 1 41 6" xfId="4230"/>
    <cellStyle name="Cabeçalho 1 41 7" xfId="4231"/>
    <cellStyle name="Cabeçalho 1 41 8" xfId="4232"/>
    <cellStyle name="Cabeçalho 1 41 9" xfId="4233"/>
    <cellStyle name="Cabeçalho 1 42" xfId="4234"/>
    <cellStyle name="Cabeçalho 1 42 10" xfId="4235"/>
    <cellStyle name="Cabeçalho 1 42 11" xfId="4236"/>
    <cellStyle name="Cabeçalho 1 42 12" xfId="4237"/>
    <cellStyle name="Cabeçalho 1 42 13" xfId="4238"/>
    <cellStyle name="Cabeçalho 1 42 14" xfId="4239"/>
    <cellStyle name="Cabeçalho 1 42 2" xfId="4240"/>
    <cellStyle name="Cabeçalho 1 42 3" xfId="4241"/>
    <cellStyle name="Cabeçalho 1 42 4" xfId="4242"/>
    <cellStyle name="Cabeçalho 1 42 5" xfId="4243"/>
    <cellStyle name="Cabeçalho 1 42 6" xfId="4244"/>
    <cellStyle name="Cabeçalho 1 42 7" xfId="4245"/>
    <cellStyle name="Cabeçalho 1 42 8" xfId="4246"/>
    <cellStyle name="Cabeçalho 1 42 9" xfId="4247"/>
    <cellStyle name="Cabeçalho 1 43" xfId="4248"/>
    <cellStyle name="Cabeçalho 1 43 10" xfId="4249"/>
    <cellStyle name="Cabeçalho 1 43 11" xfId="4250"/>
    <cellStyle name="Cabeçalho 1 43 12" xfId="4251"/>
    <cellStyle name="Cabeçalho 1 43 13" xfId="4252"/>
    <cellStyle name="Cabeçalho 1 43 14" xfId="4253"/>
    <cellStyle name="Cabeçalho 1 43 2" xfId="4254"/>
    <cellStyle name="Cabeçalho 1 43 3" xfId="4255"/>
    <cellStyle name="Cabeçalho 1 43 4" xfId="4256"/>
    <cellStyle name="Cabeçalho 1 43 5" xfId="4257"/>
    <cellStyle name="Cabeçalho 1 43 6" xfId="4258"/>
    <cellStyle name="Cabeçalho 1 43 7" xfId="4259"/>
    <cellStyle name="Cabeçalho 1 43 8" xfId="4260"/>
    <cellStyle name="Cabeçalho 1 43 9" xfId="4261"/>
    <cellStyle name="Cabeçalho 1 44" xfId="4262"/>
    <cellStyle name="Cabeçalho 1 44 10" xfId="4263"/>
    <cellStyle name="Cabeçalho 1 44 11" xfId="4264"/>
    <cellStyle name="Cabeçalho 1 44 12" xfId="4265"/>
    <cellStyle name="Cabeçalho 1 44 13" xfId="4266"/>
    <cellStyle name="Cabeçalho 1 44 14" xfId="4267"/>
    <cellStyle name="Cabeçalho 1 44 2" xfId="4268"/>
    <cellStyle name="Cabeçalho 1 44 3" xfId="4269"/>
    <cellStyle name="Cabeçalho 1 44 4" xfId="4270"/>
    <cellStyle name="Cabeçalho 1 44 5" xfId="4271"/>
    <cellStyle name="Cabeçalho 1 44 6" xfId="4272"/>
    <cellStyle name="Cabeçalho 1 44 7" xfId="4273"/>
    <cellStyle name="Cabeçalho 1 44 8" xfId="4274"/>
    <cellStyle name="Cabeçalho 1 44 9" xfId="4275"/>
    <cellStyle name="Cabeçalho 1 45" xfId="4276"/>
    <cellStyle name="Cabeçalho 1 45 10" xfId="4277"/>
    <cellStyle name="Cabeçalho 1 45 11" xfId="4278"/>
    <cellStyle name="Cabeçalho 1 45 12" xfId="4279"/>
    <cellStyle name="Cabeçalho 1 45 13" xfId="4280"/>
    <cellStyle name="Cabeçalho 1 45 14" xfId="4281"/>
    <cellStyle name="Cabeçalho 1 45 2" xfId="4282"/>
    <cellStyle name="Cabeçalho 1 45 3" xfId="4283"/>
    <cellStyle name="Cabeçalho 1 45 4" xfId="4284"/>
    <cellStyle name="Cabeçalho 1 45 5" xfId="4285"/>
    <cellStyle name="Cabeçalho 1 45 6" xfId="4286"/>
    <cellStyle name="Cabeçalho 1 45 7" xfId="4287"/>
    <cellStyle name="Cabeçalho 1 45 8" xfId="4288"/>
    <cellStyle name="Cabeçalho 1 45 9" xfId="4289"/>
    <cellStyle name="Cabeçalho 1 46" xfId="4290"/>
    <cellStyle name="Cabeçalho 1 46 10" xfId="4291"/>
    <cellStyle name="Cabeçalho 1 46 11" xfId="4292"/>
    <cellStyle name="Cabeçalho 1 46 12" xfId="4293"/>
    <cellStyle name="Cabeçalho 1 46 13" xfId="4294"/>
    <cellStyle name="Cabeçalho 1 46 14" xfId="4295"/>
    <cellStyle name="Cabeçalho 1 46 2" xfId="4296"/>
    <cellStyle name="Cabeçalho 1 46 3" xfId="4297"/>
    <cellStyle name="Cabeçalho 1 46 4" xfId="4298"/>
    <cellStyle name="Cabeçalho 1 46 5" xfId="4299"/>
    <cellStyle name="Cabeçalho 1 46 6" xfId="4300"/>
    <cellStyle name="Cabeçalho 1 46 7" xfId="4301"/>
    <cellStyle name="Cabeçalho 1 46 8" xfId="4302"/>
    <cellStyle name="Cabeçalho 1 46 9" xfId="4303"/>
    <cellStyle name="Cabeçalho 1 47" xfId="4304"/>
    <cellStyle name="Cabeçalho 1 47 10" xfId="4305"/>
    <cellStyle name="Cabeçalho 1 47 11" xfId="4306"/>
    <cellStyle name="Cabeçalho 1 47 12" xfId="4307"/>
    <cellStyle name="Cabeçalho 1 47 13" xfId="4308"/>
    <cellStyle name="Cabeçalho 1 47 14" xfId="4309"/>
    <cellStyle name="Cabeçalho 1 47 2" xfId="4310"/>
    <cellStyle name="Cabeçalho 1 47 3" xfId="4311"/>
    <cellStyle name="Cabeçalho 1 47 4" xfId="4312"/>
    <cellStyle name="Cabeçalho 1 47 5" xfId="4313"/>
    <cellStyle name="Cabeçalho 1 47 6" xfId="4314"/>
    <cellStyle name="Cabeçalho 1 47 7" xfId="4315"/>
    <cellStyle name="Cabeçalho 1 47 8" xfId="4316"/>
    <cellStyle name="Cabeçalho 1 47 9" xfId="4317"/>
    <cellStyle name="Cabeçalho 1 48" xfId="4318"/>
    <cellStyle name="Cabeçalho 1 48 10" xfId="4319"/>
    <cellStyle name="Cabeçalho 1 48 11" xfId="4320"/>
    <cellStyle name="Cabeçalho 1 48 12" xfId="4321"/>
    <cellStyle name="Cabeçalho 1 48 13" xfId="4322"/>
    <cellStyle name="Cabeçalho 1 48 14" xfId="4323"/>
    <cellStyle name="Cabeçalho 1 48 2" xfId="4324"/>
    <cellStyle name="Cabeçalho 1 48 3" xfId="4325"/>
    <cellStyle name="Cabeçalho 1 48 4" xfId="4326"/>
    <cellStyle name="Cabeçalho 1 48 5" xfId="4327"/>
    <cellStyle name="Cabeçalho 1 48 6" xfId="4328"/>
    <cellStyle name="Cabeçalho 1 48 7" xfId="4329"/>
    <cellStyle name="Cabeçalho 1 48 8" xfId="4330"/>
    <cellStyle name="Cabeçalho 1 48 9" xfId="4331"/>
    <cellStyle name="Cabeçalho 1 49" xfId="4332"/>
    <cellStyle name="Cabeçalho 1 49 10" xfId="4333"/>
    <cellStyle name="Cabeçalho 1 49 11" xfId="4334"/>
    <cellStyle name="Cabeçalho 1 49 12" xfId="4335"/>
    <cellStyle name="Cabeçalho 1 49 13" xfId="4336"/>
    <cellStyle name="Cabeçalho 1 49 14" xfId="4337"/>
    <cellStyle name="Cabeçalho 1 49 2" xfId="4338"/>
    <cellStyle name="Cabeçalho 1 49 3" xfId="4339"/>
    <cellStyle name="Cabeçalho 1 49 4" xfId="4340"/>
    <cellStyle name="Cabeçalho 1 49 5" xfId="4341"/>
    <cellStyle name="Cabeçalho 1 49 6" xfId="4342"/>
    <cellStyle name="Cabeçalho 1 49 7" xfId="4343"/>
    <cellStyle name="Cabeçalho 1 49 8" xfId="4344"/>
    <cellStyle name="Cabeçalho 1 49 9" xfId="4345"/>
    <cellStyle name="Cabeçalho 1 5" xfId="4346"/>
    <cellStyle name="Cabeçalho 1 5 10" xfId="4347"/>
    <cellStyle name="Cabeçalho 1 5 11" xfId="4348"/>
    <cellStyle name="Cabeçalho 1 5 12" xfId="4349"/>
    <cellStyle name="Cabeçalho 1 5 13" xfId="4350"/>
    <cellStyle name="Cabeçalho 1 5 14" xfId="4351"/>
    <cellStyle name="Cabeçalho 1 5 2" xfId="4352"/>
    <cellStyle name="Cabeçalho 1 5 3" xfId="4353"/>
    <cellStyle name="Cabeçalho 1 5 4" xfId="4354"/>
    <cellStyle name="Cabeçalho 1 5 5" xfId="4355"/>
    <cellStyle name="Cabeçalho 1 5 6" xfId="4356"/>
    <cellStyle name="Cabeçalho 1 5 7" xfId="4357"/>
    <cellStyle name="Cabeçalho 1 5 8" xfId="4358"/>
    <cellStyle name="Cabeçalho 1 5 9" xfId="4359"/>
    <cellStyle name="Cabeçalho 1 50" xfId="4360"/>
    <cellStyle name="Cabeçalho 1 50 10" xfId="4361"/>
    <cellStyle name="Cabeçalho 1 50 11" xfId="4362"/>
    <cellStyle name="Cabeçalho 1 50 12" xfId="4363"/>
    <cellStyle name="Cabeçalho 1 50 13" xfId="4364"/>
    <cellStyle name="Cabeçalho 1 50 14" xfId="4365"/>
    <cellStyle name="Cabeçalho 1 50 2" xfId="4366"/>
    <cellStyle name="Cabeçalho 1 50 3" xfId="4367"/>
    <cellStyle name="Cabeçalho 1 50 4" xfId="4368"/>
    <cellStyle name="Cabeçalho 1 50 5" xfId="4369"/>
    <cellStyle name="Cabeçalho 1 50 6" xfId="4370"/>
    <cellStyle name="Cabeçalho 1 50 7" xfId="4371"/>
    <cellStyle name="Cabeçalho 1 50 8" xfId="4372"/>
    <cellStyle name="Cabeçalho 1 50 9" xfId="4373"/>
    <cellStyle name="Cabeçalho 1 51" xfId="4374"/>
    <cellStyle name="Cabeçalho 1 51 10" xfId="4375"/>
    <cellStyle name="Cabeçalho 1 51 11" xfId="4376"/>
    <cellStyle name="Cabeçalho 1 51 12" xfId="4377"/>
    <cellStyle name="Cabeçalho 1 51 13" xfId="4378"/>
    <cellStyle name="Cabeçalho 1 51 14" xfId="4379"/>
    <cellStyle name="Cabeçalho 1 51 2" xfId="4380"/>
    <cellStyle name="Cabeçalho 1 51 3" xfId="4381"/>
    <cellStyle name="Cabeçalho 1 51 4" xfId="4382"/>
    <cellStyle name="Cabeçalho 1 51 5" xfId="4383"/>
    <cellStyle name="Cabeçalho 1 51 6" xfId="4384"/>
    <cellStyle name="Cabeçalho 1 51 7" xfId="4385"/>
    <cellStyle name="Cabeçalho 1 51 8" xfId="4386"/>
    <cellStyle name="Cabeçalho 1 51 9" xfId="4387"/>
    <cellStyle name="Cabeçalho 1 52" xfId="4388"/>
    <cellStyle name="Cabeçalho 1 52 10" xfId="4389"/>
    <cellStyle name="Cabeçalho 1 52 11" xfId="4390"/>
    <cellStyle name="Cabeçalho 1 52 12" xfId="4391"/>
    <cellStyle name="Cabeçalho 1 52 13" xfId="4392"/>
    <cellStyle name="Cabeçalho 1 52 14" xfId="4393"/>
    <cellStyle name="Cabeçalho 1 52 2" xfId="4394"/>
    <cellStyle name="Cabeçalho 1 52 3" xfId="4395"/>
    <cellStyle name="Cabeçalho 1 52 4" xfId="4396"/>
    <cellStyle name="Cabeçalho 1 52 5" xfId="4397"/>
    <cellStyle name="Cabeçalho 1 52 6" xfId="4398"/>
    <cellStyle name="Cabeçalho 1 52 7" xfId="4399"/>
    <cellStyle name="Cabeçalho 1 52 8" xfId="4400"/>
    <cellStyle name="Cabeçalho 1 52 9" xfId="4401"/>
    <cellStyle name="Cabeçalho 1 53" xfId="4402"/>
    <cellStyle name="Cabeçalho 1 53 10" xfId="4403"/>
    <cellStyle name="Cabeçalho 1 53 11" xfId="4404"/>
    <cellStyle name="Cabeçalho 1 53 12" xfId="4405"/>
    <cellStyle name="Cabeçalho 1 53 13" xfId="4406"/>
    <cellStyle name="Cabeçalho 1 53 14" xfId="4407"/>
    <cellStyle name="Cabeçalho 1 53 2" xfId="4408"/>
    <cellStyle name="Cabeçalho 1 53 3" xfId="4409"/>
    <cellStyle name="Cabeçalho 1 53 4" xfId="4410"/>
    <cellStyle name="Cabeçalho 1 53 5" xfId="4411"/>
    <cellStyle name="Cabeçalho 1 53 6" xfId="4412"/>
    <cellStyle name="Cabeçalho 1 53 7" xfId="4413"/>
    <cellStyle name="Cabeçalho 1 53 8" xfId="4414"/>
    <cellStyle name="Cabeçalho 1 53 9" xfId="4415"/>
    <cellStyle name="Cabeçalho 1 54" xfId="4416"/>
    <cellStyle name="Cabeçalho 1 54 10" xfId="4417"/>
    <cellStyle name="Cabeçalho 1 54 11" xfId="4418"/>
    <cellStyle name="Cabeçalho 1 54 12" xfId="4419"/>
    <cellStyle name="Cabeçalho 1 54 13" xfId="4420"/>
    <cellStyle name="Cabeçalho 1 54 14" xfId="4421"/>
    <cellStyle name="Cabeçalho 1 54 2" xfId="4422"/>
    <cellStyle name="Cabeçalho 1 54 3" xfId="4423"/>
    <cellStyle name="Cabeçalho 1 54 4" xfId="4424"/>
    <cellStyle name="Cabeçalho 1 54 5" xfId="4425"/>
    <cellStyle name="Cabeçalho 1 54 6" xfId="4426"/>
    <cellStyle name="Cabeçalho 1 54 7" xfId="4427"/>
    <cellStyle name="Cabeçalho 1 54 8" xfId="4428"/>
    <cellStyle name="Cabeçalho 1 54 9" xfId="4429"/>
    <cellStyle name="Cabeçalho 1 55" xfId="4430"/>
    <cellStyle name="Cabeçalho 1 55 10" xfId="4431"/>
    <cellStyle name="Cabeçalho 1 55 11" xfId="4432"/>
    <cellStyle name="Cabeçalho 1 55 12" xfId="4433"/>
    <cellStyle name="Cabeçalho 1 55 13" xfId="4434"/>
    <cellStyle name="Cabeçalho 1 55 14" xfId="4435"/>
    <cellStyle name="Cabeçalho 1 55 2" xfId="4436"/>
    <cellStyle name="Cabeçalho 1 55 3" xfId="4437"/>
    <cellStyle name="Cabeçalho 1 55 4" xfId="4438"/>
    <cellStyle name="Cabeçalho 1 55 5" xfId="4439"/>
    <cellStyle name="Cabeçalho 1 55 6" xfId="4440"/>
    <cellStyle name="Cabeçalho 1 55 7" xfId="4441"/>
    <cellStyle name="Cabeçalho 1 55 8" xfId="4442"/>
    <cellStyle name="Cabeçalho 1 55 9" xfId="4443"/>
    <cellStyle name="Cabeçalho 1 56" xfId="4444"/>
    <cellStyle name="Cabeçalho 1 56 10" xfId="4445"/>
    <cellStyle name="Cabeçalho 1 56 11" xfId="4446"/>
    <cellStyle name="Cabeçalho 1 56 12" xfId="4447"/>
    <cellStyle name="Cabeçalho 1 56 13" xfId="4448"/>
    <cellStyle name="Cabeçalho 1 56 14" xfId="4449"/>
    <cellStyle name="Cabeçalho 1 56 2" xfId="4450"/>
    <cellStyle name="Cabeçalho 1 56 3" xfId="4451"/>
    <cellStyle name="Cabeçalho 1 56 4" xfId="4452"/>
    <cellStyle name="Cabeçalho 1 56 5" xfId="4453"/>
    <cellStyle name="Cabeçalho 1 56 6" xfId="4454"/>
    <cellStyle name="Cabeçalho 1 56 7" xfId="4455"/>
    <cellStyle name="Cabeçalho 1 56 8" xfId="4456"/>
    <cellStyle name="Cabeçalho 1 56 9" xfId="4457"/>
    <cellStyle name="Cabeçalho 1 57" xfId="4458"/>
    <cellStyle name="Cabeçalho 1 57 10" xfId="4459"/>
    <cellStyle name="Cabeçalho 1 57 11" xfId="4460"/>
    <cellStyle name="Cabeçalho 1 57 12" xfId="4461"/>
    <cellStyle name="Cabeçalho 1 57 13" xfId="4462"/>
    <cellStyle name="Cabeçalho 1 57 14" xfId="4463"/>
    <cellStyle name="Cabeçalho 1 57 2" xfId="4464"/>
    <cellStyle name="Cabeçalho 1 57 3" xfId="4465"/>
    <cellStyle name="Cabeçalho 1 57 4" xfId="4466"/>
    <cellStyle name="Cabeçalho 1 57 5" xfId="4467"/>
    <cellStyle name="Cabeçalho 1 57 6" xfId="4468"/>
    <cellStyle name="Cabeçalho 1 57 7" xfId="4469"/>
    <cellStyle name="Cabeçalho 1 57 8" xfId="4470"/>
    <cellStyle name="Cabeçalho 1 57 9" xfId="4471"/>
    <cellStyle name="Cabeçalho 1 58" xfId="4472"/>
    <cellStyle name="Cabeçalho 1 58 10" xfId="4473"/>
    <cellStyle name="Cabeçalho 1 58 11" xfId="4474"/>
    <cellStyle name="Cabeçalho 1 58 12" xfId="4475"/>
    <cellStyle name="Cabeçalho 1 58 13" xfId="4476"/>
    <cellStyle name="Cabeçalho 1 58 14" xfId="4477"/>
    <cellStyle name="Cabeçalho 1 58 2" xfId="4478"/>
    <cellStyle name="Cabeçalho 1 58 3" xfId="4479"/>
    <cellStyle name="Cabeçalho 1 58 4" xfId="4480"/>
    <cellStyle name="Cabeçalho 1 58 5" xfId="4481"/>
    <cellStyle name="Cabeçalho 1 58 6" xfId="4482"/>
    <cellStyle name="Cabeçalho 1 58 7" xfId="4483"/>
    <cellStyle name="Cabeçalho 1 58 8" xfId="4484"/>
    <cellStyle name="Cabeçalho 1 58 9" xfId="4485"/>
    <cellStyle name="Cabeçalho 1 59" xfId="4486"/>
    <cellStyle name="Cabeçalho 1 59 10" xfId="4487"/>
    <cellStyle name="Cabeçalho 1 59 11" xfId="4488"/>
    <cellStyle name="Cabeçalho 1 59 12" xfId="4489"/>
    <cellStyle name="Cabeçalho 1 59 13" xfId="4490"/>
    <cellStyle name="Cabeçalho 1 59 14" xfId="4491"/>
    <cellStyle name="Cabeçalho 1 59 2" xfId="4492"/>
    <cellStyle name="Cabeçalho 1 59 3" xfId="4493"/>
    <cellStyle name="Cabeçalho 1 59 4" xfId="4494"/>
    <cellStyle name="Cabeçalho 1 59 5" xfId="4495"/>
    <cellStyle name="Cabeçalho 1 59 6" xfId="4496"/>
    <cellStyle name="Cabeçalho 1 59 7" xfId="4497"/>
    <cellStyle name="Cabeçalho 1 59 8" xfId="4498"/>
    <cellStyle name="Cabeçalho 1 59 9" xfId="4499"/>
    <cellStyle name="Cabeçalho 1 6" xfId="4500"/>
    <cellStyle name="Cabeçalho 1 6 10" xfId="4501"/>
    <cellStyle name="Cabeçalho 1 6 11" xfId="4502"/>
    <cellStyle name="Cabeçalho 1 6 12" xfId="4503"/>
    <cellStyle name="Cabeçalho 1 6 13" xfId="4504"/>
    <cellStyle name="Cabeçalho 1 6 14" xfId="4505"/>
    <cellStyle name="Cabeçalho 1 6 2" xfId="4506"/>
    <cellStyle name="Cabeçalho 1 6 3" xfId="4507"/>
    <cellStyle name="Cabeçalho 1 6 4" xfId="4508"/>
    <cellStyle name="Cabeçalho 1 6 5" xfId="4509"/>
    <cellStyle name="Cabeçalho 1 6 6" xfId="4510"/>
    <cellStyle name="Cabeçalho 1 6 7" xfId="4511"/>
    <cellStyle name="Cabeçalho 1 6 8" xfId="4512"/>
    <cellStyle name="Cabeçalho 1 6 9" xfId="4513"/>
    <cellStyle name="Cabeçalho 1 60" xfId="4514"/>
    <cellStyle name="Cabeçalho 1 60 10" xfId="4515"/>
    <cellStyle name="Cabeçalho 1 60 11" xfId="4516"/>
    <cellStyle name="Cabeçalho 1 60 12" xfId="4517"/>
    <cellStyle name="Cabeçalho 1 60 13" xfId="4518"/>
    <cellStyle name="Cabeçalho 1 60 14" xfId="4519"/>
    <cellStyle name="Cabeçalho 1 60 2" xfId="4520"/>
    <cellStyle name="Cabeçalho 1 60 3" xfId="4521"/>
    <cellStyle name="Cabeçalho 1 60 4" xfId="4522"/>
    <cellStyle name="Cabeçalho 1 60 5" xfId="4523"/>
    <cellStyle name="Cabeçalho 1 60 6" xfId="4524"/>
    <cellStyle name="Cabeçalho 1 60 7" xfId="4525"/>
    <cellStyle name="Cabeçalho 1 60 8" xfId="4526"/>
    <cellStyle name="Cabeçalho 1 60 9" xfId="4527"/>
    <cellStyle name="Cabeçalho 1 61" xfId="4528"/>
    <cellStyle name="Cabeçalho 1 61 10" xfId="4529"/>
    <cellStyle name="Cabeçalho 1 61 11" xfId="4530"/>
    <cellStyle name="Cabeçalho 1 61 12" xfId="4531"/>
    <cellStyle name="Cabeçalho 1 61 13" xfId="4532"/>
    <cellStyle name="Cabeçalho 1 61 14" xfId="4533"/>
    <cellStyle name="Cabeçalho 1 61 2" xfId="4534"/>
    <cellStyle name="Cabeçalho 1 61 3" xfId="4535"/>
    <cellStyle name="Cabeçalho 1 61 4" xfId="4536"/>
    <cellStyle name="Cabeçalho 1 61 5" xfId="4537"/>
    <cellStyle name="Cabeçalho 1 61 6" xfId="4538"/>
    <cellStyle name="Cabeçalho 1 61 7" xfId="4539"/>
    <cellStyle name="Cabeçalho 1 61 8" xfId="4540"/>
    <cellStyle name="Cabeçalho 1 61 9" xfId="4541"/>
    <cellStyle name="Cabeçalho 1 62" xfId="4542"/>
    <cellStyle name="Cabeçalho 1 62 10" xfId="4543"/>
    <cellStyle name="Cabeçalho 1 62 11" xfId="4544"/>
    <cellStyle name="Cabeçalho 1 62 12" xfId="4545"/>
    <cellStyle name="Cabeçalho 1 62 13" xfId="4546"/>
    <cellStyle name="Cabeçalho 1 62 14" xfId="4547"/>
    <cellStyle name="Cabeçalho 1 62 2" xfId="4548"/>
    <cellStyle name="Cabeçalho 1 62 3" xfId="4549"/>
    <cellStyle name="Cabeçalho 1 62 4" xfId="4550"/>
    <cellStyle name="Cabeçalho 1 62 5" xfId="4551"/>
    <cellStyle name="Cabeçalho 1 62 6" xfId="4552"/>
    <cellStyle name="Cabeçalho 1 62 7" xfId="4553"/>
    <cellStyle name="Cabeçalho 1 62 8" xfId="4554"/>
    <cellStyle name="Cabeçalho 1 62 9" xfId="4555"/>
    <cellStyle name="Cabeçalho 1 63" xfId="4556"/>
    <cellStyle name="Cabeçalho 1 63 10" xfId="4557"/>
    <cellStyle name="Cabeçalho 1 63 11" xfId="4558"/>
    <cellStyle name="Cabeçalho 1 63 12" xfId="4559"/>
    <cellStyle name="Cabeçalho 1 63 13" xfId="4560"/>
    <cellStyle name="Cabeçalho 1 63 14" xfId="4561"/>
    <cellStyle name="Cabeçalho 1 63 2" xfId="4562"/>
    <cellStyle name="Cabeçalho 1 63 3" xfId="4563"/>
    <cellStyle name="Cabeçalho 1 63 4" xfId="4564"/>
    <cellStyle name="Cabeçalho 1 63 5" xfId="4565"/>
    <cellStyle name="Cabeçalho 1 63 6" xfId="4566"/>
    <cellStyle name="Cabeçalho 1 63 7" xfId="4567"/>
    <cellStyle name="Cabeçalho 1 63 8" xfId="4568"/>
    <cellStyle name="Cabeçalho 1 63 9" xfId="4569"/>
    <cellStyle name="Cabeçalho 1 64" xfId="4570"/>
    <cellStyle name="Cabeçalho 1 64 10" xfId="4571"/>
    <cellStyle name="Cabeçalho 1 64 11" xfId="4572"/>
    <cellStyle name="Cabeçalho 1 64 12" xfId="4573"/>
    <cellStyle name="Cabeçalho 1 64 13" xfId="4574"/>
    <cellStyle name="Cabeçalho 1 64 14" xfId="4575"/>
    <cellStyle name="Cabeçalho 1 64 2" xfId="4576"/>
    <cellStyle name="Cabeçalho 1 64 3" xfId="4577"/>
    <cellStyle name="Cabeçalho 1 64 4" xfId="4578"/>
    <cellStyle name="Cabeçalho 1 64 5" xfId="4579"/>
    <cellStyle name="Cabeçalho 1 64 6" xfId="4580"/>
    <cellStyle name="Cabeçalho 1 64 7" xfId="4581"/>
    <cellStyle name="Cabeçalho 1 64 8" xfId="4582"/>
    <cellStyle name="Cabeçalho 1 64 9" xfId="4583"/>
    <cellStyle name="Cabeçalho 1 65" xfId="4584"/>
    <cellStyle name="Cabeçalho 1 65 10" xfId="4585"/>
    <cellStyle name="Cabeçalho 1 65 11" xfId="4586"/>
    <cellStyle name="Cabeçalho 1 65 12" xfId="4587"/>
    <cellStyle name="Cabeçalho 1 65 13" xfId="4588"/>
    <cellStyle name="Cabeçalho 1 65 14" xfId="4589"/>
    <cellStyle name="Cabeçalho 1 65 2" xfId="4590"/>
    <cellStyle name="Cabeçalho 1 65 3" xfId="4591"/>
    <cellStyle name="Cabeçalho 1 65 4" xfId="4592"/>
    <cellStyle name="Cabeçalho 1 65 5" xfId="4593"/>
    <cellStyle name="Cabeçalho 1 65 6" xfId="4594"/>
    <cellStyle name="Cabeçalho 1 65 7" xfId="4595"/>
    <cellStyle name="Cabeçalho 1 65 8" xfId="4596"/>
    <cellStyle name="Cabeçalho 1 65 9" xfId="4597"/>
    <cellStyle name="Cabeçalho 1 66" xfId="4598"/>
    <cellStyle name="Cabeçalho 1 66 10" xfId="4599"/>
    <cellStyle name="Cabeçalho 1 66 11" xfId="4600"/>
    <cellStyle name="Cabeçalho 1 66 12" xfId="4601"/>
    <cellStyle name="Cabeçalho 1 66 13" xfId="4602"/>
    <cellStyle name="Cabeçalho 1 66 14" xfId="4603"/>
    <cellStyle name="Cabeçalho 1 66 2" xfId="4604"/>
    <cellStyle name="Cabeçalho 1 66 3" xfId="4605"/>
    <cellStyle name="Cabeçalho 1 66 4" xfId="4606"/>
    <cellStyle name="Cabeçalho 1 66 5" xfId="4607"/>
    <cellStyle name="Cabeçalho 1 66 6" xfId="4608"/>
    <cellStyle name="Cabeçalho 1 66 7" xfId="4609"/>
    <cellStyle name="Cabeçalho 1 66 8" xfId="4610"/>
    <cellStyle name="Cabeçalho 1 66 9" xfId="4611"/>
    <cellStyle name="Cabeçalho 1 67" xfId="4612"/>
    <cellStyle name="Cabeçalho 1 67 10" xfId="4613"/>
    <cellStyle name="Cabeçalho 1 67 11" xfId="4614"/>
    <cellStyle name="Cabeçalho 1 67 12" xfId="4615"/>
    <cellStyle name="Cabeçalho 1 67 13" xfId="4616"/>
    <cellStyle name="Cabeçalho 1 67 14" xfId="4617"/>
    <cellStyle name="Cabeçalho 1 67 2" xfId="4618"/>
    <cellStyle name="Cabeçalho 1 67 3" xfId="4619"/>
    <cellStyle name="Cabeçalho 1 67 4" xfId="4620"/>
    <cellStyle name="Cabeçalho 1 67 5" xfId="4621"/>
    <cellStyle name="Cabeçalho 1 67 6" xfId="4622"/>
    <cellStyle name="Cabeçalho 1 67 7" xfId="4623"/>
    <cellStyle name="Cabeçalho 1 67 8" xfId="4624"/>
    <cellStyle name="Cabeçalho 1 67 9" xfId="4625"/>
    <cellStyle name="Cabeçalho 1 68" xfId="4626"/>
    <cellStyle name="Cabeçalho 1 68 10" xfId="4627"/>
    <cellStyle name="Cabeçalho 1 68 11" xfId="4628"/>
    <cellStyle name="Cabeçalho 1 68 12" xfId="4629"/>
    <cellStyle name="Cabeçalho 1 68 13" xfId="4630"/>
    <cellStyle name="Cabeçalho 1 68 14" xfId="4631"/>
    <cellStyle name="Cabeçalho 1 68 2" xfId="4632"/>
    <cellStyle name="Cabeçalho 1 68 3" xfId="4633"/>
    <cellStyle name="Cabeçalho 1 68 4" xfId="4634"/>
    <cellStyle name="Cabeçalho 1 68 5" xfId="4635"/>
    <cellStyle name="Cabeçalho 1 68 6" xfId="4636"/>
    <cellStyle name="Cabeçalho 1 68 7" xfId="4637"/>
    <cellStyle name="Cabeçalho 1 68 8" xfId="4638"/>
    <cellStyle name="Cabeçalho 1 68 9" xfId="4639"/>
    <cellStyle name="Cabeçalho 1 69" xfId="4640"/>
    <cellStyle name="Cabeçalho 1 69 10" xfId="4641"/>
    <cellStyle name="Cabeçalho 1 69 11" xfId="4642"/>
    <cellStyle name="Cabeçalho 1 69 12" xfId="4643"/>
    <cellStyle name="Cabeçalho 1 69 13" xfId="4644"/>
    <cellStyle name="Cabeçalho 1 69 14" xfId="4645"/>
    <cellStyle name="Cabeçalho 1 69 2" xfId="4646"/>
    <cellStyle name="Cabeçalho 1 69 3" xfId="4647"/>
    <cellStyle name="Cabeçalho 1 69 4" xfId="4648"/>
    <cellStyle name="Cabeçalho 1 69 5" xfId="4649"/>
    <cellStyle name="Cabeçalho 1 69 6" xfId="4650"/>
    <cellStyle name="Cabeçalho 1 69 7" xfId="4651"/>
    <cellStyle name="Cabeçalho 1 69 8" xfId="4652"/>
    <cellStyle name="Cabeçalho 1 69 9" xfId="4653"/>
    <cellStyle name="Cabeçalho 1 7" xfId="4654"/>
    <cellStyle name="Cabeçalho 1 7 10" xfId="4655"/>
    <cellStyle name="Cabeçalho 1 7 11" xfId="4656"/>
    <cellStyle name="Cabeçalho 1 7 12" xfId="4657"/>
    <cellStyle name="Cabeçalho 1 7 13" xfId="4658"/>
    <cellStyle name="Cabeçalho 1 7 14" xfId="4659"/>
    <cellStyle name="Cabeçalho 1 7 2" xfId="4660"/>
    <cellStyle name="Cabeçalho 1 7 3" xfId="4661"/>
    <cellStyle name="Cabeçalho 1 7 4" xfId="4662"/>
    <cellStyle name="Cabeçalho 1 7 5" xfId="4663"/>
    <cellStyle name="Cabeçalho 1 7 6" xfId="4664"/>
    <cellStyle name="Cabeçalho 1 7 7" xfId="4665"/>
    <cellStyle name="Cabeçalho 1 7 8" xfId="4666"/>
    <cellStyle name="Cabeçalho 1 7 9" xfId="4667"/>
    <cellStyle name="Cabeçalho 1 70" xfId="4668"/>
    <cellStyle name="Cabeçalho 1 70 10" xfId="4669"/>
    <cellStyle name="Cabeçalho 1 70 11" xfId="4670"/>
    <cellStyle name="Cabeçalho 1 70 12" xfId="4671"/>
    <cellStyle name="Cabeçalho 1 70 13" xfId="4672"/>
    <cellStyle name="Cabeçalho 1 70 14" xfId="4673"/>
    <cellStyle name="Cabeçalho 1 70 2" xfId="4674"/>
    <cellStyle name="Cabeçalho 1 70 3" xfId="4675"/>
    <cellStyle name="Cabeçalho 1 70 4" xfId="4676"/>
    <cellStyle name="Cabeçalho 1 70 5" xfId="4677"/>
    <cellStyle name="Cabeçalho 1 70 6" xfId="4678"/>
    <cellStyle name="Cabeçalho 1 70 7" xfId="4679"/>
    <cellStyle name="Cabeçalho 1 70 8" xfId="4680"/>
    <cellStyle name="Cabeçalho 1 70 9" xfId="4681"/>
    <cellStyle name="Cabeçalho 1 71" xfId="4682"/>
    <cellStyle name="Cabeçalho 1 71 10" xfId="4683"/>
    <cellStyle name="Cabeçalho 1 71 11" xfId="4684"/>
    <cellStyle name="Cabeçalho 1 71 12" xfId="4685"/>
    <cellStyle name="Cabeçalho 1 71 13" xfId="4686"/>
    <cellStyle name="Cabeçalho 1 71 14" xfId="4687"/>
    <cellStyle name="Cabeçalho 1 71 2" xfId="4688"/>
    <cellStyle name="Cabeçalho 1 71 3" xfId="4689"/>
    <cellStyle name="Cabeçalho 1 71 4" xfId="4690"/>
    <cellStyle name="Cabeçalho 1 71 5" xfId="4691"/>
    <cellStyle name="Cabeçalho 1 71 6" xfId="4692"/>
    <cellStyle name="Cabeçalho 1 71 7" xfId="4693"/>
    <cellStyle name="Cabeçalho 1 71 8" xfId="4694"/>
    <cellStyle name="Cabeçalho 1 71 9" xfId="4695"/>
    <cellStyle name="Cabeçalho 1 72" xfId="4696"/>
    <cellStyle name="Cabeçalho 1 72 10" xfId="4697"/>
    <cellStyle name="Cabeçalho 1 72 11" xfId="4698"/>
    <cellStyle name="Cabeçalho 1 72 12" xfId="4699"/>
    <cellStyle name="Cabeçalho 1 72 13" xfId="4700"/>
    <cellStyle name="Cabeçalho 1 72 14" xfId="4701"/>
    <cellStyle name="Cabeçalho 1 72 2" xfId="4702"/>
    <cellStyle name="Cabeçalho 1 72 3" xfId="4703"/>
    <cellStyle name="Cabeçalho 1 72 4" xfId="4704"/>
    <cellStyle name="Cabeçalho 1 72 5" xfId="4705"/>
    <cellStyle name="Cabeçalho 1 72 6" xfId="4706"/>
    <cellStyle name="Cabeçalho 1 72 7" xfId="4707"/>
    <cellStyle name="Cabeçalho 1 72 8" xfId="4708"/>
    <cellStyle name="Cabeçalho 1 72 9" xfId="4709"/>
    <cellStyle name="Cabeçalho 1 73" xfId="4710"/>
    <cellStyle name="Cabeçalho 1 73 10" xfId="4711"/>
    <cellStyle name="Cabeçalho 1 73 11" xfId="4712"/>
    <cellStyle name="Cabeçalho 1 73 12" xfId="4713"/>
    <cellStyle name="Cabeçalho 1 73 13" xfId="4714"/>
    <cellStyle name="Cabeçalho 1 73 14" xfId="4715"/>
    <cellStyle name="Cabeçalho 1 73 2" xfId="4716"/>
    <cellStyle name="Cabeçalho 1 73 3" xfId="4717"/>
    <cellStyle name="Cabeçalho 1 73 4" xfId="4718"/>
    <cellStyle name="Cabeçalho 1 73 5" xfId="4719"/>
    <cellStyle name="Cabeçalho 1 73 6" xfId="4720"/>
    <cellStyle name="Cabeçalho 1 73 7" xfId="4721"/>
    <cellStyle name="Cabeçalho 1 73 8" xfId="4722"/>
    <cellStyle name="Cabeçalho 1 73 9" xfId="4723"/>
    <cellStyle name="Cabeçalho 1 74" xfId="4724"/>
    <cellStyle name="Cabeçalho 1 74 10" xfId="4725"/>
    <cellStyle name="Cabeçalho 1 74 11" xfId="4726"/>
    <cellStyle name="Cabeçalho 1 74 12" xfId="4727"/>
    <cellStyle name="Cabeçalho 1 74 13" xfId="4728"/>
    <cellStyle name="Cabeçalho 1 74 14" xfId="4729"/>
    <cellStyle name="Cabeçalho 1 74 2" xfId="4730"/>
    <cellStyle name="Cabeçalho 1 74 3" xfId="4731"/>
    <cellStyle name="Cabeçalho 1 74 4" xfId="4732"/>
    <cellStyle name="Cabeçalho 1 74 5" xfId="4733"/>
    <cellStyle name="Cabeçalho 1 74 6" xfId="4734"/>
    <cellStyle name="Cabeçalho 1 74 7" xfId="4735"/>
    <cellStyle name="Cabeçalho 1 74 8" xfId="4736"/>
    <cellStyle name="Cabeçalho 1 74 9" xfId="4737"/>
    <cellStyle name="Cabeçalho 1 75" xfId="4738"/>
    <cellStyle name="Cabeçalho 1 75 10" xfId="4739"/>
    <cellStyle name="Cabeçalho 1 75 11" xfId="4740"/>
    <cellStyle name="Cabeçalho 1 75 12" xfId="4741"/>
    <cellStyle name="Cabeçalho 1 75 13" xfId="4742"/>
    <cellStyle name="Cabeçalho 1 75 14" xfId="4743"/>
    <cellStyle name="Cabeçalho 1 75 2" xfId="4744"/>
    <cellStyle name="Cabeçalho 1 75 3" xfId="4745"/>
    <cellStyle name="Cabeçalho 1 75 4" xfId="4746"/>
    <cellStyle name="Cabeçalho 1 75 5" xfId="4747"/>
    <cellStyle name="Cabeçalho 1 75 6" xfId="4748"/>
    <cellStyle name="Cabeçalho 1 75 7" xfId="4749"/>
    <cellStyle name="Cabeçalho 1 75 8" xfId="4750"/>
    <cellStyle name="Cabeçalho 1 75 9" xfId="4751"/>
    <cellStyle name="Cabeçalho 1 76" xfId="4752"/>
    <cellStyle name="Cabeçalho 1 76 10" xfId="4753"/>
    <cellStyle name="Cabeçalho 1 76 11" xfId="4754"/>
    <cellStyle name="Cabeçalho 1 76 12" xfId="4755"/>
    <cellStyle name="Cabeçalho 1 76 13" xfId="4756"/>
    <cellStyle name="Cabeçalho 1 76 14" xfId="4757"/>
    <cellStyle name="Cabeçalho 1 76 2" xfId="4758"/>
    <cellStyle name="Cabeçalho 1 76 3" xfId="4759"/>
    <cellStyle name="Cabeçalho 1 76 4" xfId="4760"/>
    <cellStyle name="Cabeçalho 1 76 5" xfId="4761"/>
    <cellStyle name="Cabeçalho 1 76 6" xfId="4762"/>
    <cellStyle name="Cabeçalho 1 76 7" xfId="4763"/>
    <cellStyle name="Cabeçalho 1 76 8" xfId="4764"/>
    <cellStyle name="Cabeçalho 1 76 9" xfId="4765"/>
    <cellStyle name="Cabeçalho 1 77" xfId="4766"/>
    <cellStyle name="Cabeçalho 1 77 10" xfId="4767"/>
    <cellStyle name="Cabeçalho 1 77 11" xfId="4768"/>
    <cellStyle name="Cabeçalho 1 77 12" xfId="4769"/>
    <cellStyle name="Cabeçalho 1 77 13" xfId="4770"/>
    <cellStyle name="Cabeçalho 1 77 14" xfId="4771"/>
    <cellStyle name="Cabeçalho 1 77 2" xfId="4772"/>
    <cellStyle name="Cabeçalho 1 77 3" xfId="4773"/>
    <cellStyle name="Cabeçalho 1 77 4" xfId="4774"/>
    <cellStyle name="Cabeçalho 1 77 5" xfId="4775"/>
    <cellStyle name="Cabeçalho 1 77 6" xfId="4776"/>
    <cellStyle name="Cabeçalho 1 77 7" xfId="4777"/>
    <cellStyle name="Cabeçalho 1 77 8" xfId="4778"/>
    <cellStyle name="Cabeçalho 1 77 9" xfId="4779"/>
    <cellStyle name="Cabeçalho 1 78" xfId="4780"/>
    <cellStyle name="Cabeçalho 1 78 10" xfId="4781"/>
    <cellStyle name="Cabeçalho 1 78 11" xfId="4782"/>
    <cellStyle name="Cabeçalho 1 78 12" xfId="4783"/>
    <cellStyle name="Cabeçalho 1 78 13" xfId="4784"/>
    <cellStyle name="Cabeçalho 1 78 14" xfId="4785"/>
    <cellStyle name="Cabeçalho 1 78 2" xfId="4786"/>
    <cellStyle name="Cabeçalho 1 78 3" xfId="4787"/>
    <cellStyle name="Cabeçalho 1 78 4" xfId="4788"/>
    <cellStyle name="Cabeçalho 1 78 5" xfId="4789"/>
    <cellStyle name="Cabeçalho 1 78 6" xfId="4790"/>
    <cellStyle name="Cabeçalho 1 78 7" xfId="4791"/>
    <cellStyle name="Cabeçalho 1 78 8" xfId="4792"/>
    <cellStyle name="Cabeçalho 1 78 9" xfId="4793"/>
    <cellStyle name="Cabeçalho 1 79" xfId="4794"/>
    <cellStyle name="Cabeçalho 1 79 10" xfId="4795"/>
    <cellStyle name="Cabeçalho 1 79 11" xfId="4796"/>
    <cellStyle name="Cabeçalho 1 79 12" xfId="4797"/>
    <cellStyle name="Cabeçalho 1 79 13" xfId="4798"/>
    <cellStyle name="Cabeçalho 1 79 14" xfId="4799"/>
    <cellStyle name="Cabeçalho 1 79 2" xfId="4800"/>
    <cellStyle name="Cabeçalho 1 79 3" xfId="4801"/>
    <cellStyle name="Cabeçalho 1 79 4" xfId="4802"/>
    <cellStyle name="Cabeçalho 1 79 5" xfId="4803"/>
    <cellStyle name="Cabeçalho 1 79 6" xfId="4804"/>
    <cellStyle name="Cabeçalho 1 79 7" xfId="4805"/>
    <cellStyle name="Cabeçalho 1 79 8" xfId="4806"/>
    <cellStyle name="Cabeçalho 1 79 9" xfId="4807"/>
    <cellStyle name="Cabeçalho 1 8" xfId="4808"/>
    <cellStyle name="Cabeçalho 1 8 10" xfId="4809"/>
    <cellStyle name="Cabeçalho 1 8 11" xfId="4810"/>
    <cellStyle name="Cabeçalho 1 8 12" xfId="4811"/>
    <cellStyle name="Cabeçalho 1 8 13" xfId="4812"/>
    <cellStyle name="Cabeçalho 1 8 14" xfId="4813"/>
    <cellStyle name="Cabeçalho 1 8 2" xfId="4814"/>
    <cellStyle name="Cabeçalho 1 8 3" xfId="4815"/>
    <cellStyle name="Cabeçalho 1 8 4" xfId="4816"/>
    <cellStyle name="Cabeçalho 1 8 5" xfId="4817"/>
    <cellStyle name="Cabeçalho 1 8 6" xfId="4818"/>
    <cellStyle name="Cabeçalho 1 8 7" xfId="4819"/>
    <cellStyle name="Cabeçalho 1 8 8" xfId="4820"/>
    <cellStyle name="Cabeçalho 1 8 9" xfId="4821"/>
    <cellStyle name="Cabeçalho 1 80" xfId="4822"/>
    <cellStyle name="Cabeçalho 1 80 10" xfId="4823"/>
    <cellStyle name="Cabeçalho 1 80 11" xfId="4824"/>
    <cellStyle name="Cabeçalho 1 80 12" xfId="4825"/>
    <cellStyle name="Cabeçalho 1 80 13" xfId="4826"/>
    <cellStyle name="Cabeçalho 1 80 14" xfId="4827"/>
    <cellStyle name="Cabeçalho 1 80 2" xfId="4828"/>
    <cellStyle name="Cabeçalho 1 80 3" xfId="4829"/>
    <cellStyle name="Cabeçalho 1 80 4" xfId="4830"/>
    <cellStyle name="Cabeçalho 1 80 5" xfId="4831"/>
    <cellStyle name="Cabeçalho 1 80 6" xfId="4832"/>
    <cellStyle name="Cabeçalho 1 80 7" xfId="4833"/>
    <cellStyle name="Cabeçalho 1 80 8" xfId="4834"/>
    <cellStyle name="Cabeçalho 1 80 9" xfId="4835"/>
    <cellStyle name="Cabeçalho 1 81" xfId="4836"/>
    <cellStyle name="Cabeçalho 1 81 10" xfId="4837"/>
    <cellStyle name="Cabeçalho 1 81 11" xfId="4838"/>
    <cellStyle name="Cabeçalho 1 81 12" xfId="4839"/>
    <cellStyle name="Cabeçalho 1 81 13" xfId="4840"/>
    <cellStyle name="Cabeçalho 1 81 14" xfId="4841"/>
    <cellStyle name="Cabeçalho 1 81 2" xfId="4842"/>
    <cellStyle name="Cabeçalho 1 81 3" xfId="4843"/>
    <cellStyle name="Cabeçalho 1 81 4" xfId="4844"/>
    <cellStyle name="Cabeçalho 1 81 5" xfId="4845"/>
    <cellStyle name="Cabeçalho 1 81 6" xfId="4846"/>
    <cellStyle name="Cabeçalho 1 81 7" xfId="4847"/>
    <cellStyle name="Cabeçalho 1 81 8" xfId="4848"/>
    <cellStyle name="Cabeçalho 1 81 9" xfId="4849"/>
    <cellStyle name="Cabeçalho 1 82" xfId="4850"/>
    <cellStyle name="Cabeçalho 1 82 10" xfId="4851"/>
    <cellStyle name="Cabeçalho 1 82 11" xfId="4852"/>
    <cellStyle name="Cabeçalho 1 82 12" xfId="4853"/>
    <cellStyle name="Cabeçalho 1 82 13" xfId="4854"/>
    <cellStyle name="Cabeçalho 1 82 14" xfId="4855"/>
    <cellStyle name="Cabeçalho 1 82 2" xfId="4856"/>
    <cellStyle name="Cabeçalho 1 82 3" xfId="4857"/>
    <cellStyle name="Cabeçalho 1 82 4" xfId="4858"/>
    <cellStyle name="Cabeçalho 1 82 5" xfId="4859"/>
    <cellStyle name="Cabeçalho 1 82 6" xfId="4860"/>
    <cellStyle name="Cabeçalho 1 82 7" xfId="4861"/>
    <cellStyle name="Cabeçalho 1 82 8" xfId="4862"/>
    <cellStyle name="Cabeçalho 1 82 9" xfId="4863"/>
    <cellStyle name="Cabeçalho 1 83" xfId="4864"/>
    <cellStyle name="Cabeçalho 1 83 10" xfId="4865"/>
    <cellStyle name="Cabeçalho 1 83 11" xfId="4866"/>
    <cellStyle name="Cabeçalho 1 83 12" xfId="4867"/>
    <cellStyle name="Cabeçalho 1 83 13" xfId="4868"/>
    <cellStyle name="Cabeçalho 1 83 14" xfId="4869"/>
    <cellStyle name="Cabeçalho 1 83 2" xfId="4870"/>
    <cellStyle name="Cabeçalho 1 83 3" xfId="4871"/>
    <cellStyle name="Cabeçalho 1 83 4" xfId="4872"/>
    <cellStyle name="Cabeçalho 1 83 5" xfId="4873"/>
    <cellStyle name="Cabeçalho 1 83 6" xfId="4874"/>
    <cellStyle name="Cabeçalho 1 83 7" xfId="4875"/>
    <cellStyle name="Cabeçalho 1 83 8" xfId="4876"/>
    <cellStyle name="Cabeçalho 1 83 9" xfId="4877"/>
    <cellStyle name="Cabeçalho 1 84" xfId="4878"/>
    <cellStyle name="Cabeçalho 1 84 10" xfId="4879"/>
    <cellStyle name="Cabeçalho 1 84 11" xfId="4880"/>
    <cellStyle name="Cabeçalho 1 84 12" xfId="4881"/>
    <cellStyle name="Cabeçalho 1 84 13" xfId="4882"/>
    <cellStyle name="Cabeçalho 1 84 14" xfId="4883"/>
    <cellStyle name="Cabeçalho 1 84 2" xfId="4884"/>
    <cellStyle name="Cabeçalho 1 84 3" xfId="4885"/>
    <cellStyle name="Cabeçalho 1 84 4" xfId="4886"/>
    <cellStyle name="Cabeçalho 1 84 5" xfId="4887"/>
    <cellStyle name="Cabeçalho 1 84 6" xfId="4888"/>
    <cellStyle name="Cabeçalho 1 84 7" xfId="4889"/>
    <cellStyle name="Cabeçalho 1 84 8" xfId="4890"/>
    <cellStyle name="Cabeçalho 1 84 9" xfId="4891"/>
    <cellStyle name="Cabeçalho 1 85" xfId="4892"/>
    <cellStyle name="Cabeçalho 1 85 10" xfId="4893"/>
    <cellStyle name="Cabeçalho 1 85 11" xfId="4894"/>
    <cellStyle name="Cabeçalho 1 85 12" xfId="4895"/>
    <cellStyle name="Cabeçalho 1 85 13" xfId="4896"/>
    <cellStyle name="Cabeçalho 1 85 14" xfId="4897"/>
    <cellStyle name="Cabeçalho 1 85 2" xfId="4898"/>
    <cellStyle name="Cabeçalho 1 85 3" xfId="4899"/>
    <cellStyle name="Cabeçalho 1 85 4" xfId="4900"/>
    <cellStyle name="Cabeçalho 1 85 5" xfId="4901"/>
    <cellStyle name="Cabeçalho 1 85 6" xfId="4902"/>
    <cellStyle name="Cabeçalho 1 85 7" xfId="4903"/>
    <cellStyle name="Cabeçalho 1 85 8" xfId="4904"/>
    <cellStyle name="Cabeçalho 1 85 9" xfId="4905"/>
    <cellStyle name="Cabeçalho 1 86" xfId="4906"/>
    <cellStyle name="Cabeçalho 1 86 10" xfId="4907"/>
    <cellStyle name="Cabeçalho 1 86 11" xfId="4908"/>
    <cellStyle name="Cabeçalho 1 86 12" xfId="4909"/>
    <cellStyle name="Cabeçalho 1 86 13" xfId="4910"/>
    <cellStyle name="Cabeçalho 1 86 14" xfId="4911"/>
    <cellStyle name="Cabeçalho 1 86 2" xfId="4912"/>
    <cellStyle name="Cabeçalho 1 86 3" xfId="4913"/>
    <cellStyle name="Cabeçalho 1 86 4" xfId="4914"/>
    <cellStyle name="Cabeçalho 1 86 5" xfId="4915"/>
    <cellStyle name="Cabeçalho 1 86 6" xfId="4916"/>
    <cellStyle name="Cabeçalho 1 86 7" xfId="4917"/>
    <cellStyle name="Cabeçalho 1 86 8" xfId="4918"/>
    <cellStyle name="Cabeçalho 1 86 9" xfId="4919"/>
    <cellStyle name="Cabeçalho 1 87" xfId="4920"/>
    <cellStyle name="Cabeçalho 1 87 10" xfId="4921"/>
    <cellStyle name="Cabeçalho 1 87 11" xfId="4922"/>
    <cellStyle name="Cabeçalho 1 87 12" xfId="4923"/>
    <cellStyle name="Cabeçalho 1 87 13" xfId="4924"/>
    <cellStyle name="Cabeçalho 1 87 14" xfId="4925"/>
    <cellStyle name="Cabeçalho 1 87 2" xfId="4926"/>
    <cellStyle name="Cabeçalho 1 87 3" xfId="4927"/>
    <cellStyle name="Cabeçalho 1 87 4" xfId="4928"/>
    <cellStyle name="Cabeçalho 1 87 5" xfId="4929"/>
    <cellStyle name="Cabeçalho 1 87 6" xfId="4930"/>
    <cellStyle name="Cabeçalho 1 87 7" xfId="4931"/>
    <cellStyle name="Cabeçalho 1 87 8" xfId="4932"/>
    <cellStyle name="Cabeçalho 1 87 9" xfId="4933"/>
    <cellStyle name="Cabeçalho 1 88" xfId="4934"/>
    <cellStyle name="Cabeçalho 1 88 10" xfId="4935"/>
    <cellStyle name="Cabeçalho 1 88 11" xfId="4936"/>
    <cellStyle name="Cabeçalho 1 88 12" xfId="4937"/>
    <cellStyle name="Cabeçalho 1 88 13" xfId="4938"/>
    <cellStyle name="Cabeçalho 1 88 14" xfId="4939"/>
    <cellStyle name="Cabeçalho 1 88 2" xfId="4940"/>
    <cellStyle name="Cabeçalho 1 88 3" xfId="4941"/>
    <cellStyle name="Cabeçalho 1 88 4" xfId="4942"/>
    <cellStyle name="Cabeçalho 1 88 5" xfId="4943"/>
    <cellStyle name="Cabeçalho 1 88 6" xfId="4944"/>
    <cellStyle name="Cabeçalho 1 88 7" xfId="4945"/>
    <cellStyle name="Cabeçalho 1 88 8" xfId="4946"/>
    <cellStyle name="Cabeçalho 1 88 9" xfId="4947"/>
    <cellStyle name="Cabeçalho 1 89" xfId="4948"/>
    <cellStyle name="Cabeçalho 1 89 10" xfId="4949"/>
    <cellStyle name="Cabeçalho 1 89 11" xfId="4950"/>
    <cellStyle name="Cabeçalho 1 89 12" xfId="4951"/>
    <cellStyle name="Cabeçalho 1 89 13" xfId="4952"/>
    <cellStyle name="Cabeçalho 1 89 14" xfId="4953"/>
    <cellStyle name="Cabeçalho 1 89 2" xfId="4954"/>
    <cellStyle name="Cabeçalho 1 89 3" xfId="4955"/>
    <cellStyle name="Cabeçalho 1 89 4" xfId="4956"/>
    <cellStyle name="Cabeçalho 1 89 5" xfId="4957"/>
    <cellStyle name="Cabeçalho 1 89 6" xfId="4958"/>
    <cellStyle name="Cabeçalho 1 89 7" xfId="4959"/>
    <cellStyle name="Cabeçalho 1 89 8" xfId="4960"/>
    <cellStyle name="Cabeçalho 1 89 9" xfId="4961"/>
    <cellStyle name="Cabeçalho 1 9" xfId="4962"/>
    <cellStyle name="Cabeçalho 1 9 10" xfId="4963"/>
    <cellStyle name="Cabeçalho 1 9 11" xfId="4964"/>
    <cellStyle name="Cabeçalho 1 9 12" xfId="4965"/>
    <cellStyle name="Cabeçalho 1 9 13" xfId="4966"/>
    <cellStyle name="Cabeçalho 1 9 14" xfId="4967"/>
    <cellStyle name="Cabeçalho 1 9 2" xfId="4968"/>
    <cellStyle name="Cabeçalho 1 9 3" xfId="4969"/>
    <cellStyle name="Cabeçalho 1 9 4" xfId="4970"/>
    <cellStyle name="Cabeçalho 1 9 5" xfId="4971"/>
    <cellStyle name="Cabeçalho 1 9 6" xfId="4972"/>
    <cellStyle name="Cabeçalho 1 9 7" xfId="4973"/>
    <cellStyle name="Cabeçalho 1 9 8" xfId="4974"/>
    <cellStyle name="Cabeçalho 1 9 9" xfId="4975"/>
    <cellStyle name="Cabeçalho 1 90" xfId="4976"/>
    <cellStyle name="Cabeçalho 1 90 10" xfId="4977"/>
    <cellStyle name="Cabeçalho 1 90 11" xfId="4978"/>
    <cellStyle name="Cabeçalho 1 90 12" xfId="4979"/>
    <cellStyle name="Cabeçalho 1 90 13" xfId="4980"/>
    <cellStyle name="Cabeçalho 1 90 14" xfId="4981"/>
    <cellStyle name="Cabeçalho 1 90 2" xfId="4982"/>
    <cellStyle name="Cabeçalho 1 90 3" xfId="4983"/>
    <cellStyle name="Cabeçalho 1 90 4" xfId="4984"/>
    <cellStyle name="Cabeçalho 1 90 5" xfId="4985"/>
    <cellStyle name="Cabeçalho 1 90 6" xfId="4986"/>
    <cellStyle name="Cabeçalho 1 90 7" xfId="4987"/>
    <cellStyle name="Cabeçalho 1 90 8" xfId="4988"/>
    <cellStyle name="Cabeçalho 1 90 9" xfId="4989"/>
    <cellStyle name="Cabeçalho 1 91" xfId="4990"/>
    <cellStyle name="Cabeçalho 1 91 10" xfId="4991"/>
    <cellStyle name="Cabeçalho 1 91 11" xfId="4992"/>
    <cellStyle name="Cabeçalho 1 91 12" xfId="4993"/>
    <cellStyle name="Cabeçalho 1 91 13" xfId="4994"/>
    <cellStyle name="Cabeçalho 1 91 14" xfId="4995"/>
    <cellStyle name="Cabeçalho 1 91 2" xfId="4996"/>
    <cellStyle name="Cabeçalho 1 91 3" xfId="4997"/>
    <cellStyle name="Cabeçalho 1 91 4" xfId="4998"/>
    <cellStyle name="Cabeçalho 1 91 5" xfId="4999"/>
    <cellStyle name="Cabeçalho 1 91 6" xfId="5000"/>
    <cellStyle name="Cabeçalho 1 91 7" xfId="5001"/>
    <cellStyle name="Cabeçalho 1 91 8" xfId="5002"/>
    <cellStyle name="Cabeçalho 1 91 9" xfId="5003"/>
    <cellStyle name="Cabeçalho 1 92" xfId="5004"/>
    <cellStyle name="Cabeçalho 1 92 10" xfId="5005"/>
    <cellStyle name="Cabeçalho 1 92 11" xfId="5006"/>
    <cellStyle name="Cabeçalho 1 92 12" xfId="5007"/>
    <cellStyle name="Cabeçalho 1 92 13" xfId="5008"/>
    <cellStyle name="Cabeçalho 1 92 14" xfId="5009"/>
    <cellStyle name="Cabeçalho 1 92 2" xfId="5010"/>
    <cellStyle name="Cabeçalho 1 92 3" xfId="5011"/>
    <cellStyle name="Cabeçalho 1 92 4" xfId="5012"/>
    <cellStyle name="Cabeçalho 1 92 5" xfId="5013"/>
    <cellStyle name="Cabeçalho 1 92 6" xfId="5014"/>
    <cellStyle name="Cabeçalho 1 92 7" xfId="5015"/>
    <cellStyle name="Cabeçalho 1 92 8" xfId="5016"/>
    <cellStyle name="Cabeçalho 1 92 9" xfId="5017"/>
    <cellStyle name="Cabeçalho 1 93" xfId="5018"/>
    <cellStyle name="Cabeçalho 1 93 10" xfId="5019"/>
    <cellStyle name="Cabeçalho 1 93 11" xfId="5020"/>
    <cellStyle name="Cabeçalho 1 93 12" xfId="5021"/>
    <cellStyle name="Cabeçalho 1 93 13" xfId="5022"/>
    <cellStyle name="Cabeçalho 1 93 14" xfId="5023"/>
    <cellStyle name="Cabeçalho 1 93 2" xfId="5024"/>
    <cellStyle name="Cabeçalho 1 93 3" xfId="5025"/>
    <cellStyle name="Cabeçalho 1 93 4" xfId="5026"/>
    <cellStyle name="Cabeçalho 1 93 5" xfId="5027"/>
    <cellStyle name="Cabeçalho 1 93 6" xfId="5028"/>
    <cellStyle name="Cabeçalho 1 93 7" xfId="5029"/>
    <cellStyle name="Cabeçalho 1 93 8" xfId="5030"/>
    <cellStyle name="Cabeçalho 1 93 9" xfId="5031"/>
    <cellStyle name="Cabeçalho 1 94" xfId="5032"/>
    <cellStyle name="Cabeçalho 1 94 10" xfId="5033"/>
    <cellStyle name="Cabeçalho 1 94 11" xfId="5034"/>
    <cellStyle name="Cabeçalho 1 94 12" xfId="5035"/>
    <cellStyle name="Cabeçalho 1 94 13" xfId="5036"/>
    <cellStyle name="Cabeçalho 1 94 14" xfId="5037"/>
    <cellStyle name="Cabeçalho 1 94 2" xfId="5038"/>
    <cellStyle name="Cabeçalho 1 94 3" xfId="5039"/>
    <cellStyle name="Cabeçalho 1 94 4" xfId="5040"/>
    <cellStyle name="Cabeçalho 1 94 5" xfId="5041"/>
    <cellStyle name="Cabeçalho 1 94 6" xfId="5042"/>
    <cellStyle name="Cabeçalho 1 94 7" xfId="5043"/>
    <cellStyle name="Cabeçalho 1 94 8" xfId="5044"/>
    <cellStyle name="Cabeçalho 1 94 9" xfId="5045"/>
    <cellStyle name="Cabeçalho 1 95" xfId="5046"/>
    <cellStyle name="Cabeçalho 1 95 10" xfId="5047"/>
    <cellStyle name="Cabeçalho 1 95 11" xfId="5048"/>
    <cellStyle name="Cabeçalho 1 95 12" xfId="5049"/>
    <cellStyle name="Cabeçalho 1 95 13" xfId="5050"/>
    <cellStyle name="Cabeçalho 1 95 14" xfId="5051"/>
    <cellStyle name="Cabeçalho 1 95 2" xfId="5052"/>
    <cellStyle name="Cabeçalho 1 95 3" xfId="5053"/>
    <cellStyle name="Cabeçalho 1 95 4" xfId="5054"/>
    <cellStyle name="Cabeçalho 1 95 5" xfId="5055"/>
    <cellStyle name="Cabeçalho 1 95 6" xfId="5056"/>
    <cellStyle name="Cabeçalho 1 95 7" xfId="5057"/>
    <cellStyle name="Cabeçalho 1 95 8" xfId="5058"/>
    <cellStyle name="Cabeçalho 1 95 9" xfId="5059"/>
    <cellStyle name="Cabeçalho 1 96" xfId="5060"/>
    <cellStyle name="Cabeçalho 1 96 10" xfId="5061"/>
    <cellStyle name="Cabeçalho 1 96 11" xfId="5062"/>
    <cellStyle name="Cabeçalho 1 96 12" xfId="5063"/>
    <cellStyle name="Cabeçalho 1 96 13" xfId="5064"/>
    <cellStyle name="Cabeçalho 1 96 14" xfId="5065"/>
    <cellStyle name="Cabeçalho 1 96 2" xfId="5066"/>
    <cellStyle name="Cabeçalho 1 96 3" xfId="5067"/>
    <cellStyle name="Cabeçalho 1 96 4" xfId="5068"/>
    <cellStyle name="Cabeçalho 1 96 5" xfId="5069"/>
    <cellStyle name="Cabeçalho 1 96 6" xfId="5070"/>
    <cellStyle name="Cabeçalho 1 96 7" xfId="5071"/>
    <cellStyle name="Cabeçalho 1 96 8" xfId="5072"/>
    <cellStyle name="Cabeçalho 1 96 9" xfId="5073"/>
    <cellStyle name="Cabeçalho 1 97" xfId="5074"/>
    <cellStyle name="Cabeçalho 1 97 10" xfId="5075"/>
    <cellStyle name="Cabeçalho 1 97 11" xfId="5076"/>
    <cellStyle name="Cabeçalho 1 97 12" xfId="5077"/>
    <cellStyle name="Cabeçalho 1 97 13" xfId="5078"/>
    <cellStyle name="Cabeçalho 1 97 14" xfId="5079"/>
    <cellStyle name="Cabeçalho 1 97 2" xfId="5080"/>
    <cellStyle name="Cabeçalho 1 97 3" xfId="5081"/>
    <cellStyle name="Cabeçalho 1 97 4" xfId="5082"/>
    <cellStyle name="Cabeçalho 1 97 5" xfId="5083"/>
    <cellStyle name="Cabeçalho 1 97 6" xfId="5084"/>
    <cellStyle name="Cabeçalho 1 97 7" xfId="5085"/>
    <cellStyle name="Cabeçalho 1 97 8" xfId="5086"/>
    <cellStyle name="Cabeçalho 1 97 9" xfId="5087"/>
    <cellStyle name="Cabeçalho 1 98" xfId="5088"/>
    <cellStyle name="Cabeçalho 1 98 10" xfId="5089"/>
    <cellStyle name="Cabeçalho 1 98 11" xfId="5090"/>
    <cellStyle name="Cabeçalho 1 98 12" xfId="5091"/>
    <cellStyle name="Cabeçalho 1 98 13" xfId="5092"/>
    <cellStyle name="Cabeçalho 1 98 14" xfId="5093"/>
    <cellStyle name="Cabeçalho 1 98 2" xfId="5094"/>
    <cellStyle name="Cabeçalho 1 98 3" xfId="5095"/>
    <cellStyle name="Cabeçalho 1 98 4" xfId="5096"/>
    <cellStyle name="Cabeçalho 1 98 5" xfId="5097"/>
    <cellStyle name="Cabeçalho 1 98 6" xfId="5098"/>
    <cellStyle name="Cabeçalho 1 98 7" xfId="5099"/>
    <cellStyle name="Cabeçalho 1 98 8" xfId="5100"/>
    <cellStyle name="Cabeçalho 1 98 9" xfId="5101"/>
    <cellStyle name="Cabeçalho 1 99" xfId="5102"/>
    <cellStyle name="Cabeçalho 1 99 10" xfId="5103"/>
    <cellStyle name="Cabeçalho 1 99 11" xfId="5104"/>
    <cellStyle name="Cabeçalho 1 99 12" xfId="5105"/>
    <cellStyle name="Cabeçalho 1 99 13" xfId="5106"/>
    <cellStyle name="Cabeçalho 1 99 14" xfId="5107"/>
    <cellStyle name="Cabeçalho 1 99 2" xfId="5108"/>
    <cellStyle name="Cabeçalho 1 99 3" xfId="5109"/>
    <cellStyle name="Cabeçalho 1 99 4" xfId="5110"/>
    <cellStyle name="Cabeçalho 1 99 5" xfId="5111"/>
    <cellStyle name="Cabeçalho 1 99 6" xfId="5112"/>
    <cellStyle name="Cabeçalho 1 99 7" xfId="5113"/>
    <cellStyle name="Cabeçalho 1 99 8" xfId="5114"/>
    <cellStyle name="Cabeçalho 1 99 9" xfId="5115"/>
    <cellStyle name="Cabeçalho 2" xfId="524"/>
    <cellStyle name="Cabeçalho 2 10" xfId="5116"/>
    <cellStyle name="Cabeçalho 2 10 10" xfId="5117"/>
    <cellStyle name="Cabeçalho 2 10 11" xfId="5118"/>
    <cellStyle name="Cabeçalho 2 10 12" xfId="5119"/>
    <cellStyle name="Cabeçalho 2 10 13" xfId="5120"/>
    <cellStyle name="Cabeçalho 2 10 14" xfId="5121"/>
    <cellStyle name="Cabeçalho 2 10 2" xfId="5122"/>
    <cellStyle name="Cabeçalho 2 10 3" xfId="5123"/>
    <cellStyle name="Cabeçalho 2 10 4" xfId="5124"/>
    <cellStyle name="Cabeçalho 2 10 5" xfId="5125"/>
    <cellStyle name="Cabeçalho 2 10 6" xfId="5126"/>
    <cellStyle name="Cabeçalho 2 10 7" xfId="5127"/>
    <cellStyle name="Cabeçalho 2 10 8" xfId="5128"/>
    <cellStyle name="Cabeçalho 2 10 9" xfId="5129"/>
    <cellStyle name="Cabeçalho 2 100" xfId="5130"/>
    <cellStyle name="Cabeçalho 2 100 10" xfId="5131"/>
    <cellStyle name="Cabeçalho 2 100 11" xfId="5132"/>
    <cellStyle name="Cabeçalho 2 100 12" xfId="5133"/>
    <cellStyle name="Cabeçalho 2 100 13" xfId="5134"/>
    <cellStyle name="Cabeçalho 2 100 14" xfId="5135"/>
    <cellStyle name="Cabeçalho 2 100 2" xfId="5136"/>
    <cellStyle name="Cabeçalho 2 100 3" xfId="5137"/>
    <cellStyle name="Cabeçalho 2 100 4" xfId="5138"/>
    <cellStyle name="Cabeçalho 2 100 5" xfId="5139"/>
    <cellStyle name="Cabeçalho 2 100 6" xfId="5140"/>
    <cellStyle name="Cabeçalho 2 100 7" xfId="5141"/>
    <cellStyle name="Cabeçalho 2 100 8" xfId="5142"/>
    <cellStyle name="Cabeçalho 2 100 9" xfId="5143"/>
    <cellStyle name="Cabeçalho 2 101" xfId="5144"/>
    <cellStyle name="Cabeçalho 2 101 10" xfId="5145"/>
    <cellStyle name="Cabeçalho 2 101 11" xfId="5146"/>
    <cellStyle name="Cabeçalho 2 101 12" xfId="5147"/>
    <cellStyle name="Cabeçalho 2 101 13" xfId="5148"/>
    <cellStyle name="Cabeçalho 2 101 14" xfId="5149"/>
    <cellStyle name="Cabeçalho 2 101 2" xfId="5150"/>
    <cellStyle name="Cabeçalho 2 101 3" xfId="5151"/>
    <cellStyle name="Cabeçalho 2 101 4" xfId="5152"/>
    <cellStyle name="Cabeçalho 2 101 5" xfId="5153"/>
    <cellStyle name="Cabeçalho 2 101 6" xfId="5154"/>
    <cellStyle name="Cabeçalho 2 101 7" xfId="5155"/>
    <cellStyle name="Cabeçalho 2 101 8" xfId="5156"/>
    <cellStyle name="Cabeçalho 2 101 9" xfId="5157"/>
    <cellStyle name="Cabeçalho 2 102" xfId="5158"/>
    <cellStyle name="Cabeçalho 2 102 10" xfId="5159"/>
    <cellStyle name="Cabeçalho 2 102 11" xfId="5160"/>
    <cellStyle name="Cabeçalho 2 102 12" xfId="5161"/>
    <cellStyle name="Cabeçalho 2 102 13" xfId="5162"/>
    <cellStyle name="Cabeçalho 2 102 14" xfId="5163"/>
    <cellStyle name="Cabeçalho 2 102 2" xfId="5164"/>
    <cellStyle name="Cabeçalho 2 102 3" xfId="5165"/>
    <cellStyle name="Cabeçalho 2 102 4" xfId="5166"/>
    <cellStyle name="Cabeçalho 2 102 5" xfId="5167"/>
    <cellStyle name="Cabeçalho 2 102 6" xfId="5168"/>
    <cellStyle name="Cabeçalho 2 102 7" xfId="5169"/>
    <cellStyle name="Cabeçalho 2 102 8" xfId="5170"/>
    <cellStyle name="Cabeçalho 2 102 9" xfId="5171"/>
    <cellStyle name="Cabeçalho 2 103" xfId="5172"/>
    <cellStyle name="Cabeçalho 2 103 10" xfId="5173"/>
    <cellStyle name="Cabeçalho 2 103 11" xfId="5174"/>
    <cellStyle name="Cabeçalho 2 103 12" xfId="5175"/>
    <cellStyle name="Cabeçalho 2 103 13" xfId="5176"/>
    <cellStyle name="Cabeçalho 2 103 14" xfId="5177"/>
    <cellStyle name="Cabeçalho 2 103 2" xfId="5178"/>
    <cellStyle name="Cabeçalho 2 103 3" xfId="5179"/>
    <cellStyle name="Cabeçalho 2 103 4" xfId="5180"/>
    <cellStyle name="Cabeçalho 2 103 5" xfId="5181"/>
    <cellStyle name="Cabeçalho 2 103 6" xfId="5182"/>
    <cellStyle name="Cabeçalho 2 103 7" xfId="5183"/>
    <cellStyle name="Cabeçalho 2 103 8" xfId="5184"/>
    <cellStyle name="Cabeçalho 2 103 9" xfId="5185"/>
    <cellStyle name="Cabeçalho 2 104" xfId="5186"/>
    <cellStyle name="Cabeçalho 2 104 10" xfId="5187"/>
    <cellStyle name="Cabeçalho 2 104 11" xfId="5188"/>
    <cellStyle name="Cabeçalho 2 104 12" xfId="5189"/>
    <cellStyle name="Cabeçalho 2 104 13" xfId="5190"/>
    <cellStyle name="Cabeçalho 2 104 14" xfId="5191"/>
    <cellStyle name="Cabeçalho 2 104 2" xfId="5192"/>
    <cellStyle name="Cabeçalho 2 104 3" xfId="5193"/>
    <cellStyle name="Cabeçalho 2 104 4" xfId="5194"/>
    <cellStyle name="Cabeçalho 2 104 5" xfId="5195"/>
    <cellStyle name="Cabeçalho 2 104 6" xfId="5196"/>
    <cellStyle name="Cabeçalho 2 104 7" xfId="5197"/>
    <cellStyle name="Cabeçalho 2 104 8" xfId="5198"/>
    <cellStyle name="Cabeçalho 2 104 9" xfId="5199"/>
    <cellStyle name="Cabeçalho 2 105" xfId="5200"/>
    <cellStyle name="Cabeçalho 2 105 10" xfId="5201"/>
    <cellStyle name="Cabeçalho 2 105 11" xfId="5202"/>
    <cellStyle name="Cabeçalho 2 105 12" xfId="5203"/>
    <cellStyle name="Cabeçalho 2 105 13" xfId="5204"/>
    <cellStyle name="Cabeçalho 2 105 14" xfId="5205"/>
    <cellStyle name="Cabeçalho 2 105 2" xfId="5206"/>
    <cellStyle name="Cabeçalho 2 105 3" xfId="5207"/>
    <cellStyle name="Cabeçalho 2 105 4" xfId="5208"/>
    <cellStyle name="Cabeçalho 2 105 5" xfId="5209"/>
    <cellStyle name="Cabeçalho 2 105 6" xfId="5210"/>
    <cellStyle name="Cabeçalho 2 105 7" xfId="5211"/>
    <cellStyle name="Cabeçalho 2 105 8" xfId="5212"/>
    <cellStyle name="Cabeçalho 2 105 9" xfId="5213"/>
    <cellStyle name="Cabeçalho 2 106" xfId="5214"/>
    <cellStyle name="Cabeçalho 2 106 10" xfId="5215"/>
    <cellStyle name="Cabeçalho 2 106 11" xfId="5216"/>
    <cellStyle name="Cabeçalho 2 106 12" xfId="5217"/>
    <cellStyle name="Cabeçalho 2 106 13" xfId="5218"/>
    <cellStyle name="Cabeçalho 2 106 14" xfId="5219"/>
    <cellStyle name="Cabeçalho 2 106 2" xfId="5220"/>
    <cellStyle name="Cabeçalho 2 106 3" xfId="5221"/>
    <cellStyle name="Cabeçalho 2 106 4" xfId="5222"/>
    <cellStyle name="Cabeçalho 2 106 5" xfId="5223"/>
    <cellStyle name="Cabeçalho 2 106 6" xfId="5224"/>
    <cellStyle name="Cabeçalho 2 106 7" xfId="5225"/>
    <cellStyle name="Cabeçalho 2 106 8" xfId="5226"/>
    <cellStyle name="Cabeçalho 2 106 9" xfId="5227"/>
    <cellStyle name="Cabeçalho 2 107" xfId="5228"/>
    <cellStyle name="Cabeçalho 2 107 10" xfId="5229"/>
    <cellStyle name="Cabeçalho 2 107 11" xfId="5230"/>
    <cellStyle name="Cabeçalho 2 107 12" xfId="5231"/>
    <cellStyle name="Cabeçalho 2 107 13" xfId="5232"/>
    <cellStyle name="Cabeçalho 2 107 14" xfId="5233"/>
    <cellStyle name="Cabeçalho 2 107 2" xfId="5234"/>
    <cellStyle name="Cabeçalho 2 107 3" xfId="5235"/>
    <cellStyle name="Cabeçalho 2 107 4" xfId="5236"/>
    <cellStyle name="Cabeçalho 2 107 5" xfId="5237"/>
    <cellStyle name="Cabeçalho 2 107 6" xfId="5238"/>
    <cellStyle name="Cabeçalho 2 107 7" xfId="5239"/>
    <cellStyle name="Cabeçalho 2 107 8" xfId="5240"/>
    <cellStyle name="Cabeçalho 2 107 9" xfId="5241"/>
    <cellStyle name="Cabeçalho 2 108" xfId="5242"/>
    <cellStyle name="Cabeçalho 2 108 10" xfId="5243"/>
    <cellStyle name="Cabeçalho 2 108 11" xfId="5244"/>
    <cellStyle name="Cabeçalho 2 108 12" xfId="5245"/>
    <cellStyle name="Cabeçalho 2 108 13" xfId="5246"/>
    <cellStyle name="Cabeçalho 2 108 14" xfId="5247"/>
    <cellStyle name="Cabeçalho 2 108 2" xfId="5248"/>
    <cellStyle name="Cabeçalho 2 108 3" xfId="5249"/>
    <cellStyle name="Cabeçalho 2 108 4" xfId="5250"/>
    <cellStyle name="Cabeçalho 2 108 5" xfId="5251"/>
    <cellStyle name="Cabeçalho 2 108 6" xfId="5252"/>
    <cellStyle name="Cabeçalho 2 108 7" xfId="5253"/>
    <cellStyle name="Cabeçalho 2 108 8" xfId="5254"/>
    <cellStyle name="Cabeçalho 2 108 9" xfId="5255"/>
    <cellStyle name="Cabeçalho 2 109" xfId="5256"/>
    <cellStyle name="Cabeçalho 2 109 10" xfId="5257"/>
    <cellStyle name="Cabeçalho 2 109 11" xfId="5258"/>
    <cellStyle name="Cabeçalho 2 109 12" xfId="5259"/>
    <cellStyle name="Cabeçalho 2 109 13" xfId="5260"/>
    <cellStyle name="Cabeçalho 2 109 14" xfId="5261"/>
    <cellStyle name="Cabeçalho 2 109 2" xfId="5262"/>
    <cellStyle name="Cabeçalho 2 109 3" xfId="5263"/>
    <cellStyle name="Cabeçalho 2 109 4" xfId="5264"/>
    <cellStyle name="Cabeçalho 2 109 5" xfId="5265"/>
    <cellStyle name="Cabeçalho 2 109 6" xfId="5266"/>
    <cellStyle name="Cabeçalho 2 109 7" xfId="5267"/>
    <cellStyle name="Cabeçalho 2 109 8" xfId="5268"/>
    <cellStyle name="Cabeçalho 2 109 9" xfId="5269"/>
    <cellStyle name="Cabeçalho 2 11" xfId="5270"/>
    <cellStyle name="Cabeçalho 2 11 10" xfId="5271"/>
    <cellStyle name="Cabeçalho 2 11 11" xfId="5272"/>
    <cellStyle name="Cabeçalho 2 11 12" xfId="5273"/>
    <cellStyle name="Cabeçalho 2 11 13" xfId="5274"/>
    <cellStyle name="Cabeçalho 2 11 14" xfId="5275"/>
    <cellStyle name="Cabeçalho 2 11 2" xfId="5276"/>
    <cellStyle name="Cabeçalho 2 11 3" xfId="5277"/>
    <cellStyle name="Cabeçalho 2 11 4" xfId="5278"/>
    <cellStyle name="Cabeçalho 2 11 5" xfId="5279"/>
    <cellStyle name="Cabeçalho 2 11 6" xfId="5280"/>
    <cellStyle name="Cabeçalho 2 11 7" xfId="5281"/>
    <cellStyle name="Cabeçalho 2 11 8" xfId="5282"/>
    <cellStyle name="Cabeçalho 2 11 9" xfId="5283"/>
    <cellStyle name="Cabeçalho 2 110" xfId="5284"/>
    <cellStyle name="Cabeçalho 2 110 10" xfId="5285"/>
    <cellStyle name="Cabeçalho 2 110 11" xfId="5286"/>
    <cellStyle name="Cabeçalho 2 110 12" xfId="5287"/>
    <cellStyle name="Cabeçalho 2 110 13" xfId="5288"/>
    <cellStyle name="Cabeçalho 2 110 14" xfId="5289"/>
    <cellStyle name="Cabeçalho 2 110 2" xfId="5290"/>
    <cellStyle name="Cabeçalho 2 110 3" xfId="5291"/>
    <cellStyle name="Cabeçalho 2 110 4" xfId="5292"/>
    <cellStyle name="Cabeçalho 2 110 5" xfId="5293"/>
    <cellStyle name="Cabeçalho 2 110 6" xfId="5294"/>
    <cellStyle name="Cabeçalho 2 110 7" xfId="5295"/>
    <cellStyle name="Cabeçalho 2 110 8" xfId="5296"/>
    <cellStyle name="Cabeçalho 2 110 9" xfId="5297"/>
    <cellStyle name="Cabeçalho 2 111" xfId="5298"/>
    <cellStyle name="Cabeçalho 2 111 10" xfId="5299"/>
    <cellStyle name="Cabeçalho 2 111 11" xfId="5300"/>
    <cellStyle name="Cabeçalho 2 111 12" xfId="5301"/>
    <cellStyle name="Cabeçalho 2 111 13" xfId="5302"/>
    <cellStyle name="Cabeçalho 2 111 14" xfId="5303"/>
    <cellStyle name="Cabeçalho 2 111 2" xfId="5304"/>
    <cellStyle name="Cabeçalho 2 111 3" xfId="5305"/>
    <cellStyle name="Cabeçalho 2 111 4" xfId="5306"/>
    <cellStyle name="Cabeçalho 2 111 5" xfId="5307"/>
    <cellStyle name="Cabeçalho 2 111 6" xfId="5308"/>
    <cellStyle name="Cabeçalho 2 111 7" xfId="5309"/>
    <cellStyle name="Cabeçalho 2 111 8" xfId="5310"/>
    <cellStyle name="Cabeçalho 2 111 9" xfId="5311"/>
    <cellStyle name="Cabeçalho 2 112" xfId="5312"/>
    <cellStyle name="Cabeçalho 2 112 10" xfId="5313"/>
    <cellStyle name="Cabeçalho 2 112 11" xfId="5314"/>
    <cellStyle name="Cabeçalho 2 112 12" xfId="5315"/>
    <cellStyle name="Cabeçalho 2 112 13" xfId="5316"/>
    <cellStyle name="Cabeçalho 2 112 14" xfId="5317"/>
    <cellStyle name="Cabeçalho 2 112 2" xfId="5318"/>
    <cellStyle name="Cabeçalho 2 112 3" xfId="5319"/>
    <cellStyle name="Cabeçalho 2 112 4" xfId="5320"/>
    <cellStyle name="Cabeçalho 2 112 5" xfId="5321"/>
    <cellStyle name="Cabeçalho 2 112 6" xfId="5322"/>
    <cellStyle name="Cabeçalho 2 112 7" xfId="5323"/>
    <cellStyle name="Cabeçalho 2 112 8" xfId="5324"/>
    <cellStyle name="Cabeçalho 2 112 9" xfId="5325"/>
    <cellStyle name="Cabeçalho 2 113" xfId="5326"/>
    <cellStyle name="Cabeçalho 2 113 10" xfId="5327"/>
    <cellStyle name="Cabeçalho 2 113 11" xfId="5328"/>
    <cellStyle name="Cabeçalho 2 113 12" xfId="5329"/>
    <cellStyle name="Cabeçalho 2 113 13" xfId="5330"/>
    <cellStyle name="Cabeçalho 2 113 14" xfId="5331"/>
    <cellStyle name="Cabeçalho 2 113 2" xfId="5332"/>
    <cellStyle name="Cabeçalho 2 113 3" xfId="5333"/>
    <cellStyle name="Cabeçalho 2 113 4" xfId="5334"/>
    <cellStyle name="Cabeçalho 2 113 5" xfId="5335"/>
    <cellStyle name="Cabeçalho 2 113 6" xfId="5336"/>
    <cellStyle name="Cabeçalho 2 113 7" xfId="5337"/>
    <cellStyle name="Cabeçalho 2 113 8" xfId="5338"/>
    <cellStyle name="Cabeçalho 2 113 9" xfId="5339"/>
    <cellStyle name="Cabeçalho 2 114" xfId="5340"/>
    <cellStyle name="Cabeçalho 2 114 10" xfId="5341"/>
    <cellStyle name="Cabeçalho 2 114 11" xfId="5342"/>
    <cellStyle name="Cabeçalho 2 114 12" xfId="5343"/>
    <cellStyle name="Cabeçalho 2 114 13" xfId="5344"/>
    <cellStyle name="Cabeçalho 2 114 14" xfId="5345"/>
    <cellStyle name="Cabeçalho 2 114 2" xfId="5346"/>
    <cellStyle name="Cabeçalho 2 114 3" xfId="5347"/>
    <cellStyle name="Cabeçalho 2 114 4" xfId="5348"/>
    <cellStyle name="Cabeçalho 2 114 5" xfId="5349"/>
    <cellStyle name="Cabeçalho 2 114 6" xfId="5350"/>
    <cellStyle name="Cabeçalho 2 114 7" xfId="5351"/>
    <cellStyle name="Cabeçalho 2 114 8" xfId="5352"/>
    <cellStyle name="Cabeçalho 2 114 9" xfId="5353"/>
    <cellStyle name="Cabeçalho 2 115" xfId="5354"/>
    <cellStyle name="Cabeçalho 2 115 10" xfId="5355"/>
    <cellStyle name="Cabeçalho 2 115 11" xfId="5356"/>
    <cellStyle name="Cabeçalho 2 115 12" xfId="5357"/>
    <cellStyle name="Cabeçalho 2 115 13" xfId="5358"/>
    <cellStyle name="Cabeçalho 2 115 14" xfId="5359"/>
    <cellStyle name="Cabeçalho 2 115 2" xfId="5360"/>
    <cellStyle name="Cabeçalho 2 115 3" xfId="5361"/>
    <cellStyle name="Cabeçalho 2 115 4" xfId="5362"/>
    <cellStyle name="Cabeçalho 2 115 5" xfId="5363"/>
    <cellStyle name="Cabeçalho 2 115 6" xfId="5364"/>
    <cellStyle name="Cabeçalho 2 115 7" xfId="5365"/>
    <cellStyle name="Cabeçalho 2 115 8" xfId="5366"/>
    <cellStyle name="Cabeçalho 2 115 9" xfId="5367"/>
    <cellStyle name="Cabeçalho 2 116" xfId="5368"/>
    <cellStyle name="Cabeçalho 2 116 10" xfId="5369"/>
    <cellStyle name="Cabeçalho 2 116 11" xfId="5370"/>
    <cellStyle name="Cabeçalho 2 116 12" xfId="5371"/>
    <cellStyle name="Cabeçalho 2 116 13" xfId="5372"/>
    <cellStyle name="Cabeçalho 2 116 14" xfId="5373"/>
    <cellStyle name="Cabeçalho 2 116 2" xfId="5374"/>
    <cellStyle name="Cabeçalho 2 116 3" xfId="5375"/>
    <cellStyle name="Cabeçalho 2 116 4" xfId="5376"/>
    <cellStyle name="Cabeçalho 2 116 5" xfId="5377"/>
    <cellStyle name="Cabeçalho 2 116 6" xfId="5378"/>
    <cellStyle name="Cabeçalho 2 116 7" xfId="5379"/>
    <cellStyle name="Cabeçalho 2 116 8" xfId="5380"/>
    <cellStyle name="Cabeçalho 2 116 9" xfId="5381"/>
    <cellStyle name="Cabeçalho 2 117" xfId="5382"/>
    <cellStyle name="Cabeçalho 2 117 10" xfId="5383"/>
    <cellStyle name="Cabeçalho 2 117 11" xfId="5384"/>
    <cellStyle name="Cabeçalho 2 117 12" xfId="5385"/>
    <cellStyle name="Cabeçalho 2 117 13" xfId="5386"/>
    <cellStyle name="Cabeçalho 2 117 14" xfId="5387"/>
    <cellStyle name="Cabeçalho 2 117 2" xfId="5388"/>
    <cellStyle name="Cabeçalho 2 117 3" xfId="5389"/>
    <cellStyle name="Cabeçalho 2 117 4" xfId="5390"/>
    <cellStyle name="Cabeçalho 2 117 5" xfId="5391"/>
    <cellStyle name="Cabeçalho 2 117 6" xfId="5392"/>
    <cellStyle name="Cabeçalho 2 117 7" xfId="5393"/>
    <cellStyle name="Cabeçalho 2 117 8" xfId="5394"/>
    <cellStyle name="Cabeçalho 2 117 9" xfId="5395"/>
    <cellStyle name="Cabeçalho 2 118" xfId="5396"/>
    <cellStyle name="Cabeçalho 2 118 10" xfId="5397"/>
    <cellStyle name="Cabeçalho 2 118 11" xfId="5398"/>
    <cellStyle name="Cabeçalho 2 118 12" xfId="5399"/>
    <cellStyle name="Cabeçalho 2 118 13" xfId="5400"/>
    <cellStyle name="Cabeçalho 2 118 14" xfId="5401"/>
    <cellStyle name="Cabeçalho 2 118 2" xfId="5402"/>
    <cellStyle name="Cabeçalho 2 118 3" xfId="5403"/>
    <cellStyle name="Cabeçalho 2 118 4" xfId="5404"/>
    <cellStyle name="Cabeçalho 2 118 5" xfId="5405"/>
    <cellStyle name="Cabeçalho 2 118 6" xfId="5406"/>
    <cellStyle name="Cabeçalho 2 118 7" xfId="5407"/>
    <cellStyle name="Cabeçalho 2 118 8" xfId="5408"/>
    <cellStyle name="Cabeçalho 2 118 9" xfId="5409"/>
    <cellStyle name="Cabeçalho 2 119" xfId="5410"/>
    <cellStyle name="Cabeçalho 2 119 10" xfId="5411"/>
    <cellStyle name="Cabeçalho 2 119 11" xfId="5412"/>
    <cellStyle name="Cabeçalho 2 119 12" xfId="5413"/>
    <cellStyle name="Cabeçalho 2 119 13" xfId="5414"/>
    <cellStyle name="Cabeçalho 2 119 14" xfId="5415"/>
    <cellStyle name="Cabeçalho 2 119 2" xfId="5416"/>
    <cellStyle name="Cabeçalho 2 119 3" xfId="5417"/>
    <cellStyle name="Cabeçalho 2 119 4" xfId="5418"/>
    <cellStyle name="Cabeçalho 2 119 5" xfId="5419"/>
    <cellStyle name="Cabeçalho 2 119 6" xfId="5420"/>
    <cellStyle name="Cabeçalho 2 119 7" xfId="5421"/>
    <cellStyle name="Cabeçalho 2 119 8" xfId="5422"/>
    <cellStyle name="Cabeçalho 2 119 9" xfId="5423"/>
    <cellStyle name="Cabeçalho 2 12" xfId="5424"/>
    <cellStyle name="Cabeçalho 2 12 10" xfId="5425"/>
    <cellStyle name="Cabeçalho 2 12 11" xfId="5426"/>
    <cellStyle name="Cabeçalho 2 12 12" xfId="5427"/>
    <cellStyle name="Cabeçalho 2 12 13" xfId="5428"/>
    <cellStyle name="Cabeçalho 2 12 14" xfId="5429"/>
    <cellStyle name="Cabeçalho 2 12 2" xfId="5430"/>
    <cellStyle name="Cabeçalho 2 12 3" xfId="5431"/>
    <cellStyle name="Cabeçalho 2 12 4" xfId="5432"/>
    <cellStyle name="Cabeçalho 2 12 5" xfId="5433"/>
    <cellStyle name="Cabeçalho 2 12 6" xfId="5434"/>
    <cellStyle name="Cabeçalho 2 12 7" xfId="5435"/>
    <cellStyle name="Cabeçalho 2 12 8" xfId="5436"/>
    <cellStyle name="Cabeçalho 2 12 9" xfId="5437"/>
    <cellStyle name="Cabeçalho 2 120" xfId="5438"/>
    <cellStyle name="Cabeçalho 2 120 10" xfId="5439"/>
    <cellStyle name="Cabeçalho 2 120 11" xfId="5440"/>
    <cellStyle name="Cabeçalho 2 120 12" xfId="5441"/>
    <cellStyle name="Cabeçalho 2 120 13" xfId="5442"/>
    <cellStyle name="Cabeçalho 2 120 14" xfId="5443"/>
    <cellStyle name="Cabeçalho 2 120 2" xfId="5444"/>
    <cellStyle name="Cabeçalho 2 120 3" xfId="5445"/>
    <cellStyle name="Cabeçalho 2 120 4" xfId="5446"/>
    <cellStyle name="Cabeçalho 2 120 5" xfId="5447"/>
    <cellStyle name="Cabeçalho 2 120 6" xfId="5448"/>
    <cellStyle name="Cabeçalho 2 120 7" xfId="5449"/>
    <cellStyle name="Cabeçalho 2 120 8" xfId="5450"/>
    <cellStyle name="Cabeçalho 2 120 9" xfId="5451"/>
    <cellStyle name="Cabeçalho 2 121" xfId="5452"/>
    <cellStyle name="Cabeçalho 2 121 10" xfId="5453"/>
    <cellStyle name="Cabeçalho 2 121 11" xfId="5454"/>
    <cellStyle name="Cabeçalho 2 121 12" xfId="5455"/>
    <cellStyle name="Cabeçalho 2 121 13" xfId="5456"/>
    <cellStyle name="Cabeçalho 2 121 14" xfId="5457"/>
    <cellStyle name="Cabeçalho 2 121 2" xfId="5458"/>
    <cellStyle name="Cabeçalho 2 121 3" xfId="5459"/>
    <cellStyle name="Cabeçalho 2 121 4" xfId="5460"/>
    <cellStyle name="Cabeçalho 2 121 5" xfId="5461"/>
    <cellStyle name="Cabeçalho 2 121 6" xfId="5462"/>
    <cellStyle name="Cabeçalho 2 121 7" xfId="5463"/>
    <cellStyle name="Cabeçalho 2 121 8" xfId="5464"/>
    <cellStyle name="Cabeçalho 2 121 9" xfId="5465"/>
    <cellStyle name="Cabeçalho 2 122" xfId="5466"/>
    <cellStyle name="Cabeçalho 2 122 10" xfId="5467"/>
    <cellStyle name="Cabeçalho 2 122 11" xfId="5468"/>
    <cellStyle name="Cabeçalho 2 122 12" xfId="5469"/>
    <cellStyle name="Cabeçalho 2 122 13" xfId="5470"/>
    <cellStyle name="Cabeçalho 2 122 14" xfId="5471"/>
    <cellStyle name="Cabeçalho 2 122 2" xfId="5472"/>
    <cellStyle name="Cabeçalho 2 122 3" xfId="5473"/>
    <cellStyle name="Cabeçalho 2 122 4" xfId="5474"/>
    <cellStyle name="Cabeçalho 2 122 5" xfId="5475"/>
    <cellStyle name="Cabeçalho 2 122 6" xfId="5476"/>
    <cellStyle name="Cabeçalho 2 122 7" xfId="5477"/>
    <cellStyle name="Cabeçalho 2 122 8" xfId="5478"/>
    <cellStyle name="Cabeçalho 2 122 9" xfId="5479"/>
    <cellStyle name="Cabeçalho 2 123" xfId="5480"/>
    <cellStyle name="Cabeçalho 2 123 10" xfId="5481"/>
    <cellStyle name="Cabeçalho 2 123 11" xfId="5482"/>
    <cellStyle name="Cabeçalho 2 123 12" xfId="5483"/>
    <cellStyle name="Cabeçalho 2 123 13" xfId="5484"/>
    <cellStyle name="Cabeçalho 2 123 14" xfId="5485"/>
    <cellStyle name="Cabeçalho 2 123 2" xfId="5486"/>
    <cellStyle name="Cabeçalho 2 123 3" xfId="5487"/>
    <cellStyle name="Cabeçalho 2 123 4" xfId="5488"/>
    <cellStyle name="Cabeçalho 2 123 5" xfId="5489"/>
    <cellStyle name="Cabeçalho 2 123 6" xfId="5490"/>
    <cellStyle name="Cabeçalho 2 123 7" xfId="5491"/>
    <cellStyle name="Cabeçalho 2 123 8" xfId="5492"/>
    <cellStyle name="Cabeçalho 2 123 9" xfId="5493"/>
    <cellStyle name="Cabeçalho 2 124" xfId="5494"/>
    <cellStyle name="Cabeçalho 2 124 10" xfId="5495"/>
    <cellStyle name="Cabeçalho 2 124 11" xfId="5496"/>
    <cellStyle name="Cabeçalho 2 124 12" xfId="5497"/>
    <cellStyle name="Cabeçalho 2 124 13" xfId="5498"/>
    <cellStyle name="Cabeçalho 2 124 14" xfId="5499"/>
    <cellStyle name="Cabeçalho 2 124 2" xfId="5500"/>
    <cellStyle name="Cabeçalho 2 124 3" xfId="5501"/>
    <cellStyle name="Cabeçalho 2 124 4" xfId="5502"/>
    <cellStyle name="Cabeçalho 2 124 5" xfId="5503"/>
    <cellStyle name="Cabeçalho 2 124 6" xfId="5504"/>
    <cellStyle name="Cabeçalho 2 124 7" xfId="5505"/>
    <cellStyle name="Cabeçalho 2 124 8" xfId="5506"/>
    <cellStyle name="Cabeçalho 2 124 9" xfId="5507"/>
    <cellStyle name="Cabeçalho 2 125" xfId="5508"/>
    <cellStyle name="Cabeçalho 2 125 10" xfId="5509"/>
    <cellStyle name="Cabeçalho 2 125 11" xfId="5510"/>
    <cellStyle name="Cabeçalho 2 125 12" xfId="5511"/>
    <cellStyle name="Cabeçalho 2 125 13" xfId="5512"/>
    <cellStyle name="Cabeçalho 2 125 14" xfId="5513"/>
    <cellStyle name="Cabeçalho 2 125 2" xfId="5514"/>
    <cellStyle name="Cabeçalho 2 125 3" xfId="5515"/>
    <cellStyle name="Cabeçalho 2 125 4" xfId="5516"/>
    <cellStyle name="Cabeçalho 2 125 5" xfId="5517"/>
    <cellStyle name="Cabeçalho 2 125 6" xfId="5518"/>
    <cellStyle name="Cabeçalho 2 125 7" xfId="5519"/>
    <cellStyle name="Cabeçalho 2 125 8" xfId="5520"/>
    <cellStyle name="Cabeçalho 2 125 9" xfId="5521"/>
    <cellStyle name="Cabeçalho 2 126" xfId="5522"/>
    <cellStyle name="Cabeçalho 2 126 10" xfId="5523"/>
    <cellStyle name="Cabeçalho 2 126 11" xfId="5524"/>
    <cellStyle name="Cabeçalho 2 126 12" xfId="5525"/>
    <cellStyle name="Cabeçalho 2 126 13" xfId="5526"/>
    <cellStyle name="Cabeçalho 2 126 14" xfId="5527"/>
    <cellStyle name="Cabeçalho 2 126 2" xfId="5528"/>
    <cellStyle name="Cabeçalho 2 126 3" xfId="5529"/>
    <cellStyle name="Cabeçalho 2 126 4" xfId="5530"/>
    <cellStyle name="Cabeçalho 2 126 5" xfId="5531"/>
    <cellStyle name="Cabeçalho 2 126 6" xfId="5532"/>
    <cellStyle name="Cabeçalho 2 126 7" xfId="5533"/>
    <cellStyle name="Cabeçalho 2 126 8" xfId="5534"/>
    <cellStyle name="Cabeçalho 2 126 9" xfId="5535"/>
    <cellStyle name="Cabeçalho 2 127" xfId="5536"/>
    <cellStyle name="Cabeçalho 2 127 10" xfId="5537"/>
    <cellStyle name="Cabeçalho 2 127 11" xfId="5538"/>
    <cellStyle name="Cabeçalho 2 127 12" xfId="5539"/>
    <cellStyle name="Cabeçalho 2 127 13" xfId="5540"/>
    <cellStyle name="Cabeçalho 2 127 14" xfId="5541"/>
    <cellStyle name="Cabeçalho 2 127 2" xfId="5542"/>
    <cellStyle name="Cabeçalho 2 127 3" xfId="5543"/>
    <cellStyle name="Cabeçalho 2 127 4" xfId="5544"/>
    <cellStyle name="Cabeçalho 2 127 5" xfId="5545"/>
    <cellStyle name="Cabeçalho 2 127 6" xfId="5546"/>
    <cellStyle name="Cabeçalho 2 127 7" xfId="5547"/>
    <cellStyle name="Cabeçalho 2 127 8" xfId="5548"/>
    <cellStyle name="Cabeçalho 2 127 9" xfId="5549"/>
    <cellStyle name="Cabeçalho 2 128" xfId="5550"/>
    <cellStyle name="Cabeçalho 2 128 10" xfId="5551"/>
    <cellStyle name="Cabeçalho 2 128 11" xfId="5552"/>
    <cellStyle name="Cabeçalho 2 128 12" xfId="5553"/>
    <cellStyle name="Cabeçalho 2 128 13" xfId="5554"/>
    <cellStyle name="Cabeçalho 2 128 14" xfId="5555"/>
    <cellStyle name="Cabeçalho 2 128 2" xfId="5556"/>
    <cellStyle name="Cabeçalho 2 128 3" xfId="5557"/>
    <cellStyle name="Cabeçalho 2 128 4" xfId="5558"/>
    <cellStyle name="Cabeçalho 2 128 5" xfId="5559"/>
    <cellStyle name="Cabeçalho 2 128 6" xfId="5560"/>
    <cellStyle name="Cabeçalho 2 128 7" xfId="5561"/>
    <cellStyle name="Cabeçalho 2 128 8" xfId="5562"/>
    <cellStyle name="Cabeçalho 2 128 9" xfId="5563"/>
    <cellStyle name="Cabeçalho 2 129" xfId="5564"/>
    <cellStyle name="Cabeçalho 2 129 10" xfId="5565"/>
    <cellStyle name="Cabeçalho 2 129 11" xfId="5566"/>
    <cellStyle name="Cabeçalho 2 129 12" xfId="5567"/>
    <cellStyle name="Cabeçalho 2 129 13" xfId="5568"/>
    <cellStyle name="Cabeçalho 2 129 14" xfId="5569"/>
    <cellStyle name="Cabeçalho 2 129 2" xfId="5570"/>
    <cellStyle name="Cabeçalho 2 129 3" xfId="5571"/>
    <cellStyle name="Cabeçalho 2 129 4" xfId="5572"/>
    <cellStyle name="Cabeçalho 2 129 5" xfId="5573"/>
    <cellStyle name="Cabeçalho 2 129 6" xfId="5574"/>
    <cellStyle name="Cabeçalho 2 129 7" xfId="5575"/>
    <cellStyle name="Cabeçalho 2 129 8" xfId="5576"/>
    <cellStyle name="Cabeçalho 2 129 9" xfId="5577"/>
    <cellStyle name="Cabeçalho 2 13" xfId="5578"/>
    <cellStyle name="Cabeçalho 2 13 10" xfId="5579"/>
    <cellStyle name="Cabeçalho 2 13 11" xfId="5580"/>
    <cellStyle name="Cabeçalho 2 13 12" xfId="5581"/>
    <cellStyle name="Cabeçalho 2 13 13" xfId="5582"/>
    <cellStyle name="Cabeçalho 2 13 14" xfId="5583"/>
    <cellStyle name="Cabeçalho 2 13 2" xfId="5584"/>
    <cellStyle name="Cabeçalho 2 13 3" xfId="5585"/>
    <cellStyle name="Cabeçalho 2 13 4" xfId="5586"/>
    <cellStyle name="Cabeçalho 2 13 5" xfId="5587"/>
    <cellStyle name="Cabeçalho 2 13 6" xfId="5588"/>
    <cellStyle name="Cabeçalho 2 13 7" xfId="5589"/>
    <cellStyle name="Cabeçalho 2 13 8" xfId="5590"/>
    <cellStyle name="Cabeçalho 2 13 9" xfId="5591"/>
    <cellStyle name="Cabeçalho 2 130" xfId="5592"/>
    <cellStyle name="Cabeçalho 2 130 10" xfId="5593"/>
    <cellStyle name="Cabeçalho 2 130 11" xfId="5594"/>
    <cellStyle name="Cabeçalho 2 130 12" xfId="5595"/>
    <cellStyle name="Cabeçalho 2 130 13" xfId="5596"/>
    <cellStyle name="Cabeçalho 2 130 14" xfId="5597"/>
    <cellStyle name="Cabeçalho 2 130 2" xfId="5598"/>
    <cellStyle name="Cabeçalho 2 130 3" xfId="5599"/>
    <cellStyle name="Cabeçalho 2 130 4" xfId="5600"/>
    <cellStyle name="Cabeçalho 2 130 5" xfId="5601"/>
    <cellStyle name="Cabeçalho 2 130 6" xfId="5602"/>
    <cellStyle name="Cabeçalho 2 130 7" xfId="5603"/>
    <cellStyle name="Cabeçalho 2 130 8" xfId="5604"/>
    <cellStyle name="Cabeçalho 2 130 9" xfId="5605"/>
    <cellStyle name="Cabeçalho 2 131" xfId="5606"/>
    <cellStyle name="Cabeçalho 2 131 10" xfId="5607"/>
    <cellStyle name="Cabeçalho 2 131 11" xfId="5608"/>
    <cellStyle name="Cabeçalho 2 131 12" xfId="5609"/>
    <cellStyle name="Cabeçalho 2 131 13" xfId="5610"/>
    <cellStyle name="Cabeçalho 2 131 14" xfId="5611"/>
    <cellStyle name="Cabeçalho 2 131 2" xfId="5612"/>
    <cellStyle name="Cabeçalho 2 131 3" xfId="5613"/>
    <cellStyle name="Cabeçalho 2 131 4" xfId="5614"/>
    <cellStyle name="Cabeçalho 2 131 5" xfId="5615"/>
    <cellStyle name="Cabeçalho 2 131 6" xfId="5616"/>
    <cellStyle name="Cabeçalho 2 131 7" xfId="5617"/>
    <cellStyle name="Cabeçalho 2 131 8" xfId="5618"/>
    <cellStyle name="Cabeçalho 2 131 9" xfId="5619"/>
    <cellStyle name="Cabeçalho 2 132" xfId="5620"/>
    <cellStyle name="Cabeçalho 2 132 10" xfId="5621"/>
    <cellStyle name="Cabeçalho 2 132 11" xfId="5622"/>
    <cellStyle name="Cabeçalho 2 132 12" xfId="5623"/>
    <cellStyle name="Cabeçalho 2 132 13" xfId="5624"/>
    <cellStyle name="Cabeçalho 2 132 14" xfId="5625"/>
    <cellStyle name="Cabeçalho 2 132 2" xfId="5626"/>
    <cellStyle name="Cabeçalho 2 132 3" xfId="5627"/>
    <cellStyle name="Cabeçalho 2 132 4" xfId="5628"/>
    <cellStyle name="Cabeçalho 2 132 5" xfId="5629"/>
    <cellStyle name="Cabeçalho 2 132 6" xfId="5630"/>
    <cellStyle name="Cabeçalho 2 132 7" xfId="5631"/>
    <cellStyle name="Cabeçalho 2 132 8" xfId="5632"/>
    <cellStyle name="Cabeçalho 2 132 9" xfId="5633"/>
    <cellStyle name="Cabeçalho 2 133" xfId="5634"/>
    <cellStyle name="Cabeçalho 2 133 10" xfId="5635"/>
    <cellStyle name="Cabeçalho 2 133 11" xfId="5636"/>
    <cellStyle name="Cabeçalho 2 133 12" xfId="5637"/>
    <cellStyle name="Cabeçalho 2 133 13" xfId="5638"/>
    <cellStyle name="Cabeçalho 2 133 14" xfId="5639"/>
    <cellStyle name="Cabeçalho 2 133 2" xfId="5640"/>
    <cellStyle name="Cabeçalho 2 133 3" xfId="5641"/>
    <cellStyle name="Cabeçalho 2 133 4" xfId="5642"/>
    <cellStyle name="Cabeçalho 2 133 5" xfId="5643"/>
    <cellStyle name="Cabeçalho 2 133 6" xfId="5644"/>
    <cellStyle name="Cabeçalho 2 133 7" xfId="5645"/>
    <cellStyle name="Cabeçalho 2 133 8" xfId="5646"/>
    <cellStyle name="Cabeçalho 2 133 9" xfId="5647"/>
    <cellStyle name="Cabeçalho 2 134" xfId="5648"/>
    <cellStyle name="Cabeçalho 2 134 10" xfId="5649"/>
    <cellStyle name="Cabeçalho 2 134 11" xfId="5650"/>
    <cellStyle name="Cabeçalho 2 134 12" xfId="5651"/>
    <cellStyle name="Cabeçalho 2 134 13" xfId="5652"/>
    <cellStyle name="Cabeçalho 2 134 14" xfId="5653"/>
    <cellStyle name="Cabeçalho 2 134 2" xfId="5654"/>
    <cellStyle name="Cabeçalho 2 134 3" xfId="5655"/>
    <cellStyle name="Cabeçalho 2 134 4" xfId="5656"/>
    <cellStyle name="Cabeçalho 2 134 5" xfId="5657"/>
    <cellStyle name="Cabeçalho 2 134 6" xfId="5658"/>
    <cellStyle name="Cabeçalho 2 134 7" xfId="5659"/>
    <cellStyle name="Cabeçalho 2 134 8" xfId="5660"/>
    <cellStyle name="Cabeçalho 2 134 9" xfId="5661"/>
    <cellStyle name="Cabeçalho 2 135" xfId="5662"/>
    <cellStyle name="Cabeçalho 2 135 10" xfId="5663"/>
    <cellStyle name="Cabeçalho 2 135 11" xfId="5664"/>
    <cellStyle name="Cabeçalho 2 135 12" xfId="5665"/>
    <cellStyle name="Cabeçalho 2 135 13" xfId="5666"/>
    <cellStyle name="Cabeçalho 2 135 14" xfId="5667"/>
    <cellStyle name="Cabeçalho 2 135 2" xfId="5668"/>
    <cellStyle name="Cabeçalho 2 135 3" xfId="5669"/>
    <cellStyle name="Cabeçalho 2 135 4" xfId="5670"/>
    <cellStyle name="Cabeçalho 2 135 5" xfId="5671"/>
    <cellStyle name="Cabeçalho 2 135 6" xfId="5672"/>
    <cellStyle name="Cabeçalho 2 135 7" xfId="5673"/>
    <cellStyle name="Cabeçalho 2 135 8" xfId="5674"/>
    <cellStyle name="Cabeçalho 2 135 9" xfId="5675"/>
    <cellStyle name="Cabeçalho 2 136" xfId="5676"/>
    <cellStyle name="Cabeçalho 2 136 10" xfId="5677"/>
    <cellStyle name="Cabeçalho 2 136 11" xfId="5678"/>
    <cellStyle name="Cabeçalho 2 136 12" xfId="5679"/>
    <cellStyle name="Cabeçalho 2 136 13" xfId="5680"/>
    <cellStyle name="Cabeçalho 2 136 14" xfId="5681"/>
    <cellStyle name="Cabeçalho 2 136 2" xfId="5682"/>
    <cellStyle name="Cabeçalho 2 136 3" xfId="5683"/>
    <cellStyle name="Cabeçalho 2 136 4" xfId="5684"/>
    <cellStyle name="Cabeçalho 2 136 5" xfId="5685"/>
    <cellStyle name="Cabeçalho 2 136 6" xfId="5686"/>
    <cellStyle name="Cabeçalho 2 136 7" xfId="5687"/>
    <cellStyle name="Cabeçalho 2 136 8" xfId="5688"/>
    <cellStyle name="Cabeçalho 2 136 9" xfId="5689"/>
    <cellStyle name="Cabeçalho 2 137" xfId="5690"/>
    <cellStyle name="Cabeçalho 2 137 10" xfId="5691"/>
    <cellStyle name="Cabeçalho 2 137 11" xfId="5692"/>
    <cellStyle name="Cabeçalho 2 137 12" xfId="5693"/>
    <cellStyle name="Cabeçalho 2 137 13" xfId="5694"/>
    <cellStyle name="Cabeçalho 2 137 14" xfId="5695"/>
    <cellStyle name="Cabeçalho 2 137 2" xfId="5696"/>
    <cellStyle name="Cabeçalho 2 137 3" xfId="5697"/>
    <cellStyle name="Cabeçalho 2 137 4" xfId="5698"/>
    <cellStyle name="Cabeçalho 2 137 5" xfId="5699"/>
    <cellStyle name="Cabeçalho 2 137 6" xfId="5700"/>
    <cellStyle name="Cabeçalho 2 137 7" xfId="5701"/>
    <cellStyle name="Cabeçalho 2 137 8" xfId="5702"/>
    <cellStyle name="Cabeçalho 2 137 9" xfId="5703"/>
    <cellStyle name="Cabeçalho 2 138" xfId="5704"/>
    <cellStyle name="Cabeçalho 2 138 10" xfId="5705"/>
    <cellStyle name="Cabeçalho 2 138 11" xfId="5706"/>
    <cellStyle name="Cabeçalho 2 138 12" xfId="5707"/>
    <cellStyle name="Cabeçalho 2 138 13" xfId="5708"/>
    <cellStyle name="Cabeçalho 2 138 14" xfId="5709"/>
    <cellStyle name="Cabeçalho 2 138 2" xfId="5710"/>
    <cellStyle name="Cabeçalho 2 138 3" xfId="5711"/>
    <cellStyle name="Cabeçalho 2 138 4" xfId="5712"/>
    <cellStyle name="Cabeçalho 2 138 5" xfId="5713"/>
    <cellStyle name="Cabeçalho 2 138 6" xfId="5714"/>
    <cellStyle name="Cabeçalho 2 138 7" xfId="5715"/>
    <cellStyle name="Cabeçalho 2 138 8" xfId="5716"/>
    <cellStyle name="Cabeçalho 2 138 9" xfId="5717"/>
    <cellStyle name="Cabeçalho 2 139" xfId="5718"/>
    <cellStyle name="Cabeçalho 2 139 10" xfId="5719"/>
    <cellStyle name="Cabeçalho 2 139 11" xfId="5720"/>
    <cellStyle name="Cabeçalho 2 139 12" xfId="5721"/>
    <cellStyle name="Cabeçalho 2 139 13" xfId="5722"/>
    <cellStyle name="Cabeçalho 2 139 14" xfId="5723"/>
    <cellStyle name="Cabeçalho 2 139 2" xfId="5724"/>
    <cellStyle name="Cabeçalho 2 139 3" xfId="5725"/>
    <cellStyle name="Cabeçalho 2 139 4" xfId="5726"/>
    <cellStyle name="Cabeçalho 2 139 5" xfId="5727"/>
    <cellStyle name="Cabeçalho 2 139 6" xfId="5728"/>
    <cellStyle name="Cabeçalho 2 139 7" xfId="5729"/>
    <cellStyle name="Cabeçalho 2 139 8" xfId="5730"/>
    <cellStyle name="Cabeçalho 2 139 9" xfId="5731"/>
    <cellStyle name="Cabeçalho 2 14" xfId="5732"/>
    <cellStyle name="Cabeçalho 2 14 10" xfId="5733"/>
    <cellStyle name="Cabeçalho 2 14 11" xfId="5734"/>
    <cellStyle name="Cabeçalho 2 14 12" xfId="5735"/>
    <cellStyle name="Cabeçalho 2 14 13" xfId="5736"/>
    <cellStyle name="Cabeçalho 2 14 14" xfId="5737"/>
    <cellStyle name="Cabeçalho 2 14 2" xfId="5738"/>
    <cellStyle name="Cabeçalho 2 14 3" xfId="5739"/>
    <cellStyle name="Cabeçalho 2 14 4" xfId="5740"/>
    <cellStyle name="Cabeçalho 2 14 5" xfId="5741"/>
    <cellStyle name="Cabeçalho 2 14 6" xfId="5742"/>
    <cellStyle name="Cabeçalho 2 14 7" xfId="5743"/>
    <cellStyle name="Cabeçalho 2 14 8" xfId="5744"/>
    <cellStyle name="Cabeçalho 2 14 9" xfId="5745"/>
    <cellStyle name="Cabeçalho 2 140" xfId="5746"/>
    <cellStyle name="Cabeçalho 2 140 10" xfId="5747"/>
    <cellStyle name="Cabeçalho 2 140 11" xfId="5748"/>
    <cellStyle name="Cabeçalho 2 140 12" xfId="5749"/>
    <cellStyle name="Cabeçalho 2 140 13" xfId="5750"/>
    <cellStyle name="Cabeçalho 2 140 14" xfId="5751"/>
    <cellStyle name="Cabeçalho 2 140 2" xfId="5752"/>
    <cellStyle name="Cabeçalho 2 140 3" xfId="5753"/>
    <cellStyle name="Cabeçalho 2 140 4" xfId="5754"/>
    <cellStyle name="Cabeçalho 2 140 5" xfId="5755"/>
    <cellStyle name="Cabeçalho 2 140 6" xfId="5756"/>
    <cellStyle name="Cabeçalho 2 140 7" xfId="5757"/>
    <cellStyle name="Cabeçalho 2 140 8" xfId="5758"/>
    <cellStyle name="Cabeçalho 2 140 9" xfId="5759"/>
    <cellStyle name="Cabeçalho 2 141" xfId="5760"/>
    <cellStyle name="Cabeçalho 2 141 10" xfId="5761"/>
    <cellStyle name="Cabeçalho 2 141 11" xfId="5762"/>
    <cellStyle name="Cabeçalho 2 141 12" xfId="5763"/>
    <cellStyle name="Cabeçalho 2 141 13" xfId="5764"/>
    <cellStyle name="Cabeçalho 2 141 14" xfId="5765"/>
    <cellStyle name="Cabeçalho 2 141 2" xfId="5766"/>
    <cellStyle name="Cabeçalho 2 141 3" xfId="5767"/>
    <cellStyle name="Cabeçalho 2 141 4" xfId="5768"/>
    <cellStyle name="Cabeçalho 2 141 5" xfId="5769"/>
    <cellStyle name="Cabeçalho 2 141 6" xfId="5770"/>
    <cellStyle name="Cabeçalho 2 141 7" xfId="5771"/>
    <cellStyle name="Cabeçalho 2 141 8" xfId="5772"/>
    <cellStyle name="Cabeçalho 2 141 9" xfId="5773"/>
    <cellStyle name="Cabeçalho 2 142" xfId="5774"/>
    <cellStyle name="Cabeçalho 2 142 10" xfId="5775"/>
    <cellStyle name="Cabeçalho 2 142 11" xfId="5776"/>
    <cellStyle name="Cabeçalho 2 142 12" xfId="5777"/>
    <cellStyle name="Cabeçalho 2 142 13" xfId="5778"/>
    <cellStyle name="Cabeçalho 2 142 14" xfId="5779"/>
    <cellStyle name="Cabeçalho 2 142 2" xfId="5780"/>
    <cellStyle name="Cabeçalho 2 142 3" xfId="5781"/>
    <cellStyle name="Cabeçalho 2 142 4" xfId="5782"/>
    <cellStyle name="Cabeçalho 2 142 5" xfId="5783"/>
    <cellStyle name="Cabeçalho 2 142 6" xfId="5784"/>
    <cellStyle name="Cabeçalho 2 142 7" xfId="5785"/>
    <cellStyle name="Cabeçalho 2 142 8" xfId="5786"/>
    <cellStyle name="Cabeçalho 2 142 9" xfId="5787"/>
    <cellStyle name="Cabeçalho 2 143" xfId="5788"/>
    <cellStyle name="Cabeçalho 2 143 10" xfId="5789"/>
    <cellStyle name="Cabeçalho 2 143 11" xfId="5790"/>
    <cellStyle name="Cabeçalho 2 143 12" xfId="5791"/>
    <cellStyle name="Cabeçalho 2 143 13" xfId="5792"/>
    <cellStyle name="Cabeçalho 2 143 14" xfId="5793"/>
    <cellStyle name="Cabeçalho 2 143 2" xfId="5794"/>
    <cellStyle name="Cabeçalho 2 143 3" xfId="5795"/>
    <cellStyle name="Cabeçalho 2 143 4" xfId="5796"/>
    <cellStyle name="Cabeçalho 2 143 5" xfId="5797"/>
    <cellStyle name="Cabeçalho 2 143 6" xfId="5798"/>
    <cellStyle name="Cabeçalho 2 143 7" xfId="5799"/>
    <cellStyle name="Cabeçalho 2 143 8" xfId="5800"/>
    <cellStyle name="Cabeçalho 2 143 9" xfId="5801"/>
    <cellStyle name="Cabeçalho 2 15" xfId="5802"/>
    <cellStyle name="Cabeçalho 2 15 10" xfId="5803"/>
    <cellStyle name="Cabeçalho 2 15 11" xfId="5804"/>
    <cellStyle name="Cabeçalho 2 15 12" xfId="5805"/>
    <cellStyle name="Cabeçalho 2 15 13" xfId="5806"/>
    <cellStyle name="Cabeçalho 2 15 14" xfId="5807"/>
    <cellStyle name="Cabeçalho 2 15 2" xfId="5808"/>
    <cellStyle name="Cabeçalho 2 15 3" xfId="5809"/>
    <cellStyle name="Cabeçalho 2 15 4" xfId="5810"/>
    <cellStyle name="Cabeçalho 2 15 5" xfId="5811"/>
    <cellStyle name="Cabeçalho 2 15 6" xfId="5812"/>
    <cellStyle name="Cabeçalho 2 15 7" xfId="5813"/>
    <cellStyle name="Cabeçalho 2 15 8" xfId="5814"/>
    <cellStyle name="Cabeçalho 2 15 9" xfId="5815"/>
    <cellStyle name="Cabeçalho 2 16" xfId="5816"/>
    <cellStyle name="Cabeçalho 2 16 10" xfId="5817"/>
    <cellStyle name="Cabeçalho 2 16 11" xfId="5818"/>
    <cellStyle name="Cabeçalho 2 16 12" xfId="5819"/>
    <cellStyle name="Cabeçalho 2 16 13" xfId="5820"/>
    <cellStyle name="Cabeçalho 2 16 14" xfId="5821"/>
    <cellStyle name="Cabeçalho 2 16 2" xfId="5822"/>
    <cellStyle name="Cabeçalho 2 16 3" xfId="5823"/>
    <cellStyle name="Cabeçalho 2 16 4" xfId="5824"/>
    <cellStyle name="Cabeçalho 2 16 5" xfId="5825"/>
    <cellStyle name="Cabeçalho 2 16 6" xfId="5826"/>
    <cellStyle name="Cabeçalho 2 16 7" xfId="5827"/>
    <cellStyle name="Cabeçalho 2 16 8" xfId="5828"/>
    <cellStyle name="Cabeçalho 2 16 9" xfId="5829"/>
    <cellStyle name="Cabeçalho 2 17" xfId="5830"/>
    <cellStyle name="Cabeçalho 2 17 10" xfId="5831"/>
    <cellStyle name="Cabeçalho 2 17 11" xfId="5832"/>
    <cellStyle name="Cabeçalho 2 17 12" xfId="5833"/>
    <cellStyle name="Cabeçalho 2 17 13" xfId="5834"/>
    <cellStyle name="Cabeçalho 2 17 14" xfId="5835"/>
    <cellStyle name="Cabeçalho 2 17 2" xfId="5836"/>
    <cellStyle name="Cabeçalho 2 17 3" xfId="5837"/>
    <cellStyle name="Cabeçalho 2 17 4" xfId="5838"/>
    <cellStyle name="Cabeçalho 2 17 5" xfId="5839"/>
    <cellStyle name="Cabeçalho 2 17 6" xfId="5840"/>
    <cellStyle name="Cabeçalho 2 17 7" xfId="5841"/>
    <cellStyle name="Cabeçalho 2 17 8" xfId="5842"/>
    <cellStyle name="Cabeçalho 2 17 9" xfId="5843"/>
    <cellStyle name="Cabeçalho 2 18" xfId="5844"/>
    <cellStyle name="Cabeçalho 2 18 10" xfId="5845"/>
    <cellStyle name="Cabeçalho 2 18 11" xfId="5846"/>
    <cellStyle name="Cabeçalho 2 18 12" xfId="5847"/>
    <cellStyle name="Cabeçalho 2 18 13" xfId="5848"/>
    <cellStyle name="Cabeçalho 2 18 14" xfId="5849"/>
    <cellStyle name="Cabeçalho 2 18 2" xfId="5850"/>
    <cellStyle name="Cabeçalho 2 18 3" xfId="5851"/>
    <cellStyle name="Cabeçalho 2 18 4" xfId="5852"/>
    <cellStyle name="Cabeçalho 2 18 5" xfId="5853"/>
    <cellStyle name="Cabeçalho 2 18 6" xfId="5854"/>
    <cellStyle name="Cabeçalho 2 18 7" xfId="5855"/>
    <cellStyle name="Cabeçalho 2 18 8" xfId="5856"/>
    <cellStyle name="Cabeçalho 2 18 9" xfId="5857"/>
    <cellStyle name="Cabeçalho 2 19" xfId="5858"/>
    <cellStyle name="Cabeçalho 2 19 10" xfId="5859"/>
    <cellStyle name="Cabeçalho 2 19 11" xfId="5860"/>
    <cellStyle name="Cabeçalho 2 19 12" xfId="5861"/>
    <cellStyle name="Cabeçalho 2 19 13" xfId="5862"/>
    <cellStyle name="Cabeçalho 2 19 14" xfId="5863"/>
    <cellStyle name="Cabeçalho 2 19 2" xfId="5864"/>
    <cellStyle name="Cabeçalho 2 19 3" xfId="5865"/>
    <cellStyle name="Cabeçalho 2 19 4" xfId="5866"/>
    <cellStyle name="Cabeçalho 2 19 5" xfId="5867"/>
    <cellStyle name="Cabeçalho 2 19 6" xfId="5868"/>
    <cellStyle name="Cabeçalho 2 19 7" xfId="5869"/>
    <cellStyle name="Cabeçalho 2 19 8" xfId="5870"/>
    <cellStyle name="Cabeçalho 2 19 9" xfId="5871"/>
    <cellStyle name="Cabeçalho 2 2" xfId="5872"/>
    <cellStyle name="Cabeçalho 2 2 10" xfId="5873"/>
    <cellStyle name="Cabeçalho 2 2 11" xfId="5874"/>
    <cellStyle name="Cabeçalho 2 2 12" xfId="5875"/>
    <cellStyle name="Cabeçalho 2 2 13" xfId="5876"/>
    <cellStyle name="Cabeçalho 2 2 14" xfId="5877"/>
    <cellStyle name="Cabeçalho 2 2 2" xfId="5878"/>
    <cellStyle name="Cabeçalho 2 2 3" xfId="5879"/>
    <cellStyle name="Cabeçalho 2 2 4" xfId="5880"/>
    <cellStyle name="Cabeçalho 2 2 5" xfId="5881"/>
    <cellStyle name="Cabeçalho 2 2 6" xfId="5882"/>
    <cellStyle name="Cabeçalho 2 2 7" xfId="5883"/>
    <cellStyle name="Cabeçalho 2 2 8" xfId="5884"/>
    <cellStyle name="Cabeçalho 2 2 9" xfId="5885"/>
    <cellStyle name="Cabeçalho 2 20" xfId="5886"/>
    <cellStyle name="Cabeçalho 2 20 10" xfId="5887"/>
    <cellStyle name="Cabeçalho 2 20 11" xfId="5888"/>
    <cellStyle name="Cabeçalho 2 20 12" xfId="5889"/>
    <cellStyle name="Cabeçalho 2 20 13" xfId="5890"/>
    <cellStyle name="Cabeçalho 2 20 14" xfId="5891"/>
    <cellStyle name="Cabeçalho 2 20 2" xfId="5892"/>
    <cellStyle name="Cabeçalho 2 20 3" xfId="5893"/>
    <cellStyle name="Cabeçalho 2 20 4" xfId="5894"/>
    <cellStyle name="Cabeçalho 2 20 5" xfId="5895"/>
    <cellStyle name="Cabeçalho 2 20 6" xfId="5896"/>
    <cellStyle name="Cabeçalho 2 20 7" xfId="5897"/>
    <cellStyle name="Cabeçalho 2 20 8" xfId="5898"/>
    <cellStyle name="Cabeçalho 2 20 9" xfId="5899"/>
    <cellStyle name="Cabeçalho 2 21" xfId="5900"/>
    <cellStyle name="Cabeçalho 2 21 10" xfId="5901"/>
    <cellStyle name="Cabeçalho 2 21 11" xfId="5902"/>
    <cellStyle name="Cabeçalho 2 21 12" xfId="5903"/>
    <cellStyle name="Cabeçalho 2 21 13" xfId="5904"/>
    <cellStyle name="Cabeçalho 2 21 14" xfId="5905"/>
    <cellStyle name="Cabeçalho 2 21 2" xfId="5906"/>
    <cellStyle name="Cabeçalho 2 21 3" xfId="5907"/>
    <cellStyle name="Cabeçalho 2 21 4" xfId="5908"/>
    <cellStyle name="Cabeçalho 2 21 5" xfId="5909"/>
    <cellStyle name="Cabeçalho 2 21 6" xfId="5910"/>
    <cellStyle name="Cabeçalho 2 21 7" xfId="5911"/>
    <cellStyle name="Cabeçalho 2 21 8" xfId="5912"/>
    <cellStyle name="Cabeçalho 2 21 9" xfId="5913"/>
    <cellStyle name="Cabeçalho 2 22" xfId="5914"/>
    <cellStyle name="Cabeçalho 2 22 10" xfId="5915"/>
    <cellStyle name="Cabeçalho 2 22 11" xfId="5916"/>
    <cellStyle name="Cabeçalho 2 22 12" xfId="5917"/>
    <cellStyle name="Cabeçalho 2 22 13" xfId="5918"/>
    <cellStyle name="Cabeçalho 2 22 14" xfId="5919"/>
    <cellStyle name="Cabeçalho 2 22 2" xfId="5920"/>
    <cellStyle name="Cabeçalho 2 22 3" xfId="5921"/>
    <cellStyle name="Cabeçalho 2 22 4" xfId="5922"/>
    <cellStyle name="Cabeçalho 2 22 5" xfId="5923"/>
    <cellStyle name="Cabeçalho 2 22 6" xfId="5924"/>
    <cellStyle name="Cabeçalho 2 22 7" xfId="5925"/>
    <cellStyle name="Cabeçalho 2 22 8" xfId="5926"/>
    <cellStyle name="Cabeçalho 2 22 9" xfId="5927"/>
    <cellStyle name="Cabeçalho 2 23" xfId="5928"/>
    <cellStyle name="Cabeçalho 2 23 10" xfId="5929"/>
    <cellStyle name="Cabeçalho 2 23 11" xfId="5930"/>
    <cellStyle name="Cabeçalho 2 23 12" xfId="5931"/>
    <cellStyle name="Cabeçalho 2 23 13" xfId="5932"/>
    <cellStyle name="Cabeçalho 2 23 14" xfId="5933"/>
    <cellStyle name="Cabeçalho 2 23 2" xfId="5934"/>
    <cellStyle name="Cabeçalho 2 23 3" xfId="5935"/>
    <cellStyle name="Cabeçalho 2 23 4" xfId="5936"/>
    <cellStyle name="Cabeçalho 2 23 5" xfId="5937"/>
    <cellStyle name="Cabeçalho 2 23 6" xfId="5938"/>
    <cellStyle name="Cabeçalho 2 23 7" xfId="5939"/>
    <cellStyle name="Cabeçalho 2 23 8" xfId="5940"/>
    <cellStyle name="Cabeçalho 2 23 9" xfId="5941"/>
    <cellStyle name="Cabeçalho 2 24" xfId="5942"/>
    <cellStyle name="Cabeçalho 2 24 10" xfId="5943"/>
    <cellStyle name="Cabeçalho 2 24 11" xfId="5944"/>
    <cellStyle name="Cabeçalho 2 24 12" xfId="5945"/>
    <cellStyle name="Cabeçalho 2 24 13" xfId="5946"/>
    <cellStyle name="Cabeçalho 2 24 14" xfId="5947"/>
    <cellStyle name="Cabeçalho 2 24 2" xfId="5948"/>
    <cellStyle name="Cabeçalho 2 24 3" xfId="5949"/>
    <cellStyle name="Cabeçalho 2 24 4" xfId="5950"/>
    <cellStyle name="Cabeçalho 2 24 5" xfId="5951"/>
    <cellStyle name="Cabeçalho 2 24 6" xfId="5952"/>
    <cellStyle name="Cabeçalho 2 24 7" xfId="5953"/>
    <cellStyle name="Cabeçalho 2 24 8" xfId="5954"/>
    <cellStyle name="Cabeçalho 2 24 9" xfId="5955"/>
    <cellStyle name="Cabeçalho 2 25" xfId="5956"/>
    <cellStyle name="Cabeçalho 2 25 10" xfId="5957"/>
    <cellStyle name="Cabeçalho 2 25 11" xfId="5958"/>
    <cellStyle name="Cabeçalho 2 25 12" xfId="5959"/>
    <cellStyle name="Cabeçalho 2 25 13" xfId="5960"/>
    <cellStyle name="Cabeçalho 2 25 14" xfId="5961"/>
    <cellStyle name="Cabeçalho 2 25 2" xfId="5962"/>
    <cellStyle name="Cabeçalho 2 25 3" xfId="5963"/>
    <cellStyle name="Cabeçalho 2 25 4" xfId="5964"/>
    <cellStyle name="Cabeçalho 2 25 5" xfId="5965"/>
    <cellStyle name="Cabeçalho 2 25 6" xfId="5966"/>
    <cellStyle name="Cabeçalho 2 25 7" xfId="5967"/>
    <cellStyle name="Cabeçalho 2 25 8" xfId="5968"/>
    <cellStyle name="Cabeçalho 2 25 9" xfId="5969"/>
    <cellStyle name="Cabeçalho 2 26" xfId="5970"/>
    <cellStyle name="Cabeçalho 2 26 10" xfId="5971"/>
    <cellStyle name="Cabeçalho 2 26 11" xfId="5972"/>
    <cellStyle name="Cabeçalho 2 26 12" xfId="5973"/>
    <cellStyle name="Cabeçalho 2 26 13" xfId="5974"/>
    <cellStyle name="Cabeçalho 2 26 14" xfId="5975"/>
    <cellStyle name="Cabeçalho 2 26 2" xfId="5976"/>
    <cellStyle name="Cabeçalho 2 26 3" xfId="5977"/>
    <cellStyle name="Cabeçalho 2 26 4" xfId="5978"/>
    <cellStyle name="Cabeçalho 2 26 5" xfId="5979"/>
    <cellStyle name="Cabeçalho 2 26 6" xfId="5980"/>
    <cellStyle name="Cabeçalho 2 26 7" xfId="5981"/>
    <cellStyle name="Cabeçalho 2 26 8" xfId="5982"/>
    <cellStyle name="Cabeçalho 2 26 9" xfId="5983"/>
    <cellStyle name="Cabeçalho 2 27" xfId="5984"/>
    <cellStyle name="Cabeçalho 2 27 10" xfId="5985"/>
    <cellStyle name="Cabeçalho 2 27 11" xfId="5986"/>
    <cellStyle name="Cabeçalho 2 27 12" xfId="5987"/>
    <cellStyle name="Cabeçalho 2 27 13" xfId="5988"/>
    <cellStyle name="Cabeçalho 2 27 14" xfId="5989"/>
    <cellStyle name="Cabeçalho 2 27 2" xfId="5990"/>
    <cellStyle name="Cabeçalho 2 27 3" xfId="5991"/>
    <cellStyle name="Cabeçalho 2 27 4" xfId="5992"/>
    <cellStyle name="Cabeçalho 2 27 5" xfId="5993"/>
    <cellStyle name="Cabeçalho 2 27 6" xfId="5994"/>
    <cellStyle name="Cabeçalho 2 27 7" xfId="5995"/>
    <cellStyle name="Cabeçalho 2 27 8" xfId="5996"/>
    <cellStyle name="Cabeçalho 2 27 9" xfId="5997"/>
    <cellStyle name="Cabeçalho 2 28" xfId="5998"/>
    <cellStyle name="Cabeçalho 2 28 10" xfId="5999"/>
    <cellStyle name="Cabeçalho 2 28 11" xfId="6000"/>
    <cellStyle name="Cabeçalho 2 28 12" xfId="6001"/>
    <cellStyle name="Cabeçalho 2 28 13" xfId="6002"/>
    <cellStyle name="Cabeçalho 2 28 14" xfId="6003"/>
    <cellStyle name="Cabeçalho 2 28 2" xfId="6004"/>
    <cellStyle name="Cabeçalho 2 28 3" xfId="6005"/>
    <cellStyle name="Cabeçalho 2 28 4" xfId="6006"/>
    <cellStyle name="Cabeçalho 2 28 5" xfId="6007"/>
    <cellStyle name="Cabeçalho 2 28 6" xfId="6008"/>
    <cellStyle name="Cabeçalho 2 28 7" xfId="6009"/>
    <cellStyle name="Cabeçalho 2 28 8" xfId="6010"/>
    <cellStyle name="Cabeçalho 2 28 9" xfId="6011"/>
    <cellStyle name="Cabeçalho 2 29" xfId="6012"/>
    <cellStyle name="Cabeçalho 2 29 10" xfId="6013"/>
    <cellStyle name="Cabeçalho 2 29 11" xfId="6014"/>
    <cellStyle name="Cabeçalho 2 29 12" xfId="6015"/>
    <cellStyle name="Cabeçalho 2 29 13" xfId="6016"/>
    <cellStyle name="Cabeçalho 2 29 14" xfId="6017"/>
    <cellStyle name="Cabeçalho 2 29 2" xfId="6018"/>
    <cellStyle name="Cabeçalho 2 29 3" xfId="6019"/>
    <cellStyle name="Cabeçalho 2 29 4" xfId="6020"/>
    <cellStyle name="Cabeçalho 2 29 5" xfId="6021"/>
    <cellStyle name="Cabeçalho 2 29 6" xfId="6022"/>
    <cellStyle name="Cabeçalho 2 29 7" xfId="6023"/>
    <cellStyle name="Cabeçalho 2 29 8" xfId="6024"/>
    <cellStyle name="Cabeçalho 2 29 9" xfId="6025"/>
    <cellStyle name="Cabeçalho 2 3" xfId="6026"/>
    <cellStyle name="Cabeçalho 2 3 10" xfId="6027"/>
    <cellStyle name="Cabeçalho 2 3 11" xfId="6028"/>
    <cellStyle name="Cabeçalho 2 3 12" xfId="6029"/>
    <cellStyle name="Cabeçalho 2 3 13" xfId="6030"/>
    <cellStyle name="Cabeçalho 2 3 14" xfId="6031"/>
    <cellStyle name="Cabeçalho 2 3 2" xfId="6032"/>
    <cellStyle name="Cabeçalho 2 3 3" xfId="6033"/>
    <cellStyle name="Cabeçalho 2 3 4" xfId="6034"/>
    <cellStyle name="Cabeçalho 2 3 5" xfId="6035"/>
    <cellStyle name="Cabeçalho 2 3 6" xfId="6036"/>
    <cellStyle name="Cabeçalho 2 3 7" xfId="6037"/>
    <cellStyle name="Cabeçalho 2 3 8" xfId="6038"/>
    <cellStyle name="Cabeçalho 2 3 9" xfId="6039"/>
    <cellStyle name="Cabeçalho 2 30" xfId="6040"/>
    <cellStyle name="Cabeçalho 2 30 10" xfId="6041"/>
    <cellStyle name="Cabeçalho 2 30 11" xfId="6042"/>
    <cellStyle name="Cabeçalho 2 30 12" xfId="6043"/>
    <cellStyle name="Cabeçalho 2 30 13" xfId="6044"/>
    <cellStyle name="Cabeçalho 2 30 14" xfId="6045"/>
    <cellStyle name="Cabeçalho 2 30 2" xfId="6046"/>
    <cellStyle name="Cabeçalho 2 30 3" xfId="6047"/>
    <cellStyle name="Cabeçalho 2 30 4" xfId="6048"/>
    <cellStyle name="Cabeçalho 2 30 5" xfId="6049"/>
    <cellStyle name="Cabeçalho 2 30 6" xfId="6050"/>
    <cellStyle name="Cabeçalho 2 30 7" xfId="6051"/>
    <cellStyle name="Cabeçalho 2 30 8" xfId="6052"/>
    <cellStyle name="Cabeçalho 2 30 9" xfId="6053"/>
    <cellStyle name="Cabeçalho 2 31" xfId="6054"/>
    <cellStyle name="Cabeçalho 2 31 10" xfId="6055"/>
    <cellStyle name="Cabeçalho 2 31 11" xfId="6056"/>
    <cellStyle name="Cabeçalho 2 31 12" xfId="6057"/>
    <cellStyle name="Cabeçalho 2 31 13" xfId="6058"/>
    <cellStyle name="Cabeçalho 2 31 14" xfId="6059"/>
    <cellStyle name="Cabeçalho 2 31 2" xfId="6060"/>
    <cellStyle name="Cabeçalho 2 31 3" xfId="6061"/>
    <cellStyle name="Cabeçalho 2 31 4" xfId="6062"/>
    <cellStyle name="Cabeçalho 2 31 5" xfId="6063"/>
    <cellStyle name="Cabeçalho 2 31 6" xfId="6064"/>
    <cellStyle name="Cabeçalho 2 31 7" xfId="6065"/>
    <cellStyle name="Cabeçalho 2 31 8" xfId="6066"/>
    <cellStyle name="Cabeçalho 2 31 9" xfId="6067"/>
    <cellStyle name="Cabeçalho 2 32" xfId="6068"/>
    <cellStyle name="Cabeçalho 2 32 10" xfId="6069"/>
    <cellStyle name="Cabeçalho 2 32 11" xfId="6070"/>
    <cellStyle name="Cabeçalho 2 32 12" xfId="6071"/>
    <cellStyle name="Cabeçalho 2 32 13" xfId="6072"/>
    <cellStyle name="Cabeçalho 2 32 14" xfId="6073"/>
    <cellStyle name="Cabeçalho 2 32 2" xfId="6074"/>
    <cellStyle name="Cabeçalho 2 32 3" xfId="6075"/>
    <cellStyle name="Cabeçalho 2 32 4" xfId="6076"/>
    <cellStyle name="Cabeçalho 2 32 5" xfId="6077"/>
    <cellStyle name="Cabeçalho 2 32 6" xfId="6078"/>
    <cellStyle name="Cabeçalho 2 32 7" xfId="6079"/>
    <cellStyle name="Cabeçalho 2 32 8" xfId="6080"/>
    <cellStyle name="Cabeçalho 2 32 9" xfId="6081"/>
    <cellStyle name="Cabeçalho 2 33" xfId="6082"/>
    <cellStyle name="Cabeçalho 2 33 10" xfId="6083"/>
    <cellStyle name="Cabeçalho 2 33 11" xfId="6084"/>
    <cellStyle name="Cabeçalho 2 33 12" xfId="6085"/>
    <cellStyle name="Cabeçalho 2 33 13" xfId="6086"/>
    <cellStyle name="Cabeçalho 2 33 14" xfId="6087"/>
    <cellStyle name="Cabeçalho 2 33 2" xfId="6088"/>
    <cellStyle name="Cabeçalho 2 33 3" xfId="6089"/>
    <cellStyle name="Cabeçalho 2 33 4" xfId="6090"/>
    <cellStyle name="Cabeçalho 2 33 5" xfId="6091"/>
    <cellStyle name="Cabeçalho 2 33 6" xfId="6092"/>
    <cellStyle name="Cabeçalho 2 33 7" xfId="6093"/>
    <cellStyle name="Cabeçalho 2 33 8" xfId="6094"/>
    <cellStyle name="Cabeçalho 2 33 9" xfId="6095"/>
    <cellStyle name="Cabeçalho 2 34" xfId="6096"/>
    <cellStyle name="Cabeçalho 2 34 10" xfId="6097"/>
    <cellStyle name="Cabeçalho 2 34 11" xfId="6098"/>
    <cellStyle name="Cabeçalho 2 34 12" xfId="6099"/>
    <cellStyle name="Cabeçalho 2 34 13" xfId="6100"/>
    <cellStyle name="Cabeçalho 2 34 14" xfId="6101"/>
    <cellStyle name="Cabeçalho 2 34 2" xfId="6102"/>
    <cellStyle name="Cabeçalho 2 34 3" xfId="6103"/>
    <cellStyle name="Cabeçalho 2 34 4" xfId="6104"/>
    <cellStyle name="Cabeçalho 2 34 5" xfId="6105"/>
    <cellStyle name="Cabeçalho 2 34 6" xfId="6106"/>
    <cellStyle name="Cabeçalho 2 34 7" xfId="6107"/>
    <cellStyle name="Cabeçalho 2 34 8" xfId="6108"/>
    <cellStyle name="Cabeçalho 2 34 9" xfId="6109"/>
    <cellStyle name="Cabeçalho 2 35" xfId="6110"/>
    <cellStyle name="Cabeçalho 2 35 10" xfId="6111"/>
    <cellStyle name="Cabeçalho 2 35 11" xfId="6112"/>
    <cellStyle name="Cabeçalho 2 35 12" xfId="6113"/>
    <cellStyle name="Cabeçalho 2 35 13" xfId="6114"/>
    <cellStyle name="Cabeçalho 2 35 14" xfId="6115"/>
    <cellStyle name="Cabeçalho 2 35 2" xfId="6116"/>
    <cellStyle name="Cabeçalho 2 35 3" xfId="6117"/>
    <cellStyle name="Cabeçalho 2 35 4" xfId="6118"/>
    <cellStyle name="Cabeçalho 2 35 5" xfId="6119"/>
    <cellStyle name="Cabeçalho 2 35 6" xfId="6120"/>
    <cellStyle name="Cabeçalho 2 35 7" xfId="6121"/>
    <cellStyle name="Cabeçalho 2 35 8" xfId="6122"/>
    <cellStyle name="Cabeçalho 2 35 9" xfId="6123"/>
    <cellStyle name="Cabeçalho 2 36" xfId="6124"/>
    <cellStyle name="Cabeçalho 2 36 10" xfId="6125"/>
    <cellStyle name="Cabeçalho 2 36 11" xfId="6126"/>
    <cellStyle name="Cabeçalho 2 36 12" xfId="6127"/>
    <cellStyle name="Cabeçalho 2 36 13" xfId="6128"/>
    <cellStyle name="Cabeçalho 2 36 14" xfId="6129"/>
    <cellStyle name="Cabeçalho 2 36 2" xfId="6130"/>
    <cellStyle name="Cabeçalho 2 36 3" xfId="6131"/>
    <cellStyle name="Cabeçalho 2 36 4" xfId="6132"/>
    <cellStyle name="Cabeçalho 2 36 5" xfId="6133"/>
    <cellStyle name="Cabeçalho 2 36 6" xfId="6134"/>
    <cellStyle name="Cabeçalho 2 36 7" xfId="6135"/>
    <cellStyle name="Cabeçalho 2 36 8" xfId="6136"/>
    <cellStyle name="Cabeçalho 2 36 9" xfId="6137"/>
    <cellStyle name="Cabeçalho 2 37" xfId="6138"/>
    <cellStyle name="Cabeçalho 2 37 10" xfId="6139"/>
    <cellStyle name="Cabeçalho 2 37 11" xfId="6140"/>
    <cellStyle name="Cabeçalho 2 37 12" xfId="6141"/>
    <cellStyle name="Cabeçalho 2 37 13" xfId="6142"/>
    <cellStyle name="Cabeçalho 2 37 14" xfId="6143"/>
    <cellStyle name="Cabeçalho 2 37 2" xfId="6144"/>
    <cellStyle name="Cabeçalho 2 37 3" xfId="6145"/>
    <cellStyle name="Cabeçalho 2 37 4" xfId="6146"/>
    <cellStyle name="Cabeçalho 2 37 5" xfId="6147"/>
    <cellStyle name="Cabeçalho 2 37 6" xfId="6148"/>
    <cellStyle name="Cabeçalho 2 37 7" xfId="6149"/>
    <cellStyle name="Cabeçalho 2 37 8" xfId="6150"/>
    <cellStyle name="Cabeçalho 2 37 9" xfId="6151"/>
    <cellStyle name="Cabeçalho 2 38" xfId="6152"/>
    <cellStyle name="Cabeçalho 2 38 10" xfId="6153"/>
    <cellStyle name="Cabeçalho 2 38 11" xfId="6154"/>
    <cellStyle name="Cabeçalho 2 38 12" xfId="6155"/>
    <cellStyle name="Cabeçalho 2 38 13" xfId="6156"/>
    <cellStyle name="Cabeçalho 2 38 14" xfId="6157"/>
    <cellStyle name="Cabeçalho 2 38 2" xfId="6158"/>
    <cellStyle name="Cabeçalho 2 38 3" xfId="6159"/>
    <cellStyle name="Cabeçalho 2 38 4" xfId="6160"/>
    <cellStyle name="Cabeçalho 2 38 5" xfId="6161"/>
    <cellStyle name="Cabeçalho 2 38 6" xfId="6162"/>
    <cellStyle name="Cabeçalho 2 38 7" xfId="6163"/>
    <cellStyle name="Cabeçalho 2 38 8" xfId="6164"/>
    <cellStyle name="Cabeçalho 2 38 9" xfId="6165"/>
    <cellStyle name="Cabeçalho 2 39" xfId="6166"/>
    <cellStyle name="Cabeçalho 2 39 10" xfId="6167"/>
    <cellStyle name="Cabeçalho 2 39 11" xfId="6168"/>
    <cellStyle name="Cabeçalho 2 39 12" xfId="6169"/>
    <cellStyle name="Cabeçalho 2 39 13" xfId="6170"/>
    <cellStyle name="Cabeçalho 2 39 14" xfId="6171"/>
    <cellStyle name="Cabeçalho 2 39 2" xfId="6172"/>
    <cellStyle name="Cabeçalho 2 39 3" xfId="6173"/>
    <cellStyle name="Cabeçalho 2 39 4" xfId="6174"/>
    <cellStyle name="Cabeçalho 2 39 5" xfId="6175"/>
    <cellStyle name="Cabeçalho 2 39 6" xfId="6176"/>
    <cellStyle name="Cabeçalho 2 39 7" xfId="6177"/>
    <cellStyle name="Cabeçalho 2 39 8" xfId="6178"/>
    <cellStyle name="Cabeçalho 2 39 9" xfId="6179"/>
    <cellStyle name="Cabeçalho 2 4" xfId="6180"/>
    <cellStyle name="Cabeçalho 2 4 10" xfId="6181"/>
    <cellStyle name="Cabeçalho 2 4 11" xfId="6182"/>
    <cellStyle name="Cabeçalho 2 4 12" xfId="6183"/>
    <cellStyle name="Cabeçalho 2 4 13" xfId="6184"/>
    <cellStyle name="Cabeçalho 2 4 14" xfId="6185"/>
    <cellStyle name="Cabeçalho 2 4 2" xfId="6186"/>
    <cellStyle name="Cabeçalho 2 4 3" xfId="6187"/>
    <cellStyle name="Cabeçalho 2 4 4" xfId="6188"/>
    <cellStyle name="Cabeçalho 2 4 5" xfId="6189"/>
    <cellStyle name="Cabeçalho 2 4 6" xfId="6190"/>
    <cellStyle name="Cabeçalho 2 4 7" xfId="6191"/>
    <cellStyle name="Cabeçalho 2 4 8" xfId="6192"/>
    <cellStyle name="Cabeçalho 2 4 9" xfId="6193"/>
    <cellStyle name="Cabeçalho 2 40" xfId="6194"/>
    <cellStyle name="Cabeçalho 2 40 10" xfId="6195"/>
    <cellStyle name="Cabeçalho 2 40 11" xfId="6196"/>
    <cellStyle name="Cabeçalho 2 40 12" xfId="6197"/>
    <cellStyle name="Cabeçalho 2 40 13" xfId="6198"/>
    <cellStyle name="Cabeçalho 2 40 14" xfId="6199"/>
    <cellStyle name="Cabeçalho 2 40 2" xfId="6200"/>
    <cellStyle name="Cabeçalho 2 40 3" xfId="6201"/>
    <cellStyle name="Cabeçalho 2 40 4" xfId="6202"/>
    <cellStyle name="Cabeçalho 2 40 5" xfId="6203"/>
    <cellStyle name="Cabeçalho 2 40 6" xfId="6204"/>
    <cellStyle name="Cabeçalho 2 40 7" xfId="6205"/>
    <cellStyle name="Cabeçalho 2 40 8" xfId="6206"/>
    <cellStyle name="Cabeçalho 2 40 9" xfId="6207"/>
    <cellStyle name="Cabeçalho 2 41" xfId="6208"/>
    <cellStyle name="Cabeçalho 2 41 10" xfId="6209"/>
    <cellStyle name="Cabeçalho 2 41 11" xfId="6210"/>
    <cellStyle name="Cabeçalho 2 41 12" xfId="6211"/>
    <cellStyle name="Cabeçalho 2 41 13" xfId="6212"/>
    <cellStyle name="Cabeçalho 2 41 14" xfId="6213"/>
    <cellStyle name="Cabeçalho 2 41 2" xfId="6214"/>
    <cellStyle name="Cabeçalho 2 41 3" xfId="6215"/>
    <cellStyle name="Cabeçalho 2 41 4" xfId="6216"/>
    <cellStyle name="Cabeçalho 2 41 5" xfId="6217"/>
    <cellStyle name="Cabeçalho 2 41 6" xfId="6218"/>
    <cellStyle name="Cabeçalho 2 41 7" xfId="6219"/>
    <cellStyle name="Cabeçalho 2 41 8" xfId="6220"/>
    <cellStyle name="Cabeçalho 2 41 9" xfId="6221"/>
    <cellStyle name="Cabeçalho 2 42" xfId="6222"/>
    <cellStyle name="Cabeçalho 2 42 10" xfId="6223"/>
    <cellStyle name="Cabeçalho 2 42 11" xfId="6224"/>
    <cellStyle name="Cabeçalho 2 42 12" xfId="6225"/>
    <cellStyle name="Cabeçalho 2 42 13" xfId="6226"/>
    <cellStyle name="Cabeçalho 2 42 14" xfId="6227"/>
    <cellStyle name="Cabeçalho 2 42 2" xfId="6228"/>
    <cellStyle name="Cabeçalho 2 42 3" xfId="6229"/>
    <cellStyle name="Cabeçalho 2 42 4" xfId="6230"/>
    <cellStyle name="Cabeçalho 2 42 5" xfId="6231"/>
    <cellStyle name="Cabeçalho 2 42 6" xfId="6232"/>
    <cellStyle name="Cabeçalho 2 42 7" xfId="6233"/>
    <cellStyle name="Cabeçalho 2 42 8" xfId="6234"/>
    <cellStyle name="Cabeçalho 2 42 9" xfId="6235"/>
    <cellStyle name="Cabeçalho 2 43" xfId="6236"/>
    <cellStyle name="Cabeçalho 2 43 10" xfId="6237"/>
    <cellStyle name="Cabeçalho 2 43 11" xfId="6238"/>
    <cellStyle name="Cabeçalho 2 43 12" xfId="6239"/>
    <cellStyle name="Cabeçalho 2 43 13" xfId="6240"/>
    <cellStyle name="Cabeçalho 2 43 14" xfId="6241"/>
    <cellStyle name="Cabeçalho 2 43 2" xfId="6242"/>
    <cellStyle name="Cabeçalho 2 43 3" xfId="6243"/>
    <cellStyle name="Cabeçalho 2 43 4" xfId="6244"/>
    <cellStyle name="Cabeçalho 2 43 5" xfId="6245"/>
    <cellStyle name="Cabeçalho 2 43 6" xfId="6246"/>
    <cellStyle name="Cabeçalho 2 43 7" xfId="6247"/>
    <cellStyle name="Cabeçalho 2 43 8" xfId="6248"/>
    <cellStyle name="Cabeçalho 2 43 9" xfId="6249"/>
    <cellStyle name="Cabeçalho 2 44" xfId="6250"/>
    <cellStyle name="Cabeçalho 2 44 10" xfId="6251"/>
    <cellStyle name="Cabeçalho 2 44 11" xfId="6252"/>
    <cellStyle name="Cabeçalho 2 44 12" xfId="6253"/>
    <cellStyle name="Cabeçalho 2 44 13" xfId="6254"/>
    <cellStyle name="Cabeçalho 2 44 14" xfId="6255"/>
    <cellStyle name="Cabeçalho 2 44 2" xfId="6256"/>
    <cellStyle name="Cabeçalho 2 44 3" xfId="6257"/>
    <cellStyle name="Cabeçalho 2 44 4" xfId="6258"/>
    <cellStyle name="Cabeçalho 2 44 5" xfId="6259"/>
    <cellStyle name="Cabeçalho 2 44 6" xfId="6260"/>
    <cellStyle name="Cabeçalho 2 44 7" xfId="6261"/>
    <cellStyle name="Cabeçalho 2 44 8" xfId="6262"/>
    <cellStyle name="Cabeçalho 2 44 9" xfId="6263"/>
    <cellStyle name="Cabeçalho 2 45" xfId="6264"/>
    <cellStyle name="Cabeçalho 2 45 10" xfId="6265"/>
    <cellStyle name="Cabeçalho 2 45 11" xfId="6266"/>
    <cellStyle name="Cabeçalho 2 45 12" xfId="6267"/>
    <cellStyle name="Cabeçalho 2 45 13" xfId="6268"/>
    <cellStyle name="Cabeçalho 2 45 14" xfId="6269"/>
    <cellStyle name="Cabeçalho 2 45 2" xfId="6270"/>
    <cellStyle name="Cabeçalho 2 45 3" xfId="6271"/>
    <cellStyle name="Cabeçalho 2 45 4" xfId="6272"/>
    <cellStyle name="Cabeçalho 2 45 5" xfId="6273"/>
    <cellStyle name="Cabeçalho 2 45 6" xfId="6274"/>
    <cellStyle name="Cabeçalho 2 45 7" xfId="6275"/>
    <cellStyle name="Cabeçalho 2 45 8" xfId="6276"/>
    <cellStyle name="Cabeçalho 2 45 9" xfId="6277"/>
    <cellStyle name="Cabeçalho 2 46" xfId="6278"/>
    <cellStyle name="Cabeçalho 2 46 10" xfId="6279"/>
    <cellStyle name="Cabeçalho 2 46 11" xfId="6280"/>
    <cellStyle name="Cabeçalho 2 46 12" xfId="6281"/>
    <cellStyle name="Cabeçalho 2 46 13" xfId="6282"/>
    <cellStyle name="Cabeçalho 2 46 14" xfId="6283"/>
    <cellStyle name="Cabeçalho 2 46 2" xfId="6284"/>
    <cellStyle name="Cabeçalho 2 46 3" xfId="6285"/>
    <cellStyle name="Cabeçalho 2 46 4" xfId="6286"/>
    <cellStyle name="Cabeçalho 2 46 5" xfId="6287"/>
    <cellStyle name="Cabeçalho 2 46 6" xfId="6288"/>
    <cellStyle name="Cabeçalho 2 46 7" xfId="6289"/>
    <cellStyle name="Cabeçalho 2 46 8" xfId="6290"/>
    <cellStyle name="Cabeçalho 2 46 9" xfId="6291"/>
    <cellStyle name="Cabeçalho 2 47" xfId="6292"/>
    <cellStyle name="Cabeçalho 2 47 10" xfId="6293"/>
    <cellStyle name="Cabeçalho 2 47 11" xfId="6294"/>
    <cellStyle name="Cabeçalho 2 47 12" xfId="6295"/>
    <cellStyle name="Cabeçalho 2 47 13" xfId="6296"/>
    <cellStyle name="Cabeçalho 2 47 14" xfId="6297"/>
    <cellStyle name="Cabeçalho 2 47 2" xfId="6298"/>
    <cellStyle name="Cabeçalho 2 47 3" xfId="6299"/>
    <cellStyle name="Cabeçalho 2 47 4" xfId="6300"/>
    <cellStyle name="Cabeçalho 2 47 5" xfId="6301"/>
    <cellStyle name="Cabeçalho 2 47 6" xfId="6302"/>
    <cellStyle name="Cabeçalho 2 47 7" xfId="6303"/>
    <cellStyle name="Cabeçalho 2 47 8" xfId="6304"/>
    <cellStyle name="Cabeçalho 2 47 9" xfId="6305"/>
    <cellStyle name="Cabeçalho 2 48" xfId="6306"/>
    <cellStyle name="Cabeçalho 2 48 10" xfId="6307"/>
    <cellStyle name="Cabeçalho 2 48 11" xfId="6308"/>
    <cellStyle name="Cabeçalho 2 48 12" xfId="6309"/>
    <cellStyle name="Cabeçalho 2 48 13" xfId="6310"/>
    <cellStyle name="Cabeçalho 2 48 14" xfId="6311"/>
    <cellStyle name="Cabeçalho 2 48 2" xfId="6312"/>
    <cellStyle name="Cabeçalho 2 48 3" xfId="6313"/>
    <cellStyle name="Cabeçalho 2 48 4" xfId="6314"/>
    <cellStyle name="Cabeçalho 2 48 5" xfId="6315"/>
    <cellStyle name="Cabeçalho 2 48 6" xfId="6316"/>
    <cellStyle name="Cabeçalho 2 48 7" xfId="6317"/>
    <cellStyle name="Cabeçalho 2 48 8" xfId="6318"/>
    <cellStyle name="Cabeçalho 2 48 9" xfId="6319"/>
    <cellStyle name="Cabeçalho 2 49" xfId="6320"/>
    <cellStyle name="Cabeçalho 2 49 10" xfId="6321"/>
    <cellStyle name="Cabeçalho 2 49 11" xfId="6322"/>
    <cellStyle name="Cabeçalho 2 49 12" xfId="6323"/>
    <cellStyle name="Cabeçalho 2 49 13" xfId="6324"/>
    <cellStyle name="Cabeçalho 2 49 14" xfId="6325"/>
    <cellStyle name="Cabeçalho 2 49 2" xfId="6326"/>
    <cellStyle name="Cabeçalho 2 49 3" xfId="6327"/>
    <cellStyle name="Cabeçalho 2 49 4" xfId="6328"/>
    <cellStyle name="Cabeçalho 2 49 5" xfId="6329"/>
    <cellStyle name="Cabeçalho 2 49 6" xfId="6330"/>
    <cellStyle name="Cabeçalho 2 49 7" xfId="6331"/>
    <cellStyle name="Cabeçalho 2 49 8" xfId="6332"/>
    <cellStyle name="Cabeçalho 2 49 9" xfId="6333"/>
    <cellStyle name="Cabeçalho 2 5" xfId="6334"/>
    <cellStyle name="Cabeçalho 2 5 10" xfId="6335"/>
    <cellStyle name="Cabeçalho 2 5 11" xfId="6336"/>
    <cellStyle name="Cabeçalho 2 5 12" xfId="6337"/>
    <cellStyle name="Cabeçalho 2 5 13" xfId="6338"/>
    <cellStyle name="Cabeçalho 2 5 14" xfId="6339"/>
    <cellStyle name="Cabeçalho 2 5 2" xfId="6340"/>
    <cellStyle name="Cabeçalho 2 5 3" xfId="6341"/>
    <cellStyle name="Cabeçalho 2 5 4" xfId="6342"/>
    <cellStyle name="Cabeçalho 2 5 5" xfId="6343"/>
    <cellStyle name="Cabeçalho 2 5 6" xfId="6344"/>
    <cellStyle name="Cabeçalho 2 5 7" xfId="6345"/>
    <cellStyle name="Cabeçalho 2 5 8" xfId="6346"/>
    <cellStyle name="Cabeçalho 2 5 9" xfId="6347"/>
    <cellStyle name="Cabeçalho 2 50" xfId="6348"/>
    <cellStyle name="Cabeçalho 2 50 10" xfId="6349"/>
    <cellStyle name="Cabeçalho 2 50 11" xfId="6350"/>
    <cellStyle name="Cabeçalho 2 50 12" xfId="6351"/>
    <cellStyle name="Cabeçalho 2 50 13" xfId="6352"/>
    <cellStyle name="Cabeçalho 2 50 14" xfId="6353"/>
    <cellStyle name="Cabeçalho 2 50 2" xfId="6354"/>
    <cellStyle name="Cabeçalho 2 50 3" xfId="6355"/>
    <cellStyle name="Cabeçalho 2 50 4" xfId="6356"/>
    <cellStyle name="Cabeçalho 2 50 5" xfId="6357"/>
    <cellStyle name="Cabeçalho 2 50 6" xfId="6358"/>
    <cellStyle name="Cabeçalho 2 50 7" xfId="6359"/>
    <cellStyle name="Cabeçalho 2 50 8" xfId="6360"/>
    <cellStyle name="Cabeçalho 2 50 9" xfId="6361"/>
    <cellStyle name="Cabeçalho 2 51" xfId="6362"/>
    <cellStyle name="Cabeçalho 2 51 10" xfId="6363"/>
    <cellStyle name="Cabeçalho 2 51 11" xfId="6364"/>
    <cellStyle name="Cabeçalho 2 51 12" xfId="6365"/>
    <cellStyle name="Cabeçalho 2 51 13" xfId="6366"/>
    <cellStyle name="Cabeçalho 2 51 14" xfId="6367"/>
    <cellStyle name="Cabeçalho 2 51 2" xfId="6368"/>
    <cellStyle name="Cabeçalho 2 51 3" xfId="6369"/>
    <cellStyle name="Cabeçalho 2 51 4" xfId="6370"/>
    <cellStyle name="Cabeçalho 2 51 5" xfId="6371"/>
    <cellStyle name="Cabeçalho 2 51 6" xfId="6372"/>
    <cellStyle name="Cabeçalho 2 51 7" xfId="6373"/>
    <cellStyle name="Cabeçalho 2 51 8" xfId="6374"/>
    <cellStyle name="Cabeçalho 2 51 9" xfId="6375"/>
    <cellStyle name="Cabeçalho 2 52" xfId="6376"/>
    <cellStyle name="Cabeçalho 2 52 10" xfId="6377"/>
    <cellStyle name="Cabeçalho 2 52 11" xfId="6378"/>
    <cellStyle name="Cabeçalho 2 52 12" xfId="6379"/>
    <cellStyle name="Cabeçalho 2 52 13" xfId="6380"/>
    <cellStyle name="Cabeçalho 2 52 14" xfId="6381"/>
    <cellStyle name="Cabeçalho 2 52 2" xfId="6382"/>
    <cellStyle name="Cabeçalho 2 52 3" xfId="6383"/>
    <cellStyle name="Cabeçalho 2 52 4" xfId="6384"/>
    <cellStyle name="Cabeçalho 2 52 5" xfId="6385"/>
    <cellStyle name="Cabeçalho 2 52 6" xfId="6386"/>
    <cellStyle name="Cabeçalho 2 52 7" xfId="6387"/>
    <cellStyle name="Cabeçalho 2 52 8" xfId="6388"/>
    <cellStyle name="Cabeçalho 2 52 9" xfId="6389"/>
    <cellStyle name="Cabeçalho 2 53" xfId="6390"/>
    <cellStyle name="Cabeçalho 2 53 10" xfId="6391"/>
    <cellStyle name="Cabeçalho 2 53 11" xfId="6392"/>
    <cellStyle name="Cabeçalho 2 53 12" xfId="6393"/>
    <cellStyle name="Cabeçalho 2 53 13" xfId="6394"/>
    <cellStyle name="Cabeçalho 2 53 14" xfId="6395"/>
    <cellStyle name="Cabeçalho 2 53 2" xfId="6396"/>
    <cellStyle name="Cabeçalho 2 53 3" xfId="6397"/>
    <cellStyle name="Cabeçalho 2 53 4" xfId="6398"/>
    <cellStyle name="Cabeçalho 2 53 5" xfId="6399"/>
    <cellStyle name="Cabeçalho 2 53 6" xfId="6400"/>
    <cellStyle name="Cabeçalho 2 53 7" xfId="6401"/>
    <cellStyle name="Cabeçalho 2 53 8" xfId="6402"/>
    <cellStyle name="Cabeçalho 2 53 9" xfId="6403"/>
    <cellStyle name="Cabeçalho 2 54" xfId="6404"/>
    <cellStyle name="Cabeçalho 2 54 10" xfId="6405"/>
    <cellStyle name="Cabeçalho 2 54 11" xfId="6406"/>
    <cellStyle name="Cabeçalho 2 54 12" xfId="6407"/>
    <cellStyle name="Cabeçalho 2 54 13" xfId="6408"/>
    <cellStyle name="Cabeçalho 2 54 14" xfId="6409"/>
    <cellStyle name="Cabeçalho 2 54 2" xfId="6410"/>
    <cellStyle name="Cabeçalho 2 54 3" xfId="6411"/>
    <cellStyle name="Cabeçalho 2 54 4" xfId="6412"/>
    <cellStyle name="Cabeçalho 2 54 5" xfId="6413"/>
    <cellStyle name="Cabeçalho 2 54 6" xfId="6414"/>
    <cellStyle name="Cabeçalho 2 54 7" xfId="6415"/>
    <cellStyle name="Cabeçalho 2 54 8" xfId="6416"/>
    <cellStyle name="Cabeçalho 2 54 9" xfId="6417"/>
    <cellStyle name="Cabeçalho 2 55" xfId="6418"/>
    <cellStyle name="Cabeçalho 2 55 10" xfId="6419"/>
    <cellStyle name="Cabeçalho 2 55 11" xfId="6420"/>
    <cellStyle name="Cabeçalho 2 55 12" xfId="6421"/>
    <cellStyle name="Cabeçalho 2 55 13" xfId="6422"/>
    <cellStyle name="Cabeçalho 2 55 14" xfId="6423"/>
    <cellStyle name="Cabeçalho 2 55 2" xfId="6424"/>
    <cellStyle name="Cabeçalho 2 55 3" xfId="6425"/>
    <cellStyle name="Cabeçalho 2 55 4" xfId="6426"/>
    <cellStyle name="Cabeçalho 2 55 5" xfId="6427"/>
    <cellStyle name="Cabeçalho 2 55 6" xfId="6428"/>
    <cellStyle name="Cabeçalho 2 55 7" xfId="6429"/>
    <cellStyle name="Cabeçalho 2 55 8" xfId="6430"/>
    <cellStyle name="Cabeçalho 2 55 9" xfId="6431"/>
    <cellStyle name="Cabeçalho 2 56" xfId="6432"/>
    <cellStyle name="Cabeçalho 2 56 10" xfId="6433"/>
    <cellStyle name="Cabeçalho 2 56 11" xfId="6434"/>
    <cellStyle name="Cabeçalho 2 56 12" xfId="6435"/>
    <cellStyle name="Cabeçalho 2 56 13" xfId="6436"/>
    <cellStyle name="Cabeçalho 2 56 14" xfId="6437"/>
    <cellStyle name="Cabeçalho 2 56 2" xfId="6438"/>
    <cellStyle name="Cabeçalho 2 56 3" xfId="6439"/>
    <cellStyle name="Cabeçalho 2 56 4" xfId="6440"/>
    <cellStyle name="Cabeçalho 2 56 5" xfId="6441"/>
    <cellStyle name="Cabeçalho 2 56 6" xfId="6442"/>
    <cellStyle name="Cabeçalho 2 56 7" xfId="6443"/>
    <cellStyle name="Cabeçalho 2 56 8" xfId="6444"/>
    <cellStyle name="Cabeçalho 2 56 9" xfId="6445"/>
    <cellStyle name="Cabeçalho 2 57" xfId="6446"/>
    <cellStyle name="Cabeçalho 2 57 10" xfId="6447"/>
    <cellStyle name="Cabeçalho 2 57 11" xfId="6448"/>
    <cellStyle name="Cabeçalho 2 57 12" xfId="6449"/>
    <cellStyle name="Cabeçalho 2 57 13" xfId="6450"/>
    <cellStyle name="Cabeçalho 2 57 14" xfId="6451"/>
    <cellStyle name="Cabeçalho 2 57 2" xfId="6452"/>
    <cellStyle name="Cabeçalho 2 57 3" xfId="6453"/>
    <cellStyle name="Cabeçalho 2 57 4" xfId="6454"/>
    <cellStyle name="Cabeçalho 2 57 5" xfId="6455"/>
    <cellStyle name="Cabeçalho 2 57 6" xfId="6456"/>
    <cellStyle name="Cabeçalho 2 57 7" xfId="6457"/>
    <cellStyle name="Cabeçalho 2 57 8" xfId="6458"/>
    <cellStyle name="Cabeçalho 2 57 9" xfId="6459"/>
    <cellStyle name="Cabeçalho 2 58" xfId="6460"/>
    <cellStyle name="Cabeçalho 2 58 10" xfId="6461"/>
    <cellStyle name="Cabeçalho 2 58 11" xfId="6462"/>
    <cellStyle name="Cabeçalho 2 58 12" xfId="6463"/>
    <cellStyle name="Cabeçalho 2 58 13" xfId="6464"/>
    <cellStyle name="Cabeçalho 2 58 14" xfId="6465"/>
    <cellStyle name="Cabeçalho 2 58 2" xfId="6466"/>
    <cellStyle name="Cabeçalho 2 58 3" xfId="6467"/>
    <cellStyle name="Cabeçalho 2 58 4" xfId="6468"/>
    <cellStyle name="Cabeçalho 2 58 5" xfId="6469"/>
    <cellStyle name="Cabeçalho 2 58 6" xfId="6470"/>
    <cellStyle name="Cabeçalho 2 58 7" xfId="6471"/>
    <cellStyle name="Cabeçalho 2 58 8" xfId="6472"/>
    <cellStyle name="Cabeçalho 2 58 9" xfId="6473"/>
    <cellStyle name="Cabeçalho 2 59" xfId="6474"/>
    <cellStyle name="Cabeçalho 2 59 10" xfId="6475"/>
    <cellStyle name="Cabeçalho 2 59 11" xfId="6476"/>
    <cellStyle name="Cabeçalho 2 59 12" xfId="6477"/>
    <cellStyle name="Cabeçalho 2 59 13" xfId="6478"/>
    <cellStyle name="Cabeçalho 2 59 14" xfId="6479"/>
    <cellStyle name="Cabeçalho 2 59 2" xfId="6480"/>
    <cellStyle name="Cabeçalho 2 59 3" xfId="6481"/>
    <cellStyle name="Cabeçalho 2 59 4" xfId="6482"/>
    <cellStyle name="Cabeçalho 2 59 5" xfId="6483"/>
    <cellStyle name="Cabeçalho 2 59 6" xfId="6484"/>
    <cellStyle name="Cabeçalho 2 59 7" xfId="6485"/>
    <cellStyle name="Cabeçalho 2 59 8" xfId="6486"/>
    <cellStyle name="Cabeçalho 2 59 9" xfId="6487"/>
    <cellStyle name="Cabeçalho 2 6" xfId="6488"/>
    <cellStyle name="Cabeçalho 2 6 10" xfId="6489"/>
    <cellStyle name="Cabeçalho 2 6 11" xfId="6490"/>
    <cellStyle name="Cabeçalho 2 6 12" xfId="6491"/>
    <cellStyle name="Cabeçalho 2 6 13" xfId="6492"/>
    <cellStyle name="Cabeçalho 2 6 14" xfId="6493"/>
    <cellStyle name="Cabeçalho 2 6 2" xfId="6494"/>
    <cellStyle name="Cabeçalho 2 6 3" xfId="6495"/>
    <cellStyle name="Cabeçalho 2 6 4" xfId="6496"/>
    <cellStyle name="Cabeçalho 2 6 5" xfId="6497"/>
    <cellStyle name="Cabeçalho 2 6 6" xfId="6498"/>
    <cellStyle name="Cabeçalho 2 6 7" xfId="6499"/>
    <cellStyle name="Cabeçalho 2 6 8" xfId="6500"/>
    <cellStyle name="Cabeçalho 2 6 9" xfId="6501"/>
    <cellStyle name="Cabeçalho 2 60" xfId="6502"/>
    <cellStyle name="Cabeçalho 2 60 10" xfId="6503"/>
    <cellStyle name="Cabeçalho 2 60 11" xfId="6504"/>
    <cellStyle name="Cabeçalho 2 60 12" xfId="6505"/>
    <cellStyle name="Cabeçalho 2 60 13" xfId="6506"/>
    <cellStyle name="Cabeçalho 2 60 14" xfId="6507"/>
    <cellStyle name="Cabeçalho 2 60 2" xfId="6508"/>
    <cellStyle name="Cabeçalho 2 60 3" xfId="6509"/>
    <cellStyle name="Cabeçalho 2 60 4" xfId="6510"/>
    <cellStyle name="Cabeçalho 2 60 5" xfId="6511"/>
    <cellStyle name="Cabeçalho 2 60 6" xfId="6512"/>
    <cellStyle name="Cabeçalho 2 60 7" xfId="6513"/>
    <cellStyle name="Cabeçalho 2 60 8" xfId="6514"/>
    <cellStyle name="Cabeçalho 2 60 9" xfId="6515"/>
    <cellStyle name="Cabeçalho 2 61" xfId="6516"/>
    <cellStyle name="Cabeçalho 2 61 10" xfId="6517"/>
    <cellStyle name="Cabeçalho 2 61 11" xfId="6518"/>
    <cellStyle name="Cabeçalho 2 61 12" xfId="6519"/>
    <cellStyle name="Cabeçalho 2 61 13" xfId="6520"/>
    <cellStyle name="Cabeçalho 2 61 14" xfId="6521"/>
    <cellStyle name="Cabeçalho 2 61 2" xfId="6522"/>
    <cellStyle name="Cabeçalho 2 61 3" xfId="6523"/>
    <cellStyle name="Cabeçalho 2 61 4" xfId="6524"/>
    <cellStyle name="Cabeçalho 2 61 5" xfId="6525"/>
    <cellStyle name="Cabeçalho 2 61 6" xfId="6526"/>
    <cellStyle name="Cabeçalho 2 61 7" xfId="6527"/>
    <cellStyle name="Cabeçalho 2 61 8" xfId="6528"/>
    <cellStyle name="Cabeçalho 2 61 9" xfId="6529"/>
    <cellStyle name="Cabeçalho 2 62" xfId="6530"/>
    <cellStyle name="Cabeçalho 2 62 10" xfId="6531"/>
    <cellStyle name="Cabeçalho 2 62 11" xfId="6532"/>
    <cellStyle name="Cabeçalho 2 62 12" xfId="6533"/>
    <cellStyle name="Cabeçalho 2 62 13" xfId="6534"/>
    <cellStyle name="Cabeçalho 2 62 14" xfId="6535"/>
    <cellStyle name="Cabeçalho 2 62 2" xfId="6536"/>
    <cellStyle name="Cabeçalho 2 62 3" xfId="6537"/>
    <cellStyle name="Cabeçalho 2 62 4" xfId="6538"/>
    <cellStyle name="Cabeçalho 2 62 5" xfId="6539"/>
    <cellStyle name="Cabeçalho 2 62 6" xfId="6540"/>
    <cellStyle name="Cabeçalho 2 62 7" xfId="6541"/>
    <cellStyle name="Cabeçalho 2 62 8" xfId="6542"/>
    <cellStyle name="Cabeçalho 2 62 9" xfId="6543"/>
    <cellStyle name="Cabeçalho 2 63" xfId="6544"/>
    <cellStyle name="Cabeçalho 2 63 10" xfId="6545"/>
    <cellStyle name="Cabeçalho 2 63 11" xfId="6546"/>
    <cellStyle name="Cabeçalho 2 63 12" xfId="6547"/>
    <cellStyle name="Cabeçalho 2 63 13" xfId="6548"/>
    <cellStyle name="Cabeçalho 2 63 14" xfId="6549"/>
    <cellStyle name="Cabeçalho 2 63 2" xfId="6550"/>
    <cellStyle name="Cabeçalho 2 63 3" xfId="6551"/>
    <cellStyle name="Cabeçalho 2 63 4" xfId="6552"/>
    <cellStyle name="Cabeçalho 2 63 5" xfId="6553"/>
    <cellStyle name="Cabeçalho 2 63 6" xfId="6554"/>
    <cellStyle name="Cabeçalho 2 63 7" xfId="6555"/>
    <cellStyle name="Cabeçalho 2 63 8" xfId="6556"/>
    <cellStyle name="Cabeçalho 2 63 9" xfId="6557"/>
    <cellStyle name="Cabeçalho 2 64" xfId="6558"/>
    <cellStyle name="Cabeçalho 2 64 10" xfId="6559"/>
    <cellStyle name="Cabeçalho 2 64 11" xfId="6560"/>
    <cellStyle name="Cabeçalho 2 64 12" xfId="6561"/>
    <cellStyle name="Cabeçalho 2 64 13" xfId="6562"/>
    <cellStyle name="Cabeçalho 2 64 14" xfId="6563"/>
    <cellStyle name="Cabeçalho 2 64 2" xfId="6564"/>
    <cellStyle name="Cabeçalho 2 64 3" xfId="6565"/>
    <cellStyle name="Cabeçalho 2 64 4" xfId="6566"/>
    <cellStyle name="Cabeçalho 2 64 5" xfId="6567"/>
    <cellStyle name="Cabeçalho 2 64 6" xfId="6568"/>
    <cellStyle name="Cabeçalho 2 64 7" xfId="6569"/>
    <cellStyle name="Cabeçalho 2 64 8" xfId="6570"/>
    <cellStyle name="Cabeçalho 2 64 9" xfId="6571"/>
    <cellStyle name="Cabeçalho 2 65" xfId="6572"/>
    <cellStyle name="Cabeçalho 2 65 10" xfId="6573"/>
    <cellStyle name="Cabeçalho 2 65 11" xfId="6574"/>
    <cellStyle name="Cabeçalho 2 65 12" xfId="6575"/>
    <cellStyle name="Cabeçalho 2 65 13" xfId="6576"/>
    <cellStyle name="Cabeçalho 2 65 14" xfId="6577"/>
    <cellStyle name="Cabeçalho 2 65 2" xfId="6578"/>
    <cellStyle name="Cabeçalho 2 65 3" xfId="6579"/>
    <cellStyle name="Cabeçalho 2 65 4" xfId="6580"/>
    <cellStyle name="Cabeçalho 2 65 5" xfId="6581"/>
    <cellStyle name="Cabeçalho 2 65 6" xfId="6582"/>
    <cellStyle name="Cabeçalho 2 65 7" xfId="6583"/>
    <cellStyle name="Cabeçalho 2 65 8" xfId="6584"/>
    <cellStyle name="Cabeçalho 2 65 9" xfId="6585"/>
    <cellStyle name="Cabeçalho 2 66" xfId="6586"/>
    <cellStyle name="Cabeçalho 2 66 10" xfId="6587"/>
    <cellStyle name="Cabeçalho 2 66 11" xfId="6588"/>
    <cellStyle name="Cabeçalho 2 66 12" xfId="6589"/>
    <cellStyle name="Cabeçalho 2 66 13" xfId="6590"/>
    <cellStyle name="Cabeçalho 2 66 14" xfId="6591"/>
    <cellStyle name="Cabeçalho 2 66 2" xfId="6592"/>
    <cellStyle name="Cabeçalho 2 66 3" xfId="6593"/>
    <cellStyle name="Cabeçalho 2 66 4" xfId="6594"/>
    <cellStyle name="Cabeçalho 2 66 5" xfId="6595"/>
    <cellStyle name="Cabeçalho 2 66 6" xfId="6596"/>
    <cellStyle name="Cabeçalho 2 66 7" xfId="6597"/>
    <cellStyle name="Cabeçalho 2 66 8" xfId="6598"/>
    <cellStyle name="Cabeçalho 2 66 9" xfId="6599"/>
    <cellStyle name="Cabeçalho 2 67" xfId="6600"/>
    <cellStyle name="Cabeçalho 2 67 10" xfId="6601"/>
    <cellStyle name="Cabeçalho 2 67 11" xfId="6602"/>
    <cellStyle name="Cabeçalho 2 67 12" xfId="6603"/>
    <cellStyle name="Cabeçalho 2 67 13" xfId="6604"/>
    <cellStyle name="Cabeçalho 2 67 14" xfId="6605"/>
    <cellStyle name="Cabeçalho 2 67 2" xfId="6606"/>
    <cellStyle name="Cabeçalho 2 67 3" xfId="6607"/>
    <cellStyle name="Cabeçalho 2 67 4" xfId="6608"/>
    <cellStyle name="Cabeçalho 2 67 5" xfId="6609"/>
    <cellStyle name="Cabeçalho 2 67 6" xfId="6610"/>
    <cellStyle name="Cabeçalho 2 67 7" xfId="6611"/>
    <cellStyle name="Cabeçalho 2 67 8" xfId="6612"/>
    <cellStyle name="Cabeçalho 2 67 9" xfId="6613"/>
    <cellStyle name="Cabeçalho 2 68" xfId="6614"/>
    <cellStyle name="Cabeçalho 2 68 10" xfId="6615"/>
    <cellStyle name="Cabeçalho 2 68 11" xfId="6616"/>
    <cellStyle name="Cabeçalho 2 68 12" xfId="6617"/>
    <cellStyle name="Cabeçalho 2 68 13" xfId="6618"/>
    <cellStyle name="Cabeçalho 2 68 14" xfId="6619"/>
    <cellStyle name="Cabeçalho 2 68 2" xfId="6620"/>
    <cellStyle name="Cabeçalho 2 68 3" xfId="6621"/>
    <cellStyle name="Cabeçalho 2 68 4" xfId="6622"/>
    <cellStyle name="Cabeçalho 2 68 5" xfId="6623"/>
    <cellStyle name="Cabeçalho 2 68 6" xfId="6624"/>
    <cellStyle name="Cabeçalho 2 68 7" xfId="6625"/>
    <cellStyle name="Cabeçalho 2 68 8" xfId="6626"/>
    <cellStyle name="Cabeçalho 2 68 9" xfId="6627"/>
    <cellStyle name="Cabeçalho 2 69" xfId="6628"/>
    <cellStyle name="Cabeçalho 2 69 10" xfId="6629"/>
    <cellStyle name="Cabeçalho 2 69 11" xfId="6630"/>
    <cellStyle name="Cabeçalho 2 69 12" xfId="6631"/>
    <cellStyle name="Cabeçalho 2 69 13" xfId="6632"/>
    <cellStyle name="Cabeçalho 2 69 14" xfId="6633"/>
    <cellStyle name="Cabeçalho 2 69 2" xfId="6634"/>
    <cellStyle name="Cabeçalho 2 69 3" xfId="6635"/>
    <cellStyle name="Cabeçalho 2 69 4" xfId="6636"/>
    <cellStyle name="Cabeçalho 2 69 5" xfId="6637"/>
    <cellStyle name="Cabeçalho 2 69 6" xfId="6638"/>
    <cellStyle name="Cabeçalho 2 69 7" xfId="6639"/>
    <cellStyle name="Cabeçalho 2 69 8" xfId="6640"/>
    <cellStyle name="Cabeçalho 2 69 9" xfId="6641"/>
    <cellStyle name="Cabeçalho 2 7" xfId="6642"/>
    <cellStyle name="Cabeçalho 2 7 10" xfId="6643"/>
    <cellStyle name="Cabeçalho 2 7 11" xfId="6644"/>
    <cellStyle name="Cabeçalho 2 7 12" xfId="6645"/>
    <cellStyle name="Cabeçalho 2 7 13" xfId="6646"/>
    <cellStyle name="Cabeçalho 2 7 14" xfId="6647"/>
    <cellStyle name="Cabeçalho 2 7 2" xfId="6648"/>
    <cellStyle name="Cabeçalho 2 7 3" xfId="6649"/>
    <cellStyle name="Cabeçalho 2 7 4" xfId="6650"/>
    <cellStyle name="Cabeçalho 2 7 5" xfId="6651"/>
    <cellStyle name="Cabeçalho 2 7 6" xfId="6652"/>
    <cellStyle name="Cabeçalho 2 7 7" xfId="6653"/>
    <cellStyle name="Cabeçalho 2 7 8" xfId="6654"/>
    <cellStyle name="Cabeçalho 2 7 9" xfId="6655"/>
    <cellStyle name="Cabeçalho 2 70" xfId="6656"/>
    <cellStyle name="Cabeçalho 2 70 10" xfId="6657"/>
    <cellStyle name="Cabeçalho 2 70 11" xfId="6658"/>
    <cellStyle name="Cabeçalho 2 70 12" xfId="6659"/>
    <cellStyle name="Cabeçalho 2 70 13" xfId="6660"/>
    <cellStyle name="Cabeçalho 2 70 14" xfId="6661"/>
    <cellStyle name="Cabeçalho 2 70 2" xfId="6662"/>
    <cellStyle name="Cabeçalho 2 70 3" xfId="6663"/>
    <cellStyle name="Cabeçalho 2 70 4" xfId="6664"/>
    <cellStyle name="Cabeçalho 2 70 5" xfId="6665"/>
    <cellStyle name="Cabeçalho 2 70 6" xfId="6666"/>
    <cellStyle name="Cabeçalho 2 70 7" xfId="6667"/>
    <cellStyle name="Cabeçalho 2 70 8" xfId="6668"/>
    <cellStyle name="Cabeçalho 2 70 9" xfId="6669"/>
    <cellStyle name="Cabeçalho 2 71" xfId="6670"/>
    <cellStyle name="Cabeçalho 2 71 10" xfId="6671"/>
    <cellStyle name="Cabeçalho 2 71 11" xfId="6672"/>
    <cellStyle name="Cabeçalho 2 71 12" xfId="6673"/>
    <cellStyle name="Cabeçalho 2 71 13" xfId="6674"/>
    <cellStyle name="Cabeçalho 2 71 14" xfId="6675"/>
    <cellStyle name="Cabeçalho 2 71 2" xfId="6676"/>
    <cellStyle name="Cabeçalho 2 71 3" xfId="6677"/>
    <cellStyle name="Cabeçalho 2 71 4" xfId="6678"/>
    <cellStyle name="Cabeçalho 2 71 5" xfId="6679"/>
    <cellStyle name="Cabeçalho 2 71 6" xfId="6680"/>
    <cellStyle name="Cabeçalho 2 71 7" xfId="6681"/>
    <cellStyle name="Cabeçalho 2 71 8" xfId="6682"/>
    <cellStyle name="Cabeçalho 2 71 9" xfId="6683"/>
    <cellStyle name="Cabeçalho 2 72" xfId="6684"/>
    <cellStyle name="Cabeçalho 2 72 10" xfId="6685"/>
    <cellStyle name="Cabeçalho 2 72 11" xfId="6686"/>
    <cellStyle name="Cabeçalho 2 72 12" xfId="6687"/>
    <cellStyle name="Cabeçalho 2 72 13" xfId="6688"/>
    <cellStyle name="Cabeçalho 2 72 14" xfId="6689"/>
    <cellStyle name="Cabeçalho 2 72 2" xfId="6690"/>
    <cellStyle name="Cabeçalho 2 72 3" xfId="6691"/>
    <cellStyle name="Cabeçalho 2 72 4" xfId="6692"/>
    <cellStyle name="Cabeçalho 2 72 5" xfId="6693"/>
    <cellStyle name="Cabeçalho 2 72 6" xfId="6694"/>
    <cellStyle name="Cabeçalho 2 72 7" xfId="6695"/>
    <cellStyle name="Cabeçalho 2 72 8" xfId="6696"/>
    <cellStyle name="Cabeçalho 2 72 9" xfId="6697"/>
    <cellStyle name="Cabeçalho 2 73" xfId="6698"/>
    <cellStyle name="Cabeçalho 2 73 10" xfId="6699"/>
    <cellStyle name="Cabeçalho 2 73 11" xfId="6700"/>
    <cellStyle name="Cabeçalho 2 73 12" xfId="6701"/>
    <cellStyle name="Cabeçalho 2 73 13" xfId="6702"/>
    <cellStyle name="Cabeçalho 2 73 14" xfId="6703"/>
    <cellStyle name="Cabeçalho 2 73 2" xfId="6704"/>
    <cellStyle name="Cabeçalho 2 73 3" xfId="6705"/>
    <cellStyle name="Cabeçalho 2 73 4" xfId="6706"/>
    <cellStyle name="Cabeçalho 2 73 5" xfId="6707"/>
    <cellStyle name="Cabeçalho 2 73 6" xfId="6708"/>
    <cellStyle name="Cabeçalho 2 73 7" xfId="6709"/>
    <cellStyle name="Cabeçalho 2 73 8" xfId="6710"/>
    <cellStyle name="Cabeçalho 2 73 9" xfId="6711"/>
    <cellStyle name="Cabeçalho 2 74" xfId="6712"/>
    <cellStyle name="Cabeçalho 2 74 10" xfId="6713"/>
    <cellStyle name="Cabeçalho 2 74 11" xfId="6714"/>
    <cellStyle name="Cabeçalho 2 74 12" xfId="6715"/>
    <cellStyle name="Cabeçalho 2 74 13" xfId="6716"/>
    <cellStyle name="Cabeçalho 2 74 14" xfId="6717"/>
    <cellStyle name="Cabeçalho 2 74 2" xfId="6718"/>
    <cellStyle name="Cabeçalho 2 74 3" xfId="6719"/>
    <cellStyle name="Cabeçalho 2 74 4" xfId="6720"/>
    <cellStyle name="Cabeçalho 2 74 5" xfId="6721"/>
    <cellStyle name="Cabeçalho 2 74 6" xfId="6722"/>
    <cellStyle name="Cabeçalho 2 74 7" xfId="6723"/>
    <cellStyle name="Cabeçalho 2 74 8" xfId="6724"/>
    <cellStyle name="Cabeçalho 2 74 9" xfId="6725"/>
    <cellStyle name="Cabeçalho 2 75" xfId="6726"/>
    <cellStyle name="Cabeçalho 2 75 10" xfId="6727"/>
    <cellStyle name="Cabeçalho 2 75 11" xfId="6728"/>
    <cellStyle name="Cabeçalho 2 75 12" xfId="6729"/>
    <cellStyle name="Cabeçalho 2 75 13" xfId="6730"/>
    <cellStyle name="Cabeçalho 2 75 14" xfId="6731"/>
    <cellStyle name="Cabeçalho 2 75 2" xfId="6732"/>
    <cellStyle name="Cabeçalho 2 75 3" xfId="6733"/>
    <cellStyle name="Cabeçalho 2 75 4" xfId="6734"/>
    <cellStyle name="Cabeçalho 2 75 5" xfId="6735"/>
    <cellStyle name="Cabeçalho 2 75 6" xfId="6736"/>
    <cellStyle name="Cabeçalho 2 75 7" xfId="6737"/>
    <cellStyle name="Cabeçalho 2 75 8" xfId="6738"/>
    <cellStyle name="Cabeçalho 2 75 9" xfId="6739"/>
    <cellStyle name="Cabeçalho 2 76" xfId="6740"/>
    <cellStyle name="Cabeçalho 2 76 10" xfId="6741"/>
    <cellStyle name="Cabeçalho 2 76 11" xfId="6742"/>
    <cellStyle name="Cabeçalho 2 76 12" xfId="6743"/>
    <cellStyle name="Cabeçalho 2 76 13" xfId="6744"/>
    <cellStyle name="Cabeçalho 2 76 14" xfId="6745"/>
    <cellStyle name="Cabeçalho 2 76 2" xfId="6746"/>
    <cellStyle name="Cabeçalho 2 76 3" xfId="6747"/>
    <cellStyle name="Cabeçalho 2 76 4" xfId="6748"/>
    <cellStyle name="Cabeçalho 2 76 5" xfId="6749"/>
    <cellStyle name="Cabeçalho 2 76 6" xfId="6750"/>
    <cellStyle name="Cabeçalho 2 76 7" xfId="6751"/>
    <cellStyle name="Cabeçalho 2 76 8" xfId="6752"/>
    <cellStyle name="Cabeçalho 2 76 9" xfId="6753"/>
    <cellStyle name="Cabeçalho 2 77" xfId="6754"/>
    <cellStyle name="Cabeçalho 2 77 10" xfId="6755"/>
    <cellStyle name="Cabeçalho 2 77 11" xfId="6756"/>
    <cellStyle name="Cabeçalho 2 77 12" xfId="6757"/>
    <cellStyle name="Cabeçalho 2 77 13" xfId="6758"/>
    <cellStyle name="Cabeçalho 2 77 14" xfId="6759"/>
    <cellStyle name="Cabeçalho 2 77 2" xfId="6760"/>
    <cellStyle name="Cabeçalho 2 77 3" xfId="6761"/>
    <cellStyle name="Cabeçalho 2 77 4" xfId="6762"/>
    <cellStyle name="Cabeçalho 2 77 5" xfId="6763"/>
    <cellStyle name="Cabeçalho 2 77 6" xfId="6764"/>
    <cellStyle name="Cabeçalho 2 77 7" xfId="6765"/>
    <cellStyle name="Cabeçalho 2 77 8" xfId="6766"/>
    <cellStyle name="Cabeçalho 2 77 9" xfId="6767"/>
    <cellStyle name="Cabeçalho 2 78" xfId="6768"/>
    <cellStyle name="Cabeçalho 2 78 10" xfId="6769"/>
    <cellStyle name="Cabeçalho 2 78 11" xfId="6770"/>
    <cellStyle name="Cabeçalho 2 78 12" xfId="6771"/>
    <cellStyle name="Cabeçalho 2 78 13" xfId="6772"/>
    <cellStyle name="Cabeçalho 2 78 14" xfId="6773"/>
    <cellStyle name="Cabeçalho 2 78 2" xfId="6774"/>
    <cellStyle name="Cabeçalho 2 78 3" xfId="6775"/>
    <cellStyle name="Cabeçalho 2 78 4" xfId="6776"/>
    <cellStyle name="Cabeçalho 2 78 5" xfId="6777"/>
    <cellStyle name="Cabeçalho 2 78 6" xfId="6778"/>
    <cellStyle name="Cabeçalho 2 78 7" xfId="6779"/>
    <cellStyle name="Cabeçalho 2 78 8" xfId="6780"/>
    <cellStyle name="Cabeçalho 2 78 9" xfId="6781"/>
    <cellStyle name="Cabeçalho 2 79" xfId="6782"/>
    <cellStyle name="Cabeçalho 2 79 10" xfId="6783"/>
    <cellStyle name="Cabeçalho 2 79 11" xfId="6784"/>
    <cellStyle name="Cabeçalho 2 79 12" xfId="6785"/>
    <cellStyle name="Cabeçalho 2 79 13" xfId="6786"/>
    <cellStyle name="Cabeçalho 2 79 14" xfId="6787"/>
    <cellStyle name="Cabeçalho 2 79 2" xfId="6788"/>
    <cellStyle name="Cabeçalho 2 79 3" xfId="6789"/>
    <cellStyle name="Cabeçalho 2 79 4" xfId="6790"/>
    <cellStyle name="Cabeçalho 2 79 5" xfId="6791"/>
    <cellStyle name="Cabeçalho 2 79 6" xfId="6792"/>
    <cellStyle name="Cabeçalho 2 79 7" xfId="6793"/>
    <cellStyle name="Cabeçalho 2 79 8" xfId="6794"/>
    <cellStyle name="Cabeçalho 2 79 9" xfId="6795"/>
    <cellStyle name="Cabeçalho 2 8" xfId="6796"/>
    <cellStyle name="Cabeçalho 2 8 10" xfId="6797"/>
    <cellStyle name="Cabeçalho 2 8 11" xfId="6798"/>
    <cellStyle name="Cabeçalho 2 8 12" xfId="6799"/>
    <cellStyle name="Cabeçalho 2 8 13" xfId="6800"/>
    <cellStyle name="Cabeçalho 2 8 14" xfId="6801"/>
    <cellStyle name="Cabeçalho 2 8 2" xfId="6802"/>
    <cellStyle name="Cabeçalho 2 8 3" xfId="6803"/>
    <cellStyle name="Cabeçalho 2 8 4" xfId="6804"/>
    <cellStyle name="Cabeçalho 2 8 5" xfId="6805"/>
    <cellStyle name="Cabeçalho 2 8 6" xfId="6806"/>
    <cellStyle name="Cabeçalho 2 8 7" xfId="6807"/>
    <cellStyle name="Cabeçalho 2 8 8" xfId="6808"/>
    <cellStyle name="Cabeçalho 2 8 9" xfId="6809"/>
    <cellStyle name="Cabeçalho 2 80" xfId="6810"/>
    <cellStyle name="Cabeçalho 2 80 10" xfId="6811"/>
    <cellStyle name="Cabeçalho 2 80 11" xfId="6812"/>
    <cellStyle name="Cabeçalho 2 80 12" xfId="6813"/>
    <cellStyle name="Cabeçalho 2 80 13" xfId="6814"/>
    <cellStyle name="Cabeçalho 2 80 14" xfId="6815"/>
    <cellStyle name="Cabeçalho 2 80 2" xfId="6816"/>
    <cellStyle name="Cabeçalho 2 80 3" xfId="6817"/>
    <cellStyle name="Cabeçalho 2 80 4" xfId="6818"/>
    <cellStyle name="Cabeçalho 2 80 5" xfId="6819"/>
    <cellStyle name="Cabeçalho 2 80 6" xfId="6820"/>
    <cellStyle name="Cabeçalho 2 80 7" xfId="6821"/>
    <cellStyle name="Cabeçalho 2 80 8" xfId="6822"/>
    <cellStyle name="Cabeçalho 2 80 9" xfId="6823"/>
    <cellStyle name="Cabeçalho 2 81" xfId="6824"/>
    <cellStyle name="Cabeçalho 2 81 10" xfId="6825"/>
    <cellStyle name="Cabeçalho 2 81 11" xfId="6826"/>
    <cellStyle name="Cabeçalho 2 81 12" xfId="6827"/>
    <cellStyle name="Cabeçalho 2 81 13" xfId="6828"/>
    <cellStyle name="Cabeçalho 2 81 14" xfId="6829"/>
    <cellStyle name="Cabeçalho 2 81 2" xfId="6830"/>
    <cellStyle name="Cabeçalho 2 81 3" xfId="6831"/>
    <cellStyle name="Cabeçalho 2 81 4" xfId="6832"/>
    <cellStyle name="Cabeçalho 2 81 5" xfId="6833"/>
    <cellStyle name="Cabeçalho 2 81 6" xfId="6834"/>
    <cellStyle name="Cabeçalho 2 81 7" xfId="6835"/>
    <cellStyle name="Cabeçalho 2 81 8" xfId="6836"/>
    <cellStyle name="Cabeçalho 2 81 9" xfId="6837"/>
    <cellStyle name="Cabeçalho 2 82" xfId="6838"/>
    <cellStyle name="Cabeçalho 2 82 10" xfId="6839"/>
    <cellStyle name="Cabeçalho 2 82 11" xfId="6840"/>
    <cellStyle name="Cabeçalho 2 82 12" xfId="6841"/>
    <cellStyle name="Cabeçalho 2 82 13" xfId="6842"/>
    <cellStyle name="Cabeçalho 2 82 14" xfId="6843"/>
    <cellStyle name="Cabeçalho 2 82 2" xfId="6844"/>
    <cellStyle name="Cabeçalho 2 82 3" xfId="6845"/>
    <cellStyle name="Cabeçalho 2 82 4" xfId="6846"/>
    <cellStyle name="Cabeçalho 2 82 5" xfId="6847"/>
    <cellStyle name="Cabeçalho 2 82 6" xfId="6848"/>
    <cellStyle name="Cabeçalho 2 82 7" xfId="6849"/>
    <cellStyle name="Cabeçalho 2 82 8" xfId="6850"/>
    <cellStyle name="Cabeçalho 2 82 9" xfId="6851"/>
    <cellStyle name="Cabeçalho 2 83" xfId="6852"/>
    <cellStyle name="Cabeçalho 2 83 10" xfId="6853"/>
    <cellStyle name="Cabeçalho 2 83 11" xfId="6854"/>
    <cellStyle name="Cabeçalho 2 83 12" xfId="6855"/>
    <cellStyle name="Cabeçalho 2 83 13" xfId="6856"/>
    <cellStyle name="Cabeçalho 2 83 14" xfId="6857"/>
    <cellStyle name="Cabeçalho 2 83 2" xfId="6858"/>
    <cellStyle name="Cabeçalho 2 83 3" xfId="6859"/>
    <cellStyle name="Cabeçalho 2 83 4" xfId="6860"/>
    <cellStyle name="Cabeçalho 2 83 5" xfId="6861"/>
    <cellStyle name="Cabeçalho 2 83 6" xfId="6862"/>
    <cellStyle name="Cabeçalho 2 83 7" xfId="6863"/>
    <cellStyle name="Cabeçalho 2 83 8" xfId="6864"/>
    <cellStyle name="Cabeçalho 2 83 9" xfId="6865"/>
    <cellStyle name="Cabeçalho 2 84" xfId="6866"/>
    <cellStyle name="Cabeçalho 2 84 10" xfId="6867"/>
    <cellStyle name="Cabeçalho 2 84 11" xfId="6868"/>
    <cellStyle name="Cabeçalho 2 84 12" xfId="6869"/>
    <cellStyle name="Cabeçalho 2 84 13" xfId="6870"/>
    <cellStyle name="Cabeçalho 2 84 14" xfId="6871"/>
    <cellStyle name="Cabeçalho 2 84 2" xfId="6872"/>
    <cellStyle name="Cabeçalho 2 84 3" xfId="6873"/>
    <cellStyle name="Cabeçalho 2 84 4" xfId="6874"/>
    <cellStyle name="Cabeçalho 2 84 5" xfId="6875"/>
    <cellStyle name="Cabeçalho 2 84 6" xfId="6876"/>
    <cellStyle name="Cabeçalho 2 84 7" xfId="6877"/>
    <cellStyle name="Cabeçalho 2 84 8" xfId="6878"/>
    <cellStyle name="Cabeçalho 2 84 9" xfId="6879"/>
    <cellStyle name="Cabeçalho 2 85" xfId="6880"/>
    <cellStyle name="Cabeçalho 2 85 10" xfId="6881"/>
    <cellStyle name="Cabeçalho 2 85 11" xfId="6882"/>
    <cellStyle name="Cabeçalho 2 85 12" xfId="6883"/>
    <cellStyle name="Cabeçalho 2 85 13" xfId="6884"/>
    <cellStyle name="Cabeçalho 2 85 14" xfId="6885"/>
    <cellStyle name="Cabeçalho 2 85 2" xfId="6886"/>
    <cellStyle name="Cabeçalho 2 85 3" xfId="6887"/>
    <cellStyle name="Cabeçalho 2 85 4" xfId="6888"/>
    <cellStyle name="Cabeçalho 2 85 5" xfId="6889"/>
    <cellStyle name="Cabeçalho 2 85 6" xfId="6890"/>
    <cellStyle name="Cabeçalho 2 85 7" xfId="6891"/>
    <cellStyle name="Cabeçalho 2 85 8" xfId="6892"/>
    <cellStyle name="Cabeçalho 2 85 9" xfId="6893"/>
    <cellStyle name="Cabeçalho 2 86" xfId="6894"/>
    <cellStyle name="Cabeçalho 2 86 10" xfId="6895"/>
    <cellStyle name="Cabeçalho 2 86 11" xfId="6896"/>
    <cellStyle name="Cabeçalho 2 86 12" xfId="6897"/>
    <cellStyle name="Cabeçalho 2 86 13" xfId="6898"/>
    <cellStyle name="Cabeçalho 2 86 14" xfId="6899"/>
    <cellStyle name="Cabeçalho 2 86 2" xfId="6900"/>
    <cellStyle name="Cabeçalho 2 86 3" xfId="6901"/>
    <cellStyle name="Cabeçalho 2 86 4" xfId="6902"/>
    <cellStyle name="Cabeçalho 2 86 5" xfId="6903"/>
    <cellStyle name="Cabeçalho 2 86 6" xfId="6904"/>
    <cellStyle name="Cabeçalho 2 86 7" xfId="6905"/>
    <cellStyle name="Cabeçalho 2 86 8" xfId="6906"/>
    <cellStyle name="Cabeçalho 2 86 9" xfId="6907"/>
    <cellStyle name="Cabeçalho 2 87" xfId="6908"/>
    <cellStyle name="Cabeçalho 2 87 10" xfId="6909"/>
    <cellStyle name="Cabeçalho 2 87 11" xfId="6910"/>
    <cellStyle name="Cabeçalho 2 87 12" xfId="6911"/>
    <cellStyle name="Cabeçalho 2 87 13" xfId="6912"/>
    <cellStyle name="Cabeçalho 2 87 14" xfId="6913"/>
    <cellStyle name="Cabeçalho 2 87 2" xfId="6914"/>
    <cellStyle name="Cabeçalho 2 87 3" xfId="6915"/>
    <cellStyle name="Cabeçalho 2 87 4" xfId="6916"/>
    <cellStyle name="Cabeçalho 2 87 5" xfId="6917"/>
    <cellStyle name="Cabeçalho 2 87 6" xfId="6918"/>
    <cellStyle name="Cabeçalho 2 87 7" xfId="6919"/>
    <cellStyle name="Cabeçalho 2 87 8" xfId="6920"/>
    <cellStyle name="Cabeçalho 2 87 9" xfId="6921"/>
    <cellStyle name="Cabeçalho 2 88" xfId="6922"/>
    <cellStyle name="Cabeçalho 2 88 10" xfId="6923"/>
    <cellStyle name="Cabeçalho 2 88 11" xfId="6924"/>
    <cellStyle name="Cabeçalho 2 88 12" xfId="6925"/>
    <cellStyle name="Cabeçalho 2 88 13" xfId="6926"/>
    <cellStyle name="Cabeçalho 2 88 14" xfId="6927"/>
    <cellStyle name="Cabeçalho 2 88 2" xfId="6928"/>
    <cellStyle name="Cabeçalho 2 88 3" xfId="6929"/>
    <cellStyle name="Cabeçalho 2 88 4" xfId="6930"/>
    <cellStyle name="Cabeçalho 2 88 5" xfId="6931"/>
    <cellStyle name="Cabeçalho 2 88 6" xfId="6932"/>
    <cellStyle name="Cabeçalho 2 88 7" xfId="6933"/>
    <cellStyle name="Cabeçalho 2 88 8" xfId="6934"/>
    <cellStyle name="Cabeçalho 2 88 9" xfId="6935"/>
    <cellStyle name="Cabeçalho 2 89" xfId="6936"/>
    <cellStyle name="Cabeçalho 2 89 10" xfId="6937"/>
    <cellStyle name="Cabeçalho 2 89 11" xfId="6938"/>
    <cellStyle name="Cabeçalho 2 89 12" xfId="6939"/>
    <cellStyle name="Cabeçalho 2 89 13" xfId="6940"/>
    <cellStyle name="Cabeçalho 2 89 14" xfId="6941"/>
    <cellStyle name="Cabeçalho 2 89 2" xfId="6942"/>
    <cellStyle name="Cabeçalho 2 89 3" xfId="6943"/>
    <cellStyle name="Cabeçalho 2 89 4" xfId="6944"/>
    <cellStyle name="Cabeçalho 2 89 5" xfId="6945"/>
    <cellStyle name="Cabeçalho 2 89 6" xfId="6946"/>
    <cellStyle name="Cabeçalho 2 89 7" xfId="6947"/>
    <cellStyle name="Cabeçalho 2 89 8" xfId="6948"/>
    <cellStyle name="Cabeçalho 2 89 9" xfId="6949"/>
    <cellStyle name="Cabeçalho 2 9" xfId="6950"/>
    <cellStyle name="Cabeçalho 2 9 10" xfId="6951"/>
    <cellStyle name="Cabeçalho 2 9 11" xfId="6952"/>
    <cellStyle name="Cabeçalho 2 9 12" xfId="6953"/>
    <cellStyle name="Cabeçalho 2 9 13" xfId="6954"/>
    <cellStyle name="Cabeçalho 2 9 14" xfId="6955"/>
    <cellStyle name="Cabeçalho 2 9 2" xfId="6956"/>
    <cellStyle name="Cabeçalho 2 9 3" xfId="6957"/>
    <cellStyle name="Cabeçalho 2 9 4" xfId="6958"/>
    <cellStyle name="Cabeçalho 2 9 5" xfId="6959"/>
    <cellStyle name="Cabeçalho 2 9 6" xfId="6960"/>
    <cellStyle name="Cabeçalho 2 9 7" xfId="6961"/>
    <cellStyle name="Cabeçalho 2 9 8" xfId="6962"/>
    <cellStyle name="Cabeçalho 2 9 9" xfId="6963"/>
    <cellStyle name="Cabeçalho 2 90" xfId="6964"/>
    <cellStyle name="Cabeçalho 2 90 10" xfId="6965"/>
    <cellStyle name="Cabeçalho 2 90 11" xfId="6966"/>
    <cellStyle name="Cabeçalho 2 90 12" xfId="6967"/>
    <cellStyle name="Cabeçalho 2 90 13" xfId="6968"/>
    <cellStyle name="Cabeçalho 2 90 14" xfId="6969"/>
    <cellStyle name="Cabeçalho 2 90 2" xfId="6970"/>
    <cellStyle name="Cabeçalho 2 90 3" xfId="6971"/>
    <cellStyle name="Cabeçalho 2 90 4" xfId="6972"/>
    <cellStyle name="Cabeçalho 2 90 5" xfId="6973"/>
    <cellStyle name="Cabeçalho 2 90 6" xfId="6974"/>
    <cellStyle name="Cabeçalho 2 90 7" xfId="6975"/>
    <cellStyle name="Cabeçalho 2 90 8" xfId="6976"/>
    <cellStyle name="Cabeçalho 2 90 9" xfId="6977"/>
    <cellStyle name="Cabeçalho 2 91" xfId="6978"/>
    <cellStyle name="Cabeçalho 2 91 10" xfId="6979"/>
    <cellStyle name="Cabeçalho 2 91 11" xfId="6980"/>
    <cellStyle name="Cabeçalho 2 91 12" xfId="6981"/>
    <cellStyle name="Cabeçalho 2 91 13" xfId="6982"/>
    <cellStyle name="Cabeçalho 2 91 14" xfId="6983"/>
    <cellStyle name="Cabeçalho 2 91 2" xfId="6984"/>
    <cellStyle name="Cabeçalho 2 91 3" xfId="6985"/>
    <cellStyle name="Cabeçalho 2 91 4" xfId="6986"/>
    <cellStyle name="Cabeçalho 2 91 5" xfId="6987"/>
    <cellStyle name="Cabeçalho 2 91 6" xfId="6988"/>
    <cellStyle name="Cabeçalho 2 91 7" xfId="6989"/>
    <cellStyle name="Cabeçalho 2 91 8" xfId="6990"/>
    <cellStyle name="Cabeçalho 2 91 9" xfId="6991"/>
    <cellStyle name="Cabeçalho 2 92" xfId="6992"/>
    <cellStyle name="Cabeçalho 2 92 10" xfId="6993"/>
    <cellStyle name="Cabeçalho 2 92 11" xfId="6994"/>
    <cellStyle name="Cabeçalho 2 92 12" xfId="6995"/>
    <cellStyle name="Cabeçalho 2 92 13" xfId="6996"/>
    <cellStyle name="Cabeçalho 2 92 14" xfId="6997"/>
    <cellStyle name="Cabeçalho 2 92 2" xfId="6998"/>
    <cellStyle name="Cabeçalho 2 92 3" xfId="6999"/>
    <cellStyle name="Cabeçalho 2 92 4" xfId="7000"/>
    <cellStyle name="Cabeçalho 2 92 5" xfId="7001"/>
    <cellStyle name="Cabeçalho 2 92 6" xfId="7002"/>
    <cellStyle name="Cabeçalho 2 92 7" xfId="7003"/>
    <cellStyle name="Cabeçalho 2 92 8" xfId="7004"/>
    <cellStyle name="Cabeçalho 2 92 9" xfId="7005"/>
    <cellStyle name="Cabeçalho 2 93" xfId="7006"/>
    <cellStyle name="Cabeçalho 2 93 10" xfId="7007"/>
    <cellStyle name="Cabeçalho 2 93 11" xfId="7008"/>
    <cellStyle name="Cabeçalho 2 93 12" xfId="7009"/>
    <cellStyle name="Cabeçalho 2 93 13" xfId="7010"/>
    <cellStyle name="Cabeçalho 2 93 14" xfId="7011"/>
    <cellStyle name="Cabeçalho 2 93 2" xfId="7012"/>
    <cellStyle name="Cabeçalho 2 93 3" xfId="7013"/>
    <cellStyle name="Cabeçalho 2 93 4" xfId="7014"/>
    <cellStyle name="Cabeçalho 2 93 5" xfId="7015"/>
    <cellStyle name="Cabeçalho 2 93 6" xfId="7016"/>
    <cellStyle name="Cabeçalho 2 93 7" xfId="7017"/>
    <cellStyle name="Cabeçalho 2 93 8" xfId="7018"/>
    <cellStyle name="Cabeçalho 2 93 9" xfId="7019"/>
    <cellStyle name="Cabeçalho 2 94" xfId="7020"/>
    <cellStyle name="Cabeçalho 2 94 10" xfId="7021"/>
    <cellStyle name="Cabeçalho 2 94 11" xfId="7022"/>
    <cellStyle name="Cabeçalho 2 94 12" xfId="7023"/>
    <cellStyle name="Cabeçalho 2 94 13" xfId="7024"/>
    <cellStyle name="Cabeçalho 2 94 14" xfId="7025"/>
    <cellStyle name="Cabeçalho 2 94 2" xfId="7026"/>
    <cellStyle name="Cabeçalho 2 94 3" xfId="7027"/>
    <cellStyle name="Cabeçalho 2 94 4" xfId="7028"/>
    <cellStyle name="Cabeçalho 2 94 5" xfId="7029"/>
    <cellStyle name="Cabeçalho 2 94 6" xfId="7030"/>
    <cellStyle name="Cabeçalho 2 94 7" xfId="7031"/>
    <cellStyle name="Cabeçalho 2 94 8" xfId="7032"/>
    <cellStyle name="Cabeçalho 2 94 9" xfId="7033"/>
    <cellStyle name="Cabeçalho 2 95" xfId="7034"/>
    <cellStyle name="Cabeçalho 2 95 10" xfId="7035"/>
    <cellStyle name="Cabeçalho 2 95 11" xfId="7036"/>
    <cellStyle name="Cabeçalho 2 95 12" xfId="7037"/>
    <cellStyle name="Cabeçalho 2 95 13" xfId="7038"/>
    <cellStyle name="Cabeçalho 2 95 14" xfId="7039"/>
    <cellStyle name="Cabeçalho 2 95 2" xfId="7040"/>
    <cellStyle name="Cabeçalho 2 95 3" xfId="7041"/>
    <cellStyle name="Cabeçalho 2 95 4" xfId="7042"/>
    <cellStyle name="Cabeçalho 2 95 5" xfId="7043"/>
    <cellStyle name="Cabeçalho 2 95 6" xfId="7044"/>
    <cellStyle name="Cabeçalho 2 95 7" xfId="7045"/>
    <cellStyle name="Cabeçalho 2 95 8" xfId="7046"/>
    <cellStyle name="Cabeçalho 2 95 9" xfId="7047"/>
    <cellStyle name="Cabeçalho 2 96" xfId="7048"/>
    <cellStyle name="Cabeçalho 2 96 10" xfId="7049"/>
    <cellStyle name="Cabeçalho 2 96 11" xfId="7050"/>
    <cellStyle name="Cabeçalho 2 96 12" xfId="7051"/>
    <cellStyle name="Cabeçalho 2 96 13" xfId="7052"/>
    <cellStyle name="Cabeçalho 2 96 14" xfId="7053"/>
    <cellStyle name="Cabeçalho 2 96 2" xfId="7054"/>
    <cellStyle name="Cabeçalho 2 96 3" xfId="7055"/>
    <cellStyle name="Cabeçalho 2 96 4" xfId="7056"/>
    <cellStyle name="Cabeçalho 2 96 5" xfId="7057"/>
    <cellStyle name="Cabeçalho 2 96 6" xfId="7058"/>
    <cellStyle name="Cabeçalho 2 96 7" xfId="7059"/>
    <cellStyle name="Cabeçalho 2 96 8" xfId="7060"/>
    <cellStyle name="Cabeçalho 2 96 9" xfId="7061"/>
    <cellStyle name="Cabeçalho 2 97" xfId="7062"/>
    <cellStyle name="Cabeçalho 2 97 10" xfId="7063"/>
    <cellStyle name="Cabeçalho 2 97 11" xfId="7064"/>
    <cellStyle name="Cabeçalho 2 97 12" xfId="7065"/>
    <cellStyle name="Cabeçalho 2 97 13" xfId="7066"/>
    <cellStyle name="Cabeçalho 2 97 14" xfId="7067"/>
    <cellStyle name="Cabeçalho 2 97 2" xfId="7068"/>
    <cellStyle name="Cabeçalho 2 97 3" xfId="7069"/>
    <cellStyle name="Cabeçalho 2 97 4" xfId="7070"/>
    <cellStyle name="Cabeçalho 2 97 5" xfId="7071"/>
    <cellStyle name="Cabeçalho 2 97 6" xfId="7072"/>
    <cellStyle name="Cabeçalho 2 97 7" xfId="7073"/>
    <cellStyle name="Cabeçalho 2 97 8" xfId="7074"/>
    <cellStyle name="Cabeçalho 2 97 9" xfId="7075"/>
    <cellStyle name="Cabeçalho 2 98" xfId="7076"/>
    <cellStyle name="Cabeçalho 2 98 10" xfId="7077"/>
    <cellStyle name="Cabeçalho 2 98 11" xfId="7078"/>
    <cellStyle name="Cabeçalho 2 98 12" xfId="7079"/>
    <cellStyle name="Cabeçalho 2 98 13" xfId="7080"/>
    <cellStyle name="Cabeçalho 2 98 14" xfId="7081"/>
    <cellStyle name="Cabeçalho 2 98 2" xfId="7082"/>
    <cellStyle name="Cabeçalho 2 98 3" xfId="7083"/>
    <cellStyle name="Cabeçalho 2 98 4" xfId="7084"/>
    <cellStyle name="Cabeçalho 2 98 5" xfId="7085"/>
    <cellStyle name="Cabeçalho 2 98 6" xfId="7086"/>
    <cellStyle name="Cabeçalho 2 98 7" xfId="7087"/>
    <cellStyle name="Cabeçalho 2 98 8" xfId="7088"/>
    <cellStyle name="Cabeçalho 2 98 9" xfId="7089"/>
    <cellStyle name="Cabeçalho 2 99" xfId="7090"/>
    <cellStyle name="Cabeçalho 2 99 10" xfId="7091"/>
    <cellStyle name="Cabeçalho 2 99 11" xfId="7092"/>
    <cellStyle name="Cabeçalho 2 99 12" xfId="7093"/>
    <cellStyle name="Cabeçalho 2 99 13" xfId="7094"/>
    <cellStyle name="Cabeçalho 2 99 14" xfId="7095"/>
    <cellStyle name="Cabeçalho 2 99 2" xfId="7096"/>
    <cellStyle name="Cabeçalho 2 99 3" xfId="7097"/>
    <cellStyle name="Cabeçalho 2 99 4" xfId="7098"/>
    <cellStyle name="Cabeçalho 2 99 5" xfId="7099"/>
    <cellStyle name="Cabeçalho 2 99 6" xfId="7100"/>
    <cellStyle name="Cabeçalho 2 99 7" xfId="7101"/>
    <cellStyle name="Cabeçalho 2 99 8" xfId="7102"/>
    <cellStyle name="Cabeçalho 2 99 9" xfId="7103"/>
    <cellStyle name="Calculation" xfId="2310"/>
    <cellStyle name="Calculation 2" xfId="27950"/>
    <cellStyle name="Calculation 2 2" xfId="27951"/>
    <cellStyle name="Calculation 2 2 10" xfId="27952"/>
    <cellStyle name="Calculation 2 2 2" xfId="27953"/>
    <cellStyle name="Calculation 2 2 2 2" xfId="27954"/>
    <cellStyle name="Calculation 2 2 2 2 2" xfId="27955"/>
    <cellStyle name="Calculation 2 2 2 3" xfId="27956"/>
    <cellStyle name="Calculation 2 2 2 3 2" xfId="27957"/>
    <cellStyle name="Calculation 2 2 2 4" xfId="27958"/>
    <cellStyle name="Calculation 2 2 2 4 2" xfId="27959"/>
    <cellStyle name="Calculation 2 2 2 5" xfId="27960"/>
    <cellStyle name="Calculation 2 2 2 6" xfId="27961"/>
    <cellStyle name="Calculation 2 2 2 7" xfId="27962"/>
    <cellStyle name="Calculation 2 2 3" xfId="27963"/>
    <cellStyle name="Calculation 2 2 3 2" xfId="27964"/>
    <cellStyle name="Calculation 2 2 4" xfId="27965"/>
    <cellStyle name="Calculation 2 2 4 2" xfId="27966"/>
    <cellStyle name="Calculation 2 2 5" xfId="27967"/>
    <cellStyle name="Calculation 2 2 5 2" xfId="27968"/>
    <cellStyle name="Calculation 2 2 6" xfId="27969"/>
    <cellStyle name="Calculation 2 2 7" xfId="27970"/>
    <cellStyle name="Calculation 2 2 8" xfId="27971"/>
    <cellStyle name="Calculation 2 2 9" xfId="27972"/>
    <cellStyle name="Calculation 2 3" xfId="27973"/>
    <cellStyle name="Calculation 2 3 2" xfId="27974"/>
    <cellStyle name="Calculation 2 3 2 2" xfId="27975"/>
    <cellStyle name="Calculation 2 3 3" xfId="27976"/>
    <cellStyle name="Calculation 2 3 3 2" xfId="27977"/>
    <cellStyle name="Calculation 2 3 4" xfId="27978"/>
    <cellStyle name="Calculation 2 3 4 2" xfId="27979"/>
    <cellStyle name="Calculation 2 3 5" xfId="27980"/>
    <cellStyle name="Calculation 2 3 6" xfId="27981"/>
    <cellStyle name="Calculation 2 3 7" xfId="27982"/>
    <cellStyle name="Calculation 2 4" xfId="27983"/>
    <cellStyle name="Calculation 3" xfId="27984"/>
    <cellStyle name="Calculation 3 10" xfId="27985"/>
    <cellStyle name="Calculation 3 11" xfId="27986"/>
    <cellStyle name="Calculation 3 2" xfId="27987"/>
    <cellStyle name="Calculation 3 2 2" xfId="27988"/>
    <cellStyle name="Calculation 3 2 2 2" xfId="27989"/>
    <cellStyle name="Calculation 3 2 3" xfId="27990"/>
    <cellStyle name="Calculation 3 2 3 2" xfId="27991"/>
    <cellStyle name="Calculation 3 2 4" xfId="27992"/>
    <cellStyle name="Calculation 3 2 4 2" xfId="27993"/>
    <cellStyle name="Calculation 3 2 5" xfId="27994"/>
    <cellStyle name="Calculation 3 2 6" xfId="27995"/>
    <cellStyle name="Calculation 3 2 7" xfId="27996"/>
    <cellStyle name="Calculation 3 3" xfId="27997"/>
    <cellStyle name="Calculation 3 3 2" xfId="27998"/>
    <cellStyle name="Calculation 3 3 3" xfId="27999"/>
    <cellStyle name="Calculation 3 3 4" xfId="28000"/>
    <cellStyle name="Calculation 3 4" xfId="28001"/>
    <cellStyle name="Calculation 3 4 2" xfId="28002"/>
    <cellStyle name="Calculation 3 5" xfId="28003"/>
    <cellStyle name="Calculation 3 5 2" xfId="28004"/>
    <cellStyle name="Calculation 3 6" xfId="28005"/>
    <cellStyle name="Calculation 3 7" xfId="28006"/>
    <cellStyle name="Calculation 3 8" xfId="28007"/>
    <cellStyle name="Calculation 3 9" xfId="28008"/>
    <cellStyle name="Calculation 4" xfId="28009"/>
    <cellStyle name="Calculation 4 10" xfId="28010"/>
    <cellStyle name="Calculation 4 2" xfId="28011"/>
    <cellStyle name="Calculation 4 2 2" xfId="28012"/>
    <cellStyle name="Calculation 4 2 2 2" xfId="28013"/>
    <cellStyle name="Calculation 4 2 3" xfId="28014"/>
    <cellStyle name="Calculation 4 2 3 2" xfId="28015"/>
    <cellStyle name="Calculation 4 2 4" xfId="28016"/>
    <cellStyle name="Calculation 4 2 4 2" xfId="28017"/>
    <cellStyle name="Calculation 4 2 5" xfId="28018"/>
    <cellStyle name="Calculation 4 2 6" xfId="28019"/>
    <cellStyle name="Calculation 4 2 7" xfId="28020"/>
    <cellStyle name="Calculation 4 3" xfId="28021"/>
    <cellStyle name="Calculation 4 3 2" xfId="28022"/>
    <cellStyle name="Calculation 4 4" xfId="28023"/>
    <cellStyle name="Calculation 4 4 2" xfId="28024"/>
    <cellStyle name="Calculation 4 5" xfId="28025"/>
    <cellStyle name="Calculation 4 5 2" xfId="28026"/>
    <cellStyle name="Calculation 4 6" xfId="28027"/>
    <cellStyle name="Calculation 4 7" xfId="28028"/>
    <cellStyle name="Calculation 4 8" xfId="28029"/>
    <cellStyle name="Calculation 4 9" xfId="28030"/>
    <cellStyle name="Calculation 5" xfId="28031"/>
    <cellStyle name="Cálculo" xfId="20" builtinId="22" customBuiltin="1"/>
    <cellStyle name="Cálculo 10 2" xfId="525"/>
    <cellStyle name="Cálculo 10 2 2" xfId="28032"/>
    <cellStyle name="Cálculo 10 2 2 2" xfId="28033"/>
    <cellStyle name="Cálculo 10 2 2 2 10" xfId="28034"/>
    <cellStyle name="Cálculo 10 2 2 2 2" xfId="28035"/>
    <cellStyle name="Cálculo 10 2 2 2 2 2" xfId="28036"/>
    <cellStyle name="Cálculo 10 2 2 2 2 2 2" xfId="28037"/>
    <cellStyle name="Cálculo 10 2 2 2 2 3" xfId="28038"/>
    <cellStyle name="Cálculo 10 2 2 2 2 3 2" xfId="28039"/>
    <cellStyle name="Cálculo 10 2 2 2 2 4" xfId="28040"/>
    <cellStyle name="Cálculo 10 2 2 2 2 4 2" xfId="28041"/>
    <cellStyle name="Cálculo 10 2 2 2 2 5" xfId="28042"/>
    <cellStyle name="Cálculo 10 2 2 2 2 6" xfId="28043"/>
    <cellStyle name="Cálculo 10 2 2 2 2 7" xfId="28044"/>
    <cellStyle name="Cálculo 10 2 2 2 3" xfId="28045"/>
    <cellStyle name="Cálculo 10 2 2 2 3 2" xfId="28046"/>
    <cellStyle name="Cálculo 10 2 2 2 4" xfId="28047"/>
    <cellStyle name="Cálculo 10 2 2 2 4 2" xfId="28048"/>
    <cellStyle name="Cálculo 10 2 2 2 5" xfId="28049"/>
    <cellStyle name="Cálculo 10 2 2 2 5 2" xfId="28050"/>
    <cellStyle name="Cálculo 10 2 2 2 6" xfId="28051"/>
    <cellStyle name="Cálculo 10 2 2 2 7" xfId="28052"/>
    <cellStyle name="Cálculo 10 2 2 2 8" xfId="28053"/>
    <cellStyle name="Cálculo 10 2 2 2 9" xfId="28054"/>
    <cellStyle name="Cálculo 10 2 2 3" xfId="28055"/>
    <cellStyle name="Cálculo 10 2 2 3 2" xfId="28056"/>
    <cellStyle name="Cálculo 10 2 2 3 2 2" xfId="28057"/>
    <cellStyle name="Cálculo 10 2 2 3 3" xfId="28058"/>
    <cellStyle name="Cálculo 10 2 2 3 3 2" xfId="28059"/>
    <cellStyle name="Cálculo 10 2 2 3 4" xfId="28060"/>
    <cellStyle name="Cálculo 10 2 2 3 4 2" xfId="28061"/>
    <cellStyle name="Cálculo 10 2 2 3 5" xfId="28062"/>
    <cellStyle name="Cálculo 10 2 2 3 6" xfId="28063"/>
    <cellStyle name="Cálculo 10 2 2 3 7" xfId="28064"/>
    <cellStyle name="Cálculo 10 2 2 4" xfId="28065"/>
    <cellStyle name="Cálculo 10 2 3" xfId="28066"/>
    <cellStyle name="Cálculo 10 2 3 2" xfId="28067"/>
    <cellStyle name="Cálculo 10 2 3 2 10" xfId="28068"/>
    <cellStyle name="Cálculo 10 2 3 2 2" xfId="28069"/>
    <cellStyle name="Cálculo 10 2 3 2 2 2" xfId="28070"/>
    <cellStyle name="Cálculo 10 2 3 2 2 2 2" xfId="28071"/>
    <cellStyle name="Cálculo 10 2 3 2 2 3" xfId="28072"/>
    <cellStyle name="Cálculo 10 2 3 2 2 3 2" xfId="28073"/>
    <cellStyle name="Cálculo 10 2 3 2 2 4" xfId="28074"/>
    <cellStyle name="Cálculo 10 2 3 2 2 4 2" xfId="28075"/>
    <cellStyle name="Cálculo 10 2 3 2 2 5" xfId="28076"/>
    <cellStyle name="Cálculo 10 2 3 2 2 6" xfId="28077"/>
    <cellStyle name="Cálculo 10 2 3 2 2 7" xfId="28078"/>
    <cellStyle name="Cálculo 10 2 3 2 3" xfId="28079"/>
    <cellStyle name="Cálculo 10 2 3 2 3 2" xfId="28080"/>
    <cellStyle name="Cálculo 10 2 3 2 4" xfId="28081"/>
    <cellStyle name="Cálculo 10 2 3 2 4 2" xfId="28082"/>
    <cellStyle name="Cálculo 10 2 3 2 5" xfId="28083"/>
    <cellStyle name="Cálculo 10 2 3 2 5 2" xfId="28084"/>
    <cellStyle name="Cálculo 10 2 3 2 6" xfId="28085"/>
    <cellStyle name="Cálculo 10 2 3 2 7" xfId="28086"/>
    <cellStyle name="Cálculo 10 2 3 2 8" xfId="28087"/>
    <cellStyle name="Cálculo 10 2 3 2 9" xfId="28088"/>
    <cellStyle name="Cálculo 10 2 3 3" xfId="28089"/>
    <cellStyle name="Cálculo 10 2 3 3 2" xfId="28090"/>
    <cellStyle name="Cálculo 10 2 3 3 2 2" xfId="28091"/>
    <cellStyle name="Cálculo 10 2 3 3 3" xfId="28092"/>
    <cellStyle name="Cálculo 10 2 3 3 3 2" xfId="28093"/>
    <cellStyle name="Cálculo 10 2 3 3 4" xfId="28094"/>
    <cellStyle name="Cálculo 10 2 3 3 4 2" xfId="28095"/>
    <cellStyle name="Cálculo 10 2 3 3 5" xfId="28096"/>
    <cellStyle name="Cálculo 10 2 3 3 6" xfId="28097"/>
    <cellStyle name="Cálculo 10 2 3 3 7" xfId="28098"/>
    <cellStyle name="Cálculo 10 2 3 4" xfId="28099"/>
    <cellStyle name="Cálculo 10 2 4" xfId="28100"/>
    <cellStyle name="Cálculo 10 2 4 10" xfId="28101"/>
    <cellStyle name="Cálculo 10 2 4 11" xfId="28102"/>
    <cellStyle name="Cálculo 10 2 4 2" xfId="28103"/>
    <cellStyle name="Cálculo 10 2 4 2 2" xfId="28104"/>
    <cellStyle name="Cálculo 10 2 4 2 2 2" xfId="28105"/>
    <cellStyle name="Cálculo 10 2 4 2 3" xfId="28106"/>
    <cellStyle name="Cálculo 10 2 4 2 3 2" xfId="28107"/>
    <cellStyle name="Cálculo 10 2 4 2 4" xfId="28108"/>
    <cellStyle name="Cálculo 10 2 4 2 4 2" xfId="28109"/>
    <cellStyle name="Cálculo 10 2 4 2 5" xfId="28110"/>
    <cellStyle name="Cálculo 10 2 4 2 6" xfId="28111"/>
    <cellStyle name="Cálculo 10 2 4 2 7" xfId="28112"/>
    <cellStyle name="Cálculo 10 2 4 3" xfId="28113"/>
    <cellStyle name="Cálculo 10 2 4 3 2" xfId="28114"/>
    <cellStyle name="Cálculo 10 2 4 3 3" xfId="28115"/>
    <cellStyle name="Cálculo 10 2 4 3 4" xfId="28116"/>
    <cellStyle name="Cálculo 10 2 4 4" xfId="28117"/>
    <cellStyle name="Cálculo 10 2 4 4 2" xfId="28118"/>
    <cellStyle name="Cálculo 10 2 4 5" xfId="28119"/>
    <cellStyle name="Cálculo 10 2 4 5 2" xfId="28120"/>
    <cellStyle name="Cálculo 10 2 4 6" xfId="28121"/>
    <cellStyle name="Cálculo 10 2 4 7" xfId="28122"/>
    <cellStyle name="Cálculo 10 2 4 8" xfId="28123"/>
    <cellStyle name="Cálculo 10 2 4 9" xfId="28124"/>
    <cellStyle name="Cálculo 10 2 5" xfId="28125"/>
    <cellStyle name="Cálculo 10 2 5 10" xfId="28126"/>
    <cellStyle name="Cálculo 10 2 5 2" xfId="28127"/>
    <cellStyle name="Cálculo 10 2 5 2 2" xfId="28128"/>
    <cellStyle name="Cálculo 10 2 5 2 2 2" xfId="28129"/>
    <cellStyle name="Cálculo 10 2 5 2 3" xfId="28130"/>
    <cellStyle name="Cálculo 10 2 5 2 3 2" xfId="28131"/>
    <cellStyle name="Cálculo 10 2 5 2 4" xfId="28132"/>
    <cellStyle name="Cálculo 10 2 5 2 4 2" xfId="28133"/>
    <cellStyle name="Cálculo 10 2 5 2 5" xfId="28134"/>
    <cellStyle name="Cálculo 10 2 5 2 6" xfId="28135"/>
    <cellStyle name="Cálculo 10 2 5 2 7" xfId="28136"/>
    <cellStyle name="Cálculo 10 2 5 3" xfId="28137"/>
    <cellStyle name="Cálculo 10 2 5 3 2" xfId="28138"/>
    <cellStyle name="Cálculo 10 2 5 4" xfId="28139"/>
    <cellStyle name="Cálculo 10 2 5 4 2" xfId="28140"/>
    <cellStyle name="Cálculo 10 2 5 5" xfId="28141"/>
    <cellStyle name="Cálculo 10 2 5 5 2" xfId="28142"/>
    <cellStyle name="Cálculo 10 2 5 6" xfId="28143"/>
    <cellStyle name="Cálculo 10 2 5 7" xfId="28144"/>
    <cellStyle name="Cálculo 10 2 5 8" xfId="28145"/>
    <cellStyle name="Cálculo 10 2 5 9" xfId="28146"/>
    <cellStyle name="Cálculo 10 2 6" xfId="28147"/>
    <cellStyle name="Cálculo 11 2" xfId="526"/>
    <cellStyle name="Cálculo 11 2 2" xfId="28148"/>
    <cellStyle name="Cálculo 11 2 2 2" xfId="28149"/>
    <cellStyle name="Cálculo 11 2 2 2 10" xfId="28150"/>
    <cellStyle name="Cálculo 11 2 2 2 2" xfId="28151"/>
    <cellStyle name="Cálculo 11 2 2 2 2 2" xfId="28152"/>
    <cellStyle name="Cálculo 11 2 2 2 2 2 2" xfId="28153"/>
    <cellStyle name="Cálculo 11 2 2 2 2 3" xfId="28154"/>
    <cellStyle name="Cálculo 11 2 2 2 2 3 2" xfId="28155"/>
    <cellStyle name="Cálculo 11 2 2 2 2 4" xfId="28156"/>
    <cellStyle name="Cálculo 11 2 2 2 2 4 2" xfId="28157"/>
    <cellStyle name="Cálculo 11 2 2 2 2 5" xfId="28158"/>
    <cellStyle name="Cálculo 11 2 2 2 2 6" xfId="28159"/>
    <cellStyle name="Cálculo 11 2 2 2 2 7" xfId="28160"/>
    <cellStyle name="Cálculo 11 2 2 2 3" xfId="28161"/>
    <cellStyle name="Cálculo 11 2 2 2 3 2" xfId="28162"/>
    <cellStyle name="Cálculo 11 2 2 2 4" xfId="28163"/>
    <cellStyle name="Cálculo 11 2 2 2 4 2" xfId="28164"/>
    <cellStyle name="Cálculo 11 2 2 2 5" xfId="28165"/>
    <cellStyle name="Cálculo 11 2 2 2 5 2" xfId="28166"/>
    <cellStyle name="Cálculo 11 2 2 2 6" xfId="28167"/>
    <cellStyle name="Cálculo 11 2 2 2 7" xfId="28168"/>
    <cellStyle name="Cálculo 11 2 2 2 8" xfId="28169"/>
    <cellStyle name="Cálculo 11 2 2 2 9" xfId="28170"/>
    <cellStyle name="Cálculo 11 2 2 3" xfId="28171"/>
    <cellStyle name="Cálculo 11 2 2 3 2" xfId="28172"/>
    <cellStyle name="Cálculo 11 2 2 3 2 2" xfId="28173"/>
    <cellStyle name="Cálculo 11 2 2 3 3" xfId="28174"/>
    <cellStyle name="Cálculo 11 2 2 3 3 2" xfId="28175"/>
    <cellStyle name="Cálculo 11 2 2 3 4" xfId="28176"/>
    <cellStyle name="Cálculo 11 2 2 3 4 2" xfId="28177"/>
    <cellStyle name="Cálculo 11 2 2 3 5" xfId="28178"/>
    <cellStyle name="Cálculo 11 2 2 3 6" xfId="28179"/>
    <cellStyle name="Cálculo 11 2 2 3 7" xfId="28180"/>
    <cellStyle name="Cálculo 11 2 2 4" xfId="28181"/>
    <cellStyle name="Cálculo 11 2 3" xfId="28182"/>
    <cellStyle name="Cálculo 11 2 3 2" xfId="28183"/>
    <cellStyle name="Cálculo 11 2 3 2 10" xfId="28184"/>
    <cellStyle name="Cálculo 11 2 3 2 2" xfId="28185"/>
    <cellStyle name="Cálculo 11 2 3 2 2 2" xfId="28186"/>
    <cellStyle name="Cálculo 11 2 3 2 2 2 2" xfId="28187"/>
    <cellStyle name="Cálculo 11 2 3 2 2 3" xfId="28188"/>
    <cellStyle name="Cálculo 11 2 3 2 2 3 2" xfId="28189"/>
    <cellStyle name="Cálculo 11 2 3 2 2 4" xfId="28190"/>
    <cellStyle name="Cálculo 11 2 3 2 2 4 2" xfId="28191"/>
    <cellStyle name="Cálculo 11 2 3 2 2 5" xfId="28192"/>
    <cellStyle name="Cálculo 11 2 3 2 2 6" xfId="28193"/>
    <cellStyle name="Cálculo 11 2 3 2 2 7" xfId="28194"/>
    <cellStyle name="Cálculo 11 2 3 2 3" xfId="28195"/>
    <cellStyle name="Cálculo 11 2 3 2 3 2" xfId="28196"/>
    <cellStyle name="Cálculo 11 2 3 2 4" xfId="28197"/>
    <cellStyle name="Cálculo 11 2 3 2 4 2" xfId="28198"/>
    <cellStyle name="Cálculo 11 2 3 2 5" xfId="28199"/>
    <cellStyle name="Cálculo 11 2 3 2 5 2" xfId="28200"/>
    <cellStyle name="Cálculo 11 2 3 2 6" xfId="28201"/>
    <cellStyle name="Cálculo 11 2 3 2 7" xfId="28202"/>
    <cellStyle name="Cálculo 11 2 3 2 8" xfId="28203"/>
    <cellStyle name="Cálculo 11 2 3 2 9" xfId="28204"/>
    <cellStyle name="Cálculo 11 2 3 3" xfId="28205"/>
    <cellStyle name="Cálculo 11 2 3 3 2" xfId="28206"/>
    <cellStyle name="Cálculo 11 2 3 3 2 2" xfId="28207"/>
    <cellStyle name="Cálculo 11 2 3 3 3" xfId="28208"/>
    <cellStyle name="Cálculo 11 2 3 3 3 2" xfId="28209"/>
    <cellStyle name="Cálculo 11 2 3 3 4" xfId="28210"/>
    <cellStyle name="Cálculo 11 2 3 3 4 2" xfId="28211"/>
    <cellStyle name="Cálculo 11 2 3 3 5" xfId="28212"/>
    <cellStyle name="Cálculo 11 2 3 3 6" xfId="28213"/>
    <cellStyle name="Cálculo 11 2 3 3 7" xfId="28214"/>
    <cellStyle name="Cálculo 11 2 3 4" xfId="28215"/>
    <cellStyle name="Cálculo 11 2 4" xfId="28216"/>
    <cellStyle name="Cálculo 11 2 4 10" xfId="28217"/>
    <cellStyle name="Cálculo 11 2 4 11" xfId="28218"/>
    <cellStyle name="Cálculo 11 2 4 2" xfId="28219"/>
    <cellStyle name="Cálculo 11 2 4 2 2" xfId="28220"/>
    <cellStyle name="Cálculo 11 2 4 2 2 2" xfId="28221"/>
    <cellStyle name="Cálculo 11 2 4 2 3" xfId="28222"/>
    <cellStyle name="Cálculo 11 2 4 2 3 2" xfId="28223"/>
    <cellStyle name="Cálculo 11 2 4 2 4" xfId="28224"/>
    <cellStyle name="Cálculo 11 2 4 2 4 2" xfId="28225"/>
    <cellStyle name="Cálculo 11 2 4 2 5" xfId="28226"/>
    <cellStyle name="Cálculo 11 2 4 2 6" xfId="28227"/>
    <cellStyle name="Cálculo 11 2 4 2 7" xfId="28228"/>
    <cellStyle name="Cálculo 11 2 4 3" xfId="28229"/>
    <cellStyle name="Cálculo 11 2 4 3 2" xfId="28230"/>
    <cellStyle name="Cálculo 11 2 4 3 3" xfId="28231"/>
    <cellStyle name="Cálculo 11 2 4 3 4" xfId="28232"/>
    <cellStyle name="Cálculo 11 2 4 4" xfId="28233"/>
    <cellStyle name="Cálculo 11 2 4 4 2" xfId="28234"/>
    <cellStyle name="Cálculo 11 2 4 5" xfId="28235"/>
    <cellStyle name="Cálculo 11 2 4 5 2" xfId="28236"/>
    <cellStyle name="Cálculo 11 2 4 6" xfId="28237"/>
    <cellStyle name="Cálculo 11 2 4 7" xfId="28238"/>
    <cellStyle name="Cálculo 11 2 4 8" xfId="28239"/>
    <cellStyle name="Cálculo 11 2 4 9" xfId="28240"/>
    <cellStyle name="Cálculo 11 2 5" xfId="28241"/>
    <cellStyle name="Cálculo 11 2 5 10" xfId="28242"/>
    <cellStyle name="Cálculo 11 2 5 2" xfId="28243"/>
    <cellStyle name="Cálculo 11 2 5 2 2" xfId="28244"/>
    <cellStyle name="Cálculo 11 2 5 2 2 2" xfId="28245"/>
    <cellStyle name="Cálculo 11 2 5 2 3" xfId="28246"/>
    <cellStyle name="Cálculo 11 2 5 2 3 2" xfId="28247"/>
    <cellStyle name="Cálculo 11 2 5 2 4" xfId="28248"/>
    <cellStyle name="Cálculo 11 2 5 2 4 2" xfId="28249"/>
    <cellStyle name="Cálculo 11 2 5 2 5" xfId="28250"/>
    <cellStyle name="Cálculo 11 2 5 2 6" xfId="28251"/>
    <cellStyle name="Cálculo 11 2 5 2 7" xfId="28252"/>
    <cellStyle name="Cálculo 11 2 5 3" xfId="28253"/>
    <cellStyle name="Cálculo 11 2 5 3 2" xfId="28254"/>
    <cellStyle name="Cálculo 11 2 5 4" xfId="28255"/>
    <cellStyle name="Cálculo 11 2 5 4 2" xfId="28256"/>
    <cellStyle name="Cálculo 11 2 5 5" xfId="28257"/>
    <cellStyle name="Cálculo 11 2 5 5 2" xfId="28258"/>
    <cellStyle name="Cálculo 11 2 5 6" xfId="28259"/>
    <cellStyle name="Cálculo 11 2 5 7" xfId="28260"/>
    <cellStyle name="Cálculo 11 2 5 8" xfId="28261"/>
    <cellStyle name="Cálculo 11 2 5 9" xfId="28262"/>
    <cellStyle name="Cálculo 11 2 6" xfId="28263"/>
    <cellStyle name="Cálculo 12 2" xfId="527"/>
    <cellStyle name="Cálculo 12 2 2" xfId="28264"/>
    <cellStyle name="Cálculo 12 2 2 2" xfId="28265"/>
    <cellStyle name="Cálculo 12 2 2 2 10" xfId="28266"/>
    <cellStyle name="Cálculo 12 2 2 2 2" xfId="28267"/>
    <cellStyle name="Cálculo 12 2 2 2 2 2" xfId="28268"/>
    <cellStyle name="Cálculo 12 2 2 2 2 2 2" xfId="28269"/>
    <cellStyle name="Cálculo 12 2 2 2 2 3" xfId="28270"/>
    <cellStyle name="Cálculo 12 2 2 2 2 3 2" xfId="28271"/>
    <cellStyle name="Cálculo 12 2 2 2 2 4" xfId="28272"/>
    <cellStyle name="Cálculo 12 2 2 2 2 4 2" xfId="28273"/>
    <cellStyle name="Cálculo 12 2 2 2 2 5" xfId="28274"/>
    <cellStyle name="Cálculo 12 2 2 2 2 6" xfId="28275"/>
    <cellStyle name="Cálculo 12 2 2 2 2 7" xfId="28276"/>
    <cellStyle name="Cálculo 12 2 2 2 3" xfId="28277"/>
    <cellStyle name="Cálculo 12 2 2 2 3 2" xfId="28278"/>
    <cellStyle name="Cálculo 12 2 2 2 4" xfId="28279"/>
    <cellStyle name="Cálculo 12 2 2 2 4 2" xfId="28280"/>
    <cellStyle name="Cálculo 12 2 2 2 5" xfId="28281"/>
    <cellStyle name="Cálculo 12 2 2 2 5 2" xfId="28282"/>
    <cellStyle name="Cálculo 12 2 2 2 6" xfId="28283"/>
    <cellStyle name="Cálculo 12 2 2 2 7" xfId="28284"/>
    <cellStyle name="Cálculo 12 2 2 2 8" xfId="28285"/>
    <cellStyle name="Cálculo 12 2 2 2 9" xfId="28286"/>
    <cellStyle name="Cálculo 12 2 2 3" xfId="28287"/>
    <cellStyle name="Cálculo 12 2 2 3 2" xfId="28288"/>
    <cellStyle name="Cálculo 12 2 2 3 2 2" xfId="28289"/>
    <cellStyle name="Cálculo 12 2 2 3 3" xfId="28290"/>
    <cellStyle name="Cálculo 12 2 2 3 3 2" xfId="28291"/>
    <cellStyle name="Cálculo 12 2 2 3 4" xfId="28292"/>
    <cellStyle name="Cálculo 12 2 2 3 4 2" xfId="28293"/>
    <cellStyle name="Cálculo 12 2 2 3 5" xfId="28294"/>
    <cellStyle name="Cálculo 12 2 2 3 6" xfId="28295"/>
    <cellStyle name="Cálculo 12 2 2 3 7" xfId="28296"/>
    <cellStyle name="Cálculo 12 2 2 4" xfId="28297"/>
    <cellStyle name="Cálculo 12 2 3" xfId="28298"/>
    <cellStyle name="Cálculo 12 2 3 2" xfId="28299"/>
    <cellStyle name="Cálculo 12 2 3 2 10" xfId="28300"/>
    <cellStyle name="Cálculo 12 2 3 2 2" xfId="28301"/>
    <cellStyle name="Cálculo 12 2 3 2 2 2" xfId="28302"/>
    <cellStyle name="Cálculo 12 2 3 2 2 2 2" xfId="28303"/>
    <cellStyle name="Cálculo 12 2 3 2 2 3" xfId="28304"/>
    <cellStyle name="Cálculo 12 2 3 2 2 3 2" xfId="28305"/>
    <cellStyle name="Cálculo 12 2 3 2 2 4" xfId="28306"/>
    <cellStyle name="Cálculo 12 2 3 2 2 4 2" xfId="28307"/>
    <cellStyle name="Cálculo 12 2 3 2 2 5" xfId="28308"/>
    <cellStyle name="Cálculo 12 2 3 2 2 6" xfId="28309"/>
    <cellStyle name="Cálculo 12 2 3 2 2 7" xfId="28310"/>
    <cellStyle name="Cálculo 12 2 3 2 3" xfId="28311"/>
    <cellStyle name="Cálculo 12 2 3 2 3 2" xfId="28312"/>
    <cellStyle name="Cálculo 12 2 3 2 4" xfId="28313"/>
    <cellStyle name="Cálculo 12 2 3 2 4 2" xfId="28314"/>
    <cellStyle name="Cálculo 12 2 3 2 5" xfId="28315"/>
    <cellStyle name="Cálculo 12 2 3 2 5 2" xfId="28316"/>
    <cellStyle name="Cálculo 12 2 3 2 6" xfId="28317"/>
    <cellStyle name="Cálculo 12 2 3 2 7" xfId="28318"/>
    <cellStyle name="Cálculo 12 2 3 2 8" xfId="28319"/>
    <cellStyle name="Cálculo 12 2 3 2 9" xfId="28320"/>
    <cellStyle name="Cálculo 12 2 3 3" xfId="28321"/>
    <cellStyle name="Cálculo 12 2 3 3 2" xfId="28322"/>
    <cellStyle name="Cálculo 12 2 3 3 2 2" xfId="28323"/>
    <cellStyle name="Cálculo 12 2 3 3 3" xfId="28324"/>
    <cellStyle name="Cálculo 12 2 3 3 3 2" xfId="28325"/>
    <cellStyle name="Cálculo 12 2 3 3 4" xfId="28326"/>
    <cellStyle name="Cálculo 12 2 3 3 4 2" xfId="28327"/>
    <cellStyle name="Cálculo 12 2 3 3 5" xfId="28328"/>
    <cellStyle name="Cálculo 12 2 3 3 6" xfId="28329"/>
    <cellStyle name="Cálculo 12 2 3 3 7" xfId="28330"/>
    <cellStyle name="Cálculo 12 2 3 4" xfId="28331"/>
    <cellStyle name="Cálculo 12 2 4" xfId="28332"/>
    <cellStyle name="Cálculo 12 2 4 10" xfId="28333"/>
    <cellStyle name="Cálculo 12 2 4 11" xfId="28334"/>
    <cellStyle name="Cálculo 12 2 4 2" xfId="28335"/>
    <cellStyle name="Cálculo 12 2 4 2 2" xfId="28336"/>
    <cellStyle name="Cálculo 12 2 4 2 2 2" xfId="28337"/>
    <cellStyle name="Cálculo 12 2 4 2 3" xfId="28338"/>
    <cellStyle name="Cálculo 12 2 4 2 3 2" xfId="28339"/>
    <cellStyle name="Cálculo 12 2 4 2 4" xfId="28340"/>
    <cellStyle name="Cálculo 12 2 4 2 4 2" xfId="28341"/>
    <cellStyle name="Cálculo 12 2 4 2 5" xfId="28342"/>
    <cellStyle name="Cálculo 12 2 4 2 6" xfId="28343"/>
    <cellStyle name="Cálculo 12 2 4 2 7" xfId="28344"/>
    <cellStyle name="Cálculo 12 2 4 3" xfId="28345"/>
    <cellStyle name="Cálculo 12 2 4 3 2" xfId="28346"/>
    <cellStyle name="Cálculo 12 2 4 3 3" xfId="28347"/>
    <cellStyle name="Cálculo 12 2 4 3 4" xfId="28348"/>
    <cellStyle name="Cálculo 12 2 4 4" xfId="28349"/>
    <cellStyle name="Cálculo 12 2 4 4 2" xfId="28350"/>
    <cellStyle name="Cálculo 12 2 4 5" xfId="28351"/>
    <cellStyle name="Cálculo 12 2 4 5 2" xfId="28352"/>
    <cellStyle name="Cálculo 12 2 4 6" xfId="28353"/>
    <cellStyle name="Cálculo 12 2 4 7" xfId="28354"/>
    <cellStyle name="Cálculo 12 2 4 8" xfId="28355"/>
    <cellStyle name="Cálculo 12 2 4 9" xfId="28356"/>
    <cellStyle name="Cálculo 12 2 5" xfId="28357"/>
    <cellStyle name="Cálculo 12 2 5 10" xfId="28358"/>
    <cellStyle name="Cálculo 12 2 5 2" xfId="28359"/>
    <cellStyle name="Cálculo 12 2 5 2 2" xfId="28360"/>
    <cellStyle name="Cálculo 12 2 5 2 2 2" xfId="28361"/>
    <cellStyle name="Cálculo 12 2 5 2 3" xfId="28362"/>
    <cellStyle name="Cálculo 12 2 5 2 3 2" xfId="28363"/>
    <cellStyle name="Cálculo 12 2 5 2 4" xfId="28364"/>
    <cellStyle name="Cálculo 12 2 5 2 4 2" xfId="28365"/>
    <cellStyle name="Cálculo 12 2 5 2 5" xfId="28366"/>
    <cellStyle name="Cálculo 12 2 5 2 6" xfId="28367"/>
    <cellStyle name="Cálculo 12 2 5 2 7" xfId="28368"/>
    <cellStyle name="Cálculo 12 2 5 3" xfId="28369"/>
    <cellStyle name="Cálculo 12 2 5 3 2" xfId="28370"/>
    <cellStyle name="Cálculo 12 2 5 4" xfId="28371"/>
    <cellStyle name="Cálculo 12 2 5 4 2" xfId="28372"/>
    <cellStyle name="Cálculo 12 2 5 5" xfId="28373"/>
    <cellStyle name="Cálculo 12 2 5 5 2" xfId="28374"/>
    <cellStyle name="Cálculo 12 2 5 6" xfId="28375"/>
    <cellStyle name="Cálculo 12 2 5 7" xfId="28376"/>
    <cellStyle name="Cálculo 12 2 5 8" xfId="28377"/>
    <cellStyle name="Cálculo 12 2 5 9" xfId="28378"/>
    <cellStyle name="Cálculo 12 2 6" xfId="28379"/>
    <cellStyle name="Cálculo 13 2" xfId="528"/>
    <cellStyle name="Cálculo 13 2 2" xfId="28380"/>
    <cellStyle name="Cálculo 13 2 2 2" xfId="28381"/>
    <cellStyle name="Cálculo 13 2 2 2 10" xfId="28382"/>
    <cellStyle name="Cálculo 13 2 2 2 2" xfId="28383"/>
    <cellStyle name="Cálculo 13 2 2 2 2 2" xfId="28384"/>
    <cellStyle name="Cálculo 13 2 2 2 2 2 2" xfId="28385"/>
    <cellStyle name="Cálculo 13 2 2 2 2 3" xfId="28386"/>
    <cellStyle name="Cálculo 13 2 2 2 2 3 2" xfId="28387"/>
    <cellStyle name="Cálculo 13 2 2 2 2 4" xfId="28388"/>
    <cellStyle name="Cálculo 13 2 2 2 2 4 2" xfId="28389"/>
    <cellStyle name="Cálculo 13 2 2 2 2 5" xfId="28390"/>
    <cellStyle name="Cálculo 13 2 2 2 2 6" xfId="28391"/>
    <cellStyle name="Cálculo 13 2 2 2 2 7" xfId="28392"/>
    <cellStyle name="Cálculo 13 2 2 2 3" xfId="28393"/>
    <cellStyle name="Cálculo 13 2 2 2 3 2" xfId="28394"/>
    <cellStyle name="Cálculo 13 2 2 2 4" xfId="28395"/>
    <cellStyle name="Cálculo 13 2 2 2 4 2" xfId="28396"/>
    <cellStyle name="Cálculo 13 2 2 2 5" xfId="28397"/>
    <cellStyle name="Cálculo 13 2 2 2 5 2" xfId="28398"/>
    <cellStyle name="Cálculo 13 2 2 2 6" xfId="28399"/>
    <cellStyle name="Cálculo 13 2 2 2 7" xfId="28400"/>
    <cellStyle name="Cálculo 13 2 2 2 8" xfId="28401"/>
    <cellStyle name="Cálculo 13 2 2 2 9" xfId="28402"/>
    <cellStyle name="Cálculo 13 2 2 3" xfId="28403"/>
    <cellStyle name="Cálculo 13 2 2 3 2" xfId="28404"/>
    <cellStyle name="Cálculo 13 2 2 3 2 2" xfId="28405"/>
    <cellStyle name="Cálculo 13 2 2 3 3" xfId="28406"/>
    <cellStyle name="Cálculo 13 2 2 3 3 2" xfId="28407"/>
    <cellStyle name="Cálculo 13 2 2 3 4" xfId="28408"/>
    <cellStyle name="Cálculo 13 2 2 3 4 2" xfId="28409"/>
    <cellStyle name="Cálculo 13 2 2 3 5" xfId="28410"/>
    <cellStyle name="Cálculo 13 2 2 3 6" xfId="28411"/>
    <cellStyle name="Cálculo 13 2 2 3 7" xfId="28412"/>
    <cellStyle name="Cálculo 13 2 2 4" xfId="28413"/>
    <cellStyle name="Cálculo 13 2 3" xfId="28414"/>
    <cellStyle name="Cálculo 13 2 3 2" xfId="28415"/>
    <cellStyle name="Cálculo 13 2 3 2 10" xfId="28416"/>
    <cellStyle name="Cálculo 13 2 3 2 2" xfId="28417"/>
    <cellStyle name="Cálculo 13 2 3 2 2 2" xfId="28418"/>
    <cellStyle name="Cálculo 13 2 3 2 2 2 2" xfId="28419"/>
    <cellStyle name="Cálculo 13 2 3 2 2 3" xfId="28420"/>
    <cellStyle name="Cálculo 13 2 3 2 2 3 2" xfId="28421"/>
    <cellStyle name="Cálculo 13 2 3 2 2 4" xfId="28422"/>
    <cellStyle name="Cálculo 13 2 3 2 2 4 2" xfId="28423"/>
    <cellStyle name="Cálculo 13 2 3 2 2 5" xfId="28424"/>
    <cellStyle name="Cálculo 13 2 3 2 2 6" xfId="28425"/>
    <cellStyle name="Cálculo 13 2 3 2 2 7" xfId="28426"/>
    <cellStyle name="Cálculo 13 2 3 2 3" xfId="28427"/>
    <cellStyle name="Cálculo 13 2 3 2 3 2" xfId="28428"/>
    <cellStyle name="Cálculo 13 2 3 2 4" xfId="28429"/>
    <cellStyle name="Cálculo 13 2 3 2 4 2" xfId="28430"/>
    <cellStyle name="Cálculo 13 2 3 2 5" xfId="28431"/>
    <cellStyle name="Cálculo 13 2 3 2 5 2" xfId="28432"/>
    <cellStyle name="Cálculo 13 2 3 2 6" xfId="28433"/>
    <cellStyle name="Cálculo 13 2 3 2 7" xfId="28434"/>
    <cellStyle name="Cálculo 13 2 3 2 8" xfId="28435"/>
    <cellStyle name="Cálculo 13 2 3 2 9" xfId="28436"/>
    <cellStyle name="Cálculo 13 2 3 3" xfId="28437"/>
    <cellStyle name="Cálculo 13 2 3 3 2" xfId="28438"/>
    <cellStyle name="Cálculo 13 2 3 3 2 2" xfId="28439"/>
    <cellStyle name="Cálculo 13 2 3 3 3" xfId="28440"/>
    <cellStyle name="Cálculo 13 2 3 3 3 2" xfId="28441"/>
    <cellStyle name="Cálculo 13 2 3 3 4" xfId="28442"/>
    <cellStyle name="Cálculo 13 2 3 3 4 2" xfId="28443"/>
    <cellStyle name="Cálculo 13 2 3 3 5" xfId="28444"/>
    <cellStyle name="Cálculo 13 2 3 3 6" xfId="28445"/>
    <cellStyle name="Cálculo 13 2 3 3 7" xfId="28446"/>
    <cellStyle name="Cálculo 13 2 3 4" xfId="28447"/>
    <cellStyle name="Cálculo 13 2 4" xfId="28448"/>
    <cellStyle name="Cálculo 13 2 4 10" xfId="28449"/>
    <cellStyle name="Cálculo 13 2 4 11" xfId="28450"/>
    <cellStyle name="Cálculo 13 2 4 2" xfId="28451"/>
    <cellStyle name="Cálculo 13 2 4 2 2" xfId="28452"/>
    <cellStyle name="Cálculo 13 2 4 2 2 2" xfId="28453"/>
    <cellStyle name="Cálculo 13 2 4 2 3" xfId="28454"/>
    <cellStyle name="Cálculo 13 2 4 2 3 2" xfId="28455"/>
    <cellStyle name="Cálculo 13 2 4 2 4" xfId="28456"/>
    <cellStyle name="Cálculo 13 2 4 2 4 2" xfId="28457"/>
    <cellStyle name="Cálculo 13 2 4 2 5" xfId="28458"/>
    <cellStyle name="Cálculo 13 2 4 2 6" xfId="28459"/>
    <cellStyle name="Cálculo 13 2 4 2 7" xfId="28460"/>
    <cellStyle name="Cálculo 13 2 4 3" xfId="28461"/>
    <cellStyle name="Cálculo 13 2 4 3 2" xfId="28462"/>
    <cellStyle name="Cálculo 13 2 4 3 3" xfId="28463"/>
    <cellStyle name="Cálculo 13 2 4 3 4" xfId="28464"/>
    <cellStyle name="Cálculo 13 2 4 4" xfId="28465"/>
    <cellStyle name="Cálculo 13 2 4 4 2" xfId="28466"/>
    <cellStyle name="Cálculo 13 2 4 5" xfId="28467"/>
    <cellStyle name="Cálculo 13 2 4 5 2" xfId="28468"/>
    <cellStyle name="Cálculo 13 2 4 6" xfId="28469"/>
    <cellStyle name="Cálculo 13 2 4 7" xfId="28470"/>
    <cellStyle name="Cálculo 13 2 4 8" xfId="28471"/>
    <cellStyle name="Cálculo 13 2 4 9" xfId="28472"/>
    <cellStyle name="Cálculo 13 2 5" xfId="28473"/>
    <cellStyle name="Cálculo 13 2 5 10" xfId="28474"/>
    <cellStyle name="Cálculo 13 2 5 2" xfId="28475"/>
    <cellStyle name="Cálculo 13 2 5 2 2" xfId="28476"/>
    <cellStyle name="Cálculo 13 2 5 2 2 2" xfId="28477"/>
    <cellStyle name="Cálculo 13 2 5 2 3" xfId="28478"/>
    <cellStyle name="Cálculo 13 2 5 2 3 2" xfId="28479"/>
    <cellStyle name="Cálculo 13 2 5 2 4" xfId="28480"/>
    <cellStyle name="Cálculo 13 2 5 2 4 2" xfId="28481"/>
    <cellStyle name="Cálculo 13 2 5 2 5" xfId="28482"/>
    <cellStyle name="Cálculo 13 2 5 2 6" xfId="28483"/>
    <cellStyle name="Cálculo 13 2 5 2 7" xfId="28484"/>
    <cellStyle name="Cálculo 13 2 5 3" xfId="28485"/>
    <cellStyle name="Cálculo 13 2 5 3 2" xfId="28486"/>
    <cellStyle name="Cálculo 13 2 5 4" xfId="28487"/>
    <cellStyle name="Cálculo 13 2 5 4 2" xfId="28488"/>
    <cellStyle name="Cálculo 13 2 5 5" xfId="28489"/>
    <cellStyle name="Cálculo 13 2 5 5 2" xfId="28490"/>
    <cellStyle name="Cálculo 13 2 5 6" xfId="28491"/>
    <cellStyle name="Cálculo 13 2 5 7" xfId="28492"/>
    <cellStyle name="Cálculo 13 2 5 8" xfId="28493"/>
    <cellStyle name="Cálculo 13 2 5 9" xfId="28494"/>
    <cellStyle name="Cálculo 13 2 6" xfId="28495"/>
    <cellStyle name="Cálculo 14 2" xfId="529"/>
    <cellStyle name="Cálculo 14 2 2" xfId="28496"/>
    <cellStyle name="Cálculo 14 2 2 2" xfId="28497"/>
    <cellStyle name="Cálculo 14 2 2 2 10" xfId="28498"/>
    <cellStyle name="Cálculo 14 2 2 2 2" xfId="28499"/>
    <cellStyle name="Cálculo 14 2 2 2 2 2" xfId="28500"/>
    <cellStyle name="Cálculo 14 2 2 2 2 2 2" xfId="28501"/>
    <cellStyle name="Cálculo 14 2 2 2 2 3" xfId="28502"/>
    <cellStyle name="Cálculo 14 2 2 2 2 3 2" xfId="28503"/>
    <cellStyle name="Cálculo 14 2 2 2 2 4" xfId="28504"/>
    <cellStyle name="Cálculo 14 2 2 2 2 4 2" xfId="28505"/>
    <cellStyle name="Cálculo 14 2 2 2 2 5" xfId="28506"/>
    <cellStyle name="Cálculo 14 2 2 2 2 6" xfId="28507"/>
    <cellStyle name="Cálculo 14 2 2 2 2 7" xfId="28508"/>
    <cellStyle name="Cálculo 14 2 2 2 3" xfId="28509"/>
    <cellStyle name="Cálculo 14 2 2 2 3 2" xfId="28510"/>
    <cellStyle name="Cálculo 14 2 2 2 4" xfId="28511"/>
    <cellStyle name="Cálculo 14 2 2 2 4 2" xfId="28512"/>
    <cellStyle name="Cálculo 14 2 2 2 5" xfId="28513"/>
    <cellStyle name="Cálculo 14 2 2 2 5 2" xfId="28514"/>
    <cellStyle name="Cálculo 14 2 2 2 6" xfId="28515"/>
    <cellStyle name="Cálculo 14 2 2 2 7" xfId="28516"/>
    <cellStyle name="Cálculo 14 2 2 2 8" xfId="28517"/>
    <cellStyle name="Cálculo 14 2 2 2 9" xfId="28518"/>
    <cellStyle name="Cálculo 14 2 2 3" xfId="28519"/>
    <cellStyle name="Cálculo 14 2 2 3 2" xfId="28520"/>
    <cellStyle name="Cálculo 14 2 2 3 2 2" xfId="28521"/>
    <cellStyle name="Cálculo 14 2 2 3 3" xfId="28522"/>
    <cellStyle name="Cálculo 14 2 2 3 3 2" xfId="28523"/>
    <cellStyle name="Cálculo 14 2 2 3 4" xfId="28524"/>
    <cellStyle name="Cálculo 14 2 2 3 4 2" xfId="28525"/>
    <cellStyle name="Cálculo 14 2 2 3 5" xfId="28526"/>
    <cellStyle name="Cálculo 14 2 2 3 6" xfId="28527"/>
    <cellStyle name="Cálculo 14 2 2 3 7" xfId="28528"/>
    <cellStyle name="Cálculo 14 2 2 4" xfId="28529"/>
    <cellStyle name="Cálculo 14 2 3" xfId="28530"/>
    <cellStyle name="Cálculo 14 2 3 2" xfId="28531"/>
    <cellStyle name="Cálculo 14 2 3 2 10" xfId="28532"/>
    <cellStyle name="Cálculo 14 2 3 2 2" xfId="28533"/>
    <cellStyle name="Cálculo 14 2 3 2 2 2" xfId="28534"/>
    <cellStyle name="Cálculo 14 2 3 2 2 2 2" xfId="28535"/>
    <cellStyle name="Cálculo 14 2 3 2 2 3" xfId="28536"/>
    <cellStyle name="Cálculo 14 2 3 2 2 3 2" xfId="28537"/>
    <cellStyle name="Cálculo 14 2 3 2 2 4" xfId="28538"/>
    <cellStyle name="Cálculo 14 2 3 2 2 4 2" xfId="28539"/>
    <cellStyle name="Cálculo 14 2 3 2 2 5" xfId="28540"/>
    <cellStyle name="Cálculo 14 2 3 2 2 6" xfId="28541"/>
    <cellStyle name="Cálculo 14 2 3 2 2 7" xfId="28542"/>
    <cellStyle name="Cálculo 14 2 3 2 3" xfId="28543"/>
    <cellStyle name="Cálculo 14 2 3 2 3 2" xfId="28544"/>
    <cellStyle name="Cálculo 14 2 3 2 4" xfId="28545"/>
    <cellStyle name="Cálculo 14 2 3 2 4 2" xfId="28546"/>
    <cellStyle name="Cálculo 14 2 3 2 5" xfId="28547"/>
    <cellStyle name="Cálculo 14 2 3 2 5 2" xfId="28548"/>
    <cellStyle name="Cálculo 14 2 3 2 6" xfId="28549"/>
    <cellStyle name="Cálculo 14 2 3 2 7" xfId="28550"/>
    <cellStyle name="Cálculo 14 2 3 2 8" xfId="28551"/>
    <cellStyle name="Cálculo 14 2 3 2 9" xfId="28552"/>
    <cellStyle name="Cálculo 14 2 3 3" xfId="28553"/>
    <cellStyle name="Cálculo 14 2 3 3 2" xfId="28554"/>
    <cellStyle name="Cálculo 14 2 3 3 2 2" xfId="28555"/>
    <cellStyle name="Cálculo 14 2 3 3 3" xfId="28556"/>
    <cellStyle name="Cálculo 14 2 3 3 3 2" xfId="28557"/>
    <cellStyle name="Cálculo 14 2 3 3 4" xfId="28558"/>
    <cellStyle name="Cálculo 14 2 3 3 4 2" xfId="28559"/>
    <cellStyle name="Cálculo 14 2 3 3 5" xfId="28560"/>
    <cellStyle name="Cálculo 14 2 3 3 6" xfId="28561"/>
    <cellStyle name="Cálculo 14 2 3 3 7" xfId="28562"/>
    <cellStyle name="Cálculo 14 2 3 4" xfId="28563"/>
    <cellStyle name="Cálculo 14 2 4" xfId="28564"/>
    <cellStyle name="Cálculo 14 2 4 10" xfId="28565"/>
    <cellStyle name="Cálculo 14 2 4 11" xfId="28566"/>
    <cellStyle name="Cálculo 14 2 4 2" xfId="28567"/>
    <cellStyle name="Cálculo 14 2 4 2 2" xfId="28568"/>
    <cellStyle name="Cálculo 14 2 4 2 2 2" xfId="28569"/>
    <cellStyle name="Cálculo 14 2 4 2 3" xfId="28570"/>
    <cellStyle name="Cálculo 14 2 4 2 3 2" xfId="28571"/>
    <cellStyle name="Cálculo 14 2 4 2 4" xfId="28572"/>
    <cellStyle name="Cálculo 14 2 4 2 4 2" xfId="28573"/>
    <cellStyle name="Cálculo 14 2 4 2 5" xfId="28574"/>
    <cellStyle name="Cálculo 14 2 4 2 6" xfId="28575"/>
    <cellStyle name="Cálculo 14 2 4 2 7" xfId="28576"/>
    <cellStyle name="Cálculo 14 2 4 3" xfId="28577"/>
    <cellStyle name="Cálculo 14 2 4 3 2" xfId="28578"/>
    <cellStyle name="Cálculo 14 2 4 3 3" xfId="28579"/>
    <cellStyle name="Cálculo 14 2 4 3 4" xfId="28580"/>
    <cellStyle name="Cálculo 14 2 4 4" xfId="28581"/>
    <cellStyle name="Cálculo 14 2 4 4 2" xfId="28582"/>
    <cellStyle name="Cálculo 14 2 4 5" xfId="28583"/>
    <cellStyle name="Cálculo 14 2 4 5 2" xfId="28584"/>
    <cellStyle name="Cálculo 14 2 4 6" xfId="28585"/>
    <cellStyle name="Cálculo 14 2 4 7" xfId="28586"/>
    <cellStyle name="Cálculo 14 2 4 8" xfId="28587"/>
    <cellStyle name="Cálculo 14 2 4 9" xfId="28588"/>
    <cellStyle name="Cálculo 14 2 5" xfId="28589"/>
    <cellStyle name="Cálculo 14 2 5 10" xfId="28590"/>
    <cellStyle name="Cálculo 14 2 5 2" xfId="28591"/>
    <cellStyle name="Cálculo 14 2 5 2 2" xfId="28592"/>
    <cellStyle name="Cálculo 14 2 5 2 2 2" xfId="28593"/>
    <cellStyle name="Cálculo 14 2 5 2 3" xfId="28594"/>
    <cellStyle name="Cálculo 14 2 5 2 3 2" xfId="28595"/>
    <cellStyle name="Cálculo 14 2 5 2 4" xfId="28596"/>
    <cellStyle name="Cálculo 14 2 5 2 4 2" xfId="28597"/>
    <cellStyle name="Cálculo 14 2 5 2 5" xfId="28598"/>
    <cellStyle name="Cálculo 14 2 5 2 6" xfId="28599"/>
    <cellStyle name="Cálculo 14 2 5 2 7" xfId="28600"/>
    <cellStyle name="Cálculo 14 2 5 3" xfId="28601"/>
    <cellStyle name="Cálculo 14 2 5 3 2" xfId="28602"/>
    <cellStyle name="Cálculo 14 2 5 4" xfId="28603"/>
    <cellStyle name="Cálculo 14 2 5 4 2" xfId="28604"/>
    <cellStyle name="Cálculo 14 2 5 5" xfId="28605"/>
    <cellStyle name="Cálculo 14 2 5 5 2" xfId="28606"/>
    <cellStyle name="Cálculo 14 2 5 6" xfId="28607"/>
    <cellStyle name="Cálculo 14 2 5 7" xfId="28608"/>
    <cellStyle name="Cálculo 14 2 5 8" xfId="28609"/>
    <cellStyle name="Cálculo 14 2 5 9" xfId="28610"/>
    <cellStyle name="Cálculo 14 2 6" xfId="28611"/>
    <cellStyle name="Cálculo 15 2" xfId="530"/>
    <cellStyle name="Cálculo 15 2 2" xfId="28612"/>
    <cellStyle name="Cálculo 15 2 2 2" xfId="28613"/>
    <cellStyle name="Cálculo 15 2 2 2 10" xfId="28614"/>
    <cellStyle name="Cálculo 15 2 2 2 2" xfId="28615"/>
    <cellStyle name="Cálculo 15 2 2 2 2 2" xfId="28616"/>
    <cellStyle name="Cálculo 15 2 2 2 2 2 2" xfId="28617"/>
    <cellStyle name="Cálculo 15 2 2 2 2 3" xfId="28618"/>
    <cellStyle name="Cálculo 15 2 2 2 2 3 2" xfId="28619"/>
    <cellStyle name="Cálculo 15 2 2 2 2 4" xfId="28620"/>
    <cellStyle name="Cálculo 15 2 2 2 2 4 2" xfId="28621"/>
    <cellStyle name="Cálculo 15 2 2 2 2 5" xfId="28622"/>
    <cellStyle name="Cálculo 15 2 2 2 2 6" xfId="28623"/>
    <cellStyle name="Cálculo 15 2 2 2 2 7" xfId="28624"/>
    <cellStyle name="Cálculo 15 2 2 2 3" xfId="28625"/>
    <cellStyle name="Cálculo 15 2 2 2 3 2" xfId="28626"/>
    <cellStyle name="Cálculo 15 2 2 2 4" xfId="28627"/>
    <cellStyle name="Cálculo 15 2 2 2 4 2" xfId="28628"/>
    <cellStyle name="Cálculo 15 2 2 2 5" xfId="28629"/>
    <cellStyle name="Cálculo 15 2 2 2 5 2" xfId="28630"/>
    <cellStyle name="Cálculo 15 2 2 2 6" xfId="28631"/>
    <cellStyle name="Cálculo 15 2 2 2 7" xfId="28632"/>
    <cellStyle name="Cálculo 15 2 2 2 8" xfId="28633"/>
    <cellStyle name="Cálculo 15 2 2 2 9" xfId="28634"/>
    <cellStyle name="Cálculo 15 2 2 3" xfId="28635"/>
    <cellStyle name="Cálculo 15 2 2 3 2" xfId="28636"/>
    <cellStyle name="Cálculo 15 2 2 3 2 2" xfId="28637"/>
    <cellStyle name="Cálculo 15 2 2 3 3" xfId="28638"/>
    <cellStyle name="Cálculo 15 2 2 3 3 2" xfId="28639"/>
    <cellStyle name="Cálculo 15 2 2 3 4" xfId="28640"/>
    <cellStyle name="Cálculo 15 2 2 3 4 2" xfId="28641"/>
    <cellStyle name="Cálculo 15 2 2 3 5" xfId="28642"/>
    <cellStyle name="Cálculo 15 2 2 3 6" xfId="28643"/>
    <cellStyle name="Cálculo 15 2 2 3 7" xfId="28644"/>
    <cellStyle name="Cálculo 15 2 2 4" xfId="28645"/>
    <cellStyle name="Cálculo 15 2 3" xfId="28646"/>
    <cellStyle name="Cálculo 15 2 3 2" xfId="28647"/>
    <cellStyle name="Cálculo 15 2 3 2 10" xfId="28648"/>
    <cellStyle name="Cálculo 15 2 3 2 2" xfId="28649"/>
    <cellStyle name="Cálculo 15 2 3 2 2 2" xfId="28650"/>
    <cellStyle name="Cálculo 15 2 3 2 2 2 2" xfId="28651"/>
    <cellStyle name="Cálculo 15 2 3 2 2 3" xfId="28652"/>
    <cellStyle name="Cálculo 15 2 3 2 2 3 2" xfId="28653"/>
    <cellStyle name="Cálculo 15 2 3 2 2 4" xfId="28654"/>
    <cellStyle name="Cálculo 15 2 3 2 2 4 2" xfId="28655"/>
    <cellStyle name="Cálculo 15 2 3 2 2 5" xfId="28656"/>
    <cellStyle name="Cálculo 15 2 3 2 2 6" xfId="28657"/>
    <cellStyle name="Cálculo 15 2 3 2 2 7" xfId="28658"/>
    <cellStyle name="Cálculo 15 2 3 2 3" xfId="28659"/>
    <cellStyle name="Cálculo 15 2 3 2 3 2" xfId="28660"/>
    <cellStyle name="Cálculo 15 2 3 2 4" xfId="28661"/>
    <cellStyle name="Cálculo 15 2 3 2 4 2" xfId="28662"/>
    <cellStyle name="Cálculo 15 2 3 2 5" xfId="28663"/>
    <cellStyle name="Cálculo 15 2 3 2 5 2" xfId="28664"/>
    <cellStyle name="Cálculo 15 2 3 2 6" xfId="28665"/>
    <cellStyle name="Cálculo 15 2 3 2 7" xfId="28666"/>
    <cellStyle name="Cálculo 15 2 3 2 8" xfId="28667"/>
    <cellStyle name="Cálculo 15 2 3 2 9" xfId="28668"/>
    <cellStyle name="Cálculo 15 2 3 3" xfId="28669"/>
    <cellStyle name="Cálculo 15 2 3 3 2" xfId="28670"/>
    <cellStyle name="Cálculo 15 2 3 3 2 2" xfId="28671"/>
    <cellStyle name="Cálculo 15 2 3 3 3" xfId="28672"/>
    <cellStyle name="Cálculo 15 2 3 3 3 2" xfId="28673"/>
    <cellStyle name="Cálculo 15 2 3 3 4" xfId="28674"/>
    <cellStyle name="Cálculo 15 2 3 3 4 2" xfId="28675"/>
    <cellStyle name="Cálculo 15 2 3 3 5" xfId="28676"/>
    <cellStyle name="Cálculo 15 2 3 3 6" xfId="28677"/>
    <cellStyle name="Cálculo 15 2 3 3 7" xfId="28678"/>
    <cellStyle name="Cálculo 15 2 3 4" xfId="28679"/>
    <cellStyle name="Cálculo 15 2 4" xfId="28680"/>
    <cellStyle name="Cálculo 15 2 4 10" xfId="28681"/>
    <cellStyle name="Cálculo 15 2 4 11" xfId="28682"/>
    <cellStyle name="Cálculo 15 2 4 2" xfId="28683"/>
    <cellStyle name="Cálculo 15 2 4 2 2" xfId="28684"/>
    <cellStyle name="Cálculo 15 2 4 2 2 2" xfId="28685"/>
    <cellStyle name="Cálculo 15 2 4 2 3" xfId="28686"/>
    <cellStyle name="Cálculo 15 2 4 2 3 2" xfId="28687"/>
    <cellStyle name="Cálculo 15 2 4 2 4" xfId="28688"/>
    <cellStyle name="Cálculo 15 2 4 2 4 2" xfId="28689"/>
    <cellStyle name="Cálculo 15 2 4 2 5" xfId="28690"/>
    <cellStyle name="Cálculo 15 2 4 2 6" xfId="28691"/>
    <cellStyle name="Cálculo 15 2 4 2 7" xfId="28692"/>
    <cellStyle name="Cálculo 15 2 4 3" xfId="28693"/>
    <cellStyle name="Cálculo 15 2 4 3 2" xfId="28694"/>
    <cellStyle name="Cálculo 15 2 4 3 3" xfId="28695"/>
    <cellStyle name="Cálculo 15 2 4 3 4" xfId="28696"/>
    <cellStyle name="Cálculo 15 2 4 4" xfId="28697"/>
    <cellStyle name="Cálculo 15 2 4 4 2" xfId="28698"/>
    <cellStyle name="Cálculo 15 2 4 5" xfId="28699"/>
    <cellStyle name="Cálculo 15 2 4 5 2" xfId="28700"/>
    <cellStyle name="Cálculo 15 2 4 6" xfId="28701"/>
    <cellStyle name="Cálculo 15 2 4 7" xfId="28702"/>
    <cellStyle name="Cálculo 15 2 4 8" xfId="28703"/>
    <cellStyle name="Cálculo 15 2 4 9" xfId="28704"/>
    <cellStyle name="Cálculo 15 2 5" xfId="28705"/>
    <cellStyle name="Cálculo 15 2 5 10" xfId="28706"/>
    <cellStyle name="Cálculo 15 2 5 2" xfId="28707"/>
    <cellStyle name="Cálculo 15 2 5 2 2" xfId="28708"/>
    <cellStyle name="Cálculo 15 2 5 2 2 2" xfId="28709"/>
    <cellStyle name="Cálculo 15 2 5 2 3" xfId="28710"/>
    <cellStyle name="Cálculo 15 2 5 2 3 2" xfId="28711"/>
    <cellStyle name="Cálculo 15 2 5 2 4" xfId="28712"/>
    <cellStyle name="Cálculo 15 2 5 2 4 2" xfId="28713"/>
    <cellStyle name="Cálculo 15 2 5 2 5" xfId="28714"/>
    <cellStyle name="Cálculo 15 2 5 2 6" xfId="28715"/>
    <cellStyle name="Cálculo 15 2 5 2 7" xfId="28716"/>
    <cellStyle name="Cálculo 15 2 5 3" xfId="28717"/>
    <cellStyle name="Cálculo 15 2 5 3 2" xfId="28718"/>
    <cellStyle name="Cálculo 15 2 5 4" xfId="28719"/>
    <cellStyle name="Cálculo 15 2 5 4 2" xfId="28720"/>
    <cellStyle name="Cálculo 15 2 5 5" xfId="28721"/>
    <cellStyle name="Cálculo 15 2 5 5 2" xfId="28722"/>
    <cellStyle name="Cálculo 15 2 5 6" xfId="28723"/>
    <cellStyle name="Cálculo 15 2 5 7" xfId="28724"/>
    <cellStyle name="Cálculo 15 2 5 8" xfId="28725"/>
    <cellStyle name="Cálculo 15 2 5 9" xfId="28726"/>
    <cellStyle name="Cálculo 15 2 6" xfId="28727"/>
    <cellStyle name="Cálculo 16 2" xfId="531"/>
    <cellStyle name="Cálculo 16 2 2" xfId="28728"/>
    <cellStyle name="Cálculo 16 2 2 2" xfId="28729"/>
    <cellStyle name="Cálculo 16 2 2 2 10" xfId="28730"/>
    <cellStyle name="Cálculo 16 2 2 2 2" xfId="28731"/>
    <cellStyle name="Cálculo 16 2 2 2 2 2" xfId="28732"/>
    <cellStyle name="Cálculo 16 2 2 2 2 2 2" xfId="28733"/>
    <cellStyle name="Cálculo 16 2 2 2 2 3" xfId="28734"/>
    <cellStyle name="Cálculo 16 2 2 2 2 3 2" xfId="28735"/>
    <cellStyle name="Cálculo 16 2 2 2 2 4" xfId="28736"/>
    <cellStyle name="Cálculo 16 2 2 2 2 4 2" xfId="28737"/>
    <cellStyle name="Cálculo 16 2 2 2 2 5" xfId="28738"/>
    <cellStyle name="Cálculo 16 2 2 2 2 6" xfId="28739"/>
    <cellStyle name="Cálculo 16 2 2 2 2 7" xfId="28740"/>
    <cellStyle name="Cálculo 16 2 2 2 3" xfId="28741"/>
    <cellStyle name="Cálculo 16 2 2 2 3 2" xfId="28742"/>
    <cellStyle name="Cálculo 16 2 2 2 4" xfId="28743"/>
    <cellStyle name="Cálculo 16 2 2 2 4 2" xfId="28744"/>
    <cellStyle name="Cálculo 16 2 2 2 5" xfId="28745"/>
    <cellStyle name="Cálculo 16 2 2 2 5 2" xfId="28746"/>
    <cellStyle name="Cálculo 16 2 2 2 6" xfId="28747"/>
    <cellStyle name="Cálculo 16 2 2 2 7" xfId="28748"/>
    <cellStyle name="Cálculo 16 2 2 2 8" xfId="28749"/>
    <cellStyle name="Cálculo 16 2 2 2 9" xfId="28750"/>
    <cellStyle name="Cálculo 16 2 2 3" xfId="28751"/>
    <cellStyle name="Cálculo 16 2 2 3 2" xfId="28752"/>
    <cellStyle name="Cálculo 16 2 2 3 2 2" xfId="28753"/>
    <cellStyle name="Cálculo 16 2 2 3 3" xfId="28754"/>
    <cellStyle name="Cálculo 16 2 2 3 3 2" xfId="28755"/>
    <cellStyle name="Cálculo 16 2 2 3 4" xfId="28756"/>
    <cellStyle name="Cálculo 16 2 2 3 4 2" xfId="28757"/>
    <cellStyle name="Cálculo 16 2 2 3 5" xfId="28758"/>
    <cellStyle name="Cálculo 16 2 2 3 6" xfId="28759"/>
    <cellStyle name="Cálculo 16 2 2 3 7" xfId="28760"/>
    <cellStyle name="Cálculo 16 2 2 4" xfId="28761"/>
    <cellStyle name="Cálculo 16 2 3" xfId="28762"/>
    <cellStyle name="Cálculo 16 2 3 2" xfId="28763"/>
    <cellStyle name="Cálculo 16 2 3 2 10" xfId="28764"/>
    <cellStyle name="Cálculo 16 2 3 2 2" xfId="28765"/>
    <cellStyle name="Cálculo 16 2 3 2 2 2" xfId="28766"/>
    <cellStyle name="Cálculo 16 2 3 2 2 2 2" xfId="28767"/>
    <cellStyle name="Cálculo 16 2 3 2 2 3" xfId="28768"/>
    <cellStyle name="Cálculo 16 2 3 2 2 3 2" xfId="28769"/>
    <cellStyle name="Cálculo 16 2 3 2 2 4" xfId="28770"/>
    <cellStyle name="Cálculo 16 2 3 2 2 4 2" xfId="28771"/>
    <cellStyle name="Cálculo 16 2 3 2 2 5" xfId="28772"/>
    <cellStyle name="Cálculo 16 2 3 2 2 6" xfId="28773"/>
    <cellStyle name="Cálculo 16 2 3 2 2 7" xfId="28774"/>
    <cellStyle name="Cálculo 16 2 3 2 3" xfId="28775"/>
    <cellStyle name="Cálculo 16 2 3 2 3 2" xfId="28776"/>
    <cellStyle name="Cálculo 16 2 3 2 4" xfId="28777"/>
    <cellStyle name="Cálculo 16 2 3 2 4 2" xfId="28778"/>
    <cellStyle name="Cálculo 16 2 3 2 5" xfId="28779"/>
    <cellStyle name="Cálculo 16 2 3 2 5 2" xfId="28780"/>
    <cellStyle name="Cálculo 16 2 3 2 6" xfId="28781"/>
    <cellStyle name="Cálculo 16 2 3 2 7" xfId="28782"/>
    <cellStyle name="Cálculo 16 2 3 2 8" xfId="28783"/>
    <cellStyle name="Cálculo 16 2 3 2 9" xfId="28784"/>
    <cellStyle name="Cálculo 16 2 3 3" xfId="28785"/>
    <cellStyle name="Cálculo 16 2 3 3 2" xfId="28786"/>
    <cellStyle name="Cálculo 16 2 3 3 2 2" xfId="28787"/>
    <cellStyle name="Cálculo 16 2 3 3 3" xfId="28788"/>
    <cellStyle name="Cálculo 16 2 3 3 3 2" xfId="28789"/>
    <cellStyle name="Cálculo 16 2 3 3 4" xfId="28790"/>
    <cellStyle name="Cálculo 16 2 3 3 4 2" xfId="28791"/>
    <cellStyle name="Cálculo 16 2 3 3 5" xfId="28792"/>
    <cellStyle name="Cálculo 16 2 3 3 6" xfId="28793"/>
    <cellStyle name="Cálculo 16 2 3 3 7" xfId="28794"/>
    <cellStyle name="Cálculo 16 2 3 4" xfId="28795"/>
    <cellStyle name="Cálculo 16 2 4" xfId="28796"/>
    <cellStyle name="Cálculo 16 2 4 10" xfId="28797"/>
    <cellStyle name="Cálculo 16 2 4 11" xfId="28798"/>
    <cellStyle name="Cálculo 16 2 4 2" xfId="28799"/>
    <cellStyle name="Cálculo 16 2 4 2 2" xfId="28800"/>
    <cellStyle name="Cálculo 16 2 4 2 2 2" xfId="28801"/>
    <cellStyle name="Cálculo 16 2 4 2 3" xfId="28802"/>
    <cellStyle name="Cálculo 16 2 4 2 3 2" xfId="28803"/>
    <cellStyle name="Cálculo 16 2 4 2 4" xfId="28804"/>
    <cellStyle name="Cálculo 16 2 4 2 4 2" xfId="28805"/>
    <cellStyle name="Cálculo 16 2 4 2 5" xfId="28806"/>
    <cellStyle name="Cálculo 16 2 4 2 6" xfId="28807"/>
    <cellStyle name="Cálculo 16 2 4 2 7" xfId="28808"/>
    <cellStyle name="Cálculo 16 2 4 3" xfId="28809"/>
    <cellStyle name="Cálculo 16 2 4 3 2" xfId="28810"/>
    <cellStyle name="Cálculo 16 2 4 3 3" xfId="28811"/>
    <cellStyle name="Cálculo 16 2 4 3 4" xfId="28812"/>
    <cellStyle name="Cálculo 16 2 4 4" xfId="28813"/>
    <cellStyle name="Cálculo 16 2 4 4 2" xfId="28814"/>
    <cellStyle name="Cálculo 16 2 4 5" xfId="28815"/>
    <cellStyle name="Cálculo 16 2 4 5 2" xfId="28816"/>
    <cellStyle name="Cálculo 16 2 4 6" xfId="28817"/>
    <cellStyle name="Cálculo 16 2 4 7" xfId="28818"/>
    <cellStyle name="Cálculo 16 2 4 8" xfId="28819"/>
    <cellStyle name="Cálculo 16 2 4 9" xfId="28820"/>
    <cellStyle name="Cálculo 16 2 5" xfId="28821"/>
    <cellStyle name="Cálculo 16 2 5 10" xfId="28822"/>
    <cellStyle name="Cálculo 16 2 5 2" xfId="28823"/>
    <cellStyle name="Cálculo 16 2 5 2 2" xfId="28824"/>
    <cellStyle name="Cálculo 16 2 5 2 2 2" xfId="28825"/>
    <cellStyle name="Cálculo 16 2 5 2 3" xfId="28826"/>
    <cellStyle name="Cálculo 16 2 5 2 3 2" xfId="28827"/>
    <cellStyle name="Cálculo 16 2 5 2 4" xfId="28828"/>
    <cellStyle name="Cálculo 16 2 5 2 4 2" xfId="28829"/>
    <cellStyle name="Cálculo 16 2 5 2 5" xfId="28830"/>
    <cellStyle name="Cálculo 16 2 5 2 6" xfId="28831"/>
    <cellStyle name="Cálculo 16 2 5 2 7" xfId="28832"/>
    <cellStyle name="Cálculo 16 2 5 3" xfId="28833"/>
    <cellStyle name="Cálculo 16 2 5 3 2" xfId="28834"/>
    <cellStyle name="Cálculo 16 2 5 4" xfId="28835"/>
    <cellStyle name="Cálculo 16 2 5 4 2" xfId="28836"/>
    <cellStyle name="Cálculo 16 2 5 5" xfId="28837"/>
    <cellStyle name="Cálculo 16 2 5 5 2" xfId="28838"/>
    <cellStyle name="Cálculo 16 2 5 6" xfId="28839"/>
    <cellStyle name="Cálculo 16 2 5 7" xfId="28840"/>
    <cellStyle name="Cálculo 16 2 5 8" xfId="28841"/>
    <cellStyle name="Cálculo 16 2 5 9" xfId="28842"/>
    <cellStyle name="Cálculo 16 2 6" xfId="28843"/>
    <cellStyle name="Cálculo 17 2" xfId="532"/>
    <cellStyle name="Cálculo 17 2 2" xfId="28844"/>
    <cellStyle name="Cálculo 17 2 2 2" xfId="28845"/>
    <cellStyle name="Cálculo 17 2 2 2 10" xfId="28846"/>
    <cellStyle name="Cálculo 17 2 2 2 2" xfId="28847"/>
    <cellStyle name="Cálculo 17 2 2 2 2 2" xfId="28848"/>
    <cellStyle name="Cálculo 17 2 2 2 2 2 2" xfId="28849"/>
    <cellStyle name="Cálculo 17 2 2 2 2 3" xfId="28850"/>
    <cellStyle name="Cálculo 17 2 2 2 2 3 2" xfId="28851"/>
    <cellStyle name="Cálculo 17 2 2 2 2 4" xfId="28852"/>
    <cellStyle name="Cálculo 17 2 2 2 2 4 2" xfId="28853"/>
    <cellStyle name="Cálculo 17 2 2 2 2 5" xfId="28854"/>
    <cellStyle name="Cálculo 17 2 2 2 2 6" xfId="28855"/>
    <cellStyle name="Cálculo 17 2 2 2 2 7" xfId="28856"/>
    <cellStyle name="Cálculo 17 2 2 2 3" xfId="28857"/>
    <cellStyle name="Cálculo 17 2 2 2 3 2" xfId="28858"/>
    <cellStyle name="Cálculo 17 2 2 2 4" xfId="28859"/>
    <cellStyle name="Cálculo 17 2 2 2 4 2" xfId="28860"/>
    <cellStyle name="Cálculo 17 2 2 2 5" xfId="28861"/>
    <cellStyle name="Cálculo 17 2 2 2 5 2" xfId="28862"/>
    <cellStyle name="Cálculo 17 2 2 2 6" xfId="28863"/>
    <cellStyle name="Cálculo 17 2 2 2 7" xfId="28864"/>
    <cellStyle name="Cálculo 17 2 2 2 8" xfId="28865"/>
    <cellStyle name="Cálculo 17 2 2 2 9" xfId="28866"/>
    <cellStyle name="Cálculo 17 2 2 3" xfId="28867"/>
    <cellStyle name="Cálculo 17 2 2 3 2" xfId="28868"/>
    <cellStyle name="Cálculo 17 2 2 3 2 2" xfId="28869"/>
    <cellStyle name="Cálculo 17 2 2 3 3" xfId="28870"/>
    <cellStyle name="Cálculo 17 2 2 3 3 2" xfId="28871"/>
    <cellStyle name="Cálculo 17 2 2 3 4" xfId="28872"/>
    <cellStyle name="Cálculo 17 2 2 3 4 2" xfId="28873"/>
    <cellStyle name="Cálculo 17 2 2 3 5" xfId="28874"/>
    <cellStyle name="Cálculo 17 2 2 3 6" xfId="28875"/>
    <cellStyle name="Cálculo 17 2 2 3 7" xfId="28876"/>
    <cellStyle name="Cálculo 17 2 2 4" xfId="28877"/>
    <cellStyle name="Cálculo 17 2 3" xfId="28878"/>
    <cellStyle name="Cálculo 17 2 3 2" xfId="28879"/>
    <cellStyle name="Cálculo 17 2 3 2 10" xfId="28880"/>
    <cellStyle name="Cálculo 17 2 3 2 2" xfId="28881"/>
    <cellStyle name="Cálculo 17 2 3 2 2 2" xfId="28882"/>
    <cellStyle name="Cálculo 17 2 3 2 2 2 2" xfId="28883"/>
    <cellStyle name="Cálculo 17 2 3 2 2 3" xfId="28884"/>
    <cellStyle name="Cálculo 17 2 3 2 2 3 2" xfId="28885"/>
    <cellStyle name="Cálculo 17 2 3 2 2 4" xfId="28886"/>
    <cellStyle name="Cálculo 17 2 3 2 2 4 2" xfId="28887"/>
    <cellStyle name="Cálculo 17 2 3 2 2 5" xfId="28888"/>
    <cellStyle name="Cálculo 17 2 3 2 2 6" xfId="28889"/>
    <cellStyle name="Cálculo 17 2 3 2 2 7" xfId="28890"/>
    <cellStyle name="Cálculo 17 2 3 2 3" xfId="28891"/>
    <cellStyle name="Cálculo 17 2 3 2 3 2" xfId="28892"/>
    <cellStyle name="Cálculo 17 2 3 2 4" xfId="28893"/>
    <cellStyle name="Cálculo 17 2 3 2 4 2" xfId="28894"/>
    <cellStyle name="Cálculo 17 2 3 2 5" xfId="28895"/>
    <cellStyle name="Cálculo 17 2 3 2 5 2" xfId="28896"/>
    <cellStyle name="Cálculo 17 2 3 2 6" xfId="28897"/>
    <cellStyle name="Cálculo 17 2 3 2 7" xfId="28898"/>
    <cellStyle name="Cálculo 17 2 3 2 8" xfId="28899"/>
    <cellStyle name="Cálculo 17 2 3 2 9" xfId="28900"/>
    <cellStyle name="Cálculo 17 2 3 3" xfId="28901"/>
    <cellStyle name="Cálculo 17 2 3 3 2" xfId="28902"/>
    <cellStyle name="Cálculo 17 2 3 3 2 2" xfId="28903"/>
    <cellStyle name="Cálculo 17 2 3 3 3" xfId="28904"/>
    <cellStyle name="Cálculo 17 2 3 3 3 2" xfId="28905"/>
    <cellStyle name="Cálculo 17 2 3 3 4" xfId="28906"/>
    <cellStyle name="Cálculo 17 2 3 3 4 2" xfId="28907"/>
    <cellStyle name="Cálculo 17 2 3 3 5" xfId="28908"/>
    <cellStyle name="Cálculo 17 2 3 3 6" xfId="28909"/>
    <cellStyle name="Cálculo 17 2 3 3 7" xfId="28910"/>
    <cellStyle name="Cálculo 17 2 3 4" xfId="28911"/>
    <cellStyle name="Cálculo 17 2 4" xfId="28912"/>
    <cellStyle name="Cálculo 17 2 4 10" xfId="28913"/>
    <cellStyle name="Cálculo 17 2 4 11" xfId="28914"/>
    <cellStyle name="Cálculo 17 2 4 2" xfId="28915"/>
    <cellStyle name="Cálculo 17 2 4 2 2" xfId="28916"/>
    <cellStyle name="Cálculo 17 2 4 2 2 2" xfId="28917"/>
    <cellStyle name="Cálculo 17 2 4 2 3" xfId="28918"/>
    <cellStyle name="Cálculo 17 2 4 2 3 2" xfId="28919"/>
    <cellStyle name="Cálculo 17 2 4 2 4" xfId="28920"/>
    <cellStyle name="Cálculo 17 2 4 2 4 2" xfId="28921"/>
    <cellStyle name="Cálculo 17 2 4 2 5" xfId="28922"/>
    <cellStyle name="Cálculo 17 2 4 2 6" xfId="28923"/>
    <cellStyle name="Cálculo 17 2 4 2 7" xfId="28924"/>
    <cellStyle name="Cálculo 17 2 4 3" xfId="28925"/>
    <cellStyle name="Cálculo 17 2 4 3 2" xfId="28926"/>
    <cellStyle name="Cálculo 17 2 4 3 3" xfId="28927"/>
    <cellStyle name="Cálculo 17 2 4 3 4" xfId="28928"/>
    <cellStyle name="Cálculo 17 2 4 4" xfId="28929"/>
    <cellStyle name="Cálculo 17 2 4 4 2" xfId="28930"/>
    <cellStyle name="Cálculo 17 2 4 5" xfId="28931"/>
    <cellStyle name="Cálculo 17 2 4 5 2" xfId="28932"/>
    <cellStyle name="Cálculo 17 2 4 6" xfId="28933"/>
    <cellStyle name="Cálculo 17 2 4 7" xfId="28934"/>
    <cellStyle name="Cálculo 17 2 4 8" xfId="28935"/>
    <cellStyle name="Cálculo 17 2 4 9" xfId="28936"/>
    <cellStyle name="Cálculo 17 2 5" xfId="28937"/>
    <cellStyle name="Cálculo 17 2 5 10" xfId="28938"/>
    <cellStyle name="Cálculo 17 2 5 2" xfId="28939"/>
    <cellStyle name="Cálculo 17 2 5 2 2" xfId="28940"/>
    <cellStyle name="Cálculo 17 2 5 2 2 2" xfId="28941"/>
    <cellStyle name="Cálculo 17 2 5 2 3" xfId="28942"/>
    <cellStyle name="Cálculo 17 2 5 2 3 2" xfId="28943"/>
    <cellStyle name="Cálculo 17 2 5 2 4" xfId="28944"/>
    <cellStyle name="Cálculo 17 2 5 2 4 2" xfId="28945"/>
    <cellStyle name="Cálculo 17 2 5 2 5" xfId="28946"/>
    <cellStyle name="Cálculo 17 2 5 2 6" xfId="28947"/>
    <cellStyle name="Cálculo 17 2 5 2 7" xfId="28948"/>
    <cellStyle name="Cálculo 17 2 5 3" xfId="28949"/>
    <cellStyle name="Cálculo 17 2 5 3 2" xfId="28950"/>
    <cellStyle name="Cálculo 17 2 5 4" xfId="28951"/>
    <cellStyle name="Cálculo 17 2 5 4 2" xfId="28952"/>
    <cellStyle name="Cálculo 17 2 5 5" xfId="28953"/>
    <cellStyle name="Cálculo 17 2 5 5 2" xfId="28954"/>
    <cellStyle name="Cálculo 17 2 5 6" xfId="28955"/>
    <cellStyle name="Cálculo 17 2 5 7" xfId="28956"/>
    <cellStyle name="Cálculo 17 2 5 8" xfId="28957"/>
    <cellStyle name="Cálculo 17 2 5 9" xfId="28958"/>
    <cellStyle name="Cálculo 17 2 6" xfId="28959"/>
    <cellStyle name="Cálculo 2" xfId="533"/>
    <cellStyle name="Cálculo 2 2" xfId="534"/>
    <cellStyle name="Cálculo 2 2 2" xfId="28960"/>
    <cellStyle name="Cálculo 2 2 2 2" xfId="28961"/>
    <cellStyle name="Cálculo 2 2 2 2 10" xfId="28962"/>
    <cellStyle name="Cálculo 2 2 2 2 2" xfId="28963"/>
    <cellStyle name="Cálculo 2 2 2 2 2 2" xfId="28964"/>
    <cellStyle name="Cálculo 2 2 2 2 2 2 2" xfId="28965"/>
    <cellStyle name="Cálculo 2 2 2 2 2 3" xfId="28966"/>
    <cellStyle name="Cálculo 2 2 2 2 2 3 2" xfId="28967"/>
    <cellStyle name="Cálculo 2 2 2 2 2 4" xfId="28968"/>
    <cellStyle name="Cálculo 2 2 2 2 2 4 2" xfId="28969"/>
    <cellStyle name="Cálculo 2 2 2 2 2 5" xfId="28970"/>
    <cellStyle name="Cálculo 2 2 2 2 2 6" xfId="28971"/>
    <cellStyle name="Cálculo 2 2 2 2 2 7" xfId="28972"/>
    <cellStyle name="Cálculo 2 2 2 2 3" xfId="28973"/>
    <cellStyle name="Cálculo 2 2 2 2 3 2" xfId="28974"/>
    <cellStyle name="Cálculo 2 2 2 2 4" xfId="28975"/>
    <cellStyle name="Cálculo 2 2 2 2 4 2" xfId="28976"/>
    <cellStyle name="Cálculo 2 2 2 2 5" xfId="28977"/>
    <cellStyle name="Cálculo 2 2 2 2 5 2" xfId="28978"/>
    <cellStyle name="Cálculo 2 2 2 2 6" xfId="28979"/>
    <cellStyle name="Cálculo 2 2 2 2 7" xfId="28980"/>
    <cellStyle name="Cálculo 2 2 2 2 8" xfId="28981"/>
    <cellStyle name="Cálculo 2 2 2 2 9" xfId="28982"/>
    <cellStyle name="Cálculo 2 2 2 3" xfId="28983"/>
    <cellStyle name="Cálculo 2 2 2 3 2" xfId="28984"/>
    <cellStyle name="Cálculo 2 2 2 3 2 2" xfId="28985"/>
    <cellStyle name="Cálculo 2 2 2 3 3" xfId="28986"/>
    <cellStyle name="Cálculo 2 2 2 3 3 2" xfId="28987"/>
    <cellStyle name="Cálculo 2 2 2 3 4" xfId="28988"/>
    <cellStyle name="Cálculo 2 2 2 3 4 2" xfId="28989"/>
    <cellStyle name="Cálculo 2 2 2 3 5" xfId="28990"/>
    <cellStyle name="Cálculo 2 2 2 3 6" xfId="28991"/>
    <cellStyle name="Cálculo 2 2 2 3 7" xfId="28992"/>
    <cellStyle name="Cálculo 2 2 2 4" xfId="28993"/>
    <cellStyle name="Cálculo 2 2 3" xfId="28994"/>
    <cellStyle name="Cálculo 2 2 4" xfId="28995"/>
    <cellStyle name="Cálculo 2 2 4 10" xfId="28996"/>
    <cellStyle name="Cálculo 2 2 4 11" xfId="28997"/>
    <cellStyle name="Cálculo 2 2 4 2" xfId="28998"/>
    <cellStyle name="Cálculo 2 2 4 2 2" xfId="28999"/>
    <cellStyle name="Cálculo 2 2 4 2 2 2" xfId="29000"/>
    <cellStyle name="Cálculo 2 2 4 2 3" xfId="29001"/>
    <cellStyle name="Cálculo 2 2 4 2 3 2" xfId="29002"/>
    <cellStyle name="Cálculo 2 2 4 2 4" xfId="29003"/>
    <cellStyle name="Cálculo 2 2 4 2 4 2" xfId="29004"/>
    <cellStyle name="Cálculo 2 2 4 2 5" xfId="29005"/>
    <cellStyle name="Cálculo 2 2 4 2 6" xfId="29006"/>
    <cellStyle name="Cálculo 2 2 4 2 7" xfId="29007"/>
    <cellStyle name="Cálculo 2 2 4 3" xfId="29008"/>
    <cellStyle name="Cálculo 2 2 4 3 2" xfId="29009"/>
    <cellStyle name="Cálculo 2 2 4 3 3" xfId="29010"/>
    <cellStyle name="Cálculo 2 2 4 3 4" xfId="29011"/>
    <cellStyle name="Cálculo 2 2 4 4" xfId="29012"/>
    <cellStyle name="Cálculo 2 2 4 4 2" xfId="29013"/>
    <cellStyle name="Cálculo 2 2 4 5" xfId="29014"/>
    <cellStyle name="Cálculo 2 2 4 5 2" xfId="29015"/>
    <cellStyle name="Cálculo 2 2 4 6" xfId="29016"/>
    <cellStyle name="Cálculo 2 2 4 7" xfId="29017"/>
    <cellStyle name="Cálculo 2 2 4 8" xfId="29018"/>
    <cellStyle name="Cálculo 2 2 4 9" xfId="29019"/>
    <cellStyle name="Cálculo 2 2 5" xfId="29020"/>
    <cellStyle name="Cálculo 2 2 5 10" xfId="29021"/>
    <cellStyle name="Cálculo 2 2 5 2" xfId="29022"/>
    <cellStyle name="Cálculo 2 2 5 2 2" xfId="29023"/>
    <cellStyle name="Cálculo 2 2 5 2 2 2" xfId="29024"/>
    <cellStyle name="Cálculo 2 2 5 2 3" xfId="29025"/>
    <cellStyle name="Cálculo 2 2 5 2 3 2" xfId="29026"/>
    <cellStyle name="Cálculo 2 2 5 2 4" xfId="29027"/>
    <cellStyle name="Cálculo 2 2 5 2 4 2" xfId="29028"/>
    <cellStyle name="Cálculo 2 2 5 2 5" xfId="29029"/>
    <cellStyle name="Cálculo 2 2 5 2 6" xfId="29030"/>
    <cellStyle name="Cálculo 2 2 5 2 7" xfId="29031"/>
    <cellStyle name="Cálculo 2 2 5 3" xfId="29032"/>
    <cellStyle name="Cálculo 2 2 5 3 2" xfId="29033"/>
    <cellStyle name="Cálculo 2 2 5 4" xfId="29034"/>
    <cellStyle name="Cálculo 2 2 5 4 2" xfId="29035"/>
    <cellStyle name="Cálculo 2 2 5 5" xfId="29036"/>
    <cellStyle name="Cálculo 2 2 5 5 2" xfId="29037"/>
    <cellStyle name="Cálculo 2 2 5 6" xfId="29038"/>
    <cellStyle name="Cálculo 2 2 5 7" xfId="29039"/>
    <cellStyle name="Cálculo 2 2 5 8" xfId="29040"/>
    <cellStyle name="Cálculo 2 2 5 9" xfId="29041"/>
    <cellStyle name="Cálculo 2 2 6" xfId="29042"/>
    <cellStyle name="Cálculo 3" xfId="535"/>
    <cellStyle name="Cálculo 3 2" xfId="536"/>
    <cellStyle name="Cálculo 3 2 2" xfId="29043"/>
    <cellStyle name="Cálculo 3 2 2 2" xfId="29044"/>
    <cellStyle name="Cálculo 3 2 2 2 10" xfId="29045"/>
    <cellStyle name="Cálculo 3 2 2 2 2" xfId="29046"/>
    <cellStyle name="Cálculo 3 2 2 2 2 2" xfId="29047"/>
    <cellStyle name="Cálculo 3 2 2 2 2 2 2" xfId="29048"/>
    <cellStyle name="Cálculo 3 2 2 2 2 3" xfId="29049"/>
    <cellStyle name="Cálculo 3 2 2 2 2 3 2" xfId="29050"/>
    <cellStyle name="Cálculo 3 2 2 2 2 4" xfId="29051"/>
    <cellStyle name="Cálculo 3 2 2 2 2 4 2" xfId="29052"/>
    <cellStyle name="Cálculo 3 2 2 2 2 5" xfId="29053"/>
    <cellStyle name="Cálculo 3 2 2 2 2 6" xfId="29054"/>
    <cellStyle name="Cálculo 3 2 2 2 2 7" xfId="29055"/>
    <cellStyle name="Cálculo 3 2 2 2 3" xfId="29056"/>
    <cellStyle name="Cálculo 3 2 2 2 3 2" xfId="29057"/>
    <cellStyle name="Cálculo 3 2 2 2 4" xfId="29058"/>
    <cellStyle name="Cálculo 3 2 2 2 4 2" xfId="29059"/>
    <cellStyle name="Cálculo 3 2 2 2 5" xfId="29060"/>
    <cellStyle name="Cálculo 3 2 2 2 5 2" xfId="29061"/>
    <cellStyle name="Cálculo 3 2 2 2 6" xfId="29062"/>
    <cellStyle name="Cálculo 3 2 2 2 7" xfId="29063"/>
    <cellStyle name="Cálculo 3 2 2 2 8" xfId="29064"/>
    <cellStyle name="Cálculo 3 2 2 2 9" xfId="29065"/>
    <cellStyle name="Cálculo 3 2 2 3" xfId="29066"/>
    <cellStyle name="Cálculo 3 2 2 3 2" xfId="29067"/>
    <cellStyle name="Cálculo 3 2 2 3 2 2" xfId="29068"/>
    <cellStyle name="Cálculo 3 2 2 3 3" xfId="29069"/>
    <cellStyle name="Cálculo 3 2 2 3 3 2" xfId="29070"/>
    <cellStyle name="Cálculo 3 2 2 3 4" xfId="29071"/>
    <cellStyle name="Cálculo 3 2 2 3 4 2" xfId="29072"/>
    <cellStyle name="Cálculo 3 2 2 3 5" xfId="29073"/>
    <cellStyle name="Cálculo 3 2 2 3 6" xfId="29074"/>
    <cellStyle name="Cálculo 3 2 2 3 7" xfId="29075"/>
    <cellStyle name="Cálculo 3 2 2 4" xfId="29076"/>
    <cellStyle name="Cálculo 3 2 3" xfId="29077"/>
    <cellStyle name="Cálculo 3 2 4" xfId="29078"/>
    <cellStyle name="Cálculo 3 2 4 10" xfId="29079"/>
    <cellStyle name="Cálculo 3 2 4 11" xfId="29080"/>
    <cellStyle name="Cálculo 3 2 4 2" xfId="29081"/>
    <cellStyle name="Cálculo 3 2 4 2 2" xfId="29082"/>
    <cellStyle name="Cálculo 3 2 4 2 2 2" xfId="29083"/>
    <cellStyle name="Cálculo 3 2 4 2 3" xfId="29084"/>
    <cellStyle name="Cálculo 3 2 4 2 3 2" xfId="29085"/>
    <cellStyle name="Cálculo 3 2 4 2 4" xfId="29086"/>
    <cellStyle name="Cálculo 3 2 4 2 4 2" xfId="29087"/>
    <cellStyle name="Cálculo 3 2 4 2 5" xfId="29088"/>
    <cellStyle name="Cálculo 3 2 4 2 6" xfId="29089"/>
    <cellStyle name="Cálculo 3 2 4 2 7" xfId="29090"/>
    <cellStyle name="Cálculo 3 2 4 3" xfId="29091"/>
    <cellStyle name="Cálculo 3 2 4 3 2" xfId="29092"/>
    <cellStyle name="Cálculo 3 2 4 3 3" xfId="29093"/>
    <cellStyle name="Cálculo 3 2 4 3 4" xfId="29094"/>
    <cellStyle name="Cálculo 3 2 4 4" xfId="29095"/>
    <cellStyle name="Cálculo 3 2 4 4 2" xfId="29096"/>
    <cellStyle name="Cálculo 3 2 4 5" xfId="29097"/>
    <cellStyle name="Cálculo 3 2 4 5 2" xfId="29098"/>
    <cellStyle name="Cálculo 3 2 4 6" xfId="29099"/>
    <cellStyle name="Cálculo 3 2 4 7" xfId="29100"/>
    <cellStyle name="Cálculo 3 2 4 8" xfId="29101"/>
    <cellStyle name="Cálculo 3 2 4 9" xfId="29102"/>
    <cellStyle name="Cálculo 3 2 5" xfId="29103"/>
    <cellStyle name="Cálculo 3 2 5 10" xfId="29104"/>
    <cellStyle name="Cálculo 3 2 5 2" xfId="29105"/>
    <cellStyle name="Cálculo 3 2 5 2 2" xfId="29106"/>
    <cellStyle name="Cálculo 3 2 5 2 2 2" xfId="29107"/>
    <cellStyle name="Cálculo 3 2 5 2 3" xfId="29108"/>
    <cellStyle name="Cálculo 3 2 5 2 3 2" xfId="29109"/>
    <cellStyle name="Cálculo 3 2 5 2 4" xfId="29110"/>
    <cellStyle name="Cálculo 3 2 5 2 4 2" xfId="29111"/>
    <cellStyle name="Cálculo 3 2 5 2 5" xfId="29112"/>
    <cellStyle name="Cálculo 3 2 5 2 6" xfId="29113"/>
    <cellStyle name="Cálculo 3 2 5 2 7" xfId="29114"/>
    <cellStyle name="Cálculo 3 2 5 3" xfId="29115"/>
    <cellStyle name="Cálculo 3 2 5 3 2" xfId="29116"/>
    <cellStyle name="Cálculo 3 2 5 4" xfId="29117"/>
    <cellStyle name="Cálculo 3 2 5 4 2" xfId="29118"/>
    <cellStyle name="Cálculo 3 2 5 5" xfId="29119"/>
    <cellStyle name="Cálculo 3 2 5 5 2" xfId="29120"/>
    <cellStyle name="Cálculo 3 2 5 6" xfId="29121"/>
    <cellStyle name="Cálculo 3 2 5 7" xfId="29122"/>
    <cellStyle name="Cálculo 3 2 5 8" xfId="29123"/>
    <cellStyle name="Cálculo 3 2 5 9" xfId="29124"/>
    <cellStyle name="Cálculo 3 2 6" xfId="29125"/>
    <cellStyle name="Cálculo 4" xfId="537"/>
    <cellStyle name="Cálculo 4 2" xfId="538"/>
    <cellStyle name="Cálculo 4 2 2" xfId="29126"/>
    <cellStyle name="Cálculo 4 2 2 2" xfId="29127"/>
    <cellStyle name="Cálculo 4 2 2 2 10" xfId="29128"/>
    <cellStyle name="Cálculo 4 2 2 2 2" xfId="29129"/>
    <cellStyle name="Cálculo 4 2 2 2 2 2" xfId="29130"/>
    <cellStyle name="Cálculo 4 2 2 2 2 2 2" xfId="29131"/>
    <cellStyle name="Cálculo 4 2 2 2 2 3" xfId="29132"/>
    <cellStyle name="Cálculo 4 2 2 2 2 3 2" xfId="29133"/>
    <cellStyle name="Cálculo 4 2 2 2 2 4" xfId="29134"/>
    <cellStyle name="Cálculo 4 2 2 2 2 4 2" xfId="29135"/>
    <cellStyle name="Cálculo 4 2 2 2 2 5" xfId="29136"/>
    <cellStyle name="Cálculo 4 2 2 2 2 6" xfId="29137"/>
    <cellStyle name="Cálculo 4 2 2 2 2 7" xfId="29138"/>
    <cellStyle name="Cálculo 4 2 2 2 3" xfId="29139"/>
    <cellStyle name="Cálculo 4 2 2 2 3 2" xfId="29140"/>
    <cellStyle name="Cálculo 4 2 2 2 4" xfId="29141"/>
    <cellStyle name="Cálculo 4 2 2 2 4 2" xfId="29142"/>
    <cellStyle name="Cálculo 4 2 2 2 5" xfId="29143"/>
    <cellStyle name="Cálculo 4 2 2 2 5 2" xfId="29144"/>
    <cellStyle name="Cálculo 4 2 2 2 6" xfId="29145"/>
    <cellStyle name="Cálculo 4 2 2 2 7" xfId="29146"/>
    <cellStyle name="Cálculo 4 2 2 2 8" xfId="29147"/>
    <cellStyle name="Cálculo 4 2 2 2 9" xfId="29148"/>
    <cellStyle name="Cálculo 4 2 2 3" xfId="29149"/>
    <cellStyle name="Cálculo 4 2 2 3 2" xfId="29150"/>
    <cellStyle name="Cálculo 4 2 2 3 2 2" xfId="29151"/>
    <cellStyle name="Cálculo 4 2 2 3 3" xfId="29152"/>
    <cellStyle name="Cálculo 4 2 2 3 3 2" xfId="29153"/>
    <cellStyle name="Cálculo 4 2 2 3 4" xfId="29154"/>
    <cellStyle name="Cálculo 4 2 2 3 4 2" xfId="29155"/>
    <cellStyle name="Cálculo 4 2 2 3 5" xfId="29156"/>
    <cellStyle name="Cálculo 4 2 2 3 6" xfId="29157"/>
    <cellStyle name="Cálculo 4 2 2 3 7" xfId="29158"/>
    <cellStyle name="Cálculo 4 2 2 4" xfId="29159"/>
    <cellStyle name="Cálculo 4 2 3" xfId="29160"/>
    <cellStyle name="Cálculo 4 2 3 2" xfId="29161"/>
    <cellStyle name="Cálculo 4 2 3 2 10" xfId="29162"/>
    <cellStyle name="Cálculo 4 2 3 2 2" xfId="29163"/>
    <cellStyle name="Cálculo 4 2 3 2 2 2" xfId="29164"/>
    <cellStyle name="Cálculo 4 2 3 2 2 2 2" xfId="29165"/>
    <cellStyle name="Cálculo 4 2 3 2 2 3" xfId="29166"/>
    <cellStyle name="Cálculo 4 2 3 2 2 3 2" xfId="29167"/>
    <cellStyle name="Cálculo 4 2 3 2 2 4" xfId="29168"/>
    <cellStyle name="Cálculo 4 2 3 2 2 4 2" xfId="29169"/>
    <cellStyle name="Cálculo 4 2 3 2 2 5" xfId="29170"/>
    <cellStyle name="Cálculo 4 2 3 2 2 6" xfId="29171"/>
    <cellStyle name="Cálculo 4 2 3 2 2 7" xfId="29172"/>
    <cellStyle name="Cálculo 4 2 3 2 3" xfId="29173"/>
    <cellStyle name="Cálculo 4 2 3 2 3 2" xfId="29174"/>
    <cellStyle name="Cálculo 4 2 3 2 4" xfId="29175"/>
    <cellStyle name="Cálculo 4 2 3 2 4 2" xfId="29176"/>
    <cellStyle name="Cálculo 4 2 3 2 5" xfId="29177"/>
    <cellStyle name="Cálculo 4 2 3 2 5 2" xfId="29178"/>
    <cellStyle name="Cálculo 4 2 3 2 6" xfId="29179"/>
    <cellStyle name="Cálculo 4 2 3 2 7" xfId="29180"/>
    <cellStyle name="Cálculo 4 2 3 2 8" xfId="29181"/>
    <cellStyle name="Cálculo 4 2 3 2 9" xfId="29182"/>
    <cellStyle name="Cálculo 4 2 3 3" xfId="29183"/>
    <cellStyle name="Cálculo 4 2 3 3 2" xfId="29184"/>
    <cellStyle name="Cálculo 4 2 3 3 2 2" xfId="29185"/>
    <cellStyle name="Cálculo 4 2 3 3 3" xfId="29186"/>
    <cellStyle name="Cálculo 4 2 3 3 3 2" xfId="29187"/>
    <cellStyle name="Cálculo 4 2 3 3 4" xfId="29188"/>
    <cellStyle name="Cálculo 4 2 3 3 4 2" xfId="29189"/>
    <cellStyle name="Cálculo 4 2 3 3 5" xfId="29190"/>
    <cellStyle name="Cálculo 4 2 3 3 6" xfId="29191"/>
    <cellStyle name="Cálculo 4 2 3 3 7" xfId="29192"/>
    <cellStyle name="Cálculo 4 2 3 4" xfId="29193"/>
    <cellStyle name="Cálculo 4 2 4" xfId="29194"/>
    <cellStyle name="Cálculo 4 2 4 10" xfId="29195"/>
    <cellStyle name="Cálculo 4 2 4 11" xfId="29196"/>
    <cellStyle name="Cálculo 4 2 4 2" xfId="29197"/>
    <cellStyle name="Cálculo 4 2 4 2 2" xfId="29198"/>
    <cellStyle name="Cálculo 4 2 4 2 2 2" xfId="29199"/>
    <cellStyle name="Cálculo 4 2 4 2 3" xfId="29200"/>
    <cellStyle name="Cálculo 4 2 4 2 3 2" xfId="29201"/>
    <cellStyle name="Cálculo 4 2 4 2 4" xfId="29202"/>
    <cellStyle name="Cálculo 4 2 4 2 4 2" xfId="29203"/>
    <cellStyle name="Cálculo 4 2 4 2 5" xfId="29204"/>
    <cellStyle name="Cálculo 4 2 4 2 6" xfId="29205"/>
    <cellStyle name="Cálculo 4 2 4 2 7" xfId="29206"/>
    <cellStyle name="Cálculo 4 2 4 3" xfId="29207"/>
    <cellStyle name="Cálculo 4 2 4 3 2" xfId="29208"/>
    <cellStyle name="Cálculo 4 2 4 3 3" xfId="29209"/>
    <cellStyle name="Cálculo 4 2 4 3 4" xfId="29210"/>
    <cellStyle name="Cálculo 4 2 4 4" xfId="29211"/>
    <cellStyle name="Cálculo 4 2 4 4 2" xfId="29212"/>
    <cellStyle name="Cálculo 4 2 4 5" xfId="29213"/>
    <cellStyle name="Cálculo 4 2 4 5 2" xfId="29214"/>
    <cellStyle name="Cálculo 4 2 4 6" xfId="29215"/>
    <cellStyle name="Cálculo 4 2 4 7" xfId="29216"/>
    <cellStyle name="Cálculo 4 2 4 8" xfId="29217"/>
    <cellStyle name="Cálculo 4 2 4 9" xfId="29218"/>
    <cellStyle name="Cálculo 4 2 5" xfId="29219"/>
    <cellStyle name="Cálculo 4 2 5 10" xfId="29220"/>
    <cellStyle name="Cálculo 4 2 5 2" xfId="29221"/>
    <cellStyle name="Cálculo 4 2 5 2 2" xfId="29222"/>
    <cellStyle name="Cálculo 4 2 5 2 2 2" xfId="29223"/>
    <cellStyle name="Cálculo 4 2 5 2 3" xfId="29224"/>
    <cellStyle name="Cálculo 4 2 5 2 3 2" xfId="29225"/>
    <cellStyle name="Cálculo 4 2 5 2 4" xfId="29226"/>
    <cellStyle name="Cálculo 4 2 5 2 4 2" xfId="29227"/>
    <cellStyle name="Cálculo 4 2 5 2 5" xfId="29228"/>
    <cellStyle name="Cálculo 4 2 5 2 6" xfId="29229"/>
    <cellStyle name="Cálculo 4 2 5 2 7" xfId="29230"/>
    <cellStyle name="Cálculo 4 2 5 3" xfId="29231"/>
    <cellStyle name="Cálculo 4 2 5 3 2" xfId="29232"/>
    <cellStyle name="Cálculo 4 2 5 4" xfId="29233"/>
    <cellStyle name="Cálculo 4 2 5 4 2" xfId="29234"/>
    <cellStyle name="Cálculo 4 2 5 5" xfId="29235"/>
    <cellStyle name="Cálculo 4 2 5 5 2" xfId="29236"/>
    <cellStyle name="Cálculo 4 2 5 6" xfId="29237"/>
    <cellStyle name="Cálculo 4 2 5 7" xfId="29238"/>
    <cellStyle name="Cálculo 4 2 5 8" xfId="29239"/>
    <cellStyle name="Cálculo 4 2 5 9" xfId="29240"/>
    <cellStyle name="Cálculo 4 2 6" xfId="29241"/>
    <cellStyle name="Cálculo 5" xfId="539"/>
    <cellStyle name="Cálculo 5 2" xfId="540"/>
    <cellStyle name="Cálculo 5 2 2" xfId="29242"/>
    <cellStyle name="Cálculo 5 2 2 2" xfId="29243"/>
    <cellStyle name="Cálculo 5 2 2 2 10" xfId="29244"/>
    <cellStyle name="Cálculo 5 2 2 2 2" xfId="29245"/>
    <cellStyle name="Cálculo 5 2 2 2 2 2" xfId="29246"/>
    <cellStyle name="Cálculo 5 2 2 2 2 2 2" xfId="29247"/>
    <cellStyle name="Cálculo 5 2 2 2 2 3" xfId="29248"/>
    <cellStyle name="Cálculo 5 2 2 2 2 3 2" xfId="29249"/>
    <cellStyle name="Cálculo 5 2 2 2 2 4" xfId="29250"/>
    <cellStyle name="Cálculo 5 2 2 2 2 4 2" xfId="29251"/>
    <cellStyle name="Cálculo 5 2 2 2 2 5" xfId="29252"/>
    <cellStyle name="Cálculo 5 2 2 2 2 6" xfId="29253"/>
    <cellStyle name="Cálculo 5 2 2 2 2 7" xfId="29254"/>
    <cellStyle name="Cálculo 5 2 2 2 3" xfId="29255"/>
    <cellStyle name="Cálculo 5 2 2 2 3 2" xfId="29256"/>
    <cellStyle name="Cálculo 5 2 2 2 4" xfId="29257"/>
    <cellStyle name="Cálculo 5 2 2 2 4 2" xfId="29258"/>
    <cellStyle name="Cálculo 5 2 2 2 5" xfId="29259"/>
    <cellStyle name="Cálculo 5 2 2 2 5 2" xfId="29260"/>
    <cellStyle name="Cálculo 5 2 2 2 6" xfId="29261"/>
    <cellStyle name="Cálculo 5 2 2 2 7" xfId="29262"/>
    <cellStyle name="Cálculo 5 2 2 2 8" xfId="29263"/>
    <cellStyle name="Cálculo 5 2 2 2 9" xfId="29264"/>
    <cellStyle name="Cálculo 5 2 2 3" xfId="29265"/>
    <cellStyle name="Cálculo 5 2 2 3 2" xfId="29266"/>
    <cellStyle name="Cálculo 5 2 2 3 2 2" xfId="29267"/>
    <cellStyle name="Cálculo 5 2 2 3 3" xfId="29268"/>
    <cellStyle name="Cálculo 5 2 2 3 3 2" xfId="29269"/>
    <cellStyle name="Cálculo 5 2 2 3 4" xfId="29270"/>
    <cellStyle name="Cálculo 5 2 2 3 4 2" xfId="29271"/>
    <cellStyle name="Cálculo 5 2 2 3 5" xfId="29272"/>
    <cellStyle name="Cálculo 5 2 2 3 6" xfId="29273"/>
    <cellStyle name="Cálculo 5 2 2 3 7" xfId="29274"/>
    <cellStyle name="Cálculo 5 2 2 4" xfId="29275"/>
    <cellStyle name="Cálculo 5 2 3" xfId="29276"/>
    <cellStyle name="Cálculo 5 2 3 2" xfId="29277"/>
    <cellStyle name="Cálculo 5 2 3 2 10" xfId="29278"/>
    <cellStyle name="Cálculo 5 2 3 2 2" xfId="29279"/>
    <cellStyle name="Cálculo 5 2 3 2 2 2" xfId="29280"/>
    <cellStyle name="Cálculo 5 2 3 2 2 2 2" xfId="29281"/>
    <cellStyle name="Cálculo 5 2 3 2 2 3" xfId="29282"/>
    <cellStyle name="Cálculo 5 2 3 2 2 3 2" xfId="29283"/>
    <cellStyle name="Cálculo 5 2 3 2 2 4" xfId="29284"/>
    <cellStyle name="Cálculo 5 2 3 2 2 4 2" xfId="29285"/>
    <cellStyle name="Cálculo 5 2 3 2 2 5" xfId="29286"/>
    <cellStyle name="Cálculo 5 2 3 2 2 6" xfId="29287"/>
    <cellStyle name="Cálculo 5 2 3 2 2 7" xfId="29288"/>
    <cellStyle name="Cálculo 5 2 3 2 3" xfId="29289"/>
    <cellStyle name="Cálculo 5 2 3 2 3 2" xfId="29290"/>
    <cellStyle name="Cálculo 5 2 3 2 4" xfId="29291"/>
    <cellStyle name="Cálculo 5 2 3 2 4 2" xfId="29292"/>
    <cellStyle name="Cálculo 5 2 3 2 5" xfId="29293"/>
    <cellStyle name="Cálculo 5 2 3 2 5 2" xfId="29294"/>
    <cellStyle name="Cálculo 5 2 3 2 6" xfId="29295"/>
    <cellStyle name="Cálculo 5 2 3 2 7" xfId="29296"/>
    <cellStyle name="Cálculo 5 2 3 2 8" xfId="29297"/>
    <cellStyle name="Cálculo 5 2 3 2 9" xfId="29298"/>
    <cellStyle name="Cálculo 5 2 3 3" xfId="29299"/>
    <cellStyle name="Cálculo 5 2 3 3 2" xfId="29300"/>
    <cellStyle name="Cálculo 5 2 3 3 2 2" xfId="29301"/>
    <cellStyle name="Cálculo 5 2 3 3 3" xfId="29302"/>
    <cellStyle name="Cálculo 5 2 3 3 3 2" xfId="29303"/>
    <cellStyle name="Cálculo 5 2 3 3 4" xfId="29304"/>
    <cellStyle name="Cálculo 5 2 3 3 4 2" xfId="29305"/>
    <cellStyle name="Cálculo 5 2 3 3 5" xfId="29306"/>
    <cellStyle name="Cálculo 5 2 3 3 6" xfId="29307"/>
    <cellStyle name="Cálculo 5 2 3 3 7" xfId="29308"/>
    <cellStyle name="Cálculo 5 2 3 4" xfId="29309"/>
    <cellStyle name="Cálculo 5 2 4" xfId="29310"/>
    <cellStyle name="Cálculo 5 2 4 10" xfId="29311"/>
    <cellStyle name="Cálculo 5 2 4 11" xfId="29312"/>
    <cellStyle name="Cálculo 5 2 4 2" xfId="29313"/>
    <cellStyle name="Cálculo 5 2 4 2 2" xfId="29314"/>
    <cellStyle name="Cálculo 5 2 4 2 2 2" xfId="29315"/>
    <cellStyle name="Cálculo 5 2 4 2 3" xfId="29316"/>
    <cellStyle name="Cálculo 5 2 4 2 3 2" xfId="29317"/>
    <cellStyle name="Cálculo 5 2 4 2 4" xfId="29318"/>
    <cellStyle name="Cálculo 5 2 4 2 4 2" xfId="29319"/>
    <cellStyle name="Cálculo 5 2 4 2 5" xfId="29320"/>
    <cellStyle name="Cálculo 5 2 4 2 6" xfId="29321"/>
    <cellStyle name="Cálculo 5 2 4 2 7" xfId="29322"/>
    <cellStyle name="Cálculo 5 2 4 3" xfId="29323"/>
    <cellStyle name="Cálculo 5 2 4 3 2" xfId="29324"/>
    <cellStyle name="Cálculo 5 2 4 3 3" xfId="29325"/>
    <cellStyle name="Cálculo 5 2 4 3 4" xfId="29326"/>
    <cellStyle name="Cálculo 5 2 4 4" xfId="29327"/>
    <cellStyle name="Cálculo 5 2 4 4 2" xfId="29328"/>
    <cellStyle name="Cálculo 5 2 4 5" xfId="29329"/>
    <cellStyle name="Cálculo 5 2 4 5 2" xfId="29330"/>
    <cellStyle name="Cálculo 5 2 4 6" xfId="29331"/>
    <cellStyle name="Cálculo 5 2 4 7" xfId="29332"/>
    <cellStyle name="Cálculo 5 2 4 8" xfId="29333"/>
    <cellStyle name="Cálculo 5 2 4 9" xfId="29334"/>
    <cellStyle name="Cálculo 5 2 5" xfId="29335"/>
    <cellStyle name="Cálculo 5 2 5 10" xfId="29336"/>
    <cellStyle name="Cálculo 5 2 5 2" xfId="29337"/>
    <cellStyle name="Cálculo 5 2 5 2 2" xfId="29338"/>
    <cellStyle name="Cálculo 5 2 5 2 2 2" xfId="29339"/>
    <cellStyle name="Cálculo 5 2 5 2 3" xfId="29340"/>
    <cellStyle name="Cálculo 5 2 5 2 3 2" xfId="29341"/>
    <cellStyle name="Cálculo 5 2 5 2 4" xfId="29342"/>
    <cellStyle name="Cálculo 5 2 5 2 4 2" xfId="29343"/>
    <cellStyle name="Cálculo 5 2 5 2 5" xfId="29344"/>
    <cellStyle name="Cálculo 5 2 5 2 6" xfId="29345"/>
    <cellStyle name="Cálculo 5 2 5 2 7" xfId="29346"/>
    <cellStyle name="Cálculo 5 2 5 3" xfId="29347"/>
    <cellStyle name="Cálculo 5 2 5 3 2" xfId="29348"/>
    <cellStyle name="Cálculo 5 2 5 4" xfId="29349"/>
    <cellStyle name="Cálculo 5 2 5 4 2" xfId="29350"/>
    <cellStyle name="Cálculo 5 2 5 5" xfId="29351"/>
    <cellStyle name="Cálculo 5 2 5 5 2" xfId="29352"/>
    <cellStyle name="Cálculo 5 2 5 6" xfId="29353"/>
    <cellStyle name="Cálculo 5 2 5 7" xfId="29354"/>
    <cellStyle name="Cálculo 5 2 5 8" xfId="29355"/>
    <cellStyle name="Cálculo 5 2 5 9" xfId="29356"/>
    <cellStyle name="Cálculo 5 2 6" xfId="29357"/>
    <cellStyle name="Cálculo 6" xfId="2311"/>
    <cellStyle name="Cálculo 6 2" xfId="541"/>
    <cellStyle name="Cálculo 6 2 2" xfId="29358"/>
    <cellStyle name="Cálculo 6 2 2 2" xfId="29359"/>
    <cellStyle name="Cálculo 6 2 2 2 10" xfId="29360"/>
    <cellStyle name="Cálculo 6 2 2 2 2" xfId="29361"/>
    <cellStyle name="Cálculo 6 2 2 2 2 2" xfId="29362"/>
    <cellStyle name="Cálculo 6 2 2 2 2 2 2" xfId="29363"/>
    <cellStyle name="Cálculo 6 2 2 2 2 3" xfId="29364"/>
    <cellStyle name="Cálculo 6 2 2 2 2 3 2" xfId="29365"/>
    <cellStyle name="Cálculo 6 2 2 2 2 4" xfId="29366"/>
    <cellStyle name="Cálculo 6 2 2 2 2 4 2" xfId="29367"/>
    <cellStyle name="Cálculo 6 2 2 2 2 5" xfId="29368"/>
    <cellStyle name="Cálculo 6 2 2 2 2 6" xfId="29369"/>
    <cellStyle name="Cálculo 6 2 2 2 2 7" xfId="29370"/>
    <cellStyle name="Cálculo 6 2 2 2 3" xfId="29371"/>
    <cellStyle name="Cálculo 6 2 2 2 3 2" xfId="29372"/>
    <cellStyle name="Cálculo 6 2 2 2 4" xfId="29373"/>
    <cellStyle name="Cálculo 6 2 2 2 4 2" xfId="29374"/>
    <cellStyle name="Cálculo 6 2 2 2 5" xfId="29375"/>
    <cellStyle name="Cálculo 6 2 2 2 5 2" xfId="29376"/>
    <cellStyle name="Cálculo 6 2 2 2 6" xfId="29377"/>
    <cellStyle name="Cálculo 6 2 2 2 7" xfId="29378"/>
    <cellStyle name="Cálculo 6 2 2 2 8" xfId="29379"/>
    <cellStyle name="Cálculo 6 2 2 2 9" xfId="29380"/>
    <cellStyle name="Cálculo 6 2 2 3" xfId="29381"/>
    <cellStyle name="Cálculo 6 2 2 3 2" xfId="29382"/>
    <cellStyle name="Cálculo 6 2 2 3 2 2" xfId="29383"/>
    <cellStyle name="Cálculo 6 2 2 3 3" xfId="29384"/>
    <cellStyle name="Cálculo 6 2 2 3 3 2" xfId="29385"/>
    <cellStyle name="Cálculo 6 2 2 3 4" xfId="29386"/>
    <cellStyle name="Cálculo 6 2 2 3 4 2" xfId="29387"/>
    <cellStyle name="Cálculo 6 2 2 3 5" xfId="29388"/>
    <cellStyle name="Cálculo 6 2 2 3 6" xfId="29389"/>
    <cellStyle name="Cálculo 6 2 2 3 7" xfId="29390"/>
    <cellStyle name="Cálculo 6 2 2 4" xfId="29391"/>
    <cellStyle name="Cálculo 6 2 3" xfId="29392"/>
    <cellStyle name="Cálculo 6 2 3 2" xfId="29393"/>
    <cellStyle name="Cálculo 6 2 3 2 10" xfId="29394"/>
    <cellStyle name="Cálculo 6 2 3 2 2" xfId="29395"/>
    <cellStyle name="Cálculo 6 2 3 2 2 2" xfId="29396"/>
    <cellStyle name="Cálculo 6 2 3 2 2 2 2" xfId="29397"/>
    <cellStyle name="Cálculo 6 2 3 2 2 3" xfId="29398"/>
    <cellStyle name="Cálculo 6 2 3 2 2 3 2" xfId="29399"/>
    <cellStyle name="Cálculo 6 2 3 2 2 4" xfId="29400"/>
    <cellStyle name="Cálculo 6 2 3 2 2 4 2" xfId="29401"/>
    <cellStyle name="Cálculo 6 2 3 2 2 5" xfId="29402"/>
    <cellStyle name="Cálculo 6 2 3 2 2 6" xfId="29403"/>
    <cellStyle name="Cálculo 6 2 3 2 2 7" xfId="29404"/>
    <cellStyle name="Cálculo 6 2 3 2 3" xfId="29405"/>
    <cellStyle name="Cálculo 6 2 3 2 3 2" xfId="29406"/>
    <cellStyle name="Cálculo 6 2 3 2 4" xfId="29407"/>
    <cellStyle name="Cálculo 6 2 3 2 4 2" xfId="29408"/>
    <cellStyle name="Cálculo 6 2 3 2 5" xfId="29409"/>
    <cellStyle name="Cálculo 6 2 3 2 5 2" xfId="29410"/>
    <cellStyle name="Cálculo 6 2 3 2 6" xfId="29411"/>
    <cellStyle name="Cálculo 6 2 3 2 7" xfId="29412"/>
    <cellStyle name="Cálculo 6 2 3 2 8" xfId="29413"/>
    <cellStyle name="Cálculo 6 2 3 2 9" xfId="29414"/>
    <cellStyle name="Cálculo 6 2 3 3" xfId="29415"/>
    <cellStyle name="Cálculo 6 2 3 3 2" xfId="29416"/>
    <cellStyle name="Cálculo 6 2 3 3 2 2" xfId="29417"/>
    <cellStyle name="Cálculo 6 2 3 3 3" xfId="29418"/>
    <cellStyle name="Cálculo 6 2 3 3 3 2" xfId="29419"/>
    <cellStyle name="Cálculo 6 2 3 3 4" xfId="29420"/>
    <cellStyle name="Cálculo 6 2 3 3 4 2" xfId="29421"/>
    <cellStyle name="Cálculo 6 2 3 3 5" xfId="29422"/>
    <cellStyle name="Cálculo 6 2 3 3 6" xfId="29423"/>
    <cellStyle name="Cálculo 6 2 3 3 7" xfId="29424"/>
    <cellStyle name="Cálculo 6 2 3 4" xfId="29425"/>
    <cellStyle name="Cálculo 6 2 4" xfId="29426"/>
    <cellStyle name="Cálculo 6 2 4 10" xfId="29427"/>
    <cellStyle name="Cálculo 6 2 4 11" xfId="29428"/>
    <cellStyle name="Cálculo 6 2 4 2" xfId="29429"/>
    <cellStyle name="Cálculo 6 2 4 2 2" xfId="29430"/>
    <cellStyle name="Cálculo 6 2 4 2 2 2" xfId="29431"/>
    <cellStyle name="Cálculo 6 2 4 2 3" xfId="29432"/>
    <cellStyle name="Cálculo 6 2 4 2 3 2" xfId="29433"/>
    <cellStyle name="Cálculo 6 2 4 2 4" xfId="29434"/>
    <cellStyle name="Cálculo 6 2 4 2 4 2" xfId="29435"/>
    <cellStyle name="Cálculo 6 2 4 2 5" xfId="29436"/>
    <cellStyle name="Cálculo 6 2 4 2 6" xfId="29437"/>
    <cellStyle name="Cálculo 6 2 4 2 7" xfId="29438"/>
    <cellStyle name="Cálculo 6 2 4 3" xfId="29439"/>
    <cellStyle name="Cálculo 6 2 4 3 2" xfId="29440"/>
    <cellStyle name="Cálculo 6 2 4 3 3" xfId="29441"/>
    <cellStyle name="Cálculo 6 2 4 3 4" xfId="29442"/>
    <cellStyle name="Cálculo 6 2 4 4" xfId="29443"/>
    <cellStyle name="Cálculo 6 2 4 4 2" xfId="29444"/>
    <cellStyle name="Cálculo 6 2 4 5" xfId="29445"/>
    <cellStyle name="Cálculo 6 2 4 5 2" xfId="29446"/>
    <cellStyle name="Cálculo 6 2 4 6" xfId="29447"/>
    <cellStyle name="Cálculo 6 2 4 7" xfId="29448"/>
    <cellStyle name="Cálculo 6 2 4 8" xfId="29449"/>
    <cellStyle name="Cálculo 6 2 4 9" xfId="29450"/>
    <cellStyle name="Cálculo 6 2 5" xfId="29451"/>
    <cellStyle name="Cálculo 6 2 5 10" xfId="29452"/>
    <cellStyle name="Cálculo 6 2 5 2" xfId="29453"/>
    <cellStyle name="Cálculo 6 2 5 2 2" xfId="29454"/>
    <cellStyle name="Cálculo 6 2 5 2 2 2" xfId="29455"/>
    <cellStyle name="Cálculo 6 2 5 2 3" xfId="29456"/>
    <cellStyle name="Cálculo 6 2 5 2 3 2" xfId="29457"/>
    <cellStyle name="Cálculo 6 2 5 2 4" xfId="29458"/>
    <cellStyle name="Cálculo 6 2 5 2 4 2" xfId="29459"/>
    <cellStyle name="Cálculo 6 2 5 2 5" xfId="29460"/>
    <cellStyle name="Cálculo 6 2 5 2 6" xfId="29461"/>
    <cellStyle name="Cálculo 6 2 5 2 7" xfId="29462"/>
    <cellStyle name="Cálculo 6 2 5 3" xfId="29463"/>
    <cellStyle name="Cálculo 6 2 5 3 2" xfId="29464"/>
    <cellStyle name="Cálculo 6 2 5 4" xfId="29465"/>
    <cellStyle name="Cálculo 6 2 5 4 2" xfId="29466"/>
    <cellStyle name="Cálculo 6 2 5 5" xfId="29467"/>
    <cellStyle name="Cálculo 6 2 5 5 2" xfId="29468"/>
    <cellStyle name="Cálculo 6 2 5 6" xfId="29469"/>
    <cellStyle name="Cálculo 6 2 5 7" xfId="29470"/>
    <cellStyle name="Cálculo 6 2 5 8" xfId="29471"/>
    <cellStyle name="Cálculo 6 2 5 9" xfId="29472"/>
    <cellStyle name="Cálculo 6 2 6" xfId="29473"/>
    <cellStyle name="Cálculo 6 3" xfId="29474"/>
    <cellStyle name="Cálculo 6 3 2" xfId="29475"/>
    <cellStyle name="Cálculo 6 3 2 10" xfId="29476"/>
    <cellStyle name="Cálculo 6 3 2 2" xfId="29477"/>
    <cellStyle name="Cálculo 6 3 2 2 2" xfId="29478"/>
    <cellStyle name="Cálculo 6 3 2 2 2 2" xfId="29479"/>
    <cellStyle name="Cálculo 6 3 2 2 3" xfId="29480"/>
    <cellStyle name="Cálculo 6 3 2 2 3 2" xfId="29481"/>
    <cellStyle name="Cálculo 6 3 2 2 4" xfId="29482"/>
    <cellStyle name="Cálculo 6 3 2 2 4 2" xfId="29483"/>
    <cellStyle name="Cálculo 6 3 2 2 5" xfId="29484"/>
    <cellStyle name="Cálculo 6 3 2 2 6" xfId="29485"/>
    <cellStyle name="Cálculo 6 3 2 2 7" xfId="29486"/>
    <cellStyle name="Cálculo 6 3 2 3" xfId="29487"/>
    <cellStyle name="Cálculo 6 3 2 3 2" xfId="29488"/>
    <cellStyle name="Cálculo 6 3 2 4" xfId="29489"/>
    <cellStyle name="Cálculo 6 3 2 4 2" xfId="29490"/>
    <cellStyle name="Cálculo 6 3 2 5" xfId="29491"/>
    <cellStyle name="Cálculo 6 3 2 5 2" xfId="29492"/>
    <cellStyle name="Cálculo 6 3 2 6" xfId="29493"/>
    <cellStyle name="Cálculo 6 3 2 7" xfId="29494"/>
    <cellStyle name="Cálculo 6 3 2 8" xfId="29495"/>
    <cellStyle name="Cálculo 6 3 2 9" xfId="29496"/>
    <cellStyle name="Cálculo 6 3 3" xfId="29497"/>
    <cellStyle name="Cálculo 6 3 3 2" xfId="29498"/>
    <cellStyle name="Cálculo 6 3 3 2 2" xfId="29499"/>
    <cellStyle name="Cálculo 6 3 3 3" xfId="29500"/>
    <cellStyle name="Cálculo 6 3 3 3 2" xfId="29501"/>
    <cellStyle name="Cálculo 6 3 3 4" xfId="29502"/>
    <cellStyle name="Cálculo 6 3 3 4 2" xfId="29503"/>
    <cellStyle name="Cálculo 6 3 3 5" xfId="29504"/>
    <cellStyle name="Cálculo 6 3 3 6" xfId="29505"/>
    <cellStyle name="Cálculo 6 3 3 7" xfId="29506"/>
    <cellStyle name="Cálculo 6 3 4" xfId="29507"/>
    <cellStyle name="Cálculo 6 4" xfId="29508"/>
    <cellStyle name="Cálculo 6 4 10" xfId="29509"/>
    <cellStyle name="Cálculo 6 4 11" xfId="29510"/>
    <cellStyle name="Cálculo 6 4 2" xfId="29511"/>
    <cellStyle name="Cálculo 6 4 2 2" xfId="29512"/>
    <cellStyle name="Cálculo 6 4 2 2 2" xfId="29513"/>
    <cellStyle name="Cálculo 6 4 2 3" xfId="29514"/>
    <cellStyle name="Cálculo 6 4 2 3 2" xfId="29515"/>
    <cellStyle name="Cálculo 6 4 2 4" xfId="29516"/>
    <cellStyle name="Cálculo 6 4 2 4 2" xfId="29517"/>
    <cellStyle name="Cálculo 6 4 2 5" xfId="29518"/>
    <cellStyle name="Cálculo 6 4 2 6" xfId="29519"/>
    <cellStyle name="Cálculo 6 4 2 7" xfId="29520"/>
    <cellStyle name="Cálculo 6 4 3" xfId="29521"/>
    <cellStyle name="Cálculo 6 4 3 2" xfId="29522"/>
    <cellStyle name="Cálculo 6 4 3 3" xfId="29523"/>
    <cellStyle name="Cálculo 6 4 3 4" xfId="29524"/>
    <cellStyle name="Cálculo 6 4 4" xfId="29525"/>
    <cellStyle name="Cálculo 6 4 4 2" xfId="29526"/>
    <cellStyle name="Cálculo 6 4 5" xfId="29527"/>
    <cellStyle name="Cálculo 6 4 5 2" xfId="29528"/>
    <cellStyle name="Cálculo 6 4 6" xfId="29529"/>
    <cellStyle name="Cálculo 6 4 7" xfId="29530"/>
    <cellStyle name="Cálculo 6 4 8" xfId="29531"/>
    <cellStyle name="Cálculo 6 4 9" xfId="29532"/>
    <cellStyle name="Cálculo 6 5" xfId="29533"/>
    <cellStyle name="Cálculo 6 5 10" xfId="29534"/>
    <cellStyle name="Cálculo 6 5 2" xfId="29535"/>
    <cellStyle name="Cálculo 6 5 2 2" xfId="29536"/>
    <cellStyle name="Cálculo 6 5 2 2 2" xfId="29537"/>
    <cellStyle name="Cálculo 6 5 2 3" xfId="29538"/>
    <cellStyle name="Cálculo 6 5 2 3 2" xfId="29539"/>
    <cellStyle name="Cálculo 6 5 2 4" xfId="29540"/>
    <cellStyle name="Cálculo 6 5 2 4 2" xfId="29541"/>
    <cellStyle name="Cálculo 6 5 2 5" xfId="29542"/>
    <cellStyle name="Cálculo 6 5 2 6" xfId="29543"/>
    <cellStyle name="Cálculo 6 5 2 7" xfId="29544"/>
    <cellStyle name="Cálculo 6 5 3" xfId="29545"/>
    <cellStyle name="Cálculo 6 5 3 2" xfId="29546"/>
    <cellStyle name="Cálculo 6 5 4" xfId="29547"/>
    <cellStyle name="Cálculo 6 5 4 2" xfId="29548"/>
    <cellStyle name="Cálculo 6 5 5" xfId="29549"/>
    <cellStyle name="Cálculo 6 5 5 2" xfId="29550"/>
    <cellStyle name="Cálculo 6 5 6" xfId="29551"/>
    <cellStyle name="Cálculo 6 5 7" xfId="29552"/>
    <cellStyle name="Cálculo 6 5 8" xfId="29553"/>
    <cellStyle name="Cálculo 6 5 9" xfId="29554"/>
    <cellStyle name="Cálculo 6 6" xfId="29555"/>
    <cellStyle name="Cálculo 7 2" xfId="542"/>
    <cellStyle name="Cálculo 7 2 2" xfId="29556"/>
    <cellStyle name="Cálculo 7 2 2 2" xfId="29557"/>
    <cellStyle name="Cálculo 7 2 2 2 10" xfId="29558"/>
    <cellStyle name="Cálculo 7 2 2 2 2" xfId="29559"/>
    <cellStyle name="Cálculo 7 2 2 2 2 2" xfId="29560"/>
    <cellStyle name="Cálculo 7 2 2 2 2 2 2" xfId="29561"/>
    <cellStyle name="Cálculo 7 2 2 2 2 3" xfId="29562"/>
    <cellStyle name="Cálculo 7 2 2 2 2 3 2" xfId="29563"/>
    <cellStyle name="Cálculo 7 2 2 2 2 4" xfId="29564"/>
    <cellStyle name="Cálculo 7 2 2 2 2 4 2" xfId="29565"/>
    <cellStyle name="Cálculo 7 2 2 2 2 5" xfId="29566"/>
    <cellStyle name="Cálculo 7 2 2 2 2 6" xfId="29567"/>
    <cellStyle name="Cálculo 7 2 2 2 2 7" xfId="29568"/>
    <cellStyle name="Cálculo 7 2 2 2 3" xfId="29569"/>
    <cellStyle name="Cálculo 7 2 2 2 3 2" xfId="29570"/>
    <cellStyle name="Cálculo 7 2 2 2 4" xfId="29571"/>
    <cellStyle name="Cálculo 7 2 2 2 4 2" xfId="29572"/>
    <cellStyle name="Cálculo 7 2 2 2 5" xfId="29573"/>
    <cellStyle name="Cálculo 7 2 2 2 5 2" xfId="29574"/>
    <cellStyle name="Cálculo 7 2 2 2 6" xfId="29575"/>
    <cellStyle name="Cálculo 7 2 2 2 7" xfId="29576"/>
    <cellStyle name="Cálculo 7 2 2 2 8" xfId="29577"/>
    <cellStyle name="Cálculo 7 2 2 2 9" xfId="29578"/>
    <cellStyle name="Cálculo 7 2 2 3" xfId="29579"/>
    <cellStyle name="Cálculo 7 2 2 3 2" xfId="29580"/>
    <cellStyle name="Cálculo 7 2 2 3 2 2" xfId="29581"/>
    <cellStyle name="Cálculo 7 2 2 3 3" xfId="29582"/>
    <cellStyle name="Cálculo 7 2 2 3 3 2" xfId="29583"/>
    <cellStyle name="Cálculo 7 2 2 3 4" xfId="29584"/>
    <cellStyle name="Cálculo 7 2 2 3 4 2" xfId="29585"/>
    <cellStyle name="Cálculo 7 2 2 3 5" xfId="29586"/>
    <cellStyle name="Cálculo 7 2 2 3 6" xfId="29587"/>
    <cellStyle name="Cálculo 7 2 2 3 7" xfId="29588"/>
    <cellStyle name="Cálculo 7 2 2 4" xfId="29589"/>
    <cellStyle name="Cálculo 7 2 3" xfId="29590"/>
    <cellStyle name="Cálculo 7 2 3 2" xfId="29591"/>
    <cellStyle name="Cálculo 7 2 3 2 10" xfId="29592"/>
    <cellStyle name="Cálculo 7 2 3 2 2" xfId="29593"/>
    <cellStyle name="Cálculo 7 2 3 2 2 2" xfId="29594"/>
    <cellStyle name="Cálculo 7 2 3 2 2 2 2" xfId="29595"/>
    <cellStyle name="Cálculo 7 2 3 2 2 3" xfId="29596"/>
    <cellStyle name="Cálculo 7 2 3 2 2 3 2" xfId="29597"/>
    <cellStyle name="Cálculo 7 2 3 2 2 4" xfId="29598"/>
    <cellStyle name="Cálculo 7 2 3 2 2 4 2" xfId="29599"/>
    <cellStyle name="Cálculo 7 2 3 2 2 5" xfId="29600"/>
    <cellStyle name="Cálculo 7 2 3 2 2 6" xfId="29601"/>
    <cellStyle name="Cálculo 7 2 3 2 2 7" xfId="29602"/>
    <cellStyle name="Cálculo 7 2 3 2 3" xfId="29603"/>
    <cellStyle name="Cálculo 7 2 3 2 3 2" xfId="29604"/>
    <cellStyle name="Cálculo 7 2 3 2 4" xfId="29605"/>
    <cellStyle name="Cálculo 7 2 3 2 4 2" xfId="29606"/>
    <cellStyle name="Cálculo 7 2 3 2 5" xfId="29607"/>
    <cellStyle name="Cálculo 7 2 3 2 5 2" xfId="29608"/>
    <cellStyle name="Cálculo 7 2 3 2 6" xfId="29609"/>
    <cellStyle name="Cálculo 7 2 3 2 7" xfId="29610"/>
    <cellStyle name="Cálculo 7 2 3 2 8" xfId="29611"/>
    <cellStyle name="Cálculo 7 2 3 2 9" xfId="29612"/>
    <cellStyle name="Cálculo 7 2 3 3" xfId="29613"/>
    <cellStyle name="Cálculo 7 2 3 3 2" xfId="29614"/>
    <cellStyle name="Cálculo 7 2 3 3 2 2" xfId="29615"/>
    <cellStyle name="Cálculo 7 2 3 3 3" xfId="29616"/>
    <cellStyle name="Cálculo 7 2 3 3 3 2" xfId="29617"/>
    <cellStyle name="Cálculo 7 2 3 3 4" xfId="29618"/>
    <cellStyle name="Cálculo 7 2 3 3 4 2" xfId="29619"/>
    <cellStyle name="Cálculo 7 2 3 3 5" xfId="29620"/>
    <cellStyle name="Cálculo 7 2 3 3 6" xfId="29621"/>
    <cellStyle name="Cálculo 7 2 3 3 7" xfId="29622"/>
    <cellStyle name="Cálculo 7 2 3 4" xfId="29623"/>
    <cellStyle name="Cálculo 7 2 4" xfId="29624"/>
    <cellStyle name="Cálculo 7 2 4 10" xfId="29625"/>
    <cellStyle name="Cálculo 7 2 4 11" xfId="29626"/>
    <cellStyle name="Cálculo 7 2 4 2" xfId="29627"/>
    <cellStyle name="Cálculo 7 2 4 2 2" xfId="29628"/>
    <cellStyle name="Cálculo 7 2 4 2 2 2" xfId="29629"/>
    <cellStyle name="Cálculo 7 2 4 2 3" xfId="29630"/>
    <cellStyle name="Cálculo 7 2 4 2 3 2" xfId="29631"/>
    <cellStyle name="Cálculo 7 2 4 2 4" xfId="29632"/>
    <cellStyle name="Cálculo 7 2 4 2 4 2" xfId="29633"/>
    <cellStyle name="Cálculo 7 2 4 2 5" xfId="29634"/>
    <cellStyle name="Cálculo 7 2 4 2 6" xfId="29635"/>
    <cellStyle name="Cálculo 7 2 4 2 7" xfId="29636"/>
    <cellStyle name="Cálculo 7 2 4 3" xfId="29637"/>
    <cellStyle name="Cálculo 7 2 4 3 2" xfId="29638"/>
    <cellStyle name="Cálculo 7 2 4 3 3" xfId="29639"/>
    <cellStyle name="Cálculo 7 2 4 3 4" xfId="29640"/>
    <cellStyle name="Cálculo 7 2 4 4" xfId="29641"/>
    <cellStyle name="Cálculo 7 2 4 4 2" xfId="29642"/>
    <cellStyle name="Cálculo 7 2 4 5" xfId="29643"/>
    <cellStyle name="Cálculo 7 2 4 5 2" xfId="29644"/>
    <cellStyle name="Cálculo 7 2 4 6" xfId="29645"/>
    <cellStyle name="Cálculo 7 2 4 7" xfId="29646"/>
    <cellStyle name="Cálculo 7 2 4 8" xfId="29647"/>
    <cellStyle name="Cálculo 7 2 4 9" xfId="29648"/>
    <cellStyle name="Cálculo 7 2 5" xfId="29649"/>
    <cellStyle name="Cálculo 7 2 5 10" xfId="29650"/>
    <cellStyle name="Cálculo 7 2 5 2" xfId="29651"/>
    <cellStyle name="Cálculo 7 2 5 2 2" xfId="29652"/>
    <cellStyle name="Cálculo 7 2 5 2 2 2" xfId="29653"/>
    <cellStyle name="Cálculo 7 2 5 2 3" xfId="29654"/>
    <cellStyle name="Cálculo 7 2 5 2 3 2" xfId="29655"/>
    <cellStyle name="Cálculo 7 2 5 2 4" xfId="29656"/>
    <cellStyle name="Cálculo 7 2 5 2 4 2" xfId="29657"/>
    <cellStyle name="Cálculo 7 2 5 2 5" xfId="29658"/>
    <cellStyle name="Cálculo 7 2 5 2 6" xfId="29659"/>
    <cellStyle name="Cálculo 7 2 5 2 7" xfId="29660"/>
    <cellStyle name="Cálculo 7 2 5 3" xfId="29661"/>
    <cellStyle name="Cálculo 7 2 5 3 2" xfId="29662"/>
    <cellStyle name="Cálculo 7 2 5 4" xfId="29663"/>
    <cellStyle name="Cálculo 7 2 5 4 2" xfId="29664"/>
    <cellStyle name="Cálculo 7 2 5 5" xfId="29665"/>
    <cellStyle name="Cálculo 7 2 5 5 2" xfId="29666"/>
    <cellStyle name="Cálculo 7 2 5 6" xfId="29667"/>
    <cellStyle name="Cálculo 7 2 5 7" xfId="29668"/>
    <cellStyle name="Cálculo 7 2 5 8" xfId="29669"/>
    <cellStyle name="Cálculo 7 2 5 9" xfId="29670"/>
    <cellStyle name="Cálculo 7 2 6" xfId="29671"/>
    <cellStyle name="Cálculo 8 2" xfId="543"/>
    <cellStyle name="Cálculo 8 2 2" xfId="29672"/>
    <cellStyle name="Cálculo 8 2 2 2" xfId="29673"/>
    <cellStyle name="Cálculo 8 2 2 2 10" xfId="29674"/>
    <cellStyle name="Cálculo 8 2 2 2 2" xfId="29675"/>
    <cellStyle name="Cálculo 8 2 2 2 2 2" xfId="29676"/>
    <cellStyle name="Cálculo 8 2 2 2 2 2 2" xfId="29677"/>
    <cellStyle name="Cálculo 8 2 2 2 2 3" xfId="29678"/>
    <cellStyle name="Cálculo 8 2 2 2 2 3 2" xfId="29679"/>
    <cellStyle name="Cálculo 8 2 2 2 2 4" xfId="29680"/>
    <cellStyle name="Cálculo 8 2 2 2 2 4 2" xfId="29681"/>
    <cellStyle name="Cálculo 8 2 2 2 2 5" xfId="29682"/>
    <cellStyle name="Cálculo 8 2 2 2 2 6" xfId="29683"/>
    <cellStyle name="Cálculo 8 2 2 2 2 7" xfId="29684"/>
    <cellStyle name="Cálculo 8 2 2 2 3" xfId="29685"/>
    <cellStyle name="Cálculo 8 2 2 2 3 2" xfId="29686"/>
    <cellStyle name="Cálculo 8 2 2 2 4" xfId="29687"/>
    <cellStyle name="Cálculo 8 2 2 2 4 2" xfId="29688"/>
    <cellStyle name="Cálculo 8 2 2 2 5" xfId="29689"/>
    <cellStyle name="Cálculo 8 2 2 2 5 2" xfId="29690"/>
    <cellStyle name="Cálculo 8 2 2 2 6" xfId="29691"/>
    <cellStyle name="Cálculo 8 2 2 2 7" xfId="29692"/>
    <cellStyle name="Cálculo 8 2 2 2 8" xfId="29693"/>
    <cellStyle name="Cálculo 8 2 2 2 9" xfId="29694"/>
    <cellStyle name="Cálculo 8 2 2 3" xfId="29695"/>
    <cellStyle name="Cálculo 8 2 2 3 2" xfId="29696"/>
    <cellStyle name="Cálculo 8 2 2 3 2 2" xfId="29697"/>
    <cellStyle name="Cálculo 8 2 2 3 3" xfId="29698"/>
    <cellStyle name="Cálculo 8 2 2 3 3 2" xfId="29699"/>
    <cellStyle name="Cálculo 8 2 2 3 4" xfId="29700"/>
    <cellStyle name="Cálculo 8 2 2 3 4 2" xfId="29701"/>
    <cellStyle name="Cálculo 8 2 2 3 5" xfId="29702"/>
    <cellStyle name="Cálculo 8 2 2 3 6" xfId="29703"/>
    <cellStyle name="Cálculo 8 2 2 3 7" xfId="29704"/>
    <cellStyle name="Cálculo 8 2 2 4" xfId="29705"/>
    <cellStyle name="Cálculo 8 2 3" xfId="29706"/>
    <cellStyle name="Cálculo 8 2 3 2" xfId="29707"/>
    <cellStyle name="Cálculo 8 2 3 2 10" xfId="29708"/>
    <cellStyle name="Cálculo 8 2 3 2 2" xfId="29709"/>
    <cellStyle name="Cálculo 8 2 3 2 2 2" xfId="29710"/>
    <cellStyle name="Cálculo 8 2 3 2 2 2 2" xfId="29711"/>
    <cellStyle name="Cálculo 8 2 3 2 2 3" xfId="29712"/>
    <cellStyle name="Cálculo 8 2 3 2 2 3 2" xfId="29713"/>
    <cellStyle name="Cálculo 8 2 3 2 2 4" xfId="29714"/>
    <cellStyle name="Cálculo 8 2 3 2 2 4 2" xfId="29715"/>
    <cellStyle name="Cálculo 8 2 3 2 2 5" xfId="29716"/>
    <cellStyle name="Cálculo 8 2 3 2 2 6" xfId="29717"/>
    <cellStyle name="Cálculo 8 2 3 2 2 7" xfId="29718"/>
    <cellStyle name="Cálculo 8 2 3 2 3" xfId="29719"/>
    <cellStyle name="Cálculo 8 2 3 2 3 2" xfId="29720"/>
    <cellStyle name="Cálculo 8 2 3 2 4" xfId="29721"/>
    <cellStyle name="Cálculo 8 2 3 2 4 2" xfId="29722"/>
    <cellStyle name="Cálculo 8 2 3 2 5" xfId="29723"/>
    <cellStyle name="Cálculo 8 2 3 2 5 2" xfId="29724"/>
    <cellStyle name="Cálculo 8 2 3 2 6" xfId="29725"/>
    <cellStyle name="Cálculo 8 2 3 2 7" xfId="29726"/>
    <cellStyle name="Cálculo 8 2 3 2 8" xfId="29727"/>
    <cellStyle name="Cálculo 8 2 3 2 9" xfId="29728"/>
    <cellStyle name="Cálculo 8 2 3 3" xfId="29729"/>
    <cellStyle name="Cálculo 8 2 3 3 2" xfId="29730"/>
    <cellStyle name="Cálculo 8 2 3 3 2 2" xfId="29731"/>
    <cellStyle name="Cálculo 8 2 3 3 3" xfId="29732"/>
    <cellStyle name="Cálculo 8 2 3 3 3 2" xfId="29733"/>
    <cellStyle name="Cálculo 8 2 3 3 4" xfId="29734"/>
    <cellStyle name="Cálculo 8 2 3 3 4 2" xfId="29735"/>
    <cellStyle name="Cálculo 8 2 3 3 5" xfId="29736"/>
    <cellStyle name="Cálculo 8 2 3 3 6" xfId="29737"/>
    <cellStyle name="Cálculo 8 2 3 3 7" xfId="29738"/>
    <cellStyle name="Cálculo 8 2 3 4" xfId="29739"/>
    <cellStyle name="Cálculo 8 2 4" xfId="29740"/>
    <cellStyle name="Cálculo 8 2 4 10" xfId="29741"/>
    <cellStyle name="Cálculo 8 2 4 11" xfId="29742"/>
    <cellStyle name="Cálculo 8 2 4 2" xfId="29743"/>
    <cellStyle name="Cálculo 8 2 4 2 2" xfId="29744"/>
    <cellStyle name="Cálculo 8 2 4 2 2 2" xfId="29745"/>
    <cellStyle name="Cálculo 8 2 4 2 3" xfId="29746"/>
    <cellStyle name="Cálculo 8 2 4 2 3 2" xfId="29747"/>
    <cellStyle name="Cálculo 8 2 4 2 4" xfId="29748"/>
    <cellStyle name="Cálculo 8 2 4 2 4 2" xfId="29749"/>
    <cellStyle name="Cálculo 8 2 4 2 5" xfId="29750"/>
    <cellStyle name="Cálculo 8 2 4 2 6" xfId="29751"/>
    <cellStyle name="Cálculo 8 2 4 2 7" xfId="29752"/>
    <cellStyle name="Cálculo 8 2 4 3" xfId="29753"/>
    <cellStyle name="Cálculo 8 2 4 3 2" xfId="29754"/>
    <cellStyle name="Cálculo 8 2 4 3 3" xfId="29755"/>
    <cellStyle name="Cálculo 8 2 4 3 4" xfId="29756"/>
    <cellStyle name="Cálculo 8 2 4 4" xfId="29757"/>
    <cellStyle name="Cálculo 8 2 4 4 2" xfId="29758"/>
    <cellStyle name="Cálculo 8 2 4 5" xfId="29759"/>
    <cellStyle name="Cálculo 8 2 4 5 2" xfId="29760"/>
    <cellStyle name="Cálculo 8 2 4 6" xfId="29761"/>
    <cellStyle name="Cálculo 8 2 4 7" xfId="29762"/>
    <cellStyle name="Cálculo 8 2 4 8" xfId="29763"/>
    <cellStyle name="Cálculo 8 2 4 9" xfId="29764"/>
    <cellStyle name="Cálculo 8 2 5" xfId="29765"/>
    <cellStyle name="Cálculo 8 2 5 10" xfId="29766"/>
    <cellStyle name="Cálculo 8 2 5 2" xfId="29767"/>
    <cellStyle name="Cálculo 8 2 5 2 2" xfId="29768"/>
    <cellStyle name="Cálculo 8 2 5 2 2 2" xfId="29769"/>
    <cellStyle name="Cálculo 8 2 5 2 3" xfId="29770"/>
    <cellStyle name="Cálculo 8 2 5 2 3 2" xfId="29771"/>
    <cellStyle name="Cálculo 8 2 5 2 4" xfId="29772"/>
    <cellStyle name="Cálculo 8 2 5 2 4 2" xfId="29773"/>
    <cellStyle name="Cálculo 8 2 5 2 5" xfId="29774"/>
    <cellStyle name="Cálculo 8 2 5 2 6" xfId="29775"/>
    <cellStyle name="Cálculo 8 2 5 2 7" xfId="29776"/>
    <cellStyle name="Cálculo 8 2 5 3" xfId="29777"/>
    <cellStyle name="Cálculo 8 2 5 3 2" xfId="29778"/>
    <cellStyle name="Cálculo 8 2 5 4" xfId="29779"/>
    <cellStyle name="Cálculo 8 2 5 4 2" xfId="29780"/>
    <cellStyle name="Cálculo 8 2 5 5" xfId="29781"/>
    <cellStyle name="Cálculo 8 2 5 5 2" xfId="29782"/>
    <cellStyle name="Cálculo 8 2 5 6" xfId="29783"/>
    <cellStyle name="Cálculo 8 2 5 7" xfId="29784"/>
    <cellStyle name="Cálculo 8 2 5 8" xfId="29785"/>
    <cellStyle name="Cálculo 8 2 5 9" xfId="29786"/>
    <cellStyle name="Cálculo 8 2 6" xfId="29787"/>
    <cellStyle name="Cálculo 9 2" xfId="544"/>
    <cellStyle name="Cálculo 9 2 2" xfId="29788"/>
    <cellStyle name="Cálculo 9 2 2 2" xfId="29789"/>
    <cellStyle name="Cálculo 9 2 2 2 10" xfId="29790"/>
    <cellStyle name="Cálculo 9 2 2 2 2" xfId="29791"/>
    <cellStyle name="Cálculo 9 2 2 2 2 2" xfId="29792"/>
    <cellStyle name="Cálculo 9 2 2 2 2 2 2" xfId="29793"/>
    <cellStyle name="Cálculo 9 2 2 2 2 3" xfId="29794"/>
    <cellStyle name="Cálculo 9 2 2 2 2 3 2" xfId="29795"/>
    <cellStyle name="Cálculo 9 2 2 2 2 4" xfId="29796"/>
    <cellStyle name="Cálculo 9 2 2 2 2 4 2" xfId="29797"/>
    <cellStyle name="Cálculo 9 2 2 2 2 5" xfId="29798"/>
    <cellStyle name="Cálculo 9 2 2 2 2 6" xfId="29799"/>
    <cellStyle name="Cálculo 9 2 2 2 2 7" xfId="29800"/>
    <cellStyle name="Cálculo 9 2 2 2 3" xfId="29801"/>
    <cellStyle name="Cálculo 9 2 2 2 3 2" xfId="29802"/>
    <cellStyle name="Cálculo 9 2 2 2 4" xfId="29803"/>
    <cellStyle name="Cálculo 9 2 2 2 4 2" xfId="29804"/>
    <cellStyle name="Cálculo 9 2 2 2 5" xfId="29805"/>
    <cellStyle name="Cálculo 9 2 2 2 5 2" xfId="29806"/>
    <cellStyle name="Cálculo 9 2 2 2 6" xfId="29807"/>
    <cellStyle name="Cálculo 9 2 2 2 7" xfId="29808"/>
    <cellStyle name="Cálculo 9 2 2 2 8" xfId="29809"/>
    <cellStyle name="Cálculo 9 2 2 2 9" xfId="29810"/>
    <cellStyle name="Cálculo 9 2 2 3" xfId="29811"/>
    <cellStyle name="Cálculo 9 2 2 3 2" xfId="29812"/>
    <cellStyle name="Cálculo 9 2 2 3 2 2" xfId="29813"/>
    <cellStyle name="Cálculo 9 2 2 3 3" xfId="29814"/>
    <cellStyle name="Cálculo 9 2 2 3 3 2" xfId="29815"/>
    <cellStyle name="Cálculo 9 2 2 3 4" xfId="29816"/>
    <cellStyle name="Cálculo 9 2 2 3 4 2" xfId="29817"/>
    <cellStyle name="Cálculo 9 2 2 3 5" xfId="29818"/>
    <cellStyle name="Cálculo 9 2 2 3 6" xfId="29819"/>
    <cellStyle name="Cálculo 9 2 2 3 7" xfId="29820"/>
    <cellStyle name="Cálculo 9 2 2 4" xfId="29821"/>
    <cellStyle name="Cálculo 9 2 3" xfId="29822"/>
    <cellStyle name="Cálculo 9 2 3 2" xfId="29823"/>
    <cellStyle name="Cálculo 9 2 3 2 10" xfId="29824"/>
    <cellStyle name="Cálculo 9 2 3 2 2" xfId="29825"/>
    <cellStyle name="Cálculo 9 2 3 2 2 2" xfId="29826"/>
    <cellStyle name="Cálculo 9 2 3 2 2 2 2" xfId="29827"/>
    <cellStyle name="Cálculo 9 2 3 2 2 3" xfId="29828"/>
    <cellStyle name="Cálculo 9 2 3 2 2 3 2" xfId="29829"/>
    <cellStyle name="Cálculo 9 2 3 2 2 4" xfId="29830"/>
    <cellStyle name="Cálculo 9 2 3 2 2 4 2" xfId="29831"/>
    <cellStyle name="Cálculo 9 2 3 2 2 5" xfId="29832"/>
    <cellStyle name="Cálculo 9 2 3 2 2 6" xfId="29833"/>
    <cellStyle name="Cálculo 9 2 3 2 2 7" xfId="29834"/>
    <cellStyle name="Cálculo 9 2 3 2 3" xfId="29835"/>
    <cellStyle name="Cálculo 9 2 3 2 3 2" xfId="29836"/>
    <cellStyle name="Cálculo 9 2 3 2 4" xfId="29837"/>
    <cellStyle name="Cálculo 9 2 3 2 4 2" xfId="29838"/>
    <cellStyle name="Cálculo 9 2 3 2 5" xfId="29839"/>
    <cellStyle name="Cálculo 9 2 3 2 5 2" xfId="29840"/>
    <cellStyle name="Cálculo 9 2 3 2 6" xfId="29841"/>
    <cellStyle name="Cálculo 9 2 3 2 7" xfId="29842"/>
    <cellStyle name="Cálculo 9 2 3 2 8" xfId="29843"/>
    <cellStyle name="Cálculo 9 2 3 2 9" xfId="29844"/>
    <cellStyle name="Cálculo 9 2 3 3" xfId="29845"/>
    <cellStyle name="Cálculo 9 2 3 3 2" xfId="29846"/>
    <cellStyle name="Cálculo 9 2 3 3 2 2" xfId="29847"/>
    <cellStyle name="Cálculo 9 2 3 3 3" xfId="29848"/>
    <cellStyle name="Cálculo 9 2 3 3 3 2" xfId="29849"/>
    <cellStyle name="Cálculo 9 2 3 3 4" xfId="29850"/>
    <cellStyle name="Cálculo 9 2 3 3 4 2" xfId="29851"/>
    <cellStyle name="Cálculo 9 2 3 3 5" xfId="29852"/>
    <cellStyle name="Cálculo 9 2 3 3 6" xfId="29853"/>
    <cellStyle name="Cálculo 9 2 3 3 7" xfId="29854"/>
    <cellStyle name="Cálculo 9 2 3 4" xfId="29855"/>
    <cellStyle name="Cálculo 9 2 4" xfId="29856"/>
    <cellStyle name="Cálculo 9 2 4 10" xfId="29857"/>
    <cellStyle name="Cálculo 9 2 4 11" xfId="29858"/>
    <cellStyle name="Cálculo 9 2 4 2" xfId="29859"/>
    <cellStyle name="Cálculo 9 2 4 2 2" xfId="29860"/>
    <cellStyle name="Cálculo 9 2 4 2 2 2" xfId="29861"/>
    <cellStyle name="Cálculo 9 2 4 2 3" xfId="29862"/>
    <cellStyle name="Cálculo 9 2 4 2 3 2" xfId="29863"/>
    <cellStyle name="Cálculo 9 2 4 2 4" xfId="29864"/>
    <cellStyle name="Cálculo 9 2 4 2 4 2" xfId="29865"/>
    <cellStyle name="Cálculo 9 2 4 2 5" xfId="29866"/>
    <cellStyle name="Cálculo 9 2 4 2 6" xfId="29867"/>
    <cellStyle name="Cálculo 9 2 4 2 7" xfId="29868"/>
    <cellStyle name="Cálculo 9 2 4 3" xfId="29869"/>
    <cellStyle name="Cálculo 9 2 4 3 2" xfId="29870"/>
    <cellStyle name="Cálculo 9 2 4 3 3" xfId="29871"/>
    <cellStyle name="Cálculo 9 2 4 3 4" xfId="29872"/>
    <cellStyle name="Cálculo 9 2 4 4" xfId="29873"/>
    <cellStyle name="Cálculo 9 2 4 4 2" xfId="29874"/>
    <cellStyle name="Cálculo 9 2 4 5" xfId="29875"/>
    <cellStyle name="Cálculo 9 2 4 5 2" xfId="29876"/>
    <cellStyle name="Cálculo 9 2 4 6" xfId="29877"/>
    <cellStyle name="Cálculo 9 2 4 7" xfId="29878"/>
    <cellStyle name="Cálculo 9 2 4 8" xfId="29879"/>
    <cellStyle name="Cálculo 9 2 4 9" xfId="29880"/>
    <cellStyle name="Cálculo 9 2 5" xfId="29881"/>
    <cellStyle name="Cálculo 9 2 5 10" xfId="29882"/>
    <cellStyle name="Cálculo 9 2 5 2" xfId="29883"/>
    <cellStyle name="Cálculo 9 2 5 2 2" xfId="29884"/>
    <cellStyle name="Cálculo 9 2 5 2 2 2" xfId="29885"/>
    <cellStyle name="Cálculo 9 2 5 2 3" xfId="29886"/>
    <cellStyle name="Cálculo 9 2 5 2 3 2" xfId="29887"/>
    <cellStyle name="Cálculo 9 2 5 2 4" xfId="29888"/>
    <cellStyle name="Cálculo 9 2 5 2 4 2" xfId="29889"/>
    <cellStyle name="Cálculo 9 2 5 2 5" xfId="29890"/>
    <cellStyle name="Cálculo 9 2 5 2 6" xfId="29891"/>
    <cellStyle name="Cálculo 9 2 5 2 7" xfId="29892"/>
    <cellStyle name="Cálculo 9 2 5 3" xfId="29893"/>
    <cellStyle name="Cálculo 9 2 5 3 2" xfId="29894"/>
    <cellStyle name="Cálculo 9 2 5 4" xfId="29895"/>
    <cellStyle name="Cálculo 9 2 5 4 2" xfId="29896"/>
    <cellStyle name="Cálculo 9 2 5 5" xfId="29897"/>
    <cellStyle name="Cálculo 9 2 5 5 2" xfId="29898"/>
    <cellStyle name="Cálculo 9 2 5 6" xfId="29899"/>
    <cellStyle name="Cálculo 9 2 5 7" xfId="29900"/>
    <cellStyle name="Cálculo 9 2 5 8" xfId="29901"/>
    <cellStyle name="Cálculo 9 2 5 9" xfId="29902"/>
    <cellStyle name="Cálculo 9 2 6" xfId="29903"/>
    <cellStyle name="Célula de Verificação" xfId="21" builtinId="23" customBuiltin="1"/>
    <cellStyle name="Célula de Verificação 10 2" xfId="545"/>
    <cellStyle name="Célula de Verificação 11 2" xfId="546"/>
    <cellStyle name="Célula de Verificação 12 2" xfId="547"/>
    <cellStyle name="Célula de Verificação 13 2" xfId="548"/>
    <cellStyle name="Célula de Verificação 14 2" xfId="549"/>
    <cellStyle name="Célula de Verificação 15 2" xfId="550"/>
    <cellStyle name="Célula de Verificação 16 2" xfId="551"/>
    <cellStyle name="Célula de Verificação 17 2" xfId="552"/>
    <cellStyle name="Célula de Verificação 2" xfId="553"/>
    <cellStyle name="Célula de Verificação 2 2" xfId="554"/>
    <cellStyle name="Célula de Verificação 2 2 2" xfId="29904"/>
    <cellStyle name="Célula de Verificação 2 2 3" xfId="29905"/>
    <cellStyle name="Célula de Verificação 3" xfId="555"/>
    <cellStyle name="Célula de Verificação 3 2" xfId="556"/>
    <cellStyle name="Célula de Verificação 3 2 2" xfId="29906"/>
    <cellStyle name="Célula de Verificação 3 2 3" xfId="29907"/>
    <cellStyle name="Célula de Verificação 4" xfId="557"/>
    <cellStyle name="Célula de Verificação 4 2" xfId="558"/>
    <cellStyle name="Célula de Verificação 5" xfId="559"/>
    <cellStyle name="Célula de Verificação 5 2" xfId="560"/>
    <cellStyle name="Célula de Verificação 6 2" xfId="561"/>
    <cellStyle name="Célula de Verificação 7 2" xfId="562"/>
    <cellStyle name="Célula de Verificação 8 2" xfId="563"/>
    <cellStyle name="Célula de Verificação 9 2" xfId="564"/>
    <cellStyle name="Célula Vinculada" xfId="22" builtinId="24" customBuiltin="1"/>
    <cellStyle name="Célula Vinculada 10 2" xfId="565"/>
    <cellStyle name="Célula Vinculada 11 2" xfId="566"/>
    <cellStyle name="Célula Vinculada 12 2" xfId="567"/>
    <cellStyle name="Célula Vinculada 13 2" xfId="568"/>
    <cellStyle name="Célula Vinculada 14 2" xfId="569"/>
    <cellStyle name="Célula Vinculada 15 2" xfId="570"/>
    <cellStyle name="Célula Vinculada 16 2" xfId="571"/>
    <cellStyle name="Célula Vinculada 17 2" xfId="572"/>
    <cellStyle name="Célula Vinculada 2" xfId="573"/>
    <cellStyle name="Célula Vinculada 2 2" xfId="574"/>
    <cellStyle name="Célula Vinculada 2 2 2" xfId="29908"/>
    <cellStyle name="Célula Vinculada 2 2 3" xfId="29909"/>
    <cellStyle name="Célula Vinculada 3" xfId="575"/>
    <cellStyle name="Célula Vinculada 3 2" xfId="576"/>
    <cellStyle name="Célula Vinculada 3 2 2" xfId="29910"/>
    <cellStyle name="Célula Vinculada 3 2 3" xfId="29911"/>
    <cellStyle name="Célula Vinculada 4" xfId="577"/>
    <cellStyle name="Célula Vinculada 4 2" xfId="578"/>
    <cellStyle name="Célula Vinculada 5" xfId="579"/>
    <cellStyle name="Célula Vinculada 5 2" xfId="580"/>
    <cellStyle name="Célula Vinculada 6" xfId="2312"/>
    <cellStyle name="Célula Vinculada 6 2" xfId="581"/>
    <cellStyle name="Célula Vinculada 7 2" xfId="582"/>
    <cellStyle name="Célula Vinculada 8 2" xfId="583"/>
    <cellStyle name="Célula Vinculada 9 2" xfId="584"/>
    <cellStyle name="Check Cell" xfId="2313"/>
    <cellStyle name="Comma 2" xfId="585"/>
    <cellStyle name="Comma 2 2" xfId="1670"/>
    <cellStyle name="Comma 2 2 2" xfId="1966"/>
    <cellStyle name="Comma 2 2 3" xfId="29912"/>
    <cellStyle name="Comma 2 3" xfId="29913"/>
    <cellStyle name="Data" xfId="586"/>
    <cellStyle name="Duasdec" xfId="587"/>
    <cellStyle name="Emphasis 1" xfId="2314"/>
    <cellStyle name="Emphasis 2" xfId="2315"/>
    <cellStyle name="Emphasis 3" xfId="2316"/>
    <cellStyle name="Ênfase1" xfId="23" builtinId="29" customBuiltin="1"/>
    <cellStyle name="Ênfase1 10 2" xfId="588"/>
    <cellStyle name="Ênfase1 11 2" xfId="589"/>
    <cellStyle name="Ênfase1 12 2" xfId="590"/>
    <cellStyle name="Ênfase1 13 2" xfId="591"/>
    <cellStyle name="Ênfase1 14 2" xfId="592"/>
    <cellStyle name="Ênfase1 15 2" xfId="593"/>
    <cellStyle name="Ênfase1 16 2" xfId="594"/>
    <cellStyle name="Ênfase1 17 2" xfId="595"/>
    <cellStyle name="Ênfase1 2" xfId="596"/>
    <cellStyle name="Ênfase1 2 2" xfId="597"/>
    <cellStyle name="Ênfase1 2 2 2" xfId="29914"/>
    <cellStyle name="Ênfase1 2 2 3" xfId="29915"/>
    <cellStyle name="Ênfase1 3" xfId="598"/>
    <cellStyle name="Ênfase1 3 2" xfId="599"/>
    <cellStyle name="Ênfase1 3 2 2" xfId="29916"/>
    <cellStyle name="Ênfase1 3 2 3" xfId="29917"/>
    <cellStyle name="Ênfase1 4" xfId="600"/>
    <cellStyle name="Ênfase1 4 2" xfId="601"/>
    <cellStyle name="Ênfase1 5" xfId="602"/>
    <cellStyle name="Ênfase1 5 2" xfId="603"/>
    <cellStyle name="Ênfase1 6" xfId="2317"/>
    <cellStyle name="Ênfase1 6 2" xfId="604"/>
    <cellStyle name="Ênfase1 7 2" xfId="605"/>
    <cellStyle name="Ênfase1 8 2" xfId="606"/>
    <cellStyle name="Ênfase1 9 2" xfId="607"/>
    <cellStyle name="Ênfase2" xfId="24" builtinId="33" customBuiltin="1"/>
    <cellStyle name="Ênfase2 10 2" xfId="608"/>
    <cellStyle name="Ênfase2 11 2" xfId="609"/>
    <cellStyle name="Ênfase2 12 2" xfId="610"/>
    <cellStyle name="Ênfase2 13 2" xfId="611"/>
    <cellStyle name="Ênfase2 14 2" xfId="612"/>
    <cellStyle name="Ênfase2 15 2" xfId="613"/>
    <cellStyle name="Ênfase2 16 2" xfId="614"/>
    <cellStyle name="Ênfase2 17 2" xfId="615"/>
    <cellStyle name="Ênfase2 2" xfId="616"/>
    <cellStyle name="Ênfase2 2 2" xfId="617"/>
    <cellStyle name="Ênfase2 2 2 2" xfId="29918"/>
    <cellStyle name="Ênfase2 2 2 3" xfId="29919"/>
    <cellStyle name="Ênfase2 3" xfId="618"/>
    <cellStyle name="Ênfase2 3 2" xfId="619"/>
    <cellStyle name="Ênfase2 3 2 2" xfId="29920"/>
    <cellStyle name="Ênfase2 3 2 3" xfId="29921"/>
    <cellStyle name="Ênfase2 4" xfId="620"/>
    <cellStyle name="Ênfase2 4 2" xfId="621"/>
    <cellStyle name="Ênfase2 5" xfId="622"/>
    <cellStyle name="Ênfase2 5 2" xfId="623"/>
    <cellStyle name="Ênfase2 6" xfId="2318"/>
    <cellStyle name="Ênfase2 6 2" xfId="624"/>
    <cellStyle name="Ênfase2 7 2" xfId="625"/>
    <cellStyle name="Ênfase2 8 2" xfId="626"/>
    <cellStyle name="Ênfase2 9 2" xfId="627"/>
    <cellStyle name="Ênfase3" xfId="25" builtinId="37" customBuiltin="1"/>
    <cellStyle name="Ênfase3 10 2" xfId="628"/>
    <cellStyle name="Ênfase3 11 2" xfId="629"/>
    <cellStyle name="Ênfase3 12 2" xfId="630"/>
    <cellStyle name="Ênfase3 13 2" xfId="631"/>
    <cellStyle name="Ênfase3 14 2" xfId="632"/>
    <cellStyle name="Ênfase3 15 2" xfId="633"/>
    <cellStyle name="Ênfase3 16 2" xfId="634"/>
    <cellStyle name="Ênfase3 17 2" xfId="635"/>
    <cellStyle name="Ênfase3 2" xfId="636"/>
    <cellStyle name="Ênfase3 2 2" xfId="637"/>
    <cellStyle name="Ênfase3 2 2 2" xfId="29922"/>
    <cellStyle name="Ênfase3 2 2 3" xfId="29923"/>
    <cellStyle name="Ênfase3 3" xfId="638"/>
    <cellStyle name="Ênfase3 3 2" xfId="639"/>
    <cellStyle name="Ênfase3 3 2 2" xfId="29924"/>
    <cellStyle name="Ênfase3 3 2 3" xfId="29925"/>
    <cellStyle name="Ênfase3 4" xfId="640"/>
    <cellStyle name="Ênfase3 4 2" xfId="641"/>
    <cellStyle name="Ênfase3 5" xfId="642"/>
    <cellStyle name="Ênfase3 5 2" xfId="643"/>
    <cellStyle name="Ênfase3 6" xfId="2319"/>
    <cellStyle name="Ênfase3 6 2" xfId="644"/>
    <cellStyle name="Ênfase3 7 2" xfId="645"/>
    <cellStyle name="Ênfase3 8 2" xfId="646"/>
    <cellStyle name="Ênfase3 9 2" xfId="647"/>
    <cellStyle name="Ênfase4" xfId="26" builtinId="41" customBuiltin="1"/>
    <cellStyle name="Ênfase4 10 2" xfId="648"/>
    <cellStyle name="Ênfase4 11 2" xfId="649"/>
    <cellStyle name="Ênfase4 12 2" xfId="650"/>
    <cellStyle name="Ênfase4 13 2" xfId="651"/>
    <cellStyle name="Ênfase4 14 2" xfId="652"/>
    <cellStyle name="Ênfase4 15 2" xfId="653"/>
    <cellStyle name="Ênfase4 16 2" xfId="654"/>
    <cellStyle name="Ênfase4 17 2" xfId="655"/>
    <cellStyle name="Ênfase4 2" xfId="656"/>
    <cellStyle name="Ênfase4 2 2" xfId="657"/>
    <cellStyle name="Ênfase4 2 2 2" xfId="29926"/>
    <cellStyle name="Ênfase4 2 2 3" xfId="29927"/>
    <cellStyle name="Ênfase4 3" xfId="658"/>
    <cellStyle name="Ênfase4 3 2" xfId="659"/>
    <cellStyle name="Ênfase4 3 2 2" xfId="29928"/>
    <cellStyle name="Ênfase4 3 2 3" xfId="29929"/>
    <cellStyle name="Ênfase4 4" xfId="660"/>
    <cellStyle name="Ênfase4 4 2" xfId="661"/>
    <cellStyle name="Ênfase4 5" xfId="662"/>
    <cellStyle name="Ênfase4 5 2" xfId="663"/>
    <cellStyle name="Ênfase4 6" xfId="2320"/>
    <cellStyle name="Ênfase4 6 2" xfId="664"/>
    <cellStyle name="Ênfase4 7 2" xfId="665"/>
    <cellStyle name="Ênfase4 8 2" xfId="666"/>
    <cellStyle name="Ênfase4 9 2" xfId="667"/>
    <cellStyle name="Ênfase5" xfId="27" builtinId="45" customBuiltin="1"/>
    <cellStyle name="Ênfase5 10 2" xfId="668"/>
    <cellStyle name="Ênfase5 11 2" xfId="669"/>
    <cellStyle name="Ênfase5 12 2" xfId="670"/>
    <cellStyle name="Ênfase5 13 2" xfId="671"/>
    <cellStyle name="Ênfase5 14 2" xfId="672"/>
    <cellStyle name="Ênfase5 15 2" xfId="673"/>
    <cellStyle name="Ênfase5 16 2" xfId="674"/>
    <cellStyle name="Ênfase5 17 2" xfId="675"/>
    <cellStyle name="Ênfase5 2" xfId="676"/>
    <cellStyle name="Ênfase5 2 2" xfId="677"/>
    <cellStyle name="Ênfase5 2 2 2" xfId="29930"/>
    <cellStyle name="Ênfase5 2 2 3" xfId="29931"/>
    <cellStyle name="Ênfase5 3" xfId="678"/>
    <cellStyle name="Ênfase5 3 2" xfId="679"/>
    <cellStyle name="Ênfase5 3 2 2" xfId="29932"/>
    <cellStyle name="Ênfase5 3 2 3" xfId="29933"/>
    <cellStyle name="Ênfase5 4" xfId="680"/>
    <cellStyle name="Ênfase5 4 2" xfId="681"/>
    <cellStyle name="Ênfase5 5" xfId="682"/>
    <cellStyle name="Ênfase5 5 2" xfId="683"/>
    <cellStyle name="Ênfase5 6 2" xfId="684"/>
    <cellStyle name="Ênfase5 7 2" xfId="685"/>
    <cellStyle name="Ênfase5 8 2" xfId="686"/>
    <cellStyle name="Ênfase5 9 2" xfId="687"/>
    <cellStyle name="Ênfase6" xfId="28" builtinId="49" customBuiltin="1"/>
    <cellStyle name="Ênfase6 10 2" xfId="688"/>
    <cellStyle name="Ênfase6 11 2" xfId="689"/>
    <cellStyle name="Ênfase6 12 2" xfId="690"/>
    <cellStyle name="Ênfase6 13 2" xfId="691"/>
    <cellStyle name="Ênfase6 14 2" xfId="692"/>
    <cellStyle name="Ênfase6 15 2" xfId="693"/>
    <cellStyle name="Ênfase6 16 2" xfId="694"/>
    <cellStyle name="Ênfase6 17 2" xfId="695"/>
    <cellStyle name="Ênfase6 2" xfId="696"/>
    <cellStyle name="Ênfase6 2 2" xfId="697"/>
    <cellStyle name="Ênfase6 2 2 2" xfId="29934"/>
    <cellStyle name="Ênfase6 2 2 3" xfId="29935"/>
    <cellStyle name="Ênfase6 3" xfId="698"/>
    <cellStyle name="Ênfase6 3 2" xfId="699"/>
    <cellStyle name="Ênfase6 3 2 2" xfId="29936"/>
    <cellStyle name="Ênfase6 3 2 3" xfId="29937"/>
    <cellStyle name="Ênfase6 4" xfId="700"/>
    <cellStyle name="Ênfase6 4 2" xfId="701"/>
    <cellStyle name="Ênfase6 5" xfId="702"/>
    <cellStyle name="Ênfase6 5 2" xfId="703"/>
    <cellStyle name="Ênfase6 6" xfId="2321"/>
    <cellStyle name="Ênfase6 6 2" xfId="704"/>
    <cellStyle name="Ênfase6 7 2" xfId="705"/>
    <cellStyle name="Ênfase6 8 2" xfId="706"/>
    <cellStyle name="Ênfase6 9 2" xfId="707"/>
    <cellStyle name="Entrada" xfId="29" builtinId="20" customBuiltin="1"/>
    <cellStyle name="Entrada 10 2" xfId="708"/>
    <cellStyle name="Entrada 10 2 2" xfId="29938"/>
    <cellStyle name="Entrada 10 2 2 2" xfId="29939"/>
    <cellStyle name="Entrada 10 2 2 2 10" xfId="29940"/>
    <cellStyle name="Entrada 10 2 2 2 2" xfId="29941"/>
    <cellStyle name="Entrada 10 2 2 2 2 2" xfId="29942"/>
    <cellStyle name="Entrada 10 2 2 2 2 2 2" xfId="29943"/>
    <cellStyle name="Entrada 10 2 2 2 2 3" xfId="29944"/>
    <cellStyle name="Entrada 10 2 2 2 2 3 2" xfId="29945"/>
    <cellStyle name="Entrada 10 2 2 2 2 4" xfId="29946"/>
    <cellStyle name="Entrada 10 2 2 2 2 4 2" xfId="29947"/>
    <cellStyle name="Entrada 10 2 2 2 2 5" xfId="29948"/>
    <cellStyle name="Entrada 10 2 2 2 2 6" xfId="29949"/>
    <cellStyle name="Entrada 10 2 2 2 2 7" xfId="29950"/>
    <cellStyle name="Entrada 10 2 2 2 3" xfId="29951"/>
    <cellStyle name="Entrada 10 2 2 2 3 2" xfId="29952"/>
    <cellStyle name="Entrada 10 2 2 2 4" xfId="29953"/>
    <cellStyle name="Entrada 10 2 2 2 4 2" xfId="29954"/>
    <cellStyle name="Entrada 10 2 2 2 5" xfId="29955"/>
    <cellStyle name="Entrada 10 2 2 2 5 2" xfId="29956"/>
    <cellStyle name="Entrada 10 2 2 2 6" xfId="29957"/>
    <cellStyle name="Entrada 10 2 2 2 7" xfId="29958"/>
    <cellStyle name="Entrada 10 2 2 2 8" xfId="29959"/>
    <cellStyle name="Entrada 10 2 2 2 9" xfId="29960"/>
    <cellStyle name="Entrada 10 2 2 3" xfId="29961"/>
    <cellStyle name="Entrada 10 2 2 3 2" xfId="29962"/>
    <cellStyle name="Entrada 10 2 2 3 2 2" xfId="29963"/>
    <cellStyle name="Entrada 10 2 2 3 3" xfId="29964"/>
    <cellStyle name="Entrada 10 2 2 3 3 2" xfId="29965"/>
    <cellStyle name="Entrada 10 2 2 3 4" xfId="29966"/>
    <cellStyle name="Entrada 10 2 2 3 4 2" xfId="29967"/>
    <cellStyle name="Entrada 10 2 2 3 5" xfId="29968"/>
    <cellStyle name="Entrada 10 2 2 3 6" xfId="29969"/>
    <cellStyle name="Entrada 10 2 2 3 7" xfId="29970"/>
    <cellStyle name="Entrada 10 2 2 4" xfId="29971"/>
    <cellStyle name="Entrada 10 2 3" xfId="29972"/>
    <cellStyle name="Entrada 10 2 3 2" xfId="29973"/>
    <cellStyle name="Entrada 10 2 3 2 10" xfId="29974"/>
    <cellStyle name="Entrada 10 2 3 2 2" xfId="29975"/>
    <cellStyle name="Entrada 10 2 3 2 2 2" xfId="29976"/>
    <cellStyle name="Entrada 10 2 3 2 2 2 2" xfId="29977"/>
    <cellStyle name="Entrada 10 2 3 2 2 3" xfId="29978"/>
    <cellStyle name="Entrada 10 2 3 2 2 3 2" xfId="29979"/>
    <cellStyle name="Entrada 10 2 3 2 2 4" xfId="29980"/>
    <cellStyle name="Entrada 10 2 3 2 2 4 2" xfId="29981"/>
    <cellStyle name="Entrada 10 2 3 2 2 5" xfId="29982"/>
    <cellStyle name="Entrada 10 2 3 2 2 6" xfId="29983"/>
    <cellStyle name="Entrada 10 2 3 2 2 7" xfId="29984"/>
    <cellStyle name="Entrada 10 2 3 2 3" xfId="29985"/>
    <cellStyle name="Entrada 10 2 3 2 3 2" xfId="29986"/>
    <cellStyle name="Entrada 10 2 3 2 4" xfId="29987"/>
    <cellStyle name="Entrada 10 2 3 2 4 2" xfId="29988"/>
    <cellStyle name="Entrada 10 2 3 2 5" xfId="29989"/>
    <cellStyle name="Entrada 10 2 3 2 5 2" xfId="29990"/>
    <cellStyle name="Entrada 10 2 3 2 6" xfId="29991"/>
    <cellStyle name="Entrada 10 2 3 2 7" xfId="29992"/>
    <cellStyle name="Entrada 10 2 3 2 8" xfId="29993"/>
    <cellStyle name="Entrada 10 2 3 2 9" xfId="29994"/>
    <cellStyle name="Entrada 10 2 3 3" xfId="29995"/>
    <cellStyle name="Entrada 10 2 3 3 2" xfId="29996"/>
    <cellStyle name="Entrada 10 2 3 3 2 2" xfId="29997"/>
    <cellStyle name="Entrada 10 2 3 3 3" xfId="29998"/>
    <cellStyle name="Entrada 10 2 3 3 3 2" xfId="29999"/>
    <cellStyle name="Entrada 10 2 3 3 4" xfId="30000"/>
    <cellStyle name="Entrada 10 2 3 3 4 2" xfId="30001"/>
    <cellStyle name="Entrada 10 2 3 3 5" xfId="30002"/>
    <cellStyle name="Entrada 10 2 3 3 6" xfId="30003"/>
    <cellStyle name="Entrada 10 2 3 3 7" xfId="30004"/>
    <cellStyle name="Entrada 10 2 3 4" xfId="30005"/>
    <cellStyle name="Entrada 10 2 4" xfId="30006"/>
    <cellStyle name="Entrada 10 2 4 10" xfId="30007"/>
    <cellStyle name="Entrada 10 2 4 11" xfId="30008"/>
    <cellStyle name="Entrada 10 2 4 2" xfId="30009"/>
    <cellStyle name="Entrada 10 2 4 2 2" xfId="30010"/>
    <cellStyle name="Entrada 10 2 4 2 2 2" xfId="30011"/>
    <cellStyle name="Entrada 10 2 4 2 3" xfId="30012"/>
    <cellStyle name="Entrada 10 2 4 2 3 2" xfId="30013"/>
    <cellStyle name="Entrada 10 2 4 2 4" xfId="30014"/>
    <cellStyle name="Entrada 10 2 4 2 4 2" xfId="30015"/>
    <cellStyle name="Entrada 10 2 4 2 5" xfId="30016"/>
    <cellStyle name="Entrada 10 2 4 2 6" xfId="30017"/>
    <cellStyle name="Entrada 10 2 4 2 7" xfId="30018"/>
    <cellStyle name="Entrada 10 2 4 3" xfId="30019"/>
    <cellStyle name="Entrada 10 2 4 3 2" xfId="30020"/>
    <cellStyle name="Entrada 10 2 4 3 3" xfId="30021"/>
    <cellStyle name="Entrada 10 2 4 3 4" xfId="30022"/>
    <cellStyle name="Entrada 10 2 4 4" xfId="30023"/>
    <cellStyle name="Entrada 10 2 4 4 2" xfId="30024"/>
    <cellStyle name="Entrada 10 2 4 5" xfId="30025"/>
    <cellStyle name="Entrada 10 2 4 5 2" xfId="30026"/>
    <cellStyle name="Entrada 10 2 4 6" xfId="30027"/>
    <cellStyle name="Entrada 10 2 4 7" xfId="30028"/>
    <cellStyle name="Entrada 10 2 4 8" xfId="30029"/>
    <cellStyle name="Entrada 10 2 4 9" xfId="30030"/>
    <cellStyle name="Entrada 10 2 5" xfId="30031"/>
    <cellStyle name="Entrada 10 2 5 10" xfId="30032"/>
    <cellStyle name="Entrada 10 2 5 2" xfId="30033"/>
    <cellStyle name="Entrada 10 2 5 2 2" xfId="30034"/>
    <cellStyle name="Entrada 10 2 5 2 2 2" xfId="30035"/>
    <cellStyle name="Entrada 10 2 5 2 3" xfId="30036"/>
    <cellStyle name="Entrada 10 2 5 2 3 2" xfId="30037"/>
    <cellStyle name="Entrada 10 2 5 2 4" xfId="30038"/>
    <cellStyle name="Entrada 10 2 5 2 4 2" xfId="30039"/>
    <cellStyle name="Entrada 10 2 5 2 5" xfId="30040"/>
    <cellStyle name="Entrada 10 2 5 2 6" xfId="30041"/>
    <cellStyle name="Entrada 10 2 5 2 7" xfId="30042"/>
    <cellStyle name="Entrada 10 2 5 3" xfId="30043"/>
    <cellStyle name="Entrada 10 2 5 3 2" xfId="30044"/>
    <cellStyle name="Entrada 10 2 5 4" xfId="30045"/>
    <cellStyle name="Entrada 10 2 5 4 2" xfId="30046"/>
    <cellStyle name="Entrada 10 2 5 5" xfId="30047"/>
    <cellStyle name="Entrada 10 2 5 5 2" xfId="30048"/>
    <cellStyle name="Entrada 10 2 5 6" xfId="30049"/>
    <cellStyle name="Entrada 10 2 5 7" xfId="30050"/>
    <cellStyle name="Entrada 10 2 5 8" xfId="30051"/>
    <cellStyle name="Entrada 10 2 5 9" xfId="30052"/>
    <cellStyle name="Entrada 10 2 6" xfId="30053"/>
    <cellStyle name="Entrada 11 2" xfId="709"/>
    <cellStyle name="Entrada 11 2 2" xfId="30054"/>
    <cellStyle name="Entrada 11 2 2 2" xfId="30055"/>
    <cellStyle name="Entrada 11 2 2 2 10" xfId="30056"/>
    <cellStyle name="Entrada 11 2 2 2 2" xfId="30057"/>
    <cellStyle name="Entrada 11 2 2 2 2 2" xfId="30058"/>
    <cellStyle name="Entrada 11 2 2 2 2 2 2" xfId="30059"/>
    <cellStyle name="Entrada 11 2 2 2 2 3" xfId="30060"/>
    <cellStyle name="Entrada 11 2 2 2 2 3 2" xfId="30061"/>
    <cellStyle name="Entrada 11 2 2 2 2 4" xfId="30062"/>
    <cellStyle name="Entrada 11 2 2 2 2 4 2" xfId="30063"/>
    <cellStyle name="Entrada 11 2 2 2 2 5" xfId="30064"/>
    <cellStyle name="Entrada 11 2 2 2 2 6" xfId="30065"/>
    <cellStyle name="Entrada 11 2 2 2 2 7" xfId="30066"/>
    <cellStyle name="Entrada 11 2 2 2 3" xfId="30067"/>
    <cellStyle name="Entrada 11 2 2 2 3 2" xfId="30068"/>
    <cellStyle name="Entrada 11 2 2 2 4" xfId="30069"/>
    <cellStyle name="Entrada 11 2 2 2 4 2" xfId="30070"/>
    <cellStyle name="Entrada 11 2 2 2 5" xfId="30071"/>
    <cellStyle name="Entrada 11 2 2 2 5 2" xfId="30072"/>
    <cellStyle name="Entrada 11 2 2 2 6" xfId="30073"/>
    <cellStyle name="Entrada 11 2 2 2 7" xfId="30074"/>
    <cellStyle name="Entrada 11 2 2 2 8" xfId="30075"/>
    <cellStyle name="Entrada 11 2 2 2 9" xfId="30076"/>
    <cellStyle name="Entrada 11 2 2 3" xfId="30077"/>
    <cellStyle name="Entrada 11 2 2 3 2" xfId="30078"/>
    <cellStyle name="Entrada 11 2 2 3 2 2" xfId="30079"/>
    <cellStyle name="Entrada 11 2 2 3 3" xfId="30080"/>
    <cellStyle name="Entrada 11 2 2 3 3 2" xfId="30081"/>
    <cellStyle name="Entrada 11 2 2 3 4" xfId="30082"/>
    <cellStyle name="Entrada 11 2 2 3 4 2" xfId="30083"/>
    <cellStyle name="Entrada 11 2 2 3 5" xfId="30084"/>
    <cellStyle name="Entrada 11 2 2 3 6" xfId="30085"/>
    <cellStyle name="Entrada 11 2 2 3 7" xfId="30086"/>
    <cellStyle name="Entrada 11 2 2 4" xfId="30087"/>
    <cellStyle name="Entrada 11 2 3" xfId="30088"/>
    <cellStyle name="Entrada 11 2 3 2" xfId="30089"/>
    <cellStyle name="Entrada 11 2 3 2 10" xfId="30090"/>
    <cellStyle name="Entrada 11 2 3 2 2" xfId="30091"/>
    <cellStyle name="Entrada 11 2 3 2 2 2" xfId="30092"/>
    <cellStyle name="Entrada 11 2 3 2 2 2 2" xfId="30093"/>
    <cellStyle name="Entrada 11 2 3 2 2 3" xfId="30094"/>
    <cellStyle name="Entrada 11 2 3 2 2 3 2" xfId="30095"/>
    <cellStyle name="Entrada 11 2 3 2 2 4" xfId="30096"/>
    <cellStyle name="Entrada 11 2 3 2 2 4 2" xfId="30097"/>
    <cellStyle name="Entrada 11 2 3 2 2 5" xfId="30098"/>
    <cellStyle name="Entrada 11 2 3 2 2 6" xfId="30099"/>
    <cellStyle name="Entrada 11 2 3 2 2 7" xfId="30100"/>
    <cellStyle name="Entrada 11 2 3 2 3" xfId="30101"/>
    <cellStyle name="Entrada 11 2 3 2 3 2" xfId="30102"/>
    <cellStyle name="Entrada 11 2 3 2 4" xfId="30103"/>
    <cellStyle name="Entrada 11 2 3 2 4 2" xfId="30104"/>
    <cellStyle name="Entrada 11 2 3 2 5" xfId="30105"/>
    <cellStyle name="Entrada 11 2 3 2 5 2" xfId="30106"/>
    <cellStyle name="Entrada 11 2 3 2 6" xfId="30107"/>
    <cellStyle name="Entrada 11 2 3 2 7" xfId="30108"/>
    <cellStyle name="Entrada 11 2 3 2 8" xfId="30109"/>
    <cellStyle name="Entrada 11 2 3 2 9" xfId="30110"/>
    <cellStyle name="Entrada 11 2 3 3" xfId="30111"/>
    <cellStyle name="Entrada 11 2 3 3 2" xfId="30112"/>
    <cellStyle name="Entrada 11 2 3 3 2 2" xfId="30113"/>
    <cellStyle name="Entrada 11 2 3 3 3" xfId="30114"/>
    <cellStyle name="Entrada 11 2 3 3 3 2" xfId="30115"/>
    <cellStyle name="Entrada 11 2 3 3 4" xfId="30116"/>
    <cellStyle name="Entrada 11 2 3 3 4 2" xfId="30117"/>
    <cellStyle name="Entrada 11 2 3 3 5" xfId="30118"/>
    <cellStyle name="Entrada 11 2 3 3 6" xfId="30119"/>
    <cellStyle name="Entrada 11 2 3 3 7" xfId="30120"/>
    <cellStyle name="Entrada 11 2 3 4" xfId="30121"/>
    <cellStyle name="Entrada 11 2 4" xfId="30122"/>
    <cellStyle name="Entrada 11 2 4 10" xfId="30123"/>
    <cellStyle name="Entrada 11 2 4 11" xfId="30124"/>
    <cellStyle name="Entrada 11 2 4 2" xfId="30125"/>
    <cellStyle name="Entrada 11 2 4 2 2" xfId="30126"/>
    <cellStyle name="Entrada 11 2 4 2 2 2" xfId="30127"/>
    <cellStyle name="Entrada 11 2 4 2 3" xfId="30128"/>
    <cellStyle name="Entrada 11 2 4 2 3 2" xfId="30129"/>
    <cellStyle name="Entrada 11 2 4 2 4" xfId="30130"/>
    <cellStyle name="Entrada 11 2 4 2 4 2" xfId="30131"/>
    <cellStyle name="Entrada 11 2 4 2 5" xfId="30132"/>
    <cellStyle name="Entrada 11 2 4 2 6" xfId="30133"/>
    <cellStyle name="Entrada 11 2 4 2 7" xfId="30134"/>
    <cellStyle name="Entrada 11 2 4 3" xfId="30135"/>
    <cellStyle name="Entrada 11 2 4 3 2" xfId="30136"/>
    <cellStyle name="Entrada 11 2 4 3 3" xfId="30137"/>
    <cellStyle name="Entrada 11 2 4 3 4" xfId="30138"/>
    <cellStyle name="Entrada 11 2 4 4" xfId="30139"/>
    <cellStyle name="Entrada 11 2 4 4 2" xfId="30140"/>
    <cellStyle name="Entrada 11 2 4 5" xfId="30141"/>
    <cellStyle name="Entrada 11 2 4 5 2" xfId="30142"/>
    <cellStyle name="Entrada 11 2 4 6" xfId="30143"/>
    <cellStyle name="Entrada 11 2 4 7" xfId="30144"/>
    <cellStyle name="Entrada 11 2 4 8" xfId="30145"/>
    <cellStyle name="Entrada 11 2 4 9" xfId="30146"/>
    <cellStyle name="Entrada 11 2 5" xfId="30147"/>
    <cellStyle name="Entrada 11 2 5 10" xfId="30148"/>
    <cellStyle name="Entrada 11 2 5 2" xfId="30149"/>
    <cellStyle name="Entrada 11 2 5 2 2" xfId="30150"/>
    <cellStyle name="Entrada 11 2 5 2 2 2" xfId="30151"/>
    <cellStyle name="Entrada 11 2 5 2 3" xfId="30152"/>
    <cellStyle name="Entrada 11 2 5 2 3 2" xfId="30153"/>
    <cellStyle name="Entrada 11 2 5 2 4" xfId="30154"/>
    <cellStyle name="Entrada 11 2 5 2 4 2" xfId="30155"/>
    <cellStyle name="Entrada 11 2 5 2 5" xfId="30156"/>
    <cellStyle name="Entrada 11 2 5 2 6" xfId="30157"/>
    <cellStyle name="Entrada 11 2 5 2 7" xfId="30158"/>
    <cellStyle name="Entrada 11 2 5 3" xfId="30159"/>
    <cellStyle name="Entrada 11 2 5 3 2" xfId="30160"/>
    <cellStyle name="Entrada 11 2 5 4" xfId="30161"/>
    <cellStyle name="Entrada 11 2 5 4 2" xfId="30162"/>
    <cellStyle name="Entrada 11 2 5 5" xfId="30163"/>
    <cellStyle name="Entrada 11 2 5 5 2" xfId="30164"/>
    <cellStyle name="Entrada 11 2 5 6" xfId="30165"/>
    <cellStyle name="Entrada 11 2 5 7" xfId="30166"/>
    <cellStyle name="Entrada 11 2 5 8" xfId="30167"/>
    <cellStyle name="Entrada 11 2 5 9" xfId="30168"/>
    <cellStyle name="Entrada 11 2 6" xfId="30169"/>
    <cellStyle name="Entrada 12 2" xfId="710"/>
    <cellStyle name="Entrada 12 2 2" xfId="30170"/>
    <cellStyle name="Entrada 12 2 2 2" xfId="30171"/>
    <cellStyle name="Entrada 12 2 2 2 10" xfId="30172"/>
    <cellStyle name="Entrada 12 2 2 2 2" xfId="30173"/>
    <cellStyle name="Entrada 12 2 2 2 2 2" xfId="30174"/>
    <cellStyle name="Entrada 12 2 2 2 2 2 2" xfId="30175"/>
    <cellStyle name="Entrada 12 2 2 2 2 3" xfId="30176"/>
    <cellStyle name="Entrada 12 2 2 2 2 3 2" xfId="30177"/>
    <cellStyle name="Entrada 12 2 2 2 2 4" xfId="30178"/>
    <cellStyle name="Entrada 12 2 2 2 2 4 2" xfId="30179"/>
    <cellStyle name="Entrada 12 2 2 2 2 5" xfId="30180"/>
    <cellStyle name="Entrada 12 2 2 2 2 6" xfId="30181"/>
    <cellStyle name="Entrada 12 2 2 2 2 7" xfId="30182"/>
    <cellStyle name="Entrada 12 2 2 2 3" xfId="30183"/>
    <cellStyle name="Entrada 12 2 2 2 3 2" xfId="30184"/>
    <cellStyle name="Entrada 12 2 2 2 4" xfId="30185"/>
    <cellStyle name="Entrada 12 2 2 2 4 2" xfId="30186"/>
    <cellStyle name="Entrada 12 2 2 2 5" xfId="30187"/>
    <cellStyle name="Entrada 12 2 2 2 5 2" xfId="30188"/>
    <cellStyle name="Entrada 12 2 2 2 6" xfId="30189"/>
    <cellStyle name="Entrada 12 2 2 2 7" xfId="30190"/>
    <cellStyle name="Entrada 12 2 2 2 8" xfId="30191"/>
    <cellStyle name="Entrada 12 2 2 2 9" xfId="30192"/>
    <cellStyle name="Entrada 12 2 2 3" xfId="30193"/>
    <cellStyle name="Entrada 12 2 2 3 2" xfId="30194"/>
    <cellStyle name="Entrada 12 2 2 3 2 2" xfId="30195"/>
    <cellStyle name="Entrada 12 2 2 3 3" xfId="30196"/>
    <cellStyle name="Entrada 12 2 2 3 3 2" xfId="30197"/>
    <cellStyle name="Entrada 12 2 2 3 4" xfId="30198"/>
    <cellStyle name="Entrada 12 2 2 3 4 2" xfId="30199"/>
    <cellStyle name="Entrada 12 2 2 3 5" xfId="30200"/>
    <cellStyle name="Entrada 12 2 2 3 6" xfId="30201"/>
    <cellStyle name="Entrada 12 2 2 3 7" xfId="30202"/>
    <cellStyle name="Entrada 12 2 2 4" xfId="30203"/>
    <cellStyle name="Entrada 12 2 3" xfId="30204"/>
    <cellStyle name="Entrada 12 2 3 2" xfId="30205"/>
    <cellStyle name="Entrada 12 2 3 2 10" xfId="30206"/>
    <cellStyle name="Entrada 12 2 3 2 2" xfId="30207"/>
    <cellStyle name="Entrada 12 2 3 2 2 2" xfId="30208"/>
    <cellStyle name="Entrada 12 2 3 2 2 2 2" xfId="30209"/>
    <cellStyle name="Entrada 12 2 3 2 2 3" xfId="30210"/>
    <cellStyle name="Entrada 12 2 3 2 2 3 2" xfId="30211"/>
    <cellStyle name="Entrada 12 2 3 2 2 4" xfId="30212"/>
    <cellStyle name="Entrada 12 2 3 2 2 4 2" xfId="30213"/>
    <cellStyle name="Entrada 12 2 3 2 2 5" xfId="30214"/>
    <cellStyle name="Entrada 12 2 3 2 2 6" xfId="30215"/>
    <cellStyle name="Entrada 12 2 3 2 2 7" xfId="30216"/>
    <cellStyle name="Entrada 12 2 3 2 3" xfId="30217"/>
    <cellStyle name="Entrada 12 2 3 2 3 2" xfId="30218"/>
    <cellStyle name="Entrada 12 2 3 2 4" xfId="30219"/>
    <cellStyle name="Entrada 12 2 3 2 4 2" xfId="30220"/>
    <cellStyle name="Entrada 12 2 3 2 5" xfId="30221"/>
    <cellStyle name="Entrada 12 2 3 2 5 2" xfId="30222"/>
    <cellStyle name="Entrada 12 2 3 2 6" xfId="30223"/>
    <cellStyle name="Entrada 12 2 3 2 7" xfId="30224"/>
    <cellStyle name="Entrada 12 2 3 2 8" xfId="30225"/>
    <cellStyle name="Entrada 12 2 3 2 9" xfId="30226"/>
    <cellStyle name="Entrada 12 2 3 3" xfId="30227"/>
    <cellStyle name="Entrada 12 2 3 3 2" xfId="30228"/>
    <cellStyle name="Entrada 12 2 3 3 2 2" xfId="30229"/>
    <cellStyle name="Entrada 12 2 3 3 3" xfId="30230"/>
    <cellStyle name="Entrada 12 2 3 3 3 2" xfId="30231"/>
    <cellStyle name="Entrada 12 2 3 3 4" xfId="30232"/>
    <cellStyle name="Entrada 12 2 3 3 4 2" xfId="30233"/>
    <cellStyle name="Entrada 12 2 3 3 5" xfId="30234"/>
    <cellStyle name="Entrada 12 2 3 3 6" xfId="30235"/>
    <cellStyle name="Entrada 12 2 3 3 7" xfId="30236"/>
    <cellStyle name="Entrada 12 2 3 4" xfId="30237"/>
    <cellStyle name="Entrada 12 2 4" xfId="30238"/>
    <cellStyle name="Entrada 12 2 4 10" xfId="30239"/>
    <cellStyle name="Entrada 12 2 4 11" xfId="30240"/>
    <cellStyle name="Entrada 12 2 4 2" xfId="30241"/>
    <cellStyle name="Entrada 12 2 4 2 2" xfId="30242"/>
    <cellStyle name="Entrada 12 2 4 2 2 2" xfId="30243"/>
    <cellStyle name="Entrada 12 2 4 2 3" xfId="30244"/>
    <cellStyle name="Entrada 12 2 4 2 3 2" xfId="30245"/>
    <cellStyle name="Entrada 12 2 4 2 4" xfId="30246"/>
    <cellStyle name="Entrada 12 2 4 2 4 2" xfId="30247"/>
    <cellStyle name="Entrada 12 2 4 2 5" xfId="30248"/>
    <cellStyle name="Entrada 12 2 4 2 6" xfId="30249"/>
    <cellStyle name="Entrada 12 2 4 2 7" xfId="30250"/>
    <cellStyle name="Entrada 12 2 4 3" xfId="30251"/>
    <cellStyle name="Entrada 12 2 4 3 2" xfId="30252"/>
    <cellStyle name="Entrada 12 2 4 3 3" xfId="30253"/>
    <cellStyle name="Entrada 12 2 4 3 4" xfId="30254"/>
    <cellStyle name="Entrada 12 2 4 4" xfId="30255"/>
    <cellStyle name="Entrada 12 2 4 4 2" xfId="30256"/>
    <cellStyle name="Entrada 12 2 4 5" xfId="30257"/>
    <cellStyle name="Entrada 12 2 4 5 2" xfId="30258"/>
    <cellStyle name="Entrada 12 2 4 6" xfId="30259"/>
    <cellStyle name="Entrada 12 2 4 7" xfId="30260"/>
    <cellStyle name="Entrada 12 2 4 8" xfId="30261"/>
    <cellStyle name="Entrada 12 2 4 9" xfId="30262"/>
    <cellStyle name="Entrada 12 2 5" xfId="30263"/>
    <cellStyle name="Entrada 12 2 5 10" xfId="30264"/>
    <cellStyle name="Entrada 12 2 5 2" xfId="30265"/>
    <cellStyle name="Entrada 12 2 5 2 2" xfId="30266"/>
    <cellStyle name="Entrada 12 2 5 2 2 2" xfId="30267"/>
    <cellStyle name="Entrada 12 2 5 2 3" xfId="30268"/>
    <cellStyle name="Entrada 12 2 5 2 3 2" xfId="30269"/>
    <cellStyle name="Entrada 12 2 5 2 4" xfId="30270"/>
    <cellStyle name="Entrada 12 2 5 2 4 2" xfId="30271"/>
    <cellStyle name="Entrada 12 2 5 2 5" xfId="30272"/>
    <cellStyle name="Entrada 12 2 5 2 6" xfId="30273"/>
    <cellStyle name="Entrada 12 2 5 2 7" xfId="30274"/>
    <cellStyle name="Entrada 12 2 5 3" xfId="30275"/>
    <cellStyle name="Entrada 12 2 5 3 2" xfId="30276"/>
    <cellStyle name="Entrada 12 2 5 4" xfId="30277"/>
    <cellStyle name="Entrada 12 2 5 4 2" xfId="30278"/>
    <cellStyle name="Entrada 12 2 5 5" xfId="30279"/>
    <cellStyle name="Entrada 12 2 5 5 2" xfId="30280"/>
    <cellStyle name="Entrada 12 2 5 6" xfId="30281"/>
    <cellStyle name="Entrada 12 2 5 7" xfId="30282"/>
    <cellStyle name="Entrada 12 2 5 8" xfId="30283"/>
    <cellStyle name="Entrada 12 2 5 9" xfId="30284"/>
    <cellStyle name="Entrada 12 2 6" xfId="30285"/>
    <cellStyle name="Entrada 13 2" xfId="711"/>
    <cellStyle name="Entrada 13 2 2" xfId="30286"/>
    <cellStyle name="Entrada 13 2 2 2" xfId="30287"/>
    <cellStyle name="Entrada 13 2 2 2 10" xfId="30288"/>
    <cellStyle name="Entrada 13 2 2 2 2" xfId="30289"/>
    <cellStyle name="Entrada 13 2 2 2 2 2" xfId="30290"/>
    <cellStyle name="Entrada 13 2 2 2 2 2 2" xfId="30291"/>
    <cellStyle name="Entrada 13 2 2 2 2 3" xfId="30292"/>
    <cellStyle name="Entrada 13 2 2 2 2 3 2" xfId="30293"/>
    <cellStyle name="Entrada 13 2 2 2 2 4" xfId="30294"/>
    <cellStyle name="Entrada 13 2 2 2 2 4 2" xfId="30295"/>
    <cellStyle name="Entrada 13 2 2 2 2 5" xfId="30296"/>
    <cellStyle name="Entrada 13 2 2 2 2 6" xfId="30297"/>
    <cellStyle name="Entrada 13 2 2 2 2 7" xfId="30298"/>
    <cellStyle name="Entrada 13 2 2 2 3" xfId="30299"/>
    <cellStyle name="Entrada 13 2 2 2 3 2" xfId="30300"/>
    <cellStyle name="Entrada 13 2 2 2 4" xfId="30301"/>
    <cellStyle name="Entrada 13 2 2 2 4 2" xfId="30302"/>
    <cellStyle name="Entrada 13 2 2 2 5" xfId="30303"/>
    <cellStyle name="Entrada 13 2 2 2 5 2" xfId="30304"/>
    <cellStyle name="Entrada 13 2 2 2 6" xfId="30305"/>
    <cellStyle name="Entrada 13 2 2 2 7" xfId="30306"/>
    <cellStyle name="Entrada 13 2 2 2 8" xfId="30307"/>
    <cellStyle name="Entrada 13 2 2 2 9" xfId="30308"/>
    <cellStyle name="Entrada 13 2 2 3" xfId="30309"/>
    <cellStyle name="Entrada 13 2 2 3 2" xfId="30310"/>
    <cellStyle name="Entrada 13 2 2 3 2 2" xfId="30311"/>
    <cellStyle name="Entrada 13 2 2 3 3" xfId="30312"/>
    <cellStyle name="Entrada 13 2 2 3 3 2" xfId="30313"/>
    <cellStyle name="Entrada 13 2 2 3 4" xfId="30314"/>
    <cellStyle name="Entrada 13 2 2 3 4 2" xfId="30315"/>
    <cellStyle name="Entrada 13 2 2 3 5" xfId="30316"/>
    <cellStyle name="Entrada 13 2 2 3 6" xfId="30317"/>
    <cellStyle name="Entrada 13 2 2 3 7" xfId="30318"/>
    <cellStyle name="Entrada 13 2 2 4" xfId="30319"/>
    <cellStyle name="Entrada 13 2 3" xfId="30320"/>
    <cellStyle name="Entrada 13 2 3 2" xfId="30321"/>
    <cellStyle name="Entrada 13 2 3 2 10" xfId="30322"/>
    <cellStyle name="Entrada 13 2 3 2 2" xfId="30323"/>
    <cellStyle name="Entrada 13 2 3 2 2 2" xfId="30324"/>
    <cellStyle name="Entrada 13 2 3 2 2 2 2" xfId="30325"/>
    <cellStyle name="Entrada 13 2 3 2 2 3" xfId="30326"/>
    <cellStyle name="Entrada 13 2 3 2 2 3 2" xfId="30327"/>
    <cellStyle name="Entrada 13 2 3 2 2 4" xfId="30328"/>
    <cellStyle name="Entrada 13 2 3 2 2 4 2" xfId="30329"/>
    <cellStyle name="Entrada 13 2 3 2 2 5" xfId="30330"/>
    <cellStyle name="Entrada 13 2 3 2 2 6" xfId="30331"/>
    <cellStyle name="Entrada 13 2 3 2 2 7" xfId="30332"/>
    <cellStyle name="Entrada 13 2 3 2 3" xfId="30333"/>
    <cellStyle name="Entrada 13 2 3 2 3 2" xfId="30334"/>
    <cellStyle name="Entrada 13 2 3 2 4" xfId="30335"/>
    <cellStyle name="Entrada 13 2 3 2 4 2" xfId="30336"/>
    <cellStyle name="Entrada 13 2 3 2 5" xfId="30337"/>
    <cellStyle name="Entrada 13 2 3 2 5 2" xfId="30338"/>
    <cellStyle name="Entrada 13 2 3 2 6" xfId="30339"/>
    <cellStyle name="Entrada 13 2 3 2 7" xfId="30340"/>
    <cellStyle name="Entrada 13 2 3 2 8" xfId="30341"/>
    <cellStyle name="Entrada 13 2 3 2 9" xfId="30342"/>
    <cellStyle name="Entrada 13 2 3 3" xfId="30343"/>
    <cellStyle name="Entrada 13 2 3 3 2" xfId="30344"/>
    <cellStyle name="Entrada 13 2 3 3 2 2" xfId="30345"/>
    <cellStyle name="Entrada 13 2 3 3 3" xfId="30346"/>
    <cellStyle name="Entrada 13 2 3 3 3 2" xfId="30347"/>
    <cellStyle name="Entrada 13 2 3 3 4" xfId="30348"/>
    <cellStyle name="Entrada 13 2 3 3 4 2" xfId="30349"/>
    <cellStyle name="Entrada 13 2 3 3 5" xfId="30350"/>
    <cellStyle name="Entrada 13 2 3 3 6" xfId="30351"/>
    <cellStyle name="Entrada 13 2 3 3 7" xfId="30352"/>
    <cellStyle name="Entrada 13 2 3 4" xfId="30353"/>
    <cellStyle name="Entrada 13 2 4" xfId="30354"/>
    <cellStyle name="Entrada 13 2 4 10" xfId="30355"/>
    <cellStyle name="Entrada 13 2 4 11" xfId="30356"/>
    <cellStyle name="Entrada 13 2 4 2" xfId="30357"/>
    <cellStyle name="Entrada 13 2 4 2 2" xfId="30358"/>
    <cellStyle name="Entrada 13 2 4 2 2 2" xfId="30359"/>
    <cellStyle name="Entrada 13 2 4 2 3" xfId="30360"/>
    <cellStyle name="Entrada 13 2 4 2 3 2" xfId="30361"/>
    <cellStyle name="Entrada 13 2 4 2 4" xfId="30362"/>
    <cellStyle name="Entrada 13 2 4 2 4 2" xfId="30363"/>
    <cellStyle name="Entrada 13 2 4 2 5" xfId="30364"/>
    <cellStyle name="Entrada 13 2 4 2 6" xfId="30365"/>
    <cellStyle name="Entrada 13 2 4 2 7" xfId="30366"/>
    <cellStyle name="Entrada 13 2 4 3" xfId="30367"/>
    <cellStyle name="Entrada 13 2 4 3 2" xfId="30368"/>
    <cellStyle name="Entrada 13 2 4 3 3" xfId="30369"/>
    <cellStyle name="Entrada 13 2 4 3 4" xfId="30370"/>
    <cellStyle name="Entrada 13 2 4 4" xfId="30371"/>
    <cellStyle name="Entrada 13 2 4 4 2" xfId="30372"/>
    <cellStyle name="Entrada 13 2 4 5" xfId="30373"/>
    <cellStyle name="Entrada 13 2 4 5 2" xfId="30374"/>
    <cellStyle name="Entrada 13 2 4 6" xfId="30375"/>
    <cellStyle name="Entrada 13 2 4 7" xfId="30376"/>
    <cellStyle name="Entrada 13 2 4 8" xfId="30377"/>
    <cellStyle name="Entrada 13 2 4 9" xfId="30378"/>
    <cellStyle name="Entrada 13 2 5" xfId="30379"/>
    <cellStyle name="Entrada 13 2 5 10" xfId="30380"/>
    <cellStyle name="Entrada 13 2 5 2" xfId="30381"/>
    <cellStyle name="Entrada 13 2 5 2 2" xfId="30382"/>
    <cellStyle name="Entrada 13 2 5 2 2 2" xfId="30383"/>
    <cellStyle name="Entrada 13 2 5 2 3" xfId="30384"/>
    <cellStyle name="Entrada 13 2 5 2 3 2" xfId="30385"/>
    <cellStyle name="Entrada 13 2 5 2 4" xfId="30386"/>
    <cellStyle name="Entrada 13 2 5 2 4 2" xfId="30387"/>
    <cellStyle name="Entrada 13 2 5 2 5" xfId="30388"/>
    <cellStyle name="Entrada 13 2 5 2 6" xfId="30389"/>
    <cellStyle name="Entrada 13 2 5 2 7" xfId="30390"/>
    <cellStyle name="Entrada 13 2 5 3" xfId="30391"/>
    <cellStyle name="Entrada 13 2 5 3 2" xfId="30392"/>
    <cellStyle name="Entrada 13 2 5 4" xfId="30393"/>
    <cellStyle name="Entrada 13 2 5 4 2" xfId="30394"/>
    <cellStyle name="Entrada 13 2 5 5" xfId="30395"/>
    <cellStyle name="Entrada 13 2 5 5 2" xfId="30396"/>
    <cellStyle name="Entrada 13 2 5 6" xfId="30397"/>
    <cellStyle name="Entrada 13 2 5 7" xfId="30398"/>
    <cellStyle name="Entrada 13 2 5 8" xfId="30399"/>
    <cellStyle name="Entrada 13 2 5 9" xfId="30400"/>
    <cellStyle name="Entrada 13 2 6" xfId="30401"/>
    <cellStyle name="Entrada 14 2" xfId="712"/>
    <cellStyle name="Entrada 14 2 2" xfId="30402"/>
    <cellStyle name="Entrada 14 2 2 2" xfId="30403"/>
    <cellStyle name="Entrada 14 2 2 2 10" xfId="30404"/>
    <cellStyle name="Entrada 14 2 2 2 2" xfId="30405"/>
    <cellStyle name="Entrada 14 2 2 2 2 2" xfId="30406"/>
    <cellStyle name="Entrada 14 2 2 2 2 2 2" xfId="30407"/>
    <cellStyle name="Entrada 14 2 2 2 2 3" xfId="30408"/>
    <cellStyle name="Entrada 14 2 2 2 2 3 2" xfId="30409"/>
    <cellStyle name="Entrada 14 2 2 2 2 4" xfId="30410"/>
    <cellStyle name="Entrada 14 2 2 2 2 4 2" xfId="30411"/>
    <cellStyle name="Entrada 14 2 2 2 2 5" xfId="30412"/>
    <cellStyle name="Entrada 14 2 2 2 2 6" xfId="30413"/>
    <cellStyle name="Entrada 14 2 2 2 2 7" xfId="30414"/>
    <cellStyle name="Entrada 14 2 2 2 3" xfId="30415"/>
    <cellStyle name="Entrada 14 2 2 2 3 2" xfId="30416"/>
    <cellStyle name="Entrada 14 2 2 2 4" xfId="30417"/>
    <cellStyle name="Entrada 14 2 2 2 4 2" xfId="30418"/>
    <cellStyle name="Entrada 14 2 2 2 5" xfId="30419"/>
    <cellStyle name="Entrada 14 2 2 2 5 2" xfId="30420"/>
    <cellStyle name="Entrada 14 2 2 2 6" xfId="30421"/>
    <cellStyle name="Entrada 14 2 2 2 7" xfId="30422"/>
    <cellStyle name="Entrada 14 2 2 2 8" xfId="30423"/>
    <cellStyle name="Entrada 14 2 2 2 9" xfId="30424"/>
    <cellStyle name="Entrada 14 2 2 3" xfId="30425"/>
    <cellStyle name="Entrada 14 2 2 3 2" xfId="30426"/>
    <cellStyle name="Entrada 14 2 2 3 2 2" xfId="30427"/>
    <cellStyle name="Entrada 14 2 2 3 3" xfId="30428"/>
    <cellStyle name="Entrada 14 2 2 3 3 2" xfId="30429"/>
    <cellStyle name="Entrada 14 2 2 3 4" xfId="30430"/>
    <cellStyle name="Entrada 14 2 2 3 4 2" xfId="30431"/>
    <cellStyle name="Entrada 14 2 2 3 5" xfId="30432"/>
    <cellStyle name="Entrada 14 2 2 3 6" xfId="30433"/>
    <cellStyle name="Entrada 14 2 2 3 7" xfId="30434"/>
    <cellStyle name="Entrada 14 2 2 4" xfId="30435"/>
    <cellStyle name="Entrada 14 2 3" xfId="30436"/>
    <cellStyle name="Entrada 14 2 3 2" xfId="30437"/>
    <cellStyle name="Entrada 14 2 3 2 10" xfId="30438"/>
    <cellStyle name="Entrada 14 2 3 2 2" xfId="30439"/>
    <cellStyle name="Entrada 14 2 3 2 2 2" xfId="30440"/>
    <cellStyle name="Entrada 14 2 3 2 2 2 2" xfId="30441"/>
    <cellStyle name="Entrada 14 2 3 2 2 3" xfId="30442"/>
    <cellStyle name="Entrada 14 2 3 2 2 3 2" xfId="30443"/>
    <cellStyle name="Entrada 14 2 3 2 2 4" xfId="30444"/>
    <cellStyle name="Entrada 14 2 3 2 2 4 2" xfId="30445"/>
    <cellStyle name="Entrada 14 2 3 2 2 5" xfId="30446"/>
    <cellStyle name="Entrada 14 2 3 2 2 6" xfId="30447"/>
    <cellStyle name="Entrada 14 2 3 2 2 7" xfId="30448"/>
    <cellStyle name="Entrada 14 2 3 2 3" xfId="30449"/>
    <cellStyle name="Entrada 14 2 3 2 3 2" xfId="30450"/>
    <cellStyle name="Entrada 14 2 3 2 4" xfId="30451"/>
    <cellStyle name="Entrada 14 2 3 2 4 2" xfId="30452"/>
    <cellStyle name="Entrada 14 2 3 2 5" xfId="30453"/>
    <cellStyle name="Entrada 14 2 3 2 5 2" xfId="30454"/>
    <cellStyle name="Entrada 14 2 3 2 6" xfId="30455"/>
    <cellStyle name="Entrada 14 2 3 2 7" xfId="30456"/>
    <cellStyle name="Entrada 14 2 3 2 8" xfId="30457"/>
    <cellStyle name="Entrada 14 2 3 2 9" xfId="30458"/>
    <cellStyle name="Entrada 14 2 3 3" xfId="30459"/>
    <cellStyle name="Entrada 14 2 3 3 2" xfId="30460"/>
    <cellStyle name="Entrada 14 2 3 3 2 2" xfId="30461"/>
    <cellStyle name="Entrada 14 2 3 3 3" xfId="30462"/>
    <cellStyle name="Entrada 14 2 3 3 3 2" xfId="30463"/>
    <cellStyle name="Entrada 14 2 3 3 4" xfId="30464"/>
    <cellStyle name="Entrada 14 2 3 3 4 2" xfId="30465"/>
    <cellStyle name="Entrada 14 2 3 3 5" xfId="30466"/>
    <cellStyle name="Entrada 14 2 3 3 6" xfId="30467"/>
    <cellStyle name="Entrada 14 2 3 3 7" xfId="30468"/>
    <cellStyle name="Entrada 14 2 3 4" xfId="30469"/>
    <cellStyle name="Entrada 14 2 4" xfId="30470"/>
    <cellStyle name="Entrada 14 2 4 10" xfId="30471"/>
    <cellStyle name="Entrada 14 2 4 11" xfId="30472"/>
    <cellStyle name="Entrada 14 2 4 2" xfId="30473"/>
    <cellStyle name="Entrada 14 2 4 2 2" xfId="30474"/>
    <cellStyle name="Entrada 14 2 4 2 2 2" xfId="30475"/>
    <cellStyle name="Entrada 14 2 4 2 3" xfId="30476"/>
    <cellStyle name="Entrada 14 2 4 2 3 2" xfId="30477"/>
    <cellStyle name="Entrada 14 2 4 2 4" xfId="30478"/>
    <cellStyle name="Entrada 14 2 4 2 4 2" xfId="30479"/>
    <cellStyle name="Entrada 14 2 4 2 5" xfId="30480"/>
    <cellStyle name="Entrada 14 2 4 2 6" xfId="30481"/>
    <cellStyle name="Entrada 14 2 4 2 7" xfId="30482"/>
    <cellStyle name="Entrada 14 2 4 3" xfId="30483"/>
    <cellStyle name="Entrada 14 2 4 3 2" xfId="30484"/>
    <cellStyle name="Entrada 14 2 4 3 3" xfId="30485"/>
    <cellStyle name="Entrada 14 2 4 3 4" xfId="30486"/>
    <cellStyle name="Entrada 14 2 4 4" xfId="30487"/>
    <cellStyle name="Entrada 14 2 4 4 2" xfId="30488"/>
    <cellStyle name="Entrada 14 2 4 5" xfId="30489"/>
    <cellStyle name="Entrada 14 2 4 5 2" xfId="30490"/>
    <cellStyle name="Entrada 14 2 4 6" xfId="30491"/>
    <cellStyle name="Entrada 14 2 4 7" xfId="30492"/>
    <cellStyle name="Entrada 14 2 4 8" xfId="30493"/>
    <cellStyle name="Entrada 14 2 4 9" xfId="30494"/>
    <cellStyle name="Entrada 14 2 5" xfId="30495"/>
    <cellStyle name="Entrada 14 2 5 10" xfId="30496"/>
    <cellStyle name="Entrada 14 2 5 2" xfId="30497"/>
    <cellStyle name="Entrada 14 2 5 2 2" xfId="30498"/>
    <cellStyle name="Entrada 14 2 5 2 2 2" xfId="30499"/>
    <cellStyle name="Entrada 14 2 5 2 3" xfId="30500"/>
    <cellStyle name="Entrada 14 2 5 2 3 2" xfId="30501"/>
    <cellStyle name="Entrada 14 2 5 2 4" xfId="30502"/>
    <cellStyle name="Entrada 14 2 5 2 4 2" xfId="30503"/>
    <cellStyle name="Entrada 14 2 5 2 5" xfId="30504"/>
    <cellStyle name="Entrada 14 2 5 2 6" xfId="30505"/>
    <cellStyle name="Entrada 14 2 5 2 7" xfId="30506"/>
    <cellStyle name="Entrada 14 2 5 3" xfId="30507"/>
    <cellStyle name="Entrada 14 2 5 3 2" xfId="30508"/>
    <cellStyle name="Entrada 14 2 5 4" xfId="30509"/>
    <cellStyle name="Entrada 14 2 5 4 2" xfId="30510"/>
    <cellStyle name="Entrada 14 2 5 5" xfId="30511"/>
    <cellStyle name="Entrada 14 2 5 5 2" xfId="30512"/>
    <cellStyle name="Entrada 14 2 5 6" xfId="30513"/>
    <cellStyle name="Entrada 14 2 5 7" xfId="30514"/>
    <cellStyle name="Entrada 14 2 5 8" xfId="30515"/>
    <cellStyle name="Entrada 14 2 5 9" xfId="30516"/>
    <cellStyle name="Entrada 14 2 6" xfId="30517"/>
    <cellStyle name="Entrada 15 2" xfId="713"/>
    <cellStyle name="Entrada 15 2 2" xfId="30518"/>
    <cellStyle name="Entrada 15 2 2 2" xfId="30519"/>
    <cellStyle name="Entrada 15 2 2 2 10" xfId="30520"/>
    <cellStyle name="Entrada 15 2 2 2 2" xfId="30521"/>
    <cellStyle name="Entrada 15 2 2 2 2 2" xfId="30522"/>
    <cellStyle name="Entrada 15 2 2 2 2 2 2" xfId="30523"/>
    <cellStyle name="Entrada 15 2 2 2 2 3" xfId="30524"/>
    <cellStyle name="Entrada 15 2 2 2 2 3 2" xfId="30525"/>
    <cellStyle name="Entrada 15 2 2 2 2 4" xfId="30526"/>
    <cellStyle name="Entrada 15 2 2 2 2 4 2" xfId="30527"/>
    <cellStyle name="Entrada 15 2 2 2 2 5" xfId="30528"/>
    <cellStyle name="Entrada 15 2 2 2 2 6" xfId="30529"/>
    <cellStyle name="Entrada 15 2 2 2 2 7" xfId="30530"/>
    <cellStyle name="Entrada 15 2 2 2 3" xfId="30531"/>
    <cellStyle name="Entrada 15 2 2 2 3 2" xfId="30532"/>
    <cellStyle name="Entrada 15 2 2 2 4" xfId="30533"/>
    <cellStyle name="Entrada 15 2 2 2 4 2" xfId="30534"/>
    <cellStyle name="Entrada 15 2 2 2 5" xfId="30535"/>
    <cellStyle name="Entrada 15 2 2 2 5 2" xfId="30536"/>
    <cellStyle name="Entrada 15 2 2 2 6" xfId="30537"/>
    <cellStyle name="Entrada 15 2 2 2 7" xfId="30538"/>
    <cellStyle name="Entrada 15 2 2 2 8" xfId="30539"/>
    <cellStyle name="Entrada 15 2 2 2 9" xfId="30540"/>
    <cellStyle name="Entrada 15 2 2 3" xfId="30541"/>
    <cellStyle name="Entrada 15 2 2 3 2" xfId="30542"/>
    <cellStyle name="Entrada 15 2 2 3 2 2" xfId="30543"/>
    <cellStyle name="Entrada 15 2 2 3 3" xfId="30544"/>
    <cellStyle name="Entrada 15 2 2 3 3 2" xfId="30545"/>
    <cellStyle name="Entrada 15 2 2 3 4" xfId="30546"/>
    <cellStyle name="Entrada 15 2 2 3 4 2" xfId="30547"/>
    <cellStyle name="Entrada 15 2 2 3 5" xfId="30548"/>
    <cellStyle name="Entrada 15 2 2 3 6" xfId="30549"/>
    <cellStyle name="Entrada 15 2 2 3 7" xfId="30550"/>
    <cellStyle name="Entrada 15 2 2 4" xfId="30551"/>
    <cellStyle name="Entrada 15 2 3" xfId="30552"/>
    <cellStyle name="Entrada 15 2 3 2" xfId="30553"/>
    <cellStyle name="Entrada 15 2 3 2 10" xfId="30554"/>
    <cellStyle name="Entrada 15 2 3 2 2" xfId="30555"/>
    <cellStyle name="Entrada 15 2 3 2 2 2" xfId="30556"/>
    <cellStyle name="Entrada 15 2 3 2 2 2 2" xfId="30557"/>
    <cellStyle name="Entrada 15 2 3 2 2 3" xfId="30558"/>
    <cellStyle name="Entrada 15 2 3 2 2 3 2" xfId="30559"/>
    <cellStyle name="Entrada 15 2 3 2 2 4" xfId="30560"/>
    <cellStyle name="Entrada 15 2 3 2 2 4 2" xfId="30561"/>
    <cellStyle name="Entrada 15 2 3 2 2 5" xfId="30562"/>
    <cellStyle name="Entrada 15 2 3 2 2 6" xfId="30563"/>
    <cellStyle name="Entrada 15 2 3 2 2 7" xfId="30564"/>
    <cellStyle name="Entrada 15 2 3 2 3" xfId="30565"/>
    <cellStyle name="Entrada 15 2 3 2 3 2" xfId="30566"/>
    <cellStyle name="Entrada 15 2 3 2 4" xfId="30567"/>
    <cellStyle name="Entrada 15 2 3 2 4 2" xfId="30568"/>
    <cellStyle name="Entrada 15 2 3 2 5" xfId="30569"/>
    <cellStyle name="Entrada 15 2 3 2 5 2" xfId="30570"/>
    <cellStyle name="Entrada 15 2 3 2 6" xfId="30571"/>
    <cellStyle name="Entrada 15 2 3 2 7" xfId="30572"/>
    <cellStyle name="Entrada 15 2 3 2 8" xfId="30573"/>
    <cellStyle name="Entrada 15 2 3 2 9" xfId="30574"/>
    <cellStyle name="Entrada 15 2 3 3" xfId="30575"/>
    <cellStyle name="Entrada 15 2 3 3 2" xfId="30576"/>
    <cellStyle name="Entrada 15 2 3 3 2 2" xfId="30577"/>
    <cellStyle name="Entrada 15 2 3 3 3" xfId="30578"/>
    <cellStyle name="Entrada 15 2 3 3 3 2" xfId="30579"/>
    <cellStyle name="Entrada 15 2 3 3 4" xfId="30580"/>
    <cellStyle name="Entrada 15 2 3 3 4 2" xfId="30581"/>
    <cellStyle name="Entrada 15 2 3 3 5" xfId="30582"/>
    <cellStyle name="Entrada 15 2 3 3 6" xfId="30583"/>
    <cellStyle name="Entrada 15 2 3 3 7" xfId="30584"/>
    <cellStyle name="Entrada 15 2 3 4" xfId="30585"/>
    <cellStyle name="Entrada 15 2 4" xfId="30586"/>
    <cellStyle name="Entrada 15 2 4 10" xfId="30587"/>
    <cellStyle name="Entrada 15 2 4 11" xfId="30588"/>
    <cellStyle name="Entrada 15 2 4 2" xfId="30589"/>
    <cellStyle name="Entrada 15 2 4 2 2" xfId="30590"/>
    <cellStyle name="Entrada 15 2 4 2 2 2" xfId="30591"/>
    <cellStyle name="Entrada 15 2 4 2 3" xfId="30592"/>
    <cellStyle name="Entrada 15 2 4 2 3 2" xfId="30593"/>
    <cellStyle name="Entrada 15 2 4 2 4" xfId="30594"/>
    <cellStyle name="Entrada 15 2 4 2 4 2" xfId="30595"/>
    <cellStyle name="Entrada 15 2 4 2 5" xfId="30596"/>
    <cellStyle name="Entrada 15 2 4 2 6" xfId="30597"/>
    <cellStyle name="Entrada 15 2 4 2 7" xfId="30598"/>
    <cellStyle name="Entrada 15 2 4 3" xfId="30599"/>
    <cellStyle name="Entrada 15 2 4 3 2" xfId="30600"/>
    <cellStyle name="Entrada 15 2 4 3 3" xfId="30601"/>
    <cellStyle name="Entrada 15 2 4 3 4" xfId="30602"/>
    <cellStyle name="Entrada 15 2 4 4" xfId="30603"/>
    <cellStyle name="Entrada 15 2 4 4 2" xfId="30604"/>
    <cellStyle name="Entrada 15 2 4 5" xfId="30605"/>
    <cellStyle name="Entrada 15 2 4 5 2" xfId="30606"/>
    <cellStyle name="Entrada 15 2 4 6" xfId="30607"/>
    <cellStyle name="Entrada 15 2 4 7" xfId="30608"/>
    <cellStyle name="Entrada 15 2 4 8" xfId="30609"/>
    <cellStyle name="Entrada 15 2 4 9" xfId="30610"/>
    <cellStyle name="Entrada 15 2 5" xfId="30611"/>
    <cellStyle name="Entrada 15 2 5 10" xfId="30612"/>
    <cellStyle name="Entrada 15 2 5 2" xfId="30613"/>
    <cellStyle name="Entrada 15 2 5 2 2" xfId="30614"/>
    <cellStyle name="Entrada 15 2 5 2 2 2" xfId="30615"/>
    <cellStyle name="Entrada 15 2 5 2 3" xfId="30616"/>
    <cellStyle name="Entrada 15 2 5 2 3 2" xfId="30617"/>
    <cellStyle name="Entrada 15 2 5 2 4" xfId="30618"/>
    <cellStyle name="Entrada 15 2 5 2 4 2" xfId="30619"/>
    <cellStyle name="Entrada 15 2 5 2 5" xfId="30620"/>
    <cellStyle name="Entrada 15 2 5 2 6" xfId="30621"/>
    <cellStyle name="Entrada 15 2 5 2 7" xfId="30622"/>
    <cellStyle name="Entrada 15 2 5 3" xfId="30623"/>
    <cellStyle name="Entrada 15 2 5 3 2" xfId="30624"/>
    <cellStyle name="Entrada 15 2 5 4" xfId="30625"/>
    <cellStyle name="Entrada 15 2 5 4 2" xfId="30626"/>
    <cellStyle name="Entrada 15 2 5 5" xfId="30627"/>
    <cellStyle name="Entrada 15 2 5 5 2" xfId="30628"/>
    <cellStyle name="Entrada 15 2 5 6" xfId="30629"/>
    <cellStyle name="Entrada 15 2 5 7" xfId="30630"/>
    <cellStyle name="Entrada 15 2 5 8" xfId="30631"/>
    <cellStyle name="Entrada 15 2 5 9" xfId="30632"/>
    <cellStyle name="Entrada 15 2 6" xfId="30633"/>
    <cellStyle name="Entrada 16 2" xfId="714"/>
    <cellStyle name="Entrada 16 2 2" xfId="30634"/>
    <cellStyle name="Entrada 16 2 2 2" xfId="30635"/>
    <cellStyle name="Entrada 16 2 2 2 10" xfId="30636"/>
    <cellStyle name="Entrada 16 2 2 2 2" xfId="30637"/>
    <cellStyle name="Entrada 16 2 2 2 2 2" xfId="30638"/>
    <cellStyle name="Entrada 16 2 2 2 2 2 2" xfId="30639"/>
    <cellStyle name="Entrada 16 2 2 2 2 3" xfId="30640"/>
    <cellStyle name="Entrada 16 2 2 2 2 3 2" xfId="30641"/>
    <cellStyle name="Entrada 16 2 2 2 2 4" xfId="30642"/>
    <cellStyle name="Entrada 16 2 2 2 2 4 2" xfId="30643"/>
    <cellStyle name="Entrada 16 2 2 2 2 5" xfId="30644"/>
    <cellStyle name="Entrada 16 2 2 2 2 6" xfId="30645"/>
    <cellStyle name="Entrada 16 2 2 2 2 7" xfId="30646"/>
    <cellStyle name="Entrada 16 2 2 2 3" xfId="30647"/>
    <cellStyle name="Entrada 16 2 2 2 3 2" xfId="30648"/>
    <cellStyle name="Entrada 16 2 2 2 4" xfId="30649"/>
    <cellStyle name="Entrada 16 2 2 2 4 2" xfId="30650"/>
    <cellStyle name="Entrada 16 2 2 2 5" xfId="30651"/>
    <cellStyle name="Entrada 16 2 2 2 5 2" xfId="30652"/>
    <cellStyle name="Entrada 16 2 2 2 6" xfId="30653"/>
    <cellStyle name="Entrada 16 2 2 2 7" xfId="30654"/>
    <cellStyle name="Entrada 16 2 2 2 8" xfId="30655"/>
    <cellStyle name="Entrada 16 2 2 2 9" xfId="30656"/>
    <cellStyle name="Entrada 16 2 2 3" xfId="30657"/>
    <cellStyle name="Entrada 16 2 2 3 2" xfId="30658"/>
    <cellStyle name="Entrada 16 2 2 3 2 2" xfId="30659"/>
    <cellStyle name="Entrada 16 2 2 3 3" xfId="30660"/>
    <cellStyle name="Entrada 16 2 2 3 3 2" xfId="30661"/>
    <cellStyle name="Entrada 16 2 2 3 4" xfId="30662"/>
    <cellStyle name="Entrada 16 2 2 3 4 2" xfId="30663"/>
    <cellStyle name="Entrada 16 2 2 3 5" xfId="30664"/>
    <cellStyle name="Entrada 16 2 2 3 6" xfId="30665"/>
    <cellStyle name="Entrada 16 2 2 3 7" xfId="30666"/>
    <cellStyle name="Entrada 16 2 2 4" xfId="30667"/>
    <cellStyle name="Entrada 16 2 3" xfId="30668"/>
    <cellStyle name="Entrada 16 2 3 2" xfId="30669"/>
    <cellStyle name="Entrada 16 2 3 2 10" xfId="30670"/>
    <cellStyle name="Entrada 16 2 3 2 2" xfId="30671"/>
    <cellStyle name="Entrada 16 2 3 2 2 2" xfId="30672"/>
    <cellStyle name="Entrada 16 2 3 2 2 2 2" xfId="30673"/>
    <cellStyle name="Entrada 16 2 3 2 2 3" xfId="30674"/>
    <cellStyle name="Entrada 16 2 3 2 2 3 2" xfId="30675"/>
    <cellStyle name="Entrada 16 2 3 2 2 4" xfId="30676"/>
    <cellStyle name="Entrada 16 2 3 2 2 4 2" xfId="30677"/>
    <cellStyle name="Entrada 16 2 3 2 2 5" xfId="30678"/>
    <cellStyle name="Entrada 16 2 3 2 2 6" xfId="30679"/>
    <cellStyle name="Entrada 16 2 3 2 2 7" xfId="30680"/>
    <cellStyle name="Entrada 16 2 3 2 3" xfId="30681"/>
    <cellStyle name="Entrada 16 2 3 2 3 2" xfId="30682"/>
    <cellStyle name="Entrada 16 2 3 2 4" xfId="30683"/>
    <cellStyle name="Entrada 16 2 3 2 4 2" xfId="30684"/>
    <cellStyle name="Entrada 16 2 3 2 5" xfId="30685"/>
    <cellStyle name="Entrada 16 2 3 2 5 2" xfId="30686"/>
    <cellStyle name="Entrada 16 2 3 2 6" xfId="30687"/>
    <cellStyle name="Entrada 16 2 3 2 7" xfId="30688"/>
    <cellStyle name="Entrada 16 2 3 2 8" xfId="30689"/>
    <cellStyle name="Entrada 16 2 3 2 9" xfId="30690"/>
    <cellStyle name="Entrada 16 2 3 3" xfId="30691"/>
    <cellStyle name="Entrada 16 2 3 3 2" xfId="30692"/>
    <cellStyle name="Entrada 16 2 3 3 2 2" xfId="30693"/>
    <cellStyle name="Entrada 16 2 3 3 3" xfId="30694"/>
    <cellStyle name="Entrada 16 2 3 3 3 2" xfId="30695"/>
    <cellStyle name="Entrada 16 2 3 3 4" xfId="30696"/>
    <cellStyle name="Entrada 16 2 3 3 4 2" xfId="30697"/>
    <cellStyle name="Entrada 16 2 3 3 5" xfId="30698"/>
    <cellStyle name="Entrada 16 2 3 3 6" xfId="30699"/>
    <cellStyle name="Entrada 16 2 3 3 7" xfId="30700"/>
    <cellStyle name="Entrada 16 2 3 4" xfId="30701"/>
    <cellStyle name="Entrada 16 2 4" xfId="30702"/>
    <cellStyle name="Entrada 16 2 4 10" xfId="30703"/>
    <cellStyle name="Entrada 16 2 4 11" xfId="30704"/>
    <cellStyle name="Entrada 16 2 4 2" xfId="30705"/>
    <cellStyle name="Entrada 16 2 4 2 2" xfId="30706"/>
    <cellStyle name="Entrada 16 2 4 2 2 2" xfId="30707"/>
    <cellStyle name="Entrada 16 2 4 2 3" xfId="30708"/>
    <cellStyle name="Entrada 16 2 4 2 3 2" xfId="30709"/>
    <cellStyle name="Entrada 16 2 4 2 4" xfId="30710"/>
    <cellStyle name="Entrada 16 2 4 2 4 2" xfId="30711"/>
    <cellStyle name="Entrada 16 2 4 2 5" xfId="30712"/>
    <cellStyle name="Entrada 16 2 4 2 6" xfId="30713"/>
    <cellStyle name="Entrada 16 2 4 2 7" xfId="30714"/>
    <cellStyle name="Entrada 16 2 4 3" xfId="30715"/>
    <cellStyle name="Entrada 16 2 4 3 2" xfId="30716"/>
    <cellStyle name="Entrada 16 2 4 3 3" xfId="30717"/>
    <cellStyle name="Entrada 16 2 4 3 4" xfId="30718"/>
    <cellStyle name="Entrada 16 2 4 4" xfId="30719"/>
    <cellStyle name="Entrada 16 2 4 4 2" xfId="30720"/>
    <cellStyle name="Entrada 16 2 4 5" xfId="30721"/>
    <cellStyle name="Entrada 16 2 4 5 2" xfId="30722"/>
    <cellStyle name="Entrada 16 2 4 6" xfId="30723"/>
    <cellStyle name="Entrada 16 2 4 7" xfId="30724"/>
    <cellStyle name="Entrada 16 2 4 8" xfId="30725"/>
    <cellStyle name="Entrada 16 2 4 9" xfId="30726"/>
    <cellStyle name="Entrada 16 2 5" xfId="30727"/>
    <cellStyle name="Entrada 16 2 5 10" xfId="30728"/>
    <cellStyle name="Entrada 16 2 5 2" xfId="30729"/>
    <cellStyle name="Entrada 16 2 5 2 2" xfId="30730"/>
    <cellStyle name="Entrada 16 2 5 2 2 2" xfId="30731"/>
    <cellStyle name="Entrada 16 2 5 2 3" xfId="30732"/>
    <cellStyle name="Entrada 16 2 5 2 3 2" xfId="30733"/>
    <cellStyle name="Entrada 16 2 5 2 4" xfId="30734"/>
    <cellStyle name="Entrada 16 2 5 2 4 2" xfId="30735"/>
    <cellStyle name="Entrada 16 2 5 2 5" xfId="30736"/>
    <cellStyle name="Entrada 16 2 5 2 6" xfId="30737"/>
    <cellStyle name="Entrada 16 2 5 2 7" xfId="30738"/>
    <cellStyle name="Entrada 16 2 5 3" xfId="30739"/>
    <cellStyle name="Entrada 16 2 5 3 2" xfId="30740"/>
    <cellStyle name="Entrada 16 2 5 4" xfId="30741"/>
    <cellStyle name="Entrada 16 2 5 4 2" xfId="30742"/>
    <cellStyle name="Entrada 16 2 5 5" xfId="30743"/>
    <cellStyle name="Entrada 16 2 5 5 2" xfId="30744"/>
    <cellStyle name="Entrada 16 2 5 6" xfId="30745"/>
    <cellStyle name="Entrada 16 2 5 7" xfId="30746"/>
    <cellStyle name="Entrada 16 2 5 8" xfId="30747"/>
    <cellStyle name="Entrada 16 2 5 9" xfId="30748"/>
    <cellStyle name="Entrada 16 2 6" xfId="30749"/>
    <cellStyle name="Entrada 17 2" xfId="715"/>
    <cellStyle name="Entrada 17 2 2" xfId="30750"/>
    <cellStyle name="Entrada 17 2 2 2" xfId="30751"/>
    <cellStyle name="Entrada 17 2 2 2 10" xfId="30752"/>
    <cellStyle name="Entrada 17 2 2 2 2" xfId="30753"/>
    <cellStyle name="Entrada 17 2 2 2 2 2" xfId="30754"/>
    <cellStyle name="Entrada 17 2 2 2 2 2 2" xfId="30755"/>
    <cellStyle name="Entrada 17 2 2 2 2 3" xfId="30756"/>
    <cellStyle name="Entrada 17 2 2 2 2 3 2" xfId="30757"/>
    <cellStyle name="Entrada 17 2 2 2 2 4" xfId="30758"/>
    <cellStyle name="Entrada 17 2 2 2 2 4 2" xfId="30759"/>
    <cellStyle name="Entrada 17 2 2 2 2 5" xfId="30760"/>
    <cellStyle name="Entrada 17 2 2 2 2 6" xfId="30761"/>
    <cellStyle name="Entrada 17 2 2 2 2 7" xfId="30762"/>
    <cellStyle name="Entrada 17 2 2 2 3" xfId="30763"/>
    <cellStyle name="Entrada 17 2 2 2 3 2" xfId="30764"/>
    <cellStyle name="Entrada 17 2 2 2 4" xfId="30765"/>
    <cellStyle name="Entrada 17 2 2 2 4 2" xfId="30766"/>
    <cellStyle name="Entrada 17 2 2 2 5" xfId="30767"/>
    <cellStyle name="Entrada 17 2 2 2 5 2" xfId="30768"/>
    <cellStyle name="Entrada 17 2 2 2 6" xfId="30769"/>
    <cellStyle name="Entrada 17 2 2 2 7" xfId="30770"/>
    <cellStyle name="Entrada 17 2 2 2 8" xfId="30771"/>
    <cellStyle name="Entrada 17 2 2 2 9" xfId="30772"/>
    <cellStyle name="Entrada 17 2 2 3" xfId="30773"/>
    <cellStyle name="Entrada 17 2 2 3 2" xfId="30774"/>
    <cellStyle name="Entrada 17 2 2 3 2 2" xfId="30775"/>
    <cellStyle name="Entrada 17 2 2 3 3" xfId="30776"/>
    <cellStyle name="Entrada 17 2 2 3 3 2" xfId="30777"/>
    <cellStyle name="Entrada 17 2 2 3 4" xfId="30778"/>
    <cellStyle name="Entrada 17 2 2 3 4 2" xfId="30779"/>
    <cellStyle name="Entrada 17 2 2 3 5" xfId="30780"/>
    <cellStyle name="Entrada 17 2 2 3 6" xfId="30781"/>
    <cellStyle name="Entrada 17 2 2 3 7" xfId="30782"/>
    <cellStyle name="Entrada 17 2 2 4" xfId="30783"/>
    <cellStyle name="Entrada 17 2 3" xfId="30784"/>
    <cellStyle name="Entrada 17 2 3 2" xfId="30785"/>
    <cellStyle name="Entrada 17 2 3 2 10" xfId="30786"/>
    <cellStyle name="Entrada 17 2 3 2 2" xfId="30787"/>
    <cellStyle name="Entrada 17 2 3 2 2 2" xfId="30788"/>
    <cellStyle name="Entrada 17 2 3 2 2 2 2" xfId="30789"/>
    <cellStyle name="Entrada 17 2 3 2 2 3" xfId="30790"/>
    <cellStyle name="Entrada 17 2 3 2 2 3 2" xfId="30791"/>
    <cellStyle name="Entrada 17 2 3 2 2 4" xfId="30792"/>
    <cellStyle name="Entrada 17 2 3 2 2 4 2" xfId="30793"/>
    <cellStyle name="Entrada 17 2 3 2 2 5" xfId="30794"/>
    <cellStyle name="Entrada 17 2 3 2 2 6" xfId="30795"/>
    <cellStyle name="Entrada 17 2 3 2 2 7" xfId="30796"/>
    <cellStyle name="Entrada 17 2 3 2 3" xfId="30797"/>
    <cellStyle name="Entrada 17 2 3 2 3 2" xfId="30798"/>
    <cellStyle name="Entrada 17 2 3 2 4" xfId="30799"/>
    <cellStyle name="Entrada 17 2 3 2 4 2" xfId="30800"/>
    <cellStyle name="Entrada 17 2 3 2 5" xfId="30801"/>
    <cellStyle name="Entrada 17 2 3 2 5 2" xfId="30802"/>
    <cellStyle name="Entrada 17 2 3 2 6" xfId="30803"/>
    <cellStyle name="Entrada 17 2 3 2 7" xfId="30804"/>
    <cellStyle name="Entrada 17 2 3 2 8" xfId="30805"/>
    <cellStyle name="Entrada 17 2 3 2 9" xfId="30806"/>
    <cellStyle name="Entrada 17 2 3 3" xfId="30807"/>
    <cellStyle name="Entrada 17 2 3 3 2" xfId="30808"/>
    <cellStyle name="Entrada 17 2 3 3 2 2" xfId="30809"/>
    <cellStyle name="Entrada 17 2 3 3 3" xfId="30810"/>
    <cellStyle name="Entrada 17 2 3 3 3 2" xfId="30811"/>
    <cellStyle name="Entrada 17 2 3 3 4" xfId="30812"/>
    <cellStyle name="Entrada 17 2 3 3 4 2" xfId="30813"/>
    <cellStyle name="Entrada 17 2 3 3 5" xfId="30814"/>
    <cellStyle name="Entrada 17 2 3 3 6" xfId="30815"/>
    <cellStyle name="Entrada 17 2 3 3 7" xfId="30816"/>
    <cellStyle name="Entrada 17 2 3 4" xfId="30817"/>
    <cellStyle name="Entrada 17 2 4" xfId="30818"/>
    <cellStyle name="Entrada 17 2 4 10" xfId="30819"/>
    <cellStyle name="Entrada 17 2 4 11" xfId="30820"/>
    <cellStyle name="Entrada 17 2 4 2" xfId="30821"/>
    <cellStyle name="Entrada 17 2 4 2 2" xfId="30822"/>
    <cellStyle name="Entrada 17 2 4 2 2 2" xfId="30823"/>
    <cellStyle name="Entrada 17 2 4 2 3" xfId="30824"/>
    <cellStyle name="Entrada 17 2 4 2 3 2" xfId="30825"/>
    <cellStyle name="Entrada 17 2 4 2 4" xfId="30826"/>
    <cellStyle name="Entrada 17 2 4 2 4 2" xfId="30827"/>
    <cellStyle name="Entrada 17 2 4 2 5" xfId="30828"/>
    <cellStyle name="Entrada 17 2 4 2 6" xfId="30829"/>
    <cellStyle name="Entrada 17 2 4 2 7" xfId="30830"/>
    <cellStyle name="Entrada 17 2 4 3" xfId="30831"/>
    <cellStyle name="Entrada 17 2 4 3 2" xfId="30832"/>
    <cellStyle name="Entrada 17 2 4 3 3" xfId="30833"/>
    <cellStyle name="Entrada 17 2 4 3 4" xfId="30834"/>
    <cellStyle name="Entrada 17 2 4 4" xfId="30835"/>
    <cellStyle name="Entrada 17 2 4 4 2" xfId="30836"/>
    <cellStyle name="Entrada 17 2 4 5" xfId="30837"/>
    <cellStyle name="Entrada 17 2 4 5 2" xfId="30838"/>
    <cellStyle name="Entrada 17 2 4 6" xfId="30839"/>
    <cellStyle name="Entrada 17 2 4 7" xfId="30840"/>
    <cellStyle name="Entrada 17 2 4 8" xfId="30841"/>
    <cellStyle name="Entrada 17 2 4 9" xfId="30842"/>
    <cellStyle name="Entrada 17 2 5" xfId="30843"/>
    <cellStyle name="Entrada 17 2 5 10" xfId="30844"/>
    <cellStyle name="Entrada 17 2 5 2" xfId="30845"/>
    <cellStyle name="Entrada 17 2 5 2 2" xfId="30846"/>
    <cellStyle name="Entrada 17 2 5 2 2 2" xfId="30847"/>
    <cellStyle name="Entrada 17 2 5 2 3" xfId="30848"/>
    <cellStyle name="Entrada 17 2 5 2 3 2" xfId="30849"/>
    <cellStyle name="Entrada 17 2 5 2 4" xfId="30850"/>
    <cellStyle name="Entrada 17 2 5 2 4 2" xfId="30851"/>
    <cellStyle name="Entrada 17 2 5 2 5" xfId="30852"/>
    <cellStyle name="Entrada 17 2 5 2 6" xfId="30853"/>
    <cellStyle name="Entrada 17 2 5 2 7" xfId="30854"/>
    <cellStyle name="Entrada 17 2 5 3" xfId="30855"/>
    <cellStyle name="Entrada 17 2 5 3 2" xfId="30856"/>
    <cellStyle name="Entrada 17 2 5 4" xfId="30857"/>
    <cellStyle name="Entrada 17 2 5 4 2" xfId="30858"/>
    <cellStyle name="Entrada 17 2 5 5" xfId="30859"/>
    <cellStyle name="Entrada 17 2 5 5 2" xfId="30860"/>
    <cellStyle name="Entrada 17 2 5 6" xfId="30861"/>
    <cellStyle name="Entrada 17 2 5 7" xfId="30862"/>
    <cellStyle name="Entrada 17 2 5 8" xfId="30863"/>
    <cellStyle name="Entrada 17 2 5 9" xfId="30864"/>
    <cellStyle name="Entrada 17 2 6" xfId="30865"/>
    <cellStyle name="Entrada 2" xfId="716"/>
    <cellStyle name="Entrada 2 2" xfId="717"/>
    <cellStyle name="Entrada 2 2 2" xfId="30866"/>
    <cellStyle name="Entrada 2 2 2 2" xfId="30867"/>
    <cellStyle name="Entrada 2 2 2 2 10" xfId="30868"/>
    <cellStyle name="Entrada 2 2 2 2 2" xfId="30869"/>
    <cellStyle name="Entrada 2 2 2 2 2 2" xfId="30870"/>
    <cellStyle name="Entrada 2 2 2 2 2 2 2" xfId="30871"/>
    <cellStyle name="Entrada 2 2 2 2 2 3" xfId="30872"/>
    <cellStyle name="Entrada 2 2 2 2 2 3 2" xfId="30873"/>
    <cellStyle name="Entrada 2 2 2 2 2 4" xfId="30874"/>
    <cellStyle name="Entrada 2 2 2 2 2 4 2" xfId="30875"/>
    <cellStyle name="Entrada 2 2 2 2 2 5" xfId="30876"/>
    <cellStyle name="Entrada 2 2 2 2 2 6" xfId="30877"/>
    <cellStyle name="Entrada 2 2 2 2 2 7" xfId="30878"/>
    <cellStyle name="Entrada 2 2 2 2 3" xfId="30879"/>
    <cellStyle name="Entrada 2 2 2 2 3 2" xfId="30880"/>
    <cellStyle name="Entrada 2 2 2 2 4" xfId="30881"/>
    <cellStyle name="Entrada 2 2 2 2 4 2" xfId="30882"/>
    <cellStyle name="Entrada 2 2 2 2 5" xfId="30883"/>
    <cellStyle name="Entrada 2 2 2 2 5 2" xfId="30884"/>
    <cellStyle name="Entrada 2 2 2 2 6" xfId="30885"/>
    <cellStyle name="Entrada 2 2 2 2 7" xfId="30886"/>
    <cellStyle name="Entrada 2 2 2 2 8" xfId="30887"/>
    <cellStyle name="Entrada 2 2 2 2 9" xfId="30888"/>
    <cellStyle name="Entrada 2 2 2 3" xfId="30889"/>
    <cellStyle name="Entrada 2 2 2 3 2" xfId="30890"/>
    <cellStyle name="Entrada 2 2 2 3 2 2" xfId="30891"/>
    <cellStyle name="Entrada 2 2 2 3 3" xfId="30892"/>
    <cellStyle name="Entrada 2 2 2 3 3 2" xfId="30893"/>
    <cellStyle name="Entrada 2 2 2 3 4" xfId="30894"/>
    <cellStyle name="Entrada 2 2 2 3 4 2" xfId="30895"/>
    <cellStyle name="Entrada 2 2 2 3 5" xfId="30896"/>
    <cellStyle name="Entrada 2 2 2 3 6" xfId="30897"/>
    <cellStyle name="Entrada 2 2 2 3 7" xfId="30898"/>
    <cellStyle name="Entrada 2 2 2 4" xfId="30899"/>
    <cellStyle name="Entrada 2 2 3" xfId="30900"/>
    <cellStyle name="Entrada 2 2 4" xfId="30901"/>
    <cellStyle name="Entrada 2 2 4 10" xfId="30902"/>
    <cellStyle name="Entrada 2 2 4 11" xfId="30903"/>
    <cellStyle name="Entrada 2 2 4 2" xfId="30904"/>
    <cellStyle name="Entrada 2 2 4 2 2" xfId="30905"/>
    <cellStyle name="Entrada 2 2 4 2 2 2" xfId="30906"/>
    <cellStyle name="Entrada 2 2 4 2 3" xfId="30907"/>
    <cellStyle name="Entrada 2 2 4 2 3 2" xfId="30908"/>
    <cellStyle name="Entrada 2 2 4 2 4" xfId="30909"/>
    <cellStyle name="Entrada 2 2 4 2 4 2" xfId="30910"/>
    <cellStyle name="Entrada 2 2 4 2 5" xfId="30911"/>
    <cellStyle name="Entrada 2 2 4 2 6" xfId="30912"/>
    <cellStyle name="Entrada 2 2 4 2 7" xfId="30913"/>
    <cellStyle name="Entrada 2 2 4 3" xfId="30914"/>
    <cellStyle name="Entrada 2 2 4 3 2" xfId="30915"/>
    <cellStyle name="Entrada 2 2 4 3 3" xfId="30916"/>
    <cellStyle name="Entrada 2 2 4 3 4" xfId="30917"/>
    <cellStyle name="Entrada 2 2 4 4" xfId="30918"/>
    <cellStyle name="Entrada 2 2 4 4 2" xfId="30919"/>
    <cellStyle name="Entrada 2 2 4 5" xfId="30920"/>
    <cellStyle name="Entrada 2 2 4 5 2" xfId="30921"/>
    <cellStyle name="Entrada 2 2 4 6" xfId="30922"/>
    <cellStyle name="Entrada 2 2 4 7" xfId="30923"/>
    <cellStyle name="Entrada 2 2 4 8" xfId="30924"/>
    <cellStyle name="Entrada 2 2 4 9" xfId="30925"/>
    <cellStyle name="Entrada 2 2 5" xfId="30926"/>
    <cellStyle name="Entrada 2 2 5 10" xfId="30927"/>
    <cellStyle name="Entrada 2 2 5 2" xfId="30928"/>
    <cellStyle name="Entrada 2 2 5 2 2" xfId="30929"/>
    <cellStyle name="Entrada 2 2 5 2 2 2" xfId="30930"/>
    <cellStyle name="Entrada 2 2 5 2 3" xfId="30931"/>
    <cellStyle name="Entrada 2 2 5 2 3 2" xfId="30932"/>
    <cellStyle name="Entrada 2 2 5 2 4" xfId="30933"/>
    <cellStyle name="Entrada 2 2 5 2 4 2" xfId="30934"/>
    <cellStyle name="Entrada 2 2 5 2 5" xfId="30935"/>
    <cellStyle name="Entrada 2 2 5 2 6" xfId="30936"/>
    <cellStyle name="Entrada 2 2 5 2 7" xfId="30937"/>
    <cellStyle name="Entrada 2 2 5 3" xfId="30938"/>
    <cellStyle name="Entrada 2 2 5 3 2" xfId="30939"/>
    <cellStyle name="Entrada 2 2 5 4" xfId="30940"/>
    <cellStyle name="Entrada 2 2 5 4 2" xfId="30941"/>
    <cellStyle name="Entrada 2 2 5 5" xfId="30942"/>
    <cellStyle name="Entrada 2 2 5 5 2" xfId="30943"/>
    <cellStyle name="Entrada 2 2 5 6" xfId="30944"/>
    <cellStyle name="Entrada 2 2 5 7" xfId="30945"/>
    <cellStyle name="Entrada 2 2 5 8" xfId="30946"/>
    <cellStyle name="Entrada 2 2 5 9" xfId="30947"/>
    <cellStyle name="Entrada 2 2 6" xfId="30948"/>
    <cellStyle name="Entrada 3" xfId="718"/>
    <cellStyle name="Entrada 3 2" xfId="719"/>
    <cellStyle name="Entrada 3 2 2" xfId="30949"/>
    <cellStyle name="Entrada 3 2 2 2" xfId="30950"/>
    <cellStyle name="Entrada 3 2 2 2 10" xfId="30951"/>
    <cellStyle name="Entrada 3 2 2 2 2" xfId="30952"/>
    <cellStyle name="Entrada 3 2 2 2 2 2" xfId="30953"/>
    <cellStyle name="Entrada 3 2 2 2 2 2 2" xfId="30954"/>
    <cellStyle name="Entrada 3 2 2 2 2 3" xfId="30955"/>
    <cellStyle name="Entrada 3 2 2 2 2 3 2" xfId="30956"/>
    <cellStyle name="Entrada 3 2 2 2 2 4" xfId="30957"/>
    <cellStyle name="Entrada 3 2 2 2 2 4 2" xfId="30958"/>
    <cellStyle name="Entrada 3 2 2 2 2 5" xfId="30959"/>
    <cellStyle name="Entrada 3 2 2 2 2 6" xfId="30960"/>
    <cellStyle name="Entrada 3 2 2 2 2 7" xfId="30961"/>
    <cellStyle name="Entrada 3 2 2 2 3" xfId="30962"/>
    <cellStyle name="Entrada 3 2 2 2 3 2" xfId="30963"/>
    <cellStyle name="Entrada 3 2 2 2 4" xfId="30964"/>
    <cellStyle name="Entrada 3 2 2 2 4 2" xfId="30965"/>
    <cellStyle name="Entrada 3 2 2 2 5" xfId="30966"/>
    <cellStyle name="Entrada 3 2 2 2 5 2" xfId="30967"/>
    <cellStyle name="Entrada 3 2 2 2 6" xfId="30968"/>
    <cellStyle name="Entrada 3 2 2 2 7" xfId="30969"/>
    <cellStyle name="Entrada 3 2 2 2 8" xfId="30970"/>
    <cellStyle name="Entrada 3 2 2 2 9" xfId="30971"/>
    <cellStyle name="Entrada 3 2 2 3" xfId="30972"/>
    <cellStyle name="Entrada 3 2 2 3 2" xfId="30973"/>
    <cellStyle name="Entrada 3 2 2 3 2 2" xfId="30974"/>
    <cellStyle name="Entrada 3 2 2 3 3" xfId="30975"/>
    <cellStyle name="Entrada 3 2 2 3 3 2" xfId="30976"/>
    <cellStyle name="Entrada 3 2 2 3 4" xfId="30977"/>
    <cellStyle name="Entrada 3 2 2 3 4 2" xfId="30978"/>
    <cellStyle name="Entrada 3 2 2 3 5" xfId="30979"/>
    <cellStyle name="Entrada 3 2 2 3 6" xfId="30980"/>
    <cellStyle name="Entrada 3 2 2 3 7" xfId="30981"/>
    <cellStyle name="Entrada 3 2 2 4" xfId="30982"/>
    <cellStyle name="Entrada 3 2 3" xfId="30983"/>
    <cellStyle name="Entrada 3 2 4" xfId="30984"/>
    <cellStyle name="Entrada 3 2 4 10" xfId="30985"/>
    <cellStyle name="Entrada 3 2 4 11" xfId="30986"/>
    <cellStyle name="Entrada 3 2 4 2" xfId="30987"/>
    <cellStyle name="Entrada 3 2 4 2 2" xfId="30988"/>
    <cellStyle name="Entrada 3 2 4 2 2 2" xfId="30989"/>
    <cellStyle name="Entrada 3 2 4 2 3" xfId="30990"/>
    <cellStyle name="Entrada 3 2 4 2 3 2" xfId="30991"/>
    <cellStyle name="Entrada 3 2 4 2 4" xfId="30992"/>
    <cellStyle name="Entrada 3 2 4 2 4 2" xfId="30993"/>
    <cellStyle name="Entrada 3 2 4 2 5" xfId="30994"/>
    <cellStyle name="Entrada 3 2 4 2 6" xfId="30995"/>
    <cellStyle name="Entrada 3 2 4 2 7" xfId="30996"/>
    <cellStyle name="Entrada 3 2 4 3" xfId="30997"/>
    <cellStyle name="Entrada 3 2 4 3 2" xfId="30998"/>
    <cellStyle name="Entrada 3 2 4 3 3" xfId="30999"/>
    <cellStyle name="Entrada 3 2 4 3 4" xfId="31000"/>
    <cellStyle name="Entrada 3 2 4 4" xfId="31001"/>
    <cellStyle name="Entrada 3 2 4 4 2" xfId="31002"/>
    <cellStyle name="Entrada 3 2 4 5" xfId="31003"/>
    <cellStyle name="Entrada 3 2 4 5 2" xfId="31004"/>
    <cellStyle name="Entrada 3 2 4 6" xfId="31005"/>
    <cellStyle name="Entrada 3 2 4 7" xfId="31006"/>
    <cellStyle name="Entrada 3 2 4 8" xfId="31007"/>
    <cellStyle name="Entrada 3 2 4 9" xfId="31008"/>
    <cellStyle name="Entrada 3 2 5" xfId="31009"/>
    <cellStyle name="Entrada 3 2 5 10" xfId="31010"/>
    <cellStyle name="Entrada 3 2 5 2" xfId="31011"/>
    <cellStyle name="Entrada 3 2 5 2 2" xfId="31012"/>
    <cellStyle name="Entrada 3 2 5 2 2 2" xfId="31013"/>
    <cellStyle name="Entrada 3 2 5 2 3" xfId="31014"/>
    <cellStyle name="Entrada 3 2 5 2 3 2" xfId="31015"/>
    <cellStyle name="Entrada 3 2 5 2 4" xfId="31016"/>
    <cellStyle name="Entrada 3 2 5 2 4 2" xfId="31017"/>
    <cellStyle name="Entrada 3 2 5 2 5" xfId="31018"/>
    <cellStyle name="Entrada 3 2 5 2 6" xfId="31019"/>
    <cellStyle name="Entrada 3 2 5 2 7" xfId="31020"/>
    <cellStyle name="Entrada 3 2 5 3" xfId="31021"/>
    <cellStyle name="Entrada 3 2 5 3 2" xfId="31022"/>
    <cellStyle name="Entrada 3 2 5 4" xfId="31023"/>
    <cellStyle name="Entrada 3 2 5 4 2" xfId="31024"/>
    <cellStyle name="Entrada 3 2 5 5" xfId="31025"/>
    <cellStyle name="Entrada 3 2 5 5 2" xfId="31026"/>
    <cellStyle name="Entrada 3 2 5 6" xfId="31027"/>
    <cellStyle name="Entrada 3 2 5 7" xfId="31028"/>
    <cellStyle name="Entrada 3 2 5 8" xfId="31029"/>
    <cellStyle name="Entrada 3 2 5 9" xfId="31030"/>
    <cellStyle name="Entrada 3 2 6" xfId="31031"/>
    <cellStyle name="Entrada 4" xfId="720"/>
    <cellStyle name="Entrada 4 2" xfId="721"/>
    <cellStyle name="Entrada 4 2 2" xfId="31032"/>
    <cellStyle name="Entrada 4 2 2 2" xfId="31033"/>
    <cellStyle name="Entrada 4 2 2 2 10" xfId="31034"/>
    <cellStyle name="Entrada 4 2 2 2 2" xfId="31035"/>
    <cellStyle name="Entrada 4 2 2 2 2 2" xfId="31036"/>
    <cellStyle name="Entrada 4 2 2 2 2 2 2" xfId="31037"/>
    <cellStyle name="Entrada 4 2 2 2 2 3" xfId="31038"/>
    <cellStyle name="Entrada 4 2 2 2 2 3 2" xfId="31039"/>
    <cellStyle name="Entrada 4 2 2 2 2 4" xfId="31040"/>
    <cellStyle name="Entrada 4 2 2 2 2 4 2" xfId="31041"/>
    <cellStyle name="Entrada 4 2 2 2 2 5" xfId="31042"/>
    <cellStyle name="Entrada 4 2 2 2 2 6" xfId="31043"/>
    <cellStyle name="Entrada 4 2 2 2 2 7" xfId="31044"/>
    <cellStyle name="Entrada 4 2 2 2 3" xfId="31045"/>
    <cellStyle name="Entrada 4 2 2 2 3 2" xfId="31046"/>
    <cellStyle name="Entrada 4 2 2 2 4" xfId="31047"/>
    <cellStyle name="Entrada 4 2 2 2 4 2" xfId="31048"/>
    <cellStyle name="Entrada 4 2 2 2 5" xfId="31049"/>
    <cellStyle name="Entrada 4 2 2 2 5 2" xfId="31050"/>
    <cellStyle name="Entrada 4 2 2 2 6" xfId="31051"/>
    <cellStyle name="Entrada 4 2 2 2 7" xfId="31052"/>
    <cellStyle name="Entrada 4 2 2 2 8" xfId="31053"/>
    <cellStyle name="Entrada 4 2 2 2 9" xfId="31054"/>
    <cellStyle name="Entrada 4 2 2 3" xfId="31055"/>
    <cellStyle name="Entrada 4 2 2 3 2" xfId="31056"/>
    <cellStyle name="Entrada 4 2 2 3 2 2" xfId="31057"/>
    <cellStyle name="Entrada 4 2 2 3 3" xfId="31058"/>
    <cellStyle name="Entrada 4 2 2 3 3 2" xfId="31059"/>
    <cellStyle name="Entrada 4 2 2 3 4" xfId="31060"/>
    <cellStyle name="Entrada 4 2 2 3 4 2" xfId="31061"/>
    <cellStyle name="Entrada 4 2 2 3 5" xfId="31062"/>
    <cellStyle name="Entrada 4 2 2 3 6" xfId="31063"/>
    <cellStyle name="Entrada 4 2 2 3 7" xfId="31064"/>
    <cellStyle name="Entrada 4 2 2 4" xfId="31065"/>
    <cellStyle name="Entrada 4 2 3" xfId="31066"/>
    <cellStyle name="Entrada 4 2 3 2" xfId="31067"/>
    <cellStyle name="Entrada 4 2 3 2 10" xfId="31068"/>
    <cellStyle name="Entrada 4 2 3 2 2" xfId="31069"/>
    <cellStyle name="Entrada 4 2 3 2 2 2" xfId="31070"/>
    <cellStyle name="Entrada 4 2 3 2 2 2 2" xfId="31071"/>
    <cellStyle name="Entrada 4 2 3 2 2 3" xfId="31072"/>
    <cellStyle name="Entrada 4 2 3 2 2 3 2" xfId="31073"/>
    <cellStyle name="Entrada 4 2 3 2 2 4" xfId="31074"/>
    <cellStyle name="Entrada 4 2 3 2 2 4 2" xfId="31075"/>
    <cellStyle name="Entrada 4 2 3 2 2 5" xfId="31076"/>
    <cellStyle name="Entrada 4 2 3 2 2 6" xfId="31077"/>
    <cellStyle name="Entrada 4 2 3 2 2 7" xfId="31078"/>
    <cellStyle name="Entrada 4 2 3 2 3" xfId="31079"/>
    <cellStyle name="Entrada 4 2 3 2 3 2" xfId="31080"/>
    <cellStyle name="Entrada 4 2 3 2 4" xfId="31081"/>
    <cellStyle name="Entrada 4 2 3 2 4 2" xfId="31082"/>
    <cellStyle name="Entrada 4 2 3 2 5" xfId="31083"/>
    <cellStyle name="Entrada 4 2 3 2 5 2" xfId="31084"/>
    <cellStyle name="Entrada 4 2 3 2 6" xfId="31085"/>
    <cellStyle name="Entrada 4 2 3 2 7" xfId="31086"/>
    <cellStyle name="Entrada 4 2 3 2 8" xfId="31087"/>
    <cellStyle name="Entrada 4 2 3 2 9" xfId="31088"/>
    <cellStyle name="Entrada 4 2 3 3" xfId="31089"/>
    <cellStyle name="Entrada 4 2 3 3 2" xfId="31090"/>
    <cellStyle name="Entrada 4 2 3 3 2 2" xfId="31091"/>
    <cellStyle name="Entrada 4 2 3 3 3" xfId="31092"/>
    <cellStyle name="Entrada 4 2 3 3 3 2" xfId="31093"/>
    <cellStyle name="Entrada 4 2 3 3 4" xfId="31094"/>
    <cellStyle name="Entrada 4 2 3 3 4 2" xfId="31095"/>
    <cellStyle name="Entrada 4 2 3 3 5" xfId="31096"/>
    <cellStyle name="Entrada 4 2 3 3 6" xfId="31097"/>
    <cellStyle name="Entrada 4 2 3 3 7" xfId="31098"/>
    <cellStyle name="Entrada 4 2 3 4" xfId="31099"/>
    <cellStyle name="Entrada 4 2 4" xfId="31100"/>
    <cellStyle name="Entrada 4 2 4 10" xfId="31101"/>
    <cellStyle name="Entrada 4 2 4 11" xfId="31102"/>
    <cellStyle name="Entrada 4 2 4 2" xfId="31103"/>
    <cellStyle name="Entrada 4 2 4 2 2" xfId="31104"/>
    <cellStyle name="Entrada 4 2 4 2 2 2" xfId="31105"/>
    <cellStyle name="Entrada 4 2 4 2 3" xfId="31106"/>
    <cellStyle name="Entrada 4 2 4 2 3 2" xfId="31107"/>
    <cellStyle name="Entrada 4 2 4 2 4" xfId="31108"/>
    <cellStyle name="Entrada 4 2 4 2 4 2" xfId="31109"/>
    <cellStyle name="Entrada 4 2 4 2 5" xfId="31110"/>
    <cellStyle name="Entrada 4 2 4 2 6" xfId="31111"/>
    <cellStyle name="Entrada 4 2 4 2 7" xfId="31112"/>
    <cellStyle name="Entrada 4 2 4 3" xfId="31113"/>
    <cellStyle name="Entrada 4 2 4 3 2" xfId="31114"/>
    <cellStyle name="Entrada 4 2 4 3 3" xfId="31115"/>
    <cellStyle name="Entrada 4 2 4 3 4" xfId="31116"/>
    <cellStyle name="Entrada 4 2 4 4" xfId="31117"/>
    <cellStyle name="Entrada 4 2 4 4 2" xfId="31118"/>
    <cellStyle name="Entrada 4 2 4 5" xfId="31119"/>
    <cellStyle name="Entrada 4 2 4 5 2" xfId="31120"/>
    <cellStyle name="Entrada 4 2 4 6" xfId="31121"/>
    <cellStyle name="Entrada 4 2 4 7" xfId="31122"/>
    <cellStyle name="Entrada 4 2 4 8" xfId="31123"/>
    <cellStyle name="Entrada 4 2 4 9" xfId="31124"/>
    <cellStyle name="Entrada 4 2 5" xfId="31125"/>
    <cellStyle name="Entrada 4 2 5 10" xfId="31126"/>
    <cellStyle name="Entrada 4 2 5 2" xfId="31127"/>
    <cellStyle name="Entrada 4 2 5 2 2" xfId="31128"/>
    <cellStyle name="Entrada 4 2 5 2 2 2" xfId="31129"/>
    <cellStyle name="Entrada 4 2 5 2 3" xfId="31130"/>
    <cellStyle name="Entrada 4 2 5 2 3 2" xfId="31131"/>
    <cellStyle name="Entrada 4 2 5 2 4" xfId="31132"/>
    <cellStyle name="Entrada 4 2 5 2 4 2" xfId="31133"/>
    <cellStyle name="Entrada 4 2 5 2 5" xfId="31134"/>
    <cellStyle name="Entrada 4 2 5 2 6" xfId="31135"/>
    <cellStyle name="Entrada 4 2 5 2 7" xfId="31136"/>
    <cellStyle name="Entrada 4 2 5 3" xfId="31137"/>
    <cellStyle name="Entrada 4 2 5 3 2" xfId="31138"/>
    <cellStyle name="Entrada 4 2 5 4" xfId="31139"/>
    <cellStyle name="Entrada 4 2 5 4 2" xfId="31140"/>
    <cellStyle name="Entrada 4 2 5 5" xfId="31141"/>
    <cellStyle name="Entrada 4 2 5 5 2" xfId="31142"/>
    <cellStyle name="Entrada 4 2 5 6" xfId="31143"/>
    <cellStyle name="Entrada 4 2 5 7" xfId="31144"/>
    <cellStyle name="Entrada 4 2 5 8" xfId="31145"/>
    <cellStyle name="Entrada 4 2 5 9" xfId="31146"/>
    <cellStyle name="Entrada 4 2 6" xfId="31147"/>
    <cellStyle name="Entrada 5" xfId="722"/>
    <cellStyle name="Entrada 5 2" xfId="723"/>
    <cellStyle name="Entrada 5 2 2" xfId="31148"/>
    <cellStyle name="Entrada 5 2 2 2" xfId="31149"/>
    <cellStyle name="Entrada 5 2 2 2 10" xfId="31150"/>
    <cellStyle name="Entrada 5 2 2 2 2" xfId="31151"/>
    <cellStyle name="Entrada 5 2 2 2 2 2" xfId="31152"/>
    <cellStyle name="Entrada 5 2 2 2 2 2 2" xfId="31153"/>
    <cellStyle name="Entrada 5 2 2 2 2 3" xfId="31154"/>
    <cellStyle name="Entrada 5 2 2 2 2 3 2" xfId="31155"/>
    <cellStyle name="Entrada 5 2 2 2 2 4" xfId="31156"/>
    <cellStyle name="Entrada 5 2 2 2 2 4 2" xfId="31157"/>
    <cellStyle name="Entrada 5 2 2 2 2 5" xfId="31158"/>
    <cellStyle name="Entrada 5 2 2 2 2 6" xfId="31159"/>
    <cellStyle name="Entrada 5 2 2 2 2 7" xfId="31160"/>
    <cellStyle name="Entrada 5 2 2 2 3" xfId="31161"/>
    <cellStyle name="Entrada 5 2 2 2 3 2" xfId="31162"/>
    <cellStyle name="Entrada 5 2 2 2 4" xfId="31163"/>
    <cellStyle name="Entrada 5 2 2 2 4 2" xfId="31164"/>
    <cellStyle name="Entrada 5 2 2 2 5" xfId="31165"/>
    <cellStyle name="Entrada 5 2 2 2 5 2" xfId="31166"/>
    <cellStyle name="Entrada 5 2 2 2 6" xfId="31167"/>
    <cellStyle name="Entrada 5 2 2 2 7" xfId="31168"/>
    <cellStyle name="Entrada 5 2 2 2 8" xfId="31169"/>
    <cellStyle name="Entrada 5 2 2 2 9" xfId="31170"/>
    <cellStyle name="Entrada 5 2 2 3" xfId="31171"/>
    <cellStyle name="Entrada 5 2 2 3 2" xfId="31172"/>
    <cellStyle name="Entrada 5 2 2 3 2 2" xfId="31173"/>
    <cellStyle name="Entrada 5 2 2 3 3" xfId="31174"/>
    <cellStyle name="Entrada 5 2 2 3 3 2" xfId="31175"/>
    <cellStyle name="Entrada 5 2 2 3 4" xfId="31176"/>
    <cellStyle name="Entrada 5 2 2 3 4 2" xfId="31177"/>
    <cellStyle name="Entrada 5 2 2 3 5" xfId="31178"/>
    <cellStyle name="Entrada 5 2 2 3 6" xfId="31179"/>
    <cellStyle name="Entrada 5 2 2 3 7" xfId="31180"/>
    <cellStyle name="Entrada 5 2 2 4" xfId="31181"/>
    <cellStyle name="Entrada 5 2 3" xfId="31182"/>
    <cellStyle name="Entrada 5 2 3 2" xfId="31183"/>
    <cellStyle name="Entrada 5 2 3 2 10" xfId="31184"/>
    <cellStyle name="Entrada 5 2 3 2 2" xfId="31185"/>
    <cellStyle name="Entrada 5 2 3 2 2 2" xfId="31186"/>
    <cellStyle name="Entrada 5 2 3 2 2 2 2" xfId="31187"/>
    <cellStyle name="Entrada 5 2 3 2 2 3" xfId="31188"/>
    <cellStyle name="Entrada 5 2 3 2 2 3 2" xfId="31189"/>
    <cellStyle name="Entrada 5 2 3 2 2 4" xfId="31190"/>
    <cellStyle name="Entrada 5 2 3 2 2 4 2" xfId="31191"/>
    <cellStyle name="Entrada 5 2 3 2 2 5" xfId="31192"/>
    <cellStyle name="Entrada 5 2 3 2 2 6" xfId="31193"/>
    <cellStyle name="Entrada 5 2 3 2 2 7" xfId="31194"/>
    <cellStyle name="Entrada 5 2 3 2 3" xfId="31195"/>
    <cellStyle name="Entrada 5 2 3 2 3 2" xfId="31196"/>
    <cellStyle name="Entrada 5 2 3 2 4" xfId="31197"/>
    <cellStyle name="Entrada 5 2 3 2 4 2" xfId="31198"/>
    <cellStyle name="Entrada 5 2 3 2 5" xfId="31199"/>
    <cellStyle name="Entrada 5 2 3 2 5 2" xfId="31200"/>
    <cellStyle name="Entrada 5 2 3 2 6" xfId="31201"/>
    <cellStyle name="Entrada 5 2 3 2 7" xfId="31202"/>
    <cellStyle name="Entrada 5 2 3 2 8" xfId="31203"/>
    <cellStyle name="Entrada 5 2 3 2 9" xfId="31204"/>
    <cellStyle name="Entrada 5 2 3 3" xfId="31205"/>
    <cellStyle name="Entrada 5 2 3 3 2" xfId="31206"/>
    <cellStyle name="Entrada 5 2 3 3 2 2" xfId="31207"/>
    <cellStyle name="Entrada 5 2 3 3 3" xfId="31208"/>
    <cellStyle name="Entrada 5 2 3 3 3 2" xfId="31209"/>
    <cellStyle name="Entrada 5 2 3 3 4" xfId="31210"/>
    <cellStyle name="Entrada 5 2 3 3 4 2" xfId="31211"/>
    <cellStyle name="Entrada 5 2 3 3 5" xfId="31212"/>
    <cellStyle name="Entrada 5 2 3 3 6" xfId="31213"/>
    <cellStyle name="Entrada 5 2 3 3 7" xfId="31214"/>
    <cellStyle name="Entrada 5 2 3 4" xfId="31215"/>
    <cellStyle name="Entrada 5 2 4" xfId="31216"/>
    <cellStyle name="Entrada 5 2 4 10" xfId="31217"/>
    <cellStyle name="Entrada 5 2 4 11" xfId="31218"/>
    <cellStyle name="Entrada 5 2 4 2" xfId="31219"/>
    <cellStyle name="Entrada 5 2 4 2 2" xfId="31220"/>
    <cellStyle name="Entrada 5 2 4 2 2 2" xfId="31221"/>
    <cellStyle name="Entrada 5 2 4 2 3" xfId="31222"/>
    <cellStyle name="Entrada 5 2 4 2 3 2" xfId="31223"/>
    <cellStyle name="Entrada 5 2 4 2 4" xfId="31224"/>
    <cellStyle name="Entrada 5 2 4 2 4 2" xfId="31225"/>
    <cellStyle name="Entrada 5 2 4 2 5" xfId="31226"/>
    <cellStyle name="Entrada 5 2 4 2 6" xfId="31227"/>
    <cellStyle name="Entrada 5 2 4 2 7" xfId="31228"/>
    <cellStyle name="Entrada 5 2 4 3" xfId="31229"/>
    <cellStyle name="Entrada 5 2 4 3 2" xfId="31230"/>
    <cellStyle name="Entrada 5 2 4 3 3" xfId="31231"/>
    <cellStyle name="Entrada 5 2 4 3 4" xfId="31232"/>
    <cellStyle name="Entrada 5 2 4 4" xfId="31233"/>
    <cellStyle name="Entrada 5 2 4 4 2" xfId="31234"/>
    <cellStyle name="Entrada 5 2 4 5" xfId="31235"/>
    <cellStyle name="Entrada 5 2 4 5 2" xfId="31236"/>
    <cellStyle name="Entrada 5 2 4 6" xfId="31237"/>
    <cellStyle name="Entrada 5 2 4 7" xfId="31238"/>
    <cellStyle name="Entrada 5 2 4 8" xfId="31239"/>
    <cellStyle name="Entrada 5 2 4 9" xfId="31240"/>
    <cellStyle name="Entrada 5 2 5" xfId="31241"/>
    <cellStyle name="Entrada 5 2 5 10" xfId="31242"/>
    <cellStyle name="Entrada 5 2 5 2" xfId="31243"/>
    <cellStyle name="Entrada 5 2 5 2 2" xfId="31244"/>
    <cellStyle name="Entrada 5 2 5 2 2 2" xfId="31245"/>
    <cellStyle name="Entrada 5 2 5 2 3" xfId="31246"/>
    <cellStyle name="Entrada 5 2 5 2 3 2" xfId="31247"/>
    <cellStyle name="Entrada 5 2 5 2 4" xfId="31248"/>
    <cellStyle name="Entrada 5 2 5 2 4 2" xfId="31249"/>
    <cellStyle name="Entrada 5 2 5 2 5" xfId="31250"/>
    <cellStyle name="Entrada 5 2 5 2 6" xfId="31251"/>
    <cellStyle name="Entrada 5 2 5 2 7" xfId="31252"/>
    <cellStyle name="Entrada 5 2 5 3" xfId="31253"/>
    <cellStyle name="Entrada 5 2 5 3 2" xfId="31254"/>
    <cellStyle name="Entrada 5 2 5 4" xfId="31255"/>
    <cellStyle name="Entrada 5 2 5 4 2" xfId="31256"/>
    <cellStyle name="Entrada 5 2 5 5" xfId="31257"/>
    <cellStyle name="Entrada 5 2 5 5 2" xfId="31258"/>
    <cellStyle name="Entrada 5 2 5 6" xfId="31259"/>
    <cellStyle name="Entrada 5 2 5 7" xfId="31260"/>
    <cellStyle name="Entrada 5 2 5 8" xfId="31261"/>
    <cellStyle name="Entrada 5 2 5 9" xfId="31262"/>
    <cellStyle name="Entrada 5 2 6" xfId="31263"/>
    <cellStyle name="Entrada 6" xfId="2322"/>
    <cellStyle name="Entrada 6 2" xfId="724"/>
    <cellStyle name="Entrada 6 2 2" xfId="31264"/>
    <cellStyle name="Entrada 6 2 2 2" xfId="31265"/>
    <cellStyle name="Entrada 6 2 2 2 10" xfId="31266"/>
    <cellStyle name="Entrada 6 2 2 2 2" xfId="31267"/>
    <cellStyle name="Entrada 6 2 2 2 2 2" xfId="31268"/>
    <cellStyle name="Entrada 6 2 2 2 2 2 2" xfId="31269"/>
    <cellStyle name="Entrada 6 2 2 2 2 3" xfId="31270"/>
    <cellStyle name="Entrada 6 2 2 2 2 3 2" xfId="31271"/>
    <cellStyle name="Entrada 6 2 2 2 2 4" xfId="31272"/>
    <cellStyle name="Entrada 6 2 2 2 2 4 2" xfId="31273"/>
    <cellStyle name="Entrada 6 2 2 2 2 5" xfId="31274"/>
    <cellStyle name="Entrada 6 2 2 2 2 6" xfId="31275"/>
    <cellStyle name="Entrada 6 2 2 2 2 7" xfId="31276"/>
    <cellStyle name="Entrada 6 2 2 2 3" xfId="31277"/>
    <cellStyle name="Entrada 6 2 2 2 3 2" xfId="31278"/>
    <cellStyle name="Entrada 6 2 2 2 4" xfId="31279"/>
    <cellStyle name="Entrada 6 2 2 2 4 2" xfId="31280"/>
    <cellStyle name="Entrada 6 2 2 2 5" xfId="31281"/>
    <cellStyle name="Entrada 6 2 2 2 5 2" xfId="31282"/>
    <cellStyle name="Entrada 6 2 2 2 6" xfId="31283"/>
    <cellStyle name="Entrada 6 2 2 2 7" xfId="31284"/>
    <cellStyle name="Entrada 6 2 2 2 8" xfId="31285"/>
    <cellStyle name="Entrada 6 2 2 2 9" xfId="31286"/>
    <cellStyle name="Entrada 6 2 2 3" xfId="31287"/>
    <cellStyle name="Entrada 6 2 2 3 2" xfId="31288"/>
    <cellStyle name="Entrada 6 2 2 3 2 2" xfId="31289"/>
    <cellStyle name="Entrada 6 2 2 3 3" xfId="31290"/>
    <cellStyle name="Entrada 6 2 2 3 3 2" xfId="31291"/>
    <cellStyle name="Entrada 6 2 2 3 4" xfId="31292"/>
    <cellStyle name="Entrada 6 2 2 3 4 2" xfId="31293"/>
    <cellStyle name="Entrada 6 2 2 3 5" xfId="31294"/>
    <cellStyle name="Entrada 6 2 2 3 6" xfId="31295"/>
    <cellStyle name="Entrada 6 2 2 3 7" xfId="31296"/>
    <cellStyle name="Entrada 6 2 2 4" xfId="31297"/>
    <cellStyle name="Entrada 6 2 3" xfId="31298"/>
    <cellStyle name="Entrada 6 2 3 2" xfId="31299"/>
    <cellStyle name="Entrada 6 2 3 2 10" xfId="31300"/>
    <cellStyle name="Entrada 6 2 3 2 2" xfId="31301"/>
    <cellStyle name="Entrada 6 2 3 2 2 2" xfId="31302"/>
    <cellStyle name="Entrada 6 2 3 2 2 2 2" xfId="31303"/>
    <cellStyle name="Entrada 6 2 3 2 2 3" xfId="31304"/>
    <cellStyle name="Entrada 6 2 3 2 2 3 2" xfId="31305"/>
    <cellStyle name="Entrada 6 2 3 2 2 4" xfId="31306"/>
    <cellStyle name="Entrada 6 2 3 2 2 4 2" xfId="31307"/>
    <cellStyle name="Entrada 6 2 3 2 2 5" xfId="31308"/>
    <cellStyle name="Entrada 6 2 3 2 2 6" xfId="31309"/>
    <cellStyle name="Entrada 6 2 3 2 2 7" xfId="31310"/>
    <cellStyle name="Entrada 6 2 3 2 3" xfId="31311"/>
    <cellStyle name="Entrada 6 2 3 2 3 2" xfId="31312"/>
    <cellStyle name="Entrada 6 2 3 2 4" xfId="31313"/>
    <cellStyle name="Entrada 6 2 3 2 4 2" xfId="31314"/>
    <cellStyle name="Entrada 6 2 3 2 5" xfId="31315"/>
    <cellStyle name="Entrada 6 2 3 2 5 2" xfId="31316"/>
    <cellStyle name="Entrada 6 2 3 2 6" xfId="31317"/>
    <cellStyle name="Entrada 6 2 3 2 7" xfId="31318"/>
    <cellStyle name="Entrada 6 2 3 2 8" xfId="31319"/>
    <cellStyle name="Entrada 6 2 3 2 9" xfId="31320"/>
    <cellStyle name="Entrada 6 2 3 3" xfId="31321"/>
    <cellStyle name="Entrada 6 2 3 3 2" xfId="31322"/>
    <cellStyle name="Entrada 6 2 3 3 2 2" xfId="31323"/>
    <cellStyle name="Entrada 6 2 3 3 3" xfId="31324"/>
    <cellStyle name="Entrada 6 2 3 3 3 2" xfId="31325"/>
    <cellStyle name="Entrada 6 2 3 3 4" xfId="31326"/>
    <cellStyle name="Entrada 6 2 3 3 4 2" xfId="31327"/>
    <cellStyle name="Entrada 6 2 3 3 5" xfId="31328"/>
    <cellStyle name="Entrada 6 2 3 3 6" xfId="31329"/>
    <cellStyle name="Entrada 6 2 3 3 7" xfId="31330"/>
    <cellStyle name="Entrada 6 2 3 4" xfId="31331"/>
    <cellStyle name="Entrada 6 2 4" xfId="31332"/>
    <cellStyle name="Entrada 6 2 4 10" xfId="31333"/>
    <cellStyle name="Entrada 6 2 4 11" xfId="31334"/>
    <cellStyle name="Entrada 6 2 4 2" xfId="31335"/>
    <cellStyle name="Entrada 6 2 4 2 2" xfId="31336"/>
    <cellStyle name="Entrada 6 2 4 2 2 2" xfId="31337"/>
    <cellStyle name="Entrada 6 2 4 2 3" xfId="31338"/>
    <cellStyle name="Entrada 6 2 4 2 3 2" xfId="31339"/>
    <cellStyle name="Entrada 6 2 4 2 4" xfId="31340"/>
    <cellStyle name="Entrada 6 2 4 2 4 2" xfId="31341"/>
    <cellStyle name="Entrada 6 2 4 2 5" xfId="31342"/>
    <cellStyle name="Entrada 6 2 4 2 6" xfId="31343"/>
    <cellStyle name="Entrada 6 2 4 2 7" xfId="31344"/>
    <cellStyle name="Entrada 6 2 4 3" xfId="31345"/>
    <cellStyle name="Entrada 6 2 4 3 2" xfId="31346"/>
    <cellStyle name="Entrada 6 2 4 3 3" xfId="31347"/>
    <cellStyle name="Entrada 6 2 4 3 4" xfId="31348"/>
    <cellStyle name="Entrada 6 2 4 4" xfId="31349"/>
    <cellStyle name="Entrada 6 2 4 4 2" xfId="31350"/>
    <cellStyle name="Entrada 6 2 4 5" xfId="31351"/>
    <cellStyle name="Entrada 6 2 4 5 2" xfId="31352"/>
    <cellStyle name="Entrada 6 2 4 6" xfId="31353"/>
    <cellStyle name="Entrada 6 2 4 7" xfId="31354"/>
    <cellStyle name="Entrada 6 2 4 8" xfId="31355"/>
    <cellStyle name="Entrada 6 2 4 9" xfId="31356"/>
    <cellStyle name="Entrada 6 2 5" xfId="31357"/>
    <cellStyle name="Entrada 6 2 5 10" xfId="31358"/>
    <cellStyle name="Entrada 6 2 5 2" xfId="31359"/>
    <cellStyle name="Entrada 6 2 5 2 2" xfId="31360"/>
    <cellStyle name="Entrada 6 2 5 2 2 2" xfId="31361"/>
    <cellStyle name="Entrada 6 2 5 2 3" xfId="31362"/>
    <cellStyle name="Entrada 6 2 5 2 3 2" xfId="31363"/>
    <cellStyle name="Entrada 6 2 5 2 4" xfId="31364"/>
    <cellStyle name="Entrada 6 2 5 2 4 2" xfId="31365"/>
    <cellStyle name="Entrada 6 2 5 2 5" xfId="31366"/>
    <cellStyle name="Entrada 6 2 5 2 6" xfId="31367"/>
    <cellStyle name="Entrada 6 2 5 2 7" xfId="31368"/>
    <cellStyle name="Entrada 6 2 5 3" xfId="31369"/>
    <cellStyle name="Entrada 6 2 5 3 2" xfId="31370"/>
    <cellStyle name="Entrada 6 2 5 4" xfId="31371"/>
    <cellStyle name="Entrada 6 2 5 4 2" xfId="31372"/>
    <cellStyle name="Entrada 6 2 5 5" xfId="31373"/>
    <cellStyle name="Entrada 6 2 5 5 2" xfId="31374"/>
    <cellStyle name="Entrada 6 2 5 6" xfId="31375"/>
    <cellStyle name="Entrada 6 2 5 7" xfId="31376"/>
    <cellStyle name="Entrada 6 2 5 8" xfId="31377"/>
    <cellStyle name="Entrada 6 2 5 9" xfId="31378"/>
    <cellStyle name="Entrada 6 2 6" xfId="31379"/>
    <cellStyle name="Entrada 6 3" xfId="31380"/>
    <cellStyle name="Entrada 6 3 2" xfId="31381"/>
    <cellStyle name="Entrada 6 3 2 10" xfId="31382"/>
    <cellStyle name="Entrada 6 3 2 2" xfId="31383"/>
    <cellStyle name="Entrada 6 3 2 2 2" xfId="31384"/>
    <cellStyle name="Entrada 6 3 2 2 2 2" xfId="31385"/>
    <cellStyle name="Entrada 6 3 2 2 3" xfId="31386"/>
    <cellStyle name="Entrada 6 3 2 2 3 2" xfId="31387"/>
    <cellStyle name="Entrada 6 3 2 2 4" xfId="31388"/>
    <cellStyle name="Entrada 6 3 2 2 4 2" xfId="31389"/>
    <cellStyle name="Entrada 6 3 2 2 5" xfId="31390"/>
    <cellStyle name="Entrada 6 3 2 2 6" xfId="31391"/>
    <cellStyle name="Entrada 6 3 2 2 7" xfId="31392"/>
    <cellStyle name="Entrada 6 3 2 3" xfId="31393"/>
    <cellStyle name="Entrada 6 3 2 3 2" xfId="31394"/>
    <cellStyle name="Entrada 6 3 2 4" xfId="31395"/>
    <cellStyle name="Entrada 6 3 2 4 2" xfId="31396"/>
    <cellStyle name="Entrada 6 3 2 5" xfId="31397"/>
    <cellStyle name="Entrada 6 3 2 5 2" xfId="31398"/>
    <cellStyle name="Entrada 6 3 2 6" xfId="31399"/>
    <cellStyle name="Entrada 6 3 2 7" xfId="31400"/>
    <cellStyle name="Entrada 6 3 2 8" xfId="31401"/>
    <cellStyle name="Entrada 6 3 2 9" xfId="31402"/>
    <cellStyle name="Entrada 6 3 3" xfId="31403"/>
    <cellStyle name="Entrada 6 3 3 2" xfId="31404"/>
    <cellStyle name="Entrada 6 3 3 2 2" xfId="31405"/>
    <cellStyle name="Entrada 6 3 3 3" xfId="31406"/>
    <cellStyle name="Entrada 6 3 3 3 2" xfId="31407"/>
    <cellStyle name="Entrada 6 3 3 4" xfId="31408"/>
    <cellStyle name="Entrada 6 3 3 4 2" xfId="31409"/>
    <cellStyle name="Entrada 6 3 3 5" xfId="31410"/>
    <cellStyle name="Entrada 6 3 3 6" xfId="31411"/>
    <cellStyle name="Entrada 6 3 3 7" xfId="31412"/>
    <cellStyle name="Entrada 6 3 4" xfId="31413"/>
    <cellStyle name="Entrada 6 4" xfId="31414"/>
    <cellStyle name="Entrada 6 4 10" xfId="31415"/>
    <cellStyle name="Entrada 6 4 11" xfId="31416"/>
    <cellStyle name="Entrada 6 4 2" xfId="31417"/>
    <cellStyle name="Entrada 6 4 2 2" xfId="31418"/>
    <cellStyle name="Entrada 6 4 2 2 2" xfId="31419"/>
    <cellStyle name="Entrada 6 4 2 3" xfId="31420"/>
    <cellStyle name="Entrada 6 4 2 3 2" xfId="31421"/>
    <cellStyle name="Entrada 6 4 2 4" xfId="31422"/>
    <cellStyle name="Entrada 6 4 2 4 2" xfId="31423"/>
    <cellStyle name="Entrada 6 4 2 5" xfId="31424"/>
    <cellStyle name="Entrada 6 4 2 6" xfId="31425"/>
    <cellStyle name="Entrada 6 4 2 7" xfId="31426"/>
    <cellStyle name="Entrada 6 4 3" xfId="31427"/>
    <cellStyle name="Entrada 6 4 3 2" xfId="31428"/>
    <cellStyle name="Entrada 6 4 3 3" xfId="31429"/>
    <cellStyle name="Entrada 6 4 3 4" xfId="31430"/>
    <cellStyle name="Entrada 6 4 4" xfId="31431"/>
    <cellStyle name="Entrada 6 4 4 2" xfId="31432"/>
    <cellStyle name="Entrada 6 4 5" xfId="31433"/>
    <cellStyle name="Entrada 6 4 5 2" xfId="31434"/>
    <cellStyle name="Entrada 6 4 6" xfId="31435"/>
    <cellStyle name="Entrada 6 4 7" xfId="31436"/>
    <cellStyle name="Entrada 6 4 8" xfId="31437"/>
    <cellStyle name="Entrada 6 4 9" xfId="31438"/>
    <cellStyle name="Entrada 6 5" xfId="31439"/>
    <cellStyle name="Entrada 6 5 10" xfId="31440"/>
    <cellStyle name="Entrada 6 5 2" xfId="31441"/>
    <cellStyle name="Entrada 6 5 2 2" xfId="31442"/>
    <cellStyle name="Entrada 6 5 2 2 2" xfId="31443"/>
    <cellStyle name="Entrada 6 5 2 3" xfId="31444"/>
    <cellStyle name="Entrada 6 5 2 3 2" xfId="31445"/>
    <cellStyle name="Entrada 6 5 2 4" xfId="31446"/>
    <cellStyle name="Entrada 6 5 2 4 2" xfId="31447"/>
    <cellStyle name="Entrada 6 5 2 5" xfId="31448"/>
    <cellStyle name="Entrada 6 5 2 6" xfId="31449"/>
    <cellStyle name="Entrada 6 5 2 7" xfId="31450"/>
    <cellStyle name="Entrada 6 5 3" xfId="31451"/>
    <cellStyle name="Entrada 6 5 3 2" xfId="31452"/>
    <cellStyle name="Entrada 6 5 4" xfId="31453"/>
    <cellStyle name="Entrada 6 5 4 2" xfId="31454"/>
    <cellStyle name="Entrada 6 5 5" xfId="31455"/>
    <cellStyle name="Entrada 6 5 5 2" xfId="31456"/>
    <cellStyle name="Entrada 6 5 6" xfId="31457"/>
    <cellStyle name="Entrada 6 5 7" xfId="31458"/>
    <cellStyle name="Entrada 6 5 8" xfId="31459"/>
    <cellStyle name="Entrada 6 5 9" xfId="31460"/>
    <cellStyle name="Entrada 6 6" xfId="31461"/>
    <cellStyle name="Entrada 7 2" xfId="725"/>
    <cellStyle name="Entrada 7 2 2" xfId="31462"/>
    <cellStyle name="Entrada 7 2 2 2" xfId="31463"/>
    <cellStyle name="Entrada 7 2 2 2 10" xfId="31464"/>
    <cellStyle name="Entrada 7 2 2 2 2" xfId="31465"/>
    <cellStyle name="Entrada 7 2 2 2 2 2" xfId="31466"/>
    <cellStyle name="Entrada 7 2 2 2 2 2 2" xfId="31467"/>
    <cellStyle name="Entrada 7 2 2 2 2 3" xfId="31468"/>
    <cellStyle name="Entrada 7 2 2 2 2 3 2" xfId="31469"/>
    <cellStyle name="Entrada 7 2 2 2 2 4" xfId="31470"/>
    <cellStyle name="Entrada 7 2 2 2 2 4 2" xfId="31471"/>
    <cellStyle name="Entrada 7 2 2 2 2 5" xfId="31472"/>
    <cellStyle name="Entrada 7 2 2 2 2 6" xfId="31473"/>
    <cellStyle name="Entrada 7 2 2 2 2 7" xfId="31474"/>
    <cellStyle name="Entrada 7 2 2 2 3" xfId="31475"/>
    <cellStyle name="Entrada 7 2 2 2 3 2" xfId="31476"/>
    <cellStyle name="Entrada 7 2 2 2 4" xfId="31477"/>
    <cellStyle name="Entrada 7 2 2 2 4 2" xfId="31478"/>
    <cellStyle name="Entrada 7 2 2 2 5" xfId="31479"/>
    <cellStyle name="Entrada 7 2 2 2 5 2" xfId="31480"/>
    <cellStyle name="Entrada 7 2 2 2 6" xfId="31481"/>
    <cellStyle name="Entrada 7 2 2 2 7" xfId="31482"/>
    <cellStyle name="Entrada 7 2 2 2 8" xfId="31483"/>
    <cellStyle name="Entrada 7 2 2 2 9" xfId="31484"/>
    <cellStyle name="Entrada 7 2 2 3" xfId="31485"/>
    <cellStyle name="Entrada 7 2 2 3 2" xfId="31486"/>
    <cellStyle name="Entrada 7 2 2 3 2 2" xfId="31487"/>
    <cellStyle name="Entrada 7 2 2 3 3" xfId="31488"/>
    <cellStyle name="Entrada 7 2 2 3 3 2" xfId="31489"/>
    <cellStyle name="Entrada 7 2 2 3 4" xfId="31490"/>
    <cellStyle name="Entrada 7 2 2 3 4 2" xfId="31491"/>
    <cellStyle name="Entrada 7 2 2 3 5" xfId="31492"/>
    <cellStyle name="Entrada 7 2 2 3 6" xfId="31493"/>
    <cellStyle name="Entrada 7 2 2 3 7" xfId="31494"/>
    <cellStyle name="Entrada 7 2 2 4" xfId="31495"/>
    <cellStyle name="Entrada 7 2 3" xfId="31496"/>
    <cellStyle name="Entrada 7 2 3 2" xfId="31497"/>
    <cellStyle name="Entrada 7 2 3 2 10" xfId="31498"/>
    <cellStyle name="Entrada 7 2 3 2 2" xfId="31499"/>
    <cellStyle name="Entrada 7 2 3 2 2 2" xfId="31500"/>
    <cellStyle name="Entrada 7 2 3 2 2 2 2" xfId="31501"/>
    <cellStyle name="Entrada 7 2 3 2 2 3" xfId="31502"/>
    <cellStyle name="Entrada 7 2 3 2 2 3 2" xfId="31503"/>
    <cellStyle name="Entrada 7 2 3 2 2 4" xfId="31504"/>
    <cellStyle name="Entrada 7 2 3 2 2 4 2" xfId="31505"/>
    <cellStyle name="Entrada 7 2 3 2 2 5" xfId="31506"/>
    <cellStyle name="Entrada 7 2 3 2 2 6" xfId="31507"/>
    <cellStyle name="Entrada 7 2 3 2 2 7" xfId="31508"/>
    <cellStyle name="Entrada 7 2 3 2 3" xfId="31509"/>
    <cellStyle name="Entrada 7 2 3 2 3 2" xfId="31510"/>
    <cellStyle name="Entrada 7 2 3 2 4" xfId="31511"/>
    <cellStyle name="Entrada 7 2 3 2 4 2" xfId="31512"/>
    <cellStyle name="Entrada 7 2 3 2 5" xfId="31513"/>
    <cellStyle name="Entrada 7 2 3 2 5 2" xfId="31514"/>
    <cellStyle name="Entrada 7 2 3 2 6" xfId="31515"/>
    <cellStyle name="Entrada 7 2 3 2 7" xfId="31516"/>
    <cellStyle name="Entrada 7 2 3 2 8" xfId="31517"/>
    <cellStyle name="Entrada 7 2 3 2 9" xfId="31518"/>
    <cellStyle name="Entrada 7 2 3 3" xfId="31519"/>
    <cellStyle name="Entrada 7 2 3 3 2" xfId="31520"/>
    <cellStyle name="Entrada 7 2 3 3 2 2" xfId="31521"/>
    <cellStyle name="Entrada 7 2 3 3 3" xfId="31522"/>
    <cellStyle name="Entrada 7 2 3 3 3 2" xfId="31523"/>
    <cellStyle name="Entrada 7 2 3 3 4" xfId="31524"/>
    <cellStyle name="Entrada 7 2 3 3 4 2" xfId="31525"/>
    <cellStyle name="Entrada 7 2 3 3 5" xfId="31526"/>
    <cellStyle name="Entrada 7 2 3 3 6" xfId="31527"/>
    <cellStyle name="Entrada 7 2 3 3 7" xfId="31528"/>
    <cellStyle name="Entrada 7 2 3 4" xfId="31529"/>
    <cellStyle name="Entrada 7 2 4" xfId="31530"/>
    <cellStyle name="Entrada 7 2 4 10" xfId="31531"/>
    <cellStyle name="Entrada 7 2 4 11" xfId="31532"/>
    <cellStyle name="Entrada 7 2 4 2" xfId="31533"/>
    <cellStyle name="Entrada 7 2 4 2 2" xfId="31534"/>
    <cellStyle name="Entrada 7 2 4 2 2 2" xfId="31535"/>
    <cellStyle name="Entrada 7 2 4 2 3" xfId="31536"/>
    <cellStyle name="Entrada 7 2 4 2 3 2" xfId="31537"/>
    <cellStyle name="Entrada 7 2 4 2 4" xfId="31538"/>
    <cellStyle name="Entrada 7 2 4 2 4 2" xfId="31539"/>
    <cellStyle name="Entrada 7 2 4 2 5" xfId="31540"/>
    <cellStyle name="Entrada 7 2 4 2 6" xfId="31541"/>
    <cellStyle name="Entrada 7 2 4 2 7" xfId="31542"/>
    <cellStyle name="Entrada 7 2 4 3" xfId="31543"/>
    <cellStyle name="Entrada 7 2 4 3 2" xfId="31544"/>
    <cellStyle name="Entrada 7 2 4 3 3" xfId="31545"/>
    <cellStyle name="Entrada 7 2 4 3 4" xfId="31546"/>
    <cellStyle name="Entrada 7 2 4 4" xfId="31547"/>
    <cellStyle name="Entrada 7 2 4 4 2" xfId="31548"/>
    <cellStyle name="Entrada 7 2 4 5" xfId="31549"/>
    <cellStyle name="Entrada 7 2 4 5 2" xfId="31550"/>
    <cellStyle name="Entrada 7 2 4 6" xfId="31551"/>
    <cellStyle name="Entrada 7 2 4 7" xfId="31552"/>
    <cellStyle name="Entrada 7 2 4 8" xfId="31553"/>
    <cellStyle name="Entrada 7 2 4 9" xfId="31554"/>
    <cellStyle name="Entrada 7 2 5" xfId="31555"/>
    <cellStyle name="Entrada 7 2 5 10" xfId="31556"/>
    <cellStyle name="Entrada 7 2 5 2" xfId="31557"/>
    <cellStyle name="Entrada 7 2 5 2 2" xfId="31558"/>
    <cellStyle name="Entrada 7 2 5 2 2 2" xfId="31559"/>
    <cellStyle name="Entrada 7 2 5 2 3" xfId="31560"/>
    <cellStyle name="Entrada 7 2 5 2 3 2" xfId="31561"/>
    <cellStyle name="Entrada 7 2 5 2 4" xfId="31562"/>
    <cellStyle name="Entrada 7 2 5 2 4 2" xfId="31563"/>
    <cellStyle name="Entrada 7 2 5 2 5" xfId="31564"/>
    <cellStyle name="Entrada 7 2 5 2 6" xfId="31565"/>
    <cellStyle name="Entrada 7 2 5 2 7" xfId="31566"/>
    <cellStyle name="Entrada 7 2 5 3" xfId="31567"/>
    <cellStyle name="Entrada 7 2 5 3 2" xfId="31568"/>
    <cellStyle name="Entrada 7 2 5 4" xfId="31569"/>
    <cellStyle name="Entrada 7 2 5 4 2" xfId="31570"/>
    <cellStyle name="Entrada 7 2 5 5" xfId="31571"/>
    <cellStyle name="Entrada 7 2 5 5 2" xfId="31572"/>
    <cellStyle name="Entrada 7 2 5 6" xfId="31573"/>
    <cellStyle name="Entrada 7 2 5 7" xfId="31574"/>
    <cellStyle name="Entrada 7 2 5 8" xfId="31575"/>
    <cellStyle name="Entrada 7 2 5 9" xfId="31576"/>
    <cellStyle name="Entrada 7 2 6" xfId="31577"/>
    <cellStyle name="Entrada 8 2" xfId="726"/>
    <cellStyle name="Entrada 8 2 2" xfId="31578"/>
    <cellStyle name="Entrada 8 2 2 2" xfId="31579"/>
    <cellStyle name="Entrada 8 2 2 2 10" xfId="31580"/>
    <cellStyle name="Entrada 8 2 2 2 2" xfId="31581"/>
    <cellStyle name="Entrada 8 2 2 2 2 2" xfId="31582"/>
    <cellStyle name="Entrada 8 2 2 2 2 2 2" xfId="31583"/>
    <cellStyle name="Entrada 8 2 2 2 2 3" xfId="31584"/>
    <cellStyle name="Entrada 8 2 2 2 2 3 2" xfId="31585"/>
    <cellStyle name="Entrada 8 2 2 2 2 4" xfId="31586"/>
    <cellStyle name="Entrada 8 2 2 2 2 4 2" xfId="31587"/>
    <cellStyle name="Entrada 8 2 2 2 2 5" xfId="31588"/>
    <cellStyle name="Entrada 8 2 2 2 2 6" xfId="31589"/>
    <cellStyle name="Entrada 8 2 2 2 2 7" xfId="31590"/>
    <cellStyle name="Entrada 8 2 2 2 3" xfId="31591"/>
    <cellStyle name="Entrada 8 2 2 2 3 2" xfId="31592"/>
    <cellStyle name="Entrada 8 2 2 2 4" xfId="31593"/>
    <cellStyle name="Entrada 8 2 2 2 4 2" xfId="31594"/>
    <cellStyle name="Entrada 8 2 2 2 5" xfId="31595"/>
    <cellStyle name="Entrada 8 2 2 2 5 2" xfId="31596"/>
    <cellStyle name="Entrada 8 2 2 2 6" xfId="31597"/>
    <cellStyle name="Entrada 8 2 2 2 7" xfId="31598"/>
    <cellStyle name="Entrada 8 2 2 2 8" xfId="31599"/>
    <cellStyle name="Entrada 8 2 2 2 9" xfId="31600"/>
    <cellStyle name="Entrada 8 2 2 3" xfId="31601"/>
    <cellStyle name="Entrada 8 2 2 3 2" xfId="31602"/>
    <cellStyle name="Entrada 8 2 2 3 2 2" xfId="31603"/>
    <cellStyle name="Entrada 8 2 2 3 3" xfId="31604"/>
    <cellStyle name="Entrada 8 2 2 3 3 2" xfId="31605"/>
    <cellStyle name="Entrada 8 2 2 3 4" xfId="31606"/>
    <cellStyle name="Entrada 8 2 2 3 4 2" xfId="31607"/>
    <cellStyle name="Entrada 8 2 2 3 5" xfId="31608"/>
    <cellStyle name="Entrada 8 2 2 3 6" xfId="31609"/>
    <cellStyle name="Entrada 8 2 2 3 7" xfId="31610"/>
    <cellStyle name="Entrada 8 2 2 4" xfId="31611"/>
    <cellStyle name="Entrada 8 2 3" xfId="31612"/>
    <cellStyle name="Entrada 8 2 3 2" xfId="31613"/>
    <cellStyle name="Entrada 8 2 3 2 10" xfId="31614"/>
    <cellStyle name="Entrada 8 2 3 2 2" xfId="31615"/>
    <cellStyle name="Entrada 8 2 3 2 2 2" xfId="31616"/>
    <cellStyle name="Entrada 8 2 3 2 2 2 2" xfId="31617"/>
    <cellStyle name="Entrada 8 2 3 2 2 3" xfId="31618"/>
    <cellStyle name="Entrada 8 2 3 2 2 3 2" xfId="31619"/>
    <cellStyle name="Entrada 8 2 3 2 2 4" xfId="31620"/>
    <cellStyle name="Entrada 8 2 3 2 2 4 2" xfId="31621"/>
    <cellStyle name="Entrada 8 2 3 2 2 5" xfId="31622"/>
    <cellStyle name="Entrada 8 2 3 2 2 6" xfId="31623"/>
    <cellStyle name="Entrada 8 2 3 2 2 7" xfId="31624"/>
    <cellStyle name="Entrada 8 2 3 2 3" xfId="31625"/>
    <cellStyle name="Entrada 8 2 3 2 3 2" xfId="31626"/>
    <cellStyle name="Entrada 8 2 3 2 4" xfId="31627"/>
    <cellStyle name="Entrada 8 2 3 2 4 2" xfId="31628"/>
    <cellStyle name="Entrada 8 2 3 2 5" xfId="31629"/>
    <cellStyle name="Entrada 8 2 3 2 5 2" xfId="31630"/>
    <cellStyle name="Entrada 8 2 3 2 6" xfId="31631"/>
    <cellStyle name="Entrada 8 2 3 2 7" xfId="31632"/>
    <cellStyle name="Entrada 8 2 3 2 8" xfId="31633"/>
    <cellStyle name="Entrada 8 2 3 2 9" xfId="31634"/>
    <cellStyle name="Entrada 8 2 3 3" xfId="31635"/>
    <cellStyle name="Entrada 8 2 3 3 2" xfId="31636"/>
    <cellStyle name="Entrada 8 2 3 3 2 2" xfId="31637"/>
    <cellStyle name="Entrada 8 2 3 3 3" xfId="31638"/>
    <cellStyle name="Entrada 8 2 3 3 3 2" xfId="31639"/>
    <cellStyle name="Entrada 8 2 3 3 4" xfId="31640"/>
    <cellStyle name="Entrada 8 2 3 3 4 2" xfId="31641"/>
    <cellStyle name="Entrada 8 2 3 3 5" xfId="31642"/>
    <cellStyle name="Entrada 8 2 3 3 6" xfId="31643"/>
    <cellStyle name="Entrada 8 2 3 3 7" xfId="31644"/>
    <cellStyle name="Entrada 8 2 3 4" xfId="31645"/>
    <cellStyle name="Entrada 8 2 4" xfId="31646"/>
    <cellStyle name="Entrada 8 2 4 10" xfId="31647"/>
    <cellStyle name="Entrada 8 2 4 11" xfId="31648"/>
    <cellStyle name="Entrada 8 2 4 2" xfId="31649"/>
    <cellStyle name="Entrada 8 2 4 2 2" xfId="31650"/>
    <cellStyle name="Entrada 8 2 4 2 2 2" xfId="31651"/>
    <cellStyle name="Entrada 8 2 4 2 3" xfId="31652"/>
    <cellStyle name="Entrada 8 2 4 2 3 2" xfId="31653"/>
    <cellStyle name="Entrada 8 2 4 2 4" xfId="31654"/>
    <cellStyle name="Entrada 8 2 4 2 4 2" xfId="31655"/>
    <cellStyle name="Entrada 8 2 4 2 5" xfId="31656"/>
    <cellStyle name="Entrada 8 2 4 2 6" xfId="31657"/>
    <cellStyle name="Entrada 8 2 4 2 7" xfId="31658"/>
    <cellStyle name="Entrada 8 2 4 3" xfId="31659"/>
    <cellStyle name="Entrada 8 2 4 3 2" xfId="31660"/>
    <cellStyle name="Entrada 8 2 4 3 3" xfId="31661"/>
    <cellStyle name="Entrada 8 2 4 3 4" xfId="31662"/>
    <cellStyle name="Entrada 8 2 4 4" xfId="31663"/>
    <cellStyle name="Entrada 8 2 4 4 2" xfId="31664"/>
    <cellStyle name="Entrada 8 2 4 5" xfId="31665"/>
    <cellStyle name="Entrada 8 2 4 5 2" xfId="31666"/>
    <cellStyle name="Entrada 8 2 4 6" xfId="31667"/>
    <cellStyle name="Entrada 8 2 4 7" xfId="31668"/>
    <cellStyle name="Entrada 8 2 4 8" xfId="31669"/>
    <cellStyle name="Entrada 8 2 4 9" xfId="31670"/>
    <cellStyle name="Entrada 8 2 5" xfId="31671"/>
    <cellStyle name="Entrada 8 2 5 10" xfId="31672"/>
    <cellStyle name="Entrada 8 2 5 2" xfId="31673"/>
    <cellStyle name="Entrada 8 2 5 2 2" xfId="31674"/>
    <cellStyle name="Entrada 8 2 5 2 2 2" xfId="31675"/>
    <cellStyle name="Entrada 8 2 5 2 3" xfId="31676"/>
    <cellStyle name="Entrada 8 2 5 2 3 2" xfId="31677"/>
    <cellStyle name="Entrada 8 2 5 2 4" xfId="31678"/>
    <cellStyle name="Entrada 8 2 5 2 4 2" xfId="31679"/>
    <cellStyle name="Entrada 8 2 5 2 5" xfId="31680"/>
    <cellStyle name="Entrada 8 2 5 2 6" xfId="31681"/>
    <cellStyle name="Entrada 8 2 5 2 7" xfId="31682"/>
    <cellStyle name="Entrada 8 2 5 3" xfId="31683"/>
    <cellStyle name="Entrada 8 2 5 3 2" xfId="31684"/>
    <cellStyle name="Entrada 8 2 5 4" xfId="31685"/>
    <cellStyle name="Entrada 8 2 5 4 2" xfId="31686"/>
    <cellStyle name="Entrada 8 2 5 5" xfId="31687"/>
    <cellStyle name="Entrada 8 2 5 5 2" xfId="31688"/>
    <cellStyle name="Entrada 8 2 5 6" xfId="31689"/>
    <cellStyle name="Entrada 8 2 5 7" xfId="31690"/>
    <cellStyle name="Entrada 8 2 5 8" xfId="31691"/>
    <cellStyle name="Entrada 8 2 5 9" xfId="31692"/>
    <cellStyle name="Entrada 8 2 6" xfId="31693"/>
    <cellStyle name="Entrada 9 2" xfId="727"/>
    <cellStyle name="Entrada 9 2 2" xfId="31694"/>
    <cellStyle name="Entrada 9 2 2 2" xfId="31695"/>
    <cellStyle name="Entrada 9 2 2 2 10" xfId="31696"/>
    <cellStyle name="Entrada 9 2 2 2 2" xfId="31697"/>
    <cellStyle name="Entrada 9 2 2 2 2 2" xfId="31698"/>
    <cellStyle name="Entrada 9 2 2 2 2 2 2" xfId="31699"/>
    <cellStyle name="Entrada 9 2 2 2 2 3" xfId="31700"/>
    <cellStyle name="Entrada 9 2 2 2 2 3 2" xfId="31701"/>
    <cellStyle name="Entrada 9 2 2 2 2 4" xfId="31702"/>
    <cellStyle name="Entrada 9 2 2 2 2 4 2" xfId="31703"/>
    <cellStyle name="Entrada 9 2 2 2 2 5" xfId="31704"/>
    <cellStyle name="Entrada 9 2 2 2 2 6" xfId="31705"/>
    <cellStyle name="Entrada 9 2 2 2 2 7" xfId="31706"/>
    <cellStyle name="Entrada 9 2 2 2 3" xfId="31707"/>
    <cellStyle name="Entrada 9 2 2 2 3 2" xfId="31708"/>
    <cellStyle name="Entrada 9 2 2 2 4" xfId="31709"/>
    <cellStyle name="Entrada 9 2 2 2 4 2" xfId="31710"/>
    <cellStyle name="Entrada 9 2 2 2 5" xfId="31711"/>
    <cellStyle name="Entrada 9 2 2 2 5 2" xfId="31712"/>
    <cellStyle name="Entrada 9 2 2 2 6" xfId="31713"/>
    <cellStyle name="Entrada 9 2 2 2 7" xfId="31714"/>
    <cellStyle name="Entrada 9 2 2 2 8" xfId="31715"/>
    <cellStyle name="Entrada 9 2 2 2 9" xfId="31716"/>
    <cellStyle name="Entrada 9 2 2 3" xfId="31717"/>
    <cellStyle name="Entrada 9 2 2 3 2" xfId="31718"/>
    <cellStyle name="Entrada 9 2 2 3 2 2" xfId="31719"/>
    <cellStyle name="Entrada 9 2 2 3 3" xfId="31720"/>
    <cellStyle name="Entrada 9 2 2 3 3 2" xfId="31721"/>
    <cellStyle name="Entrada 9 2 2 3 4" xfId="31722"/>
    <cellStyle name="Entrada 9 2 2 3 4 2" xfId="31723"/>
    <cellStyle name="Entrada 9 2 2 3 5" xfId="31724"/>
    <cellStyle name="Entrada 9 2 2 3 6" xfId="31725"/>
    <cellStyle name="Entrada 9 2 2 3 7" xfId="31726"/>
    <cellStyle name="Entrada 9 2 2 4" xfId="31727"/>
    <cellStyle name="Entrada 9 2 3" xfId="31728"/>
    <cellStyle name="Entrada 9 2 3 2" xfId="31729"/>
    <cellStyle name="Entrada 9 2 3 2 10" xfId="31730"/>
    <cellStyle name="Entrada 9 2 3 2 2" xfId="31731"/>
    <cellStyle name="Entrada 9 2 3 2 2 2" xfId="31732"/>
    <cellStyle name="Entrada 9 2 3 2 2 2 2" xfId="31733"/>
    <cellStyle name="Entrada 9 2 3 2 2 3" xfId="31734"/>
    <cellStyle name="Entrada 9 2 3 2 2 3 2" xfId="31735"/>
    <cellStyle name="Entrada 9 2 3 2 2 4" xfId="31736"/>
    <cellStyle name="Entrada 9 2 3 2 2 4 2" xfId="31737"/>
    <cellStyle name="Entrada 9 2 3 2 2 5" xfId="31738"/>
    <cellStyle name="Entrada 9 2 3 2 2 6" xfId="31739"/>
    <cellStyle name="Entrada 9 2 3 2 2 7" xfId="31740"/>
    <cellStyle name="Entrada 9 2 3 2 3" xfId="31741"/>
    <cellStyle name="Entrada 9 2 3 2 3 2" xfId="31742"/>
    <cellStyle name="Entrada 9 2 3 2 4" xfId="31743"/>
    <cellStyle name="Entrada 9 2 3 2 4 2" xfId="31744"/>
    <cellStyle name="Entrada 9 2 3 2 5" xfId="31745"/>
    <cellStyle name="Entrada 9 2 3 2 5 2" xfId="31746"/>
    <cellStyle name="Entrada 9 2 3 2 6" xfId="31747"/>
    <cellStyle name="Entrada 9 2 3 2 7" xfId="31748"/>
    <cellStyle name="Entrada 9 2 3 2 8" xfId="31749"/>
    <cellStyle name="Entrada 9 2 3 2 9" xfId="31750"/>
    <cellStyle name="Entrada 9 2 3 3" xfId="31751"/>
    <cellStyle name="Entrada 9 2 3 3 2" xfId="31752"/>
    <cellStyle name="Entrada 9 2 3 3 2 2" xfId="31753"/>
    <cellStyle name="Entrada 9 2 3 3 3" xfId="31754"/>
    <cellStyle name="Entrada 9 2 3 3 3 2" xfId="31755"/>
    <cellStyle name="Entrada 9 2 3 3 4" xfId="31756"/>
    <cellStyle name="Entrada 9 2 3 3 4 2" xfId="31757"/>
    <cellStyle name="Entrada 9 2 3 3 5" xfId="31758"/>
    <cellStyle name="Entrada 9 2 3 3 6" xfId="31759"/>
    <cellStyle name="Entrada 9 2 3 3 7" xfId="31760"/>
    <cellStyle name="Entrada 9 2 3 4" xfId="31761"/>
    <cellStyle name="Entrada 9 2 4" xfId="31762"/>
    <cellStyle name="Entrada 9 2 4 10" xfId="31763"/>
    <cellStyle name="Entrada 9 2 4 11" xfId="31764"/>
    <cellStyle name="Entrada 9 2 4 2" xfId="31765"/>
    <cellStyle name="Entrada 9 2 4 2 2" xfId="31766"/>
    <cellStyle name="Entrada 9 2 4 2 2 2" xfId="31767"/>
    <cellStyle name="Entrada 9 2 4 2 3" xfId="31768"/>
    <cellStyle name="Entrada 9 2 4 2 3 2" xfId="31769"/>
    <cellStyle name="Entrada 9 2 4 2 4" xfId="31770"/>
    <cellStyle name="Entrada 9 2 4 2 4 2" xfId="31771"/>
    <cellStyle name="Entrada 9 2 4 2 5" xfId="31772"/>
    <cellStyle name="Entrada 9 2 4 2 6" xfId="31773"/>
    <cellStyle name="Entrada 9 2 4 2 7" xfId="31774"/>
    <cellStyle name="Entrada 9 2 4 3" xfId="31775"/>
    <cellStyle name="Entrada 9 2 4 3 2" xfId="31776"/>
    <cellStyle name="Entrada 9 2 4 3 3" xfId="31777"/>
    <cellStyle name="Entrada 9 2 4 3 4" xfId="31778"/>
    <cellStyle name="Entrada 9 2 4 4" xfId="31779"/>
    <cellStyle name="Entrada 9 2 4 4 2" xfId="31780"/>
    <cellStyle name="Entrada 9 2 4 5" xfId="31781"/>
    <cellStyle name="Entrada 9 2 4 5 2" xfId="31782"/>
    <cellStyle name="Entrada 9 2 4 6" xfId="31783"/>
    <cellStyle name="Entrada 9 2 4 7" xfId="31784"/>
    <cellStyle name="Entrada 9 2 4 8" xfId="31785"/>
    <cellStyle name="Entrada 9 2 4 9" xfId="31786"/>
    <cellStyle name="Entrada 9 2 5" xfId="31787"/>
    <cellStyle name="Entrada 9 2 5 10" xfId="31788"/>
    <cellStyle name="Entrada 9 2 5 2" xfId="31789"/>
    <cellStyle name="Entrada 9 2 5 2 2" xfId="31790"/>
    <cellStyle name="Entrada 9 2 5 2 2 2" xfId="31791"/>
    <cellStyle name="Entrada 9 2 5 2 3" xfId="31792"/>
    <cellStyle name="Entrada 9 2 5 2 3 2" xfId="31793"/>
    <cellStyle name="Entrada 9 2 5 2 4" xfId="31794"/>
    <cellStyle name="Entrada 9 2 5 2 4 2" xfId="31795"/>
    <cellStyle name="Entrada 9 2 5 2 5" xfId="31796"/>
    <cellStyle name="Entrada 9 2 5 2 6" xfId="31797"/>
    <cellStyle name="Entrada 9 2 5 2 7" xfId="31798"/>
    <cellStyle name="Entrada 9 2 5 3" xfId="31799"/>
    <cellStyle name="Entrada 9 2 5 3 2" xfId="31800"/>
    <cellStyle name="Entrada 9 2 5 4" xfId="31801"/>
    <cellStyle name="Entrada 9 2 5 4 2" xfId="31802"/>
    <cellStyle name="Entrada 9 2 5 5" xfId="31803"/>
    <cellStyle name="Entrada 9 2 5 5 2" xfId="31804"/>
    <cellStyle name="Entrada 9 2 5 6" xfId="31805"/>
    <cellStyle name="Entrada 9 2 5 7" xfId="31806"/>
    <cellStyle name="Entrada 9 2 5 8" xfId="31807"/>
    <cellStyle name="Entrada 9 2 5 9" xfId="31808"/>
    <cellStyle name="Entrada 9 2 6" xfId="31809"/>
    <cellStyle name="Euro" xfId="2323"/>
    <cellStyle name="Euro 2" xfId="2324"/>
    <cellStyle name="Euro 3" xfId="31810"/>
    <cellStyle name="Excel Built-in Normal" xfId="1666"/>
    <cellStyle name="Excel_BuiltIn_Comma 1_Plan1" xfId="2325"/>
    <cellStyle name="Explanatory Text" xfId="2326"/>
    <cellStyle name="Fixo" xfId="728"/>
    <cellStyle name="Good" xfId="2327"/>
    <cellStyle name="Graphics" xfId="2328"/>
    <cellStyle name="Graphics 2" xfId="31811"/>
    <cellStyle name="Graphics 2 2" xfId="31812"/>
    <cellStyle name="Graphics 2 3" xfId="31813"/>
    <cellStyle name="Graphics 3" xfId="31814"/>
    <cellStyle name="Heading 1" xfId="2329"/>
    <cellStyle name="Heading 2" xfId="2330"/>
    <cellStyle name="Heading 3" xfId="2331"/>
    <cellStyle name="Heading 4" xfId="2332"/>
    <cellStyle name="Hyperlink 2" xfId="1959"/>
    <cellStyle name="Hyperlink 3" xfId="2333"/>
    <cellStyle name="Hyperlink 3 2" xfId="3003"/>
    <cellStyle name="Hyperlink 4" xfId="31815"/>
    <cellStyle name="Hyperlink 5" xfId="31816"/>
    <cellStyle name="Incorreto" xfId="30" builtinId="27" customBuiltin="1"/>
    <cellStyle name="Incorreto 10 2" xfId="729"/>
    <cellStyle name="Incorreto 11 2" xfId="730"/>
    <cellStyle name="Incorreto 12 2" xfId="731"/>
    <cellStyle name="Incorreto 13 2" xfId="732"/>
    <cellStyle name="Incorreto 14 2" xfId="733"/>
    <cellStyle name="Incorreto 15 2" xfId="734"/>
    <cellStyle name="Incorreto 16 2" xfId="735"/>
    <cellStyle name="Incorreto 17 2" xfId="736"/>
    <cellStyle name="Incorreto 2" xfId="737"/>
    <cellStyle name="Incorreto 2 2" xfId="738"/>
    <cellStyle name="Incorreto 2 2 2" xfId="31817"/>
    <cellStyle name="Incorreto 2 2 3" xfId="31818"/>
    <cellStyle name="Incorreto 3" xfId="739"/>
    <cellStyle name="Incorreto 3 2" xfId="740"/>
    <cellStyle name="Incorreto 3 2 2" xfId="31819"/>
    <cellStyle name="Incorreto 3 2 3" xfId="31820"/>
    <cellStyle name="Incorreto 4" xfId="741"/>
    <cellStyle name="Incorreto 4 2" xfId="742"/>
    <cellStyle name="Incorreto 5" xfId="743"/>
    <cellStyle name="Incorreto 5 2" xfId="744"/>
    <cellStyle name="Incorreto 6" xfId="2334"/>
    <cellStyle name="Incorreto 6 2" xfId="745"/>
    <cellStyle name="Incorreto 7 2" xfId="746"/>
    <cellStyle name="Incorreto 8 2" xfId="747"/>
    <cellStyle name="Incorreto 9 2" xfId="748"/>
    <cellStyle name="Indefinido" xfId="2335"/>
    <cellStyle name="Input" xfId="2336"/>
    <cellStyle name="Input 2" xfId="31821"/>
    <cellStyle name="Input 2 2" xfId="31822"/>
    <cellStyle name="Input 2 2 10" xfId="31823"/>
    <cellStyle name="Input 2 2 2" xfId="31824"/>
    <cellStyle name="Input 2 2 2 2" xfId="31825"/>
    <cellStyle name="Input 2 2 2 2 2" xfId="31826"/>
    <cellStyle name="Input 2 2 2 3" xfId="31827"/>
    <cellStyle name="Input 2 2 2 3 2" xfId="31828"/>
    <cellStyle name="Input 2 2 2 4" xfId="31829"/>
    <cellStyle name="Input 2 2 2 4 2" xfId="31830"/>
    <cellStyle name="Input 2 2 2 5" xfId="31831"/>
    <cellStyle name="Input 2 2 2 6" xfId="31832"/>
    <cellStyle name="Input 2 2 2 7" xfId="31833"/>
    <cellStyle name="Input 2 2 3" xfId="31834"/>
    <cellStyle name="Input 2 2 3 2" xfId="31835"/>
    <cellStyle name="Input 2 2 4" xfId="31836"/>
    <cellStyle name="Input 2 2 4 2" xfId="31837"/>
    <cellStyle name="Input 2 2 5" xfId="31838"/>
    <cellStyle name="Input 2 2 5 2" xfId="31839"/>
    <cellStyle name="Input 2 2 6" xfId="31840"/>
    <cellStyle name="Input 2 2 7" xfId="31841"/>
    <cellStyle name="Input 2 2 8" xfId="31842"/>
    <cellStyle name="Input 2 2 9" xfId="31843"/>
    <cellStyle name="Input 2 3" xfId="31844"/>
    <cellStyle name="Input 2 3 2" xfId="31845"/>
    <cellStyle name="Input 2 3 2 2" xfId="31846"/>
    <cellStyle name="Input 2 3 3" xfId="31847"/>
    <cellStyle name="Input 2 3 3 2" xfId="31848"/>
    <cellStyle name="Input 2 3 4" xfId="31849"/>
    <cellStyle name="Input 2 3 4 2" xfId="31850"/>
    <cellStyle name="Input 2 3 5" xfId="31851"/>
    <cellStyle name="Input 2 3 6" xfId="31852"/>
    <cellStyle name="Input 2 3 7" xfId="31853"/>
    <cellStyle name="Input 2 4" xfId="31854"/>
    <cellStyle name="Input 3" xfId="31855"/>
    <cellStyle name="Input 3 10" xfId="31856"/>
    <cellStyle name="Input 3 11" xfId="31857"/>
    <cellStyle name="Input 3 2" xfId="31858"/>
    <cellStyle name="Input 3 2 2" xfId="31859"/>
    <cellStyle name="Input 3 2 2 2" xfId="31860"/>
    <cellStyle name="Input 3 2 3" xfId="31861"/>
    <cellStyle name="Input 3 2 3 2" xfId="31862"/>
    <cellStyle name="Input 3 2 4" xfId="31863"/>
    <cellStyle name="Input 3 2 4 2" xfId="31864"/>
    <cellStyle name="Input 3 2 5" xfId="31865"/>
    <cellStyle name="Input 3 2 6" xfId="31866"/>
    <cellStyle name="Input 3 2 7" xfId="31867"/>
    <cellStyle name="Input 3 3" xfId="31868"/>
    <cellStyle name="Input 3 3 2" xfId="31869"/>
    <cellStyle name="Input 3 3 3" xfId="31870"/>
    <cellStyle name="Input 3 3 4" xfId="31871"/>
    <cellStyle name="Input 3 4" xfId="31872"/>
    <cellStyle name="Input 3 4 2" xfId="31873"/>
    <cellStyle name="Input 3 5" xfId="31874"/>
    <cellStyle name="Input 3 5 2" xfId="31875"/>
    <cellStyle name="Input 3 6" xfId="31876"/>
    <cellStyle name="Input 3 7" xfId="31877"/>
    <cellStyle name="Input 3 8" xfId="31878"/>
    <cellStyle name="Input 3 9" xfId="31879"/>
    <cellStyle name="Input 4" xfId="31880"/>
    <cellStyle name="Input 4 10" xfId="31881"/>
    <cellStyle name="Input 4 2" xfId="31882"/>
    <cellStyle name="Input 4 2 2" xfId="31883"/>
    <cellStyle name="Input 4 2 2 2" xfId="31884"/>
    <cellStyle name="Input 4 2 3" xfId="31885"/>
    <cellStyle name="Input 4 2 3 2" xfId="31886"/>
    <cellStyle name="Input 4 2 4" xfId="31887"/>
    <cellStyle name="Input 4 2 4 2" xfId="31888"/>
    <cellStyle name="Input 4 2 5" xfId="31889"/>
    <cellStyle name="Input 4 2 6" xfId="31890"/>
    <cellStyle name="Input 4 2 7" xfId="31891"/>
    <cellStyle name="Input 4 3" xfId="31892"/>
    <cellStyle name="Input 4 3 2" xfId="31893"/>
    <cellStyle name="Input 4 4" xfId="31894"/>
    <cellStyle name="Input 4 4 2" xfId="31895"/>
    <cellStyle name="Input 4 5" xfId="31896"/>
    <cellStyle name="Input 4 5 2" xfId="31897"/>
    <cellStyle name="Input 4 6" xfId="31898"/>
    <cellStyle name="Input 4 7" xfId="31899"/>
    <cellStyle name="Input 4 8" xfId="31900"/>
    <cellStyle name="Input 4 9" xfId="31901"/>
    <cellStyle name="Input 5" xfId="31902"/>
    <cellStyle name="item" xfId="2337"/>
    <cellStyle name="Linked Cell" xfId="2338"/>
    <cellStyle name="Moeda" xfId="1956" builtinId="4"/>
    <cellStyle name="Moeda 10" xfId="31903"/>
    <cellStyle name="Moeda 10 10" xfId="31904"/>
    <cellStyle name="Moeda 10 11" xfId="31905"/>
    <cellStyle name="Moeda 10 2" xfId="31906"/>
    <cellStyle name="Moeda 10 2 2" xfId="31907"/>
    <cellStyle name="Moeda 10 2 2 2" xfId="31908"/>
    <cellStyle name="Moeda 10 2 2 2 2" xfId="31909"/>
    <cellStyle name="Moeda 10 2 2 3" xfId="31910"/>
    <cellStyle name="Moeda 10 2 2 4" xfId="31911"/>
    <cellStyle name="Moeda 10 2 2 5" xfId="31912"/>
    <cellStyle name="Moeda 10 2 2 6" xfId="31913"/>
    <cellStyle name="Moeda 10 2 3" xfId="31914"/>
    <cellStyle name="Moeda 10 2 3 2" xfId="31915"/>
    <cellStyle name="Moeda 10 2 3 3" xfId="31916"/>
    <cellStyle name="Moeda 10 2 4" xfId="31917"/>
    <cellStyle name="Moeda 10 2 5" xfId="31918"/>
    <cellStyle name="Moeda 10 2 6" xfId="31919"/>
    <cellStyle name="Moeda 10 2 7" xfId="31920"/>
    <cellStyle name="Moeda 10 2 8" xfId="31921"/>
    <cellStyle name="Moeda 10 3" xfId="31922"/>
    <cellStyle name="Moeda 10 3 2" xfId="31923"/>
    <cellStyle name="Moeda 10 3 2 2" xfId="31924"/>
    <cellStyle name="Moeda 10 3 3" xfId="31925"/>
    <cellStyle name="Moeda 10 3 4" xfId="31926"/>
    <cellStyle name="Moeda 10 3 5" xfId="31927"/>
    <cellStyle name="Moeda 10 3 6" xfId="31928"/>
    <cellStyle name="Moeda 10 4" xfId="31929"/>
    <cellStyle name="Moeda 10 4 2" xfId="31930"/>
    <cellStyle name="Moeda 10 4 3" xfId="31931"/>
    <cellStyle name="Moeda 10 4 4" xfId="31932"/>
    <cellStyle name="Moeda 10 5" xfId="31933"/>
    <cellStyle name="Moeda 10 6" xfId="31934"/>
    <cellStyle name="Moeda 10 7" xfId="31935"/>
    <cellStyle name="Moeda 10 8" xfId="31936"/>
    <cellStyle name="Moeda 10 9" xfId="31937"/>
    <cellStyle name="Moeda 11" xfId="31938"/>
    <cellStyle name="Moeda 11 2" xfId="31939"/>
    <cellStyle name="Moeda 11 3" xfId="31940"/>
    <cellStyle name="Moeda 12" xfId="31941"/>
    <cellStyle name="Moeda 2" xfId="749"/>
    <cellStyle name="Moeda 2 2" xfId="750"/>
    <cellStyle name="Moeda 2 2 2" xfId="2339"/>
    <cellStyle name="Moeda 2 2 3" xfId="2879"/>
    <cellStyle name="Moeda 2 2 3 2" xfId="2880"/>
    <cellStyle name="Moeda 2 2 3 2 2" xfId="7389"/>
    <cellStyle name="Moeda 2 2 4" xfId="2881"/>
    <cellStyle name="Moeda 2 2 5" xfId="2882"/>
    <cellStyle name="Moeda 2 3" xfId="751"/>
    <cellStyle name="Moeda 2 3 2" xfId="1671"/>
    <cellStyle name="Moeda 2 3 2 2" xfId="1967"/>
    <cellStyle name="Moeda 2 3 2 3" xfId="2883"/>
    <cellStyle name="Moeda 2 3 3" xfId="2884"/>
    <cellStyle name="Moeda 2 3 3 2" xfId="31942"/>
    <cellStyle name="Moeda 2 3 4" xfId="31943"/>
    <cellStyle name="Moeda 2 4" xfId="1672"/>
    <cellStyle name="Moeda 2 4 2" xfId="1968"/>
    <cellStyle name="Moeda 2 4 3" xfId="2885"/>
    <cellStyle name="Moeda 2 5" xfId="2886"/>
    <cellStyle name="Moeda 2 5 2" xfId="31944"/>
    <cellStyle name="Moeda 3" xfId="752"/>
    <cellStyle name="Moeda 3 2" xfId="2340"/>
    <cellStyle name="Moeda 3 2 2" xfId="2341"/>
    <cellStyle name="Moeda 3 2 2 2" xfId="2887"/>
    <cellStyle name="Moeda 3 2 3" xfId="2888"/>
    <cellStyle name="Moeda 3 3" xfId="2342"/>
    <cellStyle name="Moeda 3 3 2" xfId="2249"/>
    <cellStyle name="Moeda 3 3 2 2" xfId="31945"/>
    <cellStyle name="Moeda 3 3 2 2 10" xfId="31946"/>
    <cellStyle name="Moeda 3 3 2 2 2" xfId="31947"/>
    <cellStyle name="Moeda 3 3 2 2 2 2" xfId="31948"/>
    <cellStyle name="Moeda 3 3 2 2 2 2 2" xfId="31949"/>
    <cellStyle name="Moeda 3 3 2 2 2 2 2 2" xfId="31950"/>
    <cellStyle name="Moeda 3 3 2 2 2 2 3" xfId="31951"/>
    <cellStyle name="Moeda 3 3 2 2 2 2 4" xfId="31952"/>
    <cellStyle name="Moeda 3 3 2 2 2 2 5" xfId="31953"/>
    <cellStyle name="Moeda 3 3 2 2 2 2 6" xfId="31954"/>
    <cellStyle name="Moeda 3 3 2 2 2 3" xfId="31955"/>
    <cellStyle name="Moeda 3 3 2 2 2 3 2" xfId="31956"/>
    <cellStyle name="Moeda 3 3 2 2 2 3 3" xfId="31957"/>
    <cellStyle name="Moeda 3 3 2 2 2 4" xfId="31958"/>
    <cellStyle name="Moeda 3 3 2 2 2 5" xfId="31959"/>
    <cellStyle name="Moeda 3 3 2 2 2 6" xfId="31960"/>
    <cellStyle name="Moeda 3 3 2 2 2 7" xfId="31961"/>
    <cellStyle name="Moeda 3 3 2 2 2 8" xfId="31962"/>
    <cellStyle name="Moeda 3 3 2 2 3" xfId="31963"/>
    <cellStyle name="Moeda 3 3 2 2 3 2" xfId="31964"/>
    <cellStyle name="Moeda 3 3 2 2 3 2 2" xfId="31965"/>
    <cellStyle name="Moeda 3 3 2 2 3 3" xfId="31966"/>
    <cellStyle name="Moeda 3 3 2 2 3 4" xfId="31967"/>
    <cellStyle name="Moeda 3 3 2 2 3 5" xfId="31968"/>
    <cellStyle name="Moeda 3 3 2 2 3 6" xfId="31969"/>
    <cellStyle name="Moeda 3 3 2 2 4" xfId="31970"/>
    <cellStyle name="Moeda 3 3 2 2 4 2" xfId="31971"/>
    <cellStyle name="Moeda 3 3 2 2 4 3" xfId="31972"/>
    <cellStyle name="Moeda 3 3 2 2 4 4" xfId="31973"/>
    <cellStyle name="Moeda 3 3 2 2 5" xfId="31974"/>
    <cellStyle name="Moeda 3 3 2 2 6" xfId="31975"/>
    <cellStyle name="Moeda 3 3 2 2 7" xfId="31976"/>
    <cellStyle name="Moeda 3 3 2 2 8" xfId="31977"/>
    <cellStyle name="Moeda 3 3 2 2 9" xfId="31978"/>
    <cellStyle name="Moeda 3 3 2 3" xfId="31979"/>
    <cellStyle name="Moeda 3 3 2 3 10" xfId="31980"/>
    <cellStyle name="Moeda 3 3 2 3 2" xfId="31981"/>
    <cellStyle name="Moeda 3 3 2 3 2 2" xfId="31982"/>
    <cellStyle name="Moeda 3 3 2 3 2 2 2" xfId="31983"/>
    <cellStyle name="Moeda 3 3 2 3 2 2 2 2" xfId="31984"/>
    <cellStyle name="Moeda 3 3 2 3 2 2 3" xfId="31985"/>
    <cellStyle name="Moeda 3 3 2 3 2 2 4" xfId="31986"/>
    <cellStyle name="Moeda 3 3 2 3 2 2 5" xfId="31987"/>
    <cellStyle name="Moeda 3 3 2 3 2 2 6" xfId="31988"/>
    <cellStyle name="Moeda 3 3 2 3 2 3" xfId="31989"/>
    <cellStyle name="Moeda 3 3 2 3 2 3 2" xfId="31990"/>
    <cellStyle name="Moeda 3 3 2 3 2 3 3" xfId="31991"/>
    <cellStyle name="Moeda 3 3 2 3 2 4" xfId="31992"/>
    <cellStyle name="Moeda 3 3 2 3 2 5" xfId="31993"/>
    <cellStyle name="Moeda 3 3 2 3 2 6" xfId="31994"/>
    <cellStyle name="Moeda 3 3 2 3 2 7" xfId="31995"/>
    <cellStyle name="Moeda 3 3 2 3 2 8" xfId="31996"/>
    <cellStyle name="Moeda 3 3 2 3 3" xfId="31997"/>
    <cellStyle name="Moeda 3 3 2 3 3 2" xfId="31998"/>
    <cellStyle name="Moeda 3 3 2 3 3 2 2" xfId="31999"/>
    <cellStyle name="Moeda 3 3 2 3 3 3" xfId="32000"/>
    <cellStyle name="Moeda 3 3 2 3 3 4" xfId="32001"/>
    <cellStyle name="Moeda 3 3 2 3 3 5" xfId="32002"/>
    <cellStyle name="Moeda 3 3 2 3 3 6" xfId="32003"/>
    <cellStyle name="Moeda 3 3 2 3 4" xfId="32004"/>
    <cellStyle name="Moeda 3 3 2 3 4 2" xfId="32005"/>
    <cellStyle name="Moeda 3 3 2 3 4 3" xfId="32006"/>
    <cellStyle name="Moeda 3 3 2 3 4 4" xfId="32007"/>
    <cellStyle name="Moeda 3 3 2 3 5" xfId="32008"/>
    <cellStyle name="Moeda 3 3 2 3 6" xfId="32009"/>
    <cellStyle name="Moeda 3 3 2 3 7" xfId="32010"/>
    <cellStyle name="Moeda 3 3 2 3 8" xfId="32011"/>
    <cellStyle name="Moeda 3 3 2 3 9" xfId="32012"/>
    <cellStyle name="Moeda 3 3 2 4" xfId="32013"/>
    <cellStyle name="Moeda 3 3 2 5" xfId="32014"/>
    <cellStyle name="Moeda 3 3 2 6" xfId="32015"/>
    <cellStyle name="Moeda 3 4" xfId="2889"/>
    <cellStyle name="Moeda 3 5" xfId="2890"/>
    <cellStyle name="Moeda 4" xfId="1958"/>
    <cellStyle name="Moeda 4 2" xfId="1960"/>
    <cellStyle name="Moeda 4 2 2" xfId="2343"/>
    <cellStyle name="Moeda 4 2 2 2" xfId="3013"/>
    <cellStyle name="Moeda 4 2 3" xfId="2891"/>
    <cellStyle name="Moeda 4 2 3 2" xfId="32016"/>
    <cellStyle name="Moeda 4 2 3 2 10" xfId="32017"/>
    <cellStyle name="Moeda 4 2 3 2 2" xfId="32018"/>
    <cellStyle name="Moeda 4 2 3 2 2 2" xfId="32019"/>
    <cellStyle name="Moeda 4 2 3 2 2 2 2" xfId="32020"/>
    <cellStyle name="Moeda 4 2 3 2 2 2 2 2" xfId="32021"/>
    <cellStyle name="Moeda 4 2 3 2 2 2 3" xfId="32022"/>
    <cellStyle name="Moeda 4 2 3 2 2 2 4" xfId="32023"/>
    <cellStyle name="Moeda 4 2 3 2 2 2 5" xfId="32024"/>
    <cellStyle name="Moeda 4 2 3 2 2 2 6" xfId="32025"/>
    <cellStyle name="Moeda 4 2 3 2 2 3" xfId="32026"/>
    <cellStyle name="Moeda 4 2 3 2 2 3 2" xfId="32027"/>
    <cellStyle name="Moeda 4 2 3 2 2 3 3" xfId="32028"/>
    <cellStyle name="Moeda 4 2 3 2 2 4" xfId="32029"/>
    <cellStyle name="Moeda 4 2 3 2 2 5" xfId="32030"/>
    <cellStyle name="Moeda 4 2 3 2 2 6" xfId="32031"/>
    <cellStyle name="Moeda 4 2 3 2 2 7" xfId="32032"/>
    <cellStyle name="Moeda 4 2 3 2 2 8" xfId="32033"/>
    <cellStyle name="Moeda 4 2 3 2 3" xfId="32034"/>
    <cellStyle name="Moeda 4 2 3 2 3 2" xfId="32035"/>
    <cellStyle name="Moeda 4 2 3 2 3 2 2" xfId="32036"/>
    <cellStyle name="Moeda 4 2 3 2 3 3" xfId="32037"/>
    <cellStyle name="Moeda 4 2 3 2 3 4" xfId="32038"/>
    <cellStyle name="Moeda 4 2 3 2 3 5" xfId="32039"/>
    <cellStyle name="Moeda 4 2 3 2 3 6" xfId="32040"/>
    <cellStyle name="Moeda 4 2 3 2 4" xfId="32041"/>
    <cellStyle name="Moeda 4 2 3 2 4 2" xfId="32042"/>
    <cellStyle name="Moeda 4 2 3 2 4 3" xfId="32043"/>
    <cellStyle name="Moeda 4 2 3 2 4 4" xfId="32044"/>
    <cellStyle name="Moeda 4 2 3 2 5" xfId="32045"/>
    <cellStyle name="Moeda 4 2 3 2 6" xfId="32046"/>
    <cellStyle name="Moeda 4 2 3 2 7" xfId="32047"/>
    <cellStyle name="Moeda 4 2 3 2 8" xfId="32048"/>
    <cellStyle name="Moeda 4 2 3 2 9" xfId="32049"/>
    <cellStyle name="Moeda 4 2 3 3" xfId="32050"/>
    <cellStyle name="Moeda 4 2 3 3 10" xfId="32051"/>
    <cellStyle name="Moeda 4 2 3 3 2" xfId="32052"/>
    <cellStyle name="Moeda 4 2 3 3 2 2" xfId="32053"/>
    <cellStyle name="Moeda 4 2 3 3 2 2 2" xfId="32054"/>
    <cellStyle name="Moeda 4 2 3 3 2 2 2 2" xfId="32055"/>
    <cellStyle name="Moeda 4 2 3 3 2 2 3" xfId="32056"/>
    <cellStyle name="Moeda 4 2 3 3 2 2 4" xfId="32057"/>
    <cellStyle name="Moeda 4 2 3 3 2 2 5" xfId="32058"/>
    <cellStyle name="Moeda 4 2 3 3 2 2 6" xfId="32059"/>
    <cellStyle name="Moeda 4 2 3 3 2 3" xfId="32060"/>
    <cellStyle name="Moeda 4 2 3 3 2 3 2" xfId="32061"/>
    <cellStyle name="Moeda 4 2 3 3 2 3 3" xfId="32062"/>
    <cellStyle name="Moeda 4 2 3 3 2 4" xfId="32063"/>
    <cellStyle name="Moeda 4 2 3 3 2 5" xfId="32064"/>
    <cellStyle name="Moeda 4 2 3 3 2 6" xfId="32065"/>
    <cellStyle name="Moeda 4 2 3 3 2 7" xfId="32066"/>
    <cellStyle name="Moeda 4 2 3 3 2 8" xfId="32067"/>
    <cellStyle name="Moeda 4 2 3 3 3" xfId="32068"/>
    <cellStyle name="Moeda 4 2 3 3 3 2" xfId="32069"/>
    <cellStyle name="Moeda 4 2 3 3 3 2 2" xfId="32070"/>
    <cellStyle name="Moeda 4 2 3 3 3 3" xfId="32071"/>
    <cellStyle name="Moeda 4 2 3 3 3 4" xfId="32072"/>
    <cellStyle name="Moeda 4 2 3 3 3 5" xfId="32073"/>
    <cellStyle name="Moeda 4 2 3 3 3 6" xfId="32074"/>
    <cellStyle name="Moeda 4 2 3 3 4" xfId="32075"/>
    <cellStyle name="Moeda 4 2 3 3 4 2" xfId="32076"/>
    <cellStyle name="Moeda 4 2 3 3 4 3" xfId="32077"/>
    <cellStyle name="Moeda 4 2 3 3 4 4" xfId="32078"/>
    <cellStyle name="Moeda 4 2 3 3 5" xfId="32079"/>
    <cellStyle name="Moeda 4 2 3 3 6" xfId="32080"/>
    <cellStyle name="Moeda 4 2 3 3 7" xfId="32081"/>
    <cellStyle name="Moeda 4 2 3 3 8" xfId="32082"/>
    <cellStyle name="Moeda 4 2 3 3 9" xfId="32083"/>
    <cellStyle name="Moeda 4 2 3 4" xfId="32084"/>
    <cellStyle name="Moeda 4 2 3 5" xfId="32085"/>
    <cellStyle name="Moeda 4 2 4" xfId="32086"/>
    <cellStyle name="Moeda 4 2 5" xfId="32087"/>
    <cellStyle name="Moeda 4 2 5 10" xfId="32088"/>
    <cellStyle name="Moeda 4 2 5 2" xfId="32089"/>
    <cellStyle name="Moeda 4 2 5 2 2" xfId="32090"/>
    <cellStyle name="Moeda 4 2 5 2 2 2" xfId="32091"/>
    <cellStyle name="Moeda 4 2 5 2 2 2 2" xfId="32092"/>
    <cellStyle name="Moeda 4 2 5 2 2 3" xfId="32093"/>
    <cellStyle name="Moeda 4 2 5 2 2 4" xfId="32094"/>
    <cellStyle name="Moeda 4 2 5 2 2 5" xfId="32095"/>
    <cellStyle name="Moeda 4 2 5 2 2 6" xfId="32096"/>
    <cellStyle name="Moeda 4 2 5 2 3" xfId="32097"/>
    <cellStyle name="Moeda 4 2 5 2 3 2" xfId="32098"/>
    <cellStyle name="Moeda 4 2 5 2 3 3" xfId="32099"/>
    <cellStyle name="Moeda 4 2 5 2 4" xfId="32100"/>
    <cellStyle name="Moeda 4 2 5 2 5" xfId="32101"/>
    <cellStyle name="Moeda 4 2 5 2 6" xfId="32102"/>
    <cellStyle name="Moeda 4 2 5 2 7" xfId="32103"/>
    <cellStyle name="Moeda 4 2 5 2 8" xfId="32104"/>
    <cellStyle name="Moeda 4 2 5 3" xfId="32105"/>
    <cellStyle name="Moeda 4 2 5 3 2" xfId="32106"/>
    <cellStyle name="Moeda 4 2 5 3 2 2" xfId="32107"/>
    <cellStyle name="Moeda 4 2 5 3 3" xfId="32108"/>
    <cellStyle name="Moeda 4 2 5 3 4" xfId="32109"/>
    <cellStyle name="Moeda 4 2 5 3 5" xfId="32110"/>
    <cellStyle name="Moeda 4 2 5 3 6" xfId="32111"/>
    <cellStyle name="Moeda 4 2 5 4" xfId="32112"/>
    <cellStyle name="Moeda 4 2 5 4 2" xfId="32113"/>
    <cellStyle name="Moeda 4 2 5 4 3" xfId="32114"/>
    <cellStyle name="Moeda 4 2 5 4 4" xfId="32115"/>
    <cellStyle name="Moeda 4 2 5 5" xfId="32116"/>
    <cellStyle name="Moeda 4 2 5 6" xfId="32117"/>
    <cellStyle name="Moeda 4 2 5 7" xfId="32118"/>
    <cellStyle name="Moeda 4 2 5 8" xfId="32119"/>
    <cellStyle name="Moeda 4 2 5 9" xfId="32120"/>
    <cellStyle name="Moeda 4 3" xfId="2247"/>
    <cellStyle name="Moeda 4 3 2" xfId="2892"/>
    <cellStyle name="Moeda 4 4" xfId="2893"/>
    <cellStyle name="Moeda 4 5" xfId="32121"/>
    <cellStyle name="Moeda 4 6" xfId="32122"/>
    <cellStyle name="Moeda 4 6 10" xfId="32123"/>
    <cellStyle name="Moeda 4 6 2" xfId="32124"/>
    <cellStyle name="Moeda 4 6 2 2" xfId="32125"/>
    <cellStyle name="Moeda 4 6 2 2 2" xfId="32126"/>
    <cellStyle name="Moeda 4 6 2 2 2 2" xfId="32127"/>
    <cellStyle name="Moeda 4 6 2 2 3" xfId="32128"/>
    <cellStyle name="Moeda 4 6 2 2 4" xfId="32129"/>
    <cellStyle name="Moeda 4 6 2 2 5" xfId="32130"/>
    <cellStyle name="Moeda 4 6 2 2 6" xfId="32131"/>
    <cellStyle name="Moeda 4 6 2 3" xfId="32132"/>
    <cellStyle name="Moeda 4 6 2 3 2" xfId="32133"/>
    <cellStyle name="Moeda 4 6 2 3 3" xfId="32134"/>
    <cellStyle name="Moeda 4 6 2 4" xfId="32135"/>
    <cellStyle name="Moeda 4 6 2 5" xfId="32136"/>
    <cellStyle name="Moeda 4 6 2 6" xfId="32137"/>
    <cellStyle name="Moeda 4 6 2 7" xfId="32138"/>
    <cellStyle name="Moeda 4 6 2 8" xfId="32139"/>
    <cellStyle name="Moeda 4 6 3" xfId="32140"/>
    <cellStyle name="Moeda 4 6 3 2" xfId="32141"/>
    <cellStyle name="Moeda 4 6 3 2 2" xfId="32142"/>
    <cellStyle name="Moeda 4 6 3 3" xfId="32143"/>
    <cellStyle name="Moeda 4 6 3 4" xfId="32144"/>
    <cellStyle name="Moeda 4 6 3 5" xfId="32145"/>
    <cellStyle name="Moeda 4 6 3 6" xfId="32146"/>
    <cellStyle name="Moeda 4 6 4" xfId="32147"/>
    <cellStyle name="Moeda 4 6 4 2" xfId="32148"/>
    <cellStyle name="Moeda 4 6 4 3" xfId="32149"/>
    <cellStyle name="Moeda 4 6 4 4" xfId="32150"/>
    <cellStyle name="Moeda 4 6 5" xfId="32151"/>
    <cellStyle name="Moeda 4 6 6" xfId="32152"/>
    <cellStyle name="Moeda 4 6 7" xfId="32153"/>
    <cellStyle name="Moeda 4 6 8" xfId="32154"/>
    <cellStyle name="Moeda 4 6 9" xfId="32155"/>
    <cellStyle name="Moeda 5" xfId="753"/>
    <cellStyle name="Moeda 5 2" xfId="754"/>
    <cellStyle name="Moeda 5 2 2" xfId="2894"/>
    <cellStyle name="Moeda 5 2 3" xfId="2895"/>
    <cellStyle name="Moeda 5 3" xfId="2896"/>
    <cellStyle name="Moeda 5 4" xfId="2897"/>
    <cellStyle name="Moeda 6" xfId="2245"/>
    <cellStyle name="Moeda 6 2" xfId="2344"/>
    <cellStyle name="Moeda 6 2 2" xfId="3012"/>
    <cellStyle name="Moeda 6 3" xfId="32156"/>
    <cellStyle name="Moeda 6 3 2" xfId="32157"/>
    <cellStyle name="Moeda 6 3 2 10" xfId="32158"/>
    <cellStyle name="Moeda 6 3 2 2" xfId="32159"/>
    <cellStyle name="Moeda 6 3 2 2 2" xfId="32160"/>
    <cellStyle name="Moeda 6 3 2 2 2 2" xfId="32161"/>
    <cellStyle name="Moeda 6 3 2 2 2 2 2" xfId="32162"/>
    <cellStyle name="Moeda 6 3 2 2 2 3" xfId="32163"/>
    <cellStyle name="Moeda 6 3 2 2 2 4" xfId="32164"/>
    <cellStyle name="Moeda 6 3 2 2 2 5" xfId="32165"/>
    <cellStyle name="Moeda 6 3 2 2 2 6" xfId="32166"/>
    <cellStyle name="Moeda 6 3 2 2 3" xfId="32167"/>
    <cellStyle name="Moeda 6 3 2 2 3 2" xfId="32168"/>
    <cellStyle name="Moeda 6 3 2 2 3 3" xfId="32169"/>
    <cellStyle name="Moeda 6 3 2 2 4" xfId="32170"/>
    <cellStyle name="Moeda 6 3 2 2 5" xfId="32171"/>
    <cellStyle name="Moeda 6 3 2 2 6" xfId="32172"/>
    <cellStyle name="Moeda 6 3 2 2 7" xfId="32173"/>
    <cellStyle name="Moeda 6 3 2 2 8" xfId="32174"/>
    <cellStyle name="Moeda 6 3 2 3" xfId="32175"/>
    <cellStyle name="Moeda 6 3 2 3 2" xfId="32176"/>
    <cellStyle name="Moeda 6 3 2 3 2 2" xfId="32177"/>
    <cellStyle name="Moeda 6 3 2 3 3" xfId="32178"/>
    <cellStyle name="Moeda 6 3 2 3 4" xfId="32179"/>
    <cellStyle name="Moeda 6 3 2 3 5" xfId="32180"/>
    <cellStyle name="Moeda 6 3 2 3 6" xfId="32181"/>
    <cellStyle name="Moeda 6 3 2 4" xfId="32182"/>
    <cellStyle name="Moeda 6 3 2 4 2" xfId="32183"/>
    <cellStyle name="Moeda 6 3 2 4 3" xfId="32184"/>
    <cellStyle name="Moeda 6 3 2 4 4" xfId="32185"/>
    <cellStyle name="Moeda 6 3 2 5" xfId="32186"/>
    <cellStyle name="Moeda 6 3 2 6" xfId="32187"/>
    <cellStyle name="Moeda 6 3 2 7" xfId="32188"/>
    <cellStyle name="Moeda 6 3 2 8" xfId="32189"/>
    <cellStyle name="Moeda 6 3 2 9" xfId="32190"/>
    <cellStyle name="Moeda 6 4" xfId="32191"/>
    <cellStyle name="Moeda 6 4 10" xfId="32192"/>
    <cellStyle name="Moeda 6 4 2" xfId="32193"/>
    <cellStyle name="Moeda 6 4 2 2" xfId="32194"/>
    <cellStyle name="Moeda 6 4 2 2 2" xfId="32195"/>
    <cellStyle name="Moeda 6 4 2 2 2 2" xfId="32196"/>
    <cellStyle name="Moeda 6 4 2 2 3" xfId="32197"/>
    <cellStyle name="Moeda 6 4 2 2 4" xfId="32198"/>
    <cellStyle name="Moeda 6 4 2 2 5" xfId="32199"/>
    <cellStyle name="Moeda 6 4 2 2 6" xfId="32200"/>
    <cellStyle name="Moeda 6 4 2 3" xfId="32201"/>
    <cellStyle name="Moeda 6 4 2 3 2" xfId="32202"/>
    <cellStyle name="Moeda 6 4 2 3 3" xfId="32203"/>
    <cellStyle name="Moeda 6 4 2 4" xfId="32204"/>
    <cellStyle name="Moeda 6 4 2 5" xfId="32205"/>
    <cellStyle name="Moeda 6 4 2 6" xfId="32206"/>
    <cellStyle name="Moeda 6 4 2 7" xfId="32207"/>
    <cellStyle name="Moeda 6 4 2 8" xfId="32208"/>
    <cellStyle name="Moeda 6 4 3" xfId="32209"/>
    <cellStyle name="Moeda 6 4 3 2" xfId="32210"/>
    <cellStyle name="Moeda 6 4 3 2 2" xfId="32211"/>
    <cellStyle name="Moeda 6 4 3 3" xfId="32212"/>
    <cellStyle name="Moeda 6 4 3 4" xfId="32213"/>
    <cellStyle name="Moeda 6 4 3 5" xfId="32214"/>
    <cellStyle name="Moeda 6 4 3 6" xfId="32215"/>
    <cellStyle name="Moeda 6 4 4" xfId="32216"/>
    <cellStyle name="Moeda 6 4 4 2" xfId="32217"/>
    <cellStyle name="Moeda 6 4 4 3" xfId="32218"/>
    <cellStyle name="Moeda 6 4 4 4" xfId="32219"/>
    <cellStyle name="Moeda 6 4 5" xfId="32220"/>
    <cellStyle name="Moeda 6 4 6" xfId="32221"/>
    <cellStyle name="Moeda 6 4 7" xfId="32222"/>
    <cellStyle name="Moeda 6 4 8" xfId="32223"/>
    <cellStyle name="Moeda 6 4 9" xfId="32224"/>
    <cellStyle name="Moeda 6 5" xfId="32225"/>
    <cellStyle name="Moeda 6 5 2" xfId="32226"/>
    <cellStyle name="Moeda 6 5 3" xfId="32227"/>
    <cellStyle name="Moeda 6 6" xfId="32228"/>
    <cellStyle name="Moeda 6 7" xfId="32229"/>
    <cellStyle name="Moeda 7" xfId="2345"/>
    <cellStyle name="Moeda 7 2" xfId="32230"/>
    <cellStyle name="Moeda 7 2 10" xfId="32231"/>
    <cellStyle name="Moeda 7 2 2" xfId="32232"/>
    <cellStyle name="Moeda 7 2 2 2" xfId="32233"/>
    <cellStyle name="Moeda 7 2 2 2 2" xfId="32234"/>
    <cellStyle name="Moeda 7 2 2 2 2 2" xfId="32235"/>
    <cellStyle name="Moeda 7 2 2 2 3" xfId="32236"/>
    <cellStyle name="Moeda 7 2 2 2 4" xfId="32237"/>
    <cellStyle name="Moeda 7 2 2 2 5" xfId="32238"/>
    <cellStyle name="Moeda 7 2 2 2 6" xfId="32239"/>
    <cellStyle name="Moeda 7 2 2 3" xfId="32240"/>
    <cellStyle name="Moeda 7 2 2 3 2" xfId="32241"/>
    <cellStyle name="Moeda 7 2 2 3 3" xfId="32242"/>
    <cellStyle name="Moeda 7 2 2 4" xfId="32243"/>
    <cellStyle name="Moeda 7 2 2 5" xfId="32244"/>
    <cellStyle name="Moeda 7 2 2 6" xfId="32245"/>
    <cellStyle name="Moeda 7 2 2 7" xfId="32246"/>
    <cellStyle name="Moeda 7 2 2 8" xfId="32247"/>
    <cellStyle name="Moeda 7 2 3" xfId="32248"/>
    <cellStyle name="Moeda 7 2 3 2" xfId="32249"/>
    <cellStyle name="Moeda 7 2 3 2 2" xfId="32250"/>
    <cellStyle name="Moeda 7 2 3 3" xfId="32251"/>
    <cellStyle name="Moeda 7 2 3 4" xfId="32252"/>
    <cellStyle name="Moeda 7 2 3 5" xfId="32253"/>
    <cellStyle name="Moeda 7 2 3 6" xfId="32254"/>
    <cellStyle name="Moeda 7 2 4" xfId="32255"/>
    <cellStyle name="Moeda 7 2 4 2" xfId="32256"/>
    <cellStyle name="Moeda 7 2 4 3" xfId="32257"/>
    <cellStyle name="Moeda 7 2 4 4" xfId="32258"/>
    <cellStyle name="Moeda 7 2 5" xfId="32259"/>
    <cellStyle name="Moeda 7 2 6" xfId="32260"/>
    <cellStyle name="Moeda 7 2 7" xfId="32261"/>
    <cellStyle name="Moeda 7 2 8" xfId="32262"/>
    <cellStyle name="Moeda 7 2 9" xfId="32263"/>
    <cellStyle name="Moeda 7 3" xfId="32264"/>
    <cellStyle name="Moeda 7 4" xfId="32265"/>
    <cellStyle name="Moeda 8" xfId="2898"/>
    <cellStyle name="Moeda 8 2" xfId="32266"/>
    <cellStyle name="Moeda 8 3" xfId="32267"/>
    <cellStyle name="Moeda 9" xfId="32268"/>
    <cellStyle name="Moeda 9 10" xfId="32269"/>
    <cellStyle name="Moeda 9 2" xfId="32270"/>
    <cellStyle name="Moeda 9 2 2" xfId="32271"/>
    <cellStyle name="Moeda 9 2 2 2" xfId="32272"/>
    <cellStyle name="Moeda 9 2 2 2 2" xfId="32273"/>
    <cellStyle name="Moeda 9 2 2 3" xfId="32274"/>
    <cellStyle name="Moeda 9 2 2 4" xfId="32275"/>
    <cellStyle name="Moeda 9 2 2 5" xfId="32276"/>
    <cellStyle name="Moeda 9 2 2 6" xfId="32277"/>
    <cellStyle name="Moeda 9 2 3" xfId="32278"/>
    <cellStyle name="Moeda 9 2 3 2" xfId="32279"/>
    <cellStyle name="Moeda 9 2 3 3" xfId="32280"/>
    <cellStyle name="Moeda 9 2 4" xfId="32281"/>
    <cellStyle name="Moeda 9 2 5" xfId="32282"/>
    <cellStyle name="Moeda 9 2 6" xfId="32283"/>
    <cellStyle name="Moeda 9 2 7" xfId="32284"/>
    <cellStyle name="Moeda 9 2 8" xfId="32285"/>
    <cellStyle name="Moeda 9 3" xfId="32286"/>
    <cellStyle name="Moeda 9 3 2" xfId="32287"/>
    <cellStyle name="Moeda 9 3 2 2" xfId="32288"/>
    <cellStyle name="Moeda 9 3 3" xfId="32289"/>
    <cellStyle name="Moeda 9 3 4" xfId="32290"/>
    <cellStyle name="Moeda 9 3 5" xfId="32291"/>
    <cellStyle name="Moeda 9 3 6" xfId="32292"/>
    <cellStyle name="Moeda 9 4" xfId="32293"/>
    <cellStyle name="Moeda 9 4 2" xfId="32294"/>
    <cellStyle name="Moeda 9 4 3" xfId="32295"/>
    <cellStyle name="Moeda 9 4 4" xfId="32296"/>
    <cellStyle name="Moeda 9 5" xfId="32297"/>
    <cellStyle name="Moeda 9 6" xfId="32298"/>
    <cellStyle name="Moeda 9 7" xfId="32299"/>
    <cellStyle name="Moeda 9 8" xfId="32300"/>
    <cellStyle name="Moeda 9 9" xfId="32301"/>
    <cellStyle name="Moeda_capa 54107" xfId="1665"/>
    <cellStyle name="Moeda0" xfId="755"/>
    <cellStyle name="Neutra" xfId="31" builtinId="28" customBuiltin="1"/>
    <cellStyle name="Neutra 10 2" xfId="756"/>
    <cellStyle name="Neutra 11 2" xfId="757"/>
    <cellStyle name="Neutra 12 2" xfId="758"/>
    <cellStyle name="Neutra 13 2" xfId="759"/>
    <cellStyle name="Neutra 14 2" xfId="760"/>
    <cellStyle name="Neutra 15 2" xfId="761"/>
    <cellStyle name="Neutra 16 2" xfId="762"/>
    <cellStyle name="Neutra 17 2" xfId="763"/>
    <cellStyle name="Neutra 2" xfId="764"/>
    <cellStyle name="Neutra 2 2" xfId="765"/>
    <cellStyle name="Neutra 2 2 2" xfId="32302"/>
    <cellStyle name="Neutra 2 2 3" xfId="32303"/>
    <cellStyle name="Neutra 3" xfId="766"/>
    <cellStyle name="Neutra 3 2" xfId="767"/>
    <cellStyle name="Neutra 3 2 2" xfId="32304"/>
    <cellStyle name="Neutra 3 2 3" xfId="32305"/>
    <cellStyle name="Neutra 4" xfId="768"/>
    <cellStyle name="Neutra 4 2" xfId="769"/>
    <cellStyle name="Neutra 5" xfId="770"/>
    <cellStyle name="Neutra 5 2" xfId="771"/>
    <cellStyle name="Neutra 6" xfId="2346"/>
    <cellStyle name="Neutra 6 2" xfId="772"/>
    <cellStyle name="Neutra 7 2" xfId="773"/>
    <cellStyle name="Neutra 8 2" xfId="774"/>
    <cellStyle name="Neutra 9 2" xfId="775"/>
    <cellStyle name="Neutral" xfId="2347"/>
    <cellStyle name="Neutro 2" xfId="7104"/>
    <cellStyle name="Normal" xfId="0" builtinId="0"/>
    <cellStyle name="Normal 10" xfId="42"/>
    <cellStyle name="Normal 10 10" xfId="2348"/>
    <cellStyle name="Normal 10 11" xfId="2349"/>
    <cellStyle name="Normal 10 12" xfId="2350"/>
    <cellStyle name="Normal 10 13" xfId="2351"/>
    <cellStyle name="Normal 10 14" xfId="2352"/>
    <cellStyle name="Normal 10 15" xfId="2353"/>
    <cellStyle name="Normal 10 16" xfId="2354"/>
    <cellStyle name="Normal 10 17" xfId="2355"/>
    <cellStyle name="Normal 10 18" xfId="2356"/>
    <cellStyle name="Normal 10 19" xfId="2357"/>
    <cellStyle name="Normal 10 2" xfId="43"/>
    <cellStyle name="Normal 10 2 2" xfId="1673"/>
    <cellStyle name="Normal 10 2 3" xfId="2358"/>
    <cellStyle name="Normal 10 2 3 2" xfId="3011"/>
    <cellStyle name="Normal 10 2 4" xfId="32306"/>
    <cellStyle name="Normal 10 20" xfId="2359"/>
    <cellStyle name="Normal 10 21" xfId="2360"/>
    <cellStyle name="Normal 10 22" xfId="2361"/>
    <cellStyle name="Normal 10 23" xfId="2362"/>
    <cellStyle name="Normal 10 24" xfId="2363"/>
    <cellStyle name="Normal 10 25" xfId="2364"/>
    <cellStyle name="Normal 10 26" xfId="2365"/>
    <cellStyle name="Normal 10 27" xfId="2366"/>
    <cellStyle name="Normal 10 28" xfId="2367"/>
    <cellStyle name="Normal 10 29" xfId="2368"/>
    <cellStyle name="Normal 10 3" xfId="2369"/>
    <cellStyle name="Normal 10 30" xfId="2370"/>
    <cellStyle name="Normal 10 31" xfId="2371"/>
    <cellStyle name="Normal 10 32" xfId="2372"/>
    <cellStyle name="Normal 10 33" xfId="2373"/>
    <cellStyle name="Normal 10 34" xfId="2374"/>
    <cellStyle name="Normal 10 35" xfId="2375"/>
    <cellStyle name="Normal 10 36" xfId="2376"/>
    <cellStyle name="Normal 10 37" xfId="2377"/>
    <cellStyle name="Normal 10 38" xfId="2378"/>
    <cellStyle name="Normal 10 39" xfId="2379"/>
    <cellStyle name="Normal 10 4" xfId="2380"/>
    <cellStyle name="Normal 10 4 2" xfId="3010"/>
    <cellStyle name="Normal 10 40" xfId="32307"/>
    <cellStyle name="Normal 10 5" xfId="2381"/>
    <cellStyle name="Normal 10 6" xfId="2382"/>
    <cellStyle name="Normal 10 7" xfId="2383"/>
    <cellStyle name="Normal 10 8" xfId="2384"/>
    <cellStyle name="Normal 10 9" xfId="2385"/>
    <cellStyle name="Normal 100" xfId="776"/>
    <cellStyle name="Normal 101" xfId="777"/>
    <cellStyle name="Normal 102" xfId="778"/>
    <cellStyle name="Normal 103" xfId="779"/>
    <cellStyle name="Normal 104" xfId="780"/>
    <cellStyle name="Normal 105" xfId="781"/>
    <cellStyle name="Normal 106" xfId="782"/>
    <cellStyle name="Normal 107" xfId="783"/>
    <cellStyle name="Normal 108" xfId="784"/>
    <cellStyle name="Normal 109" xfId="785"/>
    <cellStyle name="Normal 11" xfId="786"/>
    <cellStyle name="Normal 11 10" xfId="2386"/>
    <cellStyle name="Normal 11 11" xfId="2387"/>
    <cellStyle name="Normal 11 12" xfId="2388"/>
    <cellStyle name="Normal 11 13" xfId="2389"/>
    <cellStyle name="Normal 11 14" xfId="2390"/>
    <cellStyle name="Normal 11 15" xfId="2391"/>
    <cellStyle name="Normal 11 16" xfId="2392"/>
    <cellStyle name="Normal 11 17" xfId="2393"/>
    <cellStyle name="Normal 11 18" xfId="2394"/>
    <cellStyle name="Normal 11 19" xfId="2395"/>
    <cellStyle name="Normal 11 2" xfId="787"/>
    <cellStyle name="Normal 11 20" xfId="2396"/>
    <cellStyle name="Normal 11 21" xfId="2397"/>
    <cellStyle name="Normal 11 22" xfId="2398"/>
    <cellStyle name="Normal 11 23" xfId="2399"/>
    <cellStyle name="Normal 11 24" xfId="2400"/>
    <cellStyle name="Normal 11 25" xfId="2401"/>
    <cellStyle name="Normal 11 26" xfId="2402"/>
    <cellStyle name="Normal 11 27" xfId="2403"/>
    <cellStyle name="Normal 11 28" xfId="2404"/>
    <cellStyle name="Normal 11 29" xfId="2405"/>
    <cellStyle name="Normal 11 3" xfId="2406"/>
    <cellStyle name="Normal 11 3 2" xfId="3006"/>
    <cellStyle name="Normal 11 30" xfId="2407"/>
    <cellStyle name="Normal 11 31" xfId="2408"/>
    <cellStyle name="Normal 11 32" xfId="2409"/>
    <cellStyle name="Normal 11 33" xfId="2410"/>
    <cellStyle name="Normal 11 34" xfId="2411"/>
    <cellStyle name="Normal 11 35" xfId="2412"/>
    <cellStyle name="Normal 11 36" xfId="2413"/>
    <cellStyle name="Normal 11 37" xfId="2414"/>
    <cellStyle name="Normal 11 38" xfId="2415"/>
    <cellStyle name="Normal 11 39" xfId="2416"/>
    <cellStyle name="Normal 11 4" xfId="2417"/>
    <cellStyle name="Normal 11 40" xfId="32308"/>
    <cellStyle name="Normal 11 40 10" xfId="32309"/>
    <cellStyle name="Normal 11 40 11" xfId="32310"/>
    <cellStyle name="Normal 11 40 12" xfId="32311"/>
    <cellStyle name="Normal 11 40 2" xfId="32312"/>
    <cellStyle name="Normal 11 40 2 10" xfId="32313"/>
    <cellStyle name="Normal 11 40 2 2" xfId="32314"/>
    <cellStyle name="Normal 11 40 2 2 2" xfId="32315"/>
    <cellStyle name="Normal 11 40 2 2 2 2" xfId="32316"/>
    <cellStyle name="Normal 11 40 2 2 2 2 2" xfId="32317"/>
    <cellStyle name="Normal 11 40 2 2 2 3" xfId="32318"/>
    <cellStyle name="Normal 11 40 2 2 2 4" xfId="32319"/>
    <cellStyle name="Normal 11 40 2 2 2 5" xfId="32320"/>
    <cellStyle name="Normal 11 40 2 2 2 6" xfId="32321"/>
    <cellStyle name="Normal 11 40 2 2 3" xfId="32322"/>
    <cellStyle name="Normal 11 40 2 2 3 2" xfId="32323"/>
    <cellStyle name="Normal 11 40 2 2 3 3" xfId="32324"/>
    <cellStyle name="Normal 11 40 2 2 4" xfId="32325"/>
    <cellStyle name="Normal 11 40 2 2 5" xfId="32326"/>
    <cellStyle name="Normal 11 40 2 2 6" xfId="32327"/>
    <cellStyle name="Normal 11 40 2 2 7" xfId="32328"/>
    <cellStyle name="Normal 11 40 2 2 8" xfId="32329"/>
    <cellStyle name="Normal 11 40 2 3" xfId="32330"/>
    <cellStyle name="Normal 11 40 2 3 2" xfId="32331"/>
    <cellStyle name="Normal 11 40 2 3 2 2" xfId="32332"/>
    <cellStyle name="Normal 11 40 2 3 3" xfId="32333"/>
    <cellStyle name="Normal 11 40 2 3 4" xfId="32334"/>
    <cellStyle name="Normal 11 40 2 3 5" xfId="32335"/>
    <cellStyle name="Normal 11 40 2 3 6" xfId="32336"/>
    <cellStyle name="Normal 11 40 2 4" xfId="32337"/>
    <cellStyle name="Normal 11 40 2 4 2" xfId="32338"/>
    <cellStyle name="Normal 11 40 2 4 3" xfId="32339"/>
    <cellStyle name="Normal 11 40 2 4 4" xfId="32340"/>
    <cellStyle name="Normal 11 40 2 5" xfId="32341"/>
    <cellStyle name="Normal 11 40 2 6" xfId="32342"/>
    <cellStyle name="Normal 11 40 2 7" xfId="32343"/>
    <cellStyle name="Normal 11 40 2 8" xfId="32344"/>
    <cellStyle name="Normal 11 40 2 9" xfId="32345"/>
    <cellStyle name="Normal 11 40 3" xfId="32346"/>
    <cellStyle name="Normal 11 40 3 2" xfId="32347"/>
    <cellStyle name="Normal 11 40 3 2 2" xfId="32348"/>
    <cellStyle name="Normal 11 40 3 2 2 2" xfId="32349"/>
    <cellStyle name="Normal 11 40 3 2 3" xfId="32350"/>
    <cellStyle name="Normal 11 40 3 2 4" xfId="32351"/>
    <cellStyle name="Normal 11 40 3 2 5" xfId="32352"/>
    <cellStyle name="Normal 11 40 3 2 6" xfId="32353"/>
    <cellStyle name="Normal 11 40 3 3" xfId="32354"/>
    <cellStyle name="Normal 11 40 3 3 2" xfId="32355"/>
    <cellStyle name="Normal 11 40 3 3 3" xfId="32356"/>
    <cellStyle name="Normal 11 40 3 3 4" xfId="32357"/>
    <cellStyle name="Normal 11 40 3 4" xfId="32358"/>
    <cellStyle name="Normal 11 40 3 5" xfId="32359"/>
    <cellStyle name="Normal 11 40 3 6" xfId="32360"/>
    <cellStyle name="Normal 11 40 3 7" xfId="32361"/>
    <cellStyle name="Normal 11 40 3 8" xfId="32362"/>
    <cellStyle name="Normal 11 40 3 9" xfId="32363"/>
    <cellStyle name="Normal 11 40 4" xfId="32364"/>
    <cellStyle name="Normal 11 40 4 2" xfId="32365"/>
    <cellStyle name="Normal 11 40 4 2 2" xfId="32366"/>
    <cellStyle name="Normal 11 40 4 2 2 2" xfId="32367"/>
    <cellStyle name="Normal 11 40 4 2 3" xfId="32368"/>
    <cellStyle name="Normal 11 40 4 2 4" xfId="32369"/>
    <cellStyle name="Normal 11 40 4 2 5" xfId="32370"/>
    <cellStyle name="Normal 11 40 4 2 6" xfId="32371"/>
    <cellStyle name="Normal 11 40 4 3" xfId="32372"/>
    <cellStyle name="Normal 11 40 4 3 2" xfId="32373"/>
    <cellStyle name="Normal 11 40 4 3 3" xfId="32374"/>
    <cellStyle name="Normal 11 40 4 4" xfId="32375"/>
    <cellStyle name="Normal 11 40 4 5" xfId="32376"/>
    <cellStyle name="Normal 11 40 4 6" xfId="32377"/>
    <cellStyle name="Normal 11 40 4 7" xfId="32378"/>
    <cellStyle name="Normal 11 40 4 8" xfId="32379"/>
    <cellStyle name="Normal 11 40 5" xfId="32380"/>
    <cellStyle name="Normal 11 40 5 2" xfId="32381"/>
    <cellStyle name="Normal 11 40 5 2 2" xfId="32382"/>
    <cellStyle name="Normal 11 40 5 3" xfId="32383"/>
    <cellStyle name="Normal 11 40 5 4" xfId="32384"/>
    <cellStyle name="Normal 11 40 5 5" xfId="32385"/>
    <cellStyle name="Normal 11 40 5 6" xfId="32386"/>
    <cellStyle name="Normal 11 40 6" xfId="32387"/>
    <cellStyle name="Normal 11 40 6 2" xfId="32388"/>
    <cellStyle name="Normal 11 40 6 3" xfId="32389"/>
    <cellStyle name="Normal 11 40 6 4" xfId="32390"/>
    <cellStyle name="Normal 11 40 7" xfId="32391"/>
    <cellStyle name="Normal 11 40 8" xfId="32392"/>
    <cellStyle name="Normal 11 40 9" xfId="32393"/>
    <cellStyle name="Normal 11 5" xfId="2418"/>
    <cellStyle name="Normal 11 6" xfId="2419"/>
    <cellStyle name="Normal 11 7" xfId="2420"/>
    <cellStyle name="Normal 11 8" xfId="2421"/>
    <cellStyle name="Normal 11 9" xfId="2422"/>
    <cellStyle name="Normal 110" xfId="788"/>
    <cellStyle name="Normal 111" xfId="789"/>
    <cellStyle name="Normal 112" xfId="790"/>
    <cellStyle name="Normal 113" xfId="791"/>
    <cellStyle name="Normal 114" xfId="792"/>
    <cellStyle name="Normal 115" xfId="793"/>
    <cellStyle name="Normal 116" xfId="794"/>
    <cellStyle name="Normal 117" xfId="795"/>
    <cellStyle name="Normal 118" xfId="796"/>
    <cellStyle name="Normal 119" xfId="797"/>
    <cellStyle name="Normal 12" xfId="798"/>
    <cellStyle name="Normal 12 2" xfId="2423"/>
    <cellStyle name="Normal 12 2 2" xfId="799"/>
    <cellStyle name="Normal 12 2 2 10" xfId="32394"/>
    <cellStyle name="Normal 12 2 2 10 2" xfId="32395"/>
    <cellStyle name="Normal 12 2 2 10 3" xfId="32396"/>
    <cellStyle name="Normal 12 2 2 10 4" xfId="32397"/>
    <cellStyle name="Normal 12 2 2 10 5" xfId="32398"/>
    <cellStyle name="Normal 12 2 2 10 6" xfId="32399"/>
    <cellStyle name="Normal 12 2 2 11" xfId="32400"/>
    <cellStyle name="Normal 12 2 2 12" xfId="32401"/>
    <cellStyle name="Normal 12 2 2 13" xfId="32402"/>
    <cellStyle name="Normal 12 2 2 14" xfId="32403"/>
    <cellStyle name="Normal 12 2 2 15" xfId="32404"/>
    <cellStyle name="Normal 12 2 2 16" xfId="32405"/>
    <cellStyle name="Normal 12 2 2 2" xfId="2424"/>
    <cellStyle name="Normal 12 2 2 2 10" xfId="32406"/>
    <cellStyle name="Normal 12 2 2 2 11" xfId="32407"/>
    <cellStyle name="Normal 12 2 2 2 12" xfId="32408"/>
    <cellStyle name="Normal 12 2 2 2 2" xfId="32409"/>
    <cellStyle name="Normal 12 2 2 2 2 10" xfId="32410"/>
    <cellStyle name="Normal 12 2 2 2 2 2" xfId="32411"/>
    <cellStyle name="Normal 12 2 2 2 2 2 2" xfId="32412"/>
    <cellStyle name="Normal 12 2 2 2 2 2 2 2" xfId="32413"/>
    <cellStyle name="Normal 12 2 2 2 2 2 2 2 2" xfId="32414"/>
    <cellStyle name="Normal 12 2 2 2 2 2 2 3" xfId="32415"/>
    <cellStyle name="Normal 12 2 2 2 2 2 2 4" xfId="32416"/>
    <cellStyle name="Normal 12 2 2 2 2 2 2 5" xfId="32417"/>
    <cellStyle name="Normal 12 2 2 2 2 2 2 6" xfId="32418"/>
    <cellStyle name="Normal 12 2 2 2 2 2 3" xfId="32419"/>
    <cellStyle name="Normal 12 2 2 2 2 2 3 2" xfId="32420"/>
    <cellStyle name="Normal 12 2 2 2 2 2 3 3" xfId="32421"/>
    <cellStyle name="Normal 12 2 2 2 2 2 4" xfId="32422"/>
    <cellStyle name="Normal 12 2 2 2 2 2 5" xfId="32423"/>
    <cellStyle name="Normal 12 2 2 2 2 2 6" xfId="32424"/>
    <cellStyle name="Normal 12 2 2 2 2 2 7" xfId="32425"/>
    <cellStyle name="Normal 12 2 2 2 2 2 8" xfId="32426"/>
    <cellStyle name="Normal 12 2 2 2 2 3" xfId="32427"/>
    <cellStyle name="Normal 12 2 2 2 2 3 2" xfId="32428"/>
    <cellStyle name="Normal 12 2 2 2 2 3 2 2" xfId="32429"/>
    <cellStyle name="Normal 12 2 2 2 2 3 3" xfId="32430"/>
    <cellStyle name="Normal 12 2 2 2 2 3 4" xfId="32431"/>
    <cellStyle name="Normal 12 2 2 2 2 3 5" xfId="32432"/>
    <cellStyle name="Normal 12 2 2 2 2 3 6" xfId="32433"/>
    <cellStyle name="Normal 12 2 2 2 2 4" xfId="32434"/>
    <cellStyle name="Normal 12 2 2 2 2 4 2" xfId="32435"/>
    <cellStyle name="Normal 12 2 2 2 2 4 3" xfId="32436"/>
    <cellStyle name="Normal 12 2 2 2 2 4 4" xfId="32437"/>
    <cellStyle name="Normal 12 2 2 2 2 5" xfId="32438"/>
    <cellStyle name="Normal 12 2 2 2 2 6" xfId="32439"/>
    <cellStyle name="Normal 12 2 2 2 2 7" xfId="32440"/>
    <cellStyle name="Normal 12 2 2 2 2 8" xfId="32441"/>
    <cellStyle name="Normal 12 2 2 2 2 9" xfId="32442"/>
    <cellStyle name="Normal 12 2 2 2 3" xfId="32443"/>
    <cellStyle name="Normal 12 2 2 2 3 2" xfId="32444"/>
    <cellStyle name="Normal 12 2 2 2 3 2 2" xfId="32445"/>
    <cellStyle name="Normal 12 2 2 2 3 2 2 2" xfId="32446"/>
    <cellStyle name="Normal 12 2 2 2 3 2 3" xfId="32447"/>
    <cellStyle name="Normal 12 2 2 2 3 2 4" xfId="32448"/>
    <cellStyle name="Normal 12 2 2 2 3 2 5" xfId="32449"/>
    <cellStyle name="Normal 12 2 2 2 3 2 6" xfId="32450"/>
    <cellStyle name="Normal 12 2 2 2 3 3" xfId="32451"/>
    <cellStyle name="Normal 12 2 2 2 3 3 2" xfId="32452"/>
    <cellStyle name="Normal 12 2 2 2 3 3 3" xfId="32453"/>
    <cellStyle name="Normal 12 2 2 2 3 3 4" xfId="32454"/>
    <cellStyle name="Normal 12 2 2 2 3 4" xfId="32455"/>
    <cellStyle name="Normal 12 2 2 2 3 5" xfId="32456"/>
    <cellStyle name="Normal 12 2 2 2 3 6" xfId="32457"/>
    <cellStyle name="Normal 12 2 2 2 3 7" xfId="32458"/>
    <cellStyle name="Normal 12 2 2 2 3 8" xfId="32459"/>
    <cellStyle name="Normal 12 2 2 2 3 9" xfId="32460"/>
    <cellStyle name="Normal 12 2 2 2 4" xfId="32461"/>
    <cellStyle name="Normal 12 2 2 2 4 2" xfId="32462"/>
    <cellStyle name="Normal 12 2 2 2 4 2 2" xfId="32463"/>
    <cellStyle name="Normal 12 2 2 2 4 2 2 2" xfId="32464"/>
    <cellStyle name="Normal 12 2 2 2 4 2 3" xfId="32465"/>
    <cellStyle name="Normal 12 2 2 2 4 2 4" xfId="32466"/>
    <cellStyle name="Normal 12 2 2 2 4 2 5" xfId="32467"/>
    <cellStyle name="Normal 12 2 2 2 4 2 6" xfId="32468"/>
    <cellStyle name="Normal 12 2 2 2 4 3" xfId="32469"/>
    <cellStyle name="Normal 12 2 2 2 4 3 2" xfId="32470"/>
    <cellStyle name="Normal 12 2 2 2 4 3 3" xfId="32471"/>
    <cellStyle name="Normal 12 2 2 2 4 4" xfId="32472"/>
    <cellStyle name="Normal 12 2 2 2 4 5" xfId="32473"/>
    <cellStyle name="Normal 12 2 2 2 4 6" xfId="32474"/>
    <cellStyle name="Normal 12 2 2 2 4 7" xfId="32475"/>
    <cellStyle name="Normal 12 2 2 2 4 8" xfId="32476"/>
    <cellStyle name="Normal 12 2 2 2 5" xfId="32477"/>
    <cellStyle name="Normal 12 2 2 2 5 2" xfId="32478"/>
    <cellStyle name="Normal 12 2 2 2 5 2 2" xfId="32479"/>
    <cellStyle name="Normal 12 2 2 2 5 3" xfId="32480"/>
    <cellStyle name="Normal 12 2 2 2 5 4" xfId="32481"/>
    <cellStyle name="Normal 12 2 2 2 5 5" xfId="32482"/>
    <cellStyle name="Normal 12 2 2 2 5 6" xfId="32483"/>
    <cellStyle name="Normal 12 2 2 2 6" xfId="32484"/>
    <cellStyle name="Normal 12 2 2 2 6 2" xfId="32485"/>
    <cellStyle name="Normal 12 2 2 2 6 3" xfId="32486"/>
    <cellStyle name="Normal 12 2 2 2 6 4" xfId="32487"/>
    <cellStyle name="Normal 12 2 2 2 7" xfId="32488"/>
    <cellStyle name="Normal 12 2 2 2 8" xfId="32489"/>
    <cellStyle name="Normal 12 2 2 2 9" xfId="32490"/>
    <cellStyle name="Normal 12 2 2 3" xfId="2425"/>
    <cellStyle name="Normal 12 2 2 3 10" xfId="32491"/>
    <cellStyle name="Normal 12 2 2 3 11" xfId="32492"/>
    <cellStyle name="Normal 12 2 2 3 12" xfId="32493"/>
    <cellStyle name="Normal 12 2 2 3 13" xfId="32494"/>
    <cellStyle name="Normal 12 2 2 3 14" xfId="32495"/>
    <cellStyle name="Normal 12 2 2 3 2" xfId="2426"/>
    <cellStyle name="Normal 12 2 2 3 2 10" xfId="32496"/>
    <cellStyle name="Normal 12 2 2 3 2 11" xfId="32497"/>
    <cellStyle name="Normal 12 2 2 3 2 12" xfId="32498"/>
    <cellStyle name="Normal 12 2 2 3 2 2" xfId="32499"/>
    <cellStyle name="Normal 12 2 2 3 2 2 10" xfId="32500"/>
    <cellStyle name="Normal 12 2 2 3 2 2 2" xfId="32501"/>
    <cellStyle name="Normal 12 2 2 3 2 2 2 2" xfId="32502"/>
    <cellStyle name="Normal 12 2 2 3 2 2 2 2 2" xfId="32503"/>
    <cellStyle name="Normal 12 2 2 3 2 2 2 2 2 2" xfId="32504"/>
    <cellStyle name="Normal 12 2 2 3 2 2 2 2 3" xfId="32505"/>
    <cellStyle name="Normal 12 2 2 3 2 2 2 2 4" xfId="32506"/>
    <cellStyle name="Normal 12 2 2 3 2 2 2 2 5" xfId="32507"/>
    <cellStyle name="Normal 12 2 2 3 2 2 2 2 6" xfId="32508"/>
    <cellStyle name="Normal 12 2 2 3 2 2 2 3" xfId="32509"/>
    <cellStyle name="Normal 12 2 2 3 2 2 2 3 2" xfId="32510"/>
    <cellStyle name="Normal 12 2 2 3 2 2 2 3 3" xfId="32511"/>
    <cellStyle name="Normal 12 2 2 3 2 2 2 4" xfId="32512"/>
    <cellStyle name="Normal 12 2 2 3 2 2 2 5" xfId="32513"/>
    <cellStyle name="Normal 12 2 2 3 2 2 2 6" xfId="32514"/>
    <cellStyle name="Normal 12 2 2 3 2 2 2 7" xfId="32515"/>
    <cellStyle name="Normal 12 2 2 3 2 2 2 8" xfId="32516"/>
    <cellStyle name="Normal 12 2 2 3 2 2 3" xfId="32517"/>
    <cellStyle name="Normal 12 2 2 3 2 2 3 2" xfId="32518"/>
    <cellStyle name="Normal 12 2 2 3 2 2 3 2 2" xfId="32519"/>
    <cellStyle name="Normal 12 2 2 3 2 2 3 3" xfId="32520"/>
    <cellStyle name="Normal 12 2 2 3 2 2 3 4" xfId="32521"/>
    <cellStyle name="Normal 12 2 2 3 2 2 3 5" xfId="32522"/>
    <cellStyle name="Normal 12 2 2 3 2 2 3 6" xfId="32523"/>
    <cellStyle name="Normal 12 2 2 3 2 2 4" xfId="32524"/>
    <cellStyle name="Normal 12 2 2 3 2 2 4 2" xfId="32525"/>
    <cellStyle name="Normal 12 2 2 3 2 2 4 3" xfId="32526"/>
    <cellStyle name="Normal 12 2 2 3 2 2 4 4" xfId="32527"/>
    <cellStyle name="Normal 12 2 2 3 2 2 5" xfId="32528"/>
    <cellStyle name="Normal 12 2 2 3 2 2 6" xfId="32529"/>
    <cellStyle name="Normal 12 2 2 3 2 2 7" xfId="32530"/>
    <cellStyle name="Normal 12 2 2 3 2 2 8" xfId="32531"/>
    <cellStyle name="Normal 12 2 2 3 2 2 9" xfId="32532"/>
    <cellStyle name="Normal 12 2 2 3 2 3" xfId="32533"/>
    <cellStyle name="Normal 12 2 2 3 2 3 2" xfId="32534"/>
    <cellStyle name="Normal 12 2 2 3 2 3 2 2" xfId="32535"/>
    <cellStyle name="Normal 12 2 2 3 2 3 2 2 2" xfId="32536"/>
    <cellStyle name="Normal 12 2 2 3 2 3 2 3" xfId="32537"/>
    <cellStyle name="Normal 12 2 2 3 2 3 2 4" xfId="32538"/>
    <cellStyle name="Normal 12 2 2 3 2 3 2 5" xfId="32539"/>
    <cellStyle name="Normal 12 2 2 3 2 3 2 6" xfId="32540"/>
    <cellStyle name="Normal 12 2 2 3 2 3 3" xfId="32541"/>
    <cellStyle name="Normal 12 2 2 3 2 3 3 2" xfId="32542"/>
    <cellStyle name="Normal 12 2 2 3 2 3 3 3" xfId="32543"/>
    <cellStyle name="Normal 12 2 2 3 2 3 3 4" xfId="32544"/>
    <cellStyle name="Normal 12 2 2 3 2 3 4" xfId="32545"/>
    <cellStyle name="Normal 12 2 2 3 2 3 5" xfId="32546"/>
    <cellStyle name="Normal 12 2 2 3 2 3 6" xfId="32547"/>
    <cellStyle name="Normal 12 2 2 3 2 3 7" xfId="32548"/>
    <cellStyle name="Normal 12 2 2 3 2 3 8" xfId="32549"/>
    <cellStyle name="Normal 12 2 2 3 2 3 9" xfId="32550"/>
    <cellStyle name="Normal 12 2 2 3 2 4" xfId="32551"/>
    <cellStyle name="Normal 12 2 2 3 2 4 2" xfId="32552"/>
    <cellStyle name="Normal 12 2 2 3 2 4 2 2" xfId="32553"/>
    <cellStyle name="Normal 12 2 2 3 2 4 2 2 2" xfId="32554"/>
    <cellStyle name="Normal 12 2 2 3 2 4 2 3" xfId="32555"/>
    <cellStyle name="Normal 12 2 2 3 2 4 2 4" xfId="32556"/>
    <cellStyle name="Normal 12 2 2 3 2 4 2 5" xfId="32557"/>
    <cellStyle name="Normal 12 2 2 3 2 4 2 6" xfId="32558"/>
    <cellStyle name="Normal 12 2 2 3 2 4 3" xfId="32559"/>
    <cellStyle name="Normal 12 2 2 3 2 4 3 2" xfId="32560"/>
    <cellStyle name="Normal 12 2 2 3 2 4 3 3" xfId="32561"/>
    <cellStyle name="Normal 12 2 2 3 2 4 4" xfId="32562"/>
    <cellStyle name="Normal 12 2 2 3 2 4 5" xfId="32563"/>
    <cellStyle name="Normal 12 2 2 3 2 4 6" xfId="32564"/>
    <cellStyle name="Normal 12 2 2 3 2 4 7" xfId="32565"/>
    <cellStyle name="Normal 12 2 2 3 2 4 8" xfId="32566"/>
    <cellStyle name="Normal 12 2 2 3 2 5" xfId="32567"/>
    <cellStyle name="Normal 12 2 2 3 2 5 2" xfId="32568"/>
    <cellStyle name="Normal 12 2 2 3 2 5 2 2" xfId="32569"/>
    <cellStyle name="Normal 12 2 2 3 2 5 3" xfId="32570"/>
    <cellStyle name="Normal 12 2 2 3 2 5 4" xfId="32571"/>
    <cellStyle name="Normal 12 2 2 3 2 5 5" xfId="32572"/>
    <cellStyle name="Normal 12 2 2 3 2 5 6" xfId="32573"/>
    <cellStyle name="Normal 12 2 2 3 2 6" xfId="32574"/>
    <cellStyle name="Normal 12 2 2 3 2 6 2" xfId="32575"/>
    <cellStyle name="Normal 12 2 2 3 2 6 3" xfId="32576"/>
    <cellStyle name="Normal 12 2 2 3 2 6 4" xfId="32577"/>
    <cellStyle name="Normal 12 2 2 3 2 7" xfId="32578"/>
    <cellStyle name="Normal 12 2 2 3 2 8" xfId="32579"/>
    <cellStyle name="Normal 12 2 2 3 2 9" xfId="32580"/>
    <cellStyle name="Normal 12 2 2 3 3" xfId="2427"/>
    <cellStyle name="Normal 12 2 2 3 3 10" xfId="32581"/>
    <cellStyle name="Normal 12 2 2 3 3 11" xfId="32582"/>
    <cellStyle name="Normal 12 2 2 3 3 12" xfId="32583"/>
    <cellStyle name="Normal 12 2 2 3 3 2" xfId="32584"/>
    <cellStyle name="Normal 12 2 2 3 3 2 10" xfId="32585"/>
    <cellStyle name="Normal 12 2 2 3 3 2 2" xfId="32586"/>
    <cellStyle name="Normal 12 2 2 3 3 2 2 2" xfId="32587"/>
    <cellStyle name="Normal 12 2 2 3 3 2 2 2 2" xfId="32588"/>
    <cellStyle name="Normal 12 2 2 3 3 2 2 2 2 2" xfId="32589"/>
    <cellStyle name="Normal 12 2 2 3 3 2 2 2 3" xfId="32590"/>
    <cellStyle name="Normal 12 2 2 3 3 2 2 2 4" xfId="32591"/>
    <cellStyle name="Normal 12 2 2 3 3 2 2 2 5" xfId="32592"/>
    <cellStyle name="Normal 12 2 2 3 3 2 2 2 6" xfId="32593"/>
    <cellStyle name="Normal 12 2 2 3 3 2 2 3" xfId="32594"/>
    <cellStyle name="Normal 12 2 2 3 3 2 2 3 2" xfId="32595"/>
    <cellStyle name="Normal 12 2 2 3 3 2 2 3 3" xfId="32596"/>
    <cellStyle name="Normal 12 2 2 3 3 2 2 4" xfId="32597"/>
    <cellStyle name="Normal 12 2 2 3 3 2 2 5" xfId="32598"/>
    <cellStyle name="Normal 12 2 2 3 3 2 2 6" xfId="32599"/>
    <cellStyle name="Normal 12 2 2 3 3 2 2 7" xfId="32600"/>
    <cellStyle name="Normal 12 2 2 3 3 2 2 8" xfId="32601"/>
    <cellStyle name="Normal 12 2 2 3 3 2 3" xfId="32602"/>
    <cellStyle name="Normal 12 2 2 3 3 2 3 2" xfId="32603"/>
    <cellStyle name="Normal 12 2 2 3 3 2 3 2 2" xfId="32604"/>
    <cellStyle name="Normal 12 2 2 3 3 2 3 3" xfId="32605"/>
    <cellStyle name="Normal 12 2 2 3 3 2 3 4" xfId="32606"/>
    <cellStyle name="Normal 12 2 2 3 3 2 3 5" xfId="32607"/>
    <cellStyle name="Normal 12 2 2 3 3 2 3 6" xfId="32608"/>
    <cellStyle name="Normal 12 2 2 3 3 2 4" xfId="32609"/>
    <cellStyle name="Normal 12 2 2 3 3 2 4 2" xfId="32610"/>
    <cellStyle name="Normal 12 2 2 3 3 2 4 3" xfId="32611"/>
    <cellStyle name="Normal 12 2 2 3 3 2 4 4" xfId="32612"/>
    <cellStyle name="Normal 12 2 2 3 3 2 5" xfId="32613"/>
    <cellStyle name="Normal 12 2 2 3 3 2 6" xfId="32614"/>
    <cellStyle name="Normal 12 2 2 3 3 2 7" xfId="32615"/>
    <cellStyle name="Normal 12 2 2 3 3 2 8" xfId="32616"/>
    <cellStyle name="Normal 12 2 2 3 3 2 9" xfId="32617"/>
    <cellStyle name="Normal 12 2 2 3 3 3" xfId="32618"/>
    <cellStyle name="Normal 12 2 2 3 3 3 2" xfId="32619"/>
    <cellStyle name="Normal 12 2 2 3 3 3 2 2" xfId="32620"/>
    <cellStyle name="Normal 12 2 2 3 3 3 2 2 2" xfId="32621"/>
    <cellStyle name="Normal 12 2 2 3 3 3 2 3" xfId="32622"/>
    <cellStyle name="Normal 12 2 2 3 3 3 2 4" xfId="32623"/>
    <cellStyle name="Normal 12 2 2 3 3 3 2 5" xfId="32624"/>
    <cellStyle name="Normal 12 2 2 3 3 3 2 6" xfId="32625"/>
    <cellStyle name="Normal 12 2 2 3 3 3 3" xfId="32626"/>
    <cellStyle name="Normal 12 2 2 3 3 3 3 2" xfId="32627"/>
    <cellStyle name="Normal 12 2 2 3 3 3 3 3" xfId="32628"/>
    <cellStyle name="Normal 12 2 2 3 3 3 3 4" xfId="32629"/>
    <cellStyle name="Normal 12 2 2 3 3 3 4" xfId="32630"/>
    <cellStyle name="Normal 12 2 2 3 3 3 5" xfId="32631"/>
    <cellStyle name="Normal 12 2 2 3 3 3 6" xfId="32632"/>
    <cellStyle name="Normal 12 2 2 3 3 3 7" xfId="32633"/>
    <cellStyle name="Normal 12 2 2 3 3 3 8" xfId="32634"/>
    <cellStyle name="Normal 12 2 2 3 3 3 9" xfId="32635"/>
    <cellStyle name="Normal 12 2 2 3 3 4" xfId="32636"/>
    <cellStyle name="Normal 12 2 2 3 3 4 2" xfId="32637"/>
    <cellStyle name="Normal 12 2 2 3 3 4 2 2" xfId="32638"/>
    <cellStyle name="Normal 12 2 2 3 3 4 2 2 2" xfId="32639"/>
    <cellStyle name="Normal 12 2 2 3 3 4 2 3" xfId="32640"/>
    <cellStyle name="Normal 12 2 2 3 3 4 2 4" xfId="32641"/>
    <cellStyle name="Normal 12 2 2 3 3 4 2 5" xfId="32642"/>
    <cellStyle name="Normal 12 2 2 3 3 4 2 6" xfId="32643"/>
    <cellStyle name="Normal 12 2 2 3 3 4 3" xfId="32644"/>
    <cellStyle name="Normal 12 2 2 3 3 4 3 2" xfId="32645"/>
    <cellStyle name="Normal 12 2 2 3 3 4 3 3" xfId="32646"/>
    <cellStyle name="Normal 12 2 2 3 3 4 4" xfId="32647"/>
    <cellStyle name="Normal 12 2 2 3 3 4 5" xfId="32648"/>
    <cellStyle name="Normal 12 2 2 3 3 4 6" xfId="32649"/>
    <cellStyle name="Normal 12 2 2 3 3 4 7" xfId="32650"/>
    <cellStyle name="Normal 12 2 2 3 3 4 8" xfId="32651"/>
    <cellStyle name="Normal 12 2 2 3 3 5" xfId="32652"/>
    <cellStyle name="Normal 12 2 2 3 3 5 2" xfId="32653"/>
    <cellStyle name="Normal 12 2 2 3 3 5 2 2" xfId="32654"/>
    <cellStyle name="Normal 12 2 2 3 3 5 3" xfId="32655"/>
    <cellStyle name="Normal 12 2 2 3 3 5 4" xfId="32656"/>
    <cellStyle name="Normal 12 2 2 3 3 5 5" xfId="32657"/>
    <cellStyle name="Normal 12 2 2 3 3 5 6" xfId="32658"/>
    <cellStyle name="Normal 12 2 2 3 3 6" xfId="32659"/>
    <cellStyle name="Normal 12 2 2 3 3 6 2" xfId="32660"/>
    <cellStyle name="Normal 12 2 2 3 3 6 3" xfId="32661"/>
    <cellStyle name="Normal 12 2 2 3 3 6 4" xfId="32662"/>
    <cellStyle name="Normal 12 2 2 3 3 7" xfId="32663"/>
    <cellStyle name="Normal 12 2 2 3 3 8" xfId="32664"/>
    <cellStyle name="Normal 12 2 2 3 3 9" xfId="32665"/>
    <cellStyle name="Normal 12 2 2 3 4" xfId="32666"/>
    <cellStyle name="Normal 12 2 2 3 4 10" xfId="32667"/>
    <cellStyle name="Normal 12 2 2 3 4 2" xfId="32668"/>
    <cellStyle name="Normal 12 2 2 3 4 2 2" xfId="32669"/>
    <cellStyle name="Normal 12 2 2 3 4 2 2 2" xfId="32670"/>
    <cellStyle name="Normal 12 2 2 3 4 2 2 2 2" xfId="32671"/>
    <cellStyle name="Normal 12 2 2 3 4 2 2 3" xfId="32672"/>
    <cellStyle name="Normal 12 2 2 3 4 2 2 4" xfId="32673"/>
    <cellStyle name="Normal 12 2 2 3 4 2 2 5" xfId="32674"/>
    <cellStyle name="Normal 12 2 2 3 4 2 2 6" xfId="32675"/>
    <cellStyle name="Normal 12 2 2 3 4 2 3" xfId="32676"/>
    <cellStyle name="Normal 12 2 2 3 4 2 3 2" xfId="32677"/>
    <cellStyle name="Normal 12 2 2 3 4 2 3 3" xfId="32678"/>
    <cellStyle name="Normal 12 2 2 3 4 2 4" xfId="32679"/>
    <cellStyle name="Normal 12 2 2 3 4 2 5" xfId="32680"/>
    <cellStyle name="Normal 12 2 2 3 4 2 6" xfId="32681"/>
    <cellStyle name="Normal 12 2 2 3 4 2 7" xfId="32682"/>
    <cellStyle name="Normal 12 2 2 3 4 2 8" xfId="32683"/>
    <cellStyle name="Normal 12 2 2 3 4 3" xfId="32684"/>
    <cellStyle name="Normal 12 2 2 3 4 3 2" xfId="32685"/>
    <cellStyle name="Normal 12 2 2 3 4 3 2 2" xfId="32686"/>
    <cellStyle name="Normal 12 2 2 3 4 3 3" xfId="32687"/>
    <cellStyle name="Normal 12 2 2 3 4 3 4" xfId="32688"/>
    <cellStyle name="Normal 12 2 2 3 4 3 5" xfId="32689"/>
    <cellStyle name="Normal 12 2 2 3 4 3 6" xfId="32690"/>
    <cellStyle name="Normal 12 2 2 3 4 4" xfId="32691"/>
    <cellStyle name="Normal 12 2 2 3 4 4 2" xfId="32692"/>
    <cellStyle name="Normal 12 2 2 3 4 4 3" xfId="32693"/>
    <cellStyle name="Normal 12 2 2 3 4 4 4" xfId="32694"/>
    <cellStyle name="Normal 12 2 2 3 4 5" xfId="32695"/>
    <cellStyle name="Normal 12 2 2 3 4 6" xfId="32696"/>
    <cellStyle name="Normal 12 2 2 3 4 7" xfId="32697"/>
    <cellStyle name="Normal 12 2 2 3 4 8" xfId="32698"/>
    <cellStyle name="Normal 12 2 2 3 4 9" xfId="32699"/>
    <cellStyle name="Normal 12 2 2 3 5" xfId="32700"/>
    <cellStyle name="Normal 12 2 2 3 5 2" xfId="32701"/>
    <cellStyle name="Normal 12 2 2 3 5 2 2" xfId="32702"/>
    <cellStyle name="Normal 12 2 2 3 5 2 2 2" xfId="32703"/>
    <cellStyle name="Normal 12 2 2 3 5 2 3" xfId="32704"/>
    <cellStyle name="Normal 12 2 2 3 5 2 4" xfId="32705"/>
    <cellStyle name="Normal 12 2 2 3 5 2 5" xfId="32706"/>
    <cellStyle name="Normal 12 2 2 3 5 2 6" xfId="32707"/>
    <cellStyle name="Normal 12 2 2 3 5 3" xfId="32708"/>
    <cellStyle name="Normal 12 2 2 3 5 3 2" xfId="32709"/>
    <cellStyle name="Normal 12 2 2 3 5 3 3" xfId="32710"/>
    <cellStyle name="Normal 12 2 2 3 5 3 4" xfId="32711"/>
    <cellStyle name="Normal 12 2 2 3 5 4" xfId="32712"/>
    <cellStyle name="Normal 12 2 2 3 5 5" xfId="32713"/>
    <cellStyle name="Normal 12 2 2 3 5 6" xfId="32714"/>
    <cellStyle name="Normal 12 2 2 3 5 7" xfId="32715"/>
    <cellStyle name="Normal 12 2 2 3 5 8" xfId="32716"/>
    <cellStyle name="Normal 12 2 2 3 5 9" xfId="32717"/>
    <cellStyle name="Normal 12 2 2 3 6" xfId="32718"/>
    <cellStyle name="Normal 12 2 2 3 6 2" xfId="32719"/>
    <cellStyle name="Normal 12 2 2 3 6 2 2" xfId="32720"/>
    <cellStyle name="Normal 12 2 2 3 6 2 2 2" xfId="32721"/>
    <cellStyle name="Normal 12 2 2 3 6 2 3" xfId="32722"/>
    <cellStyle name="Normal 12 2 2 3 6 2 4" xfId="32723"/>
    <cellStyle name="Normal 12 2 2 3 6 2 5" xfId="32724"/>
    <cellStyle name="Normal 12 2 2 3 6 2 6" xfId="32725"/>
    <cellStyle name="Normal 12 2 2 3 6 3" xfId="32726"/>
    <cellStyle name="Normal 12 2 2 3 6 3 2" xfId="32727"/>
    <cellStyle name="Normal 12 2 2 3 6 3 3" xfId="32728"/>
    <cellStyle name="Normal 12 2 2 3 6 4" xfId="32729"/>
    <cellStyle name="Normal 12 2 2 3 6 5" xfId="32730"/>
    <cellStyle name="Normal 12 2 2 3 6 6" xfId="32731"/>
    <cellStyle name="Normal 12 2 2 3 6 7" xfId="32732"/>
    <cellStyle name="Normal 12 2 2 3 6 8" xfId="32733"/>
    <cellStyle name="Normal 12 2 2 3 7" xfId="32734"/>
    <cellStyle name="Normal 12 2 2 3 7 2" xfId="32735"/>
    <cellStyle name="Normal 12 2 2 3 7 2 2" xfId="32736"/>
    <cellStyle name="Normal 12 2 2 3 7 3" xfId="32737"/>
    <cellStyle name="Normal 12 2 2 3 7 4" xfId="32738"/>
    <cellStyle name="Normal 12 2 2 3 7 5" xfId="32739"/>
    <cellStyle name="Normal 12 2 2 3 7 6" xfId="32740"/>
    <cellStyle name="Normal 12 2 2 3 8" xfId="32741"/>
    <cellStyle name="Normal 12 2 2 3 8 2" xfId="32742"/>
    <cellStyle name="Normal 12 2 2 3 8 3" xfId="32743"/>
    <cellStyle name="Normal 12 2 2 3 8 4" xfId="32744"/>
    <cellStyle name="Normal 12 2 2 3 9" xfId="32745"/>
    <cellStyle name="Normal 12 2 2 4" xfId="32746"/>
    <cellStyle name="Normal 12 2 2 4 10" xfId="32747"/>
    <cellStyle name="Normal 12 2 2 4 2" xfId="32748"/>
    <cellStyle name="Normal 12 2 2 4 2 2" xfId="32749"/>
    <cellStyle name="Normal 12 2 2 4 2 2 2" xfId="32750"/>
    <cellStyle name="Normal 12 2 2 4 2 2 2 2" xfId="32751"/>
    <cellStyle name="Normal 12 2 2 4 2 2 3" xfId="32752"/>
    <cellStyle name="Normal 12 2 2 4 2 2 4" xfId="32753"/>
    <cellStyle name="Normal 12 2 2 4 2 2 5" xfId="32754"/>
    <cellStyle name="Normal 12 2 2 4 2 2 6" xfId="32755"/>
    <cellStyle name="Normal 12 2 2 4 2 3" xfId="32756"/>
    <cellStyle name="Normal 12 2 2 4 2 3 2" xfId="32757"/>
    <cellStyle name="Normal 12 2 2 4 2 3 3" xfId="32758"/>
    <cellStyle name="Normal 12 2 2 4 2 4" xfId="32759"/>
    <cellStyle name="Normal 12 2 2 4 2 5" xfId="32760"/>
    <cellStyle name="Normal 12 2 2 4 2 6" xfId="32761"/>
    <cellStyle name="Normal 12 2 2 4 2 7" xfId="32762"/>
    <cellStyle name="Normal 12 2 2 4 2 8" xfId="32763"/>
    <cellStyle name="Normal 12 2 2 4 3" xfId="32764"/>
    <cellStyle name="Normal 12 2 2 4 3 2" xfId="32765"/>
    <cellStyle name="Normal 12 2 2 4 3 2 2" xfId="32766"/>
    <cellStyle name="Normal 12 2 2 4 3 3" xfId="32767"/>
    <cellStyle name="Normal 12 2 2 4 3 4" xfId="32768"/>
    <cellStyle name="Normal 12 2 2 4 3 5" xfId="32769"/>
    <cellStyle name="Normal 12 2 2 4 3 6" xfId="32770"/>
    <cellStyle name="Normal 12 2 2 4 4" xfId="32771"/>
    <cellStyle name="Normal 12 2 2 4 4 2" xfId="32772"/>
    <cellStyle name="Normal 12 2 2 4 4 3" xfId="32773"/>
    <cellStyle name="Normal 12 2 2 4 4 4" xfId="32774"/>
    <cellStyle name="Normal 12 2 2 4 5" xfId="32775"/>
    <cellStyle name="Normal 12 2 2 4 6" xfId="32776"/>
    <cellStyle name="Normal 12 2 2 4 7" xfId="32777"/>
    <cellStyle name="Normal 12 2 2 4 8" xfId="32778"/>
    <cellStyle name="Normal 12 2 2 4 9" xfId="32779"/>
    <cellStyle name="Normal 12 2 2 5" xfId="32780"/>
    <cellStyle name="Normal 12 2 2 5 10" xfId="32781"/>
    <cellStyle name="Normal 12 2 2 5 2" xfId="32782"/>
    <cellStyle name="Normal 12 2 2 5 2 2" xfId="32783"/>
    <cellStyle name="Normal 12 2 2 5 2 2 2" xfId="32784"/>
    <cellStyle name="Normal 12 2 2 5 2 2 2 2" xfId="32785"/>
    <cellStyle name="Normal 12 2 2 5 2 2 3" xfId="32786"/>
    <cellStyle name="Normal 12 2 2 5 2 2 4" xfId="32787"/>
    <cellStyle name="Normal 12 2 2 5 2 2 5" xfId="32788"/>
    <cellStyle name="Normal 12 2 2 5 2 2 6" xfId="32789"/>
    <cellStyle name="Normal 12 2 2 5 2 3" xfId="32790"/>
    <cellStyle name="Normal 12 2 2 5 2 3 2" xfId="32791"/>
    <cellStyle name="Normal 12 2 2 5 2 3 3" xfId="32792"/>
    <cellStyle name="Normal 12 2 2 5 2 4" xfId="32793"/>
    <cellStyle name="Normal 12 2 2 5 2 5" xfId="32794"/>
    <cellStyle name="Normal 12 2 2 5 2 6" xfId="32795"/>
    <cellStyle name="Normal 12 2 2 5 2 7" xfId="32796"/>
    <cellStyle name="Normal 12 2 2 5 2 8" xfId="32797"/>
    <cellStyle name="Normal 12 2 2 5 3" xfId="32798"/>
    <cellStyle name="Normal 12 2 2 5 3 2" xfId="32799"/>
    <cellStyle name="Normal 12 2 2 5 3 2 2" xfId="32800"/>
    <cellStyle name="Normal 12 2 2 5 3 3" xfId="32801"/>
    <cellStyle name="Normal 12 2 2 5 3 4" xfId="32802"/>
    <cellStyle name="Normal 12 2 2 5 3 5" xfId="32803"/>
    <cellStyle name="Normal 12 2 2 5 3 6" xfId="32804"/>
    <cellStyle name="Normal 12 2 2 5 4" xfId="32805"/>
    <cellStyle name="Normal 12 2 2 5 4 2" xfId="32806"/>
    <cellStyle name="Normal 12 2 2 5 4 3" xfId="32807"/>
    <cellStyle name="Normal 12 2 2 5 4 4" xfId="32808"/>
    <cellStyle name="Normal 12 2 2 5 5" xfId="32809"/>
    <cellStyle name="Normal 12 2 2 5 6" xfId="32810"/>
    <cellStyle name="Normal 12 2 2 5 7" xfId="32811"/>
    <cellStyle name="Normal 12 2 2 5 8" xfId="32812"/>
    <cellStyle name="Normal 12 2 2 5 9" xfId="32813"/>
    <cellStyle name="Normal 12 2 2 6" xfId="32814"/>
    <cellStyle name="Normal 12 2 2 6 10" xfId="32815"/>
    <cellStyle name="Normal 12 2 2 6 2" xfId="32816"/>
    <cellStyle name="Normal 12 2 2 6 2 2" xfId="32817"/>
    <cellStyle name="Normal 12 2 2 6 2 2 2" xfId="32818"/>
    <cellStyle name="Normal 12 2 2 6 2 2 2 2" xfId="32819"/>
    <cellStyle name="Normal 12 2 2 6 2 2 3" xfId="32820"/>
    <cellStyle name="Normal 12 2 2 6 2 2 4" xfId="32821"/>
    <cellStyle name="Normal 12 2 2 6 2 2 5" xfId="32822"/>
    <cellStyle name="Normal 12 2 2 6 2 2 6" xfId="32823"/>
    <cellStyle name="Normal 12 2 2 6 2 3" xfId="32824"/>
    <cellStyle name="Normal 12 2 2 6 2 3 2" xfId="32825"/>
    <cellStyle name="Normal 12 2 2 6 2 3 3" xfId="32826"/>
    <cellStyle name="Normal 12 2 2 6 2 4" xfId="32827"/>
    <cellStyle name="Normal 12 2 2 6 2 5" xfId="32828"/>
    <cellStyle name="Normal 12 2 2 6 2 6" xfId="32829"/>
    <cellStyle name="Normal 12 2 2 6 2 7" xfId="32830"/>
    <cellStyle name="Normal 12 2 2 6 2 8" xfId="32831"/>
    <cellStyle name="Normal 12 2 2 6 3" xfId="32832"/>
    <cellStyle name="Normal 12 2 2 6 3 2" xfId="32833"/>
    <cellStyle name="Normal 12 2 2 6 3 2 2" xfId="32834"/>
    <cellStyle name="Normal 12 2 2 6 3 3" xfId="32835"/>
    <cellStyle name="Normal 12 2 2 6 3 4" xfId="32836"/>
    <cellStyle name="Normal 12 2 2 6 3 5" xfId="32837"/>
    <cellStyle name="Normal 12 2 2 6 3 6" xfId="32838"/>
    <cellStyle name="Normal 12 2 2 6 4" xfId="32839"/>
    <cellStyle name="Normal 12 2 2 6 4 2" xfId="32840"/>
    <cellStyle name="Normal 12 2 2 6 4 3" xfId="32841"/>
    <cellStyle name="Normal 12 2 2 6 4 4" xfId="32842"/>
    <cellStyle name="Normal 12 2 2 6 5" xfId="32843"/>
    <cellStyle name="Normal 12 2 2 6 6" xfId="32844"/>
    <cellStyle name="Normal 12 2 2 6 7" xfId="32845"/>
    <cellStyle name="Normal 12 2 2 6 8" xfId="32846"/>
    <cellStyle name="Normal 12 2 2 6 9" xfId="32847"/>
    <cellStyle name="Normal 12 2 2 7" xfId="32848"/>
    <cellStyle name="Normal 12 2 2 7 2" xfId="32849"/>
    <cellStyle name="Normal 12 2 2 7 2 2" xfId="32850"/>
    <cellStyle name="Normal 12 2 2 7 2 2 2" xfId="32851"/>
    <cellStyle name="Normal 12 2 2 7 2 3" xfId="32852"/>
    <cellStyle name="Normal 12 2 2 7 2 4" xfId="32853"/>
    <cellStyle name="Normal 12 2 2 7 2 5" xfId="32854"/>
    <cellStyle name="Normal 12 2 2 7 2 6" xfId="32855"/>
    <cellStyle name="Normal 12 2 2 7 3" xfId="32856"/>
    <cellStyle name="Normal 12 2 2 7 3 2" xfId="32857"/>
    <cellStyle name="Normal 12 2 2 7 3 3" xfId="32858"/>
    <cellStyle name="Normal 12 2 2 7 3 4" xfId="32859"/>
    <cellStyle name="Normal 12 2 2 7 4" xfId="32860"/>
    <cellStyle name="Normal 12 2 2 7 5" xfId="32861"/>
    <cellStyle name="Normal 12 2 2 7 6" xfId="32862"/>
    <cellStyle name="Normal 12 2 2 7 7" xfId="32863"/>
    <cellStyle name="Normal 12 2 2 7 8" xfId="32864"/>
    <cellStyle name="Normal 12 2 2 7 9" xfId="32865"/>
    <cellStyle name="Normal 12 2 2 8" xfId="32866"/>
    <cellStyle name="Normal 12 2 2 8 2" xfId="32867"/>
    <cellStyle name="Normal 12 2 2 8 2 2" xfId="32868"/>
    <cellStyle name="Normal 12 2 2 8 2 2 2" xfId="32869"/>
    <cellStyle name="Normal 12 2 2 8 2 3" xfId="32870"/>
    <cellStyle name="Normal 12 2 2 8 2 4" xfId="32871"/>
    <cellStyle name="Normal 12 2 2 8 2 5" xfId="32872"/>
    <cellStyle name="Normal 12 2 2 8 2 6" xfId="32873"/>
    <cellStyle name="Normal 12 2 2 8 3" xfId="32874"/>
    <cellStyle name="Normal 12 2 2 8 3 2" xfId="32875"/>
    <cellStyle name="Normal 12 2 2 8 3 3" xfId="32876"/>
    <cellStyle name="Normal 12 2 2 8 4" xfId="32877"/>
    <cellStyle name="Normal 12 2 2 8 5" xfId="32878"/>
    <cellStyle name="Normal 12 2 2 8 6" xfId="32879"/>
    <cellStyle name="Normal 12 2 2 8 7" xfId="32880"/>
    <cellStyle name="Normal 12 2 2 8 8" xfId="32881"/>
    <cellStyle name="Normal 12 2 2 9" xfId="32882"/>
    <cellStyle name="Normal 12 2 2 9 2" xfId="32883"/>
    <cellStyle name="Normal 12 2 2 9 2 2" xfId="32884"/>
    <cellStyle name="Normal 12 2 2 9 2 3" xfId="32885"/>
    <cellStyle name="Normal 12 2 2 9 3" xfId="32886"/>
    <cellStyle name="Normal 12 2 2 9 4" xfId="32887"/>
    <cellStyle name="Normal 12 2 2 9 5" xfId="32888"/>
    <cellStyle name="Normal 12 2 2 9 6" xfId="32889"/>
    <cellStyle name="Normal 12 2 2 9 7" xfId="32890"/>
    <cellStyle name="Normal 12 3" xfId="32891"/>
    <cellStyle name="Normal 12 4" xfId="32892"/>
    <cellStyle name="Normal 120" xfId="800"/>
    <cellStyle name="Normal 121" xfId="801"/>
    <cellStyle name="Normal 122" xfId="802"/>
    <cellStyle name="Normal 123" xfId="803"/>
    <cellStyle name="Normal 124" xfId="804"/>
    <cellStyle name="Normal 125" xfId="805"/>
    <cellStyle name="Normal 126" xfId="806"/>
    <cellStyle name="Normal 127" xfId="807"/>
    <cellStyle name="Normal 128" xfId="808"/>
    <cellStyle name="Normal 129" xfId="809"/>
    <cellStyle name="Normal 13" xfId="810"/>
    <cellStyle name="Normal 13 2" xfId="811"/>
    <cellStyle name="Normal 13 2 2" xfId="32893"/>
    <cellStyle name="Normal 13 2 2 2" xfId="32894"/>
    <cellStyle name="Normal 13 2 3" xfId="32895"/>
    <cellStyle name="Normal 13 3" xfId="2428"/>
    <cellStyle name="Normal 13 3 10" xfId="32896"/>
    <cellStyle name="Normal 13 3 11" xfId="32897"/>
    <cellStyle name="Normal 13 3 12" xfId="32898"/>
    <cellStyle name="Normal 13 3 2" xfId="32899"/>
    <cellStyle name="Normal 13 3 2 10" xfId="32900"/>
    <cellStyle name="Normal 13 3 2 2" xfId="32901"/>
    <cellStyle name="Normal 13 3 2 2 2" xfId="32902"/>
    <cellStyle name="Normal 13 3 2 2 2 2" xfId="32903"/>
    <cellStyle name="Normal 13 3 2 2 2 2 2" xfId="32904"/>
    <cellStyle name="Normal 13 3 2 2 2 3" xfId="32905"/>
    <cellStyle name="Normal 13 3 2 2 2 4" xfId="32906"/>
    <cellStyle name="Normal 13 3 2 2 2 5" xfId="32907"/>
    <cellStyle name="Normal 13 3 2 2 2 6" xfId="32908"/>
    <cellStyle name="Normal 13 3 2 2 3" xfId="32909"/>
    <cellStyle name="Normal 13 3 2 2 3 2" xfId="32910"/>
    <cellStyle name="Normal 13 3 2 2 3 3" xfId="32911"/>
    <cellStyle name="Normal 13 3 2 2 4" xfId="32912"/>
    <cellStyle name="Normal 13 3 2 2 5" xfId="32913"/>
    <cellStyle name="Normal 13 3 2 2 6" xfId="32914"/>
    <cellStyle name="Normal 13 3 2 2 7" xfId="32915"/>
    <cellStyle name="Normal 13 3 2 2 8" xfId="32916"/>
    <cellStyle name="Normal 13 3 2 3" xfId="32917"/>
    <cellStyle name="Normal 13 3 2 3 2" xfId="32918"/>
    <cellStyle name="Normal 13 3 2 3 2 2" xfId="32919"/>
    <cellStyle name="Normal 13 3 2 3 3" xfId="32920"/>
    <cellStyle name="Normal 13 3 2 3 4" xfId="32921"/>
    <cellStyle name="Normal 13 3 2 3 5" xfId="32922"/>
    <cellStyle name="Normal 13 3 2 3 6" xfId="32923"/>
    <cellStyle name="Normal 13 3 2 4" xfId="32924"/>
    <cellStyle name="Normal 13 3 2 4 2" xfId="32925"/>
    <cellStyle name="Normal 13 3 2 4 3" xfId="32926"/>
    <cellStyle name="Normal 13 3 2 4 4" xfId="32927"/>
    <cellStyle name="Normal 13 3 2 5" xfId="32928"/>
    <cellStyle name="Normal 13 3 2 6" xfId="32929"/>
    <cellStyle name="Normal 13 3 2 7" xfId="32930"/>
    <cellStyle name="Normal 13 3 2 8" xfId="32931"/>
    <cellStyle name="Normal 13 3 2 9" xfId="32932"/>
    <cellStyle name="Normal 13 3 3" xfId="32933"/>
    <cellStyle name="Normal 13 3 3 2" xfId="32934"/>
    <cellStyle name="Normal 13 3 3 2 2" xfId="32935"/>
    <cellStyle name="Normal 13 3 3 2 2 2" xfId="32936"/>
    <cellStyle name="Normal 13 3 3 2 3" xfId="32937"/>
    <cellStyle name="Normal 13 3 3 2 4" xfId="32938"/>
    <cellStyle name="Normal 13 3 3 2 5" xfId="32939"/>
    <cellStyle name="Normal 13 3 3 2 6" xfId="32940"/>
    <cellStyle name="Normal 13 3 3 3" xfId="32941"/>
    <cellStyle name="Normal 13 3 3 3 2" xfId="32942"/>
    <cellStyle name="Normal 13 3 3 3 3" xfId="32943"/>
    <cellStyle name="Normal 13 3 3 3 4" xfId="32944"/>
    <cellStyle name="Normal 13 3 3 4" xfId="32945"/>
    <cellStyle name="Normal 13 3 3 5" xfId="32946"/>
    <cellStyle name="Normal 13 3 3 6" xfId="32947"/>
    <cellStyle name="Normal 13 3 3 7" xfId="32948"/>
    <cellStyle name="Normal 13 3 3 8" xfId="32949"/>
    <cellStyle name="Normal 13 3 3 9" xfId="32950"/>
    <cellStyle name="Normal 13 3 4" xfId="32951"/>
    <cellStyle name="Normal 13 3 4 2" xfId="32952"/>
    <cellStyle name="Normal 13 3 4 2 2" xfId="32953"/>
    <cellStyle name="Normal 13 3 4 2 2 2" xfId="32954"/>
    <cellStyle name="Normal 13 3 4 2 3" xfId="32955"/>
    <cellStyle name="Normal 13 3 4 2 4" xfId="32956"/>
    <cellStyle name="Normal 13 3 4 2 5" xfId="32957"/>
    <cellStyle name="Normal 13 3 4 2 6" xfId="32958"/>
    <cellStyle name="Normal 13 3 4 3" xfId="32959"/>
    <cellStyle name="Normal 13 3 4 3 2" xfId="32960"/>
    <cellStyle name="Normal 13 3 4 3 3" xfId="32961"/>
    <cellStyle name="Normal 13 3 4 4" xfId="32962"/>
    <cellStyle name="Normal 13 3 4 5" xfId="32963"/>
    <cellStyle name="Normal 13 3 4 6" xfId="32964"/>
    <cellStyle name="Normal 13 3 4 7" xfId="32965"/>
    <cellStyle name="Normal 13 3 4 8" xfId="32966"/>
    <cellStyle name="Normal 13 3 5" xfId="32967"/>
    <cellStyle name="Normal 13 3 5 2" xfId="32968"/>
    <cellStyle name="Normal 13 3 5 2 2" xfId="32969"/>
    <cellStyle name="Normal 13 3 5 3" xfId="32970"/>
    <cellStyle name="Normal 13 3 5 4" xfId="32971"/>
    <cellStyle name="Normal 13 3 5 5" xfId="32972"/>
    <cellStyle name="Normal 13 3 5 6" xfId="32973"/>
    <cellStyle name="Normal 13 3 6" xfId="32974"/>
    <cellStyle name="Normal 13 3 6 2" xfId="32975"/>
    <cellStyle name="Normal 13 3 6 3" xfId="32976"/>
    <cellStyle name="Normal 13 3 6 4" xfId="32977"/>
    <cellStyle name="Normal 13 3 7" xfId="32978"/>
    <cellStyle name="Normal 13 3 8" xfId="32979"/>
    <cellStyle name="Normal 13 3 9" xfId="32980"/>
    <cellStyle name="Normal 13 4" xfId="32981"/>
    <cellStyle name="Normal 13 4 2" xfId="32982"/>
    <cellStyle name="Normal 13 5" xfId="32983"/>
    <cellStyle name="Normal 130" xfId="812"/>
    <cellStyle name="Normal 131" xfId="813"/>
    <cellStyle name="Normal 132" xfId="814"/>
    <cellStyle name="Normal 133" xfId="815"/>
    <cellStyle name="Normal 134" xfId="816"/>
    <cellStyle name="Normal 135" xfId="817"/>
    <cellStyle name="Normal 136" xfId="818"/>
    <cellStyle name="Normal 137" xfId="819"/>
    <cellStyle name="Normal 138" xfId="820"/>
    <cellStyle name="Normal 139" xfId="821"/>
    <cellStyle name="Normal 14" xfId="822"/>
    <cellStyle name="Normal 14 2" xfId="823"/>
    <cellStyle name="Normal 14 2 2" xfId="32984"/>
    <cellStyle name="Normal 14 2 2 2" xfId="32985"/>
    <cellStyle name="Normal 14 2 3" xfId="32986"/>
    <cellStyle name="Normal 14 3" xfId="32987"/>
    <cellStyle name="Normal 14 3 2" xfId="32988"/>
    <cellStyle name="Normal 14 4" xfId="32989"/>
    <cellStyle name="Normal 140" xfId="824"/>
    <cellStyle name="Normal 141" xfId="825"/>
    <cellStyle name="Normal 142" xfId="826"/>
    <cellStyle name="Normal 143" xfId="827"/>
    <cellStyle name="Normal 144" xfId="828"/>
    <cellStyle name="Normal 145" xfId="829"/>
    <cellStyle name="Normal 145 2" xfId="7105"/>
    <cellStyle name="Normal 145 2 10" xfId="32990"/>
    <cellStyle name="Normal 145 2 11" xfId="32991"/>
    <cellStyle name="Normal 145 2 12" xfId="32992"/>
    <cellStyle name="Normal 145 2 2" xfId="7106"/>
    <cellStyle name="Normal 145 2 2 2" xfId="7107"/>
    <cellStyle name="Normal 145 2 3" xfId="7108"/>
    <cellStyle name="Normal 145 2 3 2" xfId="32993"/>
    <cellStyle name="Normal 145 2 3 2 2" xfId="32994"/>
    <cellStyle name="Normal 145 2 3 2 2 2" xfId="32995"/>
    <cellStyle name="Normal 145 2 3 2 3" xfId="32996"/>
    <cellStyle name="Normal 145 2 3 2 4" xfId="32997"/>
    <cellStyle name="Normal 145 2 3 2 5" xfId="32998"/>
    <cellStyle name="Normal 145 2 3 2 6" xfId="32999"/>
    <cellStyle name="Normal 145 2 3 3" xfId="33000"/>
    <cellStyle name="Normal 145 2 3 3 2" xfId="33001"/>
    <cellStyle name="Normal 145 2 3 3 3" xfId="33002"/>
    <cellStyle name="Normal 145 2 3 3 4" xfId="33003"/>
    <cellStyle name="Normal 145 2 3 4" xfId="33004"/>
    <cellStyle name="Normal 145 2 3 5" xfId="33005"/>
    <cellStyle name="Normal 145 2 3 6" xfId="33006"/>
    <cellStyle name="Normal 145 2 3 7" xfId="33007"/>
    <cellStyle name="Normal 145 2 3 8" xfId="33008"/>
    <cellStyle name="Normal 145 2 3 9" xfId="33009"/>
    <cellStyle name="Normal 145 2 4" xfId="33010"/>
    <cellStyle name="Normal 145 2 4 2" xfId="33011"/>
    <cellStyle name="Normal 145 2 4 2 2" xfId="33012"/>
    <cellStyle name="Normal 145 2 4 2 2 2" xfId="33013"/>
    <cellStyle name="Normal 145 2 4 2 3" xfId="33014"/>
    <cellStyle name="Normal 145 2 4 2 4" xfId="33015"/>
    <cellStyle name="Normal 145 2 4 2 5" xfId="33016"/>
    <cellStyle name="Normal 145 2 4 2 6" xfId="33017"/>
    <cellStyle name="Normal 145 2 4 3" xfId="33018"/>
    <cellStyle name="Normal 145 2 4 3 2" xfId="33019"/>
    <cellStyle name="Normal 145 2 4 3 3" xfId="33020"/>
    <cellStyle name="Normal 145 2 4 4" xfId="33021"/>
    <cellStyle name="Normal 145 2 4 5" xfId="33022"/>
    <cellStyle name="Normal 145 2 4 6" xfId="33023"/>
    <cellStyle name="Normal 145 2 4 7" xfId="33024"/>
    <cellStyle name="Normal 145 2 4 8" xfId="33025"/>
    <cellStyle name="Normal 145 2 5" xfId="33026"/>
    <cellStyle name="Normal 145 2 5 2" xfId="33027"/>
    <cellStyle name="Normal 145 2 5 2 2" xfId="33028"/>
    <cellStyle name="Normal 145 2 5 3" xfId="33029"/>
    <cellStyle name="Normal 145 2 5 4" xfId="33030"/>
    <cellStyle name="Normal 145 2 5 5" xfId="33031"/>
    <cellStyle name="Normal 145 2 5 6" xfId="33032"/>
    <cellStyle name="Normal 145 2 6" xfId="33033"/>
    <cellStyle name="Normal 145 2 6 2" xfId="33034"/>
    <cellStyle name="Normal 145 2 6 3" xfId="33035"/>
    <cellStyle name="Normal 145 2 6 4" xfId="33036"/>
    <cellStyle name="Normal 145 2 7" xfId="33037"/>
    <cellStyle name="Normal 145 2 8" xfId="33038"/>
    <cellStyle name="Normal 145 2 9" xfId="33039"/>
    <cellStyle name="Normal 145 3" xfId="7109"/>
    <cellStyle name="Normal 145 3 10" xfId="33040"/>
    <cellStyle name="Normal 145 3 2" xfId="7110"/>
    <cellStyle name="Normal 145 3 2 2" xfId="33041"/>
    <cellStyle name="Normal 145 3 2 2 2" xfId="33042"/>
    <cellStyle name="Normal 145 3 2 2 2 2" xfId="33043"/>
    <cellStyle name="Normal 145 3 2 2 3" xfId="33044"/>
    <cellStyle name="Normal 145 3 2 2 4" xfId="33045"/>
    <cellStyle name="Normal 145 3 2 2 5" xfId="33046"/>
    <cellStyle name="Normal 145 3 2 2 6" xfId="33047"/>
    <cellStyle name="Normal 145 3 2 3" xfId="33048"/>
    <cellStyle name="Normal 145 3 2 3 2" xfId="33049"/>
    <cellStyle name="Normal 145 3 2 3 3" xfId="33050"/>
    <cellStyle name="Normal 145 3 2 4" xfId="33051"/>
    <cellStyle name="Normal 145 3 2 5" xfId="33052"/>
    <cellStyle name="Normal 145 3 2 6" xfId="33053"/>
    <cellStyle name="Normal 145 3 2 7" xfId="33054"/>
    <cellStyle name="Normal 145 3 2 8" xfId="33055"/>
    <cellStyle name="Normal 145 3 3" xfId="33056"/>
    <cellStyle name="Normal 145 3 3 2" xfId="33057"/>
    <cellStyle name="Normal 145 3 3 2 2" xfId="33058"/>
    <cellStyle name="Normal 145 3 3 3" xfId="33059"/>
    <cellStyle name="Normal 145 3 3 4" xfId="33060"/>
    <cellStyle name="Normal 145 3 3 5" xfId="33061"/>
    <cellStyle name="Normal 145 3 3 6" xfId="33062"/>
    <cellStyle name="Normal 145 3 4" xfId="33063"/>
    <cellStyle name="Normal 145 3 4 2" xfId="33064"/>
    <cellStyle name="Normal 145 3 4 3" xfId="33065"/>
    <cellStyle name="Normal 145 3 4 4" xfId="33066"/>
    <cellStyle name="Normal 145 3 5" xfId="33067"/>
    <cellStyle name="Normal 145 3 6" xfId="33068"/>
    <cellStyle name="Normal 145 3 7" xfId="33069"/>
    <cellStyle name="Normal 145 3 8" xfId="33070"/>
    <cellStyle name="Normal 145 3 9" xfId="33071"/>
    <cellStyle name="Normal 145 4" xfId="7111"/>
    <cellStyle name="Normal 145 5" xfId="7112"/>
    <cellStyle name="Normal 146" xfId="830"/>
    <cellStyle name="Normal 147" xfId="831"/>
    <cellStyle name="Normal 147 2" xfId="7113"/>
    <cellStyle name="Normal 147 2 2" xfId="7114"/>
    <cellStyle name="Normal 147 2 3" xfId="7115"/>
    <cellStyle name="Normal 147 3" xfId="7116"/>
    <cellStyle name="Normal 148" xfId="832"/>
    <cellStyle name="Normal 148 2" xfId="2866"/>
    <cellStyle name="Normal 149" xfId="833"/>
    <cellStyle name="Normal 15" xfId="834"/>
    <cellStyle name="Normal 15 2" xfId="835"/>
    <cellStyle name="Normal 150" xfId="836"/>
    <cellStyle name="Normal 151" xfId="837"/>
    <cellStyle name="Normal 152" xfId="838"/>
    <cellStyle name="Normal 153" xfId="839"/>
    <cellStyle name="Normal 154" xfId="840"/>
    <cellStyle name="Normal 155" xfId="841"/>
    <cellStyle name="Normal 156" xfId="842"/>
    <cellStyle name="Normal 157" xfId="843"/>
    <cellStyle name="Normal 158" xfId="844"/>
    <cellStyle name="Normal 159" xfId="845"/>
    <cellStyle name="Normal 16" xfId="846"/>
    <cellStyle name="Normal 16 2" xfId="847"/>
    <cellStyle name="Normal 16 2 2" xfId="33072"/>
    <cellStyle name="Normal 16 2 2 2" xfId="33073"/>
    <cellStyle name="Normal 16 2 3" xfId="33074"/>
    <cellStyle name="Normal 16 3" xfId="33075"/>
    <cellStyle name="Normal 16 3 2" xfId="33076"/>
    <cellStyle name="Normal 16 4" xfId="33077"/>
    <cellStyle name="Normal 160" xfId="848"/>
    <cellStyle name="Normal 161" xfId="849"/>
    <cellStyle name="Normal 162" xfId="850"/>
    <cellStyle name="Normal 163" xfId="851"/>
    <cellStyle name="Normal 164" xfId="852"/>
    <cellStyle name="Normal 165" xfId="853"/>
    <cellStyle name="Normal 166" xfId="854"/>
    <cellStyle name="Normal 167" xfId="855"/>
    <cellStyle name="Normal 168" xfId="856"/>
    <cellStyle name="Normal 169" xfId="857"/>
    <cellStyle name="Normal 17" xfId="858"/>
    <cellStyle name="Normal 17 2" xfId="859"/>
    <cellStyle name="Normal 17 2 2" xfId="33078"/>
    <cellStyle name="Normal 17 2 2 2" xfId="33079"/>
    <cellStyle name="Normal 17 2 3" xfId="33080"/>
    <cellStyle name="Normal 17 3" xfId="33081"/>
    <cellStyle name="Normal 17 3 2" xfId="33082"/>
    <cellStyle name="Normal 17 4" xfId="33083"/>
    <cellStyle name="Normal 170" xfId="860"/>
    <cellStyle name="Normal 171" xfId="861"/>
    <cellStyle name="Normal 172" xfId="862"/>
    <cellStyle name="Normal 173" xfId="863"/>
    <cellStyle name="Normal 174" xfId="864"/>
    <cellStyle name="Normal 175" xfId="865"/>
    <cellStyle name="Normal 176" xfId="866"/>
    <cellStyle name="Normal 177" xfId="867"/>
    <cellStyle name="Normal 178" xfId="868"/>
    <cellStyle name="Normal 179" xfId="869"/>
    <cellStyle name="Normal 18" xfId="870"/>
    <cellStyle name="Normal 18 2" xfId="2429"/>
    <cellStyle name="Normal 18 3" xfId="33084"/>
    <cellStyle name="Normal 18 4" xfId="33085"/>
    <cellStyle name="Normal 180" xfId="871"/>
    <cellStyle name="Normal 181" xfId="872"/>
    <cellStyle name="Normal 182" xfId="873"/>
    <cellStyle name="Normal 183" xfId="874"/>
    <cellStyle name="Normal 184" xfId="875"/>
    <cellStyle name="Normal 184 10" xfId="33086"/>
    <cellStyle name="Normal 184 11" xfId="33087"/>
    <cellStyle name="Normal 184 12" xfId="33088"/>
    <cellStyle name="Normal 184 13" xfId="33089"/>
    <cellStyle name="Normal 184 14" xfId="33090"/>
    <cellStyle name="Normal 184 15" xfId="33091"/>
    <cellStyle name="Normal 184 2" xfId="876"/>
    <cellStyle name="Normal 184 3" xfId="33092"/>
    <cellStyle name="Normal 184 3 10" xfId="33093"/>
    <cellStyle name="Normal 184 3 2" xfId="33094"/>
    <cellStyle name="Normal 184 3 2 2" xfId="33095"/>
    <cellStyle name="Normal 184 3 2 2 2" xfId="33096"/>
    <cellStyle name="Normal 184 3 2 2 2 2" xfId="33097"/>
    <cellStyle name="Normal 184 3 2 2 3" xfId="33098"/>
    <cellStyle name="Normal 184 3 2 2 4" xfId="33099"/>
    <cellStyle name="Normal 184 3 2 2 5" xfId="33100"/>
    <cellStyle name="Normal 184 3 2 2 6" xfId="33101"/>
    <cellStyle name="Normal 184 3 2 3" xfId="33102"/>
    <cellStyle name="Normal 184 3 2 3 2" xfId="33103"/>
    <cellStyle name="Normal 184 3 2 3 3" xfId="33104"/>
    <cellStyle name="Normal 184 3 2 4" xfId="33105"/>
    <cellStyle name="Normal 184 3 2 5" xfId="33106"/>
    <cellStyle name="Normal 184 3 2 6" xfId="33107"/>
    <cellStyle name="Normal 184 3 2 7" xfId="33108"/>
    <cellStyle name="Normal 184 3 2 8" xfId="33109"/>
    <cellStyle name="Normal 184 3 3" xfId="33110"/>
    <cellStyle name="Normal 184 3 3 2" xfId="33111"/>
    <cellStyle name="Normal 184 3 3 2 2" xfId="33112"/>
    <cellStyle name="Normal 184 3 3 3" xfId="33113"/>
    <cellStyle name="Normal 184 3 3 4" xfId="33114"/>
    <cellStyle name="Normal 184 3 3 5" xfId="33115"/>
    <cellStyle name="Normal 184 3 3 6" xfId="33116"/>
    <cellStyle name="Normal 184 3 4" xfId="33117"/>
    <cellStyle name="Normal 184 3 4 2" xfId="33118"/>
    <cellStyle name="Normal 184 3 4 3" xfId="33119"/>
    <cellStyle name="Normal 184 3 4 4" xfId="33120"/>
    <cellStyle name="Normal 184 3 5" xfId="33121"/>
    <cellStyle name="Normal 184 3 6" xfId="33122"/>
    <cellStyle name="Normal 184 3 7" xfId="33123"/>
    <cellStyle name="Normal 184 3 8" xfId="33124"/>
    <cellStyle name="Normal 184 3 9" xfId="33125"/>
    <cellStyle name="Normal 184 4" xfId="33126"/>
    <cellStyle name="Normal 184 4 10" xfId="33127"/>
    <cellStyle name="Normal 184 4 2" xfId="33128"/>
    <cellStyle name="Normal 184 4 2 2" xfId="33129"/>
    <cellStyle name="Normal 184 4 2 2 2" xfId="33130"/>
    <cellStyle name="Normal 184 4 2 2 2 2" xfId="33131"/>
    <cellStyle name="Normal 184 4 2 2 3" xfId="33132"/>
    <cellStyle name="Normal 184 4 2 2 4" xfId="33133"/>
    <cellStyle name="Normal 184 4 2 2 5" xfId="33134"/>
    <cellStyle name="Normal 184 4 2 2 6" xfId="33135"/>
    <cellStyle name="Normal 184 4 2 3" xfId="33136"/>
    <cellStyle name="Normal 184 4 2 3 2" xfId="33137"/>
    <cellStyle name="Normal 184 4 2 3 3" xfId="33138"/>
    <cellStyle name="Normal 184 4 2 4" xfId="33139"/>
    <cellStyle name="Normal 184 4 2 5" xfId="33140"/>
    <cellStyle name="Normal 184 4 2 6" xfId="33141"/>
    <cellStyle name="Normal 184 4 2 7" xfId="33142"/>
    <cellStyle name="Normal 184 4 2 8" xfId="33143"/>
    <cellStyle name="Normal 184 4 3" xfId="33144"/>
    <cellStyle name="Normal 184 4 3 2" xfId="33145"/>
    <cellStyle name="Normal 184 4 3 2 2" xfId="33146"/>
    <cellStyle name="Normal 184 4 3 3" xfId="33147"/>
    <cellStyle name="Normal 184 4 3 4" xfId="33148"/>
    <cellStyle name="Normal 184 4 3 5" xfId="33149"/>
    <cellStyle name="Normal 184 4 3 6" xfId="33150"/>
    <cellStyle name="Normal 184 4 4" xfId="33151"/>
    <cellStyle name="Normal 184 4 4 2" xfId="33152"/>
    <cellStyle name="Normal 184 4 4 3" xfId="33153"/>
    <cellStyle name="Normal 184 4 4 4" xfId="33154"/>
    <cellStyle name="Normal 184 4 5" xfId="33155"/>
    <cellStyle name="Normal 184 4 6" xfId="33156"/>
    <cellStyle name="Normal 184 4 7" xfId="33157"/>
    <cellStyle name="Normal 184 4 8" xfId="33158"/>
    <cellStyle name="Normal 184 4 9" xfId="33159"/>
    <cellStyle name="Normal 184 5" xfId="33160"/>
    <cellStyle name="Normal 184 5 10" xfId="33161"/>
    <cellStyle name="Normal 184 5 2" xfId="33162"/>
    <cellStyle name="Normal 184 5 2 2" xfId="33163"/>
    <cellStyle name="Normal 184 5 2 2 2" xfId="33164"/>
    <cellStyle name="Normal 184 5 2 2 2 2" xfId="33165"/>
    <cellStyle name="Normal 184 5 2 2 3" xfId="33166"/>
    <cellStyle name="Normal 184 5 2 2 4" xfId="33167"/>
    <cellStyle name="Normal 184 5 2 2 5" xfId="33168"/>
    <cellStyle name="Normal 184 5 2 2 6" xfId="33169"/>
    <cellStyle name="Normal 184 5 2 3" xfId="33170"/>
    <cellStyle name="Normal 184 5 2 3 2" xfId="33171"/>
    <cellStyle name="Normal 184 5 2 3 3" xfId="33172"/>
    <cellStyle name="Normal 184 5 2 4" xfId="33173"/>
    <cellStyle name="Normal 184 5 2 5" xfId="33174"/>
    <cellStyle name="Normal 184 5 2 6" xfId="33175"/>
    <cellStyle name="Normal 184 5 2 7" xfId="33176"/>
    <cellStyle name="Normal 184 5 2 8" xfId="33177"/>
    <cellStyle name="Normal 184 5 3" xfId="33178"/>
    <cellStyle name="Normal 184 5 3 2" xfId="33179"/>
    <cellStyle name="Normal 184 5 3 2 2" xfId="33180"/>
    <cellStyle name="Normal 184 5 3 3" xfId="33181"/>
    <cellStyle name="Normal 184 5 3 4" xfId="33182"/>
    <cellStyle name="Normal 184 5 3 5" xfId="33183"/>
    <cellStyle name="Normal 184 5 3 6" xfId="33184"/>
    <cellStyle name="Normal 184 5 4" xfId="33185"/>
    <cellStyle name="Normal 184 5 4 2" xfId="33186"/>
    <cellStyle name="Normal 184 5 4 3" xfId="33187"/>
    <cellStyle name="Normal 184 5 4 4" xfId="33188"/>
    <cellStyle name="Normal 184 5 5" xfId="33189"/>
    <cellStyle name="Normal 184 5 6" xfId="33190"/>
    <cellStyle name="Normal 184 5 7" xfId="33191"/>
    <cellStyle name="Normal 184 5 8" xfId="33192"/>
    <cellStyle name="Normal 184 5 9" xfId="33193"/>
    <cellStyle name="Normal 184 6" xfId="33194"/>
    <cellStyle name="Normal 184 6 2" xfId="33195"/>
    <cellStyle name="Normal 184 6 2 2" xfId="33196"/>
    <cellStyle name="Normal 184 6 2 2 2" xfId="33197"/>
    <cellStyle name="Normal 184 6 2 3" xfId="33198"/>
    <cellStyle name="Normal 184 6 2 4" xfId="33199"/>
    <cellStyle name="Normal 184 6 2 5" xfId="33200"/>
    <cellStyle name="Normal 184 6 2 6" xfId="33201"/>
    <cellStyle name="Normal 184 6 3" xfId="33202"/>
    <cellStyle name="Normal 184 6 3 2" xfId="33203"/>
    <cellStyle name="Normal 184 6 3 3" xfId="33204"/>
    <cellStyle name="Normal 184 6 3 4" xfId="33205"/>
    <cellStyle name="Normal 184 6 4" xfId="33206"/>
    <cellStyle name="Normal 184 6 5" xfId="33207"/>
    <cellStyle name="Normal 184 6 6" xfId="33208"/>
    <cellStyle name="Normal 184 6 7" xfId="33209"/>
    <cellStyle name="Normal 184 6 8" xfId="33210"/>
    <cellStyle name="Normal 184 6 9" xfId="33211"/>
    <cellStyle name="Normal 184 7" xfId="33212"/>
    <cellStyle name="Normal 184 7 2" xfId="33213"/>
    <cellStyle name="Normal 184 7 2 2" xfId="33214"/>
    <cellStyle name="Normal 184 7 2 2 2" xfId="33215"/>
    <cellStyle name="Normal 184 7 2 3" xfId="33216"/>
    <cellStyle name="Normal 184 7 2 4" xfId="33217"/>
    <cellStyle name="Normal 184 7 2 5" xfId="33218"/>
    <cellStyle name="Normal 184 7 2 6" xfId="33219"/>
    <cellStyle name="Normal 184 7 3" xfId="33220"/>
    <cellStyle name="Normal 184 7 3 2" xfId="33221"/>
    <cellStyle name="Normal 184 7 3 3" xfId="33222"/>
    <cellStyle name="Normal 184 7 4" xfId="33223"/>
    <cellStyle name="Normal 184 7 5" xfId="33224"/>
    <cellStyle name="Normal 184 7 6" xfId="33225"/>
    <cellStyle name="Normal 184 7 7" xfId="33226"/>
    <cellStyle name="Normal 184 7 8" xfId="33227"/>
    <cellStyle name="Normal 184 8" xfId="33228"/>
    <cellStyle name="Normal 184 8 2" xfId="33229"/>
    <cellStyle name="Normal 184 8 2 2" xfId="33230"/>
    <cellStyle name="Normal 184 8 2 3" xfId="33231"/>
    <cellStyle name="Normal 184 8 3" xfId="33232"/>
    <cellStyle name="Normal 184 8 4" xfId="33233"/>
    <cellStyle name="Normal 184 8 5" xfId="33234"/>
    <cellStyle name="Normal 184 8 6" xfId="33235"/>
    <cellStyle name="Normal 184 8 7" xfId="33236"/>
    <cellStyle name="Normal 184 9" xfId="33237"/>
    <cellStyle name="Normal 184 9 2" xfId="33238"/>
    <cellStyle name="Normal 184 9 3" xfId="33239"/>
    <cellStyle name="Normal 184 9 4" xfId="33240"/>
    <cellStyle name="Normal 184 9 5" xfId="33241"/>
    <cellStyle name="Normal 184 9 6" xfId="33242"/>
    <cellStyle name="Normal 185" xfId="877"/>
    <cellStyle name="Normal 186" xfId="878"/>
    <cellStyle name="Normal 187" xfId="879"/>
    <cellStyle name="Normal 188" xfId="880"/>
    <cellStyle name="Normal 189" xfId="881"/>
    <cellStyle name="Normal 19" xfId="882"/>
    <cellStyle name="Normal 19 2" xfId="2430"/>
    <cellStyle name="Normal 19 3" xfId="33243"/>
    <cellStyle name="Normal 19 4" xfId="33244"/>
    <cellStyle name="Normal 190" xfId="883"/>
    <cellStyle name="Normal 191" xfId="884"/>
    <cellStyle name="Normal 192" xfId="885"/>
    <cellStyle name="Normal 193" xfId="886"/>
    <cellStyle name="Normal 194" xfId="887"/>
    <cellStyle name="Normal 195" xfId="888"/>
    <cellStyle name="Normal 196" xfId="889"/>
    <cellStyle name="Normal 197" xfId="890"/>
    <cellStyle name="Normal 198" xfId="891"/>
    <cellStyle name="Normal 199" xfId="892"/>
    <cellStyle name="Normal 2" xfId="46"/>
    <cellStyle name="Normal 2 10" xfId="893"/>
    <cellStyle name="Normal 2 10 2" xfId="2431"/>
    <cellStyle name="Normal 2 10 3" xfId="33245"/>
    <cellStyle name="Normal 2 11" xfId="894"/>
    <cellStyle name="Normal 2 11 2" xfId="7117"/>
    <cellStyle name="Normal 2 12" xfId="895"/>
    <cellStyle name="Normal 2 12 2" xfId="7118"/>
    <cellStyle name="Normal 2 13" xfId="896"/>
    <cellStyle name="Normal 2 13 2" xfId="7119"/>
    <cellStyle name="Normal 2 14" xfId="897"/>
    <cellStyle name="Normal 2 14 2" xfId="7120"/>
    <cellStyle name="Normal 2 15" xfId="898"/>
    <cellStyle name="Normal 2 15 2" xfId="7121"/>
    <cellStyle name="Normal 2 16" xfId="899"/>
    <cellStyle name="Normal 2 16 2" xfId="7122"/>
    <cellStyle name="Normal 2 17" xfId="900"/>
    <cellStyle name="Normal 2 18" xfId="901"/>
    <cellStyle name="Normal 2 18 10" xfId="33246"/>
    <cellStyle name="Normal 2 18 11" xfId="33247"/>
    <cellStyle name="Normal 2 18 12" xfId="33248"/>
    <cellStyle name="Normal 2 18 13" xfId="33249"/>
    <cellStyle name="Normal 2 18 14" xfId="33250"/>
    <cellStyle name="Normal 2 18 2" xfId="33251"/>
    <cellStyle name="Normal 2 18 2 10" xfId="33252"/>
    <cellStyle name="Normal 2 18 2 2" xfId="33253"/>
    <cellStyle name="Normal 2 18 2 2 2" xfId="33254"/>
    <cellStyle name="Normal 2 18 2 2 2 2" xfId="33255"/>
    <cellStyle name="Normal 2 18 2 2 2 2 2" xfId="33256"/>
    <cellStyle name="Normal 2 18 2 2 2 3" xfId="33257"/>
    <cellStyle name="Normal 2 18 2 2 2 4" xfId="33258"/>
    <cellStyle name="Normal 2 18 2 2 2 5" xfId="33259"/>
    <cellStyle name="Normal 2 18 2 2 2 6" xfId="33260"/>
    <cellStyle name="Normal 2 18 2 2 3" xfId="33261"/>
    <cellStyle name="Normal 2 18 2 2 3 2" xfId="33262"/>
    <cellStyle name="Normal 2 18 2 2 3 3" xfId="33263"/>
    <cellStyle name="Normal 2 18 2 2 4" xfId="33264"/>
    <cellStyle name="Normal 2 18 2 2 5" xfId="33265"/>
    <cellStyle name="Normal 2 18 2 2 6" xfId="33266"/>
    <cellStyle name="Normal 2 18 2 2 7" xfId="33267"/>
    <cellStyle name="Normal 2 18 2 2 8" xfId="33268"/>
    <cellStyle name="Normal 2 18 2 3" xfId="33269"/>
    <cellStyle name="Normal 2 18 2 3 2" xfId="33270"/>
    <cellStyle name="Normal 2 18 2 3 2 2" xfId="33271"/>
    <cellStyle name="Normal 2 18 2 3 3" xfId="33272"/>
    <cellStyle name="Normal 2 18 2 3 4" xfId="33273"/>
    <cellStyle name="Normal 2 18 2 3 5" xfId="33274"/>
    <cellStyle name="Normal 2 18 2 3 6" xfId="33275"/>
    <cellStyle name="Normal 2 18 2 4" xfId="33276"/>
    <cellStyle name="Normal 2 18 2 4 2" xfId="33277"/>
    <cellStyle name="Normal 2 18 2 4 3" xfId="33278"/>
    <cellStyle name="Normal 2 18 2 4 4" xfId="33279"/>
    <cellStyle name="Normal 2 18 2 5" xfId="33280"/>
    <cellStyle name="Normal 2 18 2 6" xfId="33281"/>
    <cellStyle name="Normal 2 18 2 7" xfId="33282"/>
    <cellStyle name="Normal 2 18 2 8" xfId="33283"/>
    <cellStyle name="Normal 2 18 2 9" xfId="33284"/>
    <cellStyle name="Normal 2 18 3" xfId="33285"/>
    <cellStyle name="Normal 2 18 3 10" xfId="33286"/>
    <cellStyle name="Normal 2 18 3 2" xfId="33287"/>
    <cellStyle name="Normal 2 18 3 2 2" xfId="33288"/>
    <cellStyle name="Normal 2 18 3 2 2 2" xfId="33289"/>
    <cellStyle name="Normal 2 18 3 2 2 2 2" xfId="33290"/>
    <cellStyle name="Normal 2 18 3 2 2 3" xfId="33291"/>
    <cellStyle name="Normal 2 18 3 2 2 4" xfId="33292"/>
    <cellStyle name="Normal 2 18 3 2 2 5" xfId="33293"/>
    <cellStyle name="Normal 2 18 3 2 2 6" xfId="33294"/>
    <cellStyle name="Normal 2 18 3 2 3" xfId="33295"/>
    <cellStyle name="Normal 2 18 3 2 3 2" xfId="33296"/>
    <cellStyle name="Normal 2 18 3 2 3 3" xfId="33297"/>
    <cellStyle name="Normal 2 18 3 2 4" xfId="33298"/>
    <cellStyle name="Normal 2 18 3 2 5" xfId="33299"/>
    <cellStyle name="Normal 2 18 3 2 6" xfId="33300"/>
    <cellStyle name="Normal 2 18 3 2 7" xfId="33301"/>
    <cellStyle name="Normal 2 18 3 2 8" xfId="33302"/>
    <cellStyle name="Normal 2 18 3 3" xfId="33303"/>
    <cellStyle name="Normal 2 18 3 3 2" xfId="33304"/>
    <cellStyle name="Normal 2 18 3 3 2 2" xfId="33305"/>
    <cellStyle name="Normal 2 18 3 3 3" xfId="33306"/>
    <cellStyle name="Normal 2 18 3 3 4" xfId="33307"/>
    <cellStyle name="Normal 2 18 3 3 5" xfId="33308"/>
    <cellStyle name="Normal 2 18 3 3 6" xfId="33309"/>
    <cellStyle name="Normal 2 18 3 4" xfId="33310"/>
    <cellStyle name="Normal 2 18 3 4 2" xfId="33311"/>
    <cellStyle name="Normal 2 18 3 4 3" xfId="33312"/>
    <cellStyle name="Normal 2 18 3 4 4" xfId="33313"/>
    <cellStyle name="Normal 2 18 3 5" xfId="33314"/>
    <cellStyle name="Normal 2 18 3 6" xfId="33315"/>
    <cellStyle name="Normal 2 18 3 7" xfId="33316"/>
    <cellStyle name="Normal 2 18 3 8" xfId="33317"/>
    <cellStyle name="Normal 2 18 3 9" xfId="33318"/>
    <cellStyle name="Normal 2 18 4" xfId="33319"/>
    <cellStyle name="Normal 2 18 4 10" xfId="33320"/>
    <cellStyle name="Normal 2 18 4 2" xfId="33321"/>
    <cellStyle name="Normal 2 18 4 2 2" xfId="33322"/>
    <cellStyle name="Normal 2 18 4 2 2 2" xfId="33323"/>
    <cellStyle name="Normal 2 18 4 2 2 2 2" xfId="33324"/>
    <cellStyle name="Normal 2 18 4 2 2 3" xfId="33325"/>
    <cellStyle name="Normal 2 18 4 2 2 4" xfId="33326"/>
    <cellStyle name="Normal 2 18 4 2 2 5" xfId="33327"/>
    <cellStyle name="Normal 2 18 4 2 2 6" xfId="33328"/>
    <cellStyle name="Normal 2 18 4 2 3" xfId="33329"/>
    <cellStyle name="Normal 2 18 4 2 3 2" xfId="33330"/>
    <cellStyle name="Normal 2 18 4 2 3 3" xfId="33331"/>
    <cellStyle name="Normal 2 18 4 2 4" xfId="33332"/>
    <cellStyle name="Normal 2 18 4 2 5" xfId="33333"/>
    <cellStyle name="Normal 2 18 4 2 6" xfId="33334"/>
    <cellStyle name="Normal 2 18 4 2 7" xfId="33335"/>
    <cellStyle name="Normal 2 18 4 2 8" xfId="33336"/>
    <cellStyle name="Normal 2 18 4 3" xfId="33337"/>
    <cellStyle name="Normal 2 18 4 3 2" xfId="33338"/>
    <cellStyle name="Normal 2 18 4 3 2 2" xfId="33339"/>
    <cellStyle name="Normal 2 18 4 3 3" xfId="33340"/>
    <cellStyle name="Normal 2 18 4 3 4" xfId="33341"/>
    <cellStyle name="Normal 2 18 4 3 5" xfId="33342"/>
    <cellStyle name="Normal 2 18 4 3 6" xfId="33343"/>
    <cellStyle name="Normal 2 18 4 4" xfId="33344"/>
    <cellStyle name="Normal 2 18 4 4 2" xfId="33345"/>
    <cellStyle name="Normal 2 18 4 4 3" xfId="33346"/>
    <cellStyle name="Normal 2 18 4 4 4" xfId="33347"/>
    <cellStyle name="Normal 2 18 4 5" xfId="33348"/>
    <cellStyle name="Normal 2 18 4 6" xfId="33349"/>
    <cellStyle name="Normal 2 18 4 7" xfId="33350"/>
    <cellStyle name="Normal 2 18 4 8" xfId="33351"/>
    <cellStyle name="Normal 2 18 4 9" xfId="33352"/>
    <cellStyle name="Normal 2 18 5" xfId="33353"/>
    <cellStyle name="Normal 2 18 5 2" xfId="33354"/>
    <cellStyle name="Normal 2 18 5 2 2" xfId="33355"/>
    <cellStyle name="Normal 2 18 5 2 2 2" xfId="33356"/>
    <cellStyle name="Normal 2 18 5 2 3" xfId="33357"/>
    <cellStyle name="Normal 2 18 5 2 4" xfId="33358"/>
    <cellStyle name="Normal 2 18 5 2 5" xfId="33359"/>
    <cellStyle name="Normal 2 18 5 2 6" xfId="33360"/>
    <cellStyle name="Normal 2 18 5 3" xfId="33361"/>
    <cellStyle name="Normal 2 18 5 3 2" xfId="33362"/>
    <cellStyle name="Normal 2 18 5 3 3" xfId="33363"/>
    <cellStyle name="Normal 2 18 5 3 4" xfId="33364"/>
    <cellStyle name="Normal 2 18 5 4" xfId="33365"/>
    <cellStyle name="Normal 2 18 5 5" xfId="33366"/>
    <cellStyle name="Normal 2 18 5 6" xfId="33367"/>
    <cellStyle name="Normal 2 18 5 7" xfId="33368"/>
    <cellStyle name="Normal 2 18 5 8" xfId="33369"/>
    <cellStyle name="Normal 2 18 5 9" xfId="33370"/>
    <cellStyle name="Normal 2 18 6" xfId="33371"/>
    <cellStyle name="Normal 2 18 6 2" xfId="33372"/>
    <cellStyle name="Normal 2 18 6 2 2" xfId="33373"/>
    <cellStyle name="Normal 2 18 6 2 2 2" xfId="33374"/>
    <cellStyle name="Normal 2 18 6 2 3" xfId="33375"/>
    <cellStyle name="Normal 2 18 6 2 4" xfId="33376"/>
    <cellStyle name="Normal 2 18 6 2 5" xfId="33377"/>
    <cellStyle name="Normal 2 18 6 2 6" xfId="33378"/>
    <cellStyle name="Normal 2 18 6 3" xfId="33379"/>
    <cellStyle name="Normal 2 18 6 3 2" xfId="33380"/>
    <cellStyle name="Normal 2 18 6 3 3" xfId="33381"/>
    <cellStyle name="Normal 2 18 6 4" xfId="33382"/>
    <cellStyle name="Normal 2 18 6 5" xfId="33383"/>
    <cellStyle name="Normal 2 18 6 6" xfId="33384"/>
    <cellStyle name="Normal 2 18 6 7" xfId="33385"/>
    <cellStyle name="Normal 2 18 6 8" xfId="33386"/>
    <cellStyle name="Normal 2 18 7" xfId="33387"/>
    <cellStyle name="Normal 2 18 7 2" xfId="33388"/>
    <cellStyle name="Normal 2 18 7 2 2" xfId="33389"/>
    <cellStyle name="Normal 2 18 7 2 3" xfId="33390"/>
    <cellStyle name="Normal 2 18 7 3" xfId="33391"/>
    <cellStyle name="Normal 2 18 7 4" xfId="33392"/>
    <cellStyle name="Normal 2 18 7 5" xfId="33393"/>
    <cellStyle name="Normal 2 18 7 6" xfId="33394"/>
    <cellStyle name="Normal 2 18 7 7" xfId="33395"/>
    <cellStyle name="Normal 2 18 8" xfId="33396"/>
    <cellStyle name="Normal 2 18 8 2" xfId="33397"/>
    <cellStyle name="Normal 2 18 8 3" xfId="33398"/>
    <cellStyle name="Normal 2 18 8 4" xfId="33399"/>
    <cellStyle name="Normal 2 18 8 5" xfId="33400"/>
    <cellStyle name="Normal 2 18 8 6" xfId="33401"/>
    <cellStyle name="Normal 2 18 9" xfId="33402"/>
    <cellStyle name="Normal 2 19" xfId="1664"/>
    <cellStyle name="Normal 2 19 2" xfId="33403"/>
    <cellStyle name="Normal 2 19 3" xfId="33404"/>
    <cellStyle name="Normal 2 19 3 10" xfId="33405"/>
    <cellStyle name="Normal 2 19 3 2" xfId="33406"/>
    <cellStyle name="Normal 2 19 3 2 2" xfId="33407"/>
    <cellStyle name="Normal 2 19 3 2 2 2" xfId="33408"/>
    <cellStyle name="Normal 2 19 3 2 2 2 2" xfId="33409"/>
    <cellStyle name="Normal 2 19 3 2 2 3" xfId="33410"/>
    <cellStyle name="Normal 2 19 3 2 2 4" xfId="33411"/>
    <cellStyle name="Normal 2 19 3 2 2 5" xfId="33412"/>
    <cellStyle name="Normal 2 19 3 2 2 6" xfId="33413"/>
    <cellStyle name="Normal 2 19 3 2 3" xfId="33414"/>
    <cellStyle name="Normal 2 19 3 2 3 2" xfId="33415"/>
    <cellStyle name="Normal 2 19 3 2 3 3" xfId="33416"/>
    <cellStyle name="Normal 2 19 3 2 4" xfId="33417"/>
    <cellStyle name="Normal 2 19 3 2 5" xfId="33418"/>
    <cellStyle name="Normal 2 19 3 2 6" xfId="33419"/>
    <cellStyle name="Normal 2 19 3 2 7" xfId="33420"/>
    <cellStyle name="Normal 2 19 3 2 8" xfId="33421"/>
    <cellStyle name="Normal 2 19 3 3" xfId="33422"/>
    <cellStyle name="Normal 2 19 3 3 2" xfId="33423"/>
    <cellStyle name="Normal 2 19 3 3 2 2" xfId="33424"/>
    <cellStyle name="Normal 2 19 3 3 3" xfId="33425"/>
    <cellStyle name="Normal 2 19 3 3 4" xfId="33426"/>
    <cellStyle name="Normal 2 19 3 3 5" xfId="33427"/>
    <cellStyle name="Normal 2 19 3 3 6" xfId="33428"/>
    <cellStyle name="Normal 2 19 3 4" xfId="33429"/>
    <cellStyle name="Normal 2 19 3 4 2" xfId="33430"/>
    <cellStyle name="Normal 2 19 3 4 3" xfId="33431"/>
    <cellStyle name="Normal 2 19 3 4 4" xfId="33432"/>
    <cellStyle name="Normal 2 19 3 5" xfId="33433"/>
    <cellStyle name="Normal 2 19 3 6" xfId="33434"/>
    <cellStyle name="Normal 2 19 3 7" xfId="33435"/>
    <cellStyle name="Normal 2 19 3 8" xfId="33436"/>
    <cellStyle name="Normal 2 19 3 9" xfId="33437"/>
    <cellStyle name="Normal 2 2" xfId="902"/>
    <cellStyle name="Normal 2 2 10" xfId="903"/>
    <cellStyle name="Normal 2 2 11" xfId="904"/>
    <cellStyle name="Normal 2 2 12" xfId="905"/>
    <cellStyle name="Normal 2 2 13" xfId="906"/>
    <cellStyle name="Normal 2 2 14" xfId="907"/>
    <cellStyle name="Normal 2 2 15" xfId="908"/>
    <cellStyle name="Normal 2 2 16" xfId="2432"/>
    <cellStyle name="Normal 2 2 17" xfId="33438"/>
    <cellStyle name="Normal 2 2 17 10" xfId="33439"/>
    <cellStyle name="Normal 2 2 17 11" xfId="33440"/>
    <cellStyle name="Normal 2 2 17 12" xfId="33441"/>
    <cellStyle name="Normal 2 2 17 2" xfId="33442"/>
    <cellStyle name="Normal 2 2 17 3" xfId="33443"/>
    <cellStyle name="Normal 2 2 17 3 2" xfId="33444"/>
    <cellStyle name="Normal 2 2 17 3 2 2" xfId="33445"/>
    <cellStyle name="Normal 2 2 17 3 2 2 2" xfId="33446"/>
    <cellStyle name="Normal 2 2 17 3 2 3" xfId="33447"/>
    <cellStyle name="Normal 2 2 17 3 2 4" xfId="33448"/>
    <cellStyle name="Normal 2 2 17 3 2 5" xfId="33449"/>
    <cellStyle name="Normal 2 2 17 3 2 6" xfId="33450"/>
    <cellStyle name="Normal 2 2 17 3 3" xfId="33451"/>
    <cellStyle name="Normal 2 2 17 3 3 2" xfId="33452"/>
    <cellStyle name="Normal 2 2 17 3 3 3" xfId="33453"/>
    <cellStyle name="Normal 2 2 17 3 3 4" xfId="33454"/>
    <cellStyle name="Normal 2 2 17 3 4" xfId="33455"/>
    <cellStyle name="Normal 2 2 17 3 5" xfId="33456"/>
    <cellStyle name="Normal 2 2 17 3 6" xfId="33457"/>
    <cellStyle name="Normal 2 2 17 3 7" xfId="33458"/>
    <cellStyle name="Normal 2 2 17 3 8" xfId="33459"/>
    <cellStyle name="Normal 2 2 17 3 9" xfId="33460"/>
    <cellStyle name="Normal 2 2 17 4" xfId="33461"/>
    <cellStyle name="Normal 2 2 17 4 2" xfId="33462"/>
    <cellStyle name="Normal 2 2 17 4 2 2" xfId="33463"/>
    <cellStyle name="Normal 2 2 17 4 2 2 2" xfId="33464"/>
    <cellStyle name="Normal 2 2 17 4 2 3" xfId="33465"/>
    <cellStyle name="Normal 2 2 17 4 2 4" xfId="33466"/>
    <cellStyle name="Normal 2 2 17 4 2 5" xfId="33467"/>
    <cellStyle name="Normal 2 2 17 4 2 6" xfId="33468"/>
    <cellStyle name="Normal 2 2 17 4 3" xfId="33469"/>
    <cellStyle name="Normal 2 2 17 4 3 2" xfId="33470"/>
    <cellStyle name="Normal 2 2 17 4 3 3" xfId="33471"/>
    <cellStyle name="Normal 2 2 17 4 4" xfId="33472"/>
    <cellStyle name="Normal 2 2 17 4 5" xfId="33473"/>
    <cellStyle name="Normal 2 2 17 4 6" xfId="33474"/>
    <cellStyle name="Normal 2 2 17 4 7" xfId="33475"/>
    <cellStyle name="Normal 2 2 17 4 8" xfId="33476"/>
    <cellStyle name="Normal 2 2 17 5" xfId="33477"/>
    <cellStyle name="Normal 2 2 17 5 2" xfId="33478"/>
    <cellStyle name="Normal 2 2 17 5 2 2" xfId="33479"/>
    <cellStyle name="Normal 2 2 17 5 3" xfId="33480"/>
    <cellStyle name="Normal 2 2 17 5 4" xfId="33481"/>
    <cellStyle name="Normal 2 2 17 5 5" xfId="33482"/>
    <cellStyle name="Normal 2 2 17 5 6" xfId="33483"/>
    <cellStyle name="Normal 2 2 17 6" xfId="33484"/>
    <cellStyle name="Normal 2 2 17 6 2" xfId="33485"/>
    <cellStyle name="Normal 2 2 17 6 3" xfId="33486"/>
    <cellStyle name="Normal 2 2 17 6 4" xfId="33487"/>
    <cellStyle name="Normal 2 2 17 7" xfId="33488"/>
    <cellStyle name="Normal 2 2 17 8" xfId="33489"/>
    <cellStyle name="Normal 2 2 17 9" xfId="33490"/>
    <cellStyle name="Normal 2 2 2" xfId="909"/>
    <cellStyle name="Normal 2 2 2 10" xfId="910"/>
    <cellStyle name="Normal 2 2 2 11" xfId="911"/>
    <cellStyle name="Normal 2 2 2 12" xfId="912"/>
    <cellStyle name="Normal 2 2 2 13" xfId="33491"/>
    <cellStyle name="Normal 2 2 2 13 10" xfId="33492"/>
    <cellStyle name="Normal 2 2 2 13 11" xfId="33493"/>
    <cellStyle name="Normal 2 2 2 13 12" xfId="33494"/>
    <cellStyle name="Normal 2 2 2 13 2" xfId="33495"/>
    <cellStyle name="Normal 2 2 2 13 2 10" xfId="33496"/>
    <cellStyle name="Normal 2 2 2 13 2 2" xfId="33497"/>
    <cellStyle name="Normal 2 2 2 13 2 2 2" xfId="33498"/>
    <cellStyle name="Normal 2 2 2 13 2 2 2 2" xfId="33499"/>
    <cellStyle name="Normal 2 2 2 13 2 2 2 2 2" xfId="33500"/>
    <cellStyle name="Normal 2 2 2 13 2 2 2 3" xfId="33501"/>
    <cellStyle name="Normal 2 2 2 13 2 2 2 4" xfId="33502"/>
    <cellStyle name="Normal 2 2 2 13 2 2 2 5" xfId="33503"/>
    <cellStyle name="Normal 2 2 2 13 2 2 2 6" xfId="33504"/>
    <cellStyle name="Normal 2 2 2 13 2 2 3" xfId="33505"/>
    <cellStyle name="Normal 2 2 2 13 2 2 3 2" xfId="33506"/>
    <cellStyle name="Normal 2 2 2 13 2 2 3 3" xfId="33507"/>
    <cellStyle name="Normal 2 2 2 13 2 2 4" xfId="33508"/>
    <cellStyle name="Normal 2 2 2 13 2 2 5" xfId="33509"/>
    <cellStyle name="Normal 2 2 2 13 2 2 6" xfId="33510"/>
    <cellStyle name="Normal 2 2 2 13 2 2 7" xfId="33511"/>
    <cellStyle name="Normal 2 2 2 13 2 2 8" xfId="33512"/>
    <cellStyle name="Normal 2 2 2 13 2 3" xfId="33513"/>
    <cellStyle name="Normal 2 2 2 13 2 3 2" xfId="33514"/>
    <cellStyle name="Normal 2 2 2 13 2 3 2 2" xfId="33515"/>
    <cellStyle name="Normal 2 2 2 13 2 3 3" xfId="33516"/>
    <cellStyle name="Normal 2 2 2 13 2 3 4" xfId="33517"/>
    <cellStyle name="Normal 2 2 2 13 2 3 5" xfId="33518"/>
    <cellStyle name="Normal 2 2 2 13 2 3 6" xfId="33519"/>
    <cellStyle name="Normal 2 2 2 13 2 4" xfId="33520"/>
    <cellStyle name="Normal 2 2 2 13 2 4 2" xfId="33521"/>
    <cellStyle name="Normal 2 2 2 13 2 4 3" xfId="33522"/>
    <cellStyle name="Normal 2 2 2 13 2 4 4" xfId="33523"/>
    <cellStyle name="Normal 2 2 2 13 2 5" xfId="33524"/>
    <cellStyle name="Normal 2 2 2 13 2 6" xfId="33525"/>
    <cellStyle name="Normal 2 2 2 13 2 7" xfId="33526"/>
    <cellStyle name="Normal 2 2 2 13 2 8" xfId="33527"/>
    <cellStyle name="Normal 2 2 2 13 2 9" xfId="33528"/>
    <cellStyle name="Normal 2 2 2 13 3" xfId="33529"/>
    <cellStyle name="Normal 2 2 2 13 3 2" xfId="33530"/>
    <cellStyle name="Normal 2 2 2 13 3 2 2" xfId="33531"/>
    <cellStyle name="Normal 2 2 2 13 3 2 2 2" xfId="33532"/>
    <cellStyle name="Normal 2 2 2 13 3 2 3" xfId="33533"/>
    <cellStyle name="Normal 2 2 2 13 3 2 4" xfId="33534"/>
    <cellStyle name="Normal 2 2 2 13 3 2 5" xfId="33535"/>
    <cellStyle name="Normal 2 2 2 13 3 2 6" xfId="33536"/>
    <cellStyle name="Normal 2 2 2 13 3 3" xfId="33537"/>
    <cellStyle name="Normal 2 2 2 13 3 3 2" xfId="33538"/>
    <cellStyle name="Normal 2 2 2 13 3 3 3" xfId="33539"/>
    <cellStyle name="Normal 2 2 2 13 3 3 4" xfId="33540"/>
    <cellStyle name="Normal 2 2 2 13 3 4" xfId="33541"/>
    <cellStyle name="Normal 2 2 2 13 3 5" xfId="33542"/>
    <cellStyle name="Normal 2 2 2 13 3 6" xfId="33543"/>
    <cellStyle name="Normal 2 2 2 13 3 7" xfId="33544"/>
    <cellStyle name="Normal 2 2 2 13 3 8" xfId="33545"/>
    <cellStyle name="Normal 2 2 2 13 3 9" xfId="33546"/>
    <cellStyle name="Normal 2 2 2 13 4" xfId="33547"/>
    <cellStyle name="Normal 2 2 2 13 4 2" xfId="33548"/>
    <cellStyle name="Normal 2 2 2 13 4 2 2" xfId="33549"/>
    <cellStyle name="Normal 2 2 2 13 4 2 2 2" xfId="33550"/>
    <cellStyle name="Normal 2 2 2 13 4 2 3" xfId="33551"/>
    <cellStyle name="Normal 2 2 2 13 4 2 4" xfId="33552"/>
    <cellStyle name="Normal 2 2 2 13 4 2 5" xfId="33553"/>
    <cellStyle name="Normal 2 2 2 13 4 2 6" xfId="33554"/>
    <cellStyle name="Normal 2 2 2 13 4 3" xfId="33555"/>
    <cellStyle name="Normal 2 2 2 13 4 3 2" xfId="33556"/>
    <cellStyle name="Normal 2 2 2 13 4 3 3" xfId="33557"/>
    <cellStyle name="Normal 2 2 2 13 4 4" xfId="33558"/>
    <cellStyle name="Normal 2 2 2 13 4 5" xfId="33559"/>
    <cellStyle name="Normal 2 2 2 13 4 6" xfId="33560"/>
    <cellStyle name="Normal 2 2 2 13 4 7" xfId="33561"/>
    <cellStyle name="Normal 2 2 2 13 4 8" xfId="33562"/>
    <cellStyle name="Normal 2 2 2 13 5" xfId="33563"/>
    <cellStyle name="Normal 2 2 2 13 5 2" xfId="33564"/>
    <cellStyle name="Normal 2 2 2 13 5 2 2" xfId="33565"/>
    <cellStyle name="Normal 2 2 2 13 5 3" xfId="33566"/>
    <cellStyle name="Normal 2 2 2 13 5 4" xfId="33567"/>
    <cellStyle name="Normal 2 2 2 13 5 5" xfId="33568"/>
    <cellStyle name="Normal 2 2 2 13 5 6" xfId="33569"/>
    <cellStyle name="Normal 2 2 2 13 6" xfId="33570"/>
    <cellStyle name="Normal 2 2 2 13 6 2" xfId="33571"/>
    <cellStyle name="Normal 2 2 2 13 6 3" xfId="33572"/>
    <cellStyle name="Normal 2 2 2 13 6 4" xfId="33573"/>
    <cellStyle name="Normal 2 2 2 13 7" xfId="33574"/>
    <cellStyle name="Normal 2 2 2 13 8" xfId="33575"/>
    <cellStyle name="Normal 2 2 2 13 9" xfId="33576"/>
    <cellStyle name="Normal 2 2 2 2" xfId="913"/>
    <cellStyle name="Normal 2 2 2 2 2" xfId="914"/>
    <cellStyle name="Normal 2 2 2 2 2 2" xfId="33577"/>
    <cellStyle name="Normal 2 2 2 2 2 2 10" xfId="33578"/>
    <cellStyle name="Normal 2 2 2 2 2 2 11" xfId="33579"/>
    <cellStyle name="Normal 2 2 2 2 2 2 12" xfId="33580"/>
    <cellStyle name="Normal 2 2 2 2 2 2 2" xfId="33581"/>
    <cellStyle name="Normal 2 2 2 2 2 2 2 10" xfId="33582"/>
    <cellStyle name="Normal 2 2 2 2 2 2 2 2" xfId="33583"/>
    <cellStyle name="Normal 2 2 2 2 2 2 2 2 2" xfId="33584"/>
    <cellStyle name="Normal 2 2 2 2 2 2 2 2 2 2" xfId="33585"/>
    <cellStyle name="Normal 2 2 2 2 2 2 2 2 2 2 2" xfId="33586"/>
    <cellStyle name="Normal 2 2 2 2 2 2 2 2 2 3" xfId="33587"/>
    <cellStyle name="Normal 2 2 2 2 2 2 2 2 2 4" xfId="33588"/>
    <cellStyle name="Normal 2 2 2 2 2 2 2 2 2 5" xfId="33589"/>
    <cellStyle name="Normal 2 2 2 2 2 2 2 2 2 6" xfId="33590"/>
    <cellStyle name="Normal 2 2 2 2 2 2 2 2 3" xfId="33591"/>
    <cellStyle name="Normal 2 2 2 2 2 2 2 2 3 2" xfId="33592"/>
    <cellStyle name="Normal 2 2 2 2 2 2 2 2 3 3" xfId="33593"/>
    <cellStyle name="Normal 2 2 2 2 2 2 2 2 4" xfId="33594"/>
    <cellStyle name="Normal 2 2 2 2 2 2 2 2 5" xfId="33595"/>
    <cellStyle name="Normal 2 2 2 2 2 2 2 2 6" xfId="33596"/>
    <cellStyle name="Normal 2 2 2 2 2 2 2 2 7" xfId="33597"/>
    <cellStyle name="Normal 2 2 2 2 2 2 2 2 8" xfId="33598"/>
    <cellStyle name="Normal 2 2 2 2 2 2 2 3" xfId="33599"/>
    <cellStyle name="Normal 2 2 2 2 2 2 2 3 2" xfId="33600"/>
    <cellStyle name="Normal 2 2 2 2 2 2 2 3 2 2" xfId="33601"/>
    <cellStyle name="Normal 2 2 2 2 2 2 2 3 3" xfId="33602"/>
    <cellStyle name="Normal 2 2 2 2 2 2 2 3 4" xfId="33603"/>
    <cellStyle name="Normal 2 2 2 2 2 2 2 3 5" xfId="33604"/>
    <cellStyle name="Normal 2 2 2 2 2 2 2 3 6" xfId="33605"/>
    <cellStyle name="Normal 2 2 2 2 2 2 2 4" xfId="33606"/>
    <cellStyle name="Normal 2 2 2 2 2 2 2 4 2" xfId="33607"/>
    <cellStyle name="Normal 2 2 2 2 2 2 2 4 3" xfId="33608"/>
    <cellStyle name="Normal 2 2 2 2 2 2 2 4 4" xfId="33609"/>
    <cellStyle name="Normal 2 2 2 2 2 2 2 5" xfId="33610"/>
    <cellStyle name="Normal 2 2 2 2 2 2 2 6" xfId="33611"/>
    <cellStyle name="Normal 2 2 2 2 2 2 2 7" xfId="33612"/>
    <cellStyle name="Normal 2 2 2 2 2 2 2 8" xfId="33613"/>
    <cellStyle name="Normal 2 2 2 2 2 2 2 9" xfId="33614"/>
    <cellStyle name="Normal 2 2 2 2 2 2 3" xfId="33615"/>
    <cellStyle name="Normal 2 2 2 2 2 2 3 2" xfId="33616"/>
    <cellStyle name="Normal 2 2 2 2 2 2 3 2 2" xfId="33617"/>
    <cellStyle name="Normal 2 2 2 2 2 2 3 2 2 2" xfId="33618"/>
    <cellStyle name="Normal 2 2 2 2 2 2 3 2 3" xfId="33619"/>
    <cellStyle name="Normal 2 2 2 2 2 2 3 2 4" xfId="33620"/>
    <cellStyle name="Normal 2 2 2 2 2 2 3 2 5" xfId="33621"/>
    <cellStyle name="Normal 2 2 2 2 2 2 3 2 6" xfId="33622"/>
    <cellStyle name="Normal 2 2 2 2 2 2 3 3" xfId="33623"/>
    <cellStyle name="Normal 2 2 2 2 2 2 3 3 2" xfId="33624"/>
    <cellStyle name="Normal 2 2 2 2 2 2 3 3 3" xfId="33625"/>
    <cellStyle name="Normal 2 2 2 2 2 2 3 3 4" xfId="33626"/>
    <cellStyle name="Normal 2 2 2 2 2 2 3 4" xfId="33627"/>
    <cellStyle name="Normal 2 2 2 2 2 2 3 5" xfId="33628"/>
    <cellStyle name="Normal 2 2 2 2 2 2 3 6" xfId="33629"/>
    <cellStyle name="Normal 2 2 2 2 2 2 3 7" xfId="33630"/>
    <cellStyle name="Normal 2 2 2 2 2 2 3 8" xfId="33631"/>
    <cellStyle name="Normal 2 2 2 2 2 2 3 9" xfId="33632"/>
    <cellStyle name="Normal 2 2 2 2 2 2 4" xfId="33633"/>
    <cellStyle name="Normal 2 2 2 2 2 2 4 2" xfId="33634"/>
    <cellStyle name="Normal 2 2 2 2 2 2 4 2 2" xfId="33635"/>
    <cellStyle name="Normal 2 2 2 2 2 2 4 2 2 2" xfId="33636"/>
    <cellStyle name="Normal 2 2 2 2 2 2 4 2 3" xfId="33637"/>
    <cellStyle name="Normal 2 2 2 2 2 2 4 2 4" xfId="33638"/>
    <cellStyle name="Normal 2 2 2 2 2 2 4 2 5" xfId="33639"/>
    <cellStyle name="Normal 2 2 2 2 2 2 4 2 6" xfId="33640"/>
    <cellStyle name="Normal 2 2 2 2 2 2 4 3" xfId="33641"/>
    <cellStyle name="Normal 2 2 2 2 2 2 4 3 2" xfId="33642"/>
    <cellStyle name="Normal 2 2 2 2 2 2 4 3 3" xfId="33643"/>
    <cellStyle name="Normal 2 2 2 2 2 2 4 4" xfId="33644"/>
    <cellStyle name="Normal 2 2 2 2 2 2 4 5" xfId="33645"/>
    <cellStyle name="Normal 2 2 2 2 2 2 4 6" xfId="33646"/>
    <cellStyle name="Normal 2 2 2 2 2 2 4 7" xfId="33647"/>
    <cellStyle name="Normal 2 2 2 2 2 2 4 8" xfId="33648"/>
    <cellStyle name="Normal 2 2 2 2 2 2 5" xfId="33649"/>
    <cellStyle name="Normal 2 2 2 2 2 2 5 2" xfId="33650"/>
    <cellStyle name="Normal 2 2 2 2 2 2 5 2 2" xfId="33651"/>
    <cellStyle name="Normal 2 2 2 2 2 2 5 3" xfId="33652"/>
    <cellStyle name="Normal 2 2 2 2 2 2 5 4" xfId="33653"/>
    <cellStyle name="Normal 2 2 2 2 2 2 5 5" xfId="33654"/>
    <cellStyle name="Normal 2 2 2 2 2 2 5 6" xfId="33655"/>
    <cellStyle name="Normal 2 2 2 2 2 2 6" xfId="33656"/>
    <cellStyle name="Normal 2 2 2 2 2 2 6 2" xfId="33657"/>
    <cellStyle name="Normal 2 2 2 2 2 2 6 3" xfId="33658"/>
    <cellStyle name="Normal 2 2 2 2 2 2 6 4" xfId="33659"/>
    <cellStyle name="Normal 2 2 2 2 2 2 7" xfId="33660"/>
    <cellStyle name="Normal 2 2 2 2 2 2 8" xfId="33661"/>
    <cellStyle name="Normal 2 2 2 2 2 2 9" xfId="33662"/>
    <cellStyle name="Normal 2 2 2 2 3" xfId="33663"/>
    <cellStyle name="Normal 2 2 2 2 3 10" xfId="33664"/>
    <cellStyle name="Normal 2 2 2 2 3 11" xfId="33665"/>
    <cellStyle name="Normal 2 2 2 2 3 12" xfId="33666"/>
    <cellStyle name="Normal 2 2 2 2 3 2" xfId="33667"/>
    <cellStyle name="Normal 2 2 2 2 3 2 10" xfId="33668"/>
    <cellStyle name="Normal 2 2 2 2 3 2 2" xfId="33669"/>
    <cellStyle name="Normal 2 2 2 2 3 2 2 2" xfId="33670"/>
    <cellStyle name="Normal 2 2 2 2 3 2 2 2 2" xfId="33671"/>
    <cellStyle name="Normal 2 2 2 2 3 2 2 2 2 2" xfId="33672"/>
    <cellStyle name="Normal 2 2 2 2 3 2 2 2 3" xfId="33673"/>
    <cellStyle name="Normal 2 2 2 2 3 2 2 2 4" xfId="33674"/>
    <cellStyle name="Normal 2 2 2 2 3 2 2 2 5" xfId="33675"/>
    <cellStyle name="Normal 2 2 2 2 3 2 2 2 6" xfId="33676"/>
    <cellStyle name="Normal 2 2 2 2 3 2 2 3" xfId="33677"/>
    <cellStyle name="Normal 2 2 2 2 3 2 2 3 2" xfId="33678"/>
    <cellStyle name="Normal 2 2 2 2 3 2 2 3 3" xfId="33679"/>
    <cellStyle name="Normal 2 2 2 2 3 2 2 4" xfId="33680"/>
    <cellStyle name="Normal 2 2 2 2 3 2 2 5" xfId="33681"/>
    <cellStyle name="Normal 2 2 2 2 3 2 2 6" xfId="33682"/>
    <cellStyle name="Normal 2 2 2 2 3 2 2 7" xfId="33683"/>
    <cellStyle name="Normal 2 2 2 2 3 2 2 8" xfId="33684"/>
    <cellStyle name="Normal 2 2 2 2 3 2 3" xfId="33685"/>
    <cellStyle name="Normal 2 2 2 2 3 2 3 2" xfId="33686"/>
    <cellStyle name="Normal 2 2 2 2 3 2 3 2 2" xfId="33687"/>
    <cellStyle name="Normal 2 2 2 2 3 2 3 3" xfId="33688"/>
    <cellStyle name="Normal 2 2 2 2 3 2 3 4" xfId="33689"/>
    <cellStyle name="Normal 2 2 2 2 3 2 3 5" xfId="33690"/>
    <cellStyle name="Normal 2 2 2 2 3 2 3 6" xfId="33691"/>
    <cellStyle name="Normal 2 2 2 2 3 2 4" xfId="33692"/>
    <cellStyle name="Normal 2 2 2 2 3 2 4 2" xfId="33693"/>
    <cellStyle name="Normal 2 2 2 2 3 2 4 3" xfId="33694"/>
    <cellStyle name="Normal 2 2 2 2 3 2 4 4" xfId="33695"/>
    <cellStyle name="Normal 2 2 2 2 3 2 5" xfId="33696"/>
    <cellStyle name="Normal 2 2 2 2 3 2 6" xfId="33697"/>
    <cellStyle name="Normal 2 2 2 2 3 2 7" xfId="33698"/>
    <cellStyle name="Normal 2 2 2 2 3 2 8" xfId="33699"/>
    <cellStyle name="Normal 2 2 2 2 3 2 9" xfId="33700"/>
    <cellStyle name="Normal 2 2 2 2 3 3" xfId="33701"/>
    <cellStyle name="Normal 2 2 2 2 3 3 2" xfId="33702"/>
    <cellStyle name="Normal 2 2 2 2 3 3 2 2" xfId="33703"/>
    <cellStyle name="Normal 2 2 2 2 3 3 2 2 2" xfId="33704"/>
    <cellStyle name="Normal 2 2 2 2 3 3 2 3" xfId="33705"/>
    <cellStyle name="Normal 2 2 2 2 3 3 2 4" xfId="33706"/>
    <cellStyle name="Normal 2 2 2 2 3 3 2 5" xfId="33707"/>
    <cellStyle name="Normal 2 2 2 2 3 3 2 6" xfId="33708"/>
    <cellStyle name="Normal 2 2 2 2 3 3 3" xfId="33709"/>
    <cellStyle name="Normal 2 2 2 2 3 3 3 2" xfId="33710"/>
    <cellStyle name="Normal 2 2 2 2 3 3 3 3" xfId="33711"/>
    <cellStyle name="Normal 2 2 2 2 3 3 3 4" xfId="33712"/>
    <cellStyle name="Normal 2 2 2 2 3 3 4" xfId="33713"/>
    <cellStyle name="Normal 2 2 2 2 3 3 5" xfId="33714"/>
    <cellStyle name="Normal 2 2 2 2 3 3 6" xfId="33715"/>
    <cellStyle name="Normal 2 2 2 2 3 3 7" xfId="33716"/>
    <cellStyle name="Normal 2 2 2 2 3 3 8" xfId="33717"/>
    <cellStyle name="Normal 2 2 2 2 3 3 9" xfId="33718"/>
    <cellStyle name="Normal 2 2 2 2 3 4" xfId="33719"/>
    <cellStyle name="Normal 2 2 2 2 3 4 2" xfId="33720"/>
    <cellStyle name="Normal 2 2 2 2 3 4 2 2" xfId="33721"/>
    <cellStyle name="Normal 2 2 2 2 3 4 2 2 2" xfId="33722"/>
    <cellStyle name="Normal 2 2 2 2 3 4 2 3" xfId="33723"/>
    <cellStyle name="Normal 2 2 2 2 3 4 2 4" xfId="33724"/>
    <cellStyle name="Normal 2 2 2 2 3 4 2 5" xfId="33725"/>
    <cellStyle name="Normal 2 2 2 2 3 4 2 6" xfId="33726"/>
    <cellStyle name="Normal 2 2 2 2 3 4 3" xfId="33727"/>
    <cellStyle name="Normal 2 2 2 2 3 4 3 2" xfId="33728"/>
    <cellStyle name="Normal 2 2 2 2 3 4 3 3" xfId="33729"/>
    <cellStyle name="Normal 2 2 2 2 3 4 4" xfId="33730"/>
    <cellStyle name="Normal 2 2 2 2 3 4 5" xfId="33731"/>
    <cellStyle name="Normal 2 2 2 2 3 4 6" xfId="33732"/>
    <cellStyle name="Normal 2 2 2 2 3 4 7" xfId="33733"/>
    <cellStyle name="Normal 2 2 2 2 3 4 8" xfId="33734"/>
    <cellStyle name="Normal 2 2 2 2 3 5" xfId="33735"/>
    <cellStyle name="Normal 2 2 2 2 3 5 2" xfId="33736"/>
    <cellStyle name="Normal 2 2 2 2 3 5 2 2" xfId="33737"/>
    <cellStyle name="Normal 2 2 2 2 3 5 3" xfId="33738"/>
    <cellStyle name="Normal 2 2 2 2 3 5 4" xfId="33739"/>
    <cellStyle name="Normal 2 2 2 2 3 5 5" xfId="33740"/>
    <cellStyle name="Normal 2 2 2 2 3 5 6" xfId="33741"/>
    <cellStyle name="Normal 2 2 2 2 3 6" xfId="33742"/>
    <cellStyle name="Normal 2 2 2 2 3 6 2" xfId="33743"/>
    <cellStyle name="Normal 2 2 2 2 3 6 3" xfId="33744"/>
    <cellStyle name="Normal 2 2 2 2 3 6 4" xfId="33745"/>
    <cellStyle name="Normal 2 2 2 2 3 7" xfId="33746"/>
    <cellStyle name="Normal 2 2 2 2 3 8" xfId="33747"/>
    <cellStyle name="Normal 2 2 2 2 3 9" xfId="33748"/>
    <cellStyle name="Normal 2 2 2 3" xfId="915"/>
    <cellStyle name="Normal 2 2 2 4" xfId="916"/>
    <cellStyle name="Normal 2 2 2 5" xfId="917"/>
    <cellStyle name="Normal 2 2 2 6" xfId="918"/>
    <cellStyle name="Normal 2 2 2 7" xfId="919"/>
    <cellStyle name="Normal 2 2 2 8" xfId="920"/>
    <cellStyle name="Normal 2 2 2 9" xfId="921"/>
    <cellStyle name="Normal 2 2 3" xfId="922"/>
    <cellStyle name="Normal 2 2 3 2" xfId="33749"/>
    <cellStyle name="Normal 2 2 3 3" xfId="33750"/>
    <cellStyle name="Normal 2 2 3 4" xfId="33751"/>
    <cellStyle name="Normal 2 2 3 4 2" xfId="33752"/>
    <cellStyle name="Normal 2 2 3 5" xfId="33753"/>
    <cellStyle name="Normal 2 2 4" xfId="923"/>
    <cellStyle name="Normal 2 2 5" xfId="924"/>
    <cellStyle name="Normal 2 2 5 2" xfId="925"/>
    <cellStyle name="Normal 2 2 6" xfId="926"/>
    <cellStyle name="Normal 2 2 7" xfId="927"/>
    <cellStyle name="Normal 2 2 8" xfId="928"/>
    <cellStyle name="Normal 2 2 9" xfId="929"/>
    <cellStyle name="Normal 2 25" xfId="1674"/>
    <cellStyle name="Normal 2 3" xfId="930"/>
    <cellStyle name="Normal 2 3 10" xfId="931"/>
    <cellStyle name="Normal 2 3 10 2" xfId="3017"/>
    <cellStyle name="Normal 2 3 11" xfId="932"/>
    <cellStyle name="Normal 2 3 12" xfId="933"/>
    <cellStyle name="Normal 2 3 13" xfId="2899"/>
    <cellStyle name="Normal 2 3 14" xfId="7123"/>
    <cellStyle name="Normal 2 3 15" xfId="7124"/>
    <cellStyle name="Normal 2 3 2" xfId="934"/>
    <cellStyle name="Normal 2 3 2 2" xfId="935"/>
    <cellStyle name="Normal 2 3 2 3" xfId="3016"/>
    <cellStyle name="Normal 2 3 3" xfId="936"/>
    <cellStyle name="Normal 2 3 4" xfId="937"/>
    <cellStyle name="Normal 2 3 5" xfId="938"/>
    <cellStyle name="Normal 2 3 6" xfId="939"/>
    <cellStyle name="Normal 2 3 7" xfId="940"/>
    <cellStyle name="Normal 2 3 8" xfId="941"/>
    <cellStyle name="Normal 2 3 9" xfId="942"/>
    <cellStyle name="Normal 2 4" xfId="943"/>
    <cellStyle name="Normal 2 4 10" xfId="7125"/>
    <cellStyle name="Normal 2 4 11" xfId="7126"/>
    <cellStyle name="Normal 2 4 12" xfId="7127"/>
    <cellStyle name="Normal 2 4 13" xfId="7128"/>
    <cellStyle name="Normal 2 4 2" xfId="2433"/>
    <cellStyle name="Normal 2 4 2 10" xfId="7129"/>
    <cellStyle name="Normal 2 4 2 10 2" xfId="7130"/>
    <cellStyle name="Normal 2 4 2 11" xfId="7131"/>
    <cellStyle name="Normal 2 4 2 11 2" xfId="7132"/>
    <cellStyle name="Normal 2 4 2 2" xfId="3007"/>
    <cellStyle name="Normal 2 4 2 2 2" xfId="7133"/>
    <cellStyle name="Normal 2 4 2 2 2 2" xfId="7134"/>
    <cellStyle name="Normal 2 4 2 3" xfId="7135"/>
    <cellStyle name="Normal 2 4 2 3 2" xfId="7136"/>
    <cellStyle name="Normal 2 4 2 4" xfId="7137"/>
    <cellStyle name="Normal 2 4 2 4 2" xfId="7138"/>
    <cellStyle name="Normal 2 4 2 5" xfId="7139"/>
    <cellStyle name="Normal 2 4 2 5 2" xfId="7140"/>
    <cellStyle name="Normal 2 4 2 6" xfId="7141"/>
    <cellStyle name="Normal 2 4 2 6 2" xfId="7142"/>
    <cellStyle name="Normal 2 4 2 7" xfId="7143"/>
    <cellStyle name="Normal 2 4 2 7 2" xfId="7144"/>
    <cellStyle name="Normal 2 4 2 8" xfId="7145"/>
    <cellStyle name="Normal 2 4 2 8 2" xfId="7146"/>
    <cellStyle name="Normal 2 4 2 9" xfId="7147"/>
    <cellStyle name="Normal 2 4 2 9 2" xfId="7148"/>
    <cellStyle name="Normal 2 4 3" xfId="2900"/>
    <cellStyle name="Normal 2 4 3 10" xfId="33754"/>
    <cellStyle name="Normal 2 4 3 11" xfId="33755"/>
    <cellStyle name="Normal 2 4 3 12" xfId="33756"/>
    <cellStyle name="Normal 2 4 3 2" xfId="7149"/>
    <cellStyle name="Normal 2 4 3 2 10" xfId="33757"/>
    <cellStyle name="Normal 2 4 3 2 2" xfId="33758"/>
    <cellStyle name="Normal 2 4 3 2 2 2" xfId="33759"/>
    <cellStyle name="Normal 2 4 3 2 2 2 2" xfId="33760"/>
    <cellStyle name="Normal 2 4 3 2 2 2 2 2" xfId="33761"/>
    <cellStyle name="Normal 2 4 3 2 2 2 3" xfId="33762"/>
    <cellStyle name="Normal 2 4 3 2 2 2 4" xfId="33763"/>
    <cellStyle name="Normal 2 4 3 2 2 2 5" xfId="33764"/>
    <cellStyle name="Normal 2 4 3 2 2 2 6" xfId="33765"/>
    <cellStyle name="Normal 2 4 3 2 2 3" xfId="33766"/>
    <cellStyle name="Normal 2 4 3 2 2 3 2" xfId="33767"/>
    <cellStyle name="Normal 2 4 3 2 2 3 3" xfId="33768"/>
    <cellStyle name="Normal 2 4 3 2 2 4" xfId="33769"/>
    <cellStyle name="Normal 2 4 3 2 2 5" xfId="33770"/>
    <cellStyle name="Normal 2 4 3 2 2 6" xfId="33771"/>
    <cellStyle name="Normal 2 4 3 2 2 7" xfId="33772"/>
    <cellStyle name="Normal 2 4 3 2 2 8" xfId="33773"/>
    <cellStyle name="Normal 2 4 3 2 3" xfId="33774"/>
    <cellStyle name="Normal 2 4 3 2 3 2" xfId="33775"/>
    <cellStyle name="Normal 2 4 3 2 3 2 2" xfId="33776"/>
    <cellStyle name="Normal 2 4 3 2 3 3" xfId="33777"/>
    <cellStyle name="Normal 2 4 3 2 3 4" xfId="33778"/>
    <cellStyle name="Normal 2 4 3 2 3 5" xfId="33779"/>
    <cellStyle name="Normal 2 4 3 2 3 6" xfId="33780"/>
    <cellStyle name="Normal 2 4 3 2 4" xfId="33781"/>
    <cellStyle name="Normal 2 4 3 2 4 2" xfId="33782"/>
    <cellStyle name="Normal 2 4 3 2 4 3" xfId="33783"/>
    <cellStyle name="Normal 2 4 3 2 4 4" xfId="33784"/>
    <cellStyle name="Normal 2 4 3 2 5" xfId="33785"/>
    <cellStyle name="Normal 2 4 3 2 6" xfId="33786"/>
    <cellStyle name="Normal 2 4 3 2 7" xfId="33787"/>
    <cellStyle name="Normal 2 4 3 2 8" xfId="33788"/>
    <cellStyle name="Normal 2 4 3 2 9" xfId="33789"/>
    <cellStyle name="Normal 2 4 3 3" xfId="33790"/>
    <cellStyle name="Normal 2 4 3 3 2" xfId="33791"/>
    <cellStyle name="Normal 2 4 3 3 2 2" xfId="33792"/>
    <cellStyle name="Normal 2 4 3 3 2 2 2" xfId="33793"/>
    <cellStyle name="Normal 2 4 3 3 2 3" xfId="33794"/>
    <cellStyle name="Normal 2 4 3 3 2 4" xfId="33795"/>
    <cellStyle name="Normal 2 4 3 3 2 5" xfId="33796"/>
    <cellStyle name="Normal 2 4 3 3 2 6" xfId="33797"/>
    <cellStyle name="Normal 2 4 3 3 3" xfId="33798"/>
    <cellStyle name="Normal 2 4 3 3 3 2" xfId="33799"/>
    <cellStyle name="Normal 2 4 3 3 3 3" xfId="33800"/>
    <cellStyle name="Normal 2 4 3 3 3 4" xfId="33801"/>
    <cellStyle name="Normal 2 4 3 3 4" xfId="33802"/>
    <cellStyle name="Normal 2 4 3 3 5" xfId="33803"/>
    <cellStyle name="Normal 2 4 3 3 6" xfId="33804"/>
    <cellStyle name="Normal 2 4 3 3 7" xfId="33805"/>
    <cellStyle name="Normal 2 4 3 3 8" xfId="33806"/>
    <cellStyle name="Normal 2 4 3 3 9" xfId="33807"/>
    <cellStyle name="Normal 2 4 3 4" xfId="33808"/>
    <cellStyle name="Normal 2 4 3 4 2" xfId="33809"/>
    <cellStyle name="Normal 2 4 3 4 2 2" xfId="33810"/>
    <cellStyle name="Normal 2 4 3 4 2 2 2" xfId="33811"/>
    <cellStyle name="Normal 2 4 3 4 2 3" xfId="33812"/>
    <cellStyle name="Normal 2 4 3 4 2 4" xfId="33813"/>
    <cellStyle name="Normal 2 4 3 4 2 5" xfId="33814"/>
    <cellStyle name="Normal 2 4 3 4 2 6" xfId="33815"/>
    <cellStyle name="Normal 2 4 3 4 3" xfId="33816"/>
    <cellStyle name="Normal 2 4 3 4 3 2" xfId="33817"/>
    <cellStyle name="Normal 2 4 3 4 3 3" xfId="33818"/>
    <cellStyle name="Normal 2 4 3 4 4" xfId="33819"/>
    <cellStyle name="Normal 2 4 3 4 5" xfId="33820"/>
    <cellStyle name="Normal 2 4 3 4 6" xfId="33821"/>
    <cellStyle name="Normal 2 4 3 4 7" xfId="33822"/>
    <cellStyle name="Normal 2 4 3 4 8" xfId="33823"/>
    <cellStyle name="Normal 2 4 3 5" xfId="33824"/>
    <cellStyle name="Normal 2 4 3 5 2" xfId="33825"/>
    <cellStyle name="Normal 2 4 3 5 2 2" xfId="33826"/>
    <cellStyle name="Normal 2 4 3 5 3" xfId="33827"/>
    <cellStyle name="Normal 2 4 3 5 4" xfId="33828"/>
    <cellStyle name="Normal 2 4 3 5 5" xfId="33829"/>
    <cellStyle name="Normal 2 4 3 5 6" xfId="33830"/>
    <cellStyle name="Normal 2 4 3 6" xfId="33831"/>
    <cellStyle name="Normal 2 4 3 6 2" xfId="33832"/>
    <cellStyle name="Normal 2 4 3 6 3" xfId="33833"/>
    <cellStyle name="Normal 2 4 3 6 4" xfId="33834"/>
    <cellStyle name="Normal 2 4 3 7" xfId="33835"/>
    <cellStyle name="Normal 2 4 3 8" xfId="33836"/>
    <cellStyle name="Normal 2 4 3 9" xfId="33837"/>
    <cellStyle name="Normal 2 4 4" xfId="7150"/>
    <cellStyle name="Normal 2 4 4 2" xfId="7151"/>
    <cellStyle name="Normal 2 4 4 2 2" xfId="7152"/>
    <cellStyle name="Normal 2 4 5" xfId="7153"/>
    <cellStyle name="Normal 2 4 6" xfId="7154"/>
    <cellStyle name="Normal 2 4 7" xfId="7155"/>
    <cellStyle name="Normal 2 4 8" xfId="7156"/>
    <cellStyle name="Normal 2 4 9" xfId="7157"/>
    <cellStyle name="Normal 2 5" xfId="944"/>
    <cellStyle name="Normal 2 5 2" xfId="945"/>
    <cellStyle name="Normal 2 55" xfId="2434"/>
    <cellStyle name="Normal 2 6" xfId="946"/>
    <cellStyle name="Normal 2 6 2" xfId="7158"/>
    <cellStyle name="Normal 2 7" xfId="947"/>
    <cellStyle name="Normal 2 7 10" xfId="7159"/>
    <cellStyle name="Normal 2 7 11" xfId="7160"/>
    <cellStyle name="Normal 2 7 2" xfId="7161"/>
    <cellStyle name="Normal 2 7 2 2" xfId="7162"/>
    <cellStyle name="Normal 2 7 2 2 2" xfId="7163"/>
    <cellStyle name="Normal 2 7 3" xfId="7164"/>
    <cellStyle name="Normal 2 7 4" xfId="7165"/>
    <cellStyle name="Normal 2 7 5" xfId="7166"/>
    <cellStyle name="Normal 2 7 6" xfId="7167"/>
    <cellStyle name="Normal 2 7 7" xfId="7168"/>
    <cellStyle name="Normal 2 7 8" xfId="7169"/>
    <cellStyle name="Normal 2 7 9" xfId="7170"/>
    <cellStyle name="Normal 2 8" xfId="948"/>
    <cellStyle name="Normal 2 8 2" xfId="7171"/>
    <cellStyle name="Normal 2 8 2 2" xfId="7172"/>
    <cellStyle name="Normal 2 8 3" xfId="33838"/>
    <cellStyle name="Normal 2 9" xfId="949"/>
    <cellStyle name="Normal 2 9 2" xfId="7173"/>
    <cellStyle name="Normal 2_Arquitetura 3º Batalhão comando prancha 1-4" xfId="33839"/>
    <cellStyle name="Normal 20" xfId="950"/>
    <cellStyle name="Normal 20 2" xfId="2435"/>
    <cellStyle name="Normal 20 3" xfId="33840"/>
    <cellStyle name="Normal 20 4" xfId="33841"/>
    <cellStyle name="Normal 200" xfId="951"/>
    <cellStyle name="Normal 201" xfId="952"/>
    <cellStyle name="Normal 202" xfId="953"/>
    <cellStyle name="Normal 203" xfId="954"/>
    <cellStyle name="Normal 204" xfId="955"/>
    <cellStyle name="Normal 205" xfId="956"/>
    <cellStyle name="Normal 206" xfId="957"/>
    <cellStyle name="Normal 206 10" xfId="33842"/>
    <cellStyle name="Normal 206 11" xfId="33843"/>
    <cellStyle name="Normal 206 12" xfId="33844"/>
    <cellStyle name="Normal 206 13" xfId="33845"/>
    <cellStyle name="Normal 206 14" xfId="33846"/>
    <cellStyle name="Normal 206 2" xfId="33847"/>
    <cellStyle name="Normal 206 2 10" xfId="33848"/>
    <cellStyle name="Normal 206 2 2" xfId="33849"/>
    <cellStyle name="Normal 206 2 2 2" xfId="33850"/>
    <cellStyle name="Normal 206 2 2 2 2" xfId="33851"/>
    <cellStyle name="Normal 206 2 2 2 2 2" xfId="33852"/>
    <cellStyle name="Normal 206 2 2 2 3" xfId="33853"/>
    <cellStyle name="Normal 206 2 2 2 4" xfId="33854"/>
    <cellStyle name="Normal 206 2 2 2 5" xfId="33855"/>
    <cellStyle name="Normal 206 2 2 2 6" xfId="33856"/>
    <cellStyle name="Normal 206 2 2 3" xfId="33857"/>
    <cellStyle name="Normal 206 2 2 3 2" xfId="33858"/>
    <cellStyle name="Normal 206 2 2 3 3" xfId="33859"/>
    <cellStyle name="Normal 206 2 2 4" xfId="33860"/>
    <cellStyle name="Normal 206 2 2 5" xfId="33861"/>
    <cellStyle name="Normal 206 2 2 6" xfId="33862"/>
    <cellStyle name="Normal 206 2 2 7" xfId="33863"/>
    <cellStyle name="Normal 206 2 2 8" xfId="33864"/>
    <cellStyle name="Normal 206 2 3" xfId="33865"/>
    <cellStyle name="Normal 206 2 3 2" xfId="33866"/>
    <cellStyle name="Normal 206 2 3 2 2" xfId="33867"/>
    <cellStyle name="Normal 206 2 3 3" xfId="33868"/>
    <cellStyle name="Normal 206 2 3 4" xfId="33869"/>
    <cellStyle name="Normal 206 2 3 5" xfId="33870"/>
    <cellStyle name="Normal 206 2 3 6" xfId="33871"/>
    <cellStyle name="Normal 206 2 4" xfId="33872"/>
    <cellStyle name="Normal 206 2 4 2" xfId="33873"/>
    <cellStyle name="Normal 206 2 4 3" xfId="33874"/>
    <cellStyle name="Normal 206 2 4 4" xfId="33875"/>
    <cellStyle name="Normal 206 2 5" xfId="33876"/>
    <cellStyle name="Normal 206 2 6" xfId="33877"/>
    <cellStyle name="Normal 206 2 7" xfId="33878"/>
    <cellStyle name="Normal 206 2 8" xfId="33879"/>
    <cellStyle name="Normal 206 2 9" xfId="33880"/>
    <cellStyle name="Normal 206 3" xfId="33881"/>
    <cellStyle name="Normal 206 3 10" xfId="33882"/>
    <cellStyle name="Normal 206 3 2" xfId="33883"/>
    <cellStyle name="Normal 206 3 2 2" xfId="33884"/>
    <cellStyle name="Normal 206 3 2 2 2" xfId="33885"/>
    <cellStyle name="Normal 206 3 2 2 2 2" xfId="33886"/>
    <cellStyle name="Normal 206 3 2 2 3" xfId="33887"/>
    <cellStyle name="Normal 206 3 2 2 4" xfId="33888"/>
    <cellStyle name="Normal 206 3 2 2 5" xfId="33889"/>
    <cellStyle name="Normal 206 3 2 2 6" xfId="33890"/>
    <cellStyle name="Normal 206 3 2 3" xfId="33891"/>
    <cellStyle name="Normal 206 3 2 3 2" xfId="33892"/>
    <cellStyle name="Normal 206 3 2 3 3" xfId="33893"/>
    <cellStyle name="Normal 206 3 2 4" xfId="33894"/>
    <cellStyle name="Normal 206 3 2 5" xfId="33895"/>
    <cellStyle name="Normal 206 3 2 6" xfId="33896"/>
    <cellStyle name="Normal 206 3 2 7" xfId="33897"/>
    <cellStyle name="Normal 206 3 2 8" xfId="33898"/>
    <cellStyle name="Normal 206 3 3" xfId="33899"/>
    <cellStyle name="Normal 206 3 3 2" xfId="33900"/>
    <cellStyle name="Normal 206 3 3 2 2" xfId="33901"/>
    <cellStyle name="Normal 206 3 3 3" xfId="33902"/>
    <cellStyle name="Normal 206 3 3 4" xfId="33903"/>
    <cellStyle name="Normal 206 3 3 5" xfId="33904"/>
    <cellStyle name="Normal 206 3 3 6" xfId="33905"/>
    <cellStyle name="Normal 206 3 4" xfId="33906"/>
    <cellStyle name="Normal 206 3 4 2" xfId="33907"/>
    <cellStyle name="Normal 206 3 4 3" xfId="33908"/>
    <cellStyle name="Normal 206 3 4 4" xfId="33909"/>
    <cellStyle name="Normal 206 3 5" xfId="33910"/>
    <cellStyle name="Normal 206 3 6" xfId="33911"/>
    <cellStyle name="Normal 206 3 7" xfId="33912"/>
    <cellStyle name="Normal 206 3 8" xfId="33913"/>
    <cellStyle name="Normal 206 3 9" xfId="33914"/>
    <cellStyle name="Normal 206 4" xfId="33915"/>
    <cellStyle name="Normal 206 4 10" xfId="33916"/>
    <cellStyle name="Normal 206 4 2" xfId="33917"/>
    <cellStyle name="Normal 206 4 2 2" xfId="33918"/>
    <cellStyle name="Normal 206 4 2 2 2" xfId="33919"/>
    <cellStyle name="Normal 206 4 2 2 2 2" xfId="33920"/>
    <cellStyle name="Normal 206 4 2 2 3" xfId="33921"/>
    <cellStyle name="Normal 206 4 2 2 4" xfId="33922"/>
    <cellStyle name="Normal 206 4 2 2 5" xfId="33923"/>
    <cellStyle name="Normal 206 4 2 2 6" xfId="33924"/>
    <cellStyle name="Normal 206 4 2 3" xfId="33925"/>
    <cellStyle name="Normal 206 4 2 3 2" xfId="33926"/>
    <cellStyle name="Normal 206 4 2 3 3" xfId="33927"/>
    <cellStyle name="Normal 206 4 2 4" xfId="33928"/>
    <cellStyle name="Normal 206 4 2 5" xfId="33929"/>
    <cellStyle name="Normal 206 4 2 6" xfId="33930"/>
    <cellStyle name="Normal 206 4 2 7" xfId="33931"/>
    <cellStyle name="Normal 206 4 2 8" xfId="33932"/>
    <cellStyle name="Normal 206 4 3" xfId="33933"/>
    <cellStyle name="Normal 206 4 3 2" xfId="33934"/>
    <cellStyle name="Normal 206 4 3 2 2" xfId="33935"/>
    <cellStyle name="Normal 206 4 3 3" xfId="33936"/>
    <cellStyle name="Normal 206 4 3 4" xfId="33937"/>
    <cellStyle name="Normal 206 4 3 5" xfId="33938"/>
    <cellStyle name="Normal 206 4 3 6" xfId="33939"/>
    <cellStyle name="Normal 206 4 4" xfId="33940"/>
    <cellStyle name="Normal 206 4 4 2" xfId="33941"/>
    <cellStyle name="Normal 206 4 4 3" xfId="33942"/>
    <cellStyle name="Normal 206 4 4 4" xfId="33943"/>
    <cellStyle name="Normal 206 4 5" xfId="33944"/>
    <cellStyle name="Normal 206 4 6" xfId="33945"/>
    <cellStyle name="Normal 206 4 7" xfId="33946"/>
    <cellStyle name="Normal 206 4 8" xfId="33947"/>
    <cellStyle name="Normal 206 4 9" xfId="33948"/>
    <cellStyle name="Normal 206 5" xfId="33949"/>
    <cellStyle name="Normal 206 5 2" xfId="33950"/>
    <cellStyle name="Normal 206 5 2 2" xfId="33951"/>
    <cellStyle name="Normal 206 5 2 2 2" xfId="33952"/>
    <cellStyle name="Normal 206 5 2 3" xfId="33953"/>
    <cellStyle name="Normal 206 5 2 4" xfId="33954"/>
    <cellStyle name="Normal 206 5 2 5" xfId="33955"/>
    <cellStyle name="Normal 206 5 2 6" xfId="33956"/>
    <cellStyle name="Normal 206 5 3" xfId="33957"/>
    <cellStyle name="Normal 206 5 3 2" xfId="33958"/>
    <cellStyle name="Normal 206 5 3 3" xfId="33959"/>
    <cellStyle name="Normal 206 5 3 4" xfId="33960"/>
    <cellStyle name="Normal 206 5 4" xfId="33961"/>
    <cellStyle name="Normal 206 5 5" xfId="33962"/>
    <cellStyle name="Normal 206 5 6" xfId="33963"/>
    <cellStyle name="Normal 206 5 7" xfId="33964"/>
    <cellStyle name="Normal 206 5 8" xfId="33965"/>
    <cellStyle name="Normal 206 5 9" xfId="33966"/>
    <cellStyle name="Normal 206 6" xfId="33967"/>
    <cellStyle name="Normal 206 6 2" xfId="33968"/>
    <cellStyle name="Normal 206 6 2 2" xfId="33969"/>
    <cellStyle name="Normal 206 6 2 2 2" xfId="33970"/>
    <cellStyle name="Normal 206 6 2 3" xfId="33971"/>
    <cellStyle name="Normal 206 6 2 4" xfId="33972"/>
    <cellStyle name="Normal 206 6 2 5" xfId="33973"/>
    <cellStyle name="Normal 206 6 2 6" xfId="33974"/>
    <cellStyle name="Normal 206 6 3" xfId="33975"/>
    <cellStyle name="Normal 206 6 3 2" xfId="33976"/>
    <cellStyle name="Normal 206 6 3 3" xfId="33977"/>
    <cellStyle name="Normal 206 6 4" xfId="33978"/>
    <cellStyle name="Normal 206 6 5" xfId="33979"/>
    <cellStyle name="Normal 206 6 6" xfId="33980"/>
    <cellStyle name="Normal 206 6 7" xfId="33981"/>
    <cellStyle name="Normal 206 6 8" xfId="33982"/>
    <cellStyle name="Normal 206 7" xfId="33983"/>
    <cellStyle name="Normal 206 7 2" xfId="33984"/>
    <cellStyle name="Normal 206 7 2 2" xfId="33985"/>
    <cellStyle name="Normal 206 7 2 3" xfId="33986"/>
    <cellStyle name="Normal 206 7 3" xfId="33987"/>
    <cellStyle name="Normal 206 7 4" xfId="33988"/>
    <cellStyle name="Normal 206 7 5" xfId="33989"/>
    <cellStyle name="Normal 206 7 6" xfId="33990"/>
    <cellStyle name="Normal 206 7 7" xfId="33991"/>
    <cellStyle name="Normal 206 8" xfId="33992"/>
    <cellStyle name="Normal 206 8 2" xfId="33993"/>
    <cellStyle name="Normal 206 8 3" xfId="33994"/>
    <cellStyle name="Normal 206 8 4" xfId="33995"/>
    <cellStyle name="Normal 206 8 5" xfId="33996"/>
    <cellStyle name="Normal 206 8 6" xfId="33997"/>
    <cellStyle name="Normal 206 9" xfId="33998"/>
    <cellStyle name="Normal 207" xfId="958"/>
    <cellStyle name="Normal 208" xfId="1675"/>
    <cellStyle name="Normal 208 2" xfId="2436"/>
    <cellStyle name="Normal 208 2 10" xfId="33999"/>
    <cellStyle name="Normal 208 2 11" xfId="34000"/>
    <cellStyle name="Normal 208 2 12" xfId="34001"/>
    <cellStyle name="Normal 208 2 2" xfId="34002"/>
    <cellStyle name="Normal 208 2 2 10" xfId="34003"/>
    <cellStyle name="Normal 208 2 2 2" xfId="34004"/>
    <cellStyle name="Normal 208 2 2 2 2" xfId="34005"/>
    <cellStyle name="Normal 208 2 2 2 2 2" xfId="34006"/>
    <cellStyle name="Normal 208 2 2 2 2 2 2" xfId="34007"/>
    <cellStyle name="Normal 208 2 2 2 2 3" xfId="34008"/>
    <cellStyle name="Normal 208 2 2 2 2 4" xfId="34009"/>
    <cellStyle name="Normal 208 2 2 2 2 5" xfId="34010"/>
    <cellStyle name="Normal 208 2 2 2 2 6" xfId="34011"/>
    <cellStyle name="Normal 208 2 2 2 3" xfId="34012"/>
    <cellStyle name="Normal 208 2 2 2 3 2" xfId="34013"/>
    <cellStyle name="Normal 208 2 2 2 3 3" xfId="34014"/>
    <cellStyle name="Normal 208 2 2 2 4" xfId="34015"/>
    <cellStyle name="Normal 208 2 2 2 5" xfId="34016"/>
    <cellStyle name="Normal 208 2 2 2 6" xfId="34017"/>
    <cellStyle name="Normal 208 2 2 2 7" xfId="34018"/>
    <cellStyle name="Normal 208 2 2 2 8" xfId="34019"/>
    <cellStyle name="Normal 208 2 2 3" xfId="34020"/>
    <cellStyle name="Normal 208 2 2 3 2" xfId="34021"/>
    <cellStyle name="Normal 208 2 2 3 2 2" xfId="34022"/>
    <cellStyle name="Normal 208 2 2 3 3" xfId="34023"/>
    <cellStyle name="Normal 208 2 2 3 4" xfId="34024"/>
    <cellStyle name="Normal 208 2 2 3 5" xfId="34025"/>
    <cellStyle name="Normal 208 2 2 3 6" xfId="34026"/>
    <cellStyle name="Normal 208 2 2 4" xfId="34027"/>
    <cellStyle name="Normal 208 2 2 4 2" xfId="34028"/>
    <cellStyle name="Normal 208 2 2 4 3" xfId="34029"/>
    <cellStyle name="Normal 208 2 2 4 4" xfId="34030"/>
    <cellStyle name="Normal 208 2 2 5" xfId="34031"/>
    <cellStyle name="Normal 208 2 2 6" xfId="34032"/>
    <cellStyle name="Normal 208 2 2 7" xfId="34033"/>
    <cellStyle name="Normal 208 2 2 8" xfId="34034"/>
    <cellStyle name="Normal 208 2 2 9" xfId="34035"/>
    <cellStyle name="Normal 208 2 3" xfId="34036"/>
    <cellStyle name="Normal 208 2 3 2" xfId="34037"/>
    <cellStyle name="Normal 208 2 3 2 2" xfId="34038"/>
    <cellStyle name="Normal 208 2 3 2 2 2" xfId="34039"/>
    <cellStyle name="Normal 208 2 3 2 3" xfId="34040"/>
    <cellStyle name="Normal 208 2 3 2 4" xfId="34041"/>
    <cellStyle name="Normal 208 2 3 2 5" xfId="34042"/>
    <cellStyle name="Normal 208 2 3 2 6" xfId="34043"/>
    <cellStyle name="Normal 208 2 3 3" xfId="34044"/>
    <cellStyle name="Normal 208 2 3 3 2" xfId="34045"/>
    <cellStyle name="Normal 208 2 3 3 3" xfId="34046"/>
    <cellStyle name="Normal 208 2 3 3 4" xfId="34047"/>
    <cellStyle name="Normal 208 2 3 4" xfId="34048"/>
    <cellStyle name="Normal 208 2 3 5" xfId="34049"/>
    <cellStyle name="Normal 208 2 3 6" xfId="34050"/>
    <cellStyle name="Normal 208 2 3 7" xfId="34051"/>
    <cellStyle name="Normal 208 2 3 8" xfId="34052"/>
    <cellStyle name="Normal 208 2 3 9" xfId="34053"/>
    <cellStyle name="Normal 208 2 4" xfId="34054"/>
    <cellStyle name="Normal 208 2 4 2" xfId="34055"/>
    <cellStyle name="Normal 208 2 4 2 2" xfId="34056"/>
    <cellStyle name="Normal 208 2 4 2 2 2" xfId="34057"/>
    <cellStyle name="Normal 208 2 4 2 3" xfId="34058"/>
    <cellStyle name="Normal 208 2 4 2 4" xfId="34059"/>
    <cellStyle name="Normal 208 2 4 2 5" xfId="34060"/>
    <cellStyle name="Normal 208 2 4 2 6" xfId="34061"/>
    <cellStyle name="Normal 208 2 4 3" xfId="34062"/>
    <cellStyle name="Normal 208 2 4 3 2" xfId="34063"/>
    <cellStyle name="Normal 208 2 4 3 3" xfId="34064"/>
    <cellStyle name="Normal 208 2 4 4" xfId="34065"/>
    <cellStyle name="Normal 208 2 4 5" xfId="34066"/>
    <cellStyle name="Normal 208 2 4 6" xfId="34067"/>
    <cellStyle name="Normal 208 2 4 7" xfId="34068"/>
    <cellStyle name="Normal 208 2 4 8" xfId="34069"/>
    <cellStyle name="Normal 208 2 5" xfId="34070"/>
    <cellStyle name="Normal 208 2 5 2" xfId="34071"/>
    <cellStyle name="Normal 208 2 5 2 2" xfId="34072"/>
    <cellStyle name="Normal 208 2 5 3" xfId="34073"/>
    <cellStyle name="Normal 208 2 5 4" xfId="34074"/>
    <cellStyle name="Normal 208 2 5 5" xfId="34075"/>
    <cellStyle name="Normal 208 2 5 6" xfId="34076"/>
    <cellStyle name="Normal 208 2 6" xfId="34077"/>
    <cellStyle name="Normal 208 2 6 2" xfId="34078"/>
    <cellStyle name="Normal 208 2 6 3" xfId="34079"/>
    <cellStyle name="Normal 208 2 6 4" xfId="34080"/>
    <cellStyle name="Normal 208 2 7" xfId="34081"/>
    <cellStyle name="Normal 208 2 8" xfId="34082"/>
    <cellStyle name="Normal 208 2 9" xfId="34083"/>
    <cellStyle name="Normal 208 3" xfId="34084"/>
    <cellStyle name="Normal 208 4" xfId="34085"/>
    <cellStyle name="Normal 208 4 10" xfId="34086"/>
    <cellStyle name="Normal 208 4 2" xfId="34087"/>
    <cellStyle name="Normal 208 4 2 2" xfId="34088"/>
    <cellStyle name="Normal 208 4 2 2 2" xfId="34089"/>
    <cellStyle name="Normal 208 4 2 2 2 2" xfId="34090"/>
    <cellStyle name="Normal 208 4 2 2 3" xfId="34091"/>
    <cellStyle name="Normal 208 4 2 2 4" xfId="34092"/>
    <cellStyle name="Normal 208 4 2 2 5" xfId="34093"/>
    <cellStyle name="Normal 208 4 2 2 6" xfId="34094"/>
    <cellStyle name="Normal 208 4 2 3" xfId="34095"/>
    <cellStyle name="Normal 208 4 2 3 2" xfId="34096"/>
    <cellStyle name="Normal 208 4 2 3 3" xfId="34097"/>
    <cellStyle name="Normal 208 4 2 4" xfId="34098"/>
    <cellStyle name="Normal 208 4 2 5" xfId="34099"/>
    <cellStyle name="Normal 208 4 2 6" xfId="34100"/>
    <cellStyle name="Normal 208 4 2 7" xfId="34101"/>
    <cellStyle name="Normal 208 4 2 8" xfId="34102"/>
    <cellStyle name="Normal 208 4 3" xfId="34103"/>
    <cellStyle name="Normal 208 4 3 2" xfId="34104"/>
    <cellStyle name="Normal 208 4 3 2 2" xfId="34105"/>
    <cellStyle name="Normal 208 4 3 3" xfId="34106"/>
    <cellStyle name="Normal 208 4 3 4" xfId="34107"/>
    <cellStyle name="Normal 208 4 3 5" xfId="34108"/>
    <cellStyle name="Normal 208 4 3 6" xfId="34109"/>
    <cellStyle name="Normal 208 4 4" xfId="34110"/>
    <cellStyle name="Normal 208 4 4 2" xfId="34111"/>
    <cellStyle name="Normal 208 4 4 3" xfId="34112"/>
    <cellStyle name="Normal 208 4 4 4" xfId="34113"/>
    <cellStyle name="Normal 208 4 5" xfId="34114"/>
    <cellStyle name="Normal 208 4 6" xfId="34115"/>
    <cellStyle name="Normal 208 4 7" xfId="34116"/>
    <cellStyle name="Normal 208 4 8" xfId="34117"/>
    <cellStyle name="Normal 208 4 9" xfId="34118"/>
    <cellStyle name="Normal 209" xfId="1676"/>
    <cellStyle name="Normal 209 2" xfId="34119"/>
    <cellStyle name="Normal 209 2 2" xfId="34120"/>
    <cellStyle name="Normal 209 3" xfId="34121"/>
    <cellStyle name="Normal 21" xfId="959"/>
    <cellStyle name="Normal 21 2" xfId="960"/>
    <cellStyle name="Normal 21 2 2" xfId="34122"/>
    <cellStyle name="Normal 21 2 2 2" xfId="34123"/>
    <cellStyle name="Normal 21 2 3" xfId="34124"/>
    <cellStyle name="Normal 21 3" xfId="34125"/>
    <cellStyle name="Normal 21 3 2" xfId="34126"/>
    <cellStyle name="Normal 21 4" xfId="34127"/>
    <cellStyle name="Normal 210" xfId="1957"/>
    <cellStyle name="Normal 210 2" xfId="2246"/>
    <cellStyle name="Normal 210 2 2" xfId="34128"/>
    <cellStyle name="Normal 210 2 2 2" xfId="34129"/>
    <cellStyle name="Normal 210 3" xfId="2861"/>
    <cellStyle name="Normal 210 3 2" xfId="34131"/>
    <cellStyle name="Normal 210 3 3" xfId="34130"/>
    <cellStyle name="Normal 210 4" xfId="34132"/>
    <cellStyle name="Normal 210 5" xfId="34133"/>
    <cellStyle name="Normal 210 5 10" xfId="34134"/>
    <cellStyle name="Normal 210 5 2" xfId="34135"/>
    <cellStyle name="Normal 210 5 2 2" xfId="34136"/>
    <cellStyle name="Normal 210 5 2 2 2" xfId="34137"/>
    <cellStyle name="Normal 210 5 2 2 2 2" xfId="34138"/>
    <cellStyle name="Normal 210 5 2 2 3" xfId="34139"/>
    <cellStyle name="Normal 210 5 2 2 4" xfId="34140"/>
    <cellStyle name="Normal 210 5 2 2 5" xfId="34141"/>
    <cellStyle name="Normal 210 5 2 2 6" xfId="34142"/>
    <cellStyle name="Normal 210 5 2 3" xfId="34143"/>
    <cellStyle name="Normal 210 5 2 3 2" xfId="34144"/>
    <cellStyle name="Normal 210 5 2 3 3" xfId="34145"/>
    <cellStyle name="Normal 210 5 2 4" xfId="34146"/>
    <cellStyle name="Normal 210 5 2 5" xfId="34147"/>
    <cellStyle name="Normal 210 5 2 6" xfId="34148"/>
    <cellStyle name="Normal 210 5 2 7" xfId="34149"/>
    <cellStyle name="Normal 210 5 2 8" xfId="34150"/>
    <cellStyle name="Normal 210 5 3" xfId="34151"/>
    <cellStyle name="Normal 210 5 3 2" xfId="34152"/>
    <cellStyle name="Normal 210 5 3 2 2" xfId="34153"/>
    <cellStyle name="Normal 210 5 3 3" xfId="34154"/>
    <cellStyle name="Normal 210 5 3 4" xfId="34155"/>
    <cellStyle name="Normal 210 5 3 5" xfId="34156"/>
    <cellStyle name="Normal 210 5 3 6" xfId="34157"/>
    <cellStyle name="Normal 210 5 4" xfId="34158"/>
    <cellStyle name="Normal 210 5 4 2" xfId="34159"/>
    <cellStyle name="Normal 210 5 4 3" xfId="34160"/>
    <cellStyle name="Normal 210 5 4 4" xfId="34161"/>
    <cellStyle name="Normal 210 5 5" xfId="34162"/>
    <cellStyle name="Normal 210 5 6" xfId="34163"/>
    <cellStyle name="Normal 210 5 7" xfId="34164"/>
    <cellStyle name="Normal 210 5 8" xfId="34165"/>
    <cellStyle name="Normal 210 5 9" xfId="34166"/>
    <cellStyle name="Normal 211" xfId="1962"/>
    <cellStyle name="Normal 211 2" xfId="2248"/>
    <cellStyle name="Normal 211 3" xfId="2862"/>
    <cellStyle name="Normal 211 3 2" xfId="34167"/>
    <cellStyle name="Normal 211 4" xfId="2863"/>
    <cellStyle name="Normal 212" xfId="2437"/>
    <cellStyle name="Normal 212 10" xfId="34168"/>
    <cellStyle name="Normal 212 11" xfId="34169"/>
    <cellStyle name="Normal 212 12" xfId="34170"/>
    <cellStyle name="Normal 212 13" xfId="34171"/>
    <cellStyle name="Normal 212 14" xfId="34172"/>
    <cellStyle name="Normal 212 2" xfId="2438"/>
    <cellStyle name="Normal 212 2 10" xfId="34173"/>
    <cellStyle name="Normal 212 2 11" xfId="34174"/>
    <cellStyle name="Normal 212 2 12" xfId="34175"/>
    <cellStyle name="Normal 212 2 2" xfId="3001"/>
    <cellStyle name="Normal 212 2 2 10" xfId="34176"/>
    <cellStyle name="Normal 212 2 2 2" xfId="34177"/>
    <cellStyle name="Normal 212 2 2 2 2" xfId="34178"/>
    <cellStyle name="Normal 212 2 2 2 2 2" xfId="34179"/>
    <cellStyle name="Normal 212 2 2 2 2 2 2" xfId="34180"/>
    <cellStyle name="Normal 212 2 2 2 2 3" xfId="34181"/>
    <cellStyle name="Normal 212 2 2 2 2 4" xfId="34182"/>
    <cellStyle name="Normal 212 2 2 2 2 5" xfId="34183"/>
    <cellStyle name="Normal 212 2 2 2 2 6" xfId="34184"/>
    <cellStyle name="Normal 212 2 2 2 3" xfId="34185"/>
    <cellStyle name="Normal 212 2 2 2 3 2" xfId="34186"/>
    <cellStyle name="Normal 212 2 2 2 3 3" xfId="34187"/>
    <cellStyle name="Normal 212 2 2 2 4" xfId="34188"/>
    <cellStyle name="Normal 212 2 2 2 5" xfId="34189"/>
    <cellStyle name="Normal 212 2 2 2 6" xfId="34190"/>
    <cellStyle name="Normal 212 2 2 2 7" xfId="34191"/>
    <cellStyle name="Normal 212 2 2 2 8" xfId="34192"/>
    <cellStyle name="Normal 212 2 2 3" xfId="34193"/>
    <cellStyle name="Normal 212 2 2 3 2" xfId="34194"/>
    <cellStyle name="Normal 212 2 2 3 2 2" xfId="34195"/>
    <cellStyle name="Normal 212 2 2 3 3" xfId="34196"/>
    <cellStyle name="Normal 212 2 2 3 4" xfId="34197"/>
    <cellStyle name="Normal 212 2 2 3 5" xfId="34198"/>
    <cellStyle name="Normal 212 2 2 3 6" xfId="34199"/>
    <cellStyle name="Normal 212 2 2 4" xfId="34200"/>
    <cellStyle name="Normal 212 2 2 4 2" xfId="34201"/>
    <cellStyle name="Normal 212 2 2 4 3" xfId="34202"/>
    <cellStyle name="Normal 212 2 2 4 4" xfId="34203"/>
    <cellStyle name="Normal 212 2 2 5" xfId="34204"/>
    <cellStyle name="Normal 212 2 2 6" xfId="34205"/>
    <cellStyle name="Normal 212 2 2 7" xfId="34206"/>
    <cellStyle name="Normal 212 2 2 8" xfId="34207"/>
    <cellStyle name="Normal 212 2 2 9" xfId="34208"/>
    <cellStyle name="Normal 212 2 3" xfId="34209"/>
    <cellStyle name="Normal 212 2 3 2" xfId="34210"/>
    <cellStyle name="Normal 212 2 3 2 2" xfId="34211"/>
    <cellStyle name="Normal 212 2 3 2 2 2" xfId="34212"/>
    <cellStyle name="Normal 212 2 3 2 3" xfId="34213"/>
    <cellStyle name="Normal 212 2 3 2 4" xfId="34214"/>
    <cellStyle name="Normal 212 2 3 2 5" xfId="34215"/>
    <cellStyle name="Normal 212 2 3 2 6" xfId="34216"/>
    <cellStyle name="Normal 212 2 3 3" xfId="34217"/>
    <cellStyle name="Normal 212 2 3 3 2" xfId="34218"/>
    <cellStyle name="Normal 212 2 3 3 3" xfId="34219"/>
    <cellStyle name="Normal 212 2 3 3 4" xfId="34220"/>
    <cellStyle name="Normal 212 2 3 4" xfId="34221"/>
    <cellStyle name="Normal 212 2 3 5" xfId="34222"/>
    <cellStyle name="Normal 212 2 3 6" xfId="34223"/>
    <cellStyle name="Normal 212 2 3 7" xfId="34224"/>
    <cellStyle name="Normal 212 2 3 8" xfId="34225"/>
    <cellStyle name="Normal 212 2 3 9" xfId="34226"/>
    <cellStyle name="Normal 212 2 4" xfId="34227"/>
    <cellStyle name="Normal 212 2 4 2" xfId="34228"/>
    <cellStyle name="Normal 212 2 4 2 2" xfId="34229"/>
    <cellStyle name="Normal 212 2 4 2 2 2" xfId="34230"/>
    <cellStyle name="Normal 212 2 4 2 3" xfId="34231"/>
    <cellStyle name="Normal 212 2 4 2 4" xfId="34232"/>
    <cellStyle name="Normal 212 2 4 2 5" xfId="34233"/>
    <cellStyle name="Normal 212 2 4 2 6" xfId="34234"/>
    <cellStyle name="Normal 212 2 4 3" xfId="34235"/>
    <cellStyle name="Normal 212 2 4 3 2" xfId="34236"/>
    <cellStyle name="Normal 212 2 4 3 3" xfId="34237"/>
    <cellStyle name="Normal 212 2 4 4" xfId="34238"/>
    <cellStyle name="Normal 212 2 4 5" xfId="34239"/>
    <cellStyle name="Normal 212 2 4 6" xfId="34240"/>
    <cellStyle name="Normal 212 2 4 7" xfId="34241"/>
    <cellStyle name="Normal 212 2 4 8" xfId="34242"/>
    <cellStyle name="Normal 212 2 5" xfId="34243"/>
    <cellStyle name="Normal 212 2 5 2" xfId="34244"/>
    <cellStyle name="Normal 212 2 5 2 2" xfId="34245"/>
    <cellStyle name="Normal 212 2 5 3" xfId="34246"/>
    <cellStyle name="Normal 212 2 5 4" xfId="34247"/>
    <cellStyle name="Normal 212 2 5 5" xfId="34248"/>
    <cellStyle name="Normal 212 2 5 6" xfId="34249"/>
    <cellStyle name="Normal 212 2 6" xfId="34250"/>
    <cellStyle name="Normal 212 2 6 2" xfId="34251"/>
    <cellStyle name="Normal 212 2 6 3" xfId="34252"/>
    <cellStyle name="Normal 212 2 6 4" xfId="34253"/>
    <cellStyle name="Normal 212 2 7" xfId="34254"/>
    <cellStyle name="Normal 212 2 8" xfId="34255"/>
    <cellStyle name="Normal 212 2 9" xfId="34256"/>
    <cellStyle name="Normal 212 3" xfId="2864"/>
    <cellStyle name="Normal 212 4" xfId="2865"/>
    <cellStyle name="Normal 212 4 10" xfId="34258"/>
    <cellStyle name="Normal 212 4 11" xfId="34257"/>
    <cellStyle name="Normal 212 4 2" xfId="34259"/>
    <cellStyle name="Normal 212 4 2 2" xfId="34260"/>
    <cellStyle name="Normal 212 4 2 2 2" xfId="34261"/>
    <cellStyle name="Normal 212 4 2 2 2 2" xfId="34262"/>
    <cellStyle name="Normal 212 4 2 2 3" xfId="34263"/>
    <cellStyle name="Normal 212 4 2 2 4" xfId="34264"/>
    <cellStyle name="Normal 212 4 2 2 5" xfId="34265"/>
    <cellStyle name="Normal 212 4 2 2 6" xfId="34266"/>
    <cellStyle name="Normal 212 4 2 3" xfId="34267"/>
    <cellStyle name="Normal 212 4 2 3 2" xfId="34268"/>
    <cellStyle name="Normal 212 4 2 3 3" xfId="34269"/>
    <cellStyle name="Normal 212 4 2 4" xfId="34270"/>
    <cellStyle name="Normal 212 4 2 5" xfId="34271"/>
    <cellStyle name="Normal 212 4 2 6" xfId="34272"/>
    <cellStyle name="Normal 212 4 2 7" xfId="34273"/>
    <cellStyle name="Normal 212 4 2 8" xfId="34274"/>
    <cellStyle name="Normal 212 4 3" xfId="34275"/>
    <cellStyle name="Normal 212 4 3 2" xfId="34276"/>
    <cellStyle name="Normal 212 4 3 2 2" xfId="34277"/>
    <cellStyle name="Normal 212 4 3 3" xfId="34278"/>
    <cellStyle name="Normal 212 4 3 4" xfId="34279"/>
    <cellStyle name="Normal 212 4 3 5" xfId="34280"/>
    <cellStyle name="Normal 212 4 3 6" xfId="34281"/>
    <cellStyle name="Normal 212 4 4" xfId="34282"/>
    <cellStyle name="Normal 212 4 4 2" xfId="34283"/>
    <cellStyle name="Normal 212 4 4 3" xfId="34284"/>
    <cellStyle name="Normal 212 4 4 4" xfId="34285"/>
    <cellStyle name="Normal 212 4 5" xfId="34286"/>
    <cellStyle name="Normal 212 4 6" xfId="34287"/>
    <cellStyle name="Normal 212 4 7" xfId="34288"/>
    <cellStyle name="Normal 212 4 8" xfId="34289"/>
    <cellStyle name="Normal 212 4 9" xfId="34290"/>
    <cellStyle name="Normal 212 5" xfId="34291"/>
    <cellStyle name="Normal 212 5 2" xfId="34292"/>
    <cellStyle name="Normal 212 5 2 2" xfId="34293"/>
    <cellStyle name="Normal 212 5 2 2 2" xfId="34294"/>
    <cellStyle name="Normal 212 5 2 3" xfId="34295"/>
    <cellStyle name="Normal 212 5 2 4" xfId="34296"/>
    <cellStyle name="Normal 212 5 2 5" xfId="34297"/>
    <cellStyle name="Normal 212 5 2 6" xfId="34298"/>
    <cellStyle name="Normal 212 5 3" xfId="34299"/>
    <cellStyle name="Normal 212 5 3 2" xfId="34300"/>
    <cellStyle name="Normal 212 5 3 3" xfId="34301"/>
    <cellStyle name="Normal 212 5 3 4" xfId="34302"/>
    <cellStyle name="Normal 212 5 4" xfId="34303"/>
    <cellStyle name="Normal 212 5 5" xfId="34304"/>
    <cellStyle name="Normal 212 5 6" xfId="34305"/>
    <cellStyle name="Normal 212 5 7" xfId="34306"/>
    <cellStyle name="Normal 212 5 8" xfId="34307"/>
    <cellStyle name="Normal 212 5 9" xfId="34308"/>
    <cellStyle name="Normal 212 6" xfId="34309"/>
    <cellStyle name="Normal 212 6 2" xfId="34310"/>
    <cellStyle name="Normal 212 6 2 2" xfId="34311"/>
    <cellStyle name="Normal 212 6 2 2 2" xfId="34312"/>
    <cellStyle name="Normal 212 6 2 3" xfId="34313"/>
    <cellStyle name="Normal 212 6 2 4" xfId="34314"/>
    <cellStyle name="Normal 212 6 2 5" xfId="34315"/>
    <cellStyle name="Normal 212 6 2 6" xfId="34316"/>
    <cellStyle name="Normal 212 6 3" xfId="34317"/>
    <cellStyle name="Normal 212 6 3 2" xfId="34318"/>
    <cellStyle name="Normal 212 6 3 3" xfId="34319"/>
    <cellStyle name="Normal 212 6 4" xfId="34320"/>
    <cellStyle name="Normal 212 6 5" xfId="34321"/>
    <cellStyle name="Normal 212 6 6" xfId="34322"/>
    <cellStyle name="Normal 212 6 7" xfId="34323"/>
    <cellStyle name="Normal 212 6 8" xfId="34324"/>
    <cellStyle name="Normal 212 7" xfId="34325"/>
    <cellStyle name="Normal 212 7 2" xfId="34326"/>
    <cellStyle name="Normal 212 7 2 2" xfId="34327"/>
    <cellStyle name="Normal 212 7 3" xfId="34328"/>
    <cellStyle name="Normal 212 7 4" xfId="34329"/>
    <cellStyle name="Normal 212 7 5" xfId="34330"/>
    <cellStyle name="Normal 212 7 6" xfId="34331"/>
    <cellStyle name="Normal 212 8" xfId="34332"/>
    <cellStyle name="Normal 212 8 2" xfId="34333"/>
    <cellStyle name="Normal 212 8 3" xfId="34334"/>
    <cellStyle name="Normal 212 8 4" xfId="34335"/>
    <cellStyle name="Normal 212 9" xfId="34336"/>
    <cellStyle name="Normal 213" xfId="2439"/>
    <cellStyle name="Normal 213 10" xfId="34337"/>
    <cellStyle name="Normal 213 11" xfId="34338"/>
    <cellStyle name="Normal 213 12" xfId="34339"/>
    <cellStyle name="Normal 213 2" xfId="34340"/>
    <cellStyle name="Normal 213 2 10" xfId="34341"/>
    <cellStyle name="Normal 213 2 2" xfId="34342"/>
    <cellStyle name="Normal 213 2 2 2" xfId="34343"/>
    <cellStyle name="Normal 213 2 2 2 2" xfId="34344"/>
    <cellStyle name="Normal 213 2 2 2 2 2" xfId="34345"/>
    <cellStyle name="Normal 213 2 2 2 3" xfId="34346"/>
    <cellStyle name="Normal 213 2 2 2 4" xfId="34347"/>
    <cellStyle name="Normal 213 2 2 2 5" xfId="34348"/>
    <cellStyle name="Normal 213 2 2 2 6" xfId="34349"/>
    <cellStyle name="Normal 213 2 2 3" xfId="34350"/>
    <cellStyle name="Normal 213 2 2 3 2" xfId="34351"/>
    <cellStyle name="Normal 213 2 2 3 3" xfId="34352"/>
    <cellStyle name="Normal 213 2 2 4" xfId="34353"/>
    <cellStyle name="Normal 213 2 2 5" xfId="34354"/>
    <cellStyle name="Normal 213 2 2 6" xfId="34355"/>
    <cellStyle name="Normal 213 2 2 7" xfId="34356"/>
    <cellStyle name="Normal 213 2 2 8" xfId="34357"/>
    <cellStyle name="Normal 213 2 3" xfId="34358"/>
    <cellStyle name="Normal 213 2 3 2" xfId="34359"/>
    <cellStyle name="Normal 213 2 3 2 2" xfId="34360"/>
    <cellStyle name="Normal 213 2 3 3" xfId="34361"/>
    <cellStyle name="Normal 213 2 3 4" xfId="34362"/>
    <cellStyle name="Normal 213 2 3 5" xfId="34363"/>
    <cellStyle name="Normal 213 2 3 6" xfId="34364"/>
    <cellStyle name="Normal 213 2 4" xfId="34365"/>
    <cellStyle name="Normal 213 2 4 2" xfId="34366"/>
    <cellStyle name="Normal 213 2 4 3" xfId="34367"/>
    <cellStyle name="Normal 213 2 4 4" xfId="34368"/>
    <cellStyle name="Normal 213 2 5" xfId="34369"/>
    <cellStyle name="Normal 213 2 6" xfId="34370"/>
    <cellStyle name="Normal 213 2 7" xfId="34371"/>
    <cellStyle name="Normal 213 2 8" xfId="34372"/>
    <cellStyle name="Normal 213 2 9" xfId="34373"/>
    <cellStyle name="Normal 213 3" xfId="34374"/>
    <cellStyle name="Normal 213 3 2" xfId="34375"/>
    <cellStyle name="Normal 213 3 2 2" xfId="34376"/>
    <cellStyle name="Normal 213 3 2 2 2" xfId="34377"/>
    <cellStyle name="Normal 213 3 2 3" xfId="34378"/>
    <cellStyle name="Normal 213 3 2 4" xfId="34379"/>
    <cellStyle name="Normal 213 3 2 5" xfId="34380"/>
    <cellStyle name="Normal 213 3 2 6" xfId="34381"/>
    <cellStyle name="Normal 213 3 3" xfId="34382"/>
    <cellStyle name="Normal 213 3 3 2" xfId="34383"/>
    <cellStyle name="Normal 213 3 3 3" xfId="34384"/>
    <cellStyle name="Normal 213 3 3 4" xfId="34385"/>
    <cellStyle name="Normal 213 3 4" xfId="34386"/>
    <cellStyle name="Normal 213 3 5" xfId="34387"/>
    <cellStyle name="Normal 213 3 6" xfId="34388"/>
    <cellStyle name="Normal 213 3 7" xfId="34389"/>
    <cellStyle name="Normal 213 3 8" xfId="34390"/>
    <cellStyle name="Normal 213 3 9" xfId="34391"/>
    <cellStyle name="Normal 213 4" xfId="34392"/>
    <cellStyle name="Normal 213 4 2" xfId="34393"/>
    <cellStyle name="Normal 213 4 2 2" xfId="34394"/>
    <cellStyle name="Normal 213 4 2 2 2" xfId="34395"/>
    <cellStyle name="Normal 213 4 2 3" xfId="34396"/>
    <cellStyle name="Normal 213 4 2 4" xfId="34397"/>
    <cellStyle name="Normal 213 4 2 5" xfId="34398"/>
    <cellStyle name="Normal 213 4 2 6" xfId="34399"/>
    <cellStyle name="Normal 213 4 3" xfId="34400"/>
    <cellStyle name="Normal 213 4 3 2" xfId="34401"/>
    <cellStyle name="Normal 213 4 3 3" xfId="34402"/>
    <cellStyle name="Normal 213 4 4" xfId="34403"/>
    <cellStyle name="Normal 213 4 5" xfId="34404"/>
    <cellStyle name="Normal 213 4 6" xfId="34405"/>
    <cellStyle name="Normal 213 4 7" xfId="34406"/>
    <cellStyle name="Normal 213 4 8" xfId="34407"/>
    <cellStyle name="Normal 213 5" xfId="34408"/>
    <cellStyle name="Normal 213 5 2" xfId="34409"/>
    <cellStyle name="Normal 213 5 2 2" xfId="34410"/>
    <cellStyle name="Normal 213 5 3" xfId="34411"/>
    <cellStyle name="Normal 213 5 4" xfId="34412"/>
    <cellStyle name="Normal 213 5 5" xfId="34413"/>
    <cellStyle name="Normal 213 5 6" xfId="34414"/>
    <cellStyle name="Normal 213 6" xfId="34415"/>
    <cellStyle name="Normal 213 6 2" xfId="34416"/>
    <cellStyle name="Normal 213 6 3" xfId="34417"/>
    <cellStyle name="Normal 213 6 4" xfId="34418"/>
    <cellStyle name="Normal 213 7" xfId="34419"/>
    <cellStyle name="Normal 213 8" xfId="34420"/>
    <cellStyle name="Normal 213 9" xfId="34421"/>
    <cellStyle name="Normal 214" xfId="2440"/>
    <cellStyle name="Normal 214 10" xfId="34422"/>
    <cellStyle name="Normal 214 11" xfId="34423"/>
    <cellStyle name="Normal 214 12" xfId="34424"/>
    <cellStyle name="Normal 214 2" xfId="34425"/>
    <cellStyle name="Normal 214 2 10" xfId="34426"/>
    <cellStyle name="Normal 214 2 2" xfId="34427"/>
    <cellStyle name="Normal 214 2 2 2" xfId="34428"/>
    <cellStyle name="Normal 214 2 2 2 2" xfId="34429"/>
    <cellStyle name="Normal 214 2 2 2 2 2" xfId="34430"/>
    <cellStyle name="Normal 214 2 2 2 3" xfId="34431"/>
    <cellStyle name="Normal 214 2 2 2 4" xfId="34432"/>
    <cellStyle name="Normal 214 2 2 2 5" xfId="34433"/>
    <cellStyle name="Normal 214 2 2 2 6" xfId="34434"/>
    <cellStyle name="Normal 214 2 2 3" xfId="34435"/>
    <cellStyle name="Normal 214 2 2 3 2" xfId="34436"/>
    <cellStyle name="Normal 214 2 2 3 3" xfId="34437"/>
    <cellStyle name="Normal 214 2 2 4" xfId="34438"/>
    <cellStyle name="Normal 214 2 2 5" xfId="34439"/>
    <cellStyle name="Normal 214 2 2 6" xfId="34440"/>
    <cellStyle name="Normal 214 2 2 7" xfId="34441"/>
    <cellStyle name="Normal 214 2 2 8" xfId="34442"/>
    <cellStyle name="Normal 214 2 3" xfId="34443"/>
    <cellStyle name="Normal 214 2 3 2" xfId="34444"/>
    <cellStyle name="Normal 214 2 3 2 2" xfId="34445"/>
    <cellStyle name="Normal 214 2 3 3" xfId="34446"/>
    <cellStyle name="Normal 214 2 3 4" xfId="34447"/>
    <cellStyle name="Normal 214 2 3 5" xfId="34448"/>
    <cellStyle name="Normal 214 2 3 6" xfId="34449"/>
    <cellStyle name="Normal 214 2 4" xfId="34450"/>
    <cellStyle name="Normal 214 2 4 2" xfId="34451"/>
    <cellStyle name="Normal 214 2 4 3" xfId="34452"/>
    <cellStyle name="Normal 214 2 4 4" xfId="34453"/>
    <cellStyle name="Normal 214 2 5" xfId="34454"/>
    <cellStyle name="Normal 214 2 6" xfId="34455"/>
    <cellStyle name="Normal 214 2 7" xfId="34456"/>
    <cellStyle name="Normal 214 2 8" xfId="34457"/>
    <cellStyle name="Normal 214 2 9" xfId="34458"/>
    <cellStyle name="Normal 214 3" xfId="34459"/>
    <cellStyle name="Normal 214 3 2" xfId="34460"/>
    <cellStyle name="Normal 214 3 2 2" xfId="34461"/>
    <cellStyle name="Normal 214 3 2 2 2" xfId="34462"/>
    <cellStyle name="Normal 214 3 2 3" xfId="34463"/>
    <cellStyle name="Normal 214 3 2 4" xfId="34464"/>
    <cellStyle name="Normal 214 3 2 5" xfId="34465"/>
    <cellStyle name="Normal 214 3 2 6" xfId="34466"/>
    <cellStyle name="Normal 214 3 3" xfId="34467"/>
    <cellStyle name="Normal 214 3 3 2" xfId="34468"/>
    <cellStyle name="Normal 214 3 3 3" xfId="34469"/>
    <cellStyle name="Normal 214 3 3 4" xfId="34470"/>
    <cellStyle name="Normal 214 3 4" xfId="34471"/>
    <cellStyle name="Normal 214 3 5" xfId="34472"/>
    <cellStyle name="Normal 214 3 6" xfId="34473"/>
    <cellStyle name="Normal 214 3 7" xfId="34474"/>
    <cellStyle name="Normal 214 3 8" xfId="34475"/>
    <cellStyle name="Normal 214 3 9" xfId="34476"/>
    <cellStyle name="Normal 214 4" xfId="34477"/>
    <cellStyle name="Normal 214 4 2" xfId="34478"/>
    <cellStyle name="Normal 214 4 2 2" xfId="34479"/>
    <cellStyle name="Normal 214 4 2 2 2" xfId="34480"/>
    <cellStyle name="Normal 214 4 2 3" xfId="34481"/>
    <cellStyle name="Normal 214 4 2 4" xfId="34482"/>
    <cellStyle name="Normal 214 4 2 5" xfId="34483"/>
    <cellStyle name="Normal 214 4 2 6" xfId="34484"/>
    <cellStyle name="Normal 214 4 3" xfId="34485"/>
    <cellStyle name="Normal 214 4 3 2" xfId="34486"/>
    <cellStyle name="Normal 214 4 3 3" xfId="34487"/>
    <cellStyle name="Normal 214 4 4" xfId="34488"/>
    <cellStyle name="Normal 214 4 5" xfId="34489"/>
    <cellStyle name="Normal 214 4 6" xfId="34490"/>
    <cellStyle name="Normal 214 4 7" xfId="34491"/>
    <cellStyle name="Normal 214 4 8" xfId="34492"/>
    <cellStyle name="Normal 214 5" xfId="34493"/>
    <cellStyle name="Normal 214 5 2" xfId="34494"/>
    <cellStyle name="Normal 214 5 2 2" xfId="34495"/>
    <cellStyle name="Normal 214 5 3" xfId="34496"/>
    <cellStyle name="Normal 214 5 4" xfId="34497"/>
    <cellStyle name="Normal 214 5 5" xfId="34498"/>
    <cellStyle name="Normal 214 5 6" xfId="34499"/>
    <cellStyle name="Normal 214 6" xfId="34500"/>
    <cellStyle name="Normal 214 6 2" xfId="34501"/>
    <cellStyle name="Normal 214 6 3" xfId="34502"/>
    <cellStyle name="Normal 214 6 4" xfId="34503"/>
    <cellStyle name="Normal 214 7" xfId="34504"/>
    <cellStyle name="Normal 214 8" xfId="34505"/>
    <cellStyle name="Normal 214 9" xfId="34506"/>
    <cellStyle name="Normal 215" xfId="2441"/>
    <cellStyle name="Normal 215 10" xfId="34507"/>
    <cellStyle name="Normal 215 11" xfId="34508"/>
    <cellStyle name="Normal 215 12" xfId="34509"/>
    <cellStyle name="Normal 215 2" xfId="34510"/>
    <cellStyle name="Normal 215 2 10" xfId="34511"/>
    <cellStyle name="Normal 215 2 2" xfId="34512"/>
    <cellStyle name="Normal 215 2 2 2" xfId="34513"/>
    <cellStyle name="Normal 215 2 2 2 2" xfId="34514"/>
    <cellStyle name="Normal 215 2 2 2 2 2" xfId="34515"/>
    <cellStyle name="Normal 215 2 2 2 3" xfId="34516"/>
    <cellStyle name="Normal 215 2 2 2 4" xfId="34517"/>
    <cellStyle name="Normal 215 2 2 2 5" xfId="34518"/>
    <cellStyle name="Normal 215 2 2 2 6" xfId="34519"/>
    <cellStyle name="Normal 215 2 2 3" xfId="34520"/>
    <cellStyle name="Normal 215 2 2 3 2" xfId="34521"/>
    <cellStyle name="Normal 215 2 2 3 3" xfId="34522"/>
    <cellStyle name="Normal 215 2 2 4" xfId="34523"/>
    <cellStyle name="Normal 215 2 2 5" xfId="34524"/>
    <cellStyle name="Normal 215 2 2 6" xfId="34525"/>
    <cellStyle name="Normal 215 2 2 7" xfId="34526"/>
    <cellStyle name="Normal 215 2 2 8" xfId="34527"/>
    <cellStyle name="Normal 215 2 3" xfId="34528"/>
    <cellStyle name="Normal 215 2 3 2" xfId="34529"/>
    <cellStyle name="Normal 215 2 3 2 2" xfId="34530"/>
    <cellStyle name="Normal 215 2 3 3" xfId="34531"/>
    <cellStyle name="Normal 215 2 3 4" xfId="34532"/>
    <cellStyle name="Normal 215 2 3 5" xfId="34533"/>
    <cellStyle name="Normal 215 2 3 6" xfId="34534"/>
    <cellStyle name="Normal 215 2 4" xfId="34535"/>
    <cellStyle name="Normal 215 2 4 2" xfId="34536"/>
    <cellStyle name="Normal 215 2 4 3" xfId="34537"/>
    <cellStyle name="Normal 215 2 4 4" xfId="34538"/>
    <cellStyle name="Normal 215 2 5" xfId="34539"/>
    <cellStyle name="Normal 215 2 6" xfId="34540"/>
    <cellStyle name="Normal 215 2 7" xfId="34541"/>
    <cellStyle name="Normal 215 2 8" xfId="34542"/>
    <cellStyle name="Normal 215 2 9" xfId="34543"/>
    <cellStyle name="Normal 215 3" xfId="34544"/>
    <cellStyle name="Normal 215 3 2" xfId="34545"/>
    <cellStyle name="Normal 215 3 2 2" xfId="34546"/>
    <cellStyle name="Normal 215 3 2 2 2" xfId="34547"/>
    <cellStyle name="Normal 215 3 2 3" xfId="34548"/>
    <cellStyle name="Normal 215 3 2 4" xfId="34549"/>
    <cellStyle name="Normal 215 3 2 5" xfId="34550"/>
    <cellStyle name="Normal 215 3 2 6" xfId="34551"/>
    <cellStyle name="Normal 215 3 3" xfId="34552"/>
    <cellStyle name="Normal 215 3 3 2" xfId="34553"/>
    <cellStyle name="Normal 215 3 3 3" xfId="34554"/>
    <cellStyle name="Normal 215 3 3 4" xfId="34555"/>
    <cellStyle name="Normal 215 3 4" xfId="34556"/>
    <cellStyle name="Normal 215 3 5" xfId="34557"/>
    <cellStyle name="Normal 215 3 6" xfId="34558"/>
    <cellStyle name="Normal 215 3 7" xfId="34559"/>
    <cellStyle name="Normal 215 3 8" xfId="34560"/>
    <cellStyle name="Normal 215 3 9" xfId="34561"/>
    <cellStyle name="Normal 215 4" xfId="34562"/>
    <cellStyle name="Normal 215 4 2" xfId="34563"/>
    <cellStyle name="Normal 215 4 2 2" xfId="34564"/>
    <cellStyle name="Normal 215 4 2 2 2" xfId="34565"/>
    <cellStyle name="Normal 215 4 2 3" xfId="34566"/>
    <cellStyle name="Normal 215 4 2 4" xfId="34567"/>
    <cellStyle name="Normal 215 4 2 5" xfId="34568"/>
    <cellStyle name="Normal 215 4 2 6" xfId="34569"/>
    <cellStyle name="Normal 215 4 3" xfId="34570"/>
    <cellStyle name="Normal 215 4 3 2" xfId="34571"/>
    <cellStyle name="Normal 215 4 3 3" xfId="34572"/>
    <cellStyle name="Normal 215 4 4" xfId="34573"/>
    <cellStyle name="Normal 215 4 5" xfId="34574"/>
    <cellStyle name="Normal 215 4 6" xfId="34575"/>
    <cellStyle name="Normal 215 4 7" xfId="34576"/>
    <cellStyle name="Normal 215 4 8" xfId="34577"/>
    <cellStyle name="Normal 215 5" xfId="34578"/>
    <cellStyle name="Normal 215 5 2" xfId="34579"/>
    <cellStyle name="Normal 215 5 2 2" xfId="34580"/>
    <cellStyle name="Normal 215 5 3" xfId="34581"/>
    <cellStyle name="Normal 215 5 4" xfId="34582"/>
    <cellStyle name="Normal 215 5 5" xfId="34583"/>
    <cellStyle name="Normal 215 5 6" xfId="34584"/>
    <cellStyle name="Normal 215 6" xfId="34585"/>
    <cellStyle name="Normal 215 6 2" xfId="34586"/>
    <cellStyle name="Normal 215 6 3" xfId="34587"/>
    <cellStyle name="Normal 215 6 4" xfId="34588"/>
    <cellStyle name="Normal 215 7" xfId="34589"/>
    <cellStyle name="Normal 215 8" xfId="34590"/>
    <cellStyle name="Normal 215 9" xfId="34591"/>
    <cellStyle name="Normal 216" xfId="2442"/>
    <cellStyle name="Normal 216 4" xfId="34592"/>
    <cellStyle name="Normal 217" xfId="2443"/>
    <cellStyle name="Normal 218" xfId="2444"/>
    <cellStyle name="Normal 219" xfId="3015"/>
    <cellStyle name="Normal 219 2" xfId="7390"/>
    <cellStyle name="Normal 22" xfId="961"/>
    <cellStyle name="Normal 22 2" xfId="962"/>
    <cellStyle name="Normal 22 2 2" xfId="34593"/>
    <cellStyle name="Normal 22 2 2 2" xfId="34594"/>
    <cellStyle name="Normal 22 2 3" xfId="34595"/>
    <cellStyle name="Normal 22 3" xfId="34596"/>
    <cellStyle name="Normal 22 3 2" xfId="34597"/>
    <cellStyle name="Normal 22 4" xfId="34598"/>
    <cellStyle name="Normal 220" xfId="34599"/>
    <cellStyle name="Normal 220 10" xfId="34600"/>
    <cellStyle name="Normal 220 2" xfId="34601"/>
    <cellStyle name="Normal 220 2 2" xfId="34602"/>
    <cellStyle name="Normal 220 2 2 2" xfId="34603"/>
    <cellStyle name="Normal 220 2 2 2 2" xfId="34604"/>
    <cellStyle name="Normal 220 2 2 3" xfId="34605"/>
    <cellStyle name="Normal 220 2 2 4" xfId="34606"/>
    <cellStyle name="Normal 220 2 2 5" xfId="34607"/>
    <cellStyle name="Normal 220 2 2 6" xfId="34608"/>
    <cellStyle name="Normal 220 2 3" xfId="34609"/>
    <cellStyle name="Normal 220 2 3 2" xfId="34610"/>
    <cellStyle name="Normal 220 2 3 3" xfId="34611"/>
    <cellStyle name="Normal 220 2 4" xfId="34612"/>
    <cellStyle name="Normal 220 2 5" xfId="34613"/>
    <cellStyle name="Normal 220 2 6" xfId="34614"/>
    <cellStyle name="Normal 220 2 7" xfId="34615"/>
    <cellStyle name="Normal 220 2 8" xfId="34616"/>
    <cellStyle name="Normal 220 3" xfId="34617"/>
    <cellStyle name="Normal 220 3 2" xfId="34618"/>
    <cellStyle name="Normal 220 3 2 2" xfId="34619"/>
    <cellStyle name="Normal 220 3 3" xfId="34620"/>
    <cellStyle name="Normal 220 3 4" xfId="34621"/>
    <cellStyle name="Normal 220 3 5" xfId="34622"/>
    <cellStyle name="Normal 220 3 6" xfId="34623"/>
    <cellStyle name="Normal 220 4" xfId="34624"/>
    <cellStyle name="Normal 220 4 2" xfId="34625"/>
    <cellStyle name="Normal 220 4 3" xfId="34626"/>
    <cellStyle name="Normal 220 4 4" xfId="34627"/>
    <cellStyle name="Normal 220 5" xfId="34628"/>
    <cellStyle name="Normal 220 6" xfId="34629"/>
    <cellStyle name="Normal 220 7" xfId="34630"/>
    <cellStyle name="Normal 220 8" xfId="34631"/>
    <cellStyle name="Normal 220 9" xfId="34632"/>
    <cellStyle name="Normal 221" xfId="34633"/>
    <cellStyle name="Normal 221 10" xfId="34634"/>
    <cellStyle name="Normal 221 2" xfId="34635"/>
    <cellStyle name="Normal 221 2 2" xfId="34636"/>
    <cellStyle name="Normal 221 2 2 2" xfId="34637"/>
    <cellStyle name="Normal 221 2 2 2 2" xfId="34638"/>
    <cellStyle name="Normal 221 2 2 3" xfId="34639"/>
    <cellStyle name="Normal 221 2 2 4" xfId="34640"/>
    <cellStyle name="Normal 221 2 2 5" xfId="34641"/>
    <cellStyle name="Normal 221 2 2 6" xfId="34642"/>
    <cellStyle name="Normal 221 2 3" xfId="34643"/>
    <cellStyle name="Normal 221 2 3 2" xfId="34644"/>
    <cellStyle name="Normal 221 2 3 3" xfId="34645"/>
    <cellStyle name="Normal 221 2 4" xfId="34646"/>
    <cellStyle name="Normal 221 2 5" xfId="34647"/>
    <cellStyle name="Normal 221 2 6" xfId="34648"/>
    <cellStyle name="Normal 221 2 7" xfId="34649"/>
    <cellStyle name="Normal 221 2 8" xfId="34650"/>
    <cellStyle name="Normal 221 3" xfId="34651"/>
    <cellStyle name="Normal 221 3 2" xfId="34652"/>
    <cellStyle name="Normal 221 3 2 2" xfId="34653"/>
    <cellStyle name="Normal 221 3 3" xfId="34654"/>
    <cellStyle name="Normal 221 3 4" xfId="34655"/>
    <cellStyle name="Normal 221 3 5" xfId="34656"/>
    <cellStyle name="Normal 221 3 6" xfId="34657"/>
    <cellStyle name="Normal 221 4" xfId="34658"/>
    <cellStyle name="Normal 221 4 2" xfId="34659"/>
    <cellStyle name="Normal 221 4 3" xfId="34660"/>
    <cellStyle name="Normal 221 4 4" xfId="34661"/>
    <cellStyle name="Normal 221 5" xfId="34662"/>
    <cellStyle name="Normal 221 6" xfId="34663"/>
    <cellStyle name="Normal 221 7" xfId="34664"/>
    <cellStyle name="Normal 221 8" xfId="34665"/>
    <cellStyle name="Normal 221 9" xfId="34666"/>
    <cellStyle name="Normal 222" xfId="34667"/>
    <cellStyle name="Normal 222 10" xfId="34668"/>
    <cellStyle name="Normal 222 2" xfId="34669"/>
    <cellStyle name="Normal 222 2 2" xfId="34670"/>
    <cellStyle name="Normal 222 2 2 2" xfId="34671"/>
    <cellStyle name="Normal 222 2 2 2 2" xfId="34672"/>
    <cellStyle name="Normal 222 2 2 3" xfId="34673"/>
    <cellStyle name="Normal 222 2 2 4" xfId="34674"/>
    <cellStyle name="Normal 222 2 2 5" xfId="34675"/>
    <cellStyle name="Normal 222 2 2 6" xfId="34676"/>
    <cellStyle name="Normal 222 2 3" xfId="34677"/>
    <cellStyle name="Normal 222 2 3 2" xfId="34678"/>
    <cellStyle name="Normal 222 2 3 3" xfId="34679"/>
    <cellStyle name="Normal 222 2 4" xfId="34680"/>
    <cellStyle name="Normal 222 2 5" xfId="34681"/>
    <cellStyle name="Normal 222 2 6" xfId="34682"/>
    <cellStyle name="Normal 222 2 7" xfId="34683"/>
    <cellStyle name="Normal 222 2 8" xfId="34684"/>
    <cellStyle name="Normal 222 3" xfId="34685"/>
    <cellStyle name="Normal 222 3 2" xfId="34686"/>
    <cellStyle name="Normal 222 3 2 2" xfId="34687"/>
    <cellStyle name="Normal 222 3 3" xfId="34688"/>
    <cellStyle name="Normal 222 3 4" xfId="34689"/>
    <cellStyle name="Normal 222 3 5" xfId="34690"/>
    <cellStyle name="Normal 222 3 6" xfId="34691"/>
    <cellStyle name="Normal 222 4" xfId="34692"/>
    <cellStyle name="Normal 222 4 2" xfId="34693"/>
    <cellStyle name="Normal 222 4 3" xfId="34694"/>
    <cellStyle name="Normal 222 4 4" xfId="34695"/>
    <cellStyle name="Normal 222 5" xfId="34696"/>
    <cellStyle name="Normal 222 6" xfId="34697"/>
    <cellStyle name="Normal 222 7" xfId="34698"/>
    <cellStyle name="Normal 222 8" xfId="34699"/>
    <cellStyle name="Normal 222 9" xfId="34700"/>
    <cellStyle name="Normal 223" xfId="34701"/>
    <cellStyle name="Normal 223 2" xfId="34702"/>
    <cellStyle name="Normal 223 3" xfId="34703"/>
    <cellStyle name="Normal 223 4" xfId="34704"/>
    <cellStyle name="Normal 224" xfId="34705"/>
    <cellStyle name="Normal 224 2" xfId="34706"/>
    <cellStyle name="Normal 224 3" xfId="34707"/>
    <cellStyle name="Normal 224 4" xfId="34708"/>
    <cellStyle name="Normal 225" xfId="34709"/>
    <cellStyle name="Normal 226" xfId="7391"/>
    <cellStyle name="Normal 227" xfId="34710"/>
    <cellStyle name="Normal 228" xfId="34711"/>
    <cellStyle name="Normal 229" xfId="34712"/>
    <cellStyle name="Normal 23" xfId="963"/>
    <cellStyle name="Normal 23 2" xfId="2445"/>
    <cellStyle name="Normal 23 3" xfId="34713"/>
    <cellStyle name="Normal 23 4" xfId="34714"/>
    <cellStyle name="Normal 230" xfId="34715"/>
    <cellStyle name="Normal 231" xfId="34716"/>
    <cellStyle name="Normal 24" xfId="964"/>
    <cellStyle name="Normal 24 2" xfId="2446"/>
    <cellStyle name="Normal 24 3" xfId="34717"/>
    <cellStyle name="Normal 24 4" xfId="34718"/>
    <cellStyle name="Normal 25" xfId="965"/>
    <cellStyle name="Normal 25 2" xfId="966"/>
    <cellStyle name="Normal 25 2 2" xfId="34719"/>
    <cellStyle name="Normal 25 2 2 2" xfId="34720"/>
    <cellStyle name="Normal 25 2 3" xfId="34721"/>
    <cellStyle name="Normal 25 3" xfId="34722"/>
    <cellStyle name="Normal 25 3 2" xfId="34723"/>
    <cellStyle name="Normal 25 4" xfId="34724"/>
    <cellStyle name="Normal 26" xfId="967"/>
    <cellStyle name="Normal 26 2" xfId="968"/>
    <cellStyle name="Normal 27" xfId="969"/>
    <cellStyle name="Normal 27 2" xfId="2447"/>
    <cellStyle name="Normal 27 3" xfId="34725"/>
    <cellStyle name="Normal 27 4" xfId="34726"/>
    <cellStyle name="Normal 28" xfId="970"/>
    <cellStyle name="Normal 28 2" xfId="971"/>
    <cellStyle name="Normal 28 2 2" xfId="34727"/>
    <cellStyle name="Normal 28 2 2 2" xfId="34728"/>
    <cellStyle name="Normal 28 2 3" xfId="34729"/>
    <cellStyle name="Normal 28 3" xfId="34730"/>
    <cellStyle name="Normal 28 3 2" xfId="34731"/>
    <cellStyle name="Normal 28 4" xfId="34732"/>
    <cellStyle name="Normal 29" xfId="972"/>
    <cellStyle name="Normal 29 2" xfId="973"/>
    <cellStyle name="Normal 29 2 2" xfId="34733"/>
    <cellStyle name="Normal 29 2 2 2" xfId="34734"/>
    <cellStyle name="Normal 29 2 3" xfId="34735"/>
    <cellStyle name="Normal 3" xfId="974"/>
    <cellStyle name="Normal 3 10" xfId="975"/>
    <cellStyle name="Normal 3 11" xfId="976"/>
    <cellStyle name="Normal 3 12" xfId="977"/>
    <cellStyle name="Normal 3 13" xfId="978"/>
    <cellStyle name="Normal 3 14" xfId="979"/>
    <cellStyle name="Normal 3 15" xfId="980"/>
    <cellStyle name="Normal 3 16" xfId="981"/>
    <cellStyle name="Normal 3 17" xfId="982"/>
    <cellStyle name="Normal 3 18" xfId="983"/>
    <cellStyle name="Normal 3 19" xfId="984"/>
    <cellStyle name="Normal 3 2" xfId="985"/>
    <cellStyle name="Normal 3 2 2" xfId="2448"/>
    <cellStyle name="Normal 3 2 2 2" xfId="3005"/>
    <cellStyle name="Normal 3 2 2 3" xfId="34736"/>
    <cellStyle name="Normal 3 2 3" xfId="34737"/>
    <cellStyle name="Normal 3 2 4" xfId="34738"/>
    <cellStyle name="Normal 3 2 5" xfId="34739"/>
    <cellStyle name="Normal 3 2 6" xfId="34740"/>
    <cellStyle name="Normal 3 2 6 10" xfId="34741"/>
    <cellStyle name="Normal 3 2 6 11" xfId="34742"/>
    <cellStyle name="Normal 3 2 6 12" xfId="34743"/>
    <cellStyle name="Normal 3 2 6 2" xfId="34744"/>
    <cellStyle name="Normal 3 2 6 2 10" xfId="34745"/>
    <cellStyle name="Normal 3 2 6 2 2" xfId="34746"/>
    <cellStyle name="Normal 3 2 6 2 2 2" xfId="34747"/>
    <cellStyle name="Normal 3 2 6 2 2 2 2" xfId="34748"/>
    <cellStyle name="Normal 3 2 6 2 2 2 2 2" xfId="34749"/>
    <cellStyle name="Normal 3 2 6 2 2 2 3" xfId="34750"/>
    <cellStyle name="Normal 3 2 6 2 2 2 4" xfId="34751"/>
    <cellStyle name="Normal 3 2 6 2 2 2 5" xfId="34752"/>
    <cellStyle name="Normal 3 2 6 2 2 2 6" xfId="34753"/>
    <cellStyle name="Normal 3 2 6 2 2 3" xfId="34754"/>
    <cellStyle name="Normal 3 2 6 2 2 3 2" xfId="34755"/>
    <cellStyle name="Normal 3 2 6 2 2 3 3" xfId="34756"/>
    <cellStyle name="Normal 3 2 6 2 2 4" xfId="34757"/>
    <cellStyle name="Normal 3 2 6 2 2 5" xfId="34758"/>
    <cellStyle name="Normal 3 2 6 2 2 6" xfId="34759"/>
    <cellStyle name="Normal 3 2 6 2 2 7" xfId="34760"/>
    <cellStyle name="Normal 3 2 6 2 2 8" xfId="34761"/>
    <cellStyle name="Normal 3 2 6 2 3" xfId="34762"/>
    <cellStyle name="Normal 3 2 6 2 3 2" xfId="34763"/>
    <cellStyle name="Normal 3 2 6 2 3 2 2" xfId="34764"/>
    <cellStyle name="Normal 3 2 6 2 3 3" xfId="34765"/>
    <cellStyle name="Normal 3 2 6 2 3 4" xfId="34766"/>
    <cellStyle name="Normal 3 2 6 2 3 5" xfId="34767"/>
    <cellStyle name="Normal 3 2 6 2 3 6" xfId="34768"/>
    <cellStyle name="Normal 3 2 6 2 4" xfId="34769"/>
    <cellStyle name="Normal 3 2 6 2 4 2" xfId="34770"/>
    <cellStyle name="Normal 3 2 6 2 4 3" xfId="34771"/>
    <cellStyle name="Normal 3 2 6 2 4 4" xfId="34772"/>
    <cellStyle name="Normal 3 2 6 2 5" xfId="34773"/>
    <cellStyle name="Normal 3 2 6 2 6" xfId="34774"/>
    <cellStyle name="Normal 3 2 6 2 7" xfId="34775"/>
    <cellStyle name="Normal 3 2 6 2 8" xfId="34776"/>
    <cellStyle name="Normal 3 2 6 2 9" xfId="34777"/>
    <cellStyle name="Normal 3 2 6 3" xfId="34778"/>
    <cellStyle name="Normal 3 2 6 3 2" xfId="34779"/>
    <cellStyle name="Normal 3 2 6 3 2 2" xfId="34780"/>
    <cellStyle name="Normal 3 2 6 3 2 2 2" xfId="34781"/>
    <cellStyle name="Normal 3 2 6 3 2 3" xfId="34782"/>
    <cellStyle name="Normal 3 2 6 3 2 4" xfId="34783"/>
    <cellStyle name="Normal 3 2 6 3 2 5" xfId="34784"/>
    <cellStyle name="Normal 3 2 6 3 2 6" xfId="34785"/>
    <cellStyle name="Normal 3 2 6 3 3" xfId="34786"/>
    <cellStyle name="Normal 3 2 6 3 3 2" xfId="34787"/>
    <cellStyle name="Normal 3 2 6 3 3 3" xfId="34788"/>
    <cellStyle name="Normal 3 2 6 3 3 4" xfId="34789"/>
    <cellStyle name="Normal 3 2 6 3 4" xfId="34790"/>
    <cellStyle name="Normal 3 2 6 3 5" xfId="34791"/>
    <cellStyle name="Normal 3 2 6 3 6" xfId="34792"/>
    <cellStyle name="Normal 3 2 6 3 7" xfId="34793"/>
    <cellStyle name="Normal 3 2 6 3 8" xfId="34794"/>
    <cellStyle name="Normal 3 2 6 3 9" xfId="34795"/>
    <cellStyle name="Normal 3 2 6 4" xfId="34796"/>
    <cellStyle name="Normal 3 2 6 4 2" xfId="34797"/>
    <cellStyle name="Normal 3 2 6 4 2 2" xfId="34798"/>
    <cellStyle name="Normal 3 2 6 4 2 2 2" xfId="34799"/>
    <cellStyle name="Normal 3 2 6 4 2 3" xfId="34800"/>
    <cellStyle name="Normal 3 2 6 4 2 4" xfId="34801"/>
    <cellStyle name="Normal 3 2 6 4 2 5" xfId="34802"/>
    <cellStyle name="Normal 3 2 6 4 2 6" xfId="34803"/>
    <cellStyle name="Normal 3 2 6 4 3" xfId="34804"/>
    <cellStyle name="Normal 3 2 6 4 3 2" xfId="34805"/>
    <cellStyle name="Normal 3 2 6 4 3 3" xfId="34806"/>
    <cellStyle name="Normal 3 2 6 4 4" xfId="34807"/>
    <cellStyle name="Normal 3 2 6 4 5" xfId="34808"/>
    <cellStyle name="Normal 3 2 6 4 6" xfId="34809"/>
    <cellStyle name="Normal 3 2 6 4 7" xfId="34810"/>
    <cellStyle name="Normal 3 2 6 4 8" xfId="34811"/>
    <cellStyle name="Normal 3 2 6 5" xfId="34812"/>
    <cellStyle name="Normal 3 2 6 5 2" xfId="34813"/>
    <cellStyle name="Normal 3 2 6 5 2 2" xfId="34814"/>
    <cellStyle name="Normal 3 2 6 5 3" xfId="34815"/>
    <cellStyle name="Normal 3 2 6 5 4" xfId="34816"/>
    <cellStyle name="Normal 3 2 6 5 5" xfId="34817"/>
    <cellStyle name="Normal 3 2 6 5 6" xfId="34818"/>
    <cellStyle name="Normal 3 2 6 6" xfId="34819"/>
    <cellStyle name="Normal 3 2 6 6 2" xfId="34820"/>
    <cellStyle name="Normal 3 2 6 6 3" xfId="34821"/>
    <cellStyle name="Normal 3 2 6 6 4" xfId="34822"/>
    <cellStyle name="Normal 3 2 6 7" xfId="34823"/>
    <cellStyle name="Normal 3 2 6 8" xfId="34824"/>
    <cellStyle name="Normal 3 2 6 9" xfId="34825"/>
    <cellStyle name="Normal 3 20" xfId="986"/>
    <cellStyle name="Normal 3 21" xfId="987"/>
    <cellStyle name="Normal 3 22" xfId="988"/>
    <cellStyle name="Normal 3 23" xfId="989"/>
    <cellStyle name="Normal 3 24" xfId="990"/>
    <cellStyle name="Normal 3 25" xfId="991"/>
    <cellStyle name="Normal 3 26" xfId="992"/>
    <cellStyle name="Normal 3 27" xfId="993"/>
    <cellStyle name="Normal 3 28" xfId="2449"/>
    <cellStyle name="Normal 3 29" xfId="2450"/>
    <cellStyle name="Normal 3 3" xfId="994"/>
    <cellStyle name="Normal 3 3 2" xfId="2901"/>
    <cellStyle name="Normal 3 3 3" xfId="34826"/>
    <cellStyle name="Normal 3 3 4" xfId="34827"/>
    <cellStyle name="Normal 3 3 4 2" xfId="34828"/>
    <cellStyle name="Normal 3 3 5" xfId="34829"/>
    <cellStyle name="Normal 3 30" xfId="2451"/>
    <cellStyle name="Normal 3 31" xfId="2452"/>
    <cellStyle name="Normal 3 32" xfId="2453"/>
    <cellStyle name="Normal 3 33" xfId="2454"/>
    <cellStyle name="Normal 3 34" xfId="2455"/>
    <cellStyle name="Normal 3 35" xfId="2456"/>
    <cellStyle name="Normal 3 36" xfId="2457"/>
    <cellStyle name="Normal 3 37" xfId="2458"/>
    <cellStyle name="Normal 3 38" xfId="2459"/>
    <cellStyle name="Normal 3 39" xfId="2460"/>
    <cellStyle name="Normal 3 4" xfId="995"/>
    <cellStyle name="Normal 3 4 2" xfId="996"/>
    <cellStyle name="Normal 3 4 3" xfId="34830"/>
    <cellStyle name="Normal 3 40" xfId="2461"/>
    <cellStyle name="Normal 3 40 10" xfId="34831"/>
    <cellStyle name="Normal 3 40 11" xfId="34832"/>
    <cellStyle name="Normal 3 40 12" xfId="34833"/>
    <cellStyle name="Normal 3 40 2" xfId="34834"/>
    <cellStyle name="Normal 3 40 2 10" xfId="34835"/>
    <cellStyle name="Normal 3 40 2 2" xfId="34836"/>
    <cellStyle name="Normal 3 40 2 2 2" xfId="34837"/>
    <cellStyle name="Normal 3 40 2 2 2 2" xfId="34838"/>
    <cellStyle name="Normal 3 40 2 2 2 2 2" xfId="34839"/>
    <cellStyle name="Normal 3 40 2 2 2 3" xfId="34840"/>
    <cellStyle name="Normal 3 40 2 2 2 4" xfId="34841"/>
    <cellStyle name="Normal 3 40 2 2 2 5" xfId="34842"/>
    <cellStyle name="Normal 3 40 2 2 2 6" xfId="34843"/>
    <cellStyle name="Normal 3 40 2 2 3" xfId="34844"/>
    <cellStyle name="Normal 3 40 2 2 3 2" xfId="34845"/>
    <cellStyle name="Normal 3 40 2 2 3 3" xfId="34846"/>
    <cellStyle name="Normal 3 40 2 2 4" xfId="34847"/>
    <cellStyle name="Normal 3 40 2 2 5" xfId="34848"/>
    <cellStyle name="Normal 3 40 2 2 6" xfId="34849"/>
    <cellStyle name="Normal 3 40 2 2 7" xfId="34850"/>
    <cellStyle name="Normal 3 40 2 2 8" xfId="34851"/>
    <cellStyle name="Normal 3 40 2 3" xfId="34852"/>
    <cellStyle name="Normal 3 40 2 3 2" xfId="34853"/>
    <cellStyle name="Normal 3 40 2 3 2 2" xfId="34854"/>
    <cellStyle name="Normal 3 40 2 3 3" xfId="34855"/>
    <cellStyle name="Normal 3 40 2 3 4" xfId="34856"/>
    <cellStyle name="Normal 3 40 2 3 5" xfId="34857"/>
    <cellStyle name="Normal 3 40 2 3 6" xfId="34858"/>
    <cellStyle name="Normal 3 40 2 4" xfId="34859"/>
    <cellStyle name="Normal 3 40 2 4 2" xfId="34860"/>
    <cellStyle name="Normal 3 40 2 4 3" xfId="34861"/>
    <cellStyle name="Normal 3 40 2 4 4" xfId="34862"/>
    <cellStyle name="Normal 3 40 2 5" xfId="34863"/>
    <cellStyle name="Normal 3 40 2 6" xfId="34864"/>
    <cellStyle name="Normal 3 40 2 7" xfId="34865"/>
    <cellStyle name="Normal 3 40 2 8" xfId="34866"/>
    <cellStyle name="Normal 3 40 2 9" xfId="34867"/>
    <cellStyle name="Normal 3 40 3" xfId="34868"/>
    <cellStyle name="Normal 3 40 3 2" xfId="34869"/>
    <cellStyle name="Normal 3 40 3 2 2" xfId="34870"/>
    <cellStyle name="Normal 3 40 3 2 2 2" xfId="34871"/>
    <cellStyle name="Normal 3 40 3 2 3" xfId="34872"/>
    <cellStyle name="Normal 3 40 3 2 4" xfId="34873"/>
    <cellStyle name="Normal 3 40 3 2 5" xfId="34874"/>
    <cellStyle name="Normal 3 40 3 2 6" xfId="34875"/>
    <cellStyle name="Normal 3 40 3 3" xfId="34876"/>
    <cellStyle name="Normal 3 40 3 3 2" xfId="34877"/>
    <cellStyle name="Normal 3 40 3 3 3" xfId="34878"/>
    <cellStyle name="Normal 3 40 3 3 4" xfId="34879"/>
    <cellStyle name="Normal 3 40 3 4" xfId="34880"/>
    <cellStyle name="Normal 3 40 3 5" xfId="34881"/>
    <cellStyle name="Normal 3 40 3 6" xfId="34882"/>
    <cellStyle name="Normal 3 40 3 7" xfId="34883"/>
    <cellStyle name="Normal 3 40 3 8" xfId="34884"/>
    <cellStyle name="Normal 3 40 3 9" xfId="34885"/>
    <cellStyle name="Normal 3 40 4" xfId="34886"/>
    <cellStyle name="Normal 3 40 4 2" xfId="34887"/>
    <cellStyle name="Normal 3 40 4 2 2" xfId="34888"/>
    <cellStyle name="Normal 3 40 4 2 2 2" xfId="34889"/>
    <cellStyle name="Normal 3 40 4 2 3" xfId="34890"/>
    <cellStyle name="Normal 3 40 4 2 4" xfId="34891"/>
    <cellStyle name="Normal 3 40 4 2 5" xfId="34892"/>
    <cellStyle name="Normal 3 40 4 2 6" xfId="34893"/>
    <cellStyle name="Normal 3 40 4 3" xfId="34894"/>
    <cellStyle name="Normal 3 40 4 3 2" xfId="34895"/>
    <cellStyle name="Normal 3 40 4 3 3" xfId="34896"/>
    <cellStyle name="Normal 3 40 4 4" xfId="34897"/>
    <cellStyle name="Normal 3 40 4 5" xfId="34898"/>
    <cellStyle name="Normal 3 40 4 6" xfId="34899"/>
    <cellStyle name="Normal 3 40 4 7" xfId="34900"/>
    <cellStyle name="Normal 3 40 4 8" xfId="34901"/>
    <cellStyle name="Normal 3 40 5" xfId="34902"/>
    <cellStyle name="Normal 3 40 5 2" xfId="34903"/>
    <cellStyle name="Normal 3 40 5 2 2" xfId="34904"/>
    <cellStyle name="Normal 3 40 5 3" xfId="34905"/>
    <cellStyle name="Normal 3 40 5 4" xfId="34906"/>
    <cellStyle name="Normal 3 40 5 5" xfId="34907"/>
    <cellStyle name="Normal 3 40 5 6" xfId="34908"/>
    <cellStyle name="Normal 3 40 6" xfId="34909"/>
    <cellStyle name="Normal 3 40 6 2" xfId="34910"/>
    <cellStyle name="Normal 3 40 6 3" xfId="34911"/>
    <cellStyle name="Normal 3 40 6 4" xfId="34912"/>
    <cellStyle name="Normal 3 40 7" xfId="34913"/>
    <cellStyle name="Normal 3 40 8" xfId="34914"/>
    <cellStyle name="Normal 3 40 9" xfId="34915"/>
    <cellStyle name="Normal 3 5" xfId="997"/>
    <cellStyle name="Normal 3 6" xfId="998"/>
    <cellStyle name="Normal 3 7" xfId="999"/>
    <cellStyle name="Normal 3 8" xfId="1000"/>
    <cellStyle name="Normal 3 9" xfId="1001"/>
    <cellStyle name="Normal 30" xfId="1002"/>
    <cellStyle name="Normal 30 2" xfId="1003"/>
    <cellStyle name="Normal 30 2 2" xfId="34916"/>
    <cellStyle name="Normal 30 2 2 2" xfId="34917"/>
    <cellStyle name="Normal 30 2 3" xfId="34918"/>
    <cellStyle name="Normal 30 3" xfId="34919"/>
    <cellStyle name="Normal 30 3 2" xfId="34920"/>
    <cellStyle name="Normal 30 4" xfId="34921"/>
    <cellStyle name="Normal 31" xfId="1004"/>
    <cellStyle name="Normal 31 2" xfId="1005"/>
    <cellStyle name="Normal 32" xfId="1006"/>
    <cellStyle name="Normal 32 2" xfId="1007"/>
    <cellStyle name="Normal 33" xfId="1008"/>
    <cellStyle name="Normal 33 2" xfId="1009"/>
    <cellStyle name="Normal 33 3" xfId="34922"/>
    <cellStyle name="Normal 34" xfId="1010"/>
    <cellStyle name="Normal 34 2" xfId="1011"/>
    <cellStyle name="Normal 35" xfId="1012"/>
    <cellStyle name="Normal 35 2" xfId="1013"/>
    <cellStyle name="Normal 36" xfId="1014"/>
    <cellStyle name="Normal 36 2" xfId="1015"/>
    <cellStyle name="Normal 36 2 2" xfId="2462"/>
    <cellStyle name="Normal 37" xfId="1016"/>
    <cellStyle name="Normal 37 2" xfId="1017"/>
    <cellStyle name="Normal 38" xfId="1018"/>
    <cellStyle name="Normal 38 2" xfId="1019"/>
    <cellStyle name="Normal 39" xfId="1020"/>
    <cellStyle name="Normal 39 2" xfId="1021"/>
    <cellStyle name="Normal 4" xfId="1022"/>
    <cellStyle name="Normal 4 10" xfId="1023"/>
    <cellStyle name="Normal 4 11" xfId="1024"/>
    <cellStyle name="Normal 4 12" xfId="1025"/>
    <cellStyle name="Normal 4 13" xfId="1026"/>
    <cellStyle name="Normal 4 14" xfId="1027"/>
    <cellStyle name="Normal 4 15" xfId="1028"/>
    <cellStyle name="Normal 4 16" xfId="1029"/>
    <cellStyle name="Normal 4 17" xfId="1030"/>
    <cellStyle name="Normal 4 18" xfId="1031"/>
    <cellStyle name="Normal 4 19" xfId="1032"/>
    <cellStyle name="Normal 4 19 10" xfId="34923"/>
    <cellStyle name="Normal 4 19 11" xfId="34924"/>
    <cellStyle name="Normal 4 19 12" xfId="34925"/>
    <cellStyle name="Normal 4 19 13" xfId="34926"/>
    <cellStyle name="Normal 4 19 14" xfId="34927"/>
    <cellStyle name="Normal 4 19 2" xfId="34928"/>
    <cellStyle name="Normal 4 19 2 10" xfId="34929"/>
    <cellStyle name="Normal 4 19 2 2" xfId="34930"/>
    <cellStyle name="Normal 4 19 2 2 2" xfId="34931"/>
    <cellStyle name="Normal 4 19 2 2 2 2" xfId="34932"/>
    <cellStyle name="Normal 4 19 2 2 2 2 2" xfId="34933"/>
    <cellStyle name="Normal 4 19 2 2 2 3" xfId="34934"/>
    <cellStyle name="Normal 4 19 2 2 2 4" xfId="34935"/>
    <cellStyle name="Normal 4 19 2 2 2 5" xfId="34936"/>
    <cellStyle name="Normal 4 19 2 2 2 6" xfId="34937"/>
    <cellStyle name="Normal 4 19 2 2 3" xfId="34938"/>
    <cellStyle name="Normal 4 19 2 2 3 2" xfId="34939"/>
    <cellStyle name="Normal 4 19 2 2 3 3" xfId="34940"/>
    <cellStyle name="Normal 4 19 2 2 4" xfId="34941"/>
    <cellStyle name="Normal 4 19 2 2 5" xfId="34942"/>
    <cellStyle name="Normal 4 19 2 2 6" xfId="34943"/>
    <cellStyle name="Normal 4 19 2 2 7" xfId="34944"/>
    <cellStyle name="Normal 4 19 2 2 8" xfId="34945"/>
    <cellStyle name="Normal 4 19 2 3" xfId="34946"/>
    <cellStyle name="Normal 4 19 2 3 2" xfId="34947"/>
    <cellStyle name="Normal 4 19 2 3 2 2" xfId="34948"/>
    <cellStyle name="Normal 4 19 2 3 3" xfId="34949"/>
    <cellStyle name="Normal 4 19 2 3 4" xfId="34950"/>
    <cellStyle name="Normal 4 19 2 3 5" xfId="34951"/>
    <cellStyle name="Normal 4 19 2 3 6" xfId="34952"/>
    <cellStyle name="Normal 4 19 2 4" xfId="34953"/>
    <cellStyle name="Normal 4 19 2 4 2" xfId="34954"/>
    <cellStyle name="Normal 4 19 2 4 3" xfId="34955"/>
    <cellStyle name="Normal 4 19 2 4 4" xfId="34956"/>
    <cellStyle name="Normal 4 19 2 5" xfId="34957"/>
    <cellStyle name="Normal 4 19 2 6" xfId="34958"/>
    <cellStyle name="Normal 4 19 2 7" xfId="34959"/>
    <cellStyle name="Normal 4 19 2 8" xfId="34960"/>
    <cellStyle name="Normal 4 19 2 9" xfId="34961"/>
    <cellStyle name="Normal 4 19 3" xfId="34962"/>
    <cellStyle name="Normal 4 19 3 10" xfId="34963"/>
    <cellStyle name="Normal 4 19 3 2" xfId="34964"/>
    <cellStyle name="Normal 4 19 3 2 2" xfId="34965"/>
    <cellStyle name="Normal 4 19 3 2 2 2" xfId="34966"/>
    <cellStyle name="Normal 4 19 3 2 2 2 2" xfId="34967"/>
    <cellStyle name="Normal 4 19 3 2 2 3" xfId="34968"/>
    <cellStyle name="Normal 4 19 3 2 2 4" xfId="34969"/>
    <cellStyle name="Normal 4 19 3 2 2 5" xfId="34970"/>
    <cellStyle name="Normal 4 19 3 2 2 6" xfId="34971"/>
    <cellStyle name="Normal 4 19 3 2 3" xfId="34972"/>
    <cellStyle name="Normal 4 19 3 2 3 2" xfId="34973"/>
    <cellStyle name="Normal 4 19 3 2 3 3" xfId="34974"/>
    <cellStyle name="Normal 4 19 3 2 4" xfId="34975"/>
    <cellStyle name="Normal 4 19 3 2 5" xfId="34976"/>
    <cellStyle name="Normal 4 19 3 2 6" xfId="34977"/>
    <cellStyle name="Normal 4 19 3 2 7" xfId="34978"/>
    <cellStyle name="Normal 4 19 3 2 8" xfId="34979"/>
    <cellStyle name="Normal 4 19 3 3" xfId="34980"/>
    <cellStyle name="Normal 4 19 3 3 2" xfId="34981"/>
    <cellStyle name="Normal 4 19 3 3 2 2" xfId="34982"/>
    <cellStyle name="Normal 4 19 3 3 3" xfId="34983"/>
    <cellStyle name="Normal 4 19 3 3 4" xfId="34984"/>
    <cellStyle name="Normal 4 19 3 3 5" xfId="34985"/>
    <cellStyle name="Normal 4 19 3 3 6" xfId="34986"/>
    <cellStyle name="Normal 4 19 3 4" xfId="34987"/>
    <cellStyle name="Normal 4 19 3 4 2" xfId="34988"/>
    <cellStyle name="Normal 4 19 3 4 3" xfId="34989"/>
    <cellStyle name="Normal 4 19 3 4 4" xfId="34990"/>
    <cellStyle name="Normal 4 19 3 5" xfId="34991"/>
    <cellStyle name="Normal 4 19 3 6" xfId="34992"/>
    <cellStyle name="Normal 4 19 3 7" xfId="34993"/>
    <cellStyle name="Normal 4 19 3 8" xfId="34994"/>
    <cellStyle name="Normal 4 19 3 9" xfId="34995"/>
    <cellStyle name="Normal 4 19 4" xfId="34996"/>
    <cellStyle name="Normal 4 19 4 10" xfId="34997"/>
    <cellStyle name="Normal 4 19 4 2" xfId="34998"/>
    <cellStyle name="Normal 4 19 4 2 2" xfId="34999"/>
    <cellStyle name="Normal 4 19 4 2 2 2" xfId="35000"/>
    <cellStyle name="Normal 4 19 4 2 2 2 2" xfId="35001"/>
    <cellStyle name="Normal 4 19 4 2 2 3" xfId="35002"/>
    <cellStyle name="Normal 4 19 4 2 2 4" xfId="35003"/>
    <cellStyle name="Normal 4 19 4 2 2 5" xfId="35004"/>
    <cellStyle name="Normal 4 19 4 2 2 6" xfId="35005"/>
    <cellStyle name="Normal 4 19 4 2 3" xfId="35006"/>
    <cellStyle name="Normal 4 19 4 2 3 2" xfId="35007"/>
    <cellStyle name="Normal 4 19 4 2 3 3" xfId="35008"/>
    <cellStyle name="Normal 4 19 4 2 4" xfId="35009"/>
    <cellStyle name="Normal 4 19 4 2 5" xfId="35010"/>
    <cellStyle name="Normal 4 19 4 2 6" xfId="35011"/>
    <cellStyle name="Normal 4 19 4 2 7" xfId="35012"/>
    <cellStyle name="Normal 4 19 4 2 8" xfId="35013"/>
    <cellStyle name="Normal 4 19 4 3" xfId="35014"/>
    <cellStyle name="Normal 4 19 4 3 2" xfId="35015"/>
    <cellStyle name="Normal 4 19 4 3 2 2" xfId="35016"/>
    <cellStyle name="Normal 4 19 4 3 3" xfId="35017"/>
    <cellStyle name="Normal 4 19 4 3 4" xfId="35018"/>
    <cellStyle name="Normal 4 19 4 3 5" xfId="35019"/>
    <cellStyle name="Normal 4 19 4 3 6" xfId="35020"/>
    <cellStyle name="Normal 4 19 4 4" xfId="35021"/>
    <cellStyle name="Normal 4 19 4 4 2" xfId="35022"/>
    <cellStyle name="Normal 4 19 4 4 3" xfId="35023"/>
    <cellStyle name="Normal 4 19 4 4 4" xfId="35024"/>
    <cellStyle name="Normal 4 19 4 5" xfId="35025"/>
    <cellStyle name="Normal 4 19 4 6" xfId="35026"/>
    <cellStyle name="Normal 4 19 4 7" xfId="35027"/>
    <cellStyle name="Normal 4 19 4 8" xfId="35028"/>
    <cellStyle name="Normal 4 19 4 9" xfId="35029"/>
    <cellStyle name="Normal 4 19 5" xfId="35030"/>
    <cellStyle name="Normal 4 19 5 2" xfId="35031"/>
    <cellStyle name="Normal 4 19 5 2 2" xfId="35032"/>
    <cellStyle name="Normal 4 19 5 2 2 2" xfId="35033"/>
    <cellStyle name="Normal 4 19 5 2 3" xfId="35034"/>
    <cellStyle name="Normal 4 19 5 2 4" xfId="35035"/>
    <cellStyle name="Normal 4 19 5 2 5" xfId="35036"/>
    <cellStyle name="Normal 4 19 5 2 6" xfId="35037"/>
    <cellStyle name="Normal 4 19 5 3" xfId="35038"/>
    <cellStyle name="Normal 4 19 5 3 2" xfId="35039"/>
    <cellStyle name="Normal 4 19 5 3 3" xfId="35040"/>
    <cellStyle name="Normal 4 19 5 3 4" xfId="35041"/>
    <cellStyle name="Normal 4 19 5 4" xfId="35042"/>
    <cellStyle name="Normal 4 19 5 5" xfId="35043"/>
    <cellStyle name="Normal 4 19 5 6" xfId="35044"/>
    <cellStyle name="Normal 4 19 5 7" xfId="35045"/>
    <cellStyle name="Normal 4 19 5 8" xfId="35046"/>
    <cellStyle name="Normal 4 19 5 9" xfId="35047"/>
    <cellStyle name="Normal 4 19 6" xfId="35048"/>
    <cellStyle name="Normal 4 19 6 2" xfId="35049"/>
    <cellStyle name="Normal 4 19 6 2 2" xfId="35050"/>
    <cellStyle name="Normal 4 19 6 2 2 2" xfId="35051"/>
    <cellStyle name="Normal 4 19 6 2 3" xfId="35052"/>
    <cellStyle name="Normal 4 19 6 2 4" xfId="35053"/>
    <cellStyle name="Normal 4 19 6 2 5" xfId="35054"/>
    <cellStyle name="Normal 4 19 6 2 6" xfId="35055"/>
    <cellStyle name="Normal 4 19 6 3" xfId="35056"/>
    <cellStyle name="Normal 4 19 6 3 2" xfId="35057"/>
    <cellStyle name="Normal 4 19 6 3 3" xfId="35058"/>
    <cellStyle name="Normal 4 19 6 4" xfId="35059"/>
    <cellStyle name="Normal 4 19 6 5" xfId="35060"/>
    <cellStyle name="Normal 4 19 6 6" xfId="35061"/>
    <cellStyle name="Normal 4 19 6 7" xfId="35062"/>
    <cellStyle name="Normal 4 19 6 8" xfId="35063"/>
    <cellStyle name="Normal 4 19 7" xfId="35064"/>
    <cellStyle name="Normal 4 19 7 2" xfId="35065"/>
    <cellStyle name="Normal 4 19 7 2 2" xfId="35066"/>
    <cellStyle name="Normal 4 19 7 2 3" xfId="35067"/>
    <cellStyle name="Normal 4 19 7 3" xfId="35068"/>
    <cellStyle name="Normal 4 19 7 4" xfId="35069"/>
    <cellStyle name="Normal 4 19 7 5" xfId="35070"/>
    <cellStyle name="Normal 4 19 7 6" xfId="35071"/>
    <cellStyle name="Normal 4 19 7 7" xfId="35072"/>
    <cellStyle name="Normal 4 19 8" xfId="35073"/>
    <cellStyle name="Normal 4 19 8 2" xfId="35074"/>
    <cellStyle name="Normal 4 19 8 3" xfId="35075"/>
    <cellStyle name="Normal 4 19 8 4" xfId="35076"/>
    <cellStyle name="Normal 4 19 8 5" xfId="35077"/>
    <cellStyle name="Normal 4 19 8 6" xfId="35078"/>
    <cellStyle name="Normal 4 19 9" xfId="35079"/>
    <cellStyle name="Normal 4 2" xfId="1033"/>
    <cellStyle name="Normal 4 2 2" xfId="1034"/>
    <cellStyle name="Normal 4 2 2 2" xfId="35080"/>
    <cellStyle name="Normal 4 2 3" xfId="2902"/>
    <cellStyle name="Normal 4 2 4" xfId="35081"/>
    <cellStyle name="Normal 4 20" xfId="2463"/>
    <cellStyle name="Normal 4 20 2" xfId="3002"/>
    <cellStyle name="Normal 4 20 3" xfId="35082"/>
    <cellStyle name="Normal 4 20 3 10" xfId="35083"/>
    <cellStyle name="Normal 4 20 3 2" xfId="35084"/>
    <cellStyle name="Normal 4 20 3 2 2" xfId="35085"/>
    <cellStyle name="Normal 4 20 3 2 2 2" xfId="35086"/>
    <cellStyle name="Normal 4 20 3 2 2 2 2" xfId="35087"/>
    <cellStyle name="Normal 4 20 3 2 2 3" xfId="35088"/>
    <cellStyle name="Normal 4 20 3 2 2 4" xfId="35089"/>
    <cellStyle name="Normal 4 20 3 2 2 5" xfId="35090"/>
    <cellStyle name="Normal 4 20 3 2 2 6" xfId="35091"/>
    <cellStyle name="Normal 4 20 3 2 3" xfId="35092"/>
    <cellStyle name="Normal 4 20 3 2 3 2" xfId="35093"/>
    <cellStyle name="Normal 4 20 3 2 3 3" xfId="35094"/>
    <cellStyle name="Normal 4 20 3 2 4" xfId="35095"/>
    <cellStyle name="Normal 4 20 3 2 5" xfId="35096"/>
    <cellStyle name="Normal 4 20 3 2 6" xfId="35097"/>
    <cellStyle name="Normal 4 20 3 2 7" xfId="35098"/>
    <cellStyle name="Normal 4 20 3 2 8" xfId="35099"/>
    <cellStyle name="Normal 4 20 3 3" xfId="35100"/>
    <cellStyle name="Normal 4 20 3 3 2" xfId="35101"/>
    <cellStyle name="Normal 4 20 3 3 2 2" xfId="35102"/>
    <cellStyle name="Normal 4 20 3 3 3" xfId="35103"/>
    <cellStyle name="Normal 4 20 3 3 4" xfId="35104"/>
    <cellStyle name="Normal 4 20 3 3 5" xfId="35105"/>
    <cellStyle name="Normal 4 20 3 3 6" xfId="35106"/>
    <cellStyle name="Normal 4 20 3 4" xfId="35107"/>
    <cellStyle name="Normal 4 20 3 4 2" xfId="35108"/>
    <cellStyle name="Normal 4 20 3 4 3" xfId="35109"/>
    <cellStyle name="Normal 4 20 3 4 4" xfId="35110"/>
    <cellStyle name="Normal 4 20 3 5" xfId="35111"/>
    <cellStyle name="Normal 4 20 3 6" xfId="35112"/>
    <cellStyle name="Normal 4 20 3 7" xfId="35113"/>
    <cellStyle name="Normal 4 20 3 8" xfId="35114"/>
    <cellStyle name="Normal 4 20 3 9" xfId="35115"/>
    <cellStyle name="Normal 4 21" xfId="2464"/>
    <cellStyle name="Normal 4 22" xfId="2465"/>
    <cellStyle name="Normal 4 23" xfId="2466"/>
    <cellStyle name="Normal 4 24" xfId="2467"/>
    <cellStyle name="Normal 4 25" xfId="2468"/>
    <cellStyle name="Normal 4 26" xfId="2469"/>
    <cellStyle name="Normal 4 27" xfId="2470"/>
    <cellStyle name="Normal 4 28" xfId="2471"/>
    <cellStyle name="Normal 4 29" xfId="2472"/>
    <cellStyle name="Normal 4 3" xfId="1035"/>
    <cellStyle name="Normal 4 3 2" xfId="2473"/>
    <cellStyle name="Normal 4 3 3" xfId="35116"/>
    <cellStyle name="Normal 4 3 3 10" xfId="35117"/>
    <cellStyle name="Normal 4 3 3 11" xfId="35118"/>
    <cellStyle name="Normal 4 3 3 12" xfId="35119"/>
    <cellStyle name="Normal 4 3 3 2" xfId="35120"/>
    <cellStyle name="Normal 4 3 3 2 10" xfId="35121"/>
    <cellStyle name="Normal 4 3 3 2 2" xfId="35122"/>
    <cellStyle name="Normal 4 3 3 2 2 2" xfId="35123"/>
    <cellStyle name="Normal 4 3 3 2 2 2 2" xfId="35124"/>
    <cellStyle name="Normal 4 3 3 2 2 2 2 2" xfId="35125"/>
    <cellStyle name="Normal 4 3 3 2 2 2 3" xfId="35126"/>
    <cellStyle name="Normal 4 3 3 2 2 2 4" xfId="35127"/>
    <cellStyle name="Normal 4 3 3 2 2 2 5" xfId="35128"/>
    <cellStyle name="Normal 4 3 3 2 2 2 6" xfId="35129"/>
    <cellStyle name="Normal 4 3 3 2 2 3" xfId="35130"/>
    <cellStyle name="Normal 4 3 3 2 2 3 2" xfId="35131"/>
    <cellStyle name="Normal 4 3 3 2 2 3 3" xfId="35132"/>
    <cellStyle name="Normal 4 3 3 2 2 4" xfId="35133"/>
    <cellStyle name="Normal 4 3 3 2 2 5" xfId="35134"/>
    <cellStyle name="Normal 4 3 3 2 2 6" xfId="35135"/>
    <cellStyle name="Normal 4 3 3 2 2 7" xfId="35136"/>
    <cellStyle name="Normal 4 3 3 2 2 8" xfId="35137"/>
    <cellStyle name="Normal 4 3 3 2 3" xfId="35138"/>
    <cellStyle name="Normal 4 3 3 2 3 2" xfId="35139"/>
    <cellStyle name="Normal 4 3 3 2 3 2 2" xfId="35140"/>
    <cellStyle name="Normal 4 3 3 2 3 3" xfId="35141"/>
    <cellStyle name="Normal 4 3 3 2 3 4" xfId="35142"/>
    <cellStyle name="Normal 4 3 3 2 3 5" xfId="35143"/>
    <cellStyle name="Normal 4 3 3 2 3 6" xfId="35144"/>
    <cellStyle name="Normal 4 3 3 2 4" xfId="35145"/>
    <cellStyle name="Normal 4 3 3 2 4 2" xfId="35146"/>
    <cellStyle name="Normal 4 3 3 2 4 3" xfId="35147"/>
    <cellStyle name="Normal 4 3 3 2 4 4" xfId="35148"/>
    <cellStyle name="Normal 4 3 3 2 5" xfId="35149"/>
    <cellStyle name="Normal 4 3 3 2 6" xfId="35150"/>
    <cellStyle name="Normal 4 3 3 2 7" xfId="35151"/>
    <cellStyle name="Normal 4 3 3 2 8" xfId="35152"/>
    <cellStyle name="Normal 4 3 3 2 9" xfId="35153"/>
    <cellStyle name="Normal 4 3 3 3" xfId="35154"/>
    <cellStyle name="Normal 4 3 3 3 2" xfId="35155"/>
    <cellStyle name="Normal 4 3 3 3 2 2" xfId="35156"/>
    <cellStyle name="Normal 4 3 3 3 2 2 2" xfId="35157"/>
    <cellStyle name="Normal 4 3 3 3 2 3" xfId="35158"/>
    <cellStyle name="Normal 4 3 3 3 2 4" xfId="35159"/>
    <cellStyle name="Normal 4 3 3 3 2 5" xfId="35160"/>
    <cellStyle name="Normal 4 3 3 3 2 6" xfId="35161"/>
    <cellStyle name="Normal 4 3 3 3 3" xfId="35162"/>
    <cellStyle name="Normal 4 3 3 3 3 2" xfId="35163"/>
    <cellStyle name="Normal 4 3 3 3 3 3" xfId="35164"/>
    <cellStyle name="Normal 4 3 3 3 3 4" xfId="35165"/>
    <cellStyle name="Normal 4 3 3 3 4" xfId="35166"/>
    <cellStyle name="Normal 4 3 3 3 5" xfId="35167"/>
    <cellStyle name="Normal 4 3 3 3 6" xfId="35168"/>
    <cellStyle name="Normal 4 3 3 3 7" xfId="35169"/>
    <cellStyle name="Normal 4 3 3 3 8" xfId="35170"/>
    <cellStyle name="Normal 4 3 3 3 9" xfId="35171"/>
    <cellStyle name="Normal 4 3 3 4" xfId="35172"/>
    <cellStyle name="Normal 4 3 3 4 2" xfId="35173"/>
    <cellStyle name="Normal 4 3 3 4 2 2" xfId="35174"/>
    <cellStyle name="Normal 4 3 3 4 2 2 2" xfId="35175"/>
    <cellStyle name="Normal 4 3 3 4 2 3" xfId="35176"/>
    <cellStyle name="Normal 4 3 3 4 2 4" xfId="35177"/>
    <cellStyle name="Normal 4 3 3 4 2 5" xfId="35178"/>
    <cellStyle name="Normal 4 3 3 4 2 6" xfId="35179"/>
    <cellStyle name="Normal 4 3 3 4 3" xfId="35180"/>
    <cellStyle name="Normal 4 3 3 4 3 2" xfId="35181"/>
    <cellStyle name="Normal 4 3 3 4 3 3" xfId="35182"/>
    <cellStyle name="Normal 4 3 3 4 4" xfId="35183"/>
    <cellStyle name="Normal 4 3 3 4 5" xfId="35184"/>
    <cellStyle name="Normal 4 3 3 4 6" xfId="35185"/>
    <cellStyle name="Normal 4 3 3 4 7" xfId="35186"/>
    <cellStyle name="Normal 4 3 3 4 8" xfId="35187"/>
    <cellStyle name="Normal 4 3 3 5" xfId="35188"/>
    <cellStyle name="Normal 4 3 3 5 2" xfId="35189"/>
    <cellStyle name="Normal 4 3 3 5 2 2" xfId="35190"/>
    <cellStyle name="Normal 4 3 3 5 3" xfId="35191"/>
    <cellStyle name="Normal 4 3 3 5 4" xfId="35192"/>
    <cellStyle name="Normal 4 3 3 5 5" xfId="35193"/>
    <cellStyle name="Normal 4 3 3 5 6" xfId="35194"/>
    <cellStyle name="Normal 4 3 3 6" xfId="35195"/>
    <cellStyle name="Normal 4 3 3 6 2" xfId="35196"/>
    <cellStyle name="Normal 4 3 3 6 3" xfId="35197"/>
    <cellStyle name="Normal 4 3 3 6 4" xfId="35198"/>
    <cellStyle name="Normal 4 3 3 7" xfId="35199"/>
    <cellStyle name="Normal 4 3 3 8" xfId="35200"/>
    <cellStyle name="Normal 4 3 3 9" xfId="35201"/>
    <cellStyle name="Normal 4 30" xfId="2474"/>
    <cellStyle name="Normal 4 31" xfId="2475"/>
    <cellStyle name="Normal 4 32" xfId="2476"/>
    <cellStyle name="Normal 4 33" xfId="2477"/>
    <cellStyle name="Normal 4 34" xfId="2478"/>
    <cellStyle name="Normal 4 35" xfId="2479"/>
    <cellStyle name="Normal 4 36" xfId="2480"/>
    <cellStyle name="Normal 4 37" xfId="2481"/>
    <cellStyle name="Normal 4 38" xfId="2482"/>
    <cellStyle name="Normal 4 39" xfId="2483"/>
    <cellStyle name="Normal 4 4" xfId="1036"/>
    <cellStyle name="Normal 4 4 2" xfId="35202"/>
    <cellStyle name="Normal 4 4 2 10" xfId="35203"/>
    <cellStyle name="Normal 4 4 2 11" xfId="35204"/>
    <cellStyle name="Normal 4 4 2 12" xfId="35205"/>
    <cellStyle name="Normal 4 4 2 2" xfId="35206"/>
    <cellStyle name="Normal 4 4 2 3" xfId="35207"/>
    <cellStyle name="Normal 4 4 2 3 2" xfId="35208"/>
    <cellStyle name="Normal 4 4 2 3 2 2" xfId="35209"/>
    <cellStyle name="Normal 4 4 2 3 2 2 2" xfId="35210"/>
    <cellStyle name="Normal 4 4 2 3 2 3" xfId="35211"/>
    <cellStyle name="Normal 4 4 2 3 2 4" xfId="35212"/>
    <cellStyle name="Normal 4 4 2 3 2 5" xfId="35213"/>
    <cellStyle name="Normal 4 4 2 3 2 6" xfId="35214"/>
    <cellStyle name="Normal 4 4 2 3 3" xfId="35215"/>
    <cellStyle name="Normal 4 4 2 3 3 2" xfId="35216"/>
    <cellStyle name="Normal 4 4 2 3 3 3" xfId="35217"/>
    <cellStyle name="Normal 4 4 2 3 3 4" xfId="35218"/>
    <cellStyle name="Normal 4 4 2 3 4" xfId="35219"/>
    <cellStyle name="Normal 4 4 2 3 5" xfId="35220"/>
    <cellStyle name="Normal 4 4 2 3 6" xfId="35221"/>
    <cellStyle name="Normal 4 4 2 3 7" xfId="35222"/>
    <cellStyle name="Normal 4 4 2 3 8" xfId="35223"/>
    <cellStyle name="Normal 4 4 2 3 9" xfId="35224"/>
    <cellStyle name="Normal 4 4 2 4" xfId="35225"/>
    <cellStyle name="Normal 4 4 2 4 2" xfId="35226"/>
    <cellStyle name="Normal 4 4 2 4 2 2" xfId="35227"/>
    <cellStyle name="Normal 4 4 2 4 2 2 2" xfId="35228"/>
    <cellStyle name="Normal 4 4 2 4 2 3" xfId="35229"/>
    <cellStyle name="Normal 4 4 2 4 2 4" xfId="35230"/>
    <cellStyle name="Normal 4 4 2 4 2 5" xfId="35231"/>
    <cellStyle name="Normal 4 4 2 4 2 6" xfId="35232"/>
    <cellStyle name="Normal 4 4 2 4 3" xfId="35233"/>
    <cellStyle name="Normal 4 4 2 4 3 2" xfId="35234"/>
    <cellStyle name="Normal 4 4 2 4 3 3" xfId="35235"/>
    <cellStyle name="Normal 4 4 2 4 4" xfId="35236"/>
    <cellStyle name="Normal 4 4 2 4 5" xfId="35237"/>
    <cellStyle name="Normal 4 4 2 4 6" xfId="35238"/>
    <cellStyle name="Normal 4 4 2 4 7" xfId="35239"/>
    <cellStyle name="Normal 4 4 2 4 8" xfId="35240"/>
    <cellStyle name="Normal 4 4 2 5" xfId="35241"/>
    <cellStyle name="Normal 4 4 2 5 2" xfId="35242"/>
    <cellStyle name="Normal 4 4 2 5 2 2" xfId="35243"/>
    <cellStyle name="Normal 4 4 2 5 3" xfId="35244"/>
    <cellStyle name="Normal 4 4 2 5 4" xfId="35245"/>
    <cellStyle name="Normal 4 4 2 5 5" xfId="35246"/>
    <cellStyle name="Normal 4 4 2 5 6" xfId="35247"/>
    <cellStyle name="Normal 4 4 2 6" xfId="35248"/>
    <cellStyle name="Normal 4 4 2 6 2" xfId="35249"/>
    <cellStyle name="Normal 4 4 2 6 3" xfId="35250"/>
    <cellStyle name="Normal 4 4 2 6 4" xfId="35251"/>
    <cellStyle name="Normal 4 4 2 7" xfId="35252"/>
    <cellStyle name="Normal 4 4 2 8" xfId="35253"/>
    <cellStyle name="Normal 4 4 2 9" xfId="35254"/>
    <cellStyle name="Normal 4 4 3" xfId="35255"/>
    <cellStyle name="Normal 4 4 3 10" xfId="35256"/>
    <cellStyle name="Normal 4 4 3 2" xfId="35257"/>
    <cellStyle name="Normal 4 4 3 2 2" xfId="35258"/>
    <cellStyle name="Normal 4 4 3 2 2 2" xfId="35259"/>
    <cellStyle name="Normal 4 4 3 2 2 2 2" xfId="35260"/>
    <cellStyle name="Normal 4 4 3 2 2 3" xfId="35261"/>
    <cellStyle name="Normal 4 4 3 2 2 4" xfId="35262"/>
    <cellStyle name="Normal 4 4 3 2 2 5" xfId="35263"/>
    <cellStyle name="Normal 4 4 3 2 2 6" xfId="35264"/>
    <cellStyle name="Normal 4 4 3 2 3" xfId="35265"/>
    <cellStyle name="Normal 4 4 3 2 3 2" xfId="35266"/>
    <cellStyle name="Normal 4 4 3 2 3 3" xfId="35267"/>
    <cellStyle name="Normal 4 4 3 2 4" xfId="35268"/>
    <cellStyle name="Normal 4 4 3 2 5" xfId="35269"/>
    <cellStyle name="Normal 4 4 3 2 6" xfId="35270"/>
    <cellStyle name="Normal 4 4 3 2 7" xfId="35271"/>
    <cellStyle name="Normal 4 4 3 2 8" xfId="35272"/>
    <cellStyle name="Normal 4 4 3 3" xfId="35273"/>
    <cellStyle name="Normal 4 4 3 3 2" xfId="35274"/>
    <cellStyle name="Normal 4 4 3 3 2 2" xfId="35275"/>
    <cellStyle name="Normal 4 4 3 3 3" xfId="35276"/>
    <cellStyle name="Normal 4 4 3 3 4" xfId="35277"/>
    <cellStyle name="Normal 4 4 3 3 5" xfId="35278"/>
    <cellStyle name="Normal 4 4 3 3 6" xfId="35279"/>
    <cellStyle name="Normal 4 4 3 4" xfId="35280"/>
    <cellStyle name="Normal 4 4 3 4 2" xfId="35281"/>
    <cellStyle name="Normal 4 4 3 4 3" xfId="35282"/>
    <cellStyle name="Normal 4 4 3 4 4" xfId="35283"/>
    <cellStyle name="Normal 4 4 3 5" xfId="35284"/>
    <cellStyle name="Normal 4 4 3 6" xfId="35285"/>
    <cellStyle name="Normal 4 4 3 7" xfId="35286"/>
    <cellStyle name="Normal 4 4 3 8" xfId="35287"/>
    <cellStyle name="Normal 4 4 3 9" xfId="35288"/>
    <cellStyle name="Normal 4 40" xfId="35289"/>
    <cellStyle name="Normal 4 41" xfId="35290"/>
    <cellStyle name="Normal 4 41 10" xfId="35291"/>
    <cellStyle name="Normal 4 41 2" xfId="35292"/>
    <cellStyle name="Normal 4 41 2 2" xfId="35293"/>
    <cellStyle name="Normal 4 41 2 2 2" xfId="35294"/>
    <cellStyle name="Normal 4 41 2 2 2 2" xfId="35295"/>
    <cellStyle name="Normal 4 41 2 2 3" xfId="35296"/>
    <cellStyle name="Normal 4 41 2 2 4" xfId="35297"/>
    <cellStyle name="Normal 4 41 2 2 5" xfId="35298"/>
    <cellStyle name="Normal 4 41 2 2 6" xfId="35299"/>
    <cellStyle name="Normal 4 41 2 3" xfId="35300"/>
    <cellStyle name="Normal 4 41 2 3 2" xfId="35301"/>
    <cellStyle name="Normal 4 41 2 3 3" xfId="35302"/>
    <cellStyle name="Normal 4 41 2 4" xfId="35303"/>
    <cellStyle name="Normal 4 41 2 5" xfId="35304"/>
    <cellStyle name="Normal 4 41 2 6" xfId="35305"/>
    <cellStyle name="Normal 4 41 2 7" xfId="35306"/>
    <cellStyle name="Normal 4 41 2 8" xfId="35307"/>
    <cellStyle name="Normal 4 41 3" xfId="35308"/>
    <cellStyle name="Normal 4 41 3 2" xfId="35309"/>
    <cellStyle name="Normal 4 41 3 2 2" xfId="35310"/>
    <cellStyle name="Normal 4 41 3 3" xfId="35311"/>
    <cellStyle name="Normal 4 41 3 4" xfId="35312"/>
    <cellStyle name="Normal 4 41 3 5" xfId="35313"/>
    <cellStyle name="Normal 4 41 3 6" xfId="35314"/>
    <cellStyle name="Normal 4 41 4" xfId="35315"/>
    <cellStyle name="Normal 4 41 4 2" xfId="35316"/>
    <cellStyle name="Normal 4 41 4 3" xfId="35317"/>
    <cellStyle name="Normal 4 41 4 4" xfId="35318"/>
    <cellStyle name="Normal 4 41 5" xfId="35319"/>
    <cellStyle name="Normal 4 41 6" xfId="35320"/>
    <cellStyle name="Normal 4 41 7" xfId="35321"/>
    <cellStyle name="Normal 4 41 8" xfId="35322"/>
    <cellStyle name="Normal 4 41 9" xfId="35323"/>
    <cellStyle name="Normal 4 42" xfId="35324"/>
    <cellStyle name="Normal 4 42 2" xfId="35325"/>
    <cellStyle name="Normal 4 42 2 2" xfId="35326"/>
    <cellStyle name="Normal 4 42 2 2 2" xfId="35327"/>
    <cellStyle name="Normal 4 42 2 3" xfId="35328"/>
    <cellStyle name="Normal 4 42 2 4" xfId="35329"/>
    <cellStyle name="Normal 4 42 2 5" xfId="35330"/>
    <cellStyle name="Normal 4 42 2 6" xfId="35331"/>
    <cellStyle name="Normal 4 42 3" xfId="35332"/>
    <cellStyle name="Normal 4 42 3 2" xfId="35333"/>
    <cellStyle name="Normal 4 42 3 3" xfId="35334"/>
    <cellStyle name="Normal 4 42 3 4" xfId="35335"/>
    <cellStyle name="Normal 4 42 4" xfId="35336"/>
    <cellStyle name="Normal 4 42 5" xfId="35337"/>
    <cellStyle name="Normal 4 42 6" xfId="35338"/>
    <cellStyle name="Normal 4 42 7" xfId="35339"/>
    <cellStyle name="Normal 4 42 8" xfId="35340"/>
    <cellStyle name="Normal 4 42 9" xfId="35341"/>
    <cellStyle name="Normal 4 43" xfId="35342"/>
    <cellStyle name="Normal 4 43 2" xfId="35343"/>
    <cellStyle name="Normal 4 43 2 2" xfId="35344"/>
    <cellStyle name="Normal 4 43 2 2 2" xfId="35345"/>
    <cellStyle name="Normal 4 43 2 3" xfId="35346"/>
    <cellStyle name="Normal 4 43 2 4" xfId="35347"/>
    <cellStyle name="Normal 4 43 2 5" xfId="35348"/>
    <cellStyle name="Normal 4 43 2 6" xfId="35349"/>
    <cellStyle name="Normal 4 43 3" xfId="35350"/>
    <cellStyle name="Normal 4 43 3 2" xfId="35351"/>
    <cellStyle name="Normal 4 43 3 3" xfId="35352"/>
    <cellStyle name="Normal 4 43 4" xfId="35353"/>
    <cellStyle name="Normal 4 43 5" xfId="35354"/>
    <cellStyle name="Normal 4 43 6" xfId="35355"/>
    <cellStyle name="Normal 4 43 7" xfId="35356"/>
    <cellStyle name="Normal 4 43 8" xfId="35357"/>
    <cellStyle name="Normal 4 44" xfId="35358"/>
    <cellStyle name="Normal 4 44 2" xfId="35359"/>
    <cellStyle name="Normal 4 44 2 2" xfId="35360"/>
    <cellStyle name="Normal 4 44 2 3" xfId="35361"/>
    <cellStyle name="Normal 4 44 3" xfId="35362"/>
    <cellStyle name="Normal 4 44 4" xfId="35363"/>
    <cellStyle name="Normal 4 44 5" xfId="35364"/>
    <cellStyle name="Normal 4 44 6" xfId="35365"/>
    <cellStyle name="Normal 4 44 7" xfId="35366"/>
    <cellStyle name="Normal 4 45" xfId="35367"/>
    <cellStyle name="Normal 4 45 2" xfId="35368"/>
    <cellStyle name="Normal 4 45 3" xfId="35369"/>
    <cellStyle name="Normal 4 45 4" xfId="35370"/>
    <cellStyle name="Normal 4 45 5" xfId="35371"/>
    <cellStyle name="Normal 4 45 6" xfId="35372"/>
    <cellStyle name="Normal 4 46" xfId="35373"/>
    <cellStyle name="Normal 4 47" xfId="35374"/>
    <cellStyle name="Normal 4 48" xfId="35375"/>
    <cellStyle name="Normal 4 49" xfId="35376"/>
    <cellStyle name="Normal 4 5" xfId="1037"/>
    <cellStyle name="Normal 4 5 2" xfId="35377"/>
    <cellStyle name="Normal 4 5 2 10" xfId="35378"/>
    <cellStyle name="Normal 4 5 2 11" xfId="35379"/>
    <cellStyle name="Normal 4 5 2 12" xfId="35380"/>
    <cellStyle name="Normal 4 5 2 2" xfId="35381"/>
    <cellStyle name="Normal 4 5 2 3" xfId="35382"/>
    <cellStyle name="Normal 4 5 2 3 2" xfId="35383"/>
    <cellStyle name="Normal 4 5 2 3 2 2" xfId="35384"/>
    <cellStyle name="Normal 4 5 2 3 2 2 2" xfId="35385"/>
    <cellStyle name="Normal 4 5 2 3 2 3" xfId="35386"/>
    <cellStyle name="Normal 4 5 2 3 2 4" xfId="35387"/>
    <cellStyle name="Normal 4 5 2 3 2 5" xfId="35388"/>
    <cellStyle name="Normal 4 5 2 3 2 6" xfId="35389"/>
    <cellStyle name="Normal 4 5 2 3 3" xfId="35390"/>
    <cellStyle name="Normal 4 5 2 3 3 2" xfId="35391"/>
    <cellStyle name="Normal 4 5 2 3 3 3" xfId="35392"/>
    <cellStyle name="Normal 4 5 2 3 3 4" xfId="35393"/>
    <cellStyle name="Normal 4 5 2 3 4" xfId="35394"/>
    <cellStyle name="Normal 4 5 2 3 5" xfId="35395"/>
    <cellStyle name="Normal 4 5 2 3 6" xfId="35396"/>
    <cellStyle name="Normal 4 5 2 3 7" xfId="35397"/>
    <cellStyle name="Normal 4 5 2 3 8" xfId="35398"/>
    <cellStyle name="Normal 4 5 2 3 9" xfId="35399"/>
    <cellStyle name="Normal 4 5 2 4" xfId="35400"/>
    <cellStyle name="Normal 4 5 2 4 2" xfId="35401"/>
    <cellStyle name="Normal 4 5 2 4 2 2" xfId="35402"/>
    <cellStyle name="Normal 4 5 2 4 2 2 2" xfId="35403"/>
    <cellStyle name="Normal 4 5 2 4 2 3" xfId="35404"/>
    <cellStyle name="Normal 4 5 2 4 2 4" xfId="35405"/>
    <cellStyle name="Normal 4 5 2 4 2 5" xfId="35406"/>
    <cellStyle name="Normal 4 5 2 4 2 6" xfId="35407"/>
    <cellStyle name="Normal 4 5 2 4 3" xfId="35408"/>
    <cellStyle name="Normal 4 5 2 4 3 2" xfId="35409"/>
    <cellStyle name="Normal 4 5 2 4 3 3" xfId="35410"/>
    <cellStyle name="Normal 4 5 2 4 4" xfId="35411"/>
    <cellStyle name="Normal 4 5 2 4 5" xfId="35412"/>
    <cellStyle name="Normal 4 5 2 4 6" xfId="35413"/>
    <cellStyle name="Normal 4 5 2 4 7" xfId="35414"/>
    <cellStyle name="Normal 4 5 2 4 8" xfId="35415"/>
    <cellStyle name="Normal 4 5 2 5" xfId="35416"/>
    <cellStyle name="Normal 4 5 2 5 2" xfId="35417"/>
    <cellStyle name="Normal 4 5 2 5 2 2" xfId="35418"/>
    <cellStyle name="Normal 4 5 2 5 3" xfId="35419"/>
    <cellStyle name="Normal 4 5 2 5 4" xfId="35420"/>
    <cellStyle name="Normal 4 5 2 5 5" xfId="35421"/>
    <cellStyle name="Normal 4 5 2 5 6" xfId="35422"/>
    <cellStyle name="Normal 4 5 2 6" xfId="35423"/>
    <cellStyle name="Normal 4 5 2 6 2" xfId="35424"/>
    <cellStyle name="Normal 4 5 2 6 3" xfId="35425"/>
    <cellStyle name="Normal 4 5 2 6 4" xfId="35426"/>
    <cellStyle name="Normal 4 5 2 7" xfId="35427"/>
    <cellStyle name="Normal 4 5 2 8" xfId="35428"/>
    <cellStyle name="Normal 4 5 2 9" xfId="35429"/>
    <cellStyle name="Normal 4 5 3" xfId="35430"/>
    <cellStyle name="Normal 4 5 3 10" xfId="35431"/>
    <cellStyle name="Normal 4 5 3 2" xfId="35432"/>
    <cellStyle name="Normal 4 5 3 2 2" xfId="35433"/>
    <cellStyle name="Normal 4 5 3 2 2 2" xfId="35434"/>
    <cellStyle name="Normal 4 5 3 2 2 2 2" xfId="35435"/>
    <cellStyle name="Normal 4 5 3 2 2 3" xfId="35436"/>
    <cellStyle name="Normal 4 5 3 2 2 4" xfId="35437"/>
    <cellStyle name="Normal 4 5 3 2 2 5" xfId="35438"/>
    <cellStyle name="Normal 4 5 3 2 2 6" xfId="35439"/>
    <cellStyle name="Normal 4 5 3 2 3" xfId="35440"/>
    <cellStyle name="Normal 4 5 3 2 3 2" xfId="35441"/>
    <cellStyle name="Normal 4 5 3 2 3 3" xfId="35442"/>
    <cellStyle name="Normal 4 5 3 2 4" xfId="35443"/>
    <cellStyle name="Normal 4 5 3 2 5" xfId="35444"/>
    <cellStyle name="Normal 4 5 3 2 6" xfId="35445"/>
    <cellStyle name="Normal 4 5 3 2 7" xfId="35446"/>
    <cellStyle name="Normal 4 5 3 2 8" xfId="35447"/>
    <cellStyle name="Normal 4 5 3 3" xfId="35448"/>
    <cellStyle name="Normal 4 5 3 3 2" xfId="35449"/>
    <cellStyle name="Normal 4 5 3 3 2 2" xfId="35450"/>
    <cellStyle name="Normal 4 5 3 3 3" xfId="35451"/>
    <cellStyle name="Normal 4 5 3 3 4" xfId="35452"/>
    <cellStyle name="Normal 4 5 3 3 5" xfId="35453"/>
    <cellStyle name="Normal 4 5 3 3 6" xfId="35454"/>
    <cellStyle name="Normal 4 5 3 4" xfId="35455"/>
    <cellStyle name="Normal 4 5 3 4 2" xfId="35456"/>
    <cellStyle name="Normal 4 5 3 4 3" xfId="35457"/>
    <cellStyle name="Normal 4 5 3 4 4" xfId="35458"/>
    <cellStyle name="Normal 4 5 3 5" xfId="35459"/>
    <cellStyle name="Normal 4 5 3 6" xfId="35460"/>
    <cellStyle name="Normal 4 5 3 7" xfId="35461"/>
    <cellStyle name="Normal 4 5 3 8" xfId="35462"/>
    <cellStyle name="Normal 4 5 3 9" xfId="35463"/>
    <cellStyle name="Normal 4 50" xfId="35464"/>
    <cellStyle name="Normal 4 51" xfId="35465"/>
    <cellStyle name="Normal 4 6" xfId="1038"/>
    <cellStyle name="Normal 4 7" xfId="1039"/>
    <cellStyle name="Normal 4 8" xfId="1040"/>
    <cellStyle name="Normal 4 9" xfId="1041"/>
    <cellStyle name="Normal 40" xfId="1042"/>
    <cellStyle name="Normal 40 2" xfId="1043"/>
    <cellStyle name="Normal 41" xfId="1044"/>
    <cellStyle name="Normal 41 2" xfId="1045"/>
    <cellStyle name="Normal 42" xfId="1046"/>
    <cellStyle name="Normal 42 2" xfId="1047"/>
    <cellStyle name="Normal 43" xfId="1048"/>
    <cellStyle name="Normal 44" xfId="1049"/>
    <cellStyle name="Normal 45" xfId="1050"/>
    <cellStyle name="Normal 46" xfId="1051"/>
    <cellStyle name="Normal 46 2" xfId="44"/>
    <cellStyle name="Normal 46 2 2" xfId="2484"/>
    <cellStyle name="Normal 46 2 3" xfId="2485"/>
    <cellStyle name="Normal 46 3" xfId="1677"/>
    <cellStyle name="Normal 46 4" xfId="35466"/>
    <cellStyle name="Normal 47" xfId="1052"/>
    <cellStyle name="Normal 47 2" xfId="1053"/>
    <cellStyle name="Normal 48" xfId="1054"/>
    <cellStyle name="Normal 48 2" xfId="1055"/>
    <cellStyle name="Normal 49" xfId="1056"/>
    <cellStyle name="Normal 5" xfId="1667"/>
    <cellStyle name="Normal 5 10" xfId="2486"/>
    <cellStyle name="Normal 5 11" xfId="2487"/>
    <cellStyle name="Normal 5 12" xfId="2488"/>
    <cellStyle name="Normal 5 13" xfId="2489"/>
    <cellStyle name="Normal 5 14" xfId="2490"/>
    <cellStyle name="Normal 5 15" xfId="2491"/>
    <cellStyle name="Normal 5 16" xfId="2492"/>
    <cellStyle name="Normal 5 17" xfId="2493"/>
    <cellStyle name="Normal 5 18" xfId="2494"/>
    <cellStyle name="Normal 5 19" xfId="2495"/>
    <cellStyle name="Normal 5 2" xfId="1057"/>
    <cellStyle name="Normal 5 2 2" xfId="1058"/>
    <cellStyle name="Normal 5 2 2 10" xfId="35467"/>
    <cellStyle name="Normal 5 2 2 11" xfId="35468"/>
    <cellStyle name="Normal 5 2 2 12" xfId="35469"/>
    <cellStyle name="Normal 5 2 2 13" xfId="35470"/>
    <cellStyle name="Normal 5 2 2 14" xfId="35471"/>
    <cellStyle name="Normal 5 2 2 2" xfId="35472"/>
    <cellStyle name="Normal 5 2 2 2 10" xfId="35473"/>
    <cellStyle name="Normal 5 2 2 2 2" xfId="35474"/>
    <cellStyle name="Normal 5 2 2 2 2 2" xfId="35475"/>
    <cellStyle name="Normal 5 2 2 2 2 2 2" xfId="35476"/>
    <cellStyle name="Normal 5 2 2 2 2 2 2 2" xfId="35477"/>
    <cellStyle name="Normal 5 2 2 2 2 2 3" xfId="35478"/>
    <cellStyle name="Normal 5 2 2 2 2 2 4" xfId="35479"/>
    <cellStyle name="Normal 5 2 2 2 2 2 5" xfId="35480"/>
    <cellStyle name="Normal 5 2 2 2 2 2 6" xfId="35481"/>
    <cellStyle name="Normal 5 2 2 2 2 3" xfId="35482"/>
    <cellStyle name="Normal 5 2 2 2 2 3 2" xfId="35483"/>
    <cellStyle name="Normal 5 2 2 2 2 3 3" xfId="35484"/>
    <cellStyle name="Normal 5 2 2 2 2 4" xfId="35485"/>
    <cellStyle name="Normal 5 2 2 2 2 5" xfId="35486"/>
    <cellStyle name="Normal 5 2 2 2 2 6" xfId="35487"/>
    <cellStyle name="Normal 5 2 2 2 2 7" xfId="35488"/>
    <cellStyle name="Normal 5 2 2 2 2 8" xfId="35489"/>
    <cellStyle name="Normal 5 2 2 2 3" xfId="35490"/>
    <cellStyle name="Normal 5 2 2 2 3 2" xfId="35491"/>
    <cellStyle name="Normal 5 2 2 2 3 2 2" xfId="35492"/>
    <cellStyle name="Normal 5 2 2 2 3 3" xfId="35493"/>
    <cellStyle name="Normal 5 2 2 2 3 4" xfId="35494"/>
    <cellStyle name="Normal 5 2 2 2 3 5" xfId="35495"/>
    <cellStyle name="Normal 5 2 2 2 3 6" xfId="35496"/>
    <cellStyle name="Normal 5 2 2 2 4" xfId="35497"/>
    <cellStyle name="Normal 5 2 2 2 4 2" xfId="35498"/>
    <cellStyle name="Normal 5 2 2 2 4 3" xfId="35499"/>
    <cellStyle name="Normal 5 2 2 2 4 4" xfId="35500"/>
    <cellStyle name="Normal 5 2 2 2 5" xfId="35501"/>
    <cellStyle name="Normal 5 2 2 2 6" xfId="35502"/>
    <cellStyle name="Normal 5 2 2 2 7" xfId="35503"/>
    <cellStyle name="Normal 5 2 2 2 8" xfId="35504"/>
    <cellStyle name="Normal 5 2 2 2 9" xfId="35505"/>
    <cellStyle name="Normal 5 2 2 3" xfId="35506"/>
    <cellStyle name="Normal 5 2 2 3 10" xfId="35507"/>
    <cellStyle name="Normal 5 2 2 3 2" xfId="35508"/>
    <cellStyle name="Normal 5 2 2 3 2 2" xfId="35509"/>
    <cellStyle name="Normal 5 2 2 3 2 2 2" xfId="35510"/>
    <cellStyle name="Normal 5 2 2 3 2 2 2 2" xfId="35511"/>
    <cellStyle name="Normal 5 2 2 3 2 2 3" xfId="35512"/>
    <cellStyle name="Normal 5 2 2 3 2 2 4" xfId="35513"/>
    <cellStyle name="Normal 5 2 2 3 2 2 5" xfId="35514"/>
    <cellStyle name="Normal 5 2 2 3 2 2 6" xfId="35515"/>
    <cellStyle name="Normal 5 2 2 3 2 3" xfId="35516"/>
    <cellStyle name="Normal 5 2 2 3 2 3 2" xfId="35517"/>
    <cellStyle name="Normal 5 2 2 3 2 3 3" xfId="35518"/>
    <cellStyle name="Normal 5 2 2 3 2 4" xfId="35519"/>
    <cellStyle name="Normal 5 2 2 3 2 5" xfId="35520"/>
    <cellStyle name="Normal 5 2 2 3 2 6" xfId="35521"/>
    <cellStyle name="Normal 5 2 2 3 2 7" xfId="35522"/>
    <cellStyle name="Normal 5 2 2 3 2 8" xfId="35523"/>
    <cellStyle name="Normal 5 2 2 3 3" xfId="35524"/>
    <cellStyle name="Normal 5 2 2 3 3 2" xfId="35525"/>
    <cellStyle name="Normal 5 2 2 3 3 2 2" xfId="35526"/>
    <cellStyle name="Normal 5 2 2 3 3 3" xfId="35527"/>
    <cellStyle name="Normal 5 2 2 3 3 4" xfId="35528"/>
    <cellStyle name="Normal 5 2 2 3 3 5" xfId="35529"/>
    <cellStyle name="Normal 5 2 2 3 3 6" xfId="35530"/>
    <cellStyle name="Normal 5 2 2 3 4" xfId="35531"/>
    <cellStyle name="Normal 5 2 2 3 4 2" xfId="35532"/>
    <cellStyle name="Normal 5 2 2 3 4 3" xfId="35533"/>
    <cellStyle name="Normal 5 2 2 3 4 4" xfId="35534"/>
    <cellStyle name="Normal 5 2 2 3 5" xfId="35535"/>
    <cellStyle name="Normal 5 2 2 3 6" xfId="35536"/>
    <cellStyle name="Normal 5 2 2 3 7" xfId="35537"/>
    <cellStyle name="Normal 5 2 2 3 8" xfId="35538"/>
    <cellStyle name="Normal 5 2 2 3 9" xfId="35539"/>
    <cellStyle name="Normal 5 2 2 4" xfId="35540"/>
    <cellStyle name="Normal 5 2 2 4 10" xfId="35541"/>
    <cellStyle name="Normal 5 2 2 4 2" xfId="35542"/>
    <cellStyle name="Normal 5 2 2 4 2 2" xfId="35543"/>
    <cellStyle name="Normal 5 2 2 4 2 2 2" xfId="35544"/>
    <cellStyle name="Normal 5 2 2 4 2 2 2 2" xfId="35545"/>
    <cellStyle name="Normal 5 2 2 4 2 2 3" xfId="35546"/>
    <cellStyle name="Normal 5 2 2 4 2 2 4" xfId="35547"/>
    <cellStyle name="Normal 5 2 2 4 2 2 5" xfId="35548"/>
    <cellStyle name="Normal 5 2 2 4 2 2 6" xfId="35549"/>
    <cellStyle name="Normal 5 2 2 4 2 3" xfId="35550"/>
    <cellStyle name="Normal 5 2 2 4 2 3 2" xfId="35551"/>
    <cellStyle name="Normal 5 2 2 4 2 3 3" xfId="35552"/>
    <cellStyle name="Normal 5 2 2 4 2 4" xfId="35553"/>
    <cellStyle name="Normal 5 2 2 4 2 5" xfId="35554"/>
    <cellStyle name="Normal 5 2 2 4 2 6" xfId="35555"/>
    <cellStyle name="Normal 5 2 2 4 2 7" xfId="35556"/>
    <cellStyle name="Normal 5 2 2 4 2 8" xfId="35557"/>
    <cellStyle name="Normal 5 2 2 4 3" xfId="35558"/>
    <cellStyle name="Normal 5 2 2 4 3 2" xfId="35559"/>
    <cellStyle name="Normal 5 2 2 4 3 2 2" xfId="35560"/>
    <cellStyle name="Normal 5 2 2 4 3 3" xfId="35561"/>
    <cellStyle name="Normal 5 2 2 4 3 4" xfId="35562"/>
    <cellStyle name="Normal 5 2 2 4 3 5" xfId="35563"/>
    <cellStyle name="Normal 5 2 2 4 3 6" xfId="35564"/>
    <cellStyle name="Normal 5 2 2 4 4" xfId="35565"/>
    <cellStyle name="Normal 5 2 2 4 4 2" xfId="35566"/>
    <cellStyle name="Normal 5 2 2 4 4 3" xfId="35567"/>
    <cellStyle name="Normal 5 2 2 4 4 4" xfId="35568"/>
    <cellStyle name="Normal 5 2 2 4 5" xfId="35569"/>
    <cellStyle name="Normal 5 2 2 4 6" xfId="35570"/>
    <cellStyle name="Normal 5 2 2 4 7" xfId="35571"/>
    <cellStyle name="Normal 5 2 2 4 8" xfId="35572"/>
    <cellStyle name="Normal 5 2 2 4 9" xfId="35573"/>
    <cellStyle name="Normal 5 2 2 5" xfId="35574"/>
    <cellStyle name="Normal 5 2 2 5 2" xfId="35575"/>
    <cellStyle name="Normal 5 2 2 5 2 2" xfId="35576"/>
    <cellStyle name="Normal 5 2 2 5 2 2 2" xfId="35577"/>
    <cellStyle name="Normal 5 2 2 5 2 3" xfId="35578"/>
    <cellStyle name="Normal 5 2 2 5 2 4" xfId="35579"/>
    <cellStyle name="Normal 5 2 2 5 2 5" xfId="35580"/>
    <cellStyle name="Normal 5 2 2 5 2 6" xfId="35581"/>
    <cellStyle name="Normal 5 2 2 5 3" xfId="35582"/>
    <cellStyle name="Normal 5 2 2 5 3 2" xfId="35583"/>
    <cellStyle name="Normal 5 2 2 5 3 3" xfId="35584"/>
    <cellStyle name="Normal 5 2 2 5 3 4" xfId="35585"/>
    <cellStyle name="Normal 5 2 2 5 4" xfId="35586"/>
    <cellStyle name="Normal 5 2 2 5 5" xfId="35587"/>
    <cellStyle name="Normal 5 2 2 5 6" xfId="35588"/>
    <cellStyle name="Normal 5 2 2 5 7" xfId="35589"/>
    <cellStyle name="Normal 5 2 2 5 8" xfId="35590"/>
    <cellStyle name="Normal 5 2 2 5 9" xfId="35591"/>
    <cellStyle name="Normal 5 2 2 6" xfId="35592"/>
    <cellStyle name="Normal 5 2 2 6 2" xfId="35593"/>
    <cellStyle name="Normal 5 2 2 6 2 2" xfId="35594"/>
    <cellStyle name="Normal 5 2 2 6 2 2 2" xfId="35595"/>
    <cellStyle name="Normal 5 2 2 6 2 3" xfId="35596"/>
    <cellStyle name="Normal 5 2 2 6 2 4" xfId="35597"/>
    <cellStyle name="Normal 5 2 2 6 2 5" xfId="35598"/>
    <cellStyle name="Normal 5 2 2 6 2 6" xfId="35599"/>
    <cellStyle name="Normal 5 2 2 6 3" xfId="35600"/>
    <cellStyle name="Normal 5 2 2 6 3 2" xfId="35601"/>
    <cellStyle name="Normal 5 2 2 6 3 3" xfId="35602"/>
    <cellStyle name="Normal 5 2 2 6 4" xfId="35603"/>
    <cellStyle name="Normal 5 2 2 6 5" xfId="35604"/>
    <cellStyle name="Normal 5 2 2 6 6" xfId="35605"/>
    <cellStyle name="Normal 5 2 2 6 7" xfId="35606"/>
    <cellStyle name="Normal 5 2 2 6 8" xfId="35607"/>
    <cellStyle name="Normal 5 2 2 7" xfId="35608"/>
    <cellStyle name="Normal 5 2 2 7 2" xfId="35609"/>
    <cellStyle name="Normal 5 2 2 7 2 2" xfId="35610"/>
    <cellStyle name="Normal 5 2 2 7 2 3" xfId="35611"/>
    <cellStyle name="Normal 5 2 2 7 3" xfId="35612"/>
    <cellStyle name="Normal 5 2 2 7 4" xfId="35613"/>
    <cellStyle name="Normal 5 2 2 7 5" xfId="35614"/>
    <cellStyle name="Normal 5 2 2 7 6" xfId="35615"/>
    <cellStyle name="Normal 5 2 2 7 7" xfId="35616"/>
    <cellStyle name="Normal 5 2 2 8" xfId="35617"/>
    <cellStyle name="Normal 5 2 2 8 2" xfId="35618"/>
    <cellStyle name="Normal 5 2 2 8 3" xfId="35619"/>
    <cellStyle name="Normal 5 2 2 8 4" xfId="35620"/>
    <cellStyle name="Normal 5 2 2 8 5" xfId="35621"/>
    <cellStyle name="Normal 5 2 2 8 6" xfId="35622"/>
    <cellStyle name="Normal 5 2 2 9" xfId="35623"/>
    <cellStyle name="Normal 5 2 3" xfId="2496"/>
    <cellStyle name="Normal 5 2 4" xfId="35624"/>
    <cellStyle name="Normal 5 20" xfId="2497"/>
    <cellStyle name="Normal 5 21" xfId="2498"/>
    <cellStyle name="Normal 5 22" xfId="2499"/>
    <cellStyle name="Normal 5 23" xfId="2500"/>
    <cellStyle name="Normal 5 24" xfId="2501"/>
    <cellStyle name="Normal 5 25" xfId="2502"/>
    <cellStyle name="Normal 5 26" xfId="2503"/>
    <cellStyle name="Normal 5 27" xfId="2504"/>
    <cellStyle name="Normal 5 28" xfId="2505"/>
    <cellStyle name="Normal 5 29" xfId="2506"/>
    <cellStyle name="Normal 5 3" xfId="2507"/>
    <cellStyle name="Normal 5 3 2" xfId="7174"/>
    <cellStyle name="Normal 5 30" xfId="2508"/>
    <cellStyle name="Normal 5 31" xfId="2509"/>
    <cellStyle name="Normal 5 32" xfId="2510"/>
    <cellStyle name="Normal 5 33" xfId="2511"/>
    <cellStyle name="Normal 5 34" xfId="2512"/>
    <cellStyle name="Normal 5 35" xfId="2513"/>
    <cellStyle name="Normal 5 36" xfId="2514"/>
    <cellStyle name="Normal 5 37" xfId="2515"/>
    <cellStyle name="Normal 5 38" xfId="2516"/>
    <cellStyle name="Normal 5 39" xfId="2517"/>
    <cellStyle name="Normal 5 4" xfId="2518"/>
    <cellStyle name="Normal 5 40" xfId="2519"/>
    <cellStyle name="Normal 5 40 10" xfId="35625"/>
    <cellStyle name="Normal 5 40 11" xfId="35626"/>
    <cellStyle name="Normal 5 40 12" xfId="35627"/>
    <cellStyle name="Normal 5 40 2" xfId="35628"/>
    <cellStyle name="Normal 5 40 2 10" xfId="35629"/>
    <cellStyle name="Normal 5 40 2 2" xfId="35630"/>
    <cellStyle name="Normal 5 40 2 2 2" xfId="35631"/>
    <cellStyle name="Normal 5 40 2 2 2 2" xfId="35632"/>
    <cellStyle name="Normal 5 40 2 2 2 2 2" xfId="35633"/>
    <cellStyle name="Normal 5 40 2 2 2 3" xfId="35634"/>
    <cellStyle name="Normal 5 40 2 2 2 4" xfId="35635"/>
    <cellStyle name="Normal 5 40 2 2 2 5" xfId="35636"/>
    <cellStyle name="Normal 5 40 2 2 2 6" xfId="35637"/>
    <cellStyle name="Normal 5 40 2 2 3" xfId="35638"/>
    <cellStyle name="Normal 5 40 2 2 3 2" xfId="35639"/>
    <cellStyle name="Normal 5 40 2 2 3 3" xfId="35640"/>
    <cellStyle name="Normal 5 40 2 2 4" xfId="35641"/>
    <cellStyle name="Normal 5 40 2 2 5" xfId="35642"/>
    <cellStyle name="Normal 5 40 2 2 6" xfId="35643"/>
    <cellStyle name="Normal 5 40 2 2 7" xfId="35644"/>
    <cellStyle name="Normal 5 40 2 2 8" xfId="35645"/>
    <cellStyle name="Normal 5 40 2 3" xfId="35646"/>
    <cellStyle name="Normal 5 40 2 3 2" xfId="35647"/>
    <cellStyle name="Normal 5 40 2 3 2 2" xfId="35648"/>
    <cellStyle name="Normal 5 40 2 3 3" xfId="35649"/>
    <cellStyle name="Normal 5 40 2 3 4" xfId="35650"/>
    <cellStyle name="Normal 5 40 2 3 5" xfId="35651"/>
    <cellStyle name="Normal 5 40 2 3 6" xfId="35652"/>
    <cellStyle name="Normal 5 40 2 4" xfId="35653"/>
    <cellStyle name="Normal 5 40 2 4 2" xfId="35654"/>
    <cellStyle name="Normal 5 40 2 4 3" xfId="35655"/>
    <cellStyle name="Normal 5 40 2 4 4" xfId="35656"/>
    <cellStyle name="Normal 5 40 2 5" xfId="35657"/>
    <cellStyle name="Normal 5 40 2 6" xfId="35658"/>
    <cellStyle name="Normal 5 40 2 7" xfId="35659"/>
    <cellStyle name="Normal 5 40 2 8" xfId="35660"/>
    <cellStyle name="Normal 5 40 2 9" xfId="35661"/>
    <cellStyle name="Normal 5 40 3" xfId="35662"/>
    <cellStyle name="Normal 5 40 3 2" xfId="35663"/>
    <cellStyle name="Normal 5 40 3 2 2" xfId="35664"/>
    <cellStyle name="Normal 5 40 3 2 2 2" xfId="35665"/>
    <cellStyle name="Normal 5 40 3 2 3" xfId="35666"/>
    <cellStyle name="Normal 5 40 3 2 4" xfId="35667"/>
    <cellStyle name="Normal 5 40 3 2 5" xfId="35668"/>
    <cellStyle name="Normal 5 40 3 2 6" xfId="35669"/>
    <cellStyle name="Normal 5 40 3 3" xfId="35670"/>
    <cellStyle name="Normal 5 40 3 3 2" xfId="35671"/>
    <cellStyle name="Normal 5 40 3 3 3" xfId="35672"/>
    <cellStyle name="Normal 5 40 3 3 4" xfId="35673"/>
    <cellStyle name="Normal 5 40 3 4" xfId="35674"/>
    <cellStyle name="Normal 5 40 3 5" xfId="35675"/>
    <cellStyle name="Normal 5 40 3 6" xfId="35676"/>
    <cellStyle name="Normal 5 40 3 7" xfId="35677"/>
    <cellStyle name="Normal 5 40 3 8" xfId="35678"/>
    <cellStyle name="Normal 5 40 3 9" xfId="35679"/>
    <cellStyle name="Normal 5 40 4" xfId="35680"/>
    <cellStyle name="Normal 5 40 4 2" xfId="35681"/>
    <cellStyle name="Normal 5 40 4 2 2" xfId="35682"/>
    <cellStyle name="Normal 5 40 4 2 2 2" xfId="35683"/>
    <cellStyle name="Normal 5 40 4 2 3" xfId="35684"/>
    <cellStyle name="Normal 5 40 4 2 4" xfId="35685"/>
    <cellStyle name="Normal 5 40 4 2 5" xfId="35686"/>
    <cellStyle name="Normal 5 40 4 2 6" xfId="35687"/>
    <cellStyle name="Normal 5 40 4 3" xfId="35688"/>
    <cellStyle name="Normal 5 40 4 3 2" xfId="35689"/>
    <cellStyle name="Normal 5 40 4 3 3" xfId="35690"/>
    <cellStyle name="Normal 5 40 4 4" xfId="35691"/>
    <cellStyle name="Normal 5 40 4 5" xfId="35692"/>
    <cellStyle name="Normal 5 40 4 6" xfId="35693"/>
    <cellStyle name="Normal 5 40 4 7" xfId="35694"/>
    <cellStyle name="Normal 5 40 4 8" xfId="35695"/>
    <cellStyle name="Normal 5 40 5" xfId="35696"/>
    <cellStyle name="Normal 5 40 5 2" xfId="35697"/>
    <cellStyle name="Normal 5 40 5 2 2" xfId="35698"/>
    <cellStyle name="Normal 5 40 5 3" xfId="35699"/>
    <cellStyle name="Normal 5 40 5 4" xfId="35700"/>
    <cellStyle name="Normal 5 40 5 5" xfId="35701"/>
    <cellStyle name="Normal 5 40 5 6" xfId="35702"/>
    <cellStyle name="Normal 5 40 6" xfId="35703"/>
    <cellStyle name="Normal 5 40 6 2" xfId="35704"/>
    <cellStyle name="Normal 5 40 6 3" xfId="35705"/>
    <cellStyle name="Normal 5 40 6 4" xfId="35706"/>
    <cellStyle name="Normal 5 40 7" xfId="35707"/>
    <cellStyle name="Normal 5 40 8" xfId="35708"/>
    <cellStyle name="Normal 5 40 9" xfId="35709"/>
    <cellStyle name="Normal 5 41" xfId="2520"/>
    <cellStyle name="Normal 5 42" xfId="35710"/>
    <cellStyle name="Normal 5 43" xfId="35711"/>
    <cellStyle name="Normal 5 44" xfId="35712"/>
    <cellStyle name="Normal 5 44 10" xfId="35713"/>
    <cellStyle name="Normal 5 44 11" xfId="35714"/>
    <cellStyle name="Normal 5 44 2" xfId="35715"/>
    <cellStyle name="Normal 5 44 2 2" xfId="35716"/>
    <cellStyle name="Normal 5 44 2 2 2" xfId="35717"/>
    <cellStyle name="Normal 5 44 2 2 2 2" xfId="35718"/>
    <cellStyle name="Normal 5 44 2 2 3" xfId="35719"/>
    <cellStyle name="Normal 5 44 2 2 4" xfId="35720"/>
    <cellStyle name="Normal 5 44 2 2 5" xfId="35721"/>
    <cellStyle name="Normal 5 44 2 2 6" xfId="35722"/>
    <cellStyle name="Normal 5 44 2 3" xfId="35723"/>
    <cellStyle name="Normal 5 44 2 3 2" xfId="35724"/>
    <cellStyle name="Normal 5 44 2 3 3" xfId="35725"/>
    <cellStyle name="Normal 5 44 2 4" xfId="35726"/>
    <cellStyle name="Normal 5 44 2 5" xfId="35727"/>
    <cellStyle name="Normal 5 44 2 5 2" xfId="35728"/>
    <cellStyle name="Normal 5 44 2 6" xfId="35729"/>
    <cellStyle name="Normal 5 44 2 7" xfId="35730"/>
    <cellStyle name="Normal 5 44 2 8" xfId="35731"/>
    <cellStyle name="Normal 5 44 3" xfId="35732"/>
    <cellStyle name="Normal 5 44 3 2" xfId="35733"/>
    <cellStyle name="Normal 5 44 3 2 2" xfId="35734"/>
    <cellStyle name="Normal 5 44 3 3" xfId="35735"/>
    <cellStyle name="Normal 5 44 3 4" xfId="35736"/>
    <cellStyle name="Normal 5 44 3 5" xfId="35737"/>
    <cellStyle name="Normal 5 44 3 6" xfId="35738"/>
    <cellStyle name="Normal 5 44 4" xfId="35739"/>
    <cellStyle name="Normal 5 44 4 2" xfId="35740"/>
    <cellStyle name="Normal 5 44 4 3" xfId="35741"/>
    <cellStyle name="Normal 5 44 4 4" xfId="35742"/>
    <cellStyle name="Normal 5 44 5" xfId="35743"/>
    <cellStyle name="Normal 5 44 6" xfId="35744"/>
    <cellStyle name="Normal 5 44 7" xfId="35745"/>
    <cellStyle name="Normal 5 44 8" xfId="35746"/>
    <cellStyle name="Normal 5 44 9" xfId="35747"/>
    <cellStyle name="Normal 5 5" xfId="2521"/>
    <cellStyle name="Normal 5 6" xfId="2522"/>
    <cellStyle name="Normal 5 7" xfId="2523"/>
    <cellStyle name="Normal 5 8" xfId="2524"/>
    <cellStyle name="Normal 5 9" xfId="2525"/>
    <cellStyle name="Normal 50" xfId="1059"/>
    <cellStyle name="Normal 50 2" xfId="1060"/>
    <cellStyle name="Normal 51" xfId="1061"/>
    <cellStyle name="Normal 51 2" xfId="2903"/>
    <cellStyle name="Normal 51 2 2" xfId="35748"/>
    <cellStyle name="Normal 51 3" xfId="35749"/>
    <cellStyle name="Normal 52" xfId="1062"/>
    <cellStyle name="Normal 52 2" xfId="1063"/>
    <cellStyle name="Normal 53" xfId="1064"/>
    <cellStyle name="Normal 54" xfId="1065"/>
    <cellStyle name="Normal 55" xfId="1066"/>
    <cellStyle name="Normal 56" xfId="1067"/>
    <cellStyle name="Normal 56 2" xfId="1068"/>
    <cellStyle name="Normal 57" xfId="1069"/>
    <cellStyle name="Normal 57 2" xfId="1070"/>
    <cellStyle name="Normal 58" xfId="1071"/>
    <cellStyle name="Normal 59" xfId="1072"/>
    <cellStyle name="Normal 6" xfId="1668"/>
    <cellStyle name="Normal 6 10" xfId="2526"/>
    <cellStyle name="Normal 6 10 2" xfId="7175"/>
    <cellStyle name="Normal 6 11" xfId="2527"/>
    <cellStyle name="Normal 6 11 2" xfId="7176"/>
    <cellStyle name="Normal 6 12" xfId="2528"/>
    <cellStyle name="Normal 6 13" xfId="2529"/>
    <cellStyle name="Normal 6 14" xfId="2530"/>
    <cellStyle name="Normal 6 15" xfId="2531"/>
    <cellStyle name="Normal 6 16" xfId="2532"/>
    <cellStyle name="Normal 6 17" xfId="2533"/>
    <cellStyle name="Normal 6 18" xfId="2534"/>
    <cellStyle name="Normal 6 19" xfId="2535"/>
    <cellStyle name="Normal 6 2" xfId="1073"/>
    <cellStyle name="Normal 6 2 2" xfId="2536"/>
    <cellStyle name="Normal 6 2 2 2" xfId="3008"/>
    <cellStyle name="Normal 6 2 3" xfId="35750"/>
    <cellStyle name="Normal 6 20" xfId="2537"/>
    <cellStyle name="Normal 6 21" xfId="2538"/>
    <cellStyle name="Normal 6 22" xfId="2539"/>
    <cellStyle name="Normal 6 23" xfId="2540"/>
    <cellStyle name="Normal 6 24" xfId="2541"/>
    <cellStyle name="Normal 6 25" xfId="2542"/>
    <cellStyle name="Normal 6 26" xfId="2543"/>
    <cellStyle name="Normal 6 27" xfId="2544"/>
    <cellStyle name="Normal 6 28" xfId="2545"/>
    <cellStyle name="Normal 6 29" xfId="2546"/>
    <cellStyle name="Normal 6 3" xfId="1074"/>
    <cellStyle name="Normal 6 3 2" xfId="7177"/>
    <cellStyle name="Normal 6 30" xfId="2547"/>
    <cellStyle name="Normal 6 31" xfId="2548"/>
    <cellStyle name="Normal 6 32" xfId="2549"/>
    <cellStyle name="Normal 6 33" xfId="2550"/>
    <cellStyle name="Normal 6 34" xfId="2551"/>
    <cellStyle name="Normal 6 35" xfId="2552"/>
    <cellStyle name="Normal 6 36" xfId="2553"/>
    <cellStyle name="Normal 6 37" xfId="2554"/>
    <cellStyle name="Normal 6 38" xfId="2555"/>
    <cellStyle name="Normal 6 39" xfId="2556"/>
    <cellStyle name="Normal 6 4" xfId="2557"/>
    <cellStyle name="Normal 6 4 2" xfId="3009"/>
    <cellStyle name="Normal 6 40" xfId="2558"/>
    <cellStyle name="Normal 6 41" xfId="35751"/>
    <cellStyle name="Normal 6 5" xfId="2559"/>
    <cellStyle name="Normal 6 5 2" xfId="7178"/>
    <cellStyle name="Normal 6 5 2 10" xfId="35752"/>
    <cellStyle name="Normal 6 5 2 11" xfId="35753"/>
    <cellStyle name="Normal 6 5 2 2" xfId="35754"/>
    <cellStyle name="Normal 6 5 2 2 2" xfId="35755"/>
    <cellStyle name="Normal 6 5 2 2 2 2" xfId="35756"/>
    <cellStyle name="Normal 6 5 2 2 2 2 2" xfId="35757"/>
    <cellStyle name="Normal 6 5 2 2 2 3" xfId="35758"/>
    <cellStyle name="Normal 6 5 2 2 2 4" xfId="35759"/>
    <cellStyle name="Normal 6 5 2 2 2 5" xfId="35760"/>
    <cellStyle name="Normal 6 5 2 2 2 6" xfId="35761"/>
    <cellStyle name="Normal 6 5 2 2 3" xfId="35762"/>
    <cellStyle name="Normal 6 5 2 2 3 2" xfId="35763"/>
    <cellStyle name="Normal 6 5 2 2 3 3" xfId="35764"/>
    <cellStyle name="Normal 6 5 2 2 3 4" xfId="35765"/>
    <cellStyle name="Normal 6 5 2 2 4" xfId="35766"/>
    <cellStyle name="Normal 6 5 2 2 5" xfId="35767"/>
    <cellStyle name="Normal 6 5 2 2 6" xfId="35768"/>
    <cellStyle name="Normal 6 5 2 2 7" xfId="35769"/>
    <cellStyle name="Normal 6 5 2 2 8" xfId="35770"/>
    <cellStyle name="Normal 6 5 2 2 9" xfId="35771"/>
    <cellStyle name="Normal 6 5 2 3" xfId="35772"/>
    <cellStyle name="Normal 6 5 2 3 2" xfId="35773"/>
    <cellStyle name="Normal 6 5 2 3 2 2" xfId="35774"/>
    <cellStyle name="Normal 6 5 2 3 2 2 2" xfId="35775"/>
    <cellStyle name="Normal 6 5 2 3 2 3" xfId="35776"/>
    <cellStyle name="Normal 6 5 2 3 2 4" xfId="35777"/>
    <cellStyle name="Normal 6 5 2 3 2 5" xfId="35778"/>
    <cellStyle name="Normal 6 5 2 3 2 6" xfId="35779"/>
    <cellStyle name="Normal 6 5 2 3 3" xfId="35780"/>
    <cellStyle name="Normal 6 5 2 3 3 2" xfId="35781"/>
    <cellStyle name="Normal 6 5 2 3 3 3" xfId="35782"/>
    <cellStyle name="Normal 6 5 2 3 4" xfId="35783"/>
    <cellStyle name="Normal 6 5 2 3 5" xfId="35784"/>
    <cellStyle name="Normal 6 5 2 3 6" xfId="35785"/>
    <cellStyle name="Normal 6 5 2 3 7" xfId="35786"/>
    <cellStyle name="Normal 6 5 2 3 8" xfId="35787"/>
    <cellStyle name="Normal 6 5 2 4" xfId="35788"/>
    <cellStyle name="Normal 6 5 2 4 2" xfId="35789"/>
    <cellStyle name="Normal 6 5 2 4 2 2" xfId="35790"/>
    <cellStyle name="Normal 6 5 2 4 3" xfId="35791"/>
    <cellStyle name="Normal 6 5 2 4 4" xfId="35792"/>
    <cellStyle name="Normal 6 5 2 4 5" xfId="35793"/>
    <cellStyle name="Normal 6 5 2 4 6" xfId="35794"/>
    <cellStyle name="Normal 6 5 2 5" xfId="35795"/>
    <cellStyle name="Normal 6 5 2 5 2" xfId="35796"/>
    <cellStyle name="Normal 6 5 2 5 3" xfId="35797"/>
    <cellStyle name="Normal 6 5 2 5 4" xfId="35798"/>
    <cellStyle name="Normal 6 5 2 6" xfId="35799"/>
    <cellStyle name="Normal 6 5 2 7" xfId="35800"/>
    <cellStyle name="Normal 6 5 2 8" xfId="35801"/>
    <cellStyle name="Normal 6 5 2 9" xfId="35802"/>
    <cellStyle name="Normal 6 5 3" xfId="35803"/>
    <cellStyle name="Normal 6 5 3 10" xfId="35804"/>
    <cellStyle name="Normal 6 5 3 2" xfId="35805"/>
    <cellStyle name="Normal 6 5 3 2 2" xfId="35806"/>
    <cellStyle name="Normal 6 5 3 2 2 2" xfId="35807"/>
    <cellStyle name="Normal 6 5 3 2 2 2 2" xfId="35808"/>
    <cellStyle name="Normal 6 5 3 2 2 3" xfId="35809"/>
    <cellStyle name="Normal 6 5 3 2 2 4" xfId="35810"/>
    <cellStyle name="Normal 6 5 3 2 2 5" xfId="35811"/>
    <cellStyle name="Normal 6 5 3 2 2 6" xfId="35812"/>
    <cellStyle name="Normal 6 5 3 2 3" xfId="35813"/>
    <cellStyle name="Normal 6 5 3 2 3 2" xfId="35814"/>
    <cellStyle name="Normal 6 5 3 2 3 3" xfId="35815"/>
    <cellStyle name="Normal 6 5 3 2 4" xfId="35816"/>
    <cellStyle name="Normal 6 5 3 2 5" xfId="35817"/>
    <cellStyle name="Normal 6 5 3 2 6" xfId="35818"/>
    <cellStyle name="Normal 6 5 3 2 7" xfId="35819"/>
    <cellStyle name="Normal 6 5 3 2 8" xfId="35820"/>
    <cellStyle name="Normal 6 5 3 3" xfId="35821"/>
    <cellStyle name="Normal 6 5 3 3 2" xfId="35822"/>
    <cellStyle name="Normal 6 5 3 3 2 2" xfId="35823"/>
    <cellStyle name="Normal 6 5 3 3 3" xfId="35824"/>
    <cellStyle name="Normal 6 5 3 3 4" xfId="35825"/>
    <cellStyle name="Normal 6 5 3 3 5" xfId="35826"/>
    <cellStyle name="Normal 6 5 3 3 6" xfId="35827"/>
    <cellStyle name="Normal 6 5 3 4" xfId="35828"/>
    <cellStyle name="Normal 6 5 3 4 2" xfId="35829"/>
    <cellStyle name="Normal 6 5 3 4 3" xfId="35830"/>
    <cellStyle name="Normal 6 5 3 4 4" xfId="35831"/>
    <cellStyle name="Normal 6 5 3 5" xfId="35832"/>
    <cellStyle name="Normal 6 5 3 6" xfId="35833"/>
    <cellStyle name="Normal 6 5 3 7" xfId="35834"/>
    <cellStyle name="Normal 6 5 3 8" xfId="35835"/>
    <cellStyle name="Normal 6 5 3 9" xfId="35836"/>
    <cellStyle name="Normal 6 6" xfId="2560"/>
    <cellStyle name="Normal 6 6 2" xfId="7179"/>
    <cellStyle name="Normal 6 7" xfId="2561"/>
    <cellStyle name="Normal 6 7 2" xfId="7180"/>
    <cellStyle name="Normal 6 8" xfId="2562"/>
    <cellStyle name="Normal 6 8 2" xfId="7181"/>
    <cellStyle name="Normal 6 9" xfId="2563"/>
    <cellStyle name="Normal 6 9 2" xfId="7182"/>
    <cellStyle name="Normal 60" xfId="1075"/>
    <cellStyle name="Normal 60 2" xfId="1076"/>
    <cellStyle name="Normal 61" xfId="1077"/>
    <cellStyle name="Normal 62" xfId="1078"/>
    <cellStyle name="Normal 63" xfId="1079"/>
    <cellStyle name="Normal 64" xfId="1080"/>
    <cellStyle name="Normal 65" xfId="1081"/>
    <cellStyle name="Normal 66" xfId="1082"/>
    <cellStyle name="Normal 67" xfId="1083"/>
    <cellStyle name="Normal 68" xfId="1084"/>
    <cellStyle name="Normal 69" xfId="1085"/>
    <cellStyle name="Normal 69 2" xfId="35837"/>
    <cellStyle name="Normal 69 2 10" xfId="35838"/>
    <cellStyle name="Normal 69 2 11" xfId="35839"/>
    <cellStyle name="Normal 69 2 12" xfId="35840"/>
    <cellStyle name="Normal 69 2 2" xfId="35841"/>
    <cellStyle name="Normal 69 2 3" xfId="35842"/>
    <cellStyle name="Normal 69 2 3 2" xfId="35843"/>
    <cellStyle name="Normal 69 2 3 2 2" xfId="35844"/>
    <cellStyle name="Normal 69 2 3 2 2 2" xfId="35845"/>
    <cellStyle name="Normal 69 2 3 2 3" xfId="35846"/>
    <cellStyle name="Normal 69 2 3 2 4" xfId="35847"/>
    <cellStyle name="Normal 69 2 3 2 5" xfId="35848"/>
    <cellStyle name="Normal 69 2 3 2 6" xfId="35849"/>
    <cellStyle name="Normal 69 2 3 3" xfId="35850"/>
    <cellStyle name="Normal 69 2 3 3 2" xfId="35851"/>
    <cellStyle name="Normal 69 2 3 3 3" xfId="35852"/>
    <cellStyle name="Normal 69 2 3 3 4" xfId="35853"/>
    <cellStyle name="Normal 69 2 3 4" xfId="35854"/>
    <cellStyle name="Normal 69 2 3 5" xfId="35855"/>
    <cellStyle name="Normal 69 2 3 6" xfId="35856"/>
    <cellStyle name="Normal 69 2 3 7" xfId="35857"/>
    <cellStyle name="Normal 69 2 3 8" xfId="35858"/>
    <cellStyle name="Normal 69 2 3 9" xfId="35859"/>
    <cellStyle name="Normal 69 2 4" xfId="35860"/>
    <cellStyle name="Normal 69 2 4 2" xfId="35861"/>
    <cellStyle name="Normal 69 2 4 2 2" xfId="35862"/>
    <cellStyle name="Normal 69 2 4 2 2 2" xfId="35863"/>
    <cellStyle name="Normal 69 2 4 2 3" xfId="35864"/>
    <cellStyle name="Normal 69 2 4 2 4" xfId="35865"/>
    <cellStyle name="Normal 69 2 4 2 5" xfId="35866"/>
    <cellStyle name="Normal 69 2 4 2 6" xfId="35867"/>
    <cellStyle name="Normal 69 2 4 3" xfId="35868"/>
    <cellStyle name="Normal 69 2 4 3 2" xfId="35869"/>
    <cellStyle name="Normal 69 2 4 3 3" xfId="35870"/>
    <cellStyle name="Normal 69 2 4 4" xfId="35871"/>
    <cellStyle name="Normal 69 2 4 5" xfId="35872"/>
    <cellStyle name="Normal 69 2 4 6" xfId="35873"/>
    <cellStyle name="Normal 69 2 4 7" xfId="35874"/>
    <cellStyle name="Normal 69 2 4 8" xfId="35875"/>
    <cellStyle name="Normal 69 2 5" xfId="35876"/>
    <cellStyle name="Normal 69 2 5 2" xfId="35877"/>
    <cellStyle name="Normal 69 2 5 2 2" xfId="35878"/>
    <cellStyle name="Normal 69 2 5 3" xfId="35879"/>
    <cellStyle name="Normal 69 2 5 4" xfId="35880"/>
    <cellStyle name="Normal 69 2 5 5" xfId="35881"/>
    <cellStyle name="Normal 69 2 5 6" xfId="35882"/>
    <cellStyle name="Normal 69 2 6" xfId="35883"/>
    <cellStyle name="Normal 69 2 6 2" xfId="35884"/>
    <cellStyle name="Normal 69 2 6 3" xfId="35885"/>
    <cellStyle name="Normal 69 2 6 4" xfId="35886"/>
    <cellStyle name="Normal 69 2 7" xfId="35887"/>
    <cellStyle name="Normal 69 2 8" xfId="35888"/>
    <cellStyle name="Normal 69 2 9" xfId="35889"/>
    <cellStyle name="Normal 69 3" xfId="35890"/>
    <cellStyle name="Normal 69 3 10" xfId="35891"/>
    <cellStyle name="Normal 69 3 2" xfId="35892"/>
    <cellStyle name="Normal 69 3 2 2" xfId="35893"/>
    <cellStyle name="Normal 69 3 2 2 2" xfId="35894"/>
    <cellStyle name="Normal 69 3 2 2 2 2" xfId="35895"/>
    <cellStyle name="Normal 69 3 2 2 3" xfId="35896"/>
    <cellStyle name="Normal 69 3 2 2 4" xfId="35897"/>
    <cellStyle name="Normal 69 3 2 2 5" xfId="35898"/>
    <cellStyle name="Normal 69 3 2 2 6" xfId="35899"/>
    <cellStyle name="Normal 69 3 2 3" xfId="35900"/>
    <cellStyle name="Normal 69 3 2 3 2" xfId="35901"/>
    <cellStyle name="Normal 69 3 2 3 3" xfId="35902"/>
    <cellStyle name="Normal 69 3 2 4" xfId="35903"/>
    <cellStyle name="Normal 69 3 2 5" xfId="35904"/>
    <cellStyle name="Normal 69 3 2 6" xfId="35905"/>
    <cellStyle name="Normal 69 3 2 7" xfId="35906"/>
    <cellStyle name="Normal 69 3 2 8" xfId="35907"/>
    <cellStyle name="Normal 69 3 3" xfId="35908"/>
    <cellStyle name="Normal 69 3 3 2" xfId="35909"/>
    <cellStyle name="Normal 69 3 3 2 2" xfId="35910"/>
    <cellStyle name="Normal 69 3 3 3" xfId="35911"/>
    <cellStyle name="Normal 69 3 3 4" xfId="35912"/>
    <cellStyle name="Normal 69 3 3 5" xfId="35913"/>
    <cellStyle name="Normal 69 3 3 6" xfId="35914"/>
    <cellStyle name="Normal 69 3 4" xfId="35915"/>
    <cellStyle name="Normal 69 3 4 2" xfId="35916"/>
    <cellStyle name="Normal 69 3 4 3" xfId="35917"/>
    <cellStyle name="Normal 69 3 4 4" xfId="35918"/>
    <cellStyle name="Normal 69 3 5" xfId="35919"/>
    <cellStyle name="Normal 69 3 6" xfId="35920"/>
    <cellStyle name="Normal 69 3 7" xfId="35921"/>
    <cellStyle name="Normal 69 3 8" xfId="35922"/>
    <cellStyle name="Normal 69 3 9" xfId="35923"/>
    <cellStyle name="Normal 7" xfId="1086"/>
    <cellStyle name="Normal 7 10" xfId="2564"/>
    <cellStyle name="Normal 7 11" xfId="2565"/>
    <cellStyle name="Normal 7 12" xfId="2566"/>
    <cellStyle name="Normal 7 13" xfId="2567"/>
    <cellStyle name="Normal 7 14" xfId="2568"/>
    <cellStyle name="Normal 7 15" xfId="2569"/>
    <cellStyle name="Normal 7 16" xfId="2570"/>
    <cellStyle name="Normal 7 17" xfId="2571"/>
    <cellStyle name="Normal 7 18" xfId="2572"/>
    <cellStyle name="Normal 7 19" xfId="2573"/>
    <cellStyle name="Normal 7 2" xfId="1087"/>
    <cellStyle name="Normal 7 2 2" xfId="2574"/>
    <cellStyle name="Normal 7 2 3" xfId="35924"/>
    <cellStyle name="Normal 7 2 3 10" xfId="35925"/>
    <cellStyle name="Normal 7 2 3 11" xfId="35926"/>
    <cellStyle name="Normal 7 2 3 12" xfId="35927"/>
    <cellStyle name="Normal 7 2 3 2" xfId="35928"/>
    <cellStyle name="Normal 7 2 3 2 10" xfId="35929"/>
    <cellStyle name="Normal 7 2 3 2 2" xfId="35930"/>
    <cellStyle name="Normal 7 2 3 2 2 2" xfId="35931"/>
    <cellStyle name="Normal 7 2 3 2 2 2 2" xfId="35932"/>
    <cellStyle name="Normal 7 2 3 2 2 2 2 2" xfId="35933"/>
    <cellStyle name="Normal 7 2 3 2 2 2 3" xfId="35934"/>
    <cellStyle name="Normal 7 2 3 2 2 2 4" xfId="35935"/>
    <cellStyle name="Normal 7 2 3 2 2 2 5" xfId="35936"/>
    <cellStyle name="Normal 7 2 3 2 2 2 6" xfId="35937"/>
    <cellStyle name="Normal 7 2 3 2 2 3" xfId="35938"/>
    <cellStyle name="Normal 7 2 3 2 2 3 2" xfId="35939"/>
    <cellStyle name="Normal 7 2 3 2 2 3 3" xfId="35940"/>
    <cellStyle name="Normal 7 2 3 2 2 4" xfId="35941"/>
    <cellStyle name="Normal 7 2 3 2 2 5" xfId="35942"/>
    <cellStyle name="Normal 7 2 3 2 2 6" xfId="35943"/>
    <cellStyle name="Normal 7 2 3 2 2 7" xfId="35944"/>
    <cellStyle name="Normal 7 2 3 2 2 8" xfId="35945"/>
    <cellStyle name="Normal 7 2 3 2 3" xfId="35946"/>
    <cellStyle name="Normal 7 2 3 2 3 2" xfId="35947"/>
    <cellStyle name="Normal 7 2 3 2 3 2 2" xfId="35948"/>
    <cellStyle name="Normal 7 2 3 2 3 3" xfId="35949"/>
    <cellStyle name="Normal 7 2 3 2 3 4" xfId="35950"/>
    <cellStyle name="Normal 7 2 3 2 3 5" xfId="35951"/>
    <cellStyle name="Normal 7 2 3 2 3 6" xfId="35952"/>
    <cellStyle name="Normal 7 2 3 2 4" xfId="35953"/>
    <cellStyle name="Normal 7 2 3 2 4 2" xfId="35954"/>
    <cellStyle name="Normal 7 2 3 2 4 3" xfId="35955"/>
    <cellStyle name="Normal 7 2 3 2 4 4" xfId="35956"/>
    <cellStyle name="Normal 7 2 3 2 5" xfId="35957"/>
    <cellStyle name="Normal 7 2 3 2 6" xfId="35958"/>
    <cellStyle name="Normal 7 2 3 2 7" xfId="35959"/>
    <cellStyle name="Normal 7 2 3 2 8" xfId="35960"/>
    <cellStyle name="Normal 7 2 3 2 9" xfId="35961"/>
    <cellStyle name="Normal 7 2 3 3" xfId="35962"/>
    <cellStyle name="Normal 7 2 3 3 2" xfId="35963"/>
    <cellStyle name="Normal 7 2 3 3 2 2" xfId="35964"/>
    <cellStyle name="Normal 7 2 3 3 2 2 2" xfId="35965"/>
    <cellStyle name="Normal 7 2 3 3 2 3" xfId="35966"/>
    <cellStyle name="Normal 7 2 3 3 2 4" xfId="35967"/>
    <cellStyle name="Normal 7 2 3 3 2 5" xfId="35968"/>
    <cellStyle name="Normal 7 2 3 3 2 6" xfId="35969"/>
    <cellStyle name="Normal 7 2 3 3 3" xfId="35970"/>
    <cellStyle name="Normal 7 2 3 3 3 2" xfId="35971"/>
    <cellStyle name="Normal 7 2 3 3 3 3" xfId="35972"/>
    <cellStyle name="Normal 7 2 3 3 3 4" xfId="35973"/>
    <cellStyle name="Normal 7 2 3 3 4" xfId="35974"/>
    <cellStyle name="Normal 7 2 3 3 5" xfId="35975"/>
    <cellStyle name="Normal 7 2 3 3 6" xfId="35976"/>
    <cellStyle name="Normal 7 2 3 3 7" xfId="35977"/>
    <cellStyle name="Normal 7 2 3 3 8" xfId="35978"/>
    <cellStyle name="Normal 7 2 3 3 9" xfId="35979"/>
    <cellStyle name="Normal 7 2 3 4" xfId="35980"/>
    <cellStyle name="Normal 7 2 3 4 2" xfId="35981"/>
    <cellStyle name="Normal 7 2 3 4 2 2" xfId="35982"/>
    <cellStyle name="Normal 7 2 3 4 2 2 2" xfId="35983"/>
    <cellStyle name="Normal 7 2 3 4 2 3" xfId="35984"/>
    <cellStyle name="Normal 7 2 3 4 2 4" xfId="35985"/>
    <cellStyle name="Normal 7 2 3 4 2 5" xfId="35986"/>
    <cellStyle name="Normal 7 2 3 4 2 6" xfId="35987"/>
    <cellStyle name="Normal 7 2 3 4 3" xfId="35988"/>
    <cellStyle name="Normal 7 2 3 4 3 2" xfId="35989"/>
    <cellStyle name="Normal 7 2 3 4 3 3" xfId="35990"/>
    <cellStyle name="Normal 7 2 3 4 4" xfId="35991"/>
    <cellStyle name="Normal 7 2 3 4 5" xfId="35992"/>
    <cellStyle name="Normal 7 2 3 4 6" xfId="35993"/>
    <cellStyle name="Normal 7 2 3 4 7" xfId="35994"/>
    <cellStyle name="Normal 7 2 3 4 8" xfId="35995"/>
    <cellStyle name="Normal 7 2 3 5" xfId="35996"/>
    <cellStyle name="Normal 7 2 3 5 2" xfId="35997"/>
    <cellStyle name="Normal 7 2 3 5 2 2" xfId="35998"/>
    <cellStyle name="Normal 7 2 3 5 3" xfId="35999"/>
    <cellStyle name="Normal 7 2 3 5 4" xfId="36000"/>
    <cellStyle name="Normal 7 2 3 5 5" xfId="36001"/>
    <cellStyle name="Normal 7 2 3 5 6" xfId="36002"/>
    <cellStyle name="Normal 7 2 3 6" xfId="36003"/>
    <cellStyle name="Normal 7 2 3 6 2" xfId="36004"/>
    <cellStyle name="Normal 7 2 3 6 3" xfId="36005"/>
    <cellStyle name="Normal 7 2 3 6 4" xfId="36006"/>
    <cellStyle name="Normal 7 2 3 7" xfId="36007"/>
    <cellStyle name="Normal 7 2 3 8" xfId="36008"/>
    <cellStyle name="Normal 7 2 3 9" xfId="36009"/>
    <cellStyle name="Normal 7 20" xfId="2575"/>
    <cellStyle name="Normal 7 21" xfId="2576"/>
    <cellStyle name="Normal 7 22" xfId="2577"/>
    <cellStyle name="Normal 7 23" xfId="2578"/>
    <cellStyle name="Normal 7 24" xfId="2579"/>
    <cellStyle name="Normal 7 25" xfId="2580"/>
    <cellStyle name="Normal 7 26" xfId="2581"/>
    <cellStyle name="Normal 7 27" xfId="2582"/>
    <cellStyle name="Normal 7 28" xfId="2583"/>
    <cellStyle name="Normal 7 29" xfId="2584"/>
    <cellStyle name="Normal 7 3" xfId="1088"/>
    <cellStyle name="Normal 7 3 2" xfId="1089"/>
    <cellStyle name="Normal 7 3 3" xfId="36010"/>
    <cellStyle name="Normal 7 30" xfId="2585"/>
    <cellStyle name="Normal 7 31" xfId="2586"/>
    <cellStyle name="Normal 7 32" xfId="2587"/>
    <cellStyle name="Normal 7 33" xfId="2588"/>
    <cellStyle name="Normal 7 34" xfId="2589"/>
    <cellStyle name="Normal 7 35" xfId="2590"/>
    <cellStyle name="Normal 7 36" xfId="2591"/>
    <cellStyle name="Normal 7 37" xfId="2592"/>
    <cellStyle name="Normal 7 38" xfId="2593"/>
    <cellStyle name="Normal 7 39" xfId="2594"/>
    <cellStyle name="Normal 7 4" xfId="2595"/>
    <cellStyle name="Normal 7 40" xfId="2596"/>
    <cellStyle name="Normal 7 5" xfId="2597"/>
    <cellStyle name="Normal 7 6" xfId="2598"/>
    <cellStyle name="Normal 7 7" xfId="2599"/>
    <cellStyle name="Normal 7 8" xfId="2600"/>
    <cellStyle name="Normal 7 9" xfId="2601"/>
    <cellStyle name="Normal 70" xfId="1090"/>
    <cellStyle name="Normal 71" xfId="1091"/>
    <cellStyle name="Normal 72" xfId="1092"/>
    <cellStyle name="Normal 73" xfId="1093"/>
    <cellStyle name="Normal 74" xfId="1094"/>
    <cellStyle name="Normal 75" xfId="1095"/>
    <cellStyle name="Normal 76" xfId="1096"/>
    <cellStyle name="Normal 77" xfId="1097"/>
    <cellStyle name="Normal 78" xfId="1098"/>
    <cellStyle name="Normal 79" xfId="1099"/>
    <cellStyle name="Normal 8" xfId="1100"/>
    <cellStyle name="Normal 8 10" xfId="2602"/>
    <cellStyle name="Normal 8 11" xfId="2603"/>
    <cellStyle name="Normal 8 12" xfId="2604"/>
    <cellStyle name="Normal 8 13" xfId="2605"/>
    <cellStyle name="Normal 8 14" xfId="2606"/>
    <cellStyle name="Normal 8 15" xfId="2607"/>
    <cellStyle name="Normal 8 16" xfId="2608"/>
    <cellStyle name="Normal 8 17" xfId="2609"/>
    <cellStyle name="Normal 8 18" xfId="2610"/>
    <cellStyle name="Normal 8 19" xfId="2611"/>
    <cellStyle name="Normal 8 2" xfId="1101"/>
    <cellStyle name="Normal 8 2 2" xfId="36011"/>
    <cellStyle name="Normal 8 2 2 2" xfId="36012"/>
    <cellStyle name="Normal 8 2 3" xfId="36013"/>
    <cellStyle name="Normal 8 20" xfId="2612"/>
    <cellStyle name="Normal 8 21" xfId="2613"/>
    <cellStyle name="Normal 8 22" xfId="2614"/>
    <cellStyle name="Normal 8 23" xfId="2615"/>
    <cellStyle name="Normal 8 24" xfId="2616"/>
    <cellStyle name="Normal 8 25" xfId="2617"/>
    <cellStyle name="Normal 8 26" xfId="2618"/>
    <cellStyle name="Normal 8 27" xfId="2619"/>
    <cellStyle name="Normal 8 28" xfId="2620"/>
    <cellStyle name="Normal 8 29" xfId="2621"/>
    <cellStyle name="Normal 8 3" xfId="2622"/>
    <cellStyle name="Normal 8 30" xfId="2623"/>
    <cellStyle name="Normal 8 31" xfId="2624"/>
    <cellStyle name="Normal 8 32" xfId="2625"/>
    <cellStyle name="Normal 8 33" xfId="2626"/>
    <cellStyle name="Normal 8 34" xfId="2627"/>
    <cellStyle name="Normal 8 35" xfId="2628"/>
    <cellStyle name="Normal 8 36" xfId="2629"/>
    <cellStyle name="Normal 8 37" xfId="2630"/>
    <cellStyle name="Normal 8 38" xfId="2631"/>
    <cellStyle name="Normal 8 39" xfId="2632"/>
    <cellStyle name="Normal 8 4" xfId="2633"/>
    <cellStyle name="Normal 8 40" xfId="36014"/>
    <cellStyle name="Normal 8 41" xfId="36015"/>
    <cellStyle name="Normal 8 5" xfId="2634"/>
    <cellStyle name="Normal 8 6" xfId="2635"/>
    <cellStyle name="Normal 8 7" xfId="2636"/>
    <cellStyle name="Normal 8 8" xfId="2637"/>
    <cellStyle name="Normal 8 9" xfId="2638"/>
    <cellStyle name="Normal 80" xfId="1102"/>
    <cellStyle name="Normal 81" xfId="1103"/>
    <cellStyle name="Normal 82" xfId="1104"/>
    <cellStyle name="Normal 83" xfId="1105"/>
    <cellStyle name="Normal 84" xfId="1106"/>
    <cellStyle name="Normal 85" xfId="1107"/>
    <cellStyle name="Normal 86" xfId="1108"/>
    <cellStyle name="Normal 87" xfId="1109"/>
    <cellStyle name="Normal 88" xfId="1110"/>
    <cellStyle name="Normal 89" xfId="1111"/>
    <cellStyle name="Normal 9" xfId="1112"/>
    <cellStyle name="Normal 9 10" xfId="2639"/>
    <cellStyle name="Normal 9 11" xfId="2640"/>
    <cellStyle name="Normal 9 12" xfId="2641"/>
    <cellStyle name="Normal 9 13" xfId="2642"/>
    <cellStyle name="Normal 9 14" xfId="2643"/>
    <cellStyle name="Normal 9 15" xfId="2644"/>
    <cellStyle name="Normal 9 16" xfId="2645"/>
    <cellStyle name="Normal 9 17" xfId="2646"/>
    <cellStyle name="Normal 9 18" xfId="2647"/>
    <cellStyle name="Normal 9 19" xfId="2648"/>
    <cellStyle name="Normal 9 2" xfId="1113"/>
    <cellStyle name="Normal 9 2 2" xfId="2649"/>
    <cellStyle name="Normal 9 2 2 10" xfId="36016"/>
    <cellStyle name="Normal 9 2 2 11" xfId="36017"/>
    <cellStyle name="Normal 9 2 2 12" xfId="36018"/>
    <cellStyle name="Normal 9 2 2 2" xfId="36019"/>
    <cellStyle name="Normal 9 2 2 2 10" xfId="36020"/>
    <cellStyle name="Normal 9 2 2 2 2" xfId="36021"/>
    <cellStyle name="Normal 9 2 2 2 2 2" xfId="36022"/>
    <cellStyle name="Normal 9 2 2 2 2 2 2" xfId="36023"/>
    <cellStyle name="Normal 9 2 2 2 2 2 2 2" xfId="36024"/>
    <cellStyle name="Normal 9 2 2 2 2 2 3" xfId="36025"/>
    <cellStyle name="Normal 9 2 2 2 2 2 4" xfId="36026"/>
    <cellStyle name="Normal 9 2 2 2 2 2 5" xfId="36027"/>
    <cellStyle name="Normal 9 2 2 2 2 2 6" xfId="36028"/>
    <cellStyle name="Normal 9 2 2 2 2 3" xfId="36029"/>
    <cellStyle name="Normal 9 2 2 2 2 3 2" xfId="36030"/>
    <cellStyle name="Normal 9 2 2 2 2 3 3" xfId="36031"/>
    <cellStyle name="Normal 9 2 2 2 2 4" xfId="36032"/>
    <cellStyle name="Normal 9 2 2 2 2 5" xfId="36033"/>
    <cellStyle name="Normal 9 2 2 2 2 6" xfId="36034"/>
    <cellStyle name="Normal 9 2 2 2 2 7" xfId="36035"/>
    <cellStyle name="Normal 9 2 2 2 2 8" xfId="36036"/>
    <cellStyle name="Normal 9 2 2 2 3" xfId="36037"/>
    <cellStyle name="Normal 9 2 2 2 3 2" xfId="36038"/>
    <cellStyle name="Normal 9 2 2 2 3 2 2" xfId="36039"/>
    <cellStyle name="Normal 9 2 2 2 3 3" xfId="36040"/>
    <cellStyle name="Normal 9 2 2 2 3 4" xfId="36041"/>
    <cellStyle name="Normal 9 2 2 2 3 5" xfId="36042"/>
    <cellStyle name="Normal 9 2 2 2 3 6" xfId="36043"/>
    <cellStyle name="Normal 9 2 2 2 4" xfId="36044"/>
    <cellStyle name="Normal 9 2 2 2 4 2" xfId="36045"/>
    <cellStyle name="Normal 9 2 2 2 4 3" xfId="36046"/>
    <cellStyle name="Normal 9 2 2 2 4 4" xfId="36047"/>
    <cellStyle name="Normal 9 2 2 2 5" xfId="36048"/>
    <cellStyle name="Normal 9 2 2 2 6" xfId="36049"/>
    <cellStyle name="Normal 9 2 2 2 7" xfId="36050"/>
    <cellStyle name="Normal 9 2 2 2 8" xfId="36051"/>
    <cellStyle name="Normal 9 2 2 2 9" xfId="36052"/>
    <cellStyle name="Normal 9 2 2 3" xfId="36053"/>
    <cellStyle name="Normal 9 2 2 3 2" xfId="36054"/>
    <cellStyle name="Normal 9 2 2 3 2 2" xfId="36055"/>
    <cellStyle name="Normal 9 2 2 3 2 2 2" xfId="36056"/>
    <cellStyle name="Normal 9 2 2 3 2 3" xfId="36057"/>
    <cellStyle name="Normal 9 2 2 3 2 4" xfId="36058"/>
    <cellStyle name="Normal 9 2 2 3 2 5" xfId="36059"/>
    <cellStyle name="Normal 9 2 2 3 2 6" xfId="36060"/>
    <cellStyle name="Normal 9 2 2 3 3" xfId="36061"/>
    <cellStyle name="Normal 9 2 2 3 3 2" xfId="36062"/>
    <cellStyle name="Normal 9 2 2 3 3 3" xfId="36063"/>
    <cellStyle name="Normal 9 2 2 3 3 4" xfId="36064"/>
    <cellStyle name="Normal 9 2 2 3 4" xfId="36065"/>
    <cellStyle name="Normal 9 2 2 3 5" xfId="36066"/>
    <cellStyle name="Normal 9 2 2 3 6" xfId="36067"/>
    <cellStyle name="Normal 9 2 2 3 7" xfId="36068"/>
    <cellStyle name="Normal 9 2 2 3 8" xfId="36069"/>
    <cellStyle name="Normal 9 2 2 3 9" xfId="36070"/>
    <cellStyle name="Normal 9 2 2 4" xfId="36071"/>
    <cellStyle name="Normal 9 2 2 4 2" xfId="36072"/>
    <cellStyle name="Normal 9 2 2 4 2 2" xfId="36073"/>
    <cellStyle name="Normal 9 2 2 4 2 2 2" xfId="36074"/>
    <cellStyle name="Normal 9 2 2 4 2 3" xfId="36075"/>
    <cellStyle name="Normal 9 2 2 4 2 4" xfId="36076"/>
    <cellStyle name="Normal 9 2 2 4 2 5" xfId="36077"/>
    <cellStyle name="Normal 9 2 2 4 2 6" xfId="36078"/>
    <cellStyle name="Normal 9 2 2 4 3" xfId="36079"/>
    <cellStyle name="Normal 9 2 2 4 3 2" xfId="36080"/>
    <cellStyle name="Normal 9 2 2 4 3 3" xfId="36081"/>
    <cellStyle name="Normal 9 2 2 4 4" xfId="36082"/>
    <cellStyle name="Normal 9 2 2 4 5" xfId="36083"/>
    <cellStyle name="Normal 9 2 2 4 6" xfId="36084"/>
    <cellStyle name="Normal 9 2 2 4 7" xfId="36085"/>
    <cellStyle name="Normal 9 2 2 4 8" xfId="36086"/>
    <cellStyle name="Normal 9 2 2 5" xfId="36087"/>
    <cellStyle name="Normal 9 2 2 5 2" xfId="36088"/>
    <cellStyle name="Normal 9 2 2 5 2 2" xfId="36089"/>
    <cellStyle name="Normal 9 2 2 5 3" xfId="36090"/>
    <cellStyle name="Normal 9 2 2 5 4" xfId="36091"/>
    <cellStyle name="Normal 9 2 2 5 5" xfId="36092"/>
    <cellStyle name="Normal 9 2 2 5 6" xfId="36093"/>
    <cellStyle name="Normal 9 2 2 6" xfId="36094"/>
    <cellStyle name="Normal 9 2 2 6 2" xfId="36095"/>
    <cellStyle name="Normal 9 2 2 6 3" xfId="36096"/>
    <cellStyle name="Normal 9 2 2 6 4" xfId="36097"/>
    <cellStyle name="Normal 9 2 2 7" xfId="36098"/>
    <cellStyle name="Normal 9 2 2 8" xfId="36099"/>
    <cellStyle name="Normal 9 2 2 9" xfId="36100"/>
    <cellStyle name="Normal 9 2 3" xfId="36101"/>
    <cellStyle name="Normal 9 2 3 2" xfId="36102"/>
    <cellStyle name="Normal 9 2 4" xfId="36103"/>
    <cellStyle name="Normal 9 20" xfId="2650"/>
    <cellStyle name="Normal 9 21" xfId="2651"/>
    <cellStyle name="Normal 9 22" xfId="2652"/>
    <cellStyle name="Normal 9 23" xfId="2653"/>
    <cellStyle name="Normal 9 24" xfId="2654"/>
    <cellStyle name="Normal 9 25" xfId="2655"/>
    <cellStyle name="Normal 9 26" xfId="2656"/>
    <cellStyle name="Normal 9 27" xfId="2657"/>
    <cellStyle name="Normal 9 28" xfId="2658"/>
    <cellStyle name="Normal 9 29" xfId="2659"/>
    <cellStyle name="Normal 9 3" xfId="2660"/>
    <cellStyle name="Normal 9 3 2" xfId="2661"/>
    <cellStyle name="Normal 9 30" xfId="2662"/>
    <cellStyle name="Normal 9 31" xfId="2663"/>
    <cellStyle name="Normal 9 32" xfId="2664"/>
    <cellStyle name="Normal 9 33" xfId="2665"/>
    <cellStyle name="Normal 9 34" xfId="2666"/>
    <cellStyle name="Normal 9 35" xfId="2667"/>
    <cellStyle name="Normal 9 36" xfId="2668"/>
    <cellStyle name="Normal 9 37" xfId="2669"/>
    <cellStyle name="Normal 9 38" xfId="2670"/>
    <cellStyle name="Normal 9 39" xfId="2671"/>
    <cellStyle name="Normal 9 4" xfId="2672"/>
    <cellStyle name="Normal 9 40" xfId="36104"/>
    <cellStyle name="Normal 9 41" xfId="36105"/>
    <cellStyle name="Normal 9 5" xfId="2673"/>
    <cellStyle name="Normal 9 6" xfId="2674"/>
    <cellStyle name="Normal 9 7" xfId="2675"/>
    <cellStyle name="Normal 9 8" xfId="2676"/>
    <cellStyle name="Normal 9 9" xfId="2677"/>
    <cellStyle name="Normal 90" xfId="1114"/>
    <cellStyle name="Normal 91" xfId="1115"/>
    <cellStyle name="Normal 92" xfId="1116"/>
    <cellStyle name="Normal 93" xfId="1117"/>
    <cellStyle name="Normal 94" xfId="1118"/>
    <cellStyle name="Normal 95" xfId="1119"/>
    <cellStyle name="Normal 96" xfId="1120"/>
    <cellStyle name="Normal 97" xfId="1121"/>
    <cellStyle name="Normal 98" xfId="1122"/>
    <cellStyle name="Normal 99" xfId="1123"/>
    <cellStyle name="Normal_ESQUADRI" xfId="48014"/>
    <cellStyle name="Nota" xfId="32" builtinId="10" customBuiltin="1"/>
    <cellStyle name="Nota 10" xfId="1124"/>
    <cellStyle name="Nota 10 2" xfId="1125"/>
    <cellStyle name="Nota 10 2 2" xfId="36106"/>
    <cellStyle name="Nota 10 2 2 2" xfId="36107"/>
    <cellStyle name="Nota 10 2 2 2 2" xfId="36108"/>
    <cellStyle name="Nota 10 2 2 2 2 10" xfId="36109"/>
    <cellStyle name="Nota 10 2 2 2 2 2" xfId="36110"/>
    <cellStyle name="Nota 10 2 2 2 2 2 2" xfId="36111"/>
    <cellStyle name="Nota 10 2 2 2 2 2 2 2" xfId="36112"/>
    <cellStyle name="Nota 10 2 2 2 2 2 3" xfId="36113"/>
    <cellStyle name="Nota 10 2 2 2 2 2 3 2" xfId="36114"/>
    <cellStyle name="Nota 10 2 2 2 2 2 4" xfId="36115"/>
    <cellStyle name="Nota 10 2 2 2 2 2 4 2" xfId="36116"/>
    <cellStyle name="Nota 10 2 2 2 2 2 5" xfId="36117"/>
    <cellStyle name="Nota 10 2 2 2 2 2 6" xfId="36118"/>
    <cellStyle name="Nota 10 2 2 2 2 2 7" xfId="36119"/>
    <cellStyle name="Nota 10 2 2 2 2 3" xfId="36120"/>
    <cellStyle name="Nota 10 2 2 2 2 3 2" xfId="36121"/>
    <cellStyle name="Nota 10 2 2 2 2 4" xfId="36122"/>
    <cellStyle name="Nota 10 2 2 2 2 4 2" xfId="36123"/>
    <cellStyle name="Nota 10 2 2 2 2 5" xfId="36124"/>
    <cellStyle name="Nota 10 2 2 2 2 5 2" xfId="36125"/>
    <cellStyle name="Nota 10 2 2 2 2 6" xfId="36126"/>
    <cellStyle name="Nota 10 2 2 2 2 7" xfId="36127"/>
    <cellStyle name="Nota 10 2 2 2 2 8" xfId="36128"/>
    <cellStyle name="Nota 10 2 2 2 2 9" xfId="36129"/>
    <cellStyle name="Nota 10 2 2 2 3" xfId="36130"/>
    <cellStyle name="Nota 10 2 2 2 3 2" xfId="36131"/>
    <cellStyle name="Nota 10 2 2 2 3 2 2" xfId="36132"/>
    <cellStyle name="Nota 10 2 2 2 3 3" xfId="36133"/>
    <cellStyle name="Nota 10 2 2 2 3 3 2" xfId="36134"/>
    <cellStyle name="Nota 10 2 2 2 3 4" xfId="36135"/>
    <cellStyle name="Nota 10 2 2 2 3 4 2" xfId="36136"/>
    <cellStyle name="Nota 10 2 2 2 3 5" xfId="36137"/>
    <cellStyle name="Nota 10 2 2 2 3 6" xfId="36138"/>
    <cellStyle name="Nota 10 2 2 2 3 7" xfId="36139"/>
    <cellStyle name="Nota 10 2 2 2 4" xfId="36140"/>
    <cellStyle name="Nota 10 2 2 3" xfId="36141"/>
    <cellStyle name="Nota 10 2 2 4" xfId="36142"/>
    <cellStyle name="Nota 10 2 3" xfId="36143"/>
    <cellStyle name="Nota 10 2 3 10" xfId="36144"/>
    <cellStyle name="Nota 10 2 3 2" xfId="36145"/>
    <cellStyle name="Nota 10 2 3 2 2" xfId="36146"/>
    <cellStyle name="Nota 10 2 3 2 2 2" xfId="36147"/>
    <cellStyle name="Nota 10 2 3 2 2 2 2" xfId="36148"/>
    <cellStyle name="Nota 10 2 3 2 2 3" xfId="36149"/>
    <cellStyle name="Nota 10 2 3 2 2 4" xfId="36150"/>
    <cellStyle name="Nota 10 2 3 2 2 5" xfId="36151"/>
    <cellStyle name="Nota 10 2 3 2 2 6" xfId="36152"/>
    <cellStyle name="Nota 10 2 3 2 3" xfId="36153"/>
    <cellStyle name="Nota 10 2 3 2 3 2" xfId="36154"/>
    <cellStyle name="Nota 10 2 3 2 3 3" xfId="36155"/>
    <cellStyle name="Nota 10 2 3 2 4" xfId="36156"/>
    <cellStyle name="Nota 10 2 3 2 5" xfId="36157"/>
    <cellStyle name="Nota 10 2 3 2 6" xfId="36158"/>
    <cellStyle name="Nota 10 2 3 2 7" xfId="36159"/>
    <cellStyle name="Nota 10 2 3 2 8" xfId="36160"/>
    <cellStyle name="Nota 10 2 3 3" xfId="36161"/>
    <cellStyle name="Nota 10 2 3 3 2" xfId="36162"/>
    <cellStyle name="Nota 10 2 3 3 2 2" xfId="36163"/>
    <cellStyle name="Nota 10 2 3 3 3" xfId="36164"/>
    <cellStyle name="Nota 10 2 3 3 4" xfId="36165"/>
    <cellStyle name="Nota 10 2 3 3 5" xfId="36166"/>
    <cellStyle name="Nota 10 2 3 3 6" xfId="36167"/>
    <cellStyle name="Nota 10 2 3 4" xfId="36168"/>
    <cellStyle name="Nota 10 2 3 4 2" xfId="36169"/>
    <cellStyle name="Nota 10 2 3 4 3" xfId="36170"/>
    <cellStyle name="Nota 10 2 3 4 4" xfId="36171"/>
    <cellStyle name="Nota 10 2 3 5" xfId="36172"/>
    <cellStyle name="Nota 10 2 3 6" xfId="36173"/>
    <cellStyle name="Nota 10 2 3 7" xfId="36174"/>
    <cellStyle name="Nota 10 2 3 8" xfId="36175"/>
    <cellStyle name="Nota 10 2 3 9" xfId="36176"/>
    <cellStyle name="Nota 10 2 4" xfId="36177"/>
    <cellStyle name="Nota 10 2 4 2" xfId="36178"/>
    <cellStyle name="Nota 10 2 4 2 10" xfId="36179"/>
    <cellStyle name="Nota 10 2 4 2 2" xfId="36180"/>
    <cellStyle name="Nota 10 2 4 2 2 2" xfId="36181"/>
    <cellStyle name="Nota 10 2 4 2 2 2 2" xfId="36182"/>
    <cellStyle name="Nota 10 2 4 2 2 3" xfId="36183"/>
    <cellStyle name="Nota 10 2 4 2 2 3 2" xfId="36184"/>
    <cellStyle name="Nota 10 2 4 2 2 4" xfId="36185"/>
    <cellStyle name="Nota 10 2 4 2 2 4 2" xfId="36186"/>
    <cellStyle name="Nota 10 2 4 2 2 5" xfId="36187"/>
    <cellStyle name="Nota 10 2 4 2 2 6" xfId="36188"/>
    <cellStyle name="Nota 10 2 4 2 2 7" xfId="36189"/>
    <cellStyle name="Nota 10 2 4 2 3" xfId="36190"/>
    <cellStyle name="Nota 10 2 4 2 3 2" xfId="36191"/>
    <cellStyle name="Nota 10 2 4 2 4" xfId="36192"/>
    <cellStyle name="Nota 10 2 4 2 4 2" xfId="36193"/>
    <cellStyle name="Nota 10 2 4 2 5" xfId="36194"/>
    <cellStyle name="Nota 10 2 4 2 5 2" xfId="36195"/>
    <cellStyle name="Nota 10 2 4 2 6" xfId="36196"/>
    <cellStyle name="Nota 10 2 4 2 7" xfId="36197"/>
    <cellStyle name="Nota 10 2 4 2 8" xfId="36198"/>
    <cellStyle name="Nota 10 2 4 2 9" xfId="36199"/>
    <cellStyle name="Nota 10 2 4 3" xfId="36200"/>
    <cellStyle name="Nota 10 2 4 3 2" xfId="36201"/>
    <cellStyle name="Nota 10 2 4 3 2 2" xfId="36202"/>
    <cellStyle name="Nota 10 2 4 3 3" xfId="36203"/>
    <cellStyle name="Nota 10 2 4 3 3 2" xfId="36204"/>
    <cellStyle name="Nota 10 2 4 3 4" xfId="36205"/>
    <cellStyle name="Nota 10 2 4 3 4 2" xfId="36206"/>
    <cellStyle name="Nota 10 2 4 3 5" xfId="36207"/>
    <cellStyle name="Nota 10 2 4 3 6" xfId="36208"/>
    <cellStyle name="Nota 10 2 4 3 7" xfId="36209"/>
    <cellStyle name="Nota 10 2 4 4" xfId="36210"/>
    <cellStyle name="Nota 10 2 5" xfId="36211"/>
    <cellStyle name="Nota 10 2 5 10" xfId="36212"/>
    <cellStyle name="Nota 10 2 5 11" xfId="36213"/>
    <cellStyle name="Nota 10 2 5 2" xfId="36214"/>
    <cellStyle name="Nota 10 2 5 2 2" xfId="36215"/>
    <cellStyle name="Nota 10 2 5 2 2 2" xfId="36216"/>
    <cellStyle name="Nota 10 2 5 2 3" xfId="36217"/>
    <cellStyle name="Nota 10 2 5 2 3 2" xfId="36218"/>
    <cellStyle name="Nota 10 2 5 2 4" xfId="36219"/>
    <cellStyle name="Nota 10 2 5 2 4 2" xfId="36220"/>
    <cellStyle name="Nota 10 2 5 2 5" xfId="36221"/>
    <cellStyle name="Nota 10 2 5 2 6" xfId="36222"/>
    <cellStyle name="Nota 10 2 5 2 7" xfId="36223"/>
    <cellStyle name="Nota 10 2 5 3" xfId="36224"/>
    <cellStyle name="Nota 10 2 5 3 2" xfId="36225"/>
    <cellStyle name="Nota 10 2 5 3 3" xfId="36226"/>
    <cellStyle name="Nota 10 2 5 3 4" xfId="36227"/>
    <cellStyle name="Nota 10 2 5 4" xfId="36228"/>
    <cellStyle name="Nota 10 2 5 4 2" xfId="36229"/>
    <cellStyle name="Nota 10 2 5 5" xfId="36230"/>
    <cellStyle name="Nota 10 2 5 5 2" xfId="36231"/>
    <cellStyle name="Nota 10 2 5 6" xfId="36232"/>
    <cellStyle name="Nota 10 2 5 7" xfId="36233"/>
    <cellStyle name="Nota 10 2 5 8" xfId="36234"/>
    <cellStyle name="Nota 10 2 5 9" xfId="36235"/>
    <cellStyle name="Nota 10 2 6" xfId="36236"/>
    <cellStyle name="Nota 10 2 6 10" xfId="36237"/>
    <cellStyle name="Nota 10 2 6 2" xfId="36238"/>
    <cellStyle name="Nota 10 2 6 2 2" xfId="36239"/>
    <cellStyle name="Nota 10 2 6 2 2 2" xfId="36240"/>
    <cellStyle name="Nota 10 2 6 2 3" xfId="36241"/>
    <cellStyle name="Nota 10 2 6 2 3 2" xfId="36242"/>
    <cellStyle name="Nota 10 2 6 2 4" xfId="36243"/>
    <cellStyle name="Nota 10 2 6 2 4 2" xfId="36244"/>
    <cellStyle name="Nota 10 2 6 2 5" xfId="36245"/>
    <cellStyle name="Nota 10 2 6 2 6" xfId="36246"/>
    <cellStyle name="Nota 10 2 6 2 7" xfId="36247"/>
    <cellStyle name="Nota 10 2 6 3" xfId="36248"/>
    <cellStyle name="Nota 10 2 6 3 2" xfId="36249"/>
    <cellStyle name="Nota 10 2 6 4" xfId="36250"/>
    <cellStyle name="Nota 10 2 6 4 2" xfId="36251"/>
    <cellStyle name="Nota 10 2 6 5" xfId="36252"/>
    <cellStyle name="Nota 10 2 6 5 2" xfId="36253"/>
    <cellStyle name="Nota 10 2 6 6" xfId="36254"/>
    <cellStyle name="Nota 10 2 6 7" xfId="36255"/>
    <cellStyle name="Nota 10 2 6 8" xfId="36256"/>
    <cellStyle name="Nota 10 2 6 9" xfId="36257"/>
    <cellStyle name="Nota 10 2 7" xfId="36258"/>
    <cellStyle name="Nota 10 3" xfId="7183"/>
    <cellStyle name="Nota 10 3 2" xfId="36259"/>
    <cellStyle name="Nota 10 3 3" xfId="36260"/>
    <cellStyle name="Nota 10 3 4" xfId="36261"/>
    <cellStyle name="Nota 10 4" xfId="36262"/>
    <cellStyle name="Nota 10 4 10" xfId="36263"/>
    <cellStyle name="Nota 10 4 2" xfId="36264"/>
    <cellStyle name="Nota 10 4 2 2" xfId="36265"/>
    <cellStyle name="Nota 10 4 2 2 2" xfId="36266"/>
    <cellStyle name="Nota 10 4 2 2 2 2" xfId="36267"/>
    <cellStyle name="Nota 10 4 2 2 3" xfId="36268"/>
    <cellStyle name="Nota 10 4 2 2 4" xfId="36269"/>
    <cellStyle name="Nota 10 4 2 2 5" xfId="36270"/>
    <cellStyle name="Nota 10 4 2 2 6" xfId="36271"/>
    <cellStyle name="Nota 10 4 2 3" xfId="36272"/>
    <cellStyle name="Nota 10 4 2 3 2" xfId="36273"/>
    <cellStyle name="Nota 10 4 2 3 3" xfId="36274"/>
    <cellStyle name="Nota 10 4 2 4" xfId="36275"/>
    <cellStyle name="Nota 10 4 2 5" xfId="36276"/>
    <cellStyle name="Nota 10 4 2 6" xfId="36277"/>
    <cellStyle name="Nota 10 4 2 7" xfId="36278"/>
    <cellStyle name="Nota 10 4 2 8" xfId="36279"/>
    <cellStyle name="Nota 10 4 3" xfId="36280"/>
    <cellStyle name="Nota 10 4 3 2" xfId="36281"/>
    <cellStyle name="Nota 10 4 3 2 2" xfId="36282"/>
    <cellStyle name="Nota 10 4 3 3" xfId="36283"/>
    <cellStyle name="Nota 10 4 3 4" xfId="36284"/>
    <cellStyle name="Nota 10 4 3 5" xfId="36285"/>
    <cellStyle name="Nota 10 4 3 6" xfId="36286"/>
    <cellStyle name="Nota 10 4 4" xfId="36287"/>
    <cellStyle name="Nota 10 4 4 2" xfId="36288"/>
    <cellStyle name="Nota 10 4 4 3" xfId="36289"/>
    <cellStyle name="Nota 10 4 4 4" xfId="36290"/>
    <cellStyle name="Nota 10 4 5" xfId="36291"/>
    <cellStyle name="Nota 10 4 6" xfId="36292"/>
    <cellStyle name="Nota 10 4 7" xfId="36293"/>
    <cellStyle name="Nota 10 4 8" xfId="36294"/>
    <cellStyle name="Nota 10 4 9" xfId="36295"/>
    <cellStyle name="Nota 11" xfId="1126"/>
    <cellStyle name="Nota 11 2" xfId="1127"/>
    <cellStyle name="Nota 11 2 2" xfId="36296"/>
    <cellStyle name="Nota 11 2 2 2" xfId="36297"/>
    <cellStyle name="Nota 11 2 2 2 2" xfId="36298"/>
    <cellStyle name="Nota 11 2 2 2 2 10" xfId="36299"/>
    <cellStyle name="Nota 11 2 2 2 2 2" xfId="36300"/>
    <cellStyle name="Nota 11 2 2 2 2 2 2" xfId="36301"/>
    <cellStyle name="Nota 11 2 2 2 2 2 2 2" xfId="36302"/>
    <cellStyle name="Nota 11 2 2 2 2 2 3" xfId="36303"/>
    <cellStyle name="Nota 11 2 2 2 2 2 3 2" xfId="36304"/>
    <cellStyle name="Nota 11 2 2 2 2 2 4" xfId="36305"/>
    <cellStyle name="Nota 11 2 2 2 2 2 4 2" xfId="36306"/>
    <cellStyle name="Nota 11 2 2 2 2 2 5" xfId="36307"/>
    <cellStyle name="Nota 11 2 2 2 2 2 6" xfId="36308"/>
    <cellStyle name="Nota 11 2 2 2 2 2 7" xfId="36309"/>
    <cellStyle name="Nota 11 2 2 2 2 3" xfId="36310"/>
    <cellStyle name="Nota 11 2 2 2 2 3 2" xfId="36311"/>
    <cellStyle name="Nota 11 2 2 2 2 4" xfId="36312"/>
    <cellStyle name="Nota 11 2 2 2 2 4 2" xfId="36313"/>
    <cellStyle name="Nota 11 2 2 2 2 5" xfId="36314"/>
    <cellStyle name="Nota 11 2 2 2 2 5 2" xfId="36315"/>
    <cellStyle name="Nota 11 2 2 2 2 6" xfId="36316"/>
    <cellStyle name="Nota 11 2 2 2 2 7" xfId="36317"/>
    <cellStyle name="Nota 11 2 2 2 2 8" xfId="36318"/>
    <cellStyle name="Nota 11 2 2 2 2 9" xfId="36319"/>
    <cellStyle name="Nota 11 2 2 2 3" xfId="36320"/>
    <cellStyle name="Nota 11 2 2 2 3 2" xfId="36321"/>
    <cellStyle name="Nota 11 2 2 2 3 2 2" xfId="36322"/>
    <cellStyle name="Nota 11 2 2 2 3 3" xfId="36323"/>
    <cellStyle name="Nota 11 2 2 2 3 3 2" xfId="36324"/>
    <cellStyle name="Nota 11 2 2 2 3 4" xfId="36325"/>
    <cellStyle name="Nota 11 2 2 2 3 4 2" xfId="36326"/>
    <cellStyle name="Nota 11 2 2 2 3 5" xfId="36327"/>
    <cellStyle name="Nota 11 2 2 2 3 6" xfId="36328"/>
    <cellStyle name="Nota 11 2 2 2 3 7" xfId="36329"/>
    <cellStyle name="Nota 11 2 2 2 4" xfId="36330"/>
    <cellStyle name="Nota 11 2 2 3" xfId="36331"/>
    <cellStyle name="Nota 11 2 2 4" xfId="36332"/>
    <cellStyle name="Nota 11 2 3" xfId="36333"/>
    <cellStyle name="Nota 11 2 3 10" xfId="36334"/>
    <cellStyle name="Nota 11 2 3 2" xfId="36335"/>
    <cellStyle name="Nota 11 2 3 2 2" xfId="36336"/>
    <cellStyle name="Nota 11 2 3 2 2 2" xfId="36337"/>
    <cellStyle name="Nota 11 2 3 2 2 2 2" xfId="36338"/>
    <cellStyle name="Nota 11 2 3 2 2 3" xfId="36339"/>
    <cellStyle name="Nota 11 2 3 2 2 4" xfId="36340"/>
    <cellStyle name="Nota 11 2 3 2 2 5" xfId="36341"/>
    <cellStyle name="Nota 11 2 3 2 2 6" xfId="36342"/>
    <cellStyle name="Nota 11 2 3 2 3" xfId="36343"/>
    <cellStyle name="Nota 11 2 3 2 3 2" xfId="36344"/>
    <cellStyle name="Nota 11 2 3 2 3 3" xfId="36345"/>
    <cellStyle name="Nota 11 2 3 2 4" xfId="36346"/>
    <cellStyle name="Nota 11 2 3 2 5" xfId="36347"/>
    <cellStyle name="Nota 11 2 3 2 6" xfId="36348"/>
    <cellStyle name="Nota 11 2 3 2 7" xfId="36349"/>
    <cellStyle name="Nota 11 2 3 2 8" xfId="36350"/>
    <cellStyle name="Nota 11 2 3 3" xfId="36351"/>
    <cellStyle name="Nota 11 2 3 3 2" xfId="36352"/>
    <cellStyle name="Nota 11 2 3 3 2 2" xfId="36353"/>
    <cellStyle name="Nota 11 2 3 3 3" xfId="36354"/>
    <cellStyle name="Nota 11 2 3 3 4" xfId="36355"/>
    <cellStyle name="Nota 11 2 3 3 5" xfId="36356"/>
    <cellStyle name="Nota 11 2 3 3 6" xfId="36357"/>
    <cellStyle name="Nota 11 2 3 4" xfId="36358"/>
    <cellStyle name="Nota 11 2 3 4 2" xfId="36359"/>
    <cellStyle name="Nota 11 2 3 4 3" xfId="36360"/>
    <cellStyle name="Nota 11 2 3 4 4" xfId="36361"/>
    <cellStyle name="Nota 11 2 3 5" xfId="36362"/>
    <cellStyle name="Nota 11 2 3 6" xfId="36363"/>
    <cellStyle name="Nota 11 2 3 7" xfId="36364"/>
    <cellStyle name="Nota 11 2 3 8" xfId="36365"/>
    <cellStyle name="Nota 11 2 3 9" xfId="36366"/>
    <cellStyle name="Nota 11 2 4" xfId="36367"/>
    <cellStyle name="Nota 11 2 4 2" xfId="36368"/>
    <cellStyle name="Nota 11 2 4 2 10" xfId="36369"/>
    <cellStyle name="Nota 11 2 4 2 2" xfId="36370"/>
    <cellStyle name="Nota 11 2 4 2 2 2" xfId="36371"/>
    <cellStyle name="Nota 11 2 4 2 2 2 2" xfId="36372"/>
    <cellStyle name="Nota 11 2 4 2 2 3" xfId="36373"/>
    <cellStyle name="Nota 11 2 4 2 2 3 2" xfId="36374"/>
    <cellStyle name="Nota 11 2 4 2 2 4" xfId="36375"/>
    <cellStyle name="Nota 11 2 4 2 2 4 2" xfId="36376"/>
    <cellStyle name="Nota 11 2 4 2 2 5" xfId="36377"/>
    <cellStyle name="Nota 11 2 4 2 2 6" xfId="36378"/>
    <cellStyle name="Nota 11 2 4 2 2 7" xfId="36379"/>
    <cellStyle name="Nota 11 2 4 2 3" xfId="36380"/>
    <cellStyle name="Nota 11 2 4 2 3 2" xfId="36381"/>
    <cellStyle name="Nota 11 2 4 2 4" xfId="36382"/>
    <cellStyle name="Nota 11 2 4 2 4 2" xfId="36383"/>
    <cellStyle name="Nota 11 2 4 2 5" xfId="36384"/>
    <cellStyle name="Nota 11 2 4 2 5 2" xfId="36385"/>
    <cellStyle name="Nota 11 2 4 2 6" xfId="36386"/>
    <cellStyle name="Nota 11 2 4 2 7" xfId="36387"/>
    <cellStyle name="Nota 11 2 4 2 8" xfId="36388"/>
    <cellStyle name="Nota 11 2 4 2 9" xfId="36389"/>
    <cellStyle name="Nota 11 2 4 3" xfId="36390"/>
    <cellStyle name="Nota 11 2 4 3 2" xfId="36391"/>
    <cellStyle name="Nota 11 2 4 3 2 2" xfId="36392"/>
    <cellStyle name="Nota 11 2 4 3 3" xfId="36393"/>
    <cellStyle name="Nota 11 2 4 3 3 2" xfId="36394"/>
    <cellStyle name="Nota 11 2 4 3 4" xfId="36395"/>
    <cellStyle name="Nota 11 2 4 3 4 2" xfId="36396"/>
    <cellStyle name="Nota 11 2 4 3 5" xfId="36397"/>
    <cellStyle name="Nota 11 2 4 3 6" xfId="36398"/>
    <cellStyle name="Nota 11 2 4 3 7" xfId="36399"/>
    <cellStyle name="Nota 11 2 4 4" xfId="36400"/>
    <cellStyle name="Nota 11 2 5" xfId="36401"/>
    <cellStyle name="Nota 11 2 5 10" xfId="36402"/>
    <cellStyle name="Nota 11 2 5 11" xfId="36403"/>
    <cellStyle name="Nota 11 2 5 2" xfId="36404"/>
    <cellStyle name="Nota 11 2 5 2 2" xfId="36405"/>
    <cellStyle name="Nota 11 2 5 2 2 2" xfId="36406"/>
    <cellStyle name="Nota 11 2 5 2 3" xfId="36407"/>
    <cellStyle name="Nota 11 2 5 2 3 2" xfId="36408"/>
    <cellStyle name="Nota 11 2 5 2 4" xfId="36409"/>
    <cellStyle name="Nota 11 2 5 2 4 2" xfId="36410"/>
    <cellStyle name="Nota 11 2 5 2 5" xfId="36411"/>
    <cellStyle name="Nota 11 2 5 2 6" xfId="36412"/>
    <cellStyle name="Nota 11 2 5 2 7" xfId="36413"/>
    <cellStyle name="Nota 11 2 5 3" xfId="36414"/>
    <cellStyle name="Nota 11 2 5 3 2" xfId="36415"/>
    <cellStyle name="Nota 11 2 5 3 3" xfId="36416"/>
    <cellStyle name="Nota 11 2 5 3 4" xfId="36417"/>
    <cellStyle name="Nota 11 2 5 4" xfId="36418"/>
    <cellStyle name="Nota 11 2 5 4 2" xfId="36419"/>
    <cellStyle name="Nota 11 2 5 5" xfId="36420"/>
    <cellStyle name="Nota 11 2 5 5 2" xfId="36421"/>
    <cellStyle name="Nota 11 2 5 6" xfId="36422"/>
    <cellStyle name="Nota 11 2 5 7" xfId="36423"/>
    <cellStyle name="Nota 11 2 5 8" xfId="36424"/>
    <cellStyle name="Nota 11 2 5 9" xfId="36425"/>
    <cellStyle name="Nota 11 2 6" xfId="36426"/>
    <cellStyle name="Nota 11 2 6 10" xfId="36427"/>
    <cellStyle name="Nota 11 2 6 2" xfId="36428"/>
    <cellStyle name="Nota 11 2 6 2 2" xfId="36429"/>
    <cellStyle name="Nota 11 2 6 2 2 2" xfId="36430"/>
    <cellStyle name="Nota 11 2 6 2 3" xfId="36431"/>
    <cellStyle name="Nota 11 2 6 2 3 2" xfId="36432"/>
    <cellStyle name="Nota 11 2 6 2 4" xfId="36433"/>
    <cellStyle name="Nota 11 2 6 2 4 2" xfId="36434"/>
    <cellStyle name="Nota 11 2 6 2 5" xfId="36435"/>
    <cellStyle name="Nota 11 2 6 2 6" xfId="36436"/>
    <cellStyle name="Nota 11 2 6 2 7" xfId="36437"/>
    <cellStyle name="Nota 11 2 6 3" xfId="36438"/>
    <cellStyle name="Nota 11 2 6 3 2" xfId="36439"/>
    <cellStyle name="Nota 11 2 6 4" xfId="36440"/>
    <cellStyle name="Nota 11 2 6 4 2" xfId="36441"/>
    <cellStyle name="Nota 11 2 6 5" xfId="36442"/>
    <cellStyle name="Nota 11 2 6 5 2" xfId="36443"/>
    <cellStyle name="Nota 11 2 6 6" xfId="36444"/>
    <cellStyle name="Nota 11 2 6 7" xfId="36445"/>
    <cellStyle name="Nota 11 2 6 8" xfId="36446"/>
    <cellStyle name="Nota 11 2 6 9" xfId="36447"/>
    <cellStyle name="Nota 11 2 7" xfId="36448"/>
    <cellStyle name="Nota 11 3" xfId="7184"/>
    <cellStyle name="Nota 11 3 2" xfId="36449"/>
    <cellStyle name="Nota 11 3 3" xfId="36450"/>
    <cellStyle name="Nota 11 3 4" xfId="36451"/>
    <cellStyle name="Nota 11 4" xfId="36452"/>
    <cellStyle name="Nota 11 4 10" xfId="36453"/>
    <cellStyle name="Nota 11 4 2" xfId="36454"/>
    <cellStyle name="Nota 11 4 2 2" xfId="36455"/>
    <cellStyle name="Nota 11 4 2 2 2" xfId="36456"/>
    <cellStyle name="Nota 11 4 2 2 2 2" xfId="36457"/>
    <cellStyle name="Nota 11 4 2 2 3" xfId="36458"/>
    <cellStyle name="Nota 11 4 2 2 4" xfId="36459"/>
    <cellStyle name="Nota 11 4 2 2 5" xfId="36460"/>
    <cellStyle name="Nota 11 4 2 2 6" xfId="36461"/>
    <cellStyle name="Nota 11 4 2 3" xfId="36462"/>
    <cellStyle name="Nota 11 4 2 3 2" xfId="36463"/>
    <cellStyle name="Nota 11 4 2 3 3" xfId="36464"/>
    <cellStyle name="Nota 11 4 2 4" xfId="36465"/>
    <cellStyle name="Nota 11 4 2 5" xfId="36466"/>
    <cellStyle name="Nota 11 4 2 6" xfId="36467"/>
    <cellStyle name="Nota 11 4 2 7" xfId="36468"/>
    <cellStyle name="Nota 11 4 2 8" xfId="36469"/>
    <cellStyle name="Nota 11 4 3" xfId="36470"/>
    <cellStyle name="Nota 11 4 3 2" xfId="36471"/>
    <cellStyle name="Nota 11 4 3 2 2" xfId="36472"/>
    <cellStyle name="Nota 11 4 3 3" xfId="36473"/>
    <cellStyle name="Nota 11 4 3 4" xfId="36474"/>
    <cellStyle name="Nota 11 4 3 5" xfId="36475"/>
    <cellStyle name="Nota 11 4 3 6" xfId="36476"/>
    <cellStyle name="Nota 11 4 4" xfId="36477"/>
    <cellStyle name="Nota 11 4 4 2" xfId="36478"/>
    <cellStyle name="Nota 11 4 4 3" xfId="36479"/>
    <cellStyle name="Nota 11 4 4 4" xfId="36480"/>
    <cellStyle name="Nota 11 4 5" xfId="36481"/>
    <cellStyle name="Nota 11 4 6" xfId="36482"/>
    <cellStyle name="Nota 11 4 7" xfId="36483"/>
    <cellStyle name="Nota 11 4 8" xfId="36484"/>
    <cellStyle name="Nota 11 4 9" xfId="36485"/>
    <cellStyle name="Nota 12" xfId="1128"/>
    <cellStyle name="Nota 12 2" xfId="1129"/>
    <cellStyle name="Nota 12 2 2" xfId="36486"/>
    <cellStyle name="Nota 12 2 2 2" xfId="36487"/>
    <cellStyle name="Nota 12 2 2 2 2" xfId="36488"/>
    <cellStyle name="Nota 12 2 2 2 2 10" xfId="36489"/>
    <cellStyle name="Nota 12 2 2 2 2 2" xfId="36490"/>
    <cellStyle name="Nota 12 2 2 2 2 2 2" xfId="36491"/>
    <cellStyle name="Nota 12 2 2 2 2 2 2 2" xfId="36492"/>
    <cellStyle name="Nota 12 2 2 2 2 2 3" xfId="36493"/>
    <cellStyle name="Nota 12 2 2 2 2 2 3 2" xfId="36494"/>
    <cellStyle name="Nota 12 2 2 2 2 2 4" xfId="36495"/>
    <cellStyle name="Nota 12 2 2 2 2 2 4 2" xfId="36496"/>
    <cellStyle name="Nota 12 2 2 2 2 2 5" xfId="36497"/>
    <cellStyle name="Nota 12 2 2 2 2 2 6" xfId="36498"/>
    <cellStyle name="Nota 12 2 2 2 2 2 7" xfId="36499"/>
    <cellStyle name="Nota 12 2 2 2 2 3" xfId="36500"/>
    <cellStyle name="Nota 12 2 2 2 2 3 2" xfId="36501"/>
    <cellStyle name="Nota 12 2 2 2 2 4" xfId="36502"/>
    <cellStyle name="Nota 12 2 2 2 2 4 2" xfId="36503"/>
    <cellStyle name="Nota 12 2 2 2 2 5" xfId="36504"/>
    <cellStyle name="Nota 12 2 2 2 2 5 2" xfId="36505"/>
    <cellStyle name="Nota 12 2 2 2 2 6" xfId="36506"/>
    <cellStyle name="Nota 12 2 2 2 2 7" xfId="36507"/>
    <cellStyle name="Nota 12 2 2 2 2 8" xfId="36508"/>
    <cellStyle name="Nota 12 2 2 2 2 9" xfId="36509"/>
    <cellStyle name="Nota 12 2 2 2 3" xfId="36510"/>
    <cellStyle name="Nota 12 2 2 2 3 2" xfId="36511"/>
    <cellStyle name="Nota 12 2 2 2 3 2 2" xfId="36512"/>
    <cellStyle name="Nota 12 2 2 2 3 3" xfId="36513"/>
    <cellStyle name="Nota 12 2 2 2 3 3 2" xfId="36514"/>
    <cellStyle name="Nota 12 2 2 2 3 4" xfId="36515"/>
    <cellStyle name="Nota 12 2 2 2 3 4 2" xfId="36516"/>
    <cellStyle name="Nota 12 2 2 2 3 5" xfId="36517"/>
    <cellStyle name="Nota 12 2 2 2 3 6" xfId="36518"/>
    <cellStyle name="Nota 12 2 2 2 3 7" xfId="36519"/>
    <cellStyle name="Nota 12 2 2 2 4" xfId="36520"/>
    <cellStyle name="Nota 12 2 2 3" xfId="36521"/>
    <cellStyle name="Nota 12 2 2 4" xfId="36522"/>
    <cellStyle name="Nota 12 2 3" xfId="36523"/>
    <cellStyle name="Nota 12 2 3 10" xfId="36524"/>
    <cellStyle name="Nota 12 2 3 2" xfId="36525"/>
    <cellStyle name="Nota 12 2 3 2 2" xfId="36526"/>
    <cellStyle name="Nota 12 2 3 2 2 2" xfId="36527"/>
    <cellStyle name="Nota 12 2 3 2 2 2 2" xfId="36528"/>
    <cellStyle name="Nota 12 2 3 2 2 3" xfId="36529"/>
    <cellStyle name="Nota 12 2 3 2 2 4" xfId="36530"/>
    <cellStyle name="Nota 12 2 3 2 2 5" xfId="36531"/>
    <cellStyle name="Nota 12 2 3 2 2 6" xfId="36532"/>
    <cellStyle name="Nota 12 2 3 2 3" xfId="36533"/>
    <cellStyle name="Nota 12 2 3 2 3 2" xfId="36534"/>
    <cellStyle name="Nota 12 2 3 2 3 3" xfId="36535"/>
    <cellStyle name="Nota 12 2 3 2 4" xfId="36536"/>
    <cellStyle name="Nota 12 2 3 2 5" xfId="36537"/>
    <cellStyle name="Nota 12 2 3 2 6" xfId="36538"/>
    <cellStyle name="Nota 12 2 3 2 7" xfId="36539"/>
    <cellStyle name="Nota 12 2 3 2 8" xfId="36540"/>
    <cellStyle name="Nota 12 2 3 3" xfId="36541"/>
    <cellStyle name="Nota 12 2 3 3 2" xfId="36542"/>
    <cellStyle name="Nota 12 2 3 3 2 2" xfId="36543"/>
    <cellStyle name="Nota 12 2 3 3 3" xfId="36544"/>
    <cellStyle name="Nota 12 2 3 3 4" xfId="36545"/>
    <cellStyle name="Nota 12 2 3 3 5" xfId="36546"/>
    <cellStyle name="Nota 12 2 3 3 6" xfId="36547"/>
    <cellStyle name="Nota 12 2 3 4" xfId="36548"/>
    <cellStyle name="Nota 12 2 3 4 2" xfId="36549"/>
    <cellStyle name="Nota 12 2 3 4 3" xfId="36550"/>
    <cellStyle name="Nota 12 2 3 4 4" xfId="36551"/>
    <cellStyle name="Nota 12 2 3 5" xfId="36552"/>
    <cellStyle name="Nota 12 2 3 6" xfId="36553"/>
    <cellStyle name="Nota 12 2 3 7" xfId="36554"/>
    <cellStyle name="Nota 12 2 3 8" xfId="36555"/>
    <cellStyle name="Nota 12 2 3 9" xfId="36556"/>
    <cellStyle name="Nota 12 2 4" xfId="36557"/>
    <cellStyle name="Nota 12 2 4 2" xfId="36558"/>
    <cellStyle name="Nota 12 2 4 2 10" xfId="36559"/>
    <cellStyle name="Nota 12 2 4 2 2" xfId="36560"/>
    <cellStyle name="Nota 12 2 4 2 2 2" xfId="36561"/>
    <cellStyle name="Nota 12 2 4 2 2 2 2" xfId="36562"/>
    <cellStyle name="Nota 12 2 4 2 2 3" xfId="36563"/>
    <cellStyle name="Nota 12 2 4 2 2 3 2" xfId="36564"/>
    <cellStyle name="Nota 12 2 4 2 2 4" xfId="36565"/>
    <cellStyle name="Nota 12 2 4 2 2 4 2" xfId="36566"/>
    <cellStyle name="Nota 12 2 4 2 2 5" xfId="36567"/>
    <cellStyle name="Nota 12 2 4 2 2 6" xfId="36568"/>
    <cellStyle name="Nota 12 2 4 2 2 7" xfId="36569"/>
    <cellStyle name="Nota 12 2 4 2 3" xfId="36570"/>
    <cellStyle name="Nota 12 2 4 2 3 2" xfId="36571"/>
    <cellStyle name="Nota 12 2 4 2 4" xfId="36572"/>
    <cellStyle name="Nota 12 2 4 2 4 2" xfId="36573"/>
    <cellStyle name="Nota 12 2 4 2 5" xfId="36574"/>
    <cellStyle name="Nota 12 2 4 2 5 2" xfId="36575"/>
    <cellStyle name="Nota 12 2 4 2 6" xfId="36576"/>
    <cellStyle name="Nota 12 2 4 2 7" xfId="36577"/>
    <cellStyle name="Nota 12 2 4 2 8" xfId="36578"/>
    <cellStyle name="Nota 12 2 4 2 9" xfId="36579"/>
    <cellStyle name="Nota 12 2 4 3" xfId="36580"/>
    <cellStyle name="Nota 12 2 4 3 2" xfId="36581"/>
    <cellStyle name="Nota 12 2 4 3 2 2" xfId="36582"/>
    <cellStyle name="Nota 12 2 4 3 3" xfId="36583"/>
    <cellStyle name="Nota 12 2 4 3 3 2" xfId="36584"/>
    <cellStyle name="Nota 12 2 4 3 4" xfId="36585"/>
    <cellStyle name="Nota 12 2 4 3 4 2" xfId="36586"/>
    <cellStyle name="Nota 12 2 4 3 5" xfId="36587"/>
    <cellStyle name="Nota 12 2 4 3 6" xfId="36588"/>
    <cellStyle name="Nota 12 2 4 3 7" xfId="36589"/>
    <cellStyle name="Nota 12 2 4 4" xfId="36590"/>
    <cellStyle name="Nota 12 2 5" xfId="36591"/>
    <cellStyle name="Nota 12 2 5 10" xfId="36592"/>
    <cellStyle name="Nota 12 2 5 11" xfId="36593"/>
    <cellStyle name="Nota 12 2 5 2" xfId="36594"/>
    <cellStyle name="Nota 12 2 5 2 2" xfId="36595"/>
    <cellStyle name="Nota 12 2 5 2 2 2" xfId="36596"/>
    <cellStyle name="Nota 12 2 5 2 3" xfId="36597"/>
    <cellStyle name="Nota 12 2 5 2 3 2" xfId="36598"/>
    <cellStyle name="Nota 12 2 5 2 4" xfId="36599"/>
    <cellStyle name="Nota 12 2 5 2 4 2" xfId="36600"/>
    <cellStyle name="Nota 12 2 5 2 5" xfId="36601"/>
    <cellStyle name="Nota 12 2 5 2 6" xfId="36602"/>
    <cellStyle name="Nota 12 2 5 2 7" xfId="36603"/>
    <cellStyle name="Nota 12 2 5 3" xfId="36604"/>
    <cellStyle name="Nota 12 2 5 3 2" xfId="36605"/>
    <cellStyle name="Nota 12 2 5 3 3" xfId="36606"/>
    <cellStyle name="Nota 12 2 5 3 4" xfId="36607"/>
    <cellStyle name="Nota 12 2 5 4" xfId="36608"/>
    <cellStyle name="Nota 12 2 5 4 2" xfId="36609"/>
    <cellStyle name="Nota 12 2 5 5" xfId="36610"/>
    <cellStyle name="Nota 12 2 5 5 2" xfId="36611"/>
    <cellStyle name="Nota 12 2 5 6" xfId="36612"/>
    <cellStyle name="Nota 12 2 5 7" xfId="36613"/>
    <cellStyle name="Nota 12 2 5 8" xfId="36614"/>
    <cellStyle name="Nota 12 2 5 9" xfId="36615"/>
    <cellStyle name="Nota 12 2 6" xfId="36616"/>
    <cellStyle name="Nota 12 2 6 10" xfId="36617"/>
    <cellStyle name="Nota 12 2 6 2" xfId="36618"/>
    <cellStyle name="Nota 12 2 6 2 2" xfId="36619"/>
    <cellStyle name="Nota 12 2 6 2 2 2" xfId="36620"/>
    <cellStyle name="Nota 12 2 6 2 3" xfId="36621"/>
    <cellStyle name="Nota 12 2 6 2 3 2" xfId="36622"/>
    <cellStyle name="Nota 12 2 6 2 4" xfId="36623"/>
    <cellStyle name="Nota 12 2 6 2 4 2" xfId="36624"/>
    <cellStyle name="Nota 12 2 6 2 5" xfId="36625"/>
    <cellStyle name="Nota 12 2 6 2 6" xfId="36626"/>
    <cellStyle name="Nota 12 2 6 2 7" xfId="36627"/>
    <cellStyle name="Nota 12 2 6 3" xfId="36628"/>
    <cellStyle name="Nota 12 2 6 3 2" xfId="36629"/>
    <cellStyle name="Nota 12 2 6 4" xfId="36630"/>
    <cellStyle name="Nota 12 2 6 4 2" xfId="36631"/>
    <cellStyle name="Nota 12 2 6 5" xfId="36632"/>
    <cellStyle name="Nota 12 2 6 5 2" xfId="36633"/>
    <cellStyle name="Nota 12 2 6 6" xfId="36634"/>
    <cellStyle name="Nota 12 2 6 7" xfId="36635"/>
    <cellStyle name="Nota 12 2 6 8" xfId="36636"/>
    <cellStyle name="Nota 12 2 6 9" xfId="36637"/>
    <cellStyle name="Nota 12 2 7" xfId="36638"/>
    <cellStyle name="Nota 12 3" xfId="7185"/>
    <cellStyle name="Nota 12 3 2" xfId="36639"/>
    <cellStyle name="Nota 12 3 3" xfId="36640"/>
    <cellStyle name="Nota 12 3 4" xfId="36641"/>
    <cellStyle name="Nota 12 4" xfId="36642"/>
    <cellStyle name="Nota 12 4 10" xfId="36643"/>
    <cellStyle name="Nota 12 4 2" xfId="36644"/>
    <cellStyle name="Nota 12 4 2 2" xfId="36645"/>
    <cellStyle name="Nota 12 4 2 2 2" xfId="36646"/>
    <cellStyle name="Nota 12 4 2 2 2 2" xfId="36647"/>
    <cellStyle name="Nota 12 4 2 2 3" xfId="36648"/>
    <cellStyle name="Nota 12 4 2 2 4" xfId="36649"/>
    <cellStyle name="Nota 12 4 2 2 5" xfId="36650"/>
    <cellStyle name="Nota 12 4 2 2 6" xfId="36651"/>
    <cellStyle name="Nota 12 4 2 3" xfId="36652"/>
    <cellStyle name="Nota 12 4 2 3 2" xfId="36653"/>
    <cellStyle name="Nota 12 4 2 3 3" xfId="36654"/>
    <cellStyle name="Nota 12 4 2 4" xfId="36655"/>
    <cellStyle name="Nota 12 4 2 5" xfId="36656"/>
    <cellStyle name="Nota 12 4 2 6" xfId="36657"/>
    <cellStyle name="Nota 12 4 2 7" xfId="36658"/>
    <cellStyle name="Nota 12 4 2 8" xfId="36659"/>
    <cellStyle name="Nota 12 4 3" xfId="36660"/>
    <cellStyle name="Nota 12 4 3 2" xfId="36661"/>
    <cellStyle name="Nota 12 4 3 2 2" xfId="36662"/>
    <cellStyle name="Nota 12 4 3 3" xfId="36663"/>
    <cellStyle name="Nota 12 4 3 4" xfId="36664"/>
    <cellStyle name="Nota 12 4 3 5" xfId="36665"/>
    <cellStyle name="Nota 12 4 3 6" xfId="36666"/>
    <cellStyle name="Nota 12 4 4" xfId="36667"/>
    <cellStyle name="Nota 12 4 4 2" xfId="36668"/>
    <cellStyle name="Nota 12 4 4 3" xfId="36669"/>
    <cellStyle name="Nota 12 4 4 4" xfId="36670"/>
    <cellStyle name="Nota 12 4 5" xfId="36671"/>
    <cellStyle name="Nota 12 4 6" xfId="36672"/>
    <cellStyle name="Nota 12 4 7" xfId="36673"/>
    <cellStyle name="Nota 12 4 8" xfId="36674"/>
    <cellStyle name="Nota 12 4 9" xfId="36675"/>
    <cellStyle name="Nota 13" xfId="1130"/>
    <cellStyle name="Nota 13 2" xfId="1131"/>
    <cellStyle name="Nota 13 2 2" xfId="36676"/>
    <cellStyle name="Nota 13 2 2 2" xfId="36677"/>
    <cellStyle name="Nota 13 2 2 2 2" xfId="36678"/>
    <cellStyle name="Nota 13 2 2 2 2 10" xfId="36679"/>
    <cellStyle name="Nota 13 2 2 2 2 2" xfId="36680"/>
    <cellStyle name="Nota 13 2 2 2 2 2 2" xfId="36681"/>
    <cellStyle name="Nota 13 2 2 2 2 2 2 2" xfId="36682"/>
    <cellStyle name="Nota 13 2 2 2 2 2 3" xfId="36683"/>
    <cellStyle name="Nota 13 2 2 2 2 2 3 2" xfId="36684"/>
    <cellStyle name="Nota 13 2 2 2 2 2 4" xfId="36685"/>
    <cellStyle name="Nota 13 2 2 2 2 2 4 2" xfId="36686"/>
    <cellStyle name="Nota 13 2 2 2 2 2 5" xfId="36687"/>
    <cellStyle name="Nota 13 2 2 2 2 2 6" xfId="36688"/>
    <cellStyle name="Nota 13 2 2 2 2 2 7" xfId="36689"/>
    <cellStyle name="Nota 13 2 2 2 2 3" xfId="36690"/>
    <cellStyle name="Nota 13 2 2 2 2 3 2" xfId="36691"/>
    <cellStyle name="Nota 13 2 2 2 2 4" xfId="36692"/>
    <cellStyle name="Nota 13 2 2 2 2 4 2" xfId="36693"/>
    <cellStyle name="Nota 13 2 2 2 2 5" xfId="36694"/>
    <cellStyle name="Nota 13 2 2 2 2 5 2" xfId="36695"/>
    <cellStyle name="Nota 13 2 2 2 2 6" xfId="36696"/>
    <cellStyle name="Nota 13 2 2 2 2 7" xfId="36697"/>
    <cellStyle name="Nota 13 2 2 2 2 8" xfId="36698"/>
    <cellStyle name="Nota 13 2 2 2 2 9" xfId="36699"/>
    <cellStyle name="Nota 13 2 2 2 3" xfId="36700"/>
    <cellStyle name="Nota 13 2 2 2 3 2" xfId="36701"/>
    <cellStyle name="Nota 13 2 2 2 3 2 2" xfId="36702"/>
    <cellStyle name="Nota 13 2 2 2 3 3" xfId="36703"/>
    <cellStyle name="Nota 13 2 2 2 3 3 2" xfId="36704"/>
    <cellStyle name="Nota 13 2 2 2 3 4" xfId="36705"/>
    <cellStyle name="Nota 13 2 2 2 3 4 2" xfId="36706"/>
    <cellStyle name="Nota 13 2 2 2 3 5" xfId="36707"/>
    <cellStyle name="Nota 13 2 2 2 3 6" xfId="36708"/>
    <cellStyle name="Nota 13 2 2 2 3 7" xfId="36709"/>
    <cellStyle name="Nota 13 2 2 2 4" xfId="36710"/>
    <cellStyle name="Nota 13 2 2 3" xfId="36711"/>
    <cellStyle name="Nota 13 2 2 4" xfId="36712"/>
    <cellStyle name="Nota 13 2 3" xfId="36713"/>
    <cellStyle name="Nota 13 2 3 10" xfId="36714"/>
    <cellStyle name="Nota 13 2 3 2" xfId="36715"/>
    <cellStyle name="Nota 13 2 3 2 2" xfId="36716"/>
    <cellStyle name="Nota 13 2 3 2 2 2" xfId="36717"/>
    <cellStyle name="Nota 13 2 3 2 2 2 2" xfId="36718"/>
    <cellStyle name="Nota 13 2 3 2 2 3" xfId="36719"/>
    <cellStyle name="Nota 13 2 3 2 2 4" xfId="36720"/>
    <cellStyle name="Nota 13 2 3 2 2 5" xfId="36721"/>
    <cellStyle name="Nota 13 2 3 2 2 6" xfId="36722"/>
    <cellStyle name="Nota 13 2 3 2 3" xfId="36723"/>
    <cellStyle name="Nota 13 2 3 2 3 2" xfId="36724"/>
    <cellStyle name="Nota 13 2 3 2 3 3" xfId="36725"/>
    <cellStyle name="Nota 13 2 3 2 4" xfId="36726"/>
    <cellStyle name="Nota 13 2 3 2 5" xfId="36727"/>
    <cellStyle name="Nota 13 2 3 2 6" xfId="36728"/>
    <cellStyle name="Nota 13 2 3 2 7" xfId="36729"/>
    <cellStyle name="Nota 13 2 3 2 8" xfId="36730"/>
    <cellStyle name="Nota 13 2 3 3" xfId="36731"/>
    <cellStyle name="Nota 13 2 3 3 2" xfId="36732"/>
    <cellStyle name="Nota 13 2 3 3 2 2" xfId="36733"/>
    <cellStyle name="Nota 13 2 3 3 3" xfId="36734"/>
    <cellStyle name="Nota 13 2 3 3 4" xfId="36735"/>
    <cellStyle name="Nota 13 2 3 3 5" xfId="36736"/>
    <cellStyle name="Nota 13 2 3 3 6" xfId="36737"/>
    <cellStyle name="Nota 13 2 3 4" xfId="36738"/>
    <cellStyle name="Nota 13 2 3 4 2" xfId="36739"/>
    <cellStyle name="Nota 13 2 3 4 3" xfId="36740"/>
    <cellStyle name="Nota 13 2 3 4 4" xfId="36741"/>
    <cellStyle name="Nota 13 2 3 5" xfId="36742"/>
    <cellStyle name="Nota 13 2 3 6" xfId="36743"/>
    <cellStyle name="Nota 13 2 3 7" xfId="36744"/>
    <cellStyle name="Nota 13 2 3 8" xfId="36745"/>
    <cellStyle name="Nota 13 2 3 9" xfId="36746"/>
    <cellStyle name="Nota 13 2 4" xfId="36747"/>
    <cellStyle name="Nota 13 2 4 2" xfId="36748"/>
    <cellStyle name="Nota 13 2 4 2 10" xfId="36749"/>
    <cellStyle name="Nota 13 2 4 2 2" xfId="36750"/>
    <cellStyle name="Nota 13 2 4 2 2 2" xfId="36751"/>
    <cellStyle name="Nota 13 2 4 2 2 2 2" xfId="36752"/>
    <cellStyle name="Nota 13 2 4 2 2 3" xfId="36753"/>
    <cellStyle name="Nota 13 2 4 2 2 3 2" xfId="36754"/>
    <cellStyle name="Nota 13 2 4 2 2 4" xfId="36755"/>
    <cellStyle name="Nota 13 2 4 2 2 4 2" xfId="36756"/>
    <cellStyle name="Nota 13 2 4 2 2 5" xfId="36757"/>
    <cellStyle name="Nota 13 2 4 2 2 6" xfId="36758"/>
    <cellStyle name="Nota 13 2 4 2 2 7" xfId="36759"/>
    <cellStyle name="Nota 13 2 4 2 3" xfId="36760"/>
    <cellStyle name="Nota 13 2 4 2 3 2" xfId="36761"/>
    <cellStyle name="Nota 13 2 4 2 4" xfId="36762"/>
    <cellStyle name="Nota 13 2 4 2 4 2" xfId="36763"/>
    <cellStyle name="Nota 13 2 4 2 5" xfId="36764"/>
    <cellStyle name="Nota 13 2 4 2 5 2" xfId="36765"/>
    <cellStyle name="Nota 13 2 4 2 6" xfId="36766"/>
    <cellStyle name="Nota 13 2 4 2 7" xfId="36767"/>
    <cellStyle name="Nota 13 2 4 2 8" xfId="36768"/>
    <cellStyle name="Nota 13 2 4 2 9" xfId="36769"/>
    <cellStyle name="Nota 13 2 4 3" xfId="36770"/>
    <cellStyle name="Nota 13 2 4 3 2" xfId="36771"/>
    <cellStyle name="Nota 13 2 4 3 2 2" xfId="36772"/>
    <cellStyle name="Nota 13 2 4 3 3" xfId="36773"/>
    <cellStyle name="Nota 13 2 4 3 3 2" xfId="36774"/>
    <cellStyle name="Nota 13 2 4 3 4" xfId="36775"/>
    <cellStyle name="Nota 13 2 4 3 4 2" xfId="36776"/>
    <cellStyle name="Nota 13 2 4 3 5" xfId="36777"/>
    <cellStyle name="Nota 13 2 4 3 6" xfId="36778"/>
    <cellStyle name="Nota 13 2 4 3 7" xfId="36779"/>
    <cellStyle name="Nota 13 2 4 4" xfId="36780"/>
    <cellStyle name="Nota 13 2 5" xfId="36781"/>
    <cellStyle name="Nota 13 2 5 10" xfId="36782"/>
    <cellStyle name="Nota 13 2 5 11" xfId="36783"/>
    <cellStyle name="Nota 13 2 5 2" xfId="36784"/>
    <cellStyle name="Nota 13 2 5 2 2" xfId="36785"/>
    <cellStyle name="Nota 13 2 5 2 2 2" xfId="36786"/>
    <cellStyle name="Nota 13 2 5 2 3" xfId="36787"/>
    <cellStyle name="Nota 13 2 5 2 3 2" xfId="36788"/>
    <cellStyle name="Nota 13 2 5 2 4" xfId="36789"/>
    <cellStyle name="Nota 13 2 5 2 4 2" xfId="36790"/>
    <cellStyle name="Nota 13 2 5 2 5" xfId="36791"/>
    <cellStyle name="Nota 13 2 5 2 6" xfId="36792"/>
    <cellStyle name="Nota 13 2 5 2 7" xfId="36793"/>
    <cellStyle name="Nota 13 2 5 3" xfId="36794"/>
    <cellStyle name="Nota 13 2 5 3 2" xfId="36795"/>
    <cellStyle name="Nota 13 2 5 3 3" xfId="36796"/>
    <cellStyle name="Nota 13 2 5 3 4" xfId="36797"/>
    <cellStyle name="Nota 13 2 5 4" xfId="36798"/>
    <cellStyle name="Nota 13 2 5 4 2" xfId="36799"/>
    <cellStyle name="Nota 13 2 5 5" xfId="36800"/>
    <cellStyle name="Nota 13 2 5 5 2" xfId="36801"/>
    <cellStyle name="Nota 13 2 5 6" xfId="36802"/>
    <cellStyle name="Nota 13 2 5 7" xfId="36803"/>
    <cellStyle name="Nota 13 2 5 8" xfId="36804"/>
    <cellStyle name="Nota 13 2 5 9" xfId="36805"/>
    <cellStyle name="Nota 13 2 6" xfId="36806"/>
    <cellStyle name="Nota 13 2 6 10" xfId="36807"/>
    <cellStyle name="Nota 13 2 6 2" xfId="36808"/>
    <cellStyle name="Nota 13 2 6 2 2" xfId="36809"/>
    <cellStyle name="Nota 13 2 6 2 2 2" xfId="36810"/>
    <cellStyle name="Nota 13 2 6 2 3" xfId="36811"/>
    <cellStyle name="Nota 13 2 6 2 3 2" xfId="36812"/>
    <cellStyle name="Nota 13 2 6 2 4" xfId="36813"/>
    <cellStyle name="Nota 13 2 6 2 4 2" xfId="36814"/>
    <cellStyle name="Nota 13 2 6 2 5" xfId="36815"/>
    <cellStyle name="Nota 13 2 6 2 6" xfId="36816"/>
    <cellStyle name="Nota 13 2 6 2 7" xfId="36817"/>
    <cellStyle name="Nota 13 2 6 3" xfId="36818"/>
    <cellStyle name="Nota 13 2 6 3 2" xfId="36819"/>
    <cellStyle name="Nota 13 2 6 4" xfId="36820"/>
    <cellStyle name="Nota 13 2 6 4 2" xfId="36821"/>
    <cellStyle name="Nota 13 2 6 5" xfId="36822"/>
    <cellStyle name="Nota 13 2 6 5 2" xfId="36823"/>
    <cellStyle name="Nota 13 2 6 6" xfId="36824"/>
    <cellStyle name="Nota 13 2 6 7" xfId="36825"/>
    <cellStyle name="Nota 13 2 6 8" xfId="36826"/>
    <cellStyle name="Nota 13 2 6 9" xfId="36827"/>
    <cellStyle name="Nota 13 2 7" xfId="36828"/>
    <cellStyle name="Nota 13 3" xfId="7186"/>
    <cellStyle name="Nota 13 3 2" xfId="36829"/>
    <cellStyle name="Nota 13 3 3" xfId="36830"/>
    <cellStyle name="Nota 13 3 4" xfId="36831"/>
    <cellStyle name="Nota 13 4" xfId="36832"/>
    <cellStyle name="Nota 13 4 10" xfId="36833"/>
    <cellStyle name="Nota 13 4 2" xfId="36834"/>
    <cellStyle name="Nota 13 4 2 2" xfId="36835"/>
    <cellStyle name="Nota 13 4 2 2 2" xfId="36836"/>
    <cellStyle name="Nota 13 4 2 2 2 2" xfId="36837"/>
    <cellStyle name="Nota 13 4 2 2 3" xfId="36838"/>
    <cellStyle name="Nota 13 4 2 2 4" xfId="36839"/>
    <cellStyle name="Nota 13 4 2 2 5" xfId="36840"/>
    <cellStyle name="Nota 13 4 2 2 6" xfId="36841"/>
    <cellStyle name="Nota 13 4 2 3" xfId="36842"/>
    <cellStyle name="Nota 13 4 2 3 2" xfId="36843"/>
    <cellStyle name="Nota 13 4 2 3 3" xfId="36844"/>
    <cellStyle name="Nota 13 4 2 4" xfId="36845"/>
    <cellStyle name="Nota 13 4 2 5" xfId="36846"/>
    <cellStyle name="Nota 13 4 2 6" xfId="36847"/>
    <cellStyle name="Nota 13 4 2 7" xfId="36848"/>
    <cellStyle name="Nota 13 4 2 8" xfId="36849"/>
    <cellStyle name="Nota 13 4 3" xfId="36850"/>
    <cellStyle name="Nota 13 4 3 2" xfId="36851"/>
    <cellStyle name="Nota 13 4 3 2 2" xfId="36852"/>
    <cellStyle name="Nota 13 4 3 3" xfId="36853"/>
    <cellStyle name="Nota 13 4 3 4" xfId="36854"/>
    <cellStyle name="Nota 13 4 3 5" xfId="36855"/>
    <cellStyle name="Nota 13 4 3 6" xfId="36856"/>
    <cellStyle name="Nota 13 4 4" xfId="36857"/>
    <cellStyle name="Nota 13 4 4 2" xfId="36858"/>
    <cellStyle name="Nota 13 4 4 3" xfId="36859"/>
    <cellStyle name="Nota 13 4 4 4" xfId="36860"/>
    <cellStyle name="Nota 13 4 5" xfId="36861"/>
    <cellStyle name="Nota 13 4 6" xfId="36862"/>
    <cellStyle name="Nota 13 4 7" xfId="36863"/>
    <cellStyle name="Nota 13 4 8" xfId="36864"/>
    <cellStyle name="Nota 13 4 9" xfId="36865"/>
    <cellStyle name="Nota 14" xfId="1132"/>
    <cellStyle name="Nota 14 2" xfId="1133"/>
    <cellStyle name="Nota 14 2 2" xfId="36866"/>
    <cellStyle name="Nota 14 2 2 2" xfId="36867"/>
    <cellStyle name="Nota 14 2 2 2 2" xfId="36868"/>
    <cellStyle name="Nota 14 2 2 2 2 10" xfId="36869"/>
    <cellStyle name="Nota 14 2 2 2 2 2" xfId="36870"/>
    <cellStyle name="Nota 14 2 2 2 2 2 2" xfId="36871"/>
    <cellStyle name="Nota 14 2 2 2 2 2 2 2" xfId="36872"/>
    <cellStyle name="Nota 14 2 2 2 2 2 3" xfId="36873"/>
    <cellStyle name="Nota 14 2 2 2 2 2 3 2" xfId="36874"/>
    <cellStyle name="Nota 14 2 2 2 2 2 4" xfId="36875"/>
    <cellStyle name="Nota 14 2 2 2 2 2 4 2" xfId="36876"/>
    <cellStyle name="Nota 14 2 2 2 2 2 5" xfId="36877"/>
    <cellStyle name="Nota 14 2 2 2 2 2 6" xfId="36878"/>
    <cellStyle name="Nota 14 2 2 2 2 2 7" xfId="36879"/>
    <cellStyle name="Nota 14 2 2 2 2 3" xfId="36880"/>
    <cellStyle name="Nota 14 2 2 2 2 3 2" xfId="36881"/>
    <cellStyle name="Nota 14 2 2 2 2 4" xfId="36882"/>
    <cellStyle name="Nota 14 2 2 2 2 4 2" xfId="36883"/>
    <cellStyle name="Nota 14 2 2 2 2 5" xfId="36884"/>
    <cellStyle name="Nota 14 2 2 2 2 5 2" xfId="36885"/>
    <cellStyle name="Nota 14 2 2 2 2 6" xfId="36886"/>
    <cellStyle name="Nota 14 2 2 2 2 7" xfId="36887"/>
    <cellStyle name="Nota 14 2 2 2 2 8" xfId="36888"/>
    <cellStyle name="Nota 14 2 2 2 2 9" xfId="36889"/>
    <cellStyle name="Nota 14 2 2 2 3" xfId="36890"/>
    <cellStyle name="Nota 14 2 2 2 3 2" xfId="36891"/>
    <cellStyle name="Nota 14 2 2 2 3 2 2" xfId="36892"/>
    <cellStyle name="Nota 14 2 2 2 3 3" xfId="36893"/>
    <cellStyle name="Nota 14 2 2 2 3 3 2" xfId="36894"/>
    <cellStyle name="Nota 14 2 2 2 3 4" xfId="36895"/>
    <cellStyle name="Nota 14 2 2 2 3 4 2" xfId="36896"/>
    <cellStyle name="Nota 14 2 2 2 3 5" xfId="36897"/>
    <cellStyle name="Nota 14 2 2 2 3 6" xfId="36898"/>
    <cellStyle name="Nota 14 2 2 2 3 7" xfId="36899"/>
    <cellStyle name="Nota 14 2 2 2 4" xfId="36900"/>
    <cellStyle name="Nota 14 2 2 3" xfId="36901"/>
    <cellStyle name="Nota 14 2 2 4" xfId="36902"/>
    <cellStyle name="Nota 14 2 3" xfId="36903"/>
    <cellStyle name="Nota 14 2 3 10" xfId="36904"/>
    <cellStyle name="Nota 14 2 3 2" xfId="36905"/>
    <cellStyle name="Nota 14 2 3 2 2" xfId="36906"/>
    <cellStyle name="Nota 14 2 3 2 2 2" xfId="36907"/>
    <cellStyle name="Nota 14 2 3 2 2 2 2" xfId="36908"/>
    <cellStyle name="Nota 14 2 3 2 2 3" xfId="36909"/>
    <cellStyle name="Nota 14 2 3 2 2 4" xfId="36910"/>
    <cellStyle name="Nota 14 2 3 2 2 5" xfId="36911"/>
    <cellStyle name="Nota 14 2 3 2 2 6" xfId="36912"/>
    <cellStyle name="Nota 14 2 3 2 3" xfId="36913"/>
    <cellStyle name="Nota 14 2 3 2 3 2" xfId="36914"/>
    <cellStyle name="Nota 14 2 3 2 3 3" xfId="36915"/>
    <cellStyle name="Nota 14 2 3 2 4" xfId="36916"/>
    <cellStyle name="Nota 14 2 3 2 5" xfId="36917"/>
    <cellStyle name="Nota 14 2 3 2 6" xfId="36918"/>
    <cellStyle name="Nota 14 2 3 2 7" xfId="36919"/>
    <cellStyle name="Nota 14 2 3 2 8" xfId="36920"/>
    <cellStyle name="Nota 14 2 3 3" xfId="36921"/>
    <cellStyle name="Nota 14 2 3 3 2" xfId="36922"/>
    <cellStyle name="Nota 14 2 3 3 2 2" xfId="36923"/>
    <cellStyle name="Nota 14 2 3 3 3" xfId="36924"/>
    <cellStyle name="Nota 14 2 3 3 4" xfId="36925"/>
    <cellStyle name="Nota 14 2 3 3 5" xfId="36926"/>
    <cellStyle name="Nota 14 2 3 3 6" xfId="36927"/>
    <cellStyle name="Nota 14 2 3 4" xfId="36928"/>
    <cellStyle name="Nota 14 2 3 4 2" xfId="36929"/>
    <cellStyle name="Nota 14 2 3 4 3" xfId="36930"/>
    <cellStyle name="Nota 14 2 3 4 4" xfId="36931"/>
    <cellStyle name="Nota 14 2 3 5" xfId="36932"/>
    <cellStyle name="Nota 14 2 3 6" xfId="36933"/>
    <cellStyle name="Nota 14 2 3 7" xfId="36934"/>
    <cellStyle name="Nota 14 2 3 8" xfId="36935"/>
    <cellStyle name="Nota 14 2 3 9" xfId="36936"/>
    <cellStyle name="Nota 14 2 4" xfId="36937"/>
    <cellStyle name="Nota 14 2 4 2" xfId="36938"/>
    <cellStyle name="Nota 14 2 4 2 10" xfId="36939"/>
    <cellStyle name="Nota 14 2 4 2 2" xfId="36940"/>
    <cellStyle name="Nota 14 2 4 2 2 2" xfId="36941"/>
    <cellStyle name="Nota 14 2 4 2 2 2 2" xfId="36942"/>
    <cellStyle name="Nota 14 2 4 2 2 3" xfId="36943"/>
    <cellStyle name="Nota 14 2 4 2 2 3 2" xfId="36944"/>
    <cellStyle name="Nota 14 2 4 2 2 4" xfId="36945"/>
    <cellStyle name="Nota 14 2 4 2 2 4 2" xfId="36946"/>
    <cellStyle name="Nota 14 2 4 2 2 5" xfId="36947"/>
    <cellStyle name="Nota 14 2 4 2 2 6" xfId="36948"/>
    <cellStyle name="Nota 14 2 4 2 2 7" xfId="36949"/>
    <cellStyle name="Nota 14 2 4 2 3" xfId="36950"/>
    <cellStyle name="Nota 14 2 4 2 3 2" xfId="36951"/>
    <cellStyle name="Nota 14 2 4 2 4" xfId="36952"/>
    <cellStyle name="Nota 14 2 4 2 4 2" xfId="36953"/>
    <cellStyle name="Nota 14 2 4 2 5" xfId="36954"/>
    <cellStyle name="Nota 14 2 4 2 5 2" xfId="36955"/>
    <cellStyle name="Nota 14 2 4 2 6" xfId="36956"/>
    <cellStyle name="Nota 14 2 4 2 7" xfId="36957"/>
    <cellStyle name="Nota 14 2 4 2 8" xfId="36958"/>
    <cellStyle name="Nota 14 2 4 2 9" xfId="36959"/>
    <cellStyle name="Nota 14 2 4 3" xfId="36960"/>
    <cellStyle name="Nota 14 2 4 3 2" xfId="36961"/>
    <cellStyle name="Nota 14 2 4 3 2 2" xfId="36962"/>
    <cellStyle name="Nota 14 2 4 3 3" xfId="36963"/>
    <cellStyle name="Nota 14 2 4 3 3 2" xfId="36964"/>
    <cellStyle name="Nota 14 2 4 3 4" xfId="36965"/>
    <cellStyle name="Nota 14 2 4 3 4 2" xfId="36966"/>
    <cellStyle name="Nota 14 2 4 3 5" xfId="36967"/>
    <cellStyle name="Nota 14 2 4 3 6" xfId="36968"/>
    <cellStyle name="Nota 14 2 4 3 7" xfId="36969"/>
    <cellStyle name="Nota 14 2 4 4" xfId="36970"/>
    <cellStyle name="Nota 14 2 5" xfId="36971"/>
    <cellStyle name="Nota 14 2 5 10" xfId="36972"/>
    <cellStyle name="Nota 14 2 5 11" xfId="36973"/>
    <cellStyle name="Nota 14 2 5 2" xfId="36974"/>
    <cellStyle name="Nota 14 2 5 2 2" xfId="36975"/>
    <cellStyle name="Nota 14 2 5 2 2 2" xfId="36976"/>
    <cellStyle name="Nota 14 2 5 2 3" xfId="36977"/>
    <cellStyle name="Nota 14 2 5 2 3 2" xfId="36978"/>
    <cellStyle name="Nota 14 2 5 2 4" xfId="36979"/>
    <cellStyle name="Nota 14 2 5 2 4 2" xfId="36980"/>
    <cellStyle name="Nota 14 2 5 2 5" xfId="36981"/>
    <cellStyle name="Nota 14 2 5 2 6" xfId="36982"/>
    <cellStyle name="Nota 14 2 5 2 7" xfId="36983"/>
    <cellStyle name="Nota 14 2 5 3" xfId="36984"/>
    <cellStyle name="Nota 14 2 5 3 2" xfId="36985"/>
    <cellStyle name="Nota 14 2 5 3 3" xfId="36986"/>
    <cellStyle name="Nota 14 2 5 3 4" xfId="36987"/>
    <cellStyle name="Nota 14 2 5 4" xfId="36988"/>
    <cellStyle name="Nota 14 2 5 4 2" xfId="36989"/>
    <cellStyle name="Nota 14 2 5 5" xfId="36990"/>
    <cellStyle name="Nota 14 2 5 5 2" xfId="36991"/>
    <cellStyle name="Nota 14 2 5 6" xfId="36992"/>
    <cellStyle name="Nota 14 2 5 7" xfId="36993"/>
    <cellStyle name="Nota 14 2 5 8" xfId="36994"/>
    <cellStyle name="Nota 14 2 5 9" xfId="36995"/>
    <cellStyle name="Nota 14 2 6" xfId="36996"/>
    <cellStyle name="Nota 14 2 6 10" xfId="36997"/>
    <cellStyle name="Nota 14 2 6 2" xfId="36998"/>
    <cellStyle name="Nota 14 2 6 2 2" xfId="36999"/>
    <cellStyle name="Nota 14 2 6 2 2 2" xfId="37000"/>
    <cellStyle name="Nota 14 2 6 2 3" xfId="37001"/>
    <cellStyle name="Nota 14 2 6 2 3 2" xfId="37002"/>
    <cellStyle name="Nota 14 2 6 2 4" xfId="37003"/>
    <cellStyle name="Nota 14 2 6 2 4 2" xfId="37004"/>
    <cellStyle name="Nota 14 2 6 2 5" xfId="37005"/>
    <cellStyle name="Nota 14 2 6 2 6" xfId="37006"/>
    <cellStyle name="Nota 14 2 6 2 7" xfId="37007"/>
    <cellStyle name="Nota 14 2 6 3" xfId="37008"/>
    <cellStyle name="Nota 14 2 6 3 2" xfId="37009"/>
    <cellStyle name="Nota 14 2 6 4" xfId="37010"/>
    <cellStyle name="Nota 14 2 6 4 2" xfId="37011"/>
    <cellStyle name="Nota 14 2 6 5" xfId="37012"/>
    <cellStyle name="Nota 14 2 6 5 2" xfId="37013"/>
    <cellStyle name="Nota 14 2 6 6" xfId="37014"/>
    <cellStyle name="Nota 14 2 6 7" xfId="37015"/>
    <cellStyle name="Nota 14 2 6 8" xfId="37016"/>
    <cellStyle name="Nota 14 2 6 9" xfId="37017"/>
    <cellStyle name="Nota 14 2 7" xfId="37018"/>
    <cellStyle name="Nota 14 3" xfId="7187"/>
    <cellStyle name="Nota 14 3 2" xfId="37019"/>
    <cellStyle name="Nota 14 3 3" xfId="37020"/>
    <cellStyle name="Nota 14 3 4" xfId="37021"/>
    <cellStyle name="Nota 14 4" xfId="37022"/>
    <cellStyle name="Nota 14 4 10" xfId="37023"/>
    <cellStyle name="Nota 14 4 2" xfId="37024"/>
    <cellStyle name="Nota 14 4 2 2" xfId="37025"/>
    <cellStyle name="Nota 14 4 2 2 2" xfId="37026"/>
    <cellStyle name="Nota 14 4 2 2 2 2" xfId="37027"/>
    <cellStyle name="Nota 14 4 2 2 3" xfId="37028"/>
    <cellStyle name="Nota 14 4 2 2 4" xfId="37029"/>
    <cellStyle name="Nota 14 4 2 2 5" xfId="37030"/>
    <cellStyle name="Nota 14 4 2 2 6" xfId="37031"/>
    <cellStyle name="Nota 14 4 2 3" xfId="37032"/>
    <cellStyle name="Nota 14 4 2 3 2" xfId="37033"/>
    <cellStyle name="Nota 14 4 2 3 3" xfId="37034"/>
    <cellStyle name="Nota 14 4 2 4" xfId="37035"/>
    <cellStyle name="Nota 14 4 2 5" xfId="37036"/>
    <cellStyle name="Nota 14 4 2 6" xfId="37037"/>
    <cellStyle name="Nota 14 4 2 7" xfId="37038"/>
    <cellStyle name="Nota 14 4 2 8" xfId="37039"/>
    <cellStyle name="Nota 14 4 3" xfId="37040"/>
    <cellStyle name="Nota 14 4 3 2" xfId="37041"/>
    <cellStyle name="Nota 14 4 3 2 2" xfId="37042"/>
    <cellStyle name="Nota 14 4 3 3" xfId="37043"/>
    <cellStyle name="Nota 14 4 3 4" xfId="37044"/>
    <cellStyle name="Nota 14 4 3 5" xfId="37045"/>
    <cellStyle name="Nota 14 4 3 6" xfId="37046"/>
    <cellStyle name="Nota 14 4 4" xfId="37047"/>
    <cellStyle name="Nota 14 4 4 2" xfId="37048"/>
    <cellStyle name="Nota 14 4 4 3" xfId="37049"/>
    <cellStyle name="Nota 14 4 4 4" xfId="37050"/>
    <cellStyle name="Nota 14 4 5" xfId="37051"/>
    <cellStyle name="Nota 14 4 6" xfId="37052"/>
    <cellStyle name="Nota 14 4 7" xfId="37053"/>
    <cellStyle name="Nota 14 4 8" xfId="37054"/>
    <cellStyle name="Nota 14 4 9" xfId="37055"/>
    <cellStyle name="Nota 15" xfId="1134"/>
    <cellStyle name="Nota 15 2" xfId="1135"/>
    <cellStyle name="Nota 15 2 2" xfId="37056"/>
    <cellStyle name="Nota 15 2 2 2" xfId="37057"/>
    <cellStyle name="Nota 15 2 2 2 2" xfId="37058"/>
    <cellStyle name="Nota 15 2 2 2 2 10" xfId="37059"/>
    <cellStyle name="Nota 15 2 2 2 2 2" xfId="37060"/>
    <cellStyle name="Nota 15 2 2 2 2 2 2" xfId="37061"/>
    <cellStyle name="Nota 15 2 2 2 2 2 2 2" xfId="37062"/>
    <cellStyle name="Nota 15 2 2 2 2 2 3" xfId="37063"/>
    <cellStyle name="Nota 15 2 2 2 2 2 3 2" xfId="37064"/>
    <cellStyle name="Nota 15 2 2 2 2 2 4" xfId="37065"/>
    <cellStyle name="Nota 15 2 2 2 2 2 4 2" xfId="37066"/>
    <cellStyle name="Nota 15 2 2 2 2 2 5" xfId="37067"/>
    <cellStyle name="Nota 15 2 2 2 2 2 6" xfId="37068"/>
    <cellStyle name="Nota 15 2 2 2 2 2 7" xfId="37069"/>
    <cellStyle name="Nota 15 2 2 2 2 3" xfId="37070"/>
    <cellStyle name="Nota 15 2 2 2 2 3 2" xfId="37071"/>
    <cellStyle name="Nota 15 2 2 2 2 4" xfId="37072"/>
    <cellStyle name="Nota 15 2 2 2 2 4 2" xfId="37073"/>
    <cellStyle name="Nota 15 2 2 2 2 5" xfId="37074"/>
    <cellStyle name="Nota 15 2 2 2 2 5 2" xfId="37075"/>
    <cellStyle name="Nota 15 2 2 2 2 6" xfId="37076"/>
    <cellStyle name="Nota 15 2 2 2 2 7" xfId="37077"/>
    <cellStyle name="Nota 15 2 2 2 2 8" xfId="37078"/>
    <cellStyle name="Nota 15 2 2 2 2 9" xfId="37079"/>
    <cellStyle name="Nota 15 2 2 2 3" xfId="37080"/>
    <cellStyle name="Nota 15 2 2 2 3 2" xfId="37081"/>
    <cellStyle name="Nota 15 2 2 2 3 2 2" xfId="37082"/>
    <cellStyle name="Nota 15 2 2 2 3 3" xfId="37083"/>
    <cellStyle name="Nota 15 2 2 2 3 3 2" xfId="37084"/>
    <cellStyle name="Nota 15 2 2 2 3 4" xfId="37085"/>
    <cellStyle name="Nota 15 2 2 2 3 4 2" xfId="37086"/>
    <cellStyle name="Nota 15 2 2 2 3 5" xfId="37087"/>
    <cellStyle name="Nota 15 2 2 2 3 6" xfId="37088"/>
    <cellStyle name="Nota 15 2 2 2 3 7" xfId="37089"/>
    <cellStyle name="Nota 15 2 2 2 4" xfId="37090"/>
    <cellStyle name="Nota 15 2 2 3" xfId="37091"/>
    <cellStyle name="Nota 15 2 2 4" xfId="37092"/>
    <cellStyle name="Nota 15 2 3" xfId="37093"/>
    <cellStyle name="Nota 15 2 3 10" xfId="37094"/>
    <cellStyle name="Nota 15 2 3 2" xfId="37095"/>
    <cellStyle name="Nota 15 2 3 2 2" xfId="37096"/>
    <cellStyle name="Nota 15 2 3 2 2 2" xfId="37097"/>
    <cellStyle name="Nota 15 2 3 2 2 2 2" xfId="37098"/>
    <cellStyle name="Nota 15 2 3 2 2 3" xfId="37099"/>
    <cellStyle name="Nota 15 2 3 2 2 4" xfId="37100"/>
    <cellStyle name="Nota 15 2 3 2 2 5" xfId="37101"/>
    <cellStyle name="Nota 15 2 3 2 2 6" xfId="37102"/>
    <cellStyle name="Nota 15 2 3 2 3" xfId="37103"/>
    <cellStyle name="Nota 15 2 3 2 3 2" xfId="37104"/>
    <cellStyle name="Nota 15 2 3 2 3 3" xfId="37105"/>
    <cellStyle name="Nota 15 2 3 2 4" xfId="37106"/>
    <cellStyle name="Nota 15 2 3 2 5" xfId="37107"/>
    <cellStyle name="Nota 15 2 3 2 6" xfId="37108"/>
    <cellStyle name="Nota 15 2 3 2 7" xfId="37109"/>
    <cellStyle name="Nota 15 2 3 2 8" xfId="37110"/>
    <cellStyle name="Nota 15 2 3 3" xfId="37111"/>
    <cellStyle name="Nota 15 2 3 3 2" xfId="37112"/>
    <cellStyle name="Nota 15 2 3 3 2 2" xfId="37113"/>
    <cellStyle name="Nota 15 2 3 3 3" xfId="37114"/>
    <cellStyle name="Nota 15 2 3 3 4" xfId="37115"/>
    <cellStyle name="Nota 15 2 3 3 5" xfId="37116"/>
    <cellStyle name="Nota 15 2 3 3 6" xfId="37117"/>
    <cellStyle name="Nota 15 2 3 4" xfId="37118"/>
    <cellStyle name="Nota 15 2 3 4 2" xfId="37119"/>
    <cellStyle name="Nota 15 2 3 4 3" xfId="37120"/>
    <cellStyle name="Nota 15 2 3 4 4" xfId="37121"/>
    <cellStyle name="Nota 15 2 3 5" xfId="37122"/>
    <cellStyle name="Nota 15 2 3 6" xfId="37123"/>
    <cellStyle name="Nota 15 2 3 7" xfId="37124"/>
    <cellStyle name="Nota 15 2 3 8" xfId="37125"/>
    <cellStyle name="Nota 15 2 3 9" xfId="37126"/>
    <cellStyle name="Nota 15 2 4" xfId="37127"/>
    <cellStyle name="Nota 15 2 4 2" xfId="37128"/>
    <cellStyle name="Nota 15 2 4 2 10" xfId="37129"/>
    <cellStyle name="Nota 15 2 4 2 2" xfId="37130"/>
    <cellStyle name="Nota 15 2 4 2 2 2" xfId="37131"/>
    <cellStyle name="Nota 15 2 4 2 2 2 2" xfId="37132"/>
    <cellStyle name="Nota 15 2 4 2 2 3" xfId="37133"/>
    <cellStyle name="Nota 15 2 4 2 2 3 2" xfId="37134"/>
    <cellStyle name="Nota 15 2 4 2 2 4" xfId="37135"/>
    <cellStyle name="Nota 15 2 4 2 2 4 2" xfId="37136"/>
    <cellStyle name="Nota 15 2 4 2 2 5" xfId="37137"/>
    <cellStyle name="Nota 15 2 4 2 2 6" xfId="37138"/>
    <cellStyle name="Nota 15 2 4 2 2 7" xfId="37139"/>
    <cellStyle name="Nota 15 2 4 2 3" xfId="37140"/>
    <cellStyle name="Nota 15 2 4 2 3 2" xfId="37141"/>
    <cellStyle name="Nota 15 2 4 2 4" xfId="37142"/>
    <cellStyle name="Nota 15 2 4 2 4 2" xfId="37143"/>
    <cellStyle name="Nota 15 2 4 2 5" xfId="37144"/>
    <cellStyle name="Nota 15 2 4 2 5 2" xfId="37145"/>
    <cellStyle name="Nota 15 2 4 2 6" xfId="37146"/>
    <cellStyle name="Nota 15 2 4 2 7" xfId="37147"/>
    <cellStyle name="Nota 15 2 4 2 8" xfId="37148"/>
    <cellStyle name="Nota 15 2 4 2 9" xfId="37149"/>
    <cellStyle name="Nota 15 2 4 3" xfId="37150"/>
    <cellStyle name="Nota 15 2 4 3 2" xfId="37151"/>
    <cellStyle name="Nota 15 2 4 3 2 2" xfId="37152"/>
    <cellStyle name="Nota 15 2 4 3 3" xfId="37153"/>
    <cellStyle name="Nota 15 2 4 3 3 2" xfId="37154"/>
    <cellStyle name="Nota 15 2 4 3 4" xfId="37155"/>
    <cellStyle name="Nota 15 2 4 3 4 2" xfId="37156"/>
    <cellStyle name="Nota 15 2 4 3 5" xfId="37157"/>
    <cellStyle name="Nota 15 2 4 3 6" xfId="37158"/>
    <cellStyle name="Nota 15 2 4 3 7" xfId="37159"/>
    <cellStyle name="Nota 15 2 4 4" xfId="37160"/>
    <cellStyle name="Nota 15 2 5" xfId="37161"/>
    <cellStyle name="Nota 15 2 5 10" xfId="37162"/>
    <cellStyle name="Nota 15 2 5 11" xfId="37163"/>
    <cellStyle name="Nota 15 2 5 2" xfId="37164"/>
    <cellStyle name="Nota 15 2 5 2 2" xfId="37165"/>
    <cellStyle name="Nota 15 2 5 2 2 2" xfId="37166"/>
    <cellStyle name="Nota 15 2 5 2 3" xfId="37167"/>
    <cellStyle name="Nota 15 2 5 2 3 2" xfId="37168"/>
    <cellStyle name="Nota 15 2 5 2 4" xfId="37169"/>
    <cellStyle name="Nota 15 2 5 2 4 2" xfId="37170"/>
    <cellStyle name="Nota 15 2 5 2 5" xfId="37171"/>
    <cellStyle name="Nota 15 2 5 2 6" xfId="37172"/>
    <cellStyle name="Nota 15 2 5 2 7" xfId="37173"/>
    <cellStyle name="Nota 15 2 5 3" xfId="37174"/>
    <cellStyle name="Nota 15 2 5 3 2" xfId="37175"/>
    <cellStyle name="Nota 15 2 5 3 3" xfId="37176"/>
    <cellStyle name="Nota 15 2 5 3 4" xfId="37177"/>
    <cellStyle name="Nota 15 2 5 4" xfId="37178"/>
    <cellStyle name="Nota 15 2 5 4 2" xfId="37179"/>
    <cellStyle name="Nota 15 2 5 5" xfId="37180"/>
    <cellStyle name="Nota 15 2 5 5 2" xfId="37181"/>
    <cellStyle name="Nota 15 2 5 6" xfId="37182"/>
    <cellStyle name="Nota 15 2 5 7" xfId="37183"/>
    <cellStyle name="Nota 15 2 5 8" xfId="37184"/>
    <cellStyle name="Nota 15 2 5 9" xfId="37185"/>
    <cellStyle name="Nota 15 2 6" xfId="37186"/>
    <cellStyle name="Nota 15 2 6 10" xfId="37187"/>
    <cellStyle name="Nota 15 2 6 2" xfId="37188"/>
    <cellStyle name="Nota 15 2 6 2 2" xfId="37189"/>
    <cellStyle name="Nota 15 2 6 2 2 2" xfId="37190"/>
    <cellStyle name="Nota 15 2 6 2 3" xfId="37191"/>
    <cellStyle name="Nota 15 2 6 2 3 2" xfId="37192"/>
    <cellStyle name="Nota 15 2 6 2 4" xfId="37193"/>
    <cellStyle name="Nota 15 2 6 2 4 2" xfId="37194"/>
    <cellStyle name="Nota 15 2 6 2 5" xfId="37195"/>
    <cellStyle name="Nota 15 2 6 2 6" xfId="37196"/>
    <cellStyle name="Nota 15 2 6 2 7" xfId="37197"/>
    <cellStyle name="Nota 15 2 6 3" xfId="37198"/>
    <cellStyle name="Nota 15 2 6 3 2" xfId="37199"/>
    <cellStyle name="Nota 15 2 6 4" xfId="37200"/>
    <cellStyle name="Nota 15 2 6 4 2" xfId="37201"/>
    <cellStyle name="Nota 15 2 6 5" xfId="37202"/>
    <cellStyle name="Nota 15 2 6 5 2" xfId="37203"/>
    <cellStyle name="Nota 15 2 6 6" xfId="37204"/>
    <cellStyle name="Nota 15 2 6 7" xfId="37205"/>
    <cellStyle name="Nota 15 2 6 8" xfId="37206"/>
    <cellStyle name="Nota 15 2 6 9" xfId="37207"/>
    <cellStyle name="Nota 15 2 7" xfId="37208"/>
    <cellStyle name="Nota 15 3" xfId="37209"/>
    <cellStyle name="Nota 15 3 2" xfId="37210"/>
    <cellStyle name="Nota 15 3 3" xfId="37211"/>
    <cellStyle name="Nota 15 3 4" xfId="37212"/>
    <cellStyle name="Nota 15 4" xfId="37213"/>
    <cellStyle name="Nota 15 4 10" xfId="37214"/>
    <cellStyle name="Nota 15 4 2" xfId="37215"/>
    <cellStyle name="Nota 15 4 2 2" xfId="37216"/>
    <cellStyle name="Nota 15 4 2 2 2" xfId="37217"/>
    <cellStyle name="Nota 15 4 2 2 2 2" xfId="37218"/>
    <cellStyle name="Nota 15 4 2 2 3" xfId="37219"/>
    <cellStyle name="Nota 15 4 2 2 4" xfId="37220"/>
    <cellStyle name="Nota 15 4 2 2 5" xfId="37221"/>
    <cellStyle name="Nota 15 4 2 2 6" xfId="37222"/>
    <cellStyle name="Nota 15 4 2 3" xfId="37223"/>
    <cellStyle name="Nota 15 4 2 3 2" xfId="37224"/>
    <cellStyle name="Nota 15 4 2 3 3" xfId="37225"/>
    <cellStyle name="Nota 15 4 2 4" xfId="37226"/>
    <cellStyle name="Nota 15 4 2 5" xfId="37227"/>
    <cellStyle name="Nota 15 4 2 6" xfId="37228"/>
    <cellStyle name="Nota 15 4 2 7" xfId="37229"/>
    <cellStyle name="Nota 15 4 2 8" xfId="37230"/>
    <cellStyle name="Nota 15 4 3" xfId="37231"/>
    <cellStyle name="Nota 15 4 3 2" xfId="37232"/>
    <cellStyle name="Nota 15 4 3 2 2" xfId="37233"/>
    <cellStyle name="Nota 15 4 3 3" xfId="37234"/>
    <cellStyle name="Nota 15 4 3 4" xfId="37235"/>
    <cellStyle name="Nota 15 4 3 5" xfId="37236"/>
    <cellStyle name="Nota 15 4 3 6" xfId="37237"/>
    <cellStyle name="Nota 15 4 4" xfId="37238"/>
    <cellStyle name="Nota 15 4 4 2" xfId="37239"/>
    <cellStyle name="Nota 15 4 4 3" xfId="37240"/>
    <cellStyle name="Nota 15 4 4 4" xfId="37241"/>
    <cellStyle name="Nota 15 4 5" xfId="37242"/>
    <cellStyle name="Nota 15 4 6" xfId="37243"/>
    <cellStyle name="Nota 15 4 7" xfId="37244"/>
    <cellStyle name="Nota 15 4 8" xfId="37245"/>
    <cellStyle name="Nota 15 4 9" xfId="37246"/>
    <cellStyle name="Nota 16" xfId="1136"/>
    <cellStyle name="Nota 16 2" xfId="1137"/>
    <cellStyle name="Nota 16 2 2" xfId="37247"/>
    <cellStyle name="Nota 16 2 2 2" xfId="37248"/>
    <cellStyle name="Nota 16 2 2 2 2" xfId="37249"/>
    <cellStyle name="Nota 16 2 2 2 2 10" xfId="37250"/>
    <cellStyle name="Nota 16 2 2 2 2 2" xfId="37251"/>
    <cellStyle name="Nota 16 2 2 2 2 2 2" xfId="37252"/>
    <cellStyle name="Nota 16 2 2 2 2 2 2 2" xfId="37253"/>
    <cellStyle name="Nota 16 2 2 2 2 2 3" xfId="37254"/>
    <cellStyle name="Nota 16 2 2 2 2 2 3 2" xfId="37255"/>
    <cellStyle name="Nota 16 2 2 2 2 2 4" xfId="37256"/>
    <cellStyle name="Nota 16 2 2 2 2 2 4 2" xfId="37257"/>
    <cellStyle name="Nota 16 2 2 2 2 2 5" xfId="37258"/>
    <cellStyle name="Nota 16 2 2 2 2 2 6" xfId="37259"/>
    <cellStyle name="Nota 16 2 2 2 2 2 7" xfId="37260"/>
    <cellStyle name="Nota 16 2 2 2 2 3" xfId="37261"/>
    <cellStyle name="Nota 16 2 2 2 2 3 2" xfId="37262"/>
    <cellStyle name="Nota 16 2 2 2 2 4" xfId="37263"/>
    <cellStyle name="Nota 16 2 2 2 2 4 2" xfId="37264"/>
    <cellStyle name="Nota 16 2 2 2 2 5" xfId="37265"/>
    <cellStyle name="Nota 16 2 2 2 2 5 2" xfId="37266"/>
    <cellStyle name="Nota 16 2 2 2 2 6" xfId="37267"/>
    <cellStyle name="Nota 16 2 2 2 2 7" xfId="37268"/>
    <cellStyle name="Nota 16 2 2 2 2 8" xfId="37269"/>
    <cellStyle name="Nota 16 2 2 2 2 9" xfId="37270"/>
    <cellStyle name="Nota 16 2 2 2 3" xfId="37271"/>
    <cellStyle name="Nota 16 2 2 2 3 2" xfId="37272"/>
    <cellStyle name="Nota 16 2 2 2 3 2 2" xfId="37273"/>
    <cellStyle name="Nota 16 2 2 2 3 3" xfId="37274"/>
    <cellStyle name="Nota 16 2 2 2 3 3 2" xfId="37275"/>
    <cellStyle name="Nota 16 2 2 2 3 4" xfId="37276"/>
    <cellStyle name="Nota 16 2 2 2 3 4 2" xfId="37277"/>
    <cellStyle name="Nota 16 2 2 2 3 5" xfId="37278"/>
    <cellStyle name="Nota 16 2 2 2 3 6" xfId="37279"/>
    <cellStyle name="Nota 16 2 2 2 3 7" xfId="37280"/>
    <cellStyle name="Nota 16 2 2 2 4" xfId="37281"/>
    <cellStyle name="Nota 16 2 2 3" xfId="37282"/>
    <cellStyle name="Nota 16 2 2 4" xfId="37283"/>
    <cellStyle name="Nota 16 2 3" xfId="37284"/>
    <cellStyle name="Nota 16 2 3 10" xfId="37285"/>
    <cellStyle name="Nota 16 2 3 2" xfId="37286"/>
    <cellStyle name="Nota 16 2 3 2 2" xfId="37287"/>
    <cellStyle name="Nota 16 2 3 2 2 2" xfId="37288"/>
    <cellStyle name="Nota 16 2 3 2 2 2 2" xfId="37289"/>
    <cellStyle name="Nota 16 2 3 2 2 3" xfId="37290"/>
    <cellStyle name="Nota 16 2 3 2 2 4" xfId="37291"/>
    <cellStyle name="Nota 16 2 3 2 2 5" xfId="37292"/>
    <cellStyle name="Nota 16 2 3 2 2 6" xfId="37293"/>
    <cellStyle name="Nota 16 2 3 2 3" xfId="37294"/>
    <cellStyle name="Nota 16 2 3 2 3 2" xfId="37295"/>
    <cellStyle name="Nota 16 2 3 2 3 3" xfId="37296"/>
    <cellStyle name="Nota 16 2 3 2 4" xfId="37297"/>
    <cellStyle name="Nota 16 2 3 2 5" xfId="37298"/>
    <cellStyle name="Nota 16 2 3 2 6" xfId="37299"/>
    <cellStyle name="Nota 16 2 3 2 7" xfId="37300"/>
    <cellStyle name="Nota 16 2 3 2 8" xfId="37301"/>
    <cellStyle name="Nota 16 2 3 3" xfId="37302"/>
    <cellStyle name="Nota 16 2 3 3 2" xfId="37303"/>
    <cellStyle name="Nota 16 2 3 3 2 2" xfId="37304"/>
    <cellStyle name="Nota 16 2 3 3 3" xfId="37305"/>
    <cellStyle name="Nota 16 2 3 3 4" xfId="37306"/>
    <cellStyle name="Nota 16 2 3 3 5" xfId="37307"/>
    <cellStyle name="Nota 16 2 3 3 6" xfId="37308"/>
    <cellStyle name="Nota 16 2 3 4" xfId="37309"/>
    <cellStyle name="Nota 16 2 3 4 2" xfId="37310"/>
    <cellStyle name="Nota 16 2 3 4 3" xfId="37311"/>
    <cellStyle name="Nota 16 2 3 4 4" xfId="37312"/>
    <cellStyle name="Nota 16 2 3 5" xfId="37313"/>
    <cellStyle name="Nota 16 2 3 6" xfId="37314"/>
    <cellStyle name="Nota 16 2 3 7" xfId="37315"/>
    <cellStyle name="Nota 16 2 3 8" xfId="37316"/>
    <cellStyle name="Nota 16 2 3 9" xfId="37317"/>
    <cellStyle name="Nota 16 2 4" xfId="37318"/>
    <cellStyle name="Nota 16 2 4 2" xfId="37319"/>
    <cellStyle name="Nota 16 2 4 2 10" xfId="37320"/>
    <cellStyle name="Nota 16 2 4 2 2" xfId="37321"/>
    <cellStyle name="Nota 16 2 4 2 2 2" xfId="37322"/>
    <cellStyle name="Nota 16 2 4 2 2 2 2" xfId="37323"/>
    <cellStyle name="Nota 16 2 4 2 2 3" xfId="37324"/>
    <cellStyle name="Nota 16 2 4 2 2 3 2" xfId="37325"/>
    <cellStyle name="Nota 16 2 4 2 2 4" xfId="37326"/>
    <cellStyle name="Nota 16 2 4 2 2 4 2" xfId="37327"/>
    <cellStyle name="Nota 16 2 4 2 2 5" xfId="37328"/>
    <cellStyle name="Nota 16 2 4 2 2 6" xfId="37329"/>
    <cellStyle name="Nota 16 2 4 2 2 7" xfId="37330"/>
    <cellStyle name="Nota 16 2 4 2 3" xfId="37331"/>
    <cellStyle name="Nota 16 2 4 2 3 2" xfId="37332"/>
    <cellStyle name="Nota 16 2 4 2 4" xfId="37333"/>
    <cellStyle name="Nota 16 2 4 2 4 2" xfId="37334"/>
    <cellStyle name="Nota 16 2 4 2 5" xfId="37335"/>
    <cellStyle name="Nota 16 2 4 2 5 2" xfId="37336"/>
    <cellStyle name="Nota 16 2 4 2 6" xfId="37337"/>
    <cellStyle name="Nota 16 2 4 2 7" xfId="37338"/>
    <cellStyle name="Nota 16 2 4 2 8" xfId="37339"/>
    <cellStyle name="Nota 16 2 4 2 9" xfId="37340"/>
    <cellStyle name="Nota 16 2 4 3" xfId="37341"/>
    <cellStyle name="Nota 16 2 4 3 2" xfId="37342"/>
    <cellStyle name="Nota 16 2 4 3 2 2" xfId="37343"/>
    <cellStyle name="Nota 16 2 4 3 3" xfId="37344"/>
    <cellStyle name="Nota 16 2 4 3 3 2" xfId="37345"/>
    <cellStyle name="Nota 16 2 4 3 4" xfId="37346"/>
    <cellStyle name="Nota 16 2 4 3 4 2" xfId="37347"/>
    <cellStyle name="Nota 16 2 4 3 5" xfId="37348"/>
    <cellStyle name="Nota 16 2 4 3 6" xfId="37349"/>
    <cellStyle name="Nota 16 2 4 3 7" xfId="37350"/>
    <cellStyle name="Nota 16 2 4 4" xfId="37351"/>
    <cellStyle name="Nota 16 2 5" xfId="37352"/>
    <cellStyle name="Nota 16 2 5 10" xfId="37353"/>
    <cellStyle name="Nota 16 2 5 11" xfId="37354"/>
    <cellStyle name="Nota 16 2 5 2" xfId="37355"/>
    <cellStyle name="Nota 16 2 5 2 2" xfId="37356"/>
    <cellStyle name="Nota 16 2 5 2 2 2" xfId="37357"/>
    <cellStyle name="Nota 16 2 5 2 3" xfId="37358"/>
    <cellStyle name="Nota 16 2 5 2 3 2" xfId="37359"/>
    <cellStyle name="Nota 16 2 5 2 4" xfId="37360"/>
    <cellStyle name="Nota 16 2 5 2 4 2" xfId="37361"/>
    <cellStyle name="Nota 16 2 5 2 5" xfId="37362"/>
    <cellStyle name="Nota 16 2 5 2 6" xfId="37363"/>
    <cellStyle name="Nota 16 2 5 2 7" xfId="37364"/>
    <cellStyle name="Nota 16 2 5 3" xfId="37365"/>
    <cellStyle name="Nota 16 2 5 3 2" xfId="37366"/>
    <cellStyle name="Nota 16 2 5 3 3" xfId="37367"/>
    <cellStyle name="Nota 16 2 5 3 4" xfId="37368"/>
    <cellStyle name="Nota 16 2 5 4" xfId="37369"/>
    <cellStyle name="Nota 16 2 5 4 2" xfId="37370"/>
    <cellStyle name="Nota 16 2 5 5" xfId="37371"/>
    <cellStyle name="Nota 16 2 5 5 2" xfId="37372"/>
    <cellStyle name="Nota 16 2 5 6" xfId="37373"/>
    <cellStyle name="Nota 16 2 5 7" xfId="37374"/>
    <cellStyle name="Nota 16 2 5 8" xfId="37375"/>
    <cellStyle name="Nota 16 2 5 9" xfId="37376"/>
    <cellStyle name="Nota 16 2 6" xfId="37377"/>
    <cellStyle name="Nota 16 2 6 10" xfId="37378"/>
    <cellStyle name="Nota 16 2 6 2" xfId="37379"/>
    <cellStyle name="Nota 16 2 6 2 2" xfId="37380"/>
    <cellStyle name="Nota 16 2 6 2 2 2" xfId="37381"/>
    <cellStyle name="Nota 16 2 6 2 3" xfId="37382"/>
    <cellStyle name="Nota 16 2 6 2 3 2" xfId="37383"/>
    <cellStyle name="Nota 16 2 6 2 4" xfId="37384"/>
    <cellStyle name="Nota 16 2 6 2 4 2" xfId="37385"/>
    <cellStyle name="Nota 16 2 6 2 5" xfId="37386"/>
    <cellStyle name="Nota 16 2 6 2 6" xfId="37387"/>
    <cellStyle name="Nota 16 2 6 2 7" xfId="37388"/>
    <cellStyle name="Nota 16 2 6 3" xfId="37389"/>
    <cellStyle name="Nota 16 2 6 3 2" xfId="37390"/>
    <cellStyle name="Nota 16 2 6 4" xfId="37391"/>
    <cellStyle name="Nota 16 2 6 4 2" xfId="37392"/>
    <cellStyle name="Nota 16 2 6 5" xfId="37393"/>
    <cellStyle name="Nota 16 2 6 5 2" xfId="37394"/>
    <cellStyle name="Nota 16 2 6 6" xfId="37395"/>
    <cellStyle name="Nota 16 2 6 7" xfId="37396"/>
    <cellStyle name="Nota 16 2 6 8" xfId="37397"/>
    <cellStyle name="Nota 16 2 6 9" xfId="37398"/>
    <cellStyle name="Nota 16 2 7" xfId="37399"/>
    <cellStyle name="Nota 16 3" xfId="37400"/>
    <cellStyle name="Nota 16 3 2" xfId="37401"/>
    <cellStyle name="Nota 16 3 3" xfId="37402"/>
    <cellStyle name="Nota 16 3 4" xfId="37403"/>
    <cellStyle name="Nota 16 4" xfId="37404"/>
    <cellStyle name="Nota 16 4 10" xfId="37405"/>
    <cellStyle name="Nota 16 4 2" xfId="37406"/>
    <cellStyle name="Nota 16 4 2 2" xfId="37407"/>
    <cellStyle name="Nota 16 4 2 2 2" xfId="37408"/>
    <cellStyle name="Nota 16 4 2 2 2 2" xfId="37409"/>
    <cellStyle name="Nota 16 4 2 2 3" xfId="37410"/>
    <cellStyle name="Nota 16 4 2 2 4" xfId="37411"/>
    <cellStyle name="Nota 16 4 2 2 5" xfId="37412"/>
    <cellStyle name="Nota 16 4 2 2 6" xfId="37413"/>
    <cellStyle name="Nota 16 4 2 3" xfId="37414"/>
    <cellStyle name="Nota 16 4 2 3 2" xfId="37415"/>
    <cellStyle name="Nota 16 4 2 3 3" xfId="37416"/>
    <cellStyle name="Nota 16 4 2 4" xfId="37417"/>
    <cellStyle name="Nota 16 4 2 5" xfId="37418"/>
    <cellStyle name="Nota 16 4 2 6" xfId="37419"/>
    <cellStyle name="Nota 16 4 2 7" xfId="37420"/>
    <cellStyle name="Nota 16 4 2 8" xfId="37421"/>
    <cellStyle name="Nota 16 4 3" xfId="37422"/>
    <cellStyle name="Nota 16 4 3 2" xfId="37423"/>
    <cellStyle name="Nota 16 4 3 2 2" xfId="37424"/>
    <cellStyle name="Nota 16 4 3 3" xfId="37425"/>
    <cellStyle name="Nota 16 4 3 4" xfId="37426"/>
    <cellStyle name="Nota 16 4 3 5" xfId="37427"/>
    <cellStyle name="Nota 16 4 3 6" xfId="37428"/>
    <cellStyle name="Nota 16 4 4" xfId="37429"/>
    <cellStyle name="Nota 16 4 4 2" xfId="37430"/>
    <cellStyle name="Nota 16 4 4 3" xfId="37431"/>
    <cellStyle name="Nota 16 4 4 4" xfId="37432"/>
    <cellStyle name="Nota 16 4 5" xfId="37433"/>
    <cellStyle name="Nota 16 4 6" xfId="37434"/>
    <cellStyle name="Nota 16 4 7" xfId="37435"/>
    <cellStyle name="Nota 16 4 8" xfId="37436"/>
    <cellStyle name="Nota 16 4 9" xfId="37437"/>
    <cellStyle name="Nota 17" xfId="1138"/>
    <cellStyle name="Nota 17 2" xfId="1139"/>
    <cellStyle name="Nota 17 2 2" xfId="37438"/>
    <cellStyle name="Nota 17 2 2 2" xfId="37439"/>
    <cellStyle name="Nota 17 2 2 2 2" xfId="37440"/>
    <cellStyle name="Nota 17 2 2 2 2 10" xfId="37441"/>
    <cellStyle name="Nota 17 2 2 2 2 2" xfId="37442"/>
    <cellStyle name="Nota 17 2 2 2 2 2 2" xfId="37443"/>
    <cellStyle name="Nota 17 2 2 2 2 2 2 2" xfId="37444"/>
    <cellStyle name="Nota 17 2 2 2 2 2 3" xfId="37445"/>
    <cellStyle name="Nota 17 2 2 2 2 2 3 2" xfId="37446"/>
    <cellStyle name="Nota 17 2 2 2 2 2 4" xfId="37447"/>
    <cellStyle name="Nota 17 2 2 2 2 2 4 2" xfId="37448"/>
    <cellStyle name="Nota 17 2 2 2 2 2 5" xfId="37449"/>
    <cellStyle name="Nota 17 2 2 2 2 2 6" xfId="37450"/>
    <cellStyle name="Nota 17 2 2 2 2 2 7" xfId="37451"/>
    <cellStyle name="Nota 17 2 2 2 2 3" xfId="37452"/>
    <cellStyle name="Nota 17 2 2 2 2 3 2" xfId="37453"/>
    <cellStyle name="Nota 17 2 2 2 2 4" xfId="37454"/>
    <cellStyle name="Nota 17 2 2 2 2 4 2" xfId="37455"/>
    <cellStyle name="Nota 17 2 2 2 2 5" xfId="37456"/>
    <cellStyle name="Nota 17 2 2 2 2 5 2" xfId="37457"/>
    <cellStyle name="Nota 17 2 2 2 2 6" xfId="37458"/>
    <cellStyle name="Nota 17 2 2 2 2 7" xfId="37459"/>
    <cellStyle name="Nota 17 2 2 2 2 8" xfId="37460"/>
    <cellStyle name="Nota 17 2 2 2 2 9" xfId="37461"/>
    <cellStyle name="Nota 17 2 2 2 3" xfId="37462"/>
    <cellStyle name="Nota 17 2 2 2 3 2" xfId="37463"/>
    <cellStyle name="Nota 17 2 2 2 3 2 2" xfId="37464"/>
    <cellStyle name="Nota 17 2 2 2 3 3" xfId="37465"/>
    <cellStyle name="Nota 17 2 2 2 3 3 2" xfId="37466"/>
    <cellStyle name="Nota 17 2 2 2 3 4" xfId="37467"/>
    <cellStyle name="Nota 17 2 2 2 3 4 2" xfId="37468"/>
    <cellStyle name="Nota 17 2 2 2 3 5" xfId="37469"/>
    <cellStyle name="Nota 17 2 2 2 3 6" xfId="37470"/>
    <cellStyle name="Nota 17 2 2 2 3 7" xfId="37471"/>
    <cellStyle name="Nota 17 2 2 2 4" xfId="37472"/>
    <cellStyle name="Nota 17 2 2 3" xfId="37473"/>
    <cellStyle name="Nota 17 2 2 4" xfId="37474"/>
    <cellStyle name="Nota 17 2 3" xfId="37475"/>
    <cellStyle name="Nota 17 2 3 10" xfId="37476"/>
    <cellStyle name="Nota 17 2 3 2" xfId="37477"/>
    <cellStyle name="Nota 17 2 3 2 2" xfId="37478"/>
    <cellStyle name="Nota 17 2 3 2 2 2" xfId="37479"/>
    <cellStyle name="Nota 17 2 3 2 2 2 2" xfId="37480"/>
    <cellStyle name="Nota 17 2 3 2 2 3" xfId="37481"/>
    <cellStyle name="Nota 17 2 3 2 2 4" xfId="37482"/>
    <cellStyle name="Nota 17 2 3 2 2 5" xfId="37483"/>
    <cellStyle name="Nota 17 2 3 2 2 6" xfId="37484"/>
    <cellStyle name="Nota 17 2 3 2 3" xfId="37485"/>
    <cellStyle name="Nota 17 2 3 2 3 2" xfId="37486"/>
    <cellStyle name="Nota 17 2 3 2 3 3" xfId="37487"/>
    <cellStyle name="Nota 17 2 3 2 4" xfId="37488"/>
    <cellStyle name="Nota 17 2 3 2 5" xfId="37489"/>
    <cellStyle name="Nota 17 2 3 2 6" xfId="37490"/>
    <cellStyle name="Nota 17 2 3 2 7" xfId="37491"/>
    <cellStyle name="Nota 17 2 3 2 8" xfId="37492"/>
    <cellStyle name="Nota 17 2 3 3" xfId="37493"/>
    <cellStyle name="Nota 17 2 3 3 2" xfId="37494"/>
    <cellStyle name="Nota 17 2 3 3 2 2" xfId="37495"/>
    <cellStyle name="Nota 17 2 3 3 3" xfId="37496"/>
    <cellStyle name="Nota 17 2 3 3 4" xfId="37497"/>
    <cellStyle name="Nota 17 2 3 3 5" xfId="37498"/>
    <cellStyle name="Nota 17 2 3 3 6" xfId="37499"/>
    <cellStyle name="Nota 17 2 3 4" xfId="37500"/>
    <cellStyle name="Nota 17 2 3 4 2" xfId="37501"/>
    <cellStyle name="Nota 17 2 3 4 3" xfId="37502"/>
    <cellStyle name="Nota 17 2 3 4 4" xfId="37503"/>
    <cellStyle name="Nota 17 2 3 5" xfId="37504"/>
    <cellStyle name="Nota 17 2 3 6" xfId="37505"/>
    <cellStyle name="Nota 17 2 3 7" xfId="37506"/>
    <cellStyle name="Nota 17 2 3 8" xfId="37507"/>
    <cellStyle name="Nota 17 2 3 9" xfId="37508"/>
    <cellStyle name="Nota 17 2 4" xfId="37509"/>
    <cellStyle name="Nota 17 2 4 2" xfId="37510"/>
    <cellStyle name="Nota 17 2 4 2 10" xfId="37511"/>
    <cellStyle name="Nota 17 2 4 2 2" xfId="37512"/>
    <cellStyle name="Nota 17 2 4 2 2 2" xfId="37513"/>
    <cellStyle name="Nota 17 2 4 2 2 2 2" xfId="37514"/>
    <cellStyle name="Nota 17 2 4 2 2 3" xfId="37515"/>
    <cellStyle name="Nota 17 2 4 2 2 3 2" xfId="37516"/>
    <cellStyle name="Nota 17 2 4 2 2 4" xfId="37517"/>
    <cellStyle name="Nota 17 2 4 2 2 4 2" xfId="37518"/>
    <cellStyle name="Nota 17 2 4 2 2 5" xfId="37519"/>
    <cellStyle name="Nota 17 2 4 2 2 6" xfId="37520"/>
    <cellStyle name="Nota 17 2 4 2 2 7" xfId="37521"/>
    <cellStyle name="Nota 17 2 4 2 3" xfId="37522"/>
    <cellStyle name="Nota 17 2 4 2 3 2" xfId="37523"/>
    <cellStyle name="Nota 17 2 4 2 4" xfId="37524"/>
    <cellStyle name="Nota 17 2 4 2 4 2" xfId="37525"/>
    <cellStyle name="Nota 17 2 4 2 5" xfId="37526"/>
    <cellStyle name="Nota 17 2 4 2 5 2" xfId="37527"/>
    <cellStyle name="Nota 17 2 4 2 6" xfId="37528"/>
    <cellStyle name="Nota 17 2 4 2 7" xfId="37529"/>
    <cellStyle name="Nota 17 2 4 2 8" xfId="37530"/>
    <cellStyle name="Nota 17 2 4 2 9" xfId="37531"/>
    <cellStyle name="Nota 17 2 4 3" xfId="37532"/>
    <cellStyle name="Nota 17 2 4 3 2" xfId="37533"/>
    <cellStyle name="Nota 17 2 4 3 2 2" xfId="37534"/>
    <cellStyle name="Nota 17 2 4 3 3" xfId="37535"/>
    <cellStyle name="Nota 17 2 4 3 3 2" xfId="37536"/>
    <cellStyle name="Nota 17 2 4 3 4" xfId="37537"/>
    <cellStyle name="Nota 17 2 4 3 4 2" xfId="37538"/>
    <cellStyle name="Nota 17 2 4 3 5" xfId="37539"/>
    <cellStyle name="Nota 17 2 4 3 6" xfId="37540"/>
    <cellStyle name="Nota 17 2 4 3 7" xfId="37541"/>
    <cellStyle name="Nota 17 2 4 4" xfId="37542"/>
    <cellStyle name="Nota 17 2 5" xfId="37543"/>
    <cellStyle name="Nota 17 2 5 10" xfId="37544"/>
    <cellStyle name="Nota 17 2 5 11" xfId="37545"/>
    <cellStyle name="Nota 17 2 5 2" xfId="37546"/>
    <cellStyle name="Nota 17 2 5 2 2" xfId="37547"/>
    <cellStyle name="Nota 17 2 5 2 2 2" xfId="37548"/>
    <cellStyle name="Nota 17 2 5 2 3" xfId="37549"/>
    <cellStyle name="Nota 17 2 5 2 3 2" xfId="37550"/>
    <cellStyle name="Nota 17 2 5 2 4" xfId="37551"/>
    <cellStyle name="Nota 17 2 5 2 4 2" xfId="37552"/>
    <cellStyle name="Nota 17 2 5 2 5" xfId="37553"/>
    <cellStyle name="Nota 17 2 5 2 6" xfId="37554"/>
    <cellStyle name="Nota 17 2 5 2 7" xfId="37555"/>
    <cellStyle name="Nota 17 2 5 3" xfId="37556"/>
    <cellStyle name="Nota 17 2 5 3 2" xfId="37557"/>
    <cellStyle name="Nota 17 2 5 3 3" xfId="37558"/>
    <cellStyle name="Nota 17 2 5 3 4" xfId="37559"/>
    <cellStyle name="Nota 17 2 5 4" xfId="37560"/>
    <cellStyle name="Nota 17 2 5 4 2" xfId="37561"/>
    <cellStyle name="Nota 17 2 5 5" xfId="37562"/>
    <cellStyle name="Nota 17 2 5 5 2" xfId="37563"/>
    <cellStyle name="Nota 17 2 5 6" xfId="37564"/>
    <cellStyle name="Nota 17 2 5 7" xfId="37565"/>
    <cellStyle name="Nota 17 2 5 8" xfId="37566"/>
    <cellStyle name="Nota 17 2 5 9" xfId="37567"/>
    <cellStyle name="Nota 17 2 6" xfId="37568"/>
    <cellStyle name="Nota 17 2 6 10" xfId="37569"/>
    <cellStyle name="Nota 17 2 6 2" xfId="37570"/>
    <cellStyle name="Nota 17 2 6 2 2" xfId="37571"/>
    <cellStyle name="Nota 17 2 6 2 2 2" xfId="37572"/>
    <cellStyle name="Nota 17 2 6 2 3" xfId="37573"/>
    <cellStyle name="Nota 17 2 6 2 3 2" xfId="37574"/>
    <cellStyle name="Nota 17 2 6 2 4" xfId="37575"/>
    <cellStyle name="Nota 17 2 6 2 4 2" xfId="37576"/>
    <cellStyle name="Nota 17 2 6 2 5" xfId="37577"/>
    <cellStyle name="Nota 17 2 6 2 6" xfId="37578"/>
    <cellStyle name="Nota 17 2 6 2 7" xfId="37579"/>
    <cellStyle name="Nota 17 2 6 3" xfId="37580"/>
    <cellStyle name="Nota 17 2 6 3 2" xfId="37581"/>
    <cellStyle name="Nota 17 2 6 4" xfId="37582"/>
    <cellStyle name="Nota 17 2 6 4 2" xfId="37583"/>
    <cellStyle name="Nota 17 2 6 5" xfId="37584"/>
    <cellStyle name="Nota 17 2 6 5 2" xfId="37585"/>
    <cellStyle name="Nota 17 2 6 6" xfId="37586"/>
    <cellStyle name="Nota 17 2 6 7" xfId="37587"/>
    <cellStyle name="Nota 17 2 6 8" xfId="37588"/>
    <cellStyle name="Nota 17 2 6 9" xfId="37589"/>
    <cellStyle name="Nota 17 2 7" xfId="37590"/>
    <cellStyle name="Nota 17 3" xfId="37591"/>
    <cellStyle name="Nota 17 3 2" xfId="37592"/>
    <cellStyle name="Nota 17 3 3" xfId="37593"/>
    <cellStyle name="Nota 17 3 4" xfId="37594"/>
    <cellStyle name="Nota 17 4" xfId="37595"/>
    <cellStyle name="Nota 17 4 10" xfId="37596"/>
    <cellStyle name="Nota 17 4 2" xfId="37597"/>
    <cellStyle name="Nota 17 4 2 2" xfId="37598"/>
    <cellStyle name="Nota 17 4 2 2 2" xfId="37599"/>
    <cellStyle name="Nota 17 4 2 2 2 2" xfId="37600"/>
    <cellStyle name="Nota 17 4 2 2 3" xfId="37601"/>
    <cellStyle name="Nota 17 4 2 2 4" xfId="37602"/>
    <cellStyle name="Nota 17 4 2 2 5" xfId="37603"/>
    <cellStyle name="Nota 17 4 2 2 6" xfId="37604"/>
    <cellStyle name="Nota 17 4 2 3" xfId="37605"/>
    <cellStyle name="Nota 17 4 2 3 2" xfId="37606"/>
    <cellStyle name="Nota 17 4 2 3 3" xfId="37607"/>
    <cellStyle name="Nota 17 4 2 4" xfId="37608"/>
    <cellStyle name="Nota 17 4 2 5" xfId="37609"/>
    <cellStyle name="Nota 17 4 2 6" xfId="37610"/>
    <cellStyle name="Nota 17 4 2 7" xfId="37611"/>
    <cellStyle name="Nota 17 4 2 8" xfId="37612"/>
    <cellStyle name="Nota 17 4 3" xfId="37613"/>
    <cellStyle name="Nota 17 4 3 2" xfId="37614"/>
    <cellStyle name="Nota 17 4 3 2 2" xfId="37615"/>
    <cellStyle name="Nota 17 4 3 3" xfId="37616"/>
    <cellStyle name="Nota 17 4 3 4" xfId="37617"/>
    <cellStyle name="Nota 17 4 3 5" xfId="37618"/>
    <cellStyle name="Nota 17 4 3 6" xfId="37619"/>
    <cellStyle name="Nota 17 4 4" xfId="37620"/>
    <cellStyle name="Nota 17 4 4 2" xfId="37621"/>
    <cellStyle name="Nota 17 4 4 3" xfId="37622"/>
    <cellStyle name="Nota 17 4 4 4" xfId="37623"/>
    <cellStyle name="Nota 17 4 5" xfId="37624"/>
    <cellStyle name="Nota 17 4 6" xfId="37625"/>
    <cellStyle name="Nota 17 4 7" xfId="37626"/>
    <cellStyle name="Nota 17 4 8" xfId="37627"/>
    <cellStyle name="Nota 17 4 9" xfId="37628"/>
    <cellStyle name="Nota 18" xfId="1140"/>
    <cellStyle name="Nota 18 2" xfId="2678"/>
    <cellStyle name="Nota 18 2 2" xfId="37629"/>
    <cellStyle name="Nota 18 2 2 2" xfId="37630"/>
    <cellStyle name="Nota 18 2 2 3" xfId="37631"/>
    <cellStyle name="Nota 18 2 3" xfId="37632"/>
    <cellStyle name="Nota 18 2 3 10" xfId="37633"/>
    <cellStyle name="Nota 18 2 3 2" xfId="37634"/>
    <cellStyle name="Nota 18 2 3 2 2" xfId="37635"/>
    <cellStyle name="Nota 18 2 3 2 2 2" xfId="37636"/>
    <cellStyle name="Nota 18 2 3 2 2 2 2" xfId="37637"/>
    <cellStyle name="Nota 18 2 3 2 2 3" xfId="37638"/>
    <cellStyle name="Nota 18 2 3 2 2 4" xfId="37639"/>
    <cellStyle name="Nota 18 2 3 2 2 5" xfId="37640"/>
    <cellStyle name="Nota 18 2 3 2 2 6" xfId="37641"/>
    <cellStyle name="Nota 18 2 3 2 3" xfId="37642"/>
    <cellStyle name="Nota 18 2 3 2 3 2" xfId="37643"/>
    <cellStyle name="Nota 18 2 3 2 3 3" xfId="37644"/>
    <cellStyle name="Nota 18 2 3 2 4" xfId="37645"/>
    <cellStyle name="Nota 18 2 3 2 5" xfId="37646"/>
    <cellStyle name="Nota 18 2 3 2 6" xfId="37647"/>
    <cellStyle name="Nota 18 2 3 2 7" xfId="37648"/>
    <cellStyle name="Nota 18 2 3 2 8" xfId="37649"/>
    <cellStyle name="Nota 18 2 3 3" xfId="37650"/>
    <cellStyle name="Nota 18 2 3 3 2" xfId="37651"/>
    <cellStyle name="Nota 18 2 3 3 2 2" xfId="37652"/>
    <cellStyle name="Nota 18 2 3 3 3" xfId="37653"/>
    <cellStyle name="Nota 18 2 3 3 4" xfId="37654"/>
    <cellStyle name="Nota 18 2 3 3 5" xfId="37655"/>
    <cellStyle name="Nota 18 2 3 3 6" xfId="37656"/>
    <cellStyle name="Nota 18 2 3 4" xfId="37657"/>
    <cellStyle name="Nota 18 2 3 4 2" xfId="37658"/>
    <cellStyle name="Nota 18 2 3 4 3" xfId="37659"/>
    <cellStyle name="Nota 18 2 3 4 4" xfId="37660"/>
    <cellStyle name="Nota 18 2 3 5" xfId="37661"/>
    <cellStyle name="Nota 18 2 3 6" xfId="37662"/>
    <cellStyle name="Nota 18 2 3 7" xfId="37663"/>
    <cellStyle name="Nota 18 2 3 8" xfId="37664"/>
    <cellStyle name="Nota 18 2 3 9" xfId="37665"/>
    <cellStyle name="Nota 18 3" xfId="37666"/>
    <cellStyle name="Nota 18 3 2" xfId="37667"/>
    <cellStyle name="Nota 18 3 3" xfId="37668"/>
    <cellStyle name="Nota 18 3 4" xfId="37669"/>
    <cellStyle name="Nota 18 4" xfId="37670"/>
    <cellStyle name="Nota 18 4 10" xfId="37671"/>
    <cellStyle name="Nota 18 4 2" xfId="37672"/>
    <cellStyle name="Nota 18 4 2 2" xfId="37673"/>
    <cellStyle name="Nota 18 4 2 2 2" xfId="37674"/>
    <cellStyle name="Nota 18 4 2 2 2 2" xfId="37675"/>
    <cellStyle name="Nota 18 4 2 2 3" xfId="37676"/>
    <cellStyle name="Nota 18 4 2 2 4" xfId="37677"/>
    <cellStyle name="Nota 18 4 2 2 5" xfId="37678"/>
    <cellStyle name="Nota 18 4 2 2 6" xfId="37679"/>
    <cellStyle name="Nota 18 4 2 3" xfId="37680"/>
    <cellStyle name="Nota 18 4 2 3 2" xfId="37681"/>
    <cellStyle name="Nota 18 4 2 3 3" xfId="37682"/>
    <cellStyle name="Nota 18 4 2 4" xfId="37683"/>
    <cellStyle name="Nota 18 4 2 5" xfId="37684"/>
    <cellStyle name="Nota 18 4 2 6" xfId="37685"/>
    <cellStyle name="Nota 18 4 2 7" xfId="37686"/>
    <cellStyle name="Nota 18 4 2 8" xfId="37687"/>
    <cellStyle name="Nota 18 4 3" xfId="37688"/>
    <cellStyle name="Nota 18 4 3 2" xfId="37689"/>
    <cellStyle name="Nota 18 4 3 2 2" xfId="37690"/>
    <cellStyle name="Nota 18 4 3 3" xfId="37691"/>
    <cellStyle name="Nota 18 4 3 4" xfId="37692"/>
    <cellStyle name="Nota 18 4 3 5" xfId="37693"/>
    <cellStyle name="Nota 18 4 3 6" xfId="37694"/>
    <cellStyle name="Nota 18 4 4" xfId="37695"/>
    <cellStyle name="Nota 18 4 4 2" xfId="37696"/>
    <cellStyle name="Nota 18 4 4 3" xfId="37697"/>
    <cellStyle name="Nota 18 4 4 4" xfId="37698"/>
    <cellStyle name="Nota 18 4 5" xfId="37699"/>
    <cellStyle name="Nota 18 4 6" xfId="37700"/>
    <cellStyle name="Nota 18 4 7" xfId="37701"/>
    <cellStyle name="Nota 18 4 8" xfId="37702"/>
    <cellStyle name="Nota 18 4 9" xfId="37703"/>
    <cellStyle name="Nota 19" xfId="1141"/>
    <cellStyle name="Nota 19 2" xfId="2679"/>
    <cellStyle name="Nota 19 2 2" xfId="37704"/>
    <cellStyle name="Nota 19 2 2 2" xfId="37705"/>
    <cellStyle name="Nota 19 2 2 3" xfId="37706"/>
    <cellStyle name="Nota 19 2 3" xfId="37707"/>
    <cellStyle name="Nota 19 2 3 10" xfId="37708"/>
    <cellStyle name="Nota 19 2 3 2" xfId="37709"/>
    <cellStyle name="Nota 19 2 3 2 2" xfId="37710"/>
    <cellStyle name="Nota 19 2 3 2 2 2" xfId="37711"/>
    <cellStyle name="Nota 19 2 3 2 2 2 2" xfId="37712"/>
    <cellStyle name="Nota 19 2 3 2 2 3" xfId="37713"/>
    <cellStyle name="Nota 19 2 3 2 2 4" xfId="37714"/>
    <cellStyle name="Nota 19 2 3 2 2 5" xfId="37715"/>
    <cellStyle name="Nota 19 2 3 2 2 6" xfId="37716"/>
    <cellStyle name="Nota 19 2 3 2 3" xfId="37717"/>
    <cellStyle name="Nota 19 2 3 2 3 2" xfId="37718"/>
    <cellStyle name="Nota 19 2 3 2 3 3" xfId="37719"/>
    <cellStyle name="Nota 19 2 3 2 4" xfId="37720"/>
    <cellStyle name="Nota 19 2 3 2 5" xfId="37721"/>
    <cellStyle name="Nota 19 2 3 2 6" xfId="37722"/>
    <cellStyle name="Nota 19 2 3 2 7" xfId="37723"/>
    <cellStyle name="Nota 19 2 3 2 8" xfId="37724"/>
    <cellStyle name="Nota 19 2 3 3" xfId="37725"/>
    <cellStyle name="Nota 19 2 3 3 2" xfId="37726"/>
    <cellStyle name="Nota 19 2 3 3 2 2" xfId="37727"/>
    <cellStyle name="Nota 19 2 3 3 3" xfId="37728"/>
    <cellStyle name="Nota 19 2 3 3 4" xfId="37729"/>
    <cellStyle name="Nota 19 2 3 3 5" xfId="37730"/>
    <cellStyle name="Nota 19 2 3 3 6" xfId="37731"/>
    <cellStyle name="Nota 19 2 3 4" xfId="37732"/>
    <cellStyle name="Nota 19 2 3 4 2" xfId="37733"/>
    <cellStyle name="Nota 19 2 3 4 3" xfId="37734"/>
    <cellStyle name="Nota 19 2 3 4 4" xfId="37735"/>
    <cellStyle name="Nota 19 2 3 5" xfId="37736"/>
    <cellStyle name="Nota 19 2 3 6" xfId="37737"/>
    <cellStyle name="Nota 19 2 3 7" xfId="37738"/>
    <cellStyle name="Nota 19 2 3 8" xfId="37739"/>
    <cellStyle name="Nota 19 2 3 9" xfId="37740"/>
    <cellStyle name="Nota 19 3" xfId="37741"/>
    <cellStyle name="Nota 19 3 2" xfId="37742"/>
    <cellStyle name="Nota 19 3 3" xfId="37743"/>
    <cellStyle name="Nota 19 3 4" xfId="37744"/>
    <cellStyle name="Nota 19 4" xfId="37745"/>
    <cellStyle name="Nota 19 4 10" xfId="37746"/>
    <cellStyle name="Nota 19 4 2" xfId="37747"/>
    <cellStyle name="Nota 19 4 2 2" xfId="37748"/>
    <cellStyle name="Nota 19 4 2 2 2" xfId="37749"/>
    <cellStyle name="Nota 19 4 2 2 2 2" xfId="37750"/>
    <cellStyle name="Nota 19 4 2 2 3" xfId="37751"/>
    <cellStyle name="Nota 19 4 2 2 4" xfId="37752"/>
    <cellStyle name="Nota 19 4 2 2 5" xfId="37753"/>
    <cellStyle name="Nota 19 4 2 2 6" xfId="37754"/>
    <cellStyle name="Nota 19 4 2 3" xfId="37755"/>
    <cellStyle name="Nota 19 4 2 3 2" xfId="37756"/>
    <cellStyle name="Nota 19 4 2 3 3" xfId="37757"/>
    <cellStyle name="Nota 19 4 2 4" xfId="37758"/>
    <cellStyle name="Nota 19 4 2 5" xfId="37759"/>
    <cellStyle name="Nota 19 4 2 6" xfId="37760"/>
    <cellStyle name="Nota 19 4 2 7" xfId="37761"/>
    <cellStyle name="Nota 19 4 2 8" xfId="37762"/>
    <cellStyle name="Nota 19 4 3" xfId="37763"/>
    <cellStyle name="Nota 19 4 3 2" xfId="37764"/>
    <cellStyle name="Nota 19 4 3 2 2" xfId="37765"/>
    <cellStyle name="Nota 19 4 3 3" xfId="37766"/>
    <cellStyle name="Nota 19 4 3 4" xfId="37767"/>
    <cellStyle name="Nota 19 4 3 5" xfId="37768"/>
    <cellStyle name="Nota 19 4 3 6" xfId="37769"/>
    <cellStyle name="Nota 19 4 4" xfId="37770"/>
    <cellStyle name="Nota 19 4 4 2" xfId="37771"/>
    <cellStyle name="Nota 19 4 4 3" xfId="37772"/>
    <cellStyle name="Nota 19 4 4 4" xfId="37773"/>
    <cellStyle name="Nota 19 4 5" xfId="37774"/>
    <cellStyle name="Nota 19 4 6" xfId="37775"/>
    <cellStyle name="Nota 19 4 7" xfId="37776"/>
    <cellStyle name="Nota 19 4 8" xfId="37777"/>
    <cellStyle name="Nota 19 4 9" xfId="37778"/>
    <cellStyle name="Nota 2" xfId="1142"/>
    <cellStyle name="Nota 2 10" xfId="1143"/>
    <cellStyle name="Nota 2 10 2" xfId="37779"/>
    <cellStyle name="Nota 2 10 2 2" xfId="37780"/>
    <cellStyle name="Nota 2 10 2 2 10" xfId="37781"/>
    <cellStyle name="Nota 2 10 2 2 2" xfId="37782"/>
    <cellStyle name="Nota 2 10 2 2 2 2" xfId="37783"/>
    <cellStyle name="Nota 2 10 2 2 2 2 2" xfId="37784"/>
    <cellStyle name="Nota 2 10 2 2 2 3" xfId="37785"/>
    <cellStyle name="Nota 2 10 2 2 2 3 2" xfId="37786"/>
    <cellStyle name="Nota 2 10 2 2 2 4" xfId="37787"/>
    <cellStyle name="Nota 2 10 2 2 2 4 2" xfId="37788"/>
    <cellStyle name="Nota 2 10 2 2 2 5" xfId="37789"/>
    <cellStyle name="Nota 2 10 2 2 2 6" xfId="37790"/>
    <cellStyle name="Nota 2 10 2 2 2 7" xfId="37791"/>
    <cellStyle name="Nota 2 10 2 2 3" xfId="37792"/>
    <cellStyle name="Nota 2 10 2 2 3 2" xfId="37793"/>
    <cellStyle name="Nota 2 10 2 2 4" xfId="37794"/>
    <cellStyle name="Nota 2 10 2 2 4 2" xfId="37795"/>
    <cellStyle name="Nota 2 10 2 2 5" xfId="37796"/>
    <cellStyle name="Nota 2 10 2 2 5 2" xfId="37797"/>
    <cellStyle name="Nota 2 10 2 2 6" xfId="37798"/>
    <cellStyle name="Nota 2 10 2 2 7" xfId="37799"/>
    <cellStyle name="Nota 2 10 2 2 8" xfId="37800"/>
    <cellStyle name="Nota 2 10 2 2 9" xfId="37801"/>
    <cellStyle name="Nota 2 10 2 3" xfId="37802"/>
    <cellStyle name="Nota 2 10 2 3 2" xfId="37803"/>
    <cellStyle name="Nota 2 10 2 3 2 2" xfId="37804"/>
    <cellStyle name="Nota 2 10 2 3 3" xfId="37805"/>
    <cellStyle name="Nota 2 10 2 3 3 2" xfId="37806"/>
    <cellStyle name="Nota 2 10 2 3 4" xfId="37807"/>
    <cellStyle name="Nota 2 10 2 3 4 2" xfId="37808"/>
    <cellStyle name="Nota 2 10 2 3 5" xfId="37809"/>
    <cellStyle name="Nota 2 10 2 3 6" xfId="37810"/>
    <cellStyle name="Nota 2 10 2 3 7" xfId="37811"/>
    <cellStyle name="Nota 2 10 2 4" xfId="37812"/>
    <cellStyle name="Nota 2 10 3" xfId="37813"/>
    <cellStyle name="Nota 2 10 3 10" xfId="37814"/>
    <cellStyle name="Nota 2 10 3 11" xfId="37815"/>
    <cellStyle name="Nota 2 10 3 2" xfId="37816"/>
    <cellStyle name="Nota 2 10 3 2 2" xfId="37817"/>
    <cellStyle name="Nota 2 10 3 2 2 2" xfId="37818"/>
    <cellStyle name="Nota 2 10 3 2 3" xfId="37819"/>
    <cellStyle name="Nota 2 10 3 2 3 2" xfId="37820"/>
    <cellStyle name="Nota 2 10 3 2 4" xfId="37821"/>
    <cellStyle name="Nota 2 10 3 2 4 2" xfId="37822"/>
    <cellStyle name="Nota 2 10 3 2 5" xfId="37823"/>
    <cellStyle name="Nota 2 10 3 2 6" xfId="37824"/>
    <cellStyle name="Nota 2 10 3 2 7" xfId="37825"/>
    <cellStyle name="Nota 2 10 3 3" xfId="37826"/>
    <cellStyle name="Nota 2 10 3 3 2" xfId="37827"/>
    <cellStyle name="Nota 2 10 3 3 3" xfId="37828"/>
    <cellStyle name="Nota 2 10 3 3 4" xfId="37829"/>
    <cellStyle name="Nota 2 10 3 4" xfId="37830"/>
    <cellStyle name="Nota 2 10 3 4 2" xfId="37831"/>
    <cellStyle name="Nota 2 10 3 5" xfId="37832"/>
    <cellStyle name="Nota 2 10 3 5 2" xfId="37833"/>
    <cellStyle name="Nota 2 10 3 6" xfId="37834"/>
    <cellStyle name="Nota 2 10 3 7" xfId="37835"/>
    <cellStyle name="Nota 2 10 3 8" xfId="37836"/>
    <cellStyle name="Nota 2 10 3 9" xfId="37837"/>
    <cellStyle name="Nota 2 10 4" xfId="37838"/>
    <cellStyle name="Nota 2 10 4 10" xfId="37839"/>
    <cellStyle name="Nota 2 10 4 2" xfId="37840"/>
    <cellStyle name="Nota 2 10 4 2 2" xfId="37841"/>
    <cellStyle name="Nota 2 10 4 2 2 2" xfId="37842"/>
    <cellStyle name="Nota 2 10 4 2 3" xfId="37843"/>
    <cellStyle name="Nota 2 10 4 2 3 2" xfId="37844"/>
    <cellStyle name="Nota 2 10 4 2 4" xfId="37845"/>
    <cellStyle name="Nota 2 10 4 2 4 2" xfId="37846"/>
    <cellStyle name="Nota 2 10 4 2 5" xfId="37847"/>
    <cellStyle name="Nota 2 10 4 2 6" xfId="37848"/>
    <cellStyle name="Nota 2 10 4 2 7" xfId="37849"/>
    <cellStyle name="Nota 2 10 4 3" xfId="37850"/>
    <cellStyle name="Nota 2 10 4 3 2" xfId="37851"/>
    <cellStyle name="Nota 2 10 4 4" xfId="37852"/>
    <cellStyle name="Nota 2 10 4 4 2" xfId="37853"/>
    <cellStyle name="Nota 2 10 4 5" xfId="37854"/>
    <cellStyle name="Nota 2 10 4 5 2" xfId="37855"/>
    <cellStyle name="Nota 2 10 4 6" xfId="37856"/>
    <cellStyle name="Nota 2 10 4 7" xfId="37857"/>
    <cellStyle name="Nota 2 10 4 8" xfId="37858"/>
    <cellStyle name="Nota 2 10 4 9" xfId="37859"/>
    <cellStyle name="Nota 2 10 5" xfId="37860"/>
    <cellStyle name="Nota 2 11" xfId="1144"/>
    <cellStyle name="Nota 2 11 2" xfId="37861"/>
    <cellStyle name="Nota 2 11 2 2" xfId="37862"/>
    <cellStyle name="Nota 2 11 2 2 10" xfId="37863"/>
    <cellStyle name="Nota 2 11 2 2 2" xfId="37864"/>
    <cellStyle name="Nota 2 11 2 2 2 2" xfId="37865"/>
    <cellStyle name="Nota 2 11 2 2 2 2 2" xfId="37866"/>
    <cellStyle name="Nota 2 11 2 2 2 3" xfId="37867"/>
    <cellStyle name="Nota 2 11 2 2 2 3 2" xfId="37868"/>
    <cellStyle name="Nota 2 11 2 2 2 4" xfId="37869"/>
    <cellStyle name="Nota 2 11 2 2 2 4 2" xfId="37870"/>
    <cellStyle name="Nota 2 11 2 2 2 5" xfId="37871"/>
    <cellStyle name="Nota 2 11 2 2 2 6" xfId="37872"/>
    <cellStyle name="Nota 2 11 2 2 2 7" xfId="37873"/>
    <cellStyle name="Nota 2 11 2 2 3" xfId="37874"/>
    <cellStyle name="Nota 2 11 2 2 3 2" xfId="37875"/>
    <cellStyle name="Nota 2 11 2 2 4" xfId="37876"/>
    <cellStyle name="Nota 2 11 2 2 4 2" xfId="37877"/>
    <cellStyle name="Nota 2 11 2 2 5" xfId="37878"/>
    <cellStyle name="Nota 2 11 2 2 5 2" xfId="37879"/>
    <cellStyle name="Nota 2 11 2 2 6" xfId="37880"/>
    <cellStyle name="Nota 2 11 2 2 7" xfId="37881"/>
    <cellStyle name="Nota 2 11 2 2 8" xfId="37882"/>
    <cellStyle name="Nota 2 11 2 2 9" xfId="37883"/>
    <cellStyle name="Nota 2 11 2 3" xfId="37884"/>
    <cellStyle name="Nota 2 11 2 3 2" xfId="37885"/>
    <cellStyle name="Nota 2 11 2 3 2 2" xfId="37886"/>
    <cellStyle name="Nota 2 11 2 3 3" xfId="37887"/>
    <cellStyle name="Nota 2 11 2 3 3 2" xfId="37888"/>
    <cellStyle name="Nota 2 11 2 3 4" xfId="37889"/>
    <cellStyle name="Nota 2 11 2 3 4 2" xfId="37890"/>
    <cellStyle name="Nota 2 11 2 3 5" xfId="37891"/>
    <cellStyle name="Nota 2 11 2 3 6" xfId="37892"/>
    <cellStyle name="Nota 2 11 2 3 7" xfId="37893"/>
    <cellStyle name="Nota 2 11 2 4" xfId="37894"/>
    <cellStyle name="Nota 2 11 3" xfId="37895"/>
    <cellStyle name="Nota 2 11 3 10" xfId="37896"/>
    <cellStyle name="Nota 2 11 3 11" xfId="37897"/>
    <cellStyle name="Nota 2 11 3 2" xfId="37898"/>
    <cellStyle name="Nota 2 11 3 2 2" xfId="37899"/>
    <cellStyle name="Nota 2 11 3 2 2 2" xfId="37900"/>
    <cellStyle name="Nota 2 11 3 2 3" xfId="37901"/>
    <cellStyle name="Nota 2 11 3 2 3 2" xfId="37902"/>
    <cellStyle name="Nota 2 11 3 2 4" xfId="37903"/>
    <cellStyle name="Nota 2 11 3 2 4 2" xfId="37904"/>
    <cellStyle name="Nota 2 11 3 2 5" xfId="37905"/>
    <cellStyle name="Nota 2 11 3 2 6" xfId="37906"/>
    <cellStyle name="Nota 2 11 3 2 7" xfId="37907"/>
    <cellStyle name="Nota 2 11 3 3" xfId="37908"/>
    <cellStyle name="Nota 2 11 3 3 2" xfId="37909"/>
    <cellStyle name="Nota 2 11 3 3 3" xfId="37910"/>
    <cellStyle name="Nota 2 11 3 3 4" xfId="37911"/>
    <cellStyle name="Nota 2 11 3 4" xfId="37912"/>
    <cellStyle name="Nota 2 11 3 4 2" xfId="37913"/>
    <cellStyle name="Nota 2 11 3 5" xfId="37914"/>
    <cellStyle name="Nota 2 11 3 5 2" xfId="37915"/>
    <cellStyle name="Nota 2 11 3 6" xfId="37916"/>
    <cellStyle name="Nota 2 11 3 7" xfId="37917"/>
    <cellStyle name="Nota 2 11 3 8" xfId="37918"/>
    <cellStyle name="Nota 2 11 3 9" xfId="37919"/>
    <cellStyle name="Nota 2 11 4" xfId="37920"/>
    <cellStyle name="Nota 2 11 4 10" xfId="37921"/>
    <cellStyle name="Nota 2 11 4 2" xfId="37922"/>
    <cellStyle name="Nota 2 11 4 2 2" xfId="37923"/>
    <cellStyle name="Nota 2 11 4 2 2 2" xfId="37924"/>
    <cellStyle name="Nota 2 11 4 2 3" xfId="37925"/>
    <cellStyle name="Nota 2 11 4 2 3 2" xfId="37926"/>
    <cellStyle name="Nota 2 11 4 2 4" xfId="37927"/>
    <cellStyle name="Nota 2 11 4 2 4 2" xfId="37928"/>
    <cellStyle name="Nota 2 11 4 2 5" xfId="37929"/>
    <cellStyle name="Nota 2 11 4 2 6" xfId="37930"/>
    <cellStyle name="Nota 2 11 4 2 7" xfId="37931"/>
    <cellStyle name="Nota 2 11 4 3" xfId="37932"/>
    <cellStyle name="Nota 2 11 4 3 2" xfId="37933"/>
    <cellStyle name="Nota 2 11 4 4" xfId="37934"/>
    <cellStyle name="Nota 2 11 4 4 2" xfId="37935"/>
    <cellStyle name="Nota 2 11 4 5" xfId="37936"/>
    <cellStyle name="Nota 2 11 4 5 2" xfId="37937"/>
    <cellStyle name="Nota 2 11 4 6" xfId="37938"/>
    <cellStyle name="Nota 2 11 4 7" xfId="37939"/>
    <cellStyle name="Nota 2 11 4 8" xfId="37940"/>
    <cellStyle name="Nota 2 11 4 9" xfId="37941"/>
    <cellStyle name="Nota 2 11 5" xfId="37942"/>
    <cellStyle name="Nota 2 12" xfId="1145"/>
    <cellStyle name="Nota 2 12 2" xfId="37943"/>
    <cellStyle name="Nota 2 12 2 2" xfId="37944"/>
    <cellStyle name="Nota 2 12 2 2 10" xfId="37945"/>
    <cellStyle name="Nota 2 12 2 2 2" xfId="37946"/>
    <cellStyle name="Nota 2 12 2 2 2 2" xfId="37947"/>
    <cellStyle name="Nota 2 12 2 2 2 2 2" xfId="37948"/>
    <cellStyle name="Nota 2 12 2 2 2 3" xfId="37949"/>
    <cellStyle name="Nota 2 12 2 2 2 3 2" xfId="37950"/>
    <cellStyle name="Nota 2 12 2 2 2 4" xfId="37951"/>
    <cellStyle name="Nota 2 12 2 2 2 4 2" xfId="37952"/>
    <cellStyle name="Nota 2 12 2 2 2 5" xfId="37953"/>
    <cellStyle name="Nota 2 12 2 2 2 6" xfId="37954"/>
    <cellStyle name="Nota 2 12 2 2 2 7" xfId="37955"/>
    <cellStyle name="Nota 2 12 2 2 3" xfId="37956"/>
    <cellStyle name="Nota 2 12 2 2 3 2" xfId="37957"/>
    <cellStyle name="Nota 2 12 2 2 4" xfId="37958"/>
    <cellStyle name="Nota 2 12 2 2 4 2" xfId="37959"/>
    <cellStyle name="Nota 2 12 2 2 5" xfId="37960"/>
    <cellStyle name="Nota 2 12 2 2 5 2" xfId="37961"/>
    <cellStyle name="Nota 2 12 2 2 6" xfId="37962"/>
    <cellStyle name="Nota 2 12 2 2 7" xfId="37963"/>
    <cellStyle name="Nota 2 12 2 2 8" xfId="37964"/>
    <cellStyle name="Nota 2 12 2 2 9" xfId="37965"/>
    <cellStyle name="Nota 2 12 2 3" xfId="37966"/>
    <cellStyle name="Nota 2 12 2 3 2" xfId="37967"/>
    <cellStyle name="Nota 2 12 2 3 2 2" xfId="37968"/>
    <cellStyle name="Nota 2 12 2 3 3" xfId="37969"/>
    <cellStyle name="Nota 2 12 2 3 3 2" xfId="37970"/>
    <cellStyle name="Nota 2 12 2 3 4" xfId="37971"/>
    <cellStyle name="Nota 2 12 2 3 4 2" xfId="37972"/>
    <cellStyle name="Nota 2 12 2 3 5" xfId="37973"/>
    <cellStyle name="Nota 2 12 2 3 6" xfId="37974"/>
    <cellStyle name="Nota 2 12 2 3 7" xfId="37975"/>
    <cellStyle name="Nota 2 12 2 4" xfId="37976"/>
    <cellStyle name="Nota 2 12 3" xfId="37977"/>
    <cellStyle name="Nota 2 12 3 10" xfId="37978"/>
    <cellStyle name="Nota 2 12 3 11" xfId="37979"/>
    <cellStyle name="Nota 2 12 3 2" xfId="37980"/>
    <cellStyle name="Nota 2 12 3 2 2" xfId="37981"/>
    <cellStyle name="Nota 2 12 3 2 2 2" xfId="37982"/>
    <cellStyle name="Nota 2 12 3 2 3" xfId="37983"/>
    <cellStyle name="Nota 2 12 3 2 3 2" xfId="37984"/>
    <cellStyle name="Nota 2 12 3 2 4" xfId="37985"/>
    <cellStyle name="Nota 2 12 3 2 4 2" xfId="37986"/>
    <cellStyle name="Nota 2 12 3 2 5" xfId="37987"/>
    <cellStyle name="Nota 2 12 3 2 6" xfId="37988"/>
    <cellStyle name="Nota 2 12 3 2 7" xfId="37989"/>
    <cellStyle name="Nota 2 12 3 3" xfId="37990"/>
    <cellStyle name="Nota 2 12 3 3 2" xfId="37991"/>
    <cellStyle name="Nota 2 12 3 3 3" xfId="37992"/>
    <cellStyle name="Nota 2 12 3 3 4" xfId="37993"/>
    <cellStyle name="Nota 2 12 3 4" xfId="37994"/>
    <cellStyle name="Nota 2 12 3 4 2" xfId="37995"/>
    <cellStyle name="Nota 2 12 3 5" xfId="37996"/>
    <cellStyle name="Nota 2 12 3 5 2" xfId="37997"/>
    <cellStyle name="Nota 2 12 3 6" xfId="37998"/>
    <cellStyle name="Nota 2 12 3 7" xfId="37999"/>
    <cellStyle name="Nota 2 12 3 8" xfId="38000"/>
    <cellStyle name="Nota 2 12 3 9" xfId="38001"/>
    <cellStyle name="Nota 2 12 4" xfId="38002"/>
    <cellStyle name="Nota 2 12 4 10" xfId="38003"/>
    <cellStyle name="Nota 2 12 4 2" xfId="38004"/>
    <cellStyle name="Nota 2 12 4 2 2" xfId="38005"/>
    <cellStyle name="Nota 2 12 4 2 2 2" xfId="38006"/>
    <cellStyle name="Nota 2 12 4 2 3" xfId="38007"/>
    <cellStyle name="Nota 2 12 4 2 3 2" xfId="38008"/>
    <cellStyle name="Nota 2 12 4 2 4" xfId="38009"/>
    <cellStyle name="Nota 2 12 4 2 4 2" xfId="38010"/>
    <cellStyle name="Nota 2 12 4 2 5" xfId="38011"/>
    <cellStyle name="Nota 2 12 4 2 6" xfId="38012"/>
    <cellStyle name="Nota 2 12 4 2 7" xfId="38013"/>
    <cellStyle name="Nota 2 12 4 3" xfId="38014"/>
    <cellStyle name="Nota 2 12 4 3 2" xfId="38015"/>
    <cellStyle name="Nota 2 12 4 4" xfId="38016"/>
    <cellStyle name="Nota 2 12 4 4 2" xfId="38017"/>
    <cellStyle name="Nota 2 12 4 5" xfId="38018"/>
    <cellStyle name="Nota 2 12 4 5 2" xfId="38019"/>
    <cellStyle name="Nota 2 12 4 6" xfId="38020"/>
    <cellStyle name="Nota 2 12 4 7" xfId="38021"/>
    <cellStyle name="Nota 2 12 4 8" xfId="38022"/>
    <cellStyle name="Nota 2 12 4 9" xfId="38023"/>
    <cellStyle name="Nota 2 12 5" xfId="38024"/>
    <cellStyle name="Nota 2 13" xfId="1146"/>
    <cellStyle name="Nota 2 13 2" xfId="38025"/>
    <cellStyle name="Nota 2 13 2 2" xfId="38026"/>
    <cellStyle name="Nota 2 13 2 2 10" xfId="38027"/>
    <cellStyle name="Nota 2 13 2 2 2" xfId="38028"/>
    <cellStyle name="Nota 2 13 2 2 2 2" xfId="38029"/>
    <cellStyle name="Nota 2 13 2 2 2 2 2" xfId="38030"/>
    <cellStyle name="Nota 2 13 2 2 2 3" xfId="38031"/>
    <cellStyle name="Nota 2 13 2 2 2 3 2" xfId="38032"/>
    <cellStyle name="Nota 2 13 2 2 2 4" xfId="38033"/>
    <cellStyle name="Nota 2 13 2 2 2 4 2" xfId="38034"/>
    <cellStyle name="Nota 2 13 2 2 2 5" xfId="38035"/>
    <cellStyle name="Nota 2 13 2 2 2 6" xfId="38036"/>
    <cellStyle name="Nota 2 13 2 2 2 7" xfId="38037"/>
    <cellStyle name="Nota 2 13 2 2 3" xfId="38038"/>
    <cellStyle name="Nota 2 13 2 2 3 2" xfId="38039"/>
    <cellStyle name="Nota 2 13 2 2 4" xfId="38040"/>
    <cellStyle name="Nota 2 13 2 2 4 2" xfId="38041"/>
    <cellStyle name="Nota 2 13 2 2 5" xfId="38042"/>
    <cellStyle name="Nota 2 13 2 2 5 2" xfId="38043"/>
    <cellStyle name="Nota 2 13 2 2 6" xfId="38044"/>
    <cellStyle name="Nota 2 13 2 2 7" xfId="38045"/>
    <cellStyle name="Nota 2 13 2 2 8" xfId="38046"/>
    <cellStyle name="Nota 2 13 2 2 9" xfId="38047"/>
    <cellStyle name="Nota 2 13 2 3" xfId="38048"/>
    <cellStyle name="Nota 2 13 2 3 2" xfId="38049"/>
    <cellStyle name="Nota 2 13 2 3 2 2" xfId="38050"/>
    <cellStyle name="Nota 2 13 2 3 3" xfId="38051"/>
    <cellStyle name="Nota 2 13 2 3 3 2" xfId="38052"/>
    <cellStyle name="Nota 2 13 2 3 4" xfId="38053"/>
    <cellStyle name="Nota 2 13 2 3 4 2" xfId="38054"/>
    <cellStyle name="Nota 2 13 2 3 5" xfId="38055"/>
    <cellStyle name="Nota 2 13 2 3 6" xfId="38056"/>
    <cellStyle name="Nota 2 13 2 3 7" xfId="38057"/>
    <cellStyle name="Nota 2 13 2 4" xfId="38058"/>
    <cellStyle name="Nota 2 13 3" xfId="38059"/>
    <cellStyle name="Nota 2 13 3 10" xfId="38060"/>
    <cellStyle name="Nota 2 13 3 11" xfId="38061"/>
    <cellStyle name="Nota 2 13 3 2" xfId="38062"/>
    <cellStyle name="Nota 2 13 3 2 2" xfId="38063"/>
    <cellStyle name="Nota 2 13 3 2 2 2" xfId="38064"/>
    <cellStyle name="Nota 2 13 3 2 3" xfId="38065"/>
    <cellStyle name="Nota 2 13 3 2 3 2" xfId="38066"/>
    <cellStyle name="Nota 2 13 3 2 4" xfId="38067"/>
    <cellStyle name="Nota 2 13 3 2 4 2" xfId="38068"/>
    <cellStyle name="Nota 2 13 3 2 5" xfId="38069"/>
    <cellStyle name="Nota 2 13 3 2 6" xfId="38070"/>
    <cellStyle name="Nota 2 13 3 2 7" xfId="38071"/>
    <cellStyle name="Nota 2 13 3 3" xfId="38072"/>
    <cellStyle name="Nota 2 13 3 3 2" xfId="38073"/>
    <cellStyle name="Nota 2 13 3 3 3" xfId="38074"/>
    <cellStyle name="Nota 2 13 3 3 4" xfId="38075"/>
    <cellStyle name="Nota 2 13 3 4" xfId="38076"/>
    <cellStyle name="Nota 2 13 3 4 2" xfId="38077"/>
    <cellStyle name="Nota 2 13 3 5" xfId="38078"/>
    <cellStyle name="Nota 2 13 3 5 2" xfId="38079"/>
    <cellStyle name="Nota 2 13 3 6" xfId="38080"/>
    <cellStyle name="Nota 2 13 3 7" xfId="38081"/>
    <cellStyle name="Nota 2 13 3 8" xfId="38082"/>
    <cellStyle name="Nota 2 13 3 9" xfId="38083"/>
    <cellStyle name="Nota 2 13 4" xfId="38084"/>
    <cellStyle name="Nota 2 13 4 10" xfId="38085"/>
    <cellStyle name="Nota 2 13 4 2" xfId="38086"/>
    <cellStyle name="Nota 2 13 4 2 2" xfId="38087"/>
    <cellStyle name="Nota 2 13 4 2 2 2" xfId="38088"/>
    <cellStyle name="Nota 2 13 4 2 3" xfId="38089"/>
    <cellStyle name="Nota 2 13 4 2 3 2" xfId="38090"/>
    <cellStyle name="Nota 2 13 4 2 4" xfId="38091"/>
    <cellStyle name="Nota 2 13 4 2 4 2" xfId="38092"/>
    <cellStyle name="Nota 2 13 4 2 5" xfId="38093"/>
    <cellStyle name="Nota 2 13 4 2 6" xfId="38094"/>
    <cellStyle name="Nota 2 13 4 2 7" xfId="38095"/>
    <cellStyle name="Nota 2 13 4 3" xfId="38096"/>
    <cellStyle name="Nota 2 13 4 3 2" xfId="38097"/>
    <cellStyle name="Nota 2 13 4 4" xfId="38098"/>
    <cellStyle name="Nota 2 13 4 4 2" xfId="38099"/>
    <cellStyle name="Nota 2 13 4 5" xfId="38100"/>
    <cellStyle name="Nota 2 13 4 5 2" xfId="38101"/>
    <cellStyle name="Nota 2 13 4 6" xfId="38102"/>
    <cellStyle name="Nota 2 13 4 7" xfId="38103"/>
    <cellStyle name="Nota 2 13 4 8" xfId="38104"/>
    <cellStyle name="Nota 2 13 4 9" xfId="38105"/>
    <cellStyle name="Nota 2 13 5" xfId="38106"/>
    <cellStyle name="Nota 2 14" xfId="1147"/>
    <cellStyle name="Nota 2 14 2" xfId="38107"/>
    <cellStyle name="Nota 2 14 2 2" xfId="38108"/>
    <cellStyle name="Nota 2 14 2 2 10" xfId="38109"/>
    <cellStyle name="Nota 2 14 2 2 2" xfId="38110"/>
    <cellStyle name="Nota 2 14 2 2 2 2" xfId="38111"/>
    <cellStyle name="Nota 2 14 2 2 2 2 2" xfId="38112"/>
    <cellStyle name="Nota 2 14 2 2 2 3" xfId="38113"/>
    <cellStyle name="Nota 2 14 2 2 2 3 2" xfId="38114"/>
    <cellStyle name="Nota 2 14 2 2 2 4" xfId="38115"/>
    <cellStyle name="Nota 2 14 2 2 2 4 2" xfId="38116"/>
    <cellStyle name="Nota 2 14 2 2 2 5" xfId="38117"/>
    <cellStyle name="Nota 2 14 2 2 2 6" xfId="38118"/>
    <cellStyle name="Nota 2 14 2 2 2 7" xfId="38119"/>
    <cellStyle name="Nota 2 14 2 2 3" xfId="38120"/>
    <cellStyle name="Nota 2 14 2 2 3 2" xfId="38121"/>
    <cellStyle name="Nota 2 14 2 2 4" xfId="38122"/>
    <cellStyle name="Nota 2 14 2 2 4 2" xfId="38123"/>
    <cellStyle name="Nota 2 14 2 2 5" xfId="38124"/>
    <cellStyle name="Nota 2 14 2 2 5 2" xfId="38125"/>
    <cellStyle name="Nota 2 14 2 2 6" xfId="38126"/>
    <cellStyle name="Nota 2 14 2 2 7" xfId="38127"/>
    <cellStyle name="Nota 2 14 2 2 8" xfId="38128"/>
    <cellStyle name="Nota 2 14 2 2 9" xfId="38129"/>
    <cellStyle name="Nota 2 14 2 3" xfId="38130"/>
    <cellStyle name="Nota 2 14 2 3 2" xfId="38131"/>
    <cellStyle name="Nota 2 14 2 3 2 2" xfId="38132"/>
    <cellStyle name="Nota 2 14 2 3 3" xfId="38133"/>
    <cellStyle name="Nota 2 14 2 3 3 2" xfId="38134"/>
    <cellStyle name="Nota 2 14 2 3 4" xfId="38135"/>
    <cellStyle name="Nota 2 14 2 3 4 2" xfId="38136"/>
    <cellStyle name="Nota 2 14 2 3 5" xfId="38137"/>
    <cellStyle name="Nota 2 14 2 3 6" xfId="38138"/>
    <cellStyle name="Nota 2 14 2 3 7" xfId="38139"/>
    <cellStyle name="Nota 2 14 2 4" xfId="38140"/>
    <cellStyle name="Nota 2 14 3" xfId="38141"/>
    <cellStyle name="Nota 2 14 3 10" xfId="38142"/>
    <cellStyle name="Nota 2 14 3 11" xfId="38143"/>
    <cellStyle name="Nota 2 14 3 2" xfId="38144"/>
    <cellStyle name="Nota 2 14 3 2 2" xfId="38145"/>
    <cellStyle name="Nota 2 14 3 2 2 2" xfId="38146"/>
    <cellStyle name="Nota 2 14 3 2 3" xfId="38147"/>
    <cellStyle name="Nota 2 14 3 2 3 2" xfId="38148"/>
    <cellStyle name="Nota 2 14 3 2 4" xfId="38149"/>
    <cellStyle name="Nota 2 14 3 2 4 2" xfId="38150"/>
    <cellStyle name="Nota 2 14 3 2 5" xfId="38151"/>
    <cellStyle name="Nota 2 14 3 2 6" xfId="38152"/>
    <cellStyle name="Nota 2 14 3 2 7" xfId="38153"/>
    <cellStyle name="Nota 2 14 3 3" xfId="38154"/>
    <cellStyle name="Nota 2 14 3 3 2" xfId="38155"/>
    <cellStyle name="Nota 2 14 3 3 3" xfId="38156"/>
    <cellStyle name="Nota 2 14 3 3 4" xfId="38157"/>
    <cellStyle name="Nota 2 14 3 4" xfId="38158"/>
    <cellStyle name="Nota 2 14 3 4 2" xfId="38159"/>
    <cellStyle name="Nota 2 14 3 5" xfId="38160"/>
    <cellStyle name="Nota 2 14 3 5 2" xfId="38161"/>
    <cellStyle name="Nota 2 14 3 6" xfId="38162"/>
    <cellStyle name="Nota 2 14 3 7" xfId="38163"/>
    <cellStyle name="Nota 2 14 3 8" xfId="38164"/>
    <cellStyle name="Nota 2 14 3 9" xfId="38165"/>
    <cellStyle name="Nota 2 14 4" xfId="38166"/>
    <cellStyle name="Nota 2 14 4 10" xfId="38167"/>
    <cellStyle name="Nota 2 14 4 2" xfId="38168"/>
    <cellStyle name="Nota 2 14 4 2 2" xfId="38169"/>
    <cellStyle name="Nota 2 14 4 2 2 2" xfId="38170"/>
    <cellStyle name="Nota 2 14 4 2 3" xfId="38171"/>
    <cellStyle name="Nota 2 14 4 2 3 2" xfId="38172"/>
    <cellStyle name="Nota 2 14 4 2 4" xfId="38173"/>
    <cellStyle name="Nota 2 14 4 2 4 2" xfId="38174"/>
    <cellStyle name="Nota 2 14 4 2 5" xfId="38175"/>
    <cellStyle name="Nota 2 14 4 2 6" xfId="38176"/>
    <cellStyle name="Nota 2 14 4 2 7" xfId="38177"/>
    <cellStyle name="Nota 2 14 4 3" xfId="38178"/>
    <cellStyle name="Nota 2 14 4 3 2" xfId="38179"/>
    <cellStyle name="Nota 2 14 4 4" xfId="38180"/>
    <cellStyle name="Nota 2 14 4 4 2" xfId="38181"/>
    <cellStyle name="Nota 2 14 4 5" xfId="38182"/>
    <cellStyle name="Nota 2 14 4 5 2" xfId="38183"/>
    <cellStyle name="Nota 2 14 4 6" xfId="38184"/>
    <cellStyle name="Nota 2 14 4 7" xfId="38185"/>
    <cellStyle name="Nota 2 14 4 8" xfId="38186"/>
    <cellStyle name="Nota 2 14 4 9" xfId="38187"/>
    <cellStyle name="Nota 2 14 5" xfId="38188"/>
    <cellStyle name="Nota 2 15" xfId="1148"/>
    <cellStyle name="Nota 2 15 2" xfId="38189"/>
    <cellStyle name="Nota 2 15 2 2" xfId="38190"/>
    <cellStyle name="Nota 2 15 2 2 10" xfId="38191"/>
    <cellStyle name="Nota 2 15 2 2 2" xfId="38192"/>
    <cellStyle name="Nota 2 15 2 2 2 2" xfId="38193"/>
    <cellStyle name="Nota 2 15 2 2 2 2 2" xfId="38194"/>
    <cellStyle name="Nota 2 15 2 2 2 3" xfId="38195"/>
    <cellStyle name="Nota 2 15 2 2 2 3 2" xfId="38196"/>
    <cellStyle name="Nota 2 15 2 2 2 4" xfId="38197"/>
    <cellStyle name="Nota 2 15 2 2 2 4 2" xfId="38198"/>
    <cellStyle name="Nota 2 15 2 2 2 5" xfId="38199"/>
    <cellStyle name="Nota 2 15 2 2 2 6" xfId="38200"/>
    <cellStyle name="Nota 2 15 2 2 2 7" xfId="38201"/>
    <cellStyle name="Nota 2 15 2 2 3" xfId="38202"/>
    <cellStyle name="Nota 2 15 2 2 3 2" xfId="38203"/>
    <cellStyle name="Nota 2 15 2 2 4" xfId="38204"/>
    <cellStyle name="Nota 2 15 2 2 4 2" xfId="38205"/>
    <cellStyle name="Nota 2 15 2 2 5" xfId="38206"/>
    <cellStyle name="Nota 2 15 2 2 5 2" xfId="38207"/>
    <cellStyle name="Nota 2 15 2 2 6" xfId="38208"/>
    <cellStyle name="Nota 2 15 2 2 7" xfId="38209"/>
    <cellStyle name="Nota 2 15 2 2 8" xfId="38210"/>
    <cellStyle name="Nota 2 15 2 2 9" xfId="38211"/>
    <cellStyle name="Nota 2 15 2 3" xfId="38212"/>
    <cellStyle name="Nota 2 15 2 3 2" xfId="38213"/>
    <cellStyle name="Nota 2 15 2 3 2 2" xfId="38214"/>
    <cellStyle name="Nota 2 15 2 3 3" xfId="38215"/>
    <cellStyle name="Nota 2 15 2 3 3 2" xfId="38216"/>
    <cellStyle name="Nota 2 15 2 3 4" xfId="38217"/>
    <cellStyle name="Nota 2 15 2 3 4 2" xfId="38218"/>
    <cellStyle name="Nota 2 15 2 3 5" xfId="38219"/>
    <cellStyle name="Nota 2 15 2 3 6" xfId="38220"/>
    <cellStyle name="Nota 2 15 2 3 7" xfId="38221"/>
    <cellStyle name="Nota 2 15 2 4" xfId="38222"/>
    <cellStyle name="Nota 2 15 3" xfId="38223"/>
    <cellStyle name="Nota 2 15 3 10" xfId="38224"/>
    <cellStyle name="Nota 2 15 3 11" xfId="38225"/>
    <cellStyle name="Nota 2 15 3 2" xfId="38226"/>
    <cellStyle name="Nota 2 15 3 2 2" xfId="38227"/>
    <cellStyle name="Nota 2 15 3 2 2 2" xfId="38228"/>
    <cellStyle name="Nota 2 15 3 2 3" xfId="38229"/>
    <cellStyle name="Nota 2 15 3 2 3 2" xfId="38230"/>
    <cellStyle name="Nota 2 15 3 2 4" xfId="38231"/>
    <cellStyle name="Nota 2 15 3 2 4 2" xfId="38232"/>
    <cellStyle name="Nota 2 15 3 2 5" xfId="38233"/>
    <cellStyle name="Nota 2 15 3 2 6" xfId="38234"/>
    <cellStyle name="Nota 2 15 3 2 7" xfId="38235"/>
    <cellStyle name="Nota 2 15 3 3" xfId="38236"/>
    <cellStyle name="Nota 2 15 3 3 2" xfId="38237"/>
    <cellStyle name="Nota 2 15 3 3 3" xfId="38238"/>
    <cellStyle name="Nota 2 15 3 3 4" xfId="38239"/>
    <cellStyle name="Nota 2 15 3 4" xfId="38240"/>
    <cellStyle name="Nota 2 15 3 4 2" xfId="38241"/>
    <cellStyle name="Nota 2 15 3 5" xfId="38242"/>
    <cellStyle name="Nota 2 15 3 5 2" xfId="38243"/>
    <cellStyle name="Nota 2 15 3 6" xfId="38244"/>
    <cellStyle name="Nota 2 15 3 7" xfId="38245"/>
    <cellStyle name="Nota 2 15 3 8" xfId="38246"/>
    <cellStyle name="Nota 2 15 3 9" xfId="38247"/>
    <cellStyle name="Nota 2 15 4" xfId="38248"/>
    <cellStyle name="Nota 2 15 4 10" xfId="38249"/>
    <cellStyle name="Nota 2 15 4 2" xfId="38250"/>
    <cellStyle name="Nota 2 15 4 2 2" xfId="38251"/>
    <cellStyle name="Nota 2 15 4 2 2 2" xfId="38252"/>
    <cellStyle name="Nota 2 15 4 2 3" xfId="38253"/>
    <cellStyle name="Nota 2 15 4 2 3 2" xfId="38254"/>
    <cellStyle name="Nota 2 15 4 2 4" xfId="38255"/>
    <cellStyle name="Nota 2 15 4 2 4 2" xfId="38256"/>
    <cellStyle name="Nota 2 15 4 2 5" xfId="38257"/>
    <cellStyle name="Nota 2 15 4 2 6" xfId="38258"/>
    <cellStyle name="Nota 2 15 4 2 7" xfId="38259"/>
    <cellStyle name="Nota 2 15 4 3" xfId="38260"/>
    <cellStyle name="Nota 2 15 4 3 2" xfId="38261"/>
    <cellStyle name="Nota 2 15 4 4" xfId="38262"/>
    <cellStyle name="Nota 2 15 4 4 2" xfId="38263"/>
    <cellStyle name="Nota 2 15 4 5" xfId="38264"/>
    <cellStyle name="Nota 2 15 4 5 2" xfId="38265"/>
    <cellStyle name="Nota 2 15 4 6" xfId="38266"/>
    <cellStyle name="Nota 2 15 4 7" xfId="38267"/>
    <cellStyle name="Nota 2 15 4 8" xfId="38268"/>
    <cellStyle name="Nota 2 15 4 9" xfId="38269"/>
    <cellStyle name="Nota 2 15 5" xfId="38270"/>
    <cellStyle name="Nota 2 16" xfId="1149"/>
    <cellStyle name="Nota 2 16 2" xfId="38271"/>
    <cellStyle name="Nota 2 16 2 2" xfId="38272"/>
    <cellStyle name="Nota 2 16 2 2 10" xfId="38273"/>
    <cellStyle name="Nota 2 16 2 2 2" xfId="38274"/>
    <cellStyle name="Nota 2 16 2 2 2 2" xfId="38275"/>
    <cellStyle name="Nota 2 16 2 2 2 2 2" xfId="38276"/>
    <cellStyle name="Nota 2 16 2 2 2 3" xfId="38277"/>
    <cellStyle name="Nota 2 16 2 2 2 3 2" xfId="38278"/>
    <cellStyle name="Nota 2 16 2 2 2 4" xfId="38279"/>
    <cellStyle name="Nota 2 16 2 2 2 4 2" xfId="38280"/>
    <cellStyle name="Nota 2 16 2 2 2 5" xfId="38281"/>
    <cellStyle name="Nota 2 16 2 2 2 6" xfId="38282"/>
    <cellStyle name="Nota 2 16 2 2 2 7" xfId="38283"/>
    <cellStyle name="Nota 2 16 2 2 3" xfId="38284"/>
    <cellStyle name="Nota 2 16 2 2 3 2" xfId="38285"/>
    <cellStyle name="Nota 2 16 2 2 4" xfId="38286"/>
    <cellStyle name="Nota 2 16 2 2 4 2" xfId="38287"/>
    <cellStyle name="Nota 2 16 2 2 5" xfId="38288"/>
    <cellStyle name="Nota 2 16 2 2 5 2" xfId="38289"/>
    <cellStyle name="Nota 2 16 2 2 6" xfId="38290"/>
    <cellStyle name="Nota 2 16 2 2 7" xfId="38291"/>
    <cellStyle name="Nota 2 16 2 2 8" xfId="38292"/>
    <cellStyle name="Nota 2 16 2 2 9" xfId="38293"/>
    <cellStyle name="Nota 2 16 2 3" xfId="38294"/>
    <cellStyle name="Nota 2 16 2 3 2" xfId="38295"/>
    <cellStyle name="Nota 2 16 2 3 2 2" xfId="38296"/>
    <cellStyle name="Nota 2 16 2 3 3" xfId="38297"/>
    <cellStyle name="Nota 2 16 2 3 3 2" xfId="38298"/>
    <cellStyle name="Nota 2 16 2 3 4" xfId="38299"/>
    <cellStyle name="Nota 2 16 2 3 4 2" xfId="38300"/>
    <cellStyle name="Nota 2 16 2 3 5" xfId="38301"/>
    <cellStyle name="Nota 2 16 2 3 6" xfId="38302"/>
    <cellStyle name="Nota 2 16 2 3 7" xfId="38303"/>
    <cellStyle name="Nota 2 16 2 4" xfId="38304"/>
    <cellStyle name="Nota 2 16 3" xfId="38305"/>
    <cellStyle name="Nota 2 16 3 10" xfId="38306"/>
    <cellStyle name="Nota 2 16 3 11" xfId="38307"/>
    <cellStyle name="Nota 2 16 3 2" xfId="38308"/>
    <cellStyle name="Nota 2 16 3 2 2" xfId="38309"/>
    <cellStyle name="Nota 2 16 3 2 2 2" xfId="38310"/>
    <cellStyle name="Nota 2 16 3 2 3" xfId="38311"/>
    <cellStyle name="Nota 2 16 3 2 3 2" xfId="38312"/>
    <cellStyle name="Nota 2 16 3 2 4" xfId="38313"/>
    <cellStyle name="Nota 2 16 3 2 4 2" xfId="38314"/>
    <cellStyle name="Nota 2 16 3 2 5" xfId="38315"/>
    <cellStyle name="Nota 2 16 3 2 6" xfId="38316"/>
    <cellStyle name="Nota 2 16 3 2 7" xfId="38317"/>
    <cellStyle name="Nota 2 16 3 3" xfId="38318"/>
    <cellStyle name="Nota 2 16 3 3 2" xfId="38319"/>
    <cellStyle name="Nota 2 16 3 3 3" xfId="38320"/>
    <cellStyle name="Nota 2 16 3 3 4" xfId="38321"/>
    <cellStyle name="Nota 2 16 3 4" xfId="38322"/>
    <cellStyle name="Nota 2 16 3 4 2" xfId="38323"/>
    <cellStyle name="Nota 2 16 3 5" xfId="38324"/>
    <cellStyle name="Nota 2 16 3 5 2" xfId="38325"/>
    <cellStyle name="Nota 2 16 3 6" xfId="38326"/>
    <cellStyle name="Nota 2 16 3 7" xfId="38327"/>
    <cellStyle name="Nota 2 16 3 8" xfId="38328"/>
    <cellStyle name="Nota 2 16 3 9" xfId="38329"/>
    <cellStyle name="Nota 2 16 4" xfId="38330"/>
    <cellStyle name="Nota 2 16 4 10" xfId="38331"/>
    <cellStyle name="Nota 2 16 4 2" xfId="38332"/>
    <cellStyle name="Nota 2 16 4 2 2" xfId="38333"/>
    <cellStyle name="Nota 2 16 4 2 2 2" xfId="38334"/>
    <cellStyle name="Nota 2 16 4 2 3" xfId="38335"/>
    <cellStyle name="Nota 2 16 4 2 3 2" xfId="38336"/>
    <cellStyle name="Nota 2 16 4 2 4" xfId="38337"/>
    <cellStyle name="Nota 2 16 4 2 4 2" xfId="38338"/>
    <cellStyle name="Nota 2 16 4 2 5" xfId="38339"/>
    <cellStyle name="Nota 2 16 4 2 6" xfId="38340"/>
    <cellStyle name="Nota 2 16 4 2 7" xfId="38341"/>
    <cellStyle name="Nota 2 16 4 3" xfId="38342"/>
    <cellStyle name="Nota 2 16 4 3 2" xfId="38343"/>
    <cellStyle name="Nota 2 16 4 4" xfId="38344"/>
    <cellStyle name="Nota 2 16 4 4 2" xfId="38345"/>
    <cellStyle name="Nota 2 16 4 5" xfId="38346"/>
    <cellStyle name="Nota 2 16 4 5 2" xfId="38347"/>
    <cellStyle name="Nota 2 16 4 6" xfId="38348"/>
    <cellStyle name="Nota 2 16 4 7" xfId="38349"/>
    <cellStyle name="Nota 2 16 4 8" xfId="38350"/>
    <cellStyle name="Nota 2 16 4 9" xfId="38351"/>
    <cellStyle name="Nota 2 16 5" xfId="38352"/>
    <cellStyle name="Nota 2 17" xfId="1150"/>
    <cellStyle name="Nota 2 17 2" xfId="38353"/>
    <cellStyle name="Nota 2 17 2 2" xfId="38354"/>
    <cellStyle name="Nota 2 17 2 2 10" xfId="38355"/>
    <cellStyle name="Nota 2 17 2 2 2" xfId="38356"/>
    <cellStyle name="Nota 2 17 2 2 2 2" xfId="38357"/>
    <cellStyle name="Nota 2 17 2 2 2 2 2" xfId="38358"/>
    <cellStyle name="Nota 2 17 2 2 2 3" xfId="38359"/>
    <cellStyle name="Nota 2 17 2 2 2 3 2" xfId="38360"/>
    <cellStyle name="Nota 2 17 2 2 2 4" xfId="38361"/>
    <cellStyle name="Nota 2 17 2 2 2 4 2" xfId="38362"/>
    <cellStyle name="Nota 2 17 2 2 2 5" xfId="38363"/>
    <cellStyle name="Nota 2 17 2 2 2 6" xfId="38364"/>
    <cellStyle name="Nota 2 17 2 2 2 7" xfId="38365"/>
    <cellStyle name="Nota 2 17 2 2 3" xfId="38366"/>
    <cellStyle name="Nota 2 17 2 2 3 2" xfId="38367"/>
    <cellStyle name="Nota 2 17 2 2 4" xfId="38368"/>
    <cellStyle name="Nota 2 17 2 2 4 2" xfId="38369"/>
    <cellStyle name="Nota 2 17 2 2 5" xfId="38370"/>
    <cellStyle name="Nota 2 17 2 2 5 2" xfId="38371"/>
    <cellStyle name="Nota 2 17 2 2 6" xfId="38372"/>
    <cellStyle name="Nota 2 17 2 2 7" xfId="38373"/>
    <cellStyle name="Nota 2 17 2 2 8" xfId="38374"/>
    <cellStyle name="Nota 2 17 2 2 9" xfId="38375"/>
    <cellStyle name="Nota 2 17 2 3" xfId="38376"/>
    <cellStyle name="Nota 2 17 2 3 2" xfId="38377"/>
    <cellStyle name="Nota 2 17 2 3 2 2" xfId="38378"/>
    <cellStyle name="Nota 2 17 2 3 3" xfId="38379"/>
    <cellStyle name="Nota 2 17 2 3 3 2" xfId="38380"/>
    <cellStyle name="Nota 2 17 2 3 4" xfId="38381"/>
    <cellStyle name="Nota 2 17 2 3 4 2" xfId="38382"/>
    <cellStyle name="Nota 2 17 2 3 5" xfId="38383"/>
    <cellStyle name="Nota 2 17 2 3 6" xfId="38384"/>
    <cellStyle name="Nota 2 17 2 3 7" xfId="38385"/>
    <cellStyle name="Nota 2 17 2 4" xfId="38386"/>
    <cellStyle name="Nota 2 17 3" xfId="38387"/>
    <cellStyle name="Nota 2 17 3 10" xfId="38388"/>
    <cellStyle name="Nota 2 17 3 11" xfId="38389"/>
    <cellStyle name="Nota 2 17 3 2" xfId="38390"/>
    <cellStyle name="Nota 2 17 3 2 2" xfId="38391"/>
    <cellStyle name="Nota 2 17 3 2 2 2" xfId="38392"/>
    <cellStyle name="Nota 2 17 3 2 3" xfId="38393"/>
    <cellStyle name="Nota 2 17 3 2 3 2" xfId="38394"/>
    <cellStyle name="Nota 2 17 3 2 4" xfId="38395"/>
    <cellStyle name="Nota 2 17 3 2 4 2" xfId="38396"/>
    <cellStyle name="Nota 2 17 3 2 5" xfId="38397"/>
    <cellStyle name="Nota 2 17 3 2 6" xfId="38398"/>
    <cellStyle name="Nota 2 17 3 2 7" xfId="38399"/>
    <cellStyle name="Nota 2 17 3 3" xfId="38400"/>
    <cellStyle name="Nota 2 17 3 3 2" xfId="38401"/>
    <cellStyle name="Nota 2 17 3 3 3" xfId="38402"/>
    <cellStyle name="Nota 2 17 3 3 4" xfId="38403"/>
    <cellStyle name="Nota 2 17 3 4" xfId="38404"/>
    <cellStyle name="Nota 2 17 3 4 2" xfId="38405"/>
    <cellStyle name="Nota 2 17 3 5" xfId="38406"/>
    <cellStyle name="Nota 2 17 3 5 2" xfId="38407"/>
    <cellStyle name="Nota 2 17 3 6" xfId="38408"/>
    <cellStyle name="Nota 2 17 3 7" xfId="38409"/>
    <cellStyle name="Nota 2 17 3 8" xfId="38410"/>
    <cellStyle name="Nota 2 17 3 9" xfId="38411"/>
    <cellStyle name="Nota 2 17 4" xfId="38412"/>
    <cellStyle name="Nota 2 17 4 10" xfId="38413"/>
    <cellStyle name="Nota 2 17 4 2" xfId="38414"/>
    <cellStyle name="Nota 2 17 4 2 2" xfId="38415"/>
    <cellStyle name="Nota 2 17 4 2 2 2" xfId="38416"/>
    <cellStyle name="Nota 2 17 4 2 3" xfId="38417"/>
    <cellStyle name="Nota 2 17 4 2 3 2" xfId="38418"/>
    <cellStyle name="Nota 2 17 4 2 4" xfId="38419"/>
    <cellStyle name="Nota 2 17 4 2 4 2" xfId="38420"/>
    <cellStyle name="Nota 2 17 4 2 5" xfId="38421"/>
    <cellStyle name="Nota 2 17 4 2 6" xfId="38422"/>
    <cellStyle name="Nota 2 17 4 2 7" xfId="38423"/>
    <cellStyle name="Nota 2 17 4 3" xfId="38424"/>
    <cellStyle name="Nota 2 17 4 3 2" xfId="38425"/>
    <cellStyle name="Nota 2 17 4 4" xfId="38426"/>
    <cellStyle name="Nota 2 17 4 4 2" xfId="38427"/>
    <cellStyle name="Nota 2 17 4 5" xfId="38428"/>
    <cellStyle name="Nota 2 17 4 5 2" xfId="38429"/>
    <cellStyle name="Nota 2 17 4 6" xfId="38430"/>
    <cellStyle name="Nota 2 17 4 7" xfId="38431"/>
    <cellStyle name="Nota 2 17 4 8" xfId="38432"/>
    <cellStyle name="Nota 2 17 4 9" xfId="38433"/>
    <cellStyle name="Nota 2 17 5" xfId="38434"/>
    <cellStyle name="Nota 2 18" xfId="1151"/>
    <cellStyle name="Nota 2 18 2" xfId="38435"/>
    <cellStyle name="Nota 2 18 2 2" xfId="38436"/>
    <cellStyle name="Nota 2 18 2 2 10" xfId="38437"/>
    <cellStyle name="Nota 2 18 2 2 2" xfId="38438"/>
    <cellStyle name="Nota 2 18 2 2 2 2" xfId="38439"/>
    <cellStyle name="Nota 2 18 2 2 2 2 2" xfId="38440"/>
    <cellStyle name="Nota 2 18 2 2 2 3" xfId="38441"/>
    <cellStyle name="Nota 2 18 2 2 2 3 2" xfId="38442"/>
    <cellStyle name="Nota 2 18 2 2 2 4" xfId="38443"/>
    <cellStyle name="Nota 2 18 2 2 2 4 2" xfId="38444"/>
    <cellStyle name="Nota 2 18 2 2 2 5" xfId="38445"/>
    <cellStyle name="Nota 2 18 2 2 2 6" xfId="38446"/>
    <cellStyle name="Nota 2 18 2 2 2 7" xfId="38447"/>
    <cellStyle name="Nota 2 18 2 2 3" xfId="38448"/>
    <cellStyle name="Nota 2 18 2 2 3 2" xfId="38449"/>
    <cellStyle name="Nota 2 18 2 2 4" xfId="38450"/>
    <cellStyle name="Nota 2 18 2 2 4 2" xfId="38451"/>
    <cellStyle name="Nota 2 18 2 2 5" xfId="38452"/>
    <cellStyle name="Nota 2 18 2 2 5 2" xfId="38453"/>
    <cellStyle name="Nota 2 18 2 2 6" xfId="38454"/>
    <cellStyle name="Nota 2 18 2 2 7" xfId="38455"/>
    <cellStyle name="Nota 2 18 2 2 8" xfId="38456"/>
    <cellStyle name="Nota 2 18 2 2 9" xfId="38457"/>
    <cellStyle name="Nota 2 18 2 3" xfId="38458"/>
    <cellStyle name="Nota 2 18 2 3 2" xfId="38459"/>
    <cellStyle name="Nota 2 18 2 3 2 2" xfId="38460"/>
    <cellStyle name="Nota 2 18 2 3 3" xfId="38461"/>
    <cellStyle name="Nota 2 18 2 3 3 2" xfId="38462"/>
    <cellStyle name="Nota 2 18 2 3 4" xfId="38463"/>
    <cellStyle name="Nota 2 18 2 3 4 2" xfId="38464"/>
    <cellStyle name="Nota 2 18 2 3 5" xfId="38465"/>
    <cellStyle name="Nota 2 18 2 3 6" xfId="38466"/>
    <cellStyle name="Nota 2 18 2 3 7" xfId="38467"/>
    <cellStyle name="Nota 2 18 2 4" xfId="38468"/>
    <cellStyle name="Nota 2 18 3" xfId="38469"/>
    <cellStyle name="Nota 2 18 3 10" xfId="38470"/>
    <cellStyle name="Nota 2 18 3 11" xfId="38471"/>
    <cellStyle name="Nota 2 18 3 2" xfId="38472"/>
    <cellStyle name="Nota 2 18 3 2 2" xfId="38473"/>
    <cellStyle name="Nota 2 18 3 2 2 2" xfId="38474"/>
    <cellStyle name="Nota 2 18 3 2 3" xfId="38475"/>
    <cellStyle name="Nota 2 18 3 2 3 2" xfId="38476"/>
    <cellStyle name="Nota 2 18 3 2 4" xfId="38477"/>
    <cellStyle name="Nota 2 18 3 2 4 2" xfId="38478"/>
    <cellStyle name="Nota 2 18 3 2 5" xfId="38479"/>
    <cellStyle name="Nota 2 18 3 2 6" xfId="38480"/>
    <cellStyle name="Nota 2 18 3 2 7" xfId="38481"/>
    <cellStyle name="Nota 2 18 3 3" xfId="38482"/>
    <cellStyle name="Nota 2 18 3 3 2" xfId="38483"/>
    <cellStyle name="Nota 2 18 3 3 3" xfId="38484"/>
    <cellStyle name="Nota 2 18 3 3 4" xfId="38485"/>
    <cellStyle name="Nota 2 18 3 4" xfId="38486"/>
    <cellStyle name="Nota 2 18 3 4 2" xfId="38487"/>
    <cellStyle name="Nota 2 18 3 5" xfId="38488"/>
    <cellStyle name="Nota 2 18 3 5 2" xfId="38489"/>
    <cellStyle name="Nota 2 18 3 6" xfId="38490"/>
    <cellStyle name="Nota 2 18 3 7" xfId="38491"/>
    <cellStyle name="Nota 2 18 3 8" xfId="38492"/>
    <cellStyle name="Nota 2 18 3 9" xfId="38493"/>
    <cellStyle name="Nota 2 18 4" xfId="38494"/>
    <cellStyle name="Nota 2 18 4 10" xfId="38495"/>
    <cellStyle name="Nota 2 18 4 2" xfId="38496"/>
    <cellStyle name="Nota 2 18 4 2 2" xfId="38497"/>
    <cellStyle name="Nota 2 18 4 2 2 2" xfId="38498"/>
    <cellStyle name="Nota 2 18 4 2 3" xfId="38499"/>
    <cellStyle name="Nota 2 18 4 2 3 2" xfId="38500"/>
    <cellStyle name="Nota 2 18 4 2 4" xfId="38501"/>
    <cellStyle name="Nota 2 18 4 2 4 2" xfId="38502"/>
    <cellStyle name="Nota 2 18 4 2 5" xfId="38503"/>
    <cellStyle name="Nota 2 18 4 2 6" xfId="38504"/>
    <cellStyle name="Nota 2 18 4 2 7" xfId="38505"/>
    <cellStyle name="Nota 2 18 4 3" xfId="38506"/>
    <cellStyle name="Nota 2 18 4 3 2" xfId="38507"/>
    <cellStyle name="Nota 2 18 4 4" xfId="38508"/>
    <cellStyle name="Nota 2 18 4 4 2" xfId="38509"/>
    <cellStyle name="Nota 2 18 4 5" xfId="38510"/>
    <cellStyle name="Nota 2 18 4 5 2" xfId="38511"/>
    <cellStyle name="Nota 2 18 4 6" xfId="38512"/>
    <cellStyle name="Nota 2 18 4 7" xfId="38513"/>
    <cellStyle name="Nota 2 18 4 8" xfId="38514"/>
    <cellStyle name="Nota 2 18 4 9" xfId="38515"/>
    <cellStyle name="Nota 2 18 5" xfId="38516"/>
    <cellStyle name="Nota 2 19" xfId="2904"/>
    <cellStyle name="Nota 2 19 2" xfId="38517"/>
    <cellStyle name="Nota 2 19 3" xfId="38518"/>
    <cellStyle name="Nota 2 19 4" xfId="38519"/>
    <cellStyle name="Nota 2 2" xfId="1152"/>
    <cellStyle name="Nota 2 2 10" xfId="38520"/>
    <cellStyle name="Nota 2 2 2" xfId="38521"/>
    <cellStyle name="Nota 2 2 2 2" xfId="38522"/>
    <cellStyle name="Nota 2 2 2 2 2" xfId="38523"/>
    <cellStyle name="Nota 2 2 2 2 2 10" xfId="38524"/>
    <cellStyle name="Nota 2 2 2 2 2 2" xfId="38525"/>
    <cellStyle name="Nota 2 2 2 2 2 2 2" xfId="38526"/>
    <cellStyle name="Nota 2 2 2 2 2 2 2 2" xfId="38527"/>
    <cellStyle name="Nota 2 2 2 2 2 2 3" xfId="38528"/>
    <cellStyle name="Nota 2 2 2 2 2 2 3 2" xfId="38529"/>
    <cellStyle name="Nota 2 2 2 2 2 2 4" xfId="38530"/>
    <cellStyle name="Nota 2 2 2 2 2 2 4 2" xfId="38531"/>
    <cellStyle name="Nota 2 2 2 2 2 2 5" xfId="38532"/>
    <cellStyle name="Nota 2 2 2 2 2 2 6" xfId="38533"/>
    <cellStyle name="Nota 2 2 2 2 2 2 7" xfId="38534"/>
    <cellStyle name="Nota 2 2 2 2 2 3" xfId="38535"/>
    <cellStyle name="Nota 2 2 2 2 2 3 2" xfId="38536"/>
    <cellStyle name="Nota 2 2 2 2 2 4" xfId="38537"/>
    <cellStyle name="Nota 2 2 2 2 2 4 2" xfId="38538"/>
    <cellStyle name="Nota 2 2 2 2 2 5" xfId="38539"/>
    <cellStyle name="Nota 2 2 2 2 2 5 2" xfId="38540"/>
    <cellStyle name="Nota 2 2 2 2 2 6" xfId="38541"/>
    <cellStyle name="Nota 2 2 2 2 2 7" xfId="38542"/>
    <cellStyle name="Nota 2 2 2 2 2 8" xfId="38543"/>
    <cellStyle name="Nota 2 2 2 2 2 9" xfId="38544"/>
    <cellStyle name="Nota 2 2 2 2 3" xfId="38545"/>
    <cellStyle name="Nota 2 2 2 2 3 2" xfId="38546"/>
    <cellStyle name="Nota 2 2 2 2 3 2 2" xfId="38547"/>
    <cellStyle name="Nota 2 2 2 2 3 3" xfId="38548"/>
    <cellStyle name="Nota 2 2 2 2 3 3 2" xfId="38549"/>
    <cellStyle name="Nota 2 2 2 2 3 4" xfId="38550"/>
    <cellStyle name="Nota 2 2 2 2 3 4 2" xfId="38551"/>
    <cellStyle name="Nota 2 2 2 2 3 5" xfId="38552"/>
    <cellStyle name="Nota 2 2 2 2 3 6" xfId="38553"/>
    <cellStyle name="Nota 2 2 2 2 3 7" xfId="38554"/>
    <cellStyle name="Nota 2 2 2 2 4" xfId="38555"/>
    <cellStyle name="Nota 2 2 2 3" xfId="38556"/>
    <cellStyle name="Nota 2 2 2 3 10" xfId="38557"/>
    <cellStyle name="Nota 2 2 2 3 2" xfId="38558"/>
    <cellStyle name="Nota 2 2 2 3 2 2" xfId="38559"/>
    <cellStyle name="Nota 2 2 2 3 2 2 2" xfId="38560"/>
    <cellStyle name="Nota 2 2 2 3 2 2 2 2" xfId="38561"/>
    <cellStyle name="Nota 2 2 2 3 2 2 3" xfId="38562"/>
    <cellStyle name="Nota 2 2 2 3 2 2 4" xfId="38563"/>
    <cellStyle name="Nota 2 2 2 3 2 2 5" xfId="38564"/>
    <cellStyle name="Nota 2 2 2 3 2 2 6" xfId="38565"/>
    <cellStyle name="Nota 2 2 2 3 2 3" xfId="38566"/>
    <cellStyle name="Nota 2 2 2 3 2 3 2" xfId="38567"/>
    <cellStyle name="Nota 2 2 2 3 2 3 3" xfId="38568"/>
    <cellStyle name="Nota 2 2 2 3 2 4" xfId="38569"/>
    <cellStyle name="Nota 2 2 2 3 2 5" xfId="38570"/>
    <cellStyle name="Nota 2 2 2 3 2 6" xfId="38571"/>
    <cellStyle name="Nota 2 2 2 3 2 7" xfId="38572"/>
    <cellStyle name="Nota 2 2 2 3 2 8" xfId="38573"/>
    <cellStyle name="Nota 2 2 2 3 3" xfId="38574"/>
    <cellStyle name="Nota 2 2 2 3 3 2" xfId="38575"/>
    <cellStyle name="Nota 2 2 2 3 3 2 2" xfId="38576"/>
    <cellStyle name="Nota 2 2 2 3 3 3" xfId="38577"/>
    <cellStyle name="Nota 2 2 2 3 3 4" xfId="38578"/>
    <cellStyle name="Nota 2 2 2 3 3 5" xfId="38579"/>
    <cellStyle name="Nota 2 2 2 3 3 6" xfId="38580"/>
    <cellStyle name="Nota 2 2 2 3 4" xfId="38581"/>
    <cellStyle name="Nota 2 2 2 3 4 2" xfId="38582"/>
    <cellStyle name="Nota 2 2 2 3 4 3" xfId="38583"/>
    <cellStyle name="Nota 2 2 2 3 4 4" xfId="38584"/>
    <cellStyle name="Nota 2 2 2 3 5" xfId="38585"/>
    <cellStyle name="Nota 2 2 2 3 6" xfId="38586"/>
    <cellStyle name="Nota 2 2 2 3 7" xfId="38587"/>
    <cellStyle name="Nota 2 2 2 3 8" xfId="38588"/>
    <cellStyle name="Nota 2 2 2 3 9" xfId="38589"/>
    <cellStyle name="Nota 2 2 2 4" xfId="38590"/>
    <cellStyle name="Nota 2 2 2 5" xfId="38591"/>
    <cellStyle name="Nota 2 2 3" xfId="38592"/>
    <cellStyle name="Nota 2 2 3 10" xfId="38593"/>
    <cellStyle name="Nota 2 2 3 2" xfId="38594"/>
    <cellStyle name="Nota 2 2 3 2 2" xfId="38595"/>
    <cellStyle name="Nota 2 2 3 2 2 2" xfId="38596"/>
    <cellStyle name="Nota 2 2 3 2 2 2 2" xfId="38597"/>
    <cellStyle name="Nota 2 2 3 2 2 3" xfId="38598"/>
    <cellStyle name="Nota 2 2 3 2 2 4" xfId="38599"/>
    <cellStyle name="Nota 2 2 3 2 2 5" xfId="38600"/>
    <cellStyle name="Nota 2 2 3 2 2 6" xfId="38601"/>
    <cellStyle name="Nota 2 2 3 2 3" xfId="38602"/>
    <cellStyle name="Nota 2 2 3 2 3 2" xfId="38603"/>
    <cellStyle name="Nota 2 2 3 2 3 3" xfId="38604"/>
    <cellStyle name="Nota 2 2 3 2 4" xfId="38605"/>
    <cellStyle name="Nota 2 2 3 2 5" xfId="38606"/>
    <cellStyle name="Nota 2 2 3 2 6" xfId="38607"/>
    <cellStyle name="Nota 2 2 3 2 7" xfId="38608"/>
    <cellStyle name="Nota 2 2 3 2 8" xfId="38609"/>
    <cellStyle name="Nota 2 2 3 3" xfId="38610"/>
    <cellStyle name="Nota 2 2 3 3 2" xfId="38611"/>
    <cellStyle name="Nota 2 2 3 3 2 2" xfId="38612"/>
    <cellStyle name="Nota 2 2 3 3 3" xfId="38613"/>
    <cellStyle name="Nota 2 2 3 3 4" xfId="38614"/>
    <cellStyle name="Nota 2 2 3 3 5" xfId="38615"/>
    <cellStyle name="Nota 2 2 3 3 6" xfId="38616"/>
    <cellStyle name="Nota 2 2 3 4" xfId="38617"/>
    <cellStyle name="Nota 2 2 3 4 2" xfId="38618"/>
    <cellStyle name="Nota 2 2 3 4 3" xfId="38619"/>
    <cellStyle name="Nota 2 2 3 4 4" xfId="38620"/>
    <cellStyle name="Nota 2 2 3 5" xfId="38621"/>
    <cellStyle name="Nota 2 2 3 6" xfId="38622"/>
    <cellStyle name="Nota 2 2 3 7" xfId="38623"/>
    <cellStyle name="Nota 2 2 3 8" xfId="38624"/>
    <cellStyle name="Nota 2 2 3 9" xfId="38625"/>
    <cellStyle name="Nota 2 2 4" xfId="38626"/>
    <cellStyle name="Nota 2 2 4 2" xfId="38627"/>
    <cellStyle name="Nota 2 2 4 2 10" xfId="38628"/>
    <cellStyle name="Nota 2 2 4 2 2" xfId="38629"/>
    <cellStyle name="Nota 2 2 4 2 2 2" xfId="38630"/>
    <cellStyle name="Nota 2 2 4 2 2 2 2" xfId="38631"/>
    <cellStyle name="Nota 2 2 4 2 2 3" xfId="38632"/>
    <cellStyle name="Nota 2 2 4 2 2 3 2" xfId="38633"/>
    <cellStyle name="Nota 2 2 4 2 2 4" xfId="38634"/>
    <cellStyle name="Nota 2 2 4 2 2 4 2" xfId="38635"/>
    <cellStyle name="Nota 2 2 4 2 2 5" xfId="38636"/>
    <cellStyle name="Nota 2 2 4 2 2 6" xfId="38637"/>
    <cellStyle name="Nota 2 2 4 2 2 7" xfId="38638"/>
    <cellStyle name="Nota 2 2 4 2 3" xfId="38639"/>
    <cellStyle name="Nota 2 2 4 2 3 2" xfId="38640"/>
    <cellStyle name="Nota 2 2 4 2 4" xfId="38641"/>
    <cellStyle name="Nota 2 2 4 2 4 2" xfId="38642"/>
    <cellStyle name="Nota 2 2 4 2 5" xfId="38643"/>
    <cellStyle name="Nota 2 2 4 2 5 2" xfId="38644"/>
    <cellStyle name="Nota 2 2 4 2 6" xfId="38645"/>
    <cellStyle name="Nota 2 2 4 2 7" xfId="38646"/>
    <cellStyle name="Nota 2 2 4 2 8" xfId="38647"/>
    <cellStyle name="Nota 2 2 4 2 9" xfId="38648"/>
    <cellStyle name="Nota 2 2 4 3" xfId="38649"/>
    <cellStyle name="Nota 2 2 4 3 2" xfId="38650"/>
    <cellStyle name="Nota 2 2 4 3 2 2" xfId="38651"/>
    <cellStyle name="Nota 2 2 4 3 3" xfId="38652"/>
    <cellStyle name="Nota 2 2 4 3 3 2" xfId="38653"/>
    <cellStyle name="Nota 2 2 4 3 4" xfId="38654"/>
    <cellStyle name="Nota 2 2 4 3 4 2" xfId="38655"/>
    <cellStyle name="Nota 2 2 4 3 5" xfId="38656"/>
    <cellStyle name="Nota 2 2 4 3 6" xfId="38657"/>
    <cellStyle name="Nota 2 2 4 3 7" xfId="38658"/>
    <cellStyle name="Nota 2 2 4 4" xfId="38659"/>
    <cellStyle name="Nota 2 2 5" xfId="38660"/>
    <cellStyle name="Nota 2 2 5 10" xfId="38661"/>
    <cellStyle name="Nota 2 2 5 2" xfId="38662"/>
    <cellStyle name="Nota 2 2 5 2 2" xfId="38663"/>
    <cellStyle name="Nota 2 2 5 2 2 2" xfId="38664"/>
    <cellStyle name="Nota 2 2 5 2 2 2 2" xfId="38665"/>
    <cellStyle name="Nota 2 2 5 2 2 3" xfId="38666"/>
    <cellStyle name="Nota 2 2 5 2 2 4" xfId="38667"/>
    <cellStyle name="Nota 2 2 5 2 2 5" xfId="38668"/>
    <cellStyle name="Nota 2 2 5 2 2 6" xfId="38669"/>
    <cellStyle name="Nota 2 2 5 2 3" xfId="38670"/>
    <cellStyle name="Nota 2 2 5 2 3 2" xfId="38671"/>
    <cellStyle name="Nota 2 2 5 2 3 3" xfId="38672"/>
    <cellStyle name="Nota 2 2 5 2 4" xfId="38673"/>
    <cellStyle name="Nota 2 2 5 2 5" xfId="38674"/>
    <cellStyle name="Nota 2 2 5 2 6" xfId="38675"/>
    <cellStyle name="Nota 2 2 5 2 7" xfId="38676"/>
    <cellStyle name="Nota 2 2 5 2 8" xfId="38677"/>
    <cellStyle name="Nota 2 2 5 3" xfId="38678"/>
    <cellStyle name="Nota 2 2 5 3 2" xfId="38679"/>
    <cellStyle name="Nota 2 2 5 3 2 2" xfId="38680"/>
    <cellStyle name="Nota 2 2 5 3 3" xfId="38681"/>
    <cellStyle name="Nota 2 2 5 3 4" xfId="38682"/>
    <cellStyle name="Nota 2 2 5 3 5" xfId="38683"/>
    <cellStyle name="Nota 2 2 5 3 6" xfId="38684"/>
    <cellStyle name="Nota 2 2 5 4" xfId="38685"/>
    <cellStyle name="Nota 2 2 5 4 2" xfId="38686"/>
    <cellStyle name="Nota 2 2 5 4 3" xfId="38687"/>
    <cellStyle name="Nota 2 2 5 4 4" xfId="38688"/>
    <cellStyle name="Nota 2 2 5 5" xfId="38689"/>
    <cellStyle name="Nota 2 2 5 6" xfId="38690"/>
    <cellStyle name="Nota 2 2 5 7" xfId="38691"/>
    <cellStyle name="Nota 2 2 5 8" xfId="38692"/>
    <cellStyle name="Nota 2 2 5 9" xfId="38693"/>
    <cellStyle name="Nota 2 2 6" xfId="38694"/>
    <cellStyle name="Nota 2 2 6 10" xfId="38695"/>
    <cellStyle name="Nota 2 2 6 2" xfId="38696"/>
    <cellStyle name="Nota 2 2 6 2 2" xfId="38697"/>
    <cellStyle name="Nota 2 2 6 2 2 2" xfId="38698"/>
    <cellStyle name="Nota 2 2 6 2 2 2 2" xfId="38699"/>
    <cellStyle name="Nota 2 2 6 2 2 3" xfId="38700"/>
    <cellStyle name="Nota 2 2 6 2 2 4" xfId="38701"/>
    <cellStyle name="Nota 2 2 6 2 2 5" xfId="38702"/>
    <cellStyle name="Nota 2 2 6 2 2 6" xfId="38703"/>
    <cellStyle name="Nota 2 2 6 2 3" xfId="38704"/>
    <cellStyle name="Nota 2 2 6 2 3 2" xfId="38705"/>
    <cellStyle name="Nota 2 2 6 2 3 3" xfId="38706"/>
    <cellStyle name="Nota 2 2 6 2 4" xfId="38707"/>
    <cellStyle name="Nota 2 2 6 2 5" xfId="38708"/>
    <cellStyle name="Nota 2 2 6 2 6" xfId="38709"/>
    <cellStyle name="Nota 2 2 6 2 7" xfId="38710"/>
    <cellStyle name="Nota 2 2 6 2 8" xfId="38711"/>
    <cellStyle name="Nota 2 2 6 3" xfId="38712"/>
    <cellStyle name="Nota 2 2 6 3 2" xfId="38713"/>
    <cellStyle name="Nota 2 2 6 3 2 2" xfId="38714"/>
    <cellStyle name="Nota 2 2 6 3 3" xfId="38715"/>
    <cellStyle name="Nota 2 2 6 3 4" xfId="38716"/>
    <cellStyle name="Nota 2 2 6 3 5" xfId="38717"/>
    <cellStyle name="Nota 2 2 6 3 6" xfId="38718"/>
    <cellStyle name="Nota 2 2 6 4" xfId="38719"/>
    <cellStyle name="Nota 2 2 6 4 2" xfId="38720"/>
    <cellStyle name="Nota 2 2 6 4 3" xfId="38721"/>
    <cellStyle name="Nota 2 2 6 4 4" xfId="38722"/>
    <cellStyle name="Nota 2 2 6 5" xfId="38723"/>
    <cellStyle name="Nota 2 2 6 6" xfId="38724"/>
    <cellStyle name="Nota 2 2 6 7" xfId="38725"/>
    <cellStyle name="Nota 2 2 6 8" xfId="38726"/>
    <cellStyle name="Nota 2 2 6 9" xfId="38727"/>
    <cellStyle name="Nota 2 2 7" xfId="38728"/>
    <cellStyle name="Nota 2 2 7 10" xfId="38729"/>
    <cellStyle name="Nota 2 2 7 2" xfId="38730"/>
    <cellStyle name="Nota 2 2 7 2 2" xfId="38731"/>
    <cellStyle name="Nota 2 2 7 2 2 2" xfId="38732"/>
    <cellStyle name="Nota 2 2 7 2 2 2 2" xfId="38733"/>
    <cellStyle name="Nota 2 2 7 2 2 3" xfId="38734"/>
    <cellStyle name="Nota 2 2 7 2 2 4" xfId="38735"/>
    <cellStyle name="Nota 2 2 7 2 2 5" xfId="38736"/>
    <cellStyle name="Nota 2 2 7 2 2 6" xfId="38737"/>
    <cellStyle name="Nota 2 2 7 2 3" xfId="38738"/>
    <cellStyle name="Nota 2 2 7 2 3 2" xfId="38739"/>
    <cellStyle name="Nota 2 2 7 2 3 3" xfId="38740"/>
    <cellStyle name="Nota 2 2 7 2 4" xfId="38741"/>
    <cellStyle name="Nota 2 2 7 2 5" xfId="38742"/>
    <cellStyle name="Nota 2 2 7 2 6" xfId="38743"/>
    <cellStyle name="Nota 2 2 7 2 7" xfId="38744"/>
    <cellStyle name="Nota 2 2 7 2 8" xfId="38745"/>
    <cellStyle name="Nota 2 2 7 3" xfId="38746"/>
    <cellStyle name="Nota 2 2 7 3 2" xfId="38747"/>
    <cellStyle name="Nota 2 2 7 3 2 2" xfId="38748"/>
    <cellStyle name="Nota 2 2 7 3 3" xfId="38749"/>
    <cellStyle name="Nota 2 2 7 3 4" xfId="38750"/>
    <cellStyle name="Nota 2 2 7 3 5" xfId="38751"/>
    <cellStyle name="Nota 2 2 7 3 6" xfId="38752"/>
    <cellStyle name="Nota 2 2 7 4" xfId="38753"/>
    <cellStyle name="Nota 2 2 7 4 2" xfId="38754"/>
    <cellStyle name="Nota 2 2 7 4 3" xfId="38755"/>
    <cellStyle name="Nota 2 2 7 4 4" xfId="38756"/>
    <cellStyle name="Nota 2 2 7 5" xfId="38757"/>
    <cellStyle name="Nota 2 2 7 6" xfId="38758"/>
    <cellStyle name="Nota 2 2 7 7" xfId="38759"/>
    <cellStyle name="Nota 2 2 7 8" xfId="38760"/>
    <cellStyle name="Nota 2 2 7 9" xfId="38761"/>
    <cellStyle name="Nota 2 2 8" xfId="38762"/>
    <cellStyle name="Nota 2 2 8 10" xfId="38763"/>
    <cellStyle name="Nota 2 2 8 11" xfId="38764"/>
    <cellStyle name="Nota 2 2 8 2" xfId="38765"/>
    <cellStyle name="Nota 2 2 8 2 2" xfId="38766"/>
    <cellStyle name="Nota 2 2 8 2 2 2" xfId="38767"/>
    <cellStyle name="Nota 2 2 8 2 3" xfId="38768"/>
    <cellStyle name="Nota 2 2 8 2 3 2" xfId="38769"/>
    <cellStyle name="Nota 2 2 8 2 4" xfId="38770"/>
    <cellStyle name="Nota 2 2 8 2 4 2" xfId="38771"/>
    <cellStyle name="Nota 2 2 8 2 5" xfId="38772"/>
    <cellStyle name="Nota 2 2 8 2 6" xfId="38773"/>
    <cellStyle name="Nota 2 2 8 2 7" xfId="38774"/>
    <cellStyle name="Nota 2 2 8 3" xfId="38775"/>
    <cellStyle name="Nota 2 2 8 3 2" xfId="38776"/>
    <cellStyle name="Nota 2 2 8 3 3" xfId="38777"/>
    <cellStyle name="Nota 2 2 8 3 4" xfId="38778"/>
    <cellStyle name="Nota 2 2 8 4" xfId="38779"/>
    <cellStyle name="Nota 2 2 8 4 2" xfId="38780"/>
    <cellStyle name="Nota 2 2 8 5" xfId="38781"/>
    <cellStyle name="Nota 2 2 8 5 2" xfId="38782"/>
    <cellStyle name="Nota 2 2 8 6" xfId="38783"/>
    <cellStyle name="Nota 2 2 8 7" xfId="38784"/>
    <cellStyle name="Nota 2 2 8 8" xfId="38785"/>
    <cellStyle name="Nota 2 2 8 9" xfId="38786"/>
    <cellStyle name="Nota 2 2 9" xfId="38787"/>
    <cellStyle name="Nota 2 2 9 10" xfId="38788"/>
    <cellStyle name="Nota 2 2 9 2" xfId="38789"/>
    <cellStyle name="Nota 2 2 9 2 2" xfId="38790"/>
    <cellStyle name="Nota 2 2 9 2 2 2" xfId="38791"/>
    <cellStyle name="Nota 2 2 9 2 3" xfId="38792"/>
    <cellStyle name="Nota 2 2 9 2 3 2" xfId="38793"/>
    <cellStyle name="Nota 2 2 9 2 4" xfId="38794"/>
    <cellStyle name="Nota 2 2 9 2 4 2" xfId="38795"/>
    <cellStyle name="Nota 2 2 9 2 5" xfId="38796"/>
    <cellStyle name="Nota 2 2 9 2 6" xfId="38797"/>
    <cellStyle name="Nota 2 2 9 2 7" xfId="38798"/>
    <cellStyle name="Nota 2 2 9 3" xfId="38799"/>
    <cellStyle name="Nota 2 2 9 3 2" xfId="38800"/>
    <cellStyle name="Nota 2 2 9 4" xfId="38801"/>
    <cellStyle name="Nota 2 2 9 4 2" xfId="38802"/>
    <cellStyle name="Nota 2 2 9 5" xfId="38803"/>
    <cellStyle name="Nota 2 2 9 5 2" xfId="38804"/>
    <cellStyle name="Nota 2 2 9 6" xfId="38805"/>
    <cellStyle name="Nota 2 2 9 7" xfId="38806"/>
    <cellStyle name="Nota 2 2 9 8" xfId="38807"/>
    <cellStyle name="Nota 2 2 9 9" xfId="38808"/>
    <cellStyle name="Nota 2 20" xfId="38809"/>
    <cellStyle name="Nota 2 20 10" xfId="38810"/>
    <cellStyle name="Nota 2 20 2" xfId="38811"/>
    <cellStyle name="Nota 2 20 2 2" xfId="38812"/>
    <cellStyle name="Nota 2 20 2 2 2" xfId="38813"/>
    <cellStyle name="Nota 2 20 2 2 2 2" xfId="38814"/>
    <cellStyle name="Nota 2 20 2 2 3" xfId="38815"/>
    <cellStyle name="Nota 2 20 2 2 4" xfId="38816"/>
    <cellStyle name="Nota 2 20 2 2 5" xfId="38817"/>
    <cellStyle name="Nota 2 20 2 2 6" xfId="38818"/>
    <cellStyle name="Nota 2 20 2 3" xfId="38819"/>
    <cellStyle name="Nota 2 20 2 3 2" xfId="38820"/>
    <cellStyle name="Nota 2 20 2 3 3" xfId="38821"/>
    <cellStyle name="Nota 2 20 2 4" xfId="38822"/>
    <cellStyle name="Nota 2 20 2 5" xfId="38823"/>
    <cellStyle name="Nota 2 20 2 6" xfId="38824"/>
    <cellStyle name="Nota 2 20 2 7" xfId="38825"/>
    <cellStyle name="Nota 2 20 2 8" xfId="38826"/>
    <cellStyle name="Nota 2 20 3" xfId="38827"/>
    <cellStyle name="Nota 2 20 3 2" xfId="38828"/>
    <cellStyle name="Nota 2 20 3 2 2" xfId="38829"/>
    <cellStyle name="Nota 2 20 3 3" xfId="38830"/>
    <cellStyle name="Nota 2 20 3 4" xfId="38831"/>
    <cellStyle name="Nota 2 20 3 5" xfId="38832"/>
    <cellStyle name="Nota 2 20 3 6" xfId="38833"/>
    <cellStyle name="Nota 2 20 4" xfId="38834"/>
    <cellStyle name="Nota 2 20 4 2" xfId="38835"/>
    <cellStyle name="Nota 2 20 4 3" xfId="38836"/>
    <cellStyle name="Nota 2 20 4 4" xfId="38837"/>
    <cellStyle name="Nota 2 20 5" xfId="38838"/>
    <cellStyle name="Nota 2 20 6" xfId="38839"/>
    <cellStyle name="Nota 2 20 7" xfId="38840"/>
    <cellStyle name="Nota 2 20 8" xfId="38841"/>
    <cellStyle name="Nota 2 20 9" xfId="38842"/>
    <cellStyle name="Nota 2 3" xfId="1153"/>
    <cellStyle name="Nota 2 3 2" xfId="38843"/>
    <cellStyle name="Nota 2 3 2 2" xfId="38844"/>
    <cellStyle name="Nota 2 3 2 2 10" xfId="38845"/>
    <cellStyle name="Nota 2 3 2 2 2" xfId="38846"/>
    <cellStyle name="Nota 2 3 2 2 2 2" xfId="38847"/>
    <cellStyle name="Nota 2 3 2 2 2 2 2" xfId="38848"/>
    <cellStyle name="Nota 2 3 2 2 2 3" xfId="38849"/>
    <cellStyle name="Nota 2 3 2 2 2 3 2" xfId="38850"/>
    <cellStyle name="Nota 2 3 2 2 2 4" xfId="38851"/>
    <cellStyle name="Nota 2 3 2 2 2 4 2" xfId="38852"/>
    <cellStyle name="Nota 2 3 2 2 2 5" xfId="38853"/>
    <cellStyle name="Nota 2 3 2 2 2 6" xfId="38854"/>
    <cellStyle name="Nota 2 3 2 2 2 7" xfId="38855"/>
    <cellStyle name="Nota 2 3 2 2 3" xfId="38856"/>
    <cellStyle name="Nota 2 3 2 2 3 2" xfId="38857"/>
    <cellStyle name="Nota 2 3 2 2 4" xfId="38858"/>
    <cellStyle name="Nota 2 3 2 2 4 2" xfId="38859"/>
    <cellStyle name="Nota 2 3 2 2 5" xfId="38860"/>
    <cellStyle name="Nota 2 3 2 2 5 2" xfId="38861"/>
    <cellStyle name="Nota 2 3 2 2 6" xfId="38862"/>
    <cellStyle name="Nota 2 3 2 2 7" xfId="38863"/>
    <cellStyle name="Nota 2 3 2 2 8" xfId="38864"/>
    <cellStyle name="Nota 2 3 2 2 9" xfId="38865"/>
    <cellStyle name="Nota 2 3 2 3" xfId="38866"/>
    <cellStyle name="Nota 2 3 2 3 2" xfId="38867"/>
    <cellStyle name="Nota 2 3 2 3 2 2" xfId="38868"/>
    <cellStyle name="Nota 2 3 2 3 3" xfId="38869"/>
    <cellStyle name="Nota 2 3 2 3 3 2" xfId="38870"/>
    <cellStyle name="Nota 2 3 2 3 4" xfId="38871"/>
    <cellStyle name="Nota 2 3 2 3 4 2" xfId="38872"/>
    <cellStyle name="Nota 2 3 2 3 5" xfId="38873"/>
    <cellStyle name="Nota 2 3 2 3 6" xfId="38874"/>
    <cellStyle name="Nota 2 3 2 3 7" xfId="38875"/>
    <cellStyle name="Nota 2 3 2 4" xfId="38876"/>
    <cellStyle name="Nota 2 3 3" xfId="38877"/>
    <cellStyle name="Nota 2 3 3 10" xfId="38878"/>
    <cellStyle name="Nota 2 3 3 11" xfId="38879"/>
    <cellStyle name="Nota 2 3 3 2" xfId="38880"/>
    <cellStyle name="Nota 2 3 3 2 2" xfId="38881"/>
    <cellStyle name="Nota 2 3 3 2 2 2" xfId="38882"/>
    <cellStyle name="Nota 2 3 3 2 3" xfId="38883"/>
    <cellStyle name="Nota 2 3 3 2 3 2" xfId="38884"/>
    <cellStyle name="Nota 2 3 3 2 4" xfId="38885"/>
    <cellStyle name="Nota 2 3 3 2 4 2" xfId="38886"/>
    <cellStyle name="Nota 2 3 3 2 5" xfId="38887"/>
    <cellStyle name="Nota 2 3 3 2 6" xfId="38888"/>
    <cellStyle name="Nota 2 3 3 2 7" xfId="38889"/>
    <cellStyle name="Nota 2 3 3 3" xfId="38890"/>
    <cellStyle name="Nota 2 3 3 3 2" xfId="38891"/>
    <cellStyle name="Nota 2 3 3 3 3" xfId="38892"/>
    <cellStyle name="Nota 2 3 3 3 4" xfId="38893"/>
    <cellStyle name="Nota 2 3 3 4" xfId="38894"/>
    <cellStyle name="Nota 2 3 3 4 2" xfId="38895"/>
    <cellStyle name="Nota 2 3 3 5" xfId="38896"/>
    <cellStyle name="Nota 2 3 3 5 2" xfId="38897"/>
    <cellStyle name="Nota 2 3 3 6" xfId="38898"/>
    <cellStyle name="Nota 2 3 3 7" xfId="38899"/>
    <cellStyle name="Nota 2 3 3 8" xfId="38900"/>
    <cellStyle name="Nota 2 3 3 9" xfId="38901"/>
    <cellStyle name="Nota 2 3 4" xfId="38902"/>
    <cellStyle name="Nota 2 3 4 10" xfId="38903"/>
    <cellStyle name="Nota 2 3 4 2" xfId="38904"/>
    <cellStyle name="Nota 2 3 4 2 2" xfId="38905"/>
    <cellStyle name="Nota 2 3 4 2 2 2" xfId="38906"/>
    <cellStyle name="Nota 2 3 4 2 3" xfId="38907"/>
    <cellStyle name="Nota 2 3 4 2 3 2" xfId="38908"/>
    <cellStyle name="Nota 2 3 4 2 4" xfId="38909"/>
    <cellStyle name="Nota 2 3 4 2 4 2" xfId="38910"/>
    <cellStyle name="Nota 2 3 4 2 5" xfId="38911"/>
    <cellStyle name="Nota 2 3 4 2 6" xfId="38912"/>
    <cellStyle name="Nota 2 3 4 2 7" xfId="38913"/>
    <cellStyle name="Nota 2 3 4 3" xfId="38914"/>
    <cellStyle name="Nota 2 3 4 3 2" xfId="38915"/>
    <cellStyle name="Nota 2 3 4 4" xfId="38916"/>
    <cellStyle name="Nota 2 3 4 4 2" xfId="38917"/>
    <cellStyle name="Nota 2 3 4 5" xfId="38918"/>
    <cellStyle name="Nota 2 3 4 5 2" xfId="38919"/>
    <cellStyle name="Nota 2 3 4 6" xfId="38920"/>
    <cellStyle name="Nota 2 3 4 7" xfId="38921"/>
    <cellStyle name="Nota 2 3 4 8" xfId="38922"/>
    <cellStyle name="Nota 2 3 4 9" xfId="38923"/>
    <cellStyle name="Nota 2 3 5" xfId="38924"/>
    <cellStyle name="Nota 2 4" xfId="1154"/>
    <cellStyle name="Nota 2 4 2" xfId="38925"/>
    <cellStyle name="Nota 2 4 2 2" xfId="38926"/>
    <cellStyle name="Nota 2 4 2 2 10" xfId="38927"/>
    <cellStyle name="Nota 2 4 2 2 2" xfId="38928"/>
    <cellStyle name="Nota 2 4 2 2 2 2" xfId="38929"/>
    <cellStyle name="Nota 2 4 2 2 2 2 2" xfId="38930"/>
    <cellStyle name="Nota 2 4 2 2 2 3" xfId="38931"/>
    <cellStyle name="Nota 2 4 2 2 2 3 2" xfId="38932"/>
    <cellStyle name="Nota 2 4 2 2 2 4" xfId="38933"/>
    <cellStyle name="Nota 2 4 2 2 2 4 2" xfId="38934"/>
    <cellStyle name="Nota 2 4 2 2 2 5" xfId="38935"/>
    <cellStyle name="Nota 2 4 2 2 2 6" xfId="38936"/>
    <cellStyle name="Nota 2 4 2 2 2 7" xfId="38937"/>
    <cellStyle name="Nota 2 4 2 2 3" xfId="38938"/>
    <cellStyle name="Nota 2 4 2 2 3 2" xfId="38939"/>
    <cellStyle name="Nota 2 4 2 2 4" xfId="38940"/>
    <cellStyle name="Nota 2 4 2 2 4 2" xfId="38941"/>
    <cellStyle name="Nota 2 4 2 2 5" xfId="38942"/>
    <cellStyle name="Nota 2 4 2 2 5 2" xfId="38943"/>
    <cellStyle name="Nota 2 4 2 2 6" xfId="38944"/>
    <cellStyle name="Nota 2 4 2 2 7" xfId="38945"/>
    <cellStyle name="Nota 2 4 2 2 8" xfId="38946"/>
    <cellStyle name="Nota 2 4 2 2 9" xfId="38947"/>
    <cellStyle name="Nota 2 4 2 3" xfId="38948"/>
    <cellStyle name="Nota 2 4 2 3 2" xfId="38949"/>
    <cellStyle name="Nota 2 4 2 3 2 2" xfId="38950"/>
    <cellStyle name="Nota 2 4 2 3 3" xfId="38951"/>
    <cellStyle name="Nota 2 4 2 3 3 2" xfId="38952"/>
    <cellStyle name="Nota 2 4 2 3 4" xfId="38953"/>
    <cellStyle name="Nota 2 4 2 3 4 2" xfId="38954"/>
    <cellStyle name="Nota 2 4 2 3 5" xfId="38955"/>
    <cellStyle name="Nota 2 4 2 3 6" xfId="38956"/>
    <cellStyle name="Nota 2 4 2 3 7" xfId="38957"/>
    <cellStyle name="Nota 2 4 2 4" xfId="38958"/>
    <cellStyle name="Nota 2 4 3" xfId="38959"/>
    <cellStyle name="Nota 2 4 3 10" xfId="38960"/>
    <cellStyle name="Nota 2 4 3 11" xfId="38961"/>
    <cellStyle name="Nota 2 4 3 2" xfId="38962"/>
    <cellStyle name="Nota 2 4 3 2 2" xfId="38963"/>
    <cellStyle name="Nota 2 4 3 2 2 2" xfId="38964"/>
    <cellStyle name="Nota 2 4 3 2 3" xfId="38965"/>
    <cellStyle name="Nota 2 4 3 2 3 2" xfId="38966"/>
    <cellStyle name="Nota 2 4 3 2 4" xfId="38967"/>
    <cellStyle name="Nota 2 4 3 2 4 2" xfId="38968"/>
    <cellStyle name="Nota 2 4 3 2 5" xfId="38969"/>
    <cellStyle name="Nota 2 4 3 2 6" xfId="38970"/>
    <cellStyle name="Nota 2 4 3 2 7" xfId="38971"/>
    <cellStyle name="Nota 2 4 3 3" xfId="38972"/>
    <cellStyle name="Nota 2 4 3 3 2" xfId="38973"/>
    <cellStyle name="Nota 2 4 3 3 3" xfId="38974"/>
    <cellStyle name="Nota 2 4 3 3 4" xfId="38975"/>
    <cellStyle name="Nota 2 4 3 4" xfId="38976"/>
    <cellStyle name="Nota 2 4 3 4 2" xfId="38977"/>
    <cellStyle name="Nota 2 4 3 5" xfId="38978"/>
    <cellStyle name="Nota 2 4 3 5 2" xfId="38979"/>
    <cellStyle name="Nota 2 4 3 6" xfId="38980"/>
    <cellStyle name="Nota 2 4 3 7" xfId="38981"/>
    <cellStyle name="Nota 2 4 3 8" xfId="38982"/>
    <cellStyle name="Nota 2 4 3 9" xfId="38983"/>
    <cellStyle name="Nota 2 4 4" xfId="38984"/>
    <cellStyle name="Nota 2 4 4 10" xfId="38985"/>
    <cellStyle name="Nota 2 4 4 2" xfId="38986"/>
    <cellStyle name="Nota 2 4 4 2 2" xfId="38987"/>
    <cellStyle name="Nota 2 4 4 2 2 2" xfId="38988"/>
    <cellStyle name="Nota 2 4 4 2 3" xfId="38989"/>
    <cellStyle name="Nota 2 4 4 2 3 2" xfId="38990"/>
    <cellStyle name="Nota 2 4 4 2 4" xfId="38991"/>
    <cellStyle name="Nota 2 4 4 2 4 2" xfId="38992"/>
    <cellStyle name="Nota 2 4 4 2 5" xfId="38993"/>
    <cellStyle name="Nota 2 4 4 2 6" xfId="38994"/>
    <cellStyle name="Nota 2 4 4 2 7" xfId="38995"/>
    <cellStyle name="Nota 2 4 4 3" xfId="38996"/>
    <cellStyle name="Nota 2 4 4 3 2" xfId="38997"/>
    <cellStyle name="Nota 2 4 4 4" xfId="38998"/>
    <cellStyle name="Nota 2 4 4 4 2" xfId="38999"/>
    <cellStyle name="Nota 2 4 4 5" xfId="39000"/>
    <cellStyle name="Nota 2 4 4 5 2" xfId="39001"/>
    <cellStyle name="Nota 2 4 4 6" xfId="39002"/>
    <cellStyle name="Nota 2 4 4 7" xfId="39003"/>
    <cellStyle name="Nota 2 4 4 8" xfId="39004"/>
    <cellStyle name="Nota 2 4 4 9" xfId="39005"/>
    <cellStyle name="Nota 2 4 5" xfId="39006"/>
    <cellStyle name="Nota 2 5" xfId="1155"/>
    <cellStyle name="Nota 2 5 2" xfId="39007"/>
    <cellStyle name="Nota 2 5 2 2" xfId="39008"/>
    <cellStyle name="Nota 2 5 2 2 10" xfId="39009"/>
    <cellStyle name="Nota 2 5 2 2 2" xfId="39010"/>
    <cellStyle name="Nota 2 5 2 2 2 2" xfId="39011"/>
    <cellStyle name="Nota 2 5 2 2 2 2 2" xfId="39012"/>
    <cellStyle name="Nota 2 5 2 2 2 3" xfId="39013"/>
    <cellStyle name="Nota 2 5 2 2 2 3 2" xfId="39014"/>
    <cellStyle name="Nota 2 5 2 2 2 4" xfId="39015"/>
    <cellStyle name="Nota 2 5 2 2 2 4 2" xfId="39016"/>
    <cellStyle name="Nota 2 5 2 2 2 5" xfId="39017"/>
    <cellStyle name="Nota 2 5 2 2 2 6" xfId="39018"/>
    <cellStyle name="Nota 2 5 2 2 2 7" xfId="39019"/>
    <cellStyle name="Nota 2 5 2 2 3" xfId="39020"/>
    <cellStyle name="Nota 2 5 2 2 3 2" xfId="39021"/>
    <cellStyle name="Nota 2 5 2 2 4" xfId="39022"/>
    <cellStyle name="Nota 2 5 2 2 4 2" xfId="39023"/>
    <cellStyle name="Nota 2 5 2 2 5" xfId="39024"/>
    <cellStyle name="Nota 2 5 2 2 5 2" xfId="39025"/>
    <cellStyle name="Nota 2 5 2 2 6" xfId="39026"/>
    <cellStyle name="Nota 2 5 2 2 7" xfId="39027"/>
    <cellStyle name="Nota 2 5 2 2 8" xfId="39028"/>
    <cellStyle name="Nota 2 5 2 2 9" xfId="39029"/>
    <cellStyle name="Nota 2 5 2 3" xfId="39030"/>
    <cellStyle name="Nota 2 5 2 3 2" xfId="39031"/>
    <cellStyle name="Nota 2 5 2 3 2 2" xfId="39032"/>
    <cellStyle name="Nota 2 5 2 3 3" xfId="39033"/>
    <cellStyle name="Nota 2 5 2 3 3 2" xfId="39034"/>
    <cellStyle name="Nota 2 5 2 3 4" xfId="39035"/>
    <cellStyle name="Nota 2 5 2 3 4 2" xfId="39036"/>
    <cellStyle name="Nota 2 5 2 3 5" xfId="39037"/>
    <cellStyle name="Nota 2 5 2 3 6" xfId="39038"/>
    <cellStyle name="Nota 2 5 2 3 7" xfId="39039"/>
    <cellStyle name="Nota 2 5 2 4" xfId="39040"/>
    <cellStyle name="Nota 2 5 3" xfId="39041"/>
    <cellStyle name="Nota 2 5 3 10" xfId="39042"/>
    <cellStyle name="Nota 2 5 3 11" xfId="39043"/>
    <cellStyle name="Nota 2 5 3 2" xfId="39044"/>
    <cellStyle name="Nota 2 5 3 2 2" xfId="39045"/>
    <cellStyle name="Nota 2 5 3 2 2 2" xfId="39046"/>
    <cellStyle name="Nota 2 5 3 2 3" xfId="39047"/>
    <cellStyle name="Nota 2 5 3 2 3 2" xfId="39048"/>
    <cellStyle name="Nota 2 5 3 2 4" xfId="39049"/>
    <cellStyle name="Nota 2 5 3 2 4 2" xfId="39050"/>
    <cellStyle name="Nota 2 5 3 2 5" xfId="39051"/>
    <cellStyle name="Nota 2 5 3 2 6" xfId="39052"/>
    <cellStyle name="Nota 2 5 3 2 7" xfId="39053"/>
    <cellStyle name="Nota 2 5 3 3" xfId="39054"/>
    <cellStyle name="Nota 2 5 3 3 2" xfId="39055"/>
    <cellStyle name="Nota 2 5 3 3 3" xfId="39056"/>
    <cellStyle name="Nota 2 5 3 3 4" xfId="39057"/>
    <cellStyle name="Nota 2 5 3 4" xfId="39058"/>
    <cellStyle name="Nota 2 5 3 4 2" xfId="39059"/>
    <cellStyle name="Nota 2 5 3 5" xfId="39060"/>
    <cellStyle name="Nota 2 5 3 5 2" xfId="39061"/>
    <cellStyle name="Nota 2 5 3 6" xfId="39062"/>
    <cellStyle name="Nota 2 5 3 7" xfId="39063"/>
    <cellStyle name="Nota 2 5 3 8" xfId="39064"/>
    <cellStyle name="Nota 2 5 3 9" xfId="39065"/>
    <cellStyle name="Nota 2 5 4" xfId="39066"/>
    <cellStyle name="Nota 2 5 4 10" xfId="39067"/>
    <cellStyle name="Nota 2 5 4 2" xfId="39068"/>
    <cellStyle name="Nota 2 5 4 2 2" xfId="39069"/>
    <cellStyle name="Nota 2 5 4 2 2 2" xfId="39070"/>
    <cellStyle name="Nota 2 5 4 2 3" xfId="39071"/>
    <cellStyle name="Nota 2 5 4 2 3 2" xfId="39072"/>
    <cellStyle name="Nota 2 5 4 2 4" xfId="39073"/>
    <cellStyle name="Nota 2 5 4 2 4 2" xfId="39074"/>
    <cellStyle name="Nota 2 5 4 2 5" xfId="39075"/>
    <cellStyle name="Nota 2 5 4 2 6" xfId="39076"/>
    <cellStyle name="Nota 2 5 4 2 7" xfId="39077"/>
    <cellStyle name="Nota 2 5 4 3" xfId="39078"/>
    <cellStyle name="Nota 2 5 4 3 2" xfId="39079"/>
    <cellStyle name="Nota 2 5 4 4" xfId="39080"/>
    <cellStyle name="Nota 2 5 4 4 2" xfId="39081"/>
    <cellStyle name="Nota 2 5 4 5" xfId="39082"/>
    <cellStyle name="Nota 2 5 4 5 2" xfId="39083"/>
    <cellStyle name="Nota 2 5 4 6" xfId="39084"/>
    <cellStyle name="Nota 2 5 4 7" xfId="39085"/>
    <cellStyle name="Nota 2 5 4 8" xfId="39086"/>
    <cellStyle name="Nota 2 5 4 9" xfId="39087"/>
    <cellStyle name="Nota 2 5 5" xfId="39088"/>
    <cellStyle name="Nota 2 6" xfId="1156"/>
    <cellStyle name="Nota 2 6 2" xfId="39089"/>
    <cellStyle name="Nota 2 6 2 2" xfId="39090"/>
    <cellStyle name="Nota 2 6 2 2 10" xfId="39091"/>
    <cellStyle name="Nota 2 6 2 2 2" xfId="39092"/>
    <cellStyle name="Nota 2 6 2 2 2 2" xfId="39093"/>
    <cellStyle name="Nota 2 6 2 2 2 2 2" xfId="39094"/>
    <cellStyle name="Nota 2 6 2 2 2 3" xfId="39095"/>
    <cellStyle name="Nota 2 6 2 2 2 3 2" xfId="39096"/>
    <cellStyle name="Nota 2 6 2 2 2 4" xfId="39097"/>
    <cellStyle name="Nota 2 6 2 2 2 4 2" xfId="39098"/>
    <cellStyle name="Nota 2 6 2 2 2 5" xfId="39099"/>
    <cellStyle name="Nota 2 6 2 2 2 6" xfId="39100"/>
    <cellStyle name="Nota 2 6 2 2 2 7" xfId="39101"/>
    <cellStyle name="Nota 2 6 2 2 3" xfId="39102"/>
    <cellStyle name="Nota 2 6 2 2 3 2" xfId="39103"/>
    <cellStyle name="Nota 2 6 2 2 4" xfId="39104"/>
    <cellStyle name="Nota 2 6 2 2 4 2" xfId="39105"/>
    <cellStyle name="Nota 2 6 2 2 5" xfId="39106"/>
    <cellStyle name="Nota 2 6 2 2 5 2" xfId="39107"/>
    <cellStyle name="Nota 2 6 2 2 6" xfId="39108"/>
    <cellStyle name="Nota 2 6 2 2 7" xfId="39109"/>
    <cellStyle name="Nota 2 6 2 2 8" xfId="39110"/>
    <cellStyle name="Nota 2 6 2 2 9" xfId="39111"/>
    <cellStyle name="Nota 2 6 2 3" xfId="39112"/>
    <cellStyle name="Nota 2 6 2 3 2" xfId="39113"/>
    <cellStyle name="Nota 2 6 2 3 2 2" xfId="39114"/>
    <cellStyle name="Nota 2 6 2 3 3" xfId="39115"/>
    <cellStyle name="Nota 2 6 2 3 3 2" xfId="39116"/>
    <cellStyle name="Nota 2 6 2 3 4" xfId="39117"/>
    <cellStyle name="Nota 2 6 2 3 4 2" xfId="39118"/>
    <cellStyle name="Nota 2 6 2 3 5" xfId="39119"/>
    <cellStyle name="Nota 2 6 2 3 6" xfId="39120"/>
    <cellStyle name="Nota 2 6 2 3 7" xfId="39121"/>
    <cellStyle name="Nota 2 6 2 4" xfId="39122"/>
    <cellStyle name="Nota 2 6 3" xfId="39123"/>
    <cellStyle name="Nota 2 6 3 10" xfId="39124"/>
    <cellStyle name="Nota 2 6 3 11" xfId="39125"/>
    <cellStyle name="Nota 2 6 3 2" xfId="39126"/>
    <cellStyle name="Nota 2 6 3 2 2" xfId="39127"/>
    <cellStyle name="Nota 2 6 3 2 2 2" xfId="39128"/>
    <cellStyle name="Nota 2 6 3 2 3" xfId="39129"/>
    <cellStyle name="Nota 2 6 3 2 3 2" xfId="39130"/>
    <cellStyle name="Nota 2 6 3 2 4" xfId="39131"/>
    <cellStyle name="Nota 2 6 3 2 4 2" xfId="39132"/>
    <cellStyle name="Nota 2 6 3 2 5" xfId="39133"/>
    <cellStyle name="Nota 2 6 3 2 6" xfId="39134"/>
    <cellStyle name="Nota 2 6 3 2 7" xfId="39135"/>
    <cellStyle name="Nota 2 6 3 3" xfId="39136"/>
    <cellStyle name="Nota 2 6 3 3 2" xfId="39137"/>
    <cellStyle name="Nota 2 6 3 3 3" xfId="39138"/>
    <cellStyle name="Nota 2 6 3 3 4" xfId="39139"/>
    <cellStyle name="Nota 2 6 3 4" xfId="39140"/>
    <cellStyle name="Nota 2 6 3 4 2" xfId="39141"/>
    <cellStyle name="Nota 2 6 3 5" xfId="39142"/>
    <cellStyle name="Nota 2 6 3 5 2" xfId="39143"/>
    <cellStyle name="Nota 2 6 3 6" xfId="39144"/>
    <cellStyle name="Nota 2 6 3 7" xfId="39145"/>
    <cellStyle name="Nota 2 6 3 8" xfId="39146"/>
    <cellStyle name="Nota 2 6 3 9" xfId="39147"/>
    <cellStyle name="Nota 2 6 4" xfId="39148"/>
    <cellStyle name="Nota 2 6 4 10" xfId="39149"/>
    <cellStyle name="Nota 2 6 4 2" xfId="39150"/>
    <cellStyle name="Nota 2 6 4 2 2" xfId="39151"/>
    <cellStyle name="Nota 2 6 4 2 2 2" xfId="39152"/>
    <cellStyle name="Nota 2 6 4 2 3" xfId="39153"/>
    <cellStyle name="Nota 2 6 4 2 3 2" xfId="39154"/>
    <cellStyle name="Nota 2 6 4 2 4" xfId="39155"/>
    <cellStyle name="Nota 2 6 4 2 4 2" xfId="39156"/>
    <cellStyle name="Nota 2 6 4 2 5" xfId="39157"/>
    <cellStyle name="Nota 2 6 4 2 6" xfId="39158"/>
    <cellStyle name="Nota 2 6 4 2 7" xfId="39159"/>
    <cellStyle name="Nota 2 6 4 3" xfId="39160"/>
    <cellStyle name="Nota 2 6 4 3 2" xfId="39161"/>
    <cellStyle name="Nota 2 6 4 4" xfId="39162"/>
    <cellStyle name="Nota 2 6 4 4 2" xfId="39163"/>
    <cellStyle name="Nota 2 6 4 5" xfId="39164"/>
    <cellStyle name="Nota 2 6 4 5 2" xfId="39165"/>
    <cellStyle name="Nota 2 6 4 6" xfId="39166"/>
    <cellStyle name="Nota 2 6 4 7" xfId="39167"/>
    <cellStyle name="Nota 2 6 4 8" xfId="39168"/>
    <cellStyle name="Nota 2 6 4 9" xfId="39169"/>
    <cellStyle name="Nota 2 6 5" xfId="39170"/>
    <cellStyle name="Nota 2 7" xfId="1157"/>
    <cellStyle name="Nota 2 7 2" xfId="39171"/>
    <cellStyle name="Nota 2 7 2 2" xfId="39172"/>
    <cellStyle name="Nota 2 7 2 2 10" xfId="39173"/>
    <cellStyle name="Nota 2 7 2 2 2" xfId="39174"/>
    <cellStyle name="Nota 2 7 2 2 2 2" xfId="39175"/>
    <cellStyle name="Nota 2 7 2 2 2 2 2" xfId="39176"/>
    <cellStyle name="Nota 2 7 2 2 2 3" xfId="39177"/>
    <cellStyle name="Nota 2 7 2 2 2 3 2" xfId="39178"/>
    <cellStyle name="Nota 2 7 2 2 2 4" xfId="39179"/>
    <cellStyle name="Nota 2 7 2 2 2 4 2" xfId="39180"/>
    <cellStyle name="Nota 2 7 2 2 2 5" xfId="39181"/>
    <cellStyle name="Nota 2 7 2 2 2 6" xfId="39182"/>
    <cellStyle name="Nota 2 7 2 2 2 7" xfId="39183"/>
    <cellStyle name="Nota 2 7 2 2 3" xfId="39184"/>
    <cellStyle name="Nota 2 7 2 2 3 2" xfId="39185"/>
    <cellStyle name="Nota 2 7 2 2 4" xfId="39186"/>
    <cellStyle name="Nota 2 7 2 2 4 2" xfId="39187"/>
    <cellStyle name="Nota 2 7 2 2 5" xfId="39188"/>
    <cellStyle name="Nota 2 7 2 2 5 2" xfId="39189"/>
    <cellStyle name="Nota 2 7 2 2 6" xfId="39190"/>
    <cellStyle name="Nota 2 7 2 2 7" xfId="39191"/>
    <cellStyle name="Nota 2 7 2 2 8" xfId="39192"/>
    <cellStyle name="Nota 2 7 2 2 9" xfId="39193"/>
    <cellStyle name="Nota 2 7 2 3" xfId="39194"/>
    <cellStyle name="Nota 2 7 2 3 2" xfId="39195"/>
    <cellStyle name="Nota 2 7 2 3 2 2" xfId="39196"/>
    <cellStyle name="Nota 2 7 2 3 3" xfId="39197"/>
    <cellStyle name="Nota 2 7 2 3 3 2" xfId="39198"/>
    <cellStyle name="Nota 2 7 2 3 4" xfId="39199"/>
    <cellStyle name="Nota 2 7 2 3 4 2" xfId="39200"/>
    <cellStyle name="Nota 2 7 2 3 5" xfId="39201"/>
    <cellStyle name="Nota 2 7 2 3 6" xfId="39202"/>
    <cellStyle name="Nota 2 7 2 3 7" xfId="39203"/>
    <cellStyle name="Nota 2 7 2 4" xfId="39204"/>
    <cellStyle name="Nota 2 7 3" xfId="39205"/>
    <cellStyle name="Nota 2 7 3 10" xfId="39206"/>
    <cellStyle name="Nota 2 7 3 11" xfId="39207"/>
    <cellStyle name="Nota 2 7 3 2" xfId="39208"/>
    <cellStyle name="Nota 2 7 3 2 2" xfId="39209"/>
    <cellStyle name="Nota 2 7 3 2 2 2" xfId="39210"/>
    <cellStyle name="Nota 2 7 3 2 3" xfId="39211"/>
    <cellStyle name="Nota 2 7 3 2 3 2" xfId="39212"/>
    <cellStyle name="Nota 2 7 3 2 4" xfId="39213"/>
    <cellStyle name="Nota 2 7 3 2 4 2" xfId="39214"/>
    <cellStyle name="Nota 2 7 3 2 5" xfId="39215"/>
    <cellStyle name="Nota 2 7 3 2 6" xfId="39216"/>
    <cellStyle name="Nota 2 7 3 2 7" xfId="39217"/>
    <cellStyle name="Nota 2 7 3 3" xfId="39218"/>
    <cellStyle name="Nota 2 7 3 3 2" xfId="39219"/>
    <cellStyle name="Nota 2 7 3 3 3" xfId="39220"/>
    <cellStyle name="Nota 2 7 3 3 4" xfId="39221"/>
    <cellStyle name="Nota 2 7 3 4" xfId="39222"/>
    <cellStyle name="Nota 2 7 3 4 2" xfId="39223"/>
    <cellStyle name="Nota 2 7 3 5" xfId="39224"/>
    <cellStyle name="Nota 2 7 3 5 2" xfId="39225"/>
    <cellStyle name="Nota 2 7 3 6" xfId="39226"/>
    <cellStyle name="Nota 2 7 3 7" xfId="39227"/>
    <cellStyle name="Nota 2 7 3 8" xfId="39228"/>
    <cellStyle name="Nota 2 7 3 9" xfId="39229"/>
    <cellStyle name="Nota 2 7 4" xfId="39230"/>
    <cellStyle name="Nota 2 7 4 10" xfId="39231"/>
    <cellStyle name="Nota 2 7 4 2" xfId="39232"/>
    <cellStyle name="Nota 2 7 4 2 2" xfId="39233"/>
    <cellStyle name="Nota 2 7 4 2 2 2" xfId="39234"/>
    <cellStyle name="Nota 2 7 4 2 3" xfId="39235"/>
    <cellStyle name="Nota 2 7 4 2 3 2" xfId="39236"/>
    <cellStyle name="Nota 2 7 4 2 4" xfId="39237"/>
    <cellStyle name="Nota 2 7 4 2 4 2" xfId="39238"/>
    <cellStyle name="Nota 2 7 4 2 5" xfId="39239"/>
    <cellStyle name="Nota 2 7 4 2 6" xfId="39240"/>
    <cellStyle name="Nota 2 7 4 2 7" xfId="39241"/>
    <cellStyle name="Nota 2 7 4 3" xfId="39242"/>
    <cellStyle name="Nota 2 7 4 3 2" xfId="39243"/>
    <cellStyle name="Nota 2 7 4 4" xfId="39244"/>
    <cellStyle name="Nota 2 7 4 4 2" xfId="39245"/>
    <cellStyle name="Nota 2 7 4 5" xfId="39246"/>
    <cellStyle name="Nota 2 7 4 5 2" xfId="39247"/>
    <cellStyle name="Nota 2 7 4 6" xfId="39248"/>
    <cellStyle name="Nota 2 7 4 7" xfId="39249"/>
    <cellStyle name="Nota 2 7 4 8" xfId="39250"/>
    <cellStyle name="Nota 2 7 4 9" xfId="39251"/>
    <cellStyle name="Nota 2 7 5" xfId="39252"/>
    <cellStyle name="Nota 2 8" xfId="1158"/>
    <cellStyle name="Nota 2 8 2" xfId="39253"/>
    <cellStyle name="Nota 2 8 2 2" xfId="39254"/>
    <cellStyle name="Nota 2 8 2 2 10" xfId="39255"/>
    <cellStyle name="Nota 2 8 2 2 2" xfId="39256"/>
    <cellStyle name="Nota 2 8 2 2 2 2" xfId="39257"/>
    <cellStyle name="Nota 2 8 2 2 2 2 2" xfId="39258"/>
    <cellStyle name="Nota 2 8 2 2 2 3" xfId="39259"/>
    <cellStyle name="Nota 2 8 2 2 2 3 2" xfId="39260"/>
    <cellStyle name="Nota 2 8 2 2 2 4" xfId="39261"/>
    <cellStyle name="Nota 2 8 2 2 2 4 2" xfId="39262"/>
    <cellStyle name="Nota 2 8 2 2 2 5" xfId="39263"/>
    <cellStyle name="Nota 2 8 2 2 2 6" xfId="39264"/>
    <cellStyle name="Nota 2 8 2 2 2 7" xfId="39265"/>
    <cellStyle name="Nota 2 8 2 2 3" xfId="39266"/>
    <cellStyle name="Nota 2 8 2 2 3 2" xfId="39267"/>
    <cellStyle name="Nota 2 8 2 2 4" xfId="39268"/>
    <cellStyle name="Nota 2 8 2 2 4 2" xfId="39269"/>
    <cellStyle name="Nota 2 8 2 2 5" xfId="39270"/>
    <cellStyle name="Nota 2 8 2 2 5 2" xfId="39271"/>
    <cellStyle name="Nota 2 8 2 2 6" xfId="39272"/>
    <cellStyle name="Nota 2 8 2 2 7" xfId="39273"/>
    <cellStyle name="Nota 2 8 2 2 8" xfId="39274"/>
    <cellStyle name="Nota 2 8 2 2 9" xfId="39275"/>
    <cellStyle name="Nota 2 8 2 3" xfId="39276"/>
    <cellStyle name="Nota 2 8 2 3 2" xfId="39277"/>
    <cellStyle name="Nota 2 8 2 3 2 2" xfId="39278"/>
    <cellStyle name="Nota 2 8 2 3 3" xfId="39279"/>
    <cellStyle name="Nota 2 8 2 3 3 2" xfId="39280"/>
    <cellStyle name="Nota 2 8 2 3 4" xfId="39281"/>
    <cellStyle name="Nota 2 8 2 3 4 2" xfId="39282"/>
    <cellStyle name="Nota 2 8 2 3 5" xfId="39283"/>
    <cellStyle name="Nota 2 8 2 3 6" xfId="39284"/>
    <cellStyle name="Nota 2 8 2 3 7" xfId="39285"/>
    <cellStyle name="Nota 2 8 2 4" xfId="39286"/>
    <cellStyle name="Nota 2 8 3" xfId="39287"/>
    <cellStyle name="Nota 2 8 3 10" xfId="39288"/>
    <cellStyle name="Nota 2 8 3 11" xfId="39289"/>
    <cellStyle name="Nota 2 8 3 2" xfId="39290"/>
    <cellStyle name="Nota 2 8 3 2 2" xfId="39291"/>
    <cellStyle name="Nota 2 8 3 2 2 2" xfId="39292"/>
    <cellStyle name="Nota 2 8 3 2 3" xfId="39293"/>
    <cellStyle name="Nota 2 8 3 2 3 2" xfId="39294"/>
    <cellStyle name="Nota 2 8 3 2 4" xfId="39295"/>
    <cellStyle name="Nota 2 8 3 2 4 2" xfId="39296"/>
    <cellStyle name="Nota 2 8 3 2 5" xfId="39297"/>
    <cellStyle name="Nota 2 8 3 2 6" xfId="39298"/>
    <cellStyle name="Nota 2 8 3 2 7" xfId="39299"/>
    <cellStyle name="Nota 2 8 3 3" xfId="39300"/>
    <cellStyle name="Nota 2 8 3 3 2" xfId="39301"/>
    <cellStyle name="Nota 2 8 3 3 3" xfId="39302"/>
    <cellStyle name="Nota 2 8 3 3 4" xfId="39303"/>
    <cellStyle name="Nota 2 8 3 4" xfId="39304"/>
    <cellStyle name="Nota 2 8 3 4 2" xfId="39305"/>
    <cellStyle name="Nota 2 8 3 5" xfId="39306"/>
    <cellStyle name="Nota 2 8 3 5 2" xfId="39307"/>
    <cellStyle name="Nota 2 8 3 6" xfId="39308"/>
    <cellStyle name="Nota 2 8 3 7" xfId="39309"/>
    <cellStyle name="Nota 2 8 3 8" xfId="39310"/>
    <cellStyle name="Nota 2 8 3 9" xfId="39311"/>
    <cellStyle name="Nota 2 8 4" xfId="39312"/>
    <cellStyle name="Nota 2 8 4 10" xfId="39313"/>
    <cellStyle name="Nota 2 8 4 2" xfId="39314"/>
    <cellStyle name="Nota 2 8 4 2 2" xfId="39315"/>
    <cellStyle name="Nota 2 8 4 2 2 2" xfId="39316"/>
    <cellStyle name="Nota 2 8 4 2 3" xfId="39317"/>
    <cellStyle name="Nota 2 8 4 2 3 2" xfId="39318"/>
    <cellStyle name="Nota 2 8 4 2 4" xfId="39319"/>
    <cellStyle name="Nota 2 8 4 2 4 2" xfId="39320"/>
    <cellStyle name="Nota 2 8 4 2 5" xfId="39321"/>
    <cellStyle name="Nota 2 8 4 2 6" xfId="39322"/>
    <cellStyle name="Nota 2 8 4 2 7" xfId="39323"/>
    <cellStyle name="Nota 2 8 4 3" xfId="39324"/>
    <cellStyle name="Nota 2 8 4 3 2" xfId="39325"/>
    <cellStyle name="Nota 2 8 4 4" xfId="39326"/>
    <cellStyle name="Nota 2 8 4 4 2" xfId="39327"/>
    <cellStyle name="Nota 2 8 4 5" xfId="39328"/>
    <cellStyle name="Nota 2 8 4 5 2" xfId="39329"/>
    <cellStyle name="Nota 2 8 4 6" xfId="39330"/>
    <cellStyle name="Nota 2 8 4 7" xfId="39331"/>
    <cellStyle name="Nota 2 8 4 8" xfId="39332"/>
    <cellStyle name="Nota 2 8 4 9" xfId="39333"/>
    <cellStyle name="Nota 2 8 5" xfId="39334"/>
    <cellStyle name="Nota 2 9" xfId="1159"/>
    <cellStyle name="Nota 2 9 2" xfId="39335"/>
    <cellStyle name="Nota 2 9 2 2" xfId="39336"/>
    <cellStyle name="Nota 2 9 2 2 10" xfId="39337"/>
    <cellStyle name="Nota 2 9 2 2 2" xfId="39338"/>
    <cellStyle name="Nota 2 9 2 2 2 2" xfId="39339"/>
    <cellStyle name="Nota 2 9 2 2 2 2 2" xfId="39340"/>
    <cellStyle name="Nota 2 9 2 2 2 3" xfId="39341"/>
    <cellStyle name="Nota 2 9 2 2 2 3 2" xfId="39342"/>
    <cellStyle name="Nota 2 9 2 2 2 4" xfId="39343"/>
    <cellStyle name="Nota 2 9 2 2 2 4 2" xfId="39344"/>
    <cellStyle name="Nota 2 9 2 2 2 5" xfId="39345"/>
    <cellStyle name="Nota 2 9 2 2 2 6" xfId="39346"/>
    <cellStyle name="Nota 2 9 2 2 2 7" xfId="39347"/>
    <cellStyle name="Nota 2 9 2 2 3" xfId="39348"/>
    <cellStyle name="Nota 2 9 2 2 3 2" xfId="39349"/>
    <cellStyle name="Nota 2 9 2 2 4" xfId="39350"/>
    <cellStyle name="Nota 2 9 2 2 4 2" xfId="39351"/>
    <cellStyle name="Nota 2 9 2 2 5" xfId="39352"/>
    <cellStyle name="Nota 2 9 2 2 5 2" xfId="39353"/>
    <cellStyle name="Nota 2 9 2 2 6" xfId="39354"/>
    <cellStyle name="Nota 2 9 2 2 7" xfId="39355"/>
    <cellStyle name="Nota 2 9 2 2 8" xfId="39356"/>
    <cellStyle name="Nota 2 9 2 2 9" xfId="39357"/>
    <cellStyle name="Nota 2 9 2 3" xfId="39358"/>
    <cellStyle name="Nota 2 9 2 3 2" xfId="39359"/>
    <cellStyle name="Nota 2 9 2 3 2 2" xfId="39360"/>
    <cellStyle name="Nota 2 9 2 3 3" xfId="39361"/>
    <cellStyle name="Nota 2 9 2 3 3 2" xfId="39362"/>
    <cellStyle name="Nota 2 9 2 3 4" xfId="39363"/>
    <cellStyle name="Nota 2 9 2 3 4 2" xfId="39364"/>
    <cellStyle name="Nota 2 9 2 3 5" xfId="39365"/>
    <cellStyle name="Nota 2 9 2 3 6" xfId="39366"/>
    <cellStyle name="Nota 2 9 2 3 7" xfId="39367"/>
    <cellStyle name="Nota 2 9 2 4" xfId="39368"/>
    <cellStyle name="Nota 2 9 3" xfId="39369"/>
    <cellStyle name="Nota 2 9 3 10" xfId="39370"/>
    <cellStyle name="Nota 2 9 3 11" xfId="39371"/>
    <cellStyle name="Nota 2 9 3 2" xfId="39372"/>
    <cellStyle name="Nota 2 9 3 2 2" xfId="39373"/>
    <cellStyle name="Nota 2 9 3 2 2 2" xfId="39374"/>
    <cellStyle name="Nota 2 9 3 2 3" xfId="39375"/>
    <cellStyle name="Nota 2 9 3 2 3 2" xfId="39376"/>
    <cellStyle name="Nota 2 9 3 2 4" xfId="39377"/>
    <cellStyle name="Nota 2 9 3 2 4 2" xfId="39378"/>
    <cellStyle name="Nota 2 9 3 2 5" xfId="39379"/>
    <cellStyle name="Nota 2 9 3 2 6" xfId="39380"/>
    <cellStyle name="Nota 2 9 3 2 7" xfId="39381"/>
    <cellStyle name="Nota 2 9 3 3" xfId="39382"/>
    <cellStyle name="Nota 2 9 3 3 2" xfId="39383"/>
    <cellStyle name="Nota 2 9 3 3 3" xfId="39384"/>
    <cellStyle name="Nota 2 9 3 3 4" xfId="39385"/>
    <cellStyle name="Nota 2 9 3 4" xfId="39386"/>
    <cellStyle name="Nota 2 9 3 4 2" xfId="39387"/>
    <cellStyle name="Nota 2 9 3 5" xfId="39388"/>
    <cellStyle name="Nota 2 9 3 5 2" xfId="39389"/>
    <cellStyle name="Nota 2 9 3 6" xfId="39390"/>
    <cellStyle name="Nota 2 9 3 7" xfId="39391"/>
    <cellStyle name="Nota 2 9 3 8" xfId="39392"/>
    <cellStyle name="Nota 2 9 3 9" xfId="39393"/>
    <cellStyle name="Nota 2 9 4" xfId="39394"/>
    <cellStyle name="Nota 2 9 4 10" xfId="39395"/>
    <cellStyle name="Nota 2 9 4 2" xfId="39396"/>
    <cellStyle name="Nota 2 9 4 2 2" xfId="39397"/>
    <cellStyle name="Nota 2 9 4 2 2 2" xfId="39398"/>
    <cellStyle name="Nota 2 9 4 2 3" xfId="39399"/>
    <cellStyle name="Nota 2 9 4 2 3 2" xfId="39400"/>
    <cellStyle name="Nota 2 9 4 2 4" xfId="39401"/>
    <cellStyle name="Nota 2 9 4 2 4 2" xfId="39402"/>
    <cellStyle name="Nota 2 9 4 2 5" xfId="39403"/>
    <cellStyle name="Nota 2 9 4 2 6" xfId="39404"/>
    <cellStyle name="Nota 2 9 4 2 7" xfId="39405"/>
    <cellStyle name="Nota 2 9 4 3" xfId="39406"/>
    <cellStyle name="Nota 2 9 4 3 2" xfId="39407"/>
    <cellStyle name="Nota 2 9 4 4" xfId="39408"/>
    <cellStyle name="Nota 2 9 4 4 2" xfId="39409"/>
    <cellStyle name="Nota 2 9 4 5" xfId="39410"/>
    <cellStyle name="Nota 2 9 4 5 2" xfId="39411"/>
    <cellStyle name="Nota 2 9 4 6" xfId="39412"/>
    <cellStyle name="Nota 2 9 4 7" xfId="39413"/>
    <cellStyle name="Nota 2 9 4 8" xfId="39414"/>
    <cellStyle name="Nota 2 9 4 9" xfId="39415"/>
    <cellStyle name="Nota 2 9 5" xfId="39416"/>
    <cellStyle name="Nota 20" xfId="1160"/>
    <cellStyle name="Nota 20 2" xfId="2680"/>
    <cellStyle name="Nota 20 2 2" xfId="39417"/>
    <cellStyle name="Nota 20 2 2 2" xfId="39418"/>
    <cellStyle name="Nota 20 2 2 3" xfId="39419"/>
    <cellStyle name="Nota 20 2 3" xfId="39420"/>
    <cellStyle name="Nota 20 2 3 10" xfId="39421"/>
    <cellStyle name="Nota 20 2 3 2" xfId="39422"/>
    <cellStyle name="Nota 20 2 3 2 2" xfId="39423"/>
    <cellStyle name="Nota 20 2 3 2 2 2" xfId="39424"/>
    <cellStyle name="Nota 20 2 3 2 2 2 2" xfId="39425"/>
    <cellStyle name="Nota 20 2 3 2 2 3" xfId="39426"/>
    <cellStyle name="Nota 20 2 3 2 2 4" xfId="39427"/>
    <cellStyle name="Nota 20 2 3 2 2 5" xfId="39428"/>
    <cellStyle name="Nota 20 2 3 2 2 6" xfId="39429"/>
    <cellStyle name="Nota 20 2 3 2 3" xfId="39430"/>
    <cellStyle name="Nota 20 2 3 2 3 2" xfId="39431"/>
    <cellStyle name="Nota 20 2 3 2 3 3" xfId="39432"/>
    <cellStyle name="Nota 20 2 3 2 4" xfId="39433"/>
    <cellStyle name="Nota 20 2 3 2 5" xfId="39434"/>
    <cellStyle name="Nota 20 2 3 2 6" xfId="39435"/>
    <cellStyle name="Nota 20 2 3 2 7" xfId="39436"/>
    <cellStyle name="Nota 20 2 3 2 8" xfId="39437"/>
    <cellStyle name="Nota 20 2 3 3" xfId="39438"/>
    <cellStyle name="Nota 20 2 3 3 2" xfId="39439"/>
    <cellStyle name="Nota 20 2 3 3 2 2" xfId="39440"/>
    <cellStyle name="Nota 20 2 3 3 3" xfId="39441"/>
    <cellStyle name="Nota 20 2 3 3 4" xfId="39442"/>
    <cellStyle name="Nota 20 2 3 3 5" xfId="39443"/>
    <cellStyle name="Nota 20 2 3 3 6" xfId="39444"/>
    <cellStyle name="Nota 20 2 3 4" xfId="39445"/>
    <cellStyle name="Nota 20 2 3 4 2" xfId="39446"/>
    <cellStyle name="Nota 20 2 3 4 3" xfId="39447"/>
    <cellStyle name="Nota 20 2 3 4 4" xfId="39448"/>
    <cellStyle name="Nota 20 2 3 5" xfId="39449"/>
    <cellStyle name="Nota 20 2 3 6" xfId="39450"/>
    <cellStyle name="Nota 20 2 3 7" xfId="39451"/>
    <cellStyle name="Nota 20 2 3 8" xfId="39452"/>
    <cellStyle name="Nota 20 2 3 9" xfId="39453"/>
    <cellStyle name="Nota 20 3" xfId="39454"/>
    <cellStyle name="Nota 20 3 2" xfId="39455"/>
    <cellStyle name="Nota 20 3 3" xfId="39456"/>
    <cellStyle name="Nota 20 3 4" xfId="39457"/>
    <cellStyle name="Nota 20 4" xfId="39458"/>
    <cellStyle name="Nota 20 4 10" xfId="39459"/>
    <cellStyle name="Nota 20 4 2" xfId="39460"/>
    <cellStyle name="Nota 20 4 2 2" xfId="39461"/>
    <cellStyle name="Nota 20 4 2 2 2" xfId="39462"/>
    <cellStyle name="Nota 20 4 2 2 2 2" xfId="39463"/>
    <cellStyle name="Nota 20 4 2 2 3" xfId="39464"/>
    <cellStyle name="Nota 20 4 2 2 4" xfId="39465"/>
    <cellStyle name="Nota 20 4 2 2 5" xfId="39466"/>
    <cellStyle name="Nota 20 4 2 2 6" xfId="39467"/>
    <cellStyle name="Nota 20 4 2 3" xfId="39468"/>
    <cellStyle name="Nota 20 4 2 3 2" xfId="39469"/>
    <cellStyle name="Nota 20 4 2 3 3" xfId="39470"/>
    <cellStyle name="Nota 20 4 2 4" xfId="39471"/>
    <cellStyle name="Nota 20 4 2 5" xfId="39472"/>
    <cellStyle name="Nota 20 4 2 6" xfId="39473"/>
    <cellStyle name="Nota 20 4 2 7" xfId="39474"/>
    <cellStyle name="Nota 20 4 2 8" xfId="39475"/>
    <cellStyle name="Nota 20 4 3" xfId="39476"/>
    <cellStyle name="Nota 20 4 3 2" xfId="39477"/>
    <cellStyle name="Nota 20 4 3 2 2" xfId="39478"/>
    <cellStyle name="Nota 20 4 3 3" xfId="39479"/>
    <cellStyle name="Nota 20 4 3 4" xfId="39480"/>
    <cellStyle name="Nota 20 4 3 5" xfId="39481"/>
    <cellStyle name="Nota 20 4 3 6" xfId="39482"/>
    <cellStyle name="Nota 20 4 4" xfId="39483"/>
    <cellStyle name="Nota 20 4 4 2" xfId="39484"/>
    <cellStyle name="Nota 20 4 4 3" xfId="39485"/>
    <cellStyle name="Nota 20 4 4 4" xfId="39486"/>
    <cellStyle name="Nota 20 4 5" xfId="39487"/>
    <cellStyle name="Nota 20 4 6" xfId="39488"/>
    <cellStyle name="Nota 20 4 7" xfId="39489"/>
    <cellStyle name="Nota 20 4 8" xfId="39490"/>
    <cellStyle name="Nota 20 4 9" xfId="39491"/>
    <cellStyle name="Nota 21" xfId="1161"/>
    <cellStyle name="Nota 21 2" xfId="2681"/>
    <cellStyle name="Nota 21 2 2" xfId="39492"/>
    <cellStyle name="Nota 21 2 2 2" xfId="39493"/>
    <cellStyle name="Nota 21 2 2 3" xfId="39494"/>
    <cellStyle name="Nota 21 2 3" xfId="39495"/>
    <cellStyle name="Nota 21 2 3 10" xfId="39496"/>
    <cellStyle name="Nota 21 2 3 2" xfId="39497"/>
    <cellStyle name="Nota 21 2 3 2 2" xfId="39498"/>
    <cellStyle name="Nota 21 2 3 2 2 2" xfId="39499"/>
    <cellStyle name="Nota 21 2 3 2 2 2 2" xfId="39500"/>
    <cellStyle name="Nota 21 2 3 2 2 3" xfId="39501"/>
    <cellStyle name="Nota 21 2 3 2 2 4" xfId="39502"/>
    <cellStyle name="Nota 21 2 3 2 2 5" xfId="39503"/>
    <cellStyle name="Nota 21 2 3 2 2 6" xfId="39504"/>
    <cellStyle name="Nota 21 2 3 2 3" xfId="39505"/>
    <cellStyle name="Nota 21 2 3 2 3 2" xfId="39506"/>
    <cellStyle name="Nota 21 2 3 2 3 3" xfId="39507"/>
    <cellStyle name="Nota 21 2 3 2 4" xfId="39508"/>
    <cellStyle name="Nota 21 2 3 2 5" xfId="39509"/>
    <cellStyle name="Nota 21 2 3 2 6" xfId="39510"/>
    <cellStyle name="Nota 21 2 3 2 7" xfId="39511"/>
    <cellStyle name="Nota 21 2 3 2 8" xfId="39512"/>
    <cellStyle name="Nota 21 2 3 3" xfId="39513"/>
    <cellStyle name="Nota 21 2 3 3 2" xfId="39514"/>
    <cellStyle name="Nota 21 2 3 3 2 2" xfId="39515"/>
    <cellStyle name="Nota 21 2 3 3 3" xfId="39516"/>
    <cellStyle name="Nota 21 2 3 3 4" xfId="39517"/>
    <cellStyle name="Nota 21 2 3 3 5" xfId="39518"/>
    <cellStyle name="Nota 21 2 3 3 6" xfId="39519"/>
    <cellStyle name="Nota 21 2 3 4" xfId="39520"/>
    <cellStyle name="Nota 21 2 3 4 2" xfId="39521"/>
    <cellStyle name="Nota 21 2 3 4 3" xfId="39522"/>
    <cellStyle name="Nota 21 2 3 4 4" xfId="39523"/>
    <cellStyle name="Nota 21 2 3 5" xfId="39524"/>
    <cellStyle name="Nota 21 2 3 6" xfId="39525"/>
    <cellStyle name="Nota 21 2 3 7" xfId="39526"/>
    <cellStyle name="Nota 21 2 3 8" xfId="39527"/>
    <cellStyle name="Nota 21 2 3 9" xfId="39528"/>
    <cellStyle name="Nota 21 3" xfId="39529"/>
    <cellStyle name="Nota 21 3 2" xfId="39530"/>
    <cellStyle name="Nota 21 3 3" xfId="39531"/>
    <cellStyle name="Nota 21 3 4" xfId="39532"/>
    <cellStyle name="Nota 21 4" xfId="39533"/>
    <cellStyle name="Nota 21 4 10" xfId="39534"/>
    <cellStyle name="Nota 21 4 2" xfId="39535"/>
    <cellStyle name="Nota 21 4 2 2" xfId="39536"/>
    <cellStyle name="Nota 21 4 2 2 2" xfId="39537"/>
    <cellStyle name="Nota 21 4 2 2 2 2" xfId="39538"/>
    <cellStyle name="Nota 21 4 2 2 3" xfId="39539"/>
    <cellStyle name="Nota 21 4 2 2 4" xfId="39540"/>
    <cellStyle name="Nota 21 4 2 2 5" xfId="39541"/>
    <cellStyle name="Nota 21 4 2 2 6" xfId="39542"/>
    <cellStyle name="Nota 21 4 2 3" xfId="39543"/>
    <cellStyle name="Nota 21 4 2 3 2" xfId="39544"/>
    <cellStyle name="Nota 21 4 2 3 3" xfId="39545"/>
    <cellStyle name="Nota 21 4 2 4" xfId="39546"/>
    <cellStyle name="Nota 21 4 2 5" xfId="39547"/>
    <cellStyle name="Nota 21 4 2 6" xfId="39548"/>
    <cellStyle name="Nota 21 4 2 7" xfId="39549"/>
    <cellStyle name="Nota 21 4 2 8" xfId="39550"/>
    <cellStyle name="Nota 21 4 3" xfId="39551"/>
    <cellStyle name="Nota 21 4 3 2" xfId="39552"/>
    <cellStyle name="Nota 21 4 3 2 2" xfId="39553"/>
    <cellStyle name="Nota 21 4 3 3" xfId="39554"/>
    <cellStyle name="Nota 21 4 3 4" xfId="39555"/>
    <cellStyle name="Nota 21 4 3 5" xfId="39556"/>
    <cellStyle name="Nota 21 4 3 6" xfId="39557"/>
    <cellStyle name="Nota 21 4 4" xfId="39558"/>
    <cellStyle name="Nota 21 4 4 2" xfId="39559"/>
    <cellStyle name="Nota 21 4 4 3" xfId="39560"/>
    <cellStyle name="Nota 21 4 4 4" xfId="39561"/>
    <cellStyle name="Nota 21 4 5" xfId="39562"/>
    <cellStyle name="Nota 21 4 6" xfId="39563"/>
    <cellStyle name="Nota 21 4 7" xfId="39564"/>
    <cellStyle name="Nota 21 4 8" xfId="39565"/>
    <cellStyle name="Nota 21 4 9" xfId="39566"/>
    <cellStyle name="Nota 22" xfId="1162"/>
    <cellStyle name="Nota 22 2" xfId="2682"/>
    <cellStyle name="Nota 22 2 2" xfId="39567"/>
    <cellStyle name="Nota 22 2 2 2" xfId="39568"/>
    <cellStyle name="Nota 22 2 2 3" xfId="39569"/>
    <cellStyle name="Nota 22 2 3" xfId="39570"/>
    <cellStyle name="Nota 22 2 3 10" xfId="39571"/>
    <cellStyle name="Nota 22 2 3 2" xfId="39572"/>
    <cellStyle name="Nota 22 2 3 2 2" xfId="39573"/>
    <cellStyle name="Nota 22 2 3 2 2 2" xfId="39574"/>
    <cellStyle name="Nota 22 2 3 2 2 2 2" xfId="39575"/>
    <cellStyle name="Nota 22 2 3 2 2 3" xfId="39576"/>
    <cellStyle name="Nota 22 2 3 2 2 4" xfId="39577"/>
    <cellStyle name="Nota 22 2 3 2 2 5" xfId="39578"/>
    <cellStyle name="Nota 22 2 3 2 2 6" xfId="39579"/>
    <cellStyle name="Nota 22 2 3 2 3" xfId="39580"/>
    <cellStyle name="Nota 22 2 3 2 3 2" xfId="39581"/>
    <cellStyle name="Nota 22 2 3 2 3 3" xfId="39582"/>
    <cellStyle name="Nota 22 2 3 2 4" xfId="39583"/>
    <cellStyle name="Nota 22 2 3 2 5" xfId="39584"/>
    <cellStyle name="Nota 22 2 3 2 6" xfId="39585"/>
    <cellStyle name="Nota 22 2 3 2 7" xfId="39586"/>
    <cellStyle name="Nota 22 2 3 2 8" xfId="39587"/>
    <cellStyle name="Nota 22 2 3 3" xfId="39588"/>
    <cellStyle name="Nota 22 2 3 3 2" xfId="39589"/>
    <cellStyle name="Nota 22 2 3 3 2 2" xfId="39590"/>
    <cellStyle name="Nota 22 2 3 3 3" xfId="39591"/>
    <cellStyle name="Nota 22 2 3 3 4" xfId="39592"/>
    <cellStyle name="Nota 22 2 3 3 5" xfId="39593"/>
    <cellStyle name="Nota 22 2 3 3 6" xfId="39594"/>
    <cellStyle name="Nota 22 2 3 4" xfId="39595"/>
    <cellStyle name="Nota 22 2 3 4 2" xfId="39596"/>
    <cellStyle name="Nota 22 2 3 4 3" xfId="39597"/>
    <cellStyle name="Nota 22 2 3 4 4" xfId="39598"/>
    <cellStyle name="Nota 22 2 3 5" xfId="39599"/>
    <cellStyle name="Nota 22 2 3 6" xfId="39600"/>
    <cellStyle name="Nota 22 2 3 7" xfId="39601"/>
    <cellStyle name="Nota 22 2 3 8" xfId="39602"/>
    <cellStyle name="Nota 22 2 3 9" xfId="39603"/>
    <cellStyle name="Nota 22 3" xfId="39604"/>
    <cellStyle name="Nota 22 3 2" xfId="39605"/>
    <cellStyle name="Nota 22 3 3" xfId="39606"/>
    <cellStyle name="Nota 22 3 4" xfId="39607"/>
    <cellStyle name="Nota 22 4" xfId="39608"/>
    <cellStyle name="Nota 22 4 10" xfId="39609"/>
    <cellStyle name="Nota 22 4 2" xfId="39610"/>
    <cellStyle name="Nota 22 4 2 2" xfId="39611"/>
    <cellStyle name="Nota 22 4 2 2 2" xfId="39612"/>
    <cellStyle name="Nota 22 4 2 2 2 2" xfId="39613"/>
    <cellStyle name="Nota 22 4 2 2 3" xfId="39614"/>
    <cellStyle name="Nota 22 4 2 2 4" xfId="39615"/>
    <cellStyle name="Nota 22 4 2 2 5" xfId="39616"/>
    <cellStyle name="Nota 22 4 2 2 6" xfId="39617"/>
    <cellStyle name="Nota 22 4 2 3" xfId="39618"/>
    <cellStyle name="Nota 22 4 2 3 2" xfId="39619"/>
    <cellStyle name="Nota 22 4 2 3 3" xfId="39620"/>
    <cellStyle name="Nota 22 4 2 4" xfId="39621"/>
    <cellStyle name="Nota 22 4 2 5" xfId="39622"/>
    <cellStyle name="Nota 22 4 2 6" xfId="39623"/>
    <cellStyle name="Nota 22 4 2 7" xfId="39624"/>
    <cellStyle name="Nota 22 4 2 8" xfId="39625"/>
    <cellStyle name="Nota 22 4 3" xfId="39626"/>
    <cellStyle name="Nota 22 4 3 2" xfId="39627"/>
    <cellStyle name="Nota 22 4 3 2 2" xfId="39628"/>
    <cellStyle name="Nota 22 4 3 3" xfId="39629"/>
    <cellStyle name="Nota 22 4 3 4" xfId="39630"/>
    <cellStyle name="Nota 22 4 3 5" xfId="39631"/>
    <cellStyle name="Nota 22 4 3 6" xfId="39632"/>
    <cellStyle name="Nota 22 4 4" xfId="39633"/>
    <cellStyle name="Nota 22 4 4 2" xfId="39634"/>
    <cellStyle name="Nota 22 4 4 3" xfId="39635"/>
    <cellStyle name="Nota 22 4 4 4" xfId="39636"/>
    <cellStyle name="Nota 22 4 5" xfId="39637"/>
    <cellStyle name="Nota 22 4 6" xfId="39638"/>
    <cellStyle name="Nota 22 4 7" xfId="39639"/>
    <cellStyle name="Nota 22 4 8" xfId="39640"/>
    <cellStyle name="Nota 22 4 9" xfId="39641"/>
    <cellStyle name="Nota 23" xfId="1163"/>
    <cellStyle name="Nota 23 2" xfId="2683"/>
    <cellStyle name="Nota 23 2 2" xfId="39642"/>
    <cellStyle name="Nota 23 2 2 2" xfId="39643"/>
    <cellStyle name="Nota 23 2 2 3" xfId="39644"/>
    <cellStyle name="Nota 23 2 3" xfId="39645"/>
    <cellStyle name="Nota 23 2 3 10" xfId="39646"/>
    <cellStyle name="Nota 23 2 3 2" xfId="39647"/>
    <cellStyle name="Nota 23 2 3 2 2" xfId="39648"/>
    <cellStyle name="Nota 23 2 3 2 2 2" xfId="39649"/>
    <cellStyle name="Nota 23 2 3 2 2 2 2" xfId="39650"/>
    <cellStyle name="Nota 23 2 3 2 2 3" xfId="39651"/>
    <cellStyle name="Nota 23 2 3 2 2 4" xfId="39652"/>
    <cellStyle name="Nota 23 2 3 2 2 5" xfId="39653"/>
    <cellStyle name="Nota 23 2 3 2 2 6" xfId="39654"/>
    <cellStyle name="Nota 23 2 3 2 3" xfId="39655"/>
    <cellStyle name="Nota 23 2 3 2 3 2" xfId="39656"/>
    <cellStyle name="Nota 23 2 3 2 3 3" xfId="39657"/>
    <cellStyle name="Nota 23 2 3 2 4" xfId="39658"/>
    <cellStyle name="Nota 23 2 3 2 5" xfId="39659"/>
    <cellStyle name="Nota 23 2 3 2 6" xfId="39660"/>
    <cellStyle name="Nota 23 2 3 2 7" xfId="39661"/>
    <cellStyle name="Nota 23 2 3 2 8" xfId="39662"/>
    <cellStyle name="Nota 23 2 3 3" xfId="39663"/>
    <cellStyle name="Nota 23 2 3 3 2" xfId="39664"/>
    <cellStyle name="Nota 23 2 3 3 2 2" xfId="39665"/>
    <cellStyle name="Nota 23 2 3 3 3" xfId="39666"/>
    <cellStyle name="Nota 23 2 3 3 4" xfId="39667"/>
    <cellStyle name="Nota 23 2 3 3 5" xfId="39668"/>
    <cellStyle name="Nota 23 2 3 3 6" xfId="39669"/>
    <cellStyle name="Nota 23 2 3 4" xfId="39670"/>
    <cellStyle name="Nota 23 2 3 4 2" xfId="39671"/>
    <cellStyle name="Nota 23 2 3 4 3" xfId="39672"/>
    <cellStyle name="Nota 23 2 3 4 4" xfId="39673"/>
    <cellStyle name="Nota 23 2 3 5" xfId="39674"/>
    <cellStyle name="Nota 23 2 3 6" xfId="39675"/>
    <cellStyle name="Nota 23 2 3 7" xfId="39676"/>
    <cellStyle name="Nota 23 2 3 8" xfId="39677"/>
    <cellStyle name="Nota 23 2 3 9" xfId="39678"/>
    <cellStyle name="Nota 23 3" xfId="39679"/>
    <cellStyle name="Nota 23 3 2" xfId="39680"/>
    <cellStyle name="Nota 23 4" xfId="39681"/>
    <cellStyle name="Nota 23 4 10" xfId="39682"/>
    <cellStyle name="Nota 23 4 2" xfId="39683"/>
    <cellStyle name="Nota 23 4 2 2" xfId="39684"/>
    <cellStyle name="Nota 23 4 2 2 2" xfId="39685"/>
    <cellStyle name="Nota 23 4 2 2 2 2" xfId="39686"/>
    <cellStyle name="Nota 23 4 2 2 3" xfId="39687"/>
    <cellStyle name="Nota 23 4 2 2 4" xfId="39688"/>
    <cellStyle name="Nota 23 4 2 2 5" xfId="39689"/>
    <cellStyle name="Nota 23 4 2 2 6" xfId="39690"/>
    <cellStyle name="Nota 23 4 2 3" xfId="39691"/>
    <cellStyle name="Nota 23 4 2 3 2" xfId="39692"/>
    <cellStyle name="Nota 23 4 2 3 3" xfId="39693"/>
    <cellStyle name="Nota 23 4 2 4" xfId="39694"/>
    <cellStyle name="Nota 23 4 2 5" xfId="39695"/>
    <cellStyle name="Nota 23 4 2 6" xfId="39696"/>
    <cellStyle name="Nota 23 4 2 7" xfId="39697"/>
    <cellStyle name="Nota 23 4 2 8" xfId="39698"/>
    <cellStyle name="Nota 23 4 3" xfId="39699"/>
    <cellStyle name="Nota 23 4 3 2" xfId="39700"/>
    <cellStyle name="Nota 23 4 3 2 2" xfId="39701"/>
    <cellStyle name="Nota 23 4 3 3" xfId="39702"/>
    <cellStyle name="Nota 23 4 3 4" xfId="39703"/>
    <cellStyle name="Nota 23 4 3 5" xfId="39704"/>
    <cellStyle name="Nota 23 4 3 6" xfId="39705"/>
    <cellStyle name="Nota 23 4 4" xfId="39706"/>
    <cellStyle name="Nota 23 4 4 2" xfId="39707"/>
    <cellStyle name="Nota 23 4 4 3" xfId="39708"/>
    <cellStyle name="Nota 23 4 4 4" xfId="39709"/>
    <cellStyle name="Nota 23 4 5" xfId="39710"/>
    <cellStyle name="Nota 23 4 6" xfId="39711"/>
    <cellStyle name="Nota 23 4 7" xfId="39712"/>
    <cellStyle name="Nota 23 4 8" xfId="39713"/>
    <cellStyle name="Nota 23 4 9" xfId="39714"/>
    <cellStyle name="Nota 24" xfId="1164"/>
    <cellStyle name="Nota 24 2" xfId="2684"/>
    <cellStyle name="Nota 24 2 2" xfId="39715"/>
    <cellStyle name="Nota 24 2 2 2" xfId="39716"/>
    <cellStyle name="Nota 24 2 2 3" xfId="39717"/>
    <cellStyle name="Nota 24 2 3" xfId="39718"/>
    <cellStyle name="Nota 24 2 3 10" xfId="39719"/>
    <cellStyle name="Nota 24 2 3 2" xfId="39720"/>
    <cellStyle name="Nota 24 2 3 2 2" xfId="39721"/>
    <cellStyle name="Nota 24 2 3 2 2 2" xfId="39722"/>
    <cellStyle name="Nota 24 2 3 2 2 2 2" xfId="39723"/>
    <cellStyle name="Nota 24 2 3 2 2 3" xfId="39724"/>
    <cellStyle name="Nota 24 2 3 2 2 4" xfId="39725"/>
    <cellStyle name="Nota 24 2 3 2 2 5" xfId="39726"/>
    <cellStyle name="Nota 24 2 3 2 2 6" xfId="39727"/>
    <cellStyle name="Nota 24 2 3 2 3" xfId="39728"/>
    <cellStyle name="Nota 24 2 3 2 3 2" xfId="39729"/>
    <cellStyle name="Nota 24 2 3 2 3 3" xfId="39730"/>
    <cellStyle name="Nota 24 2 3 2 4" xfId="39731"/>
    <cellStyle name="Nota 24 2 3 2 5" xfId="39732"/>
    <cellStyle name="Nota 24 2 3 2 6" xfId="39733"/>
    <cellStyle name="Nota 24 2 3 2 7" xfId="39734"/>
    <cellStyle name="Nota 24 2 3 2 8" xfId="39735"/>
    <cellStyle name="Nota 24 2 3 3" xfId="39736"/>
    <cellStyle name="Nota 24 2 3 3 2" xfId="39737"/>
    <cellStyle name="Nota 24 2 3 3 2 2" xfId="39738"/>
    <cellStyle name="Nota 24 2 3 3 3" xfId="39739"/>
    <cellStyle name="Nota 24 2 3 3 4" xfId="39740"/>
    <cellStyle name="Nota 24 2 3 3 5" xfId="39741"/>
    <cellStyle name="Nota 24 2 3 3 6" xfId="39742"/>
    <cellStyle name="Nota 24 2 3 4" xfId="39743"/>
    <cellStyle name="Nota 24 2 3 4 2" xfId="39744"/>
    <cellStyle name="Nota 24 2 3 4 3" xfId="39745"/>
    <cellStyle name="Nota 24 2 3 4 4" xfId="39746"/>
    <cellStyle name="Nota 24 2 3 5" xfId="39747"/>
    <cellStyle name="Nota 24 2 3 6" xfId="39748"/>
    <cellStyle name="Nota 24 2 3 7" xfId="39749"/>
    <cellStyle name="Nota 24 2 3 8" xfId="39750"/>
    <cellStyle name="Nota 24 2 3 9" xfId="39751"/>
    <cellStyle name="Nota 24 3" xfId="39752"/>
    <cellStyle name="Nota 24 3 2" xfId="39753"/>
    <cellStyle name="Nota 24 4" xfId="39754"/>
    <cellStyle name="Nota 24 4 10" xfId="39755"/>
    <cellStyle name="Nota 24 4 2" xfId="39756"/>
    <cellStyle name="Nota 24 4 2 2" xfId="39757"/>
    <cellStyle name="Nota 24 4 2 2 2" xfId="39758"/>
    <cellStyle name="Nota 24 4 2 2 2 2" xfId="39759"/>
    <cellStyle name="Nota 24 4 2 2 3" xfId="39760"/>
    <cellStyle name="Nota 24 4 2 2 4" xfId="39761"/>
    <cellStyle name="Nota 24 4 2 2 5" xfId="39762"/>
    <cellStyle name="Nota 24 4 2 2 6" xfId="39763"/>
    <cellStyle name="Nota 24 4 2 3" xfId="39764"/>
    <cellStyle name="Nota 24 4 2 3 2" xfId="39765"/>
    <cellStyle name="Nota 24 4 2 3 3" xfId="39766"/>
    <cellStyle name="Nota 24 4 2 4" xfId="39767"/>
    <cellStyle name="Nota 24 4 2 5" xfId="39768"/>
    <cellStyle name="Nota 24 4 2 6" xfId="39769"/>
    <cellStyle name="Nota 24 4 2 7" xfId="39770"/>
    <cellStyle name="Nota 24 4 2 8" xfId="39771"/>
    <cellStyle name="Nota 24 4 3" xfId="39772"/>
    <cellStyle name="Nota 24 4 3 2" xfId="39773"/>
    <cellStyle name="Nota 24 4 3 2 2" xfId="39774"/>
    <cellStyle name="Nota 24 4 3 3" xfId="39775"/>
    <cellStyle name="Nota 24 4 3 4" xfId="39776"/>
    <cellStyle name="Nota 24 4 3 5" xfId="39777"/>
    <cellStyle name="Nota 24 4 3 6" xfId="39778"/>
    <cellStyle name="Nota 24 4 4" xfId="39779"/>
    <cellStyle name="Nota 24 4 4 2" xfId="39780"/>
    <cellStyle name="Nota 24 4 4 3" xfId="39781"/>
    <cellStyle name="Nota 24 4 4 4" xfId="39782"/>
    <cellStyle name="Nota 24 4 5" xfId="39783"/>
    <cellStyle name="Nota 24 4 6" xfId="39784"/>
    <cellStyle name="Nota 24 4 7" xfId="39785"/>
    <cellStyle name="Nota 24 4 8" xfId="39786"/>
    <cellStyle name="Nota 24 4 9" xfId="39787"/>
    <cellStyle name="Nota 25" xfId="1165"/>
    <cellStyle name="Nota 25 2" xfId="2685"/>
    <cellStyle name="Nota 25 2 2" xfId="39788"/>
    <cellStyle name="Nota 25 2 2 2" xfId="39789"/>
    <cellStyle name="Nota 25 2 2 3" xfId="39790"/>
    <cellStyle name="Nota 25 2 3" xfId="39791"/>
    <cellStyle name="Nota 25 2 3 10" xfId="39792"/>
    <cellStyle name="Nota 25 2 3 2" xfId="39793"/>
    <cellStyle name="Nota 25 2 3 2 2" xfId="39794"/>
    <cellStyle name="Nota 25 2 3 2 2 2" xfId="39795"/>
    <cellStyle name="Nota 25 2 3 2 2 2 2" xfId="39796"/>
    <cellStyle name="Nota 25 2 3 2 2 3" xfId="39797"/>
    <cellStyle name="Nota 25 2 3 2 2 4" xfId="39798"/>
    <cellStyle name="Nota 25 2 3 2 2 5" xfId="39799"/>
    <cellStyle name="Nota 25 2 3 2 2 6" xfId="39800"/>
    <cellStyle name="Nota 25 2 3 2 3" xfId="39801"/>
    <cellStyle name="Nota 25 2 3 2 3 2" xfId="39802"/>
    <cellStyle name="Nota 25 2 3 2 3 3" xfId="39803"/>
    <cellStyle name="Nota 25 2 3 2 4" xfId="39804"/>
    <cellStyle name="Nota 25 2 3 2 5" xfId="39805"/>
    <cellStyle name="Nota 25 2 3 2 6" xfId="39806"/>
    <cellStyle name="Nota 25 2 3 2 7" xfId="39807"/>
    <cellStyle name="Nota 25 2 3 2 8" xfId="39808"/>
    <cellStyle name="Nota 25 2 3 3" xfId="39809"/>
    <cellStyle name="Nota 25 2 3 3 2" xfId="39810"/>
    <cellStyle name="Nota 25 2 3 3 2 2" xfId="39811"/>
    <cellStyle name="Nota 25 2 3 3 3" xfId="39812"/>
    <cellStyle name="Nota 25 2 3 3 4" xfId="39813"/>
    <cellStyle name="Nota 25 2 3 3 5" xfId="39814"/>
    <cellStyle name="Nota 25 2 3 3 6" xfId="39815"/>
    <cellStyle name="Nota 25 2 3 4" xfId="39816"/>
    <cellStyle name="Nota 25 2 3 4 2" xfId="39817"/>
    <cellStyle name="Nota 25 2 3 4 3" xfId="39818"/>
    <cellStyle name="Nota 25 2 3 4 4" xfId="39819"/>
    <cellStyle name="Nota 25 2 3 5" xfId="39820"/>
    <cellStyle name="Nota 25 2 3 6" xfId="39821"/>
    <cellStyle name="Nota 25 2 3 7" xfId="39822"/>
    <cellStyle name="Nota 25 2 3 8" xfId="39823"/>
    <cellStyle name="Nota 25 2 3 9" xfId="39824"/>
    <cellStyle name="Nota 25 3" xfId="39825"/>
    <cellStyle name="Nota 25 3 2" xfId="39826"/>
    <cellStyle name="Nota 25 4" xfId="39827"/>
    <cellStyle name="Nota 25 4 10" xfId="39828"/>
    <cellStyle name="Nota 25 4 2" xfId="39829"/>
    <cellStyle name="Nota 25 4 2 2" xfId="39830"/>
    <cellStyle name="Nota 25 4 2 2 2" xfId="39831"/>
    <cellStyle name="Nota 25 4 2 2 2 2" xfId="39832"/>
    <cellStyle name="Nota 25 4 2 2 3" xfId="39833"/>
    <cellStyle name="Nota 25 4 2 2 4" xfId="39834"/>
    <cellStyle name="Nota 25 4 2 2 5" xfId="39835"/>
    <cellStyle name="Nota 25 4 2 2 6" xfId="39836"/>
    <cellStyle name="Nota 25 4 2 3" xfId="39837"/>
    <cellStyle name="Nota 25 4 2 3 2" xfId="39838"/>
    <cellStyle name="Nota 25 4 2 3 3" xfId="39839"/>
    <cellStyle name="Nota 25 4 2 4" xfId="39840"/>
    <cellStyle name="Nota 25 4 2 5" xfId="39841"/>
    <cellStyle name="Nota 25 4 2 6" xfId="39842"/>
    <cellStyle name="Nota 25 4 2 7" xfId="39843"/>
    <cellStyle name="Nota 25 4 2 8" xfId="39844"/>
    <cellStyle name="Nota 25 4 3" xfId="39845"/>
    <cellStyle name="Nota 25 4 3 2" xfId="39846"/>
    <cellStyle name="Nota 25 4 3 2 2" xfId="39847"/>
    <cellStyle name="Nota 25 4 3 3" xfId="39848"/>
    <cellStyle name="Nota 25 4 3 4" xfId="39849"/>
    <cellStyle name="Nota 25 4 3 5" xfId="39850"/>
    <cellStyle name="Nota 25 4 3 6" xfId="39851"/>
    <cellStyle name="Nota 25 4 4" xfId="39852"/>
    <cellStyle name="Nota 25 4 4 2" xfId="39853"/>
    <cellStyle name="Nota 25 4 4 3" xfId="39854"/>
    <cellStyle name="Nota 25 4 4 4" xfId="39855"/>
    <cellStyle name="Nota 25 4 5" xfId="39856"/>
    <cellStyle name="Nota 25 4 6" xfId="39857"/>
    <cellStyle name="Nota 25 4 7" xfId="39858"/>
    <cellStyle name="Nota 25 4 8" xfId="39859"/>
    <cellStyle name="Nota 25 4 9" xfId="39860"/>
    <cellStyle name="Nota 26" xfId="1166"/>
    <cellStyle name="Nota 26 2" xfId="2686"/>
    <cellStyle name="Nota 26 2 2" xfId="39861"/>
    <cellStyle name="Nota 26 2 2 2" xfId="39862"/>
    <cellStyle name="Nota 26 2 2 3" xfId="39863"/>
    <cellStyle name="Nota 26 2 3" xfId="39864"/>
    <cellStyle name="Nota 26 2 3 10" xfId="39865"/>
    <cellStyle name="Nota 26 2 3 2" xfId="39866"/>
    <cellStyle name="Nota 26 2 3 2 2" xfId="39867"/>
    <cellStyle name="Nota 26 2 3 2 2 2" xfId="39868"/>
    <cellStyle name="Nota 26 2 3 2 2 2 2" xfId="39869"/>
    <cellStyle name="Nota 26 2 3 2 2 3" xfId="39870"/>
    <cellStyle name="Nota 26 2 3 2 2 4" xfId="39871"/>
    <cellStyle name="Nota 26 2 3 2 2 5" xfId="39872"/>
    <cellStyle name="Nota 26 2 3 2 2 6" xfId="39873"/>
    <cellStyle name="Nota 26 2 3 2 3" xfId="39874"/>
    <cellStyle name="Nota 26 2 3 2 3 2" xfId="39875"/>
    <cellStyle name="Nota 26 2 3 2 3 3" xfId="39876"/>
    <cellStyle name="Nota 26 2 3 2 4" xfId="39877"/>
    <cellStyle name="Nota 26 2 3 2 5" xfId="39878"/>
    <cellStyle name="Nota 26 2 3 2 6" xfId="39879"/>
    <cellStyle name="Nota 26 2 3 2 7" xfId="39880"/>
    <cellStyle name="Nota 26 2 3 2 8" xfId="39881"/>
    <cellStyle name="Nota 26 2 3 3" xfId="39882"/>
    <cellStyle name="Nota 26 2 3 3 2" xfId="39883"/>
    <cellStyle name="Nota 26 2 3 3 2 2" xfId="39884"/>
    <cellStyle name="Nota 26 2 3 3 3" xfId="39885"/>
    <cellStyle name="Nota 26 2 3 3 4" xfId="39886"/>
    <cellStyle name="Nota 26 2 3 3 5" xfId="39887"/>
    <cellStyle name="Nota 26 2 3 3 6" xfId="39888"/>
    <cellStyle name="Nota 26 2 3 4" xfId="39889"/>
    <cellStyle name="Nota 26 2 3 4 2" xfId="39890"/>
    <cellStyle name="Nota 26 2 3 4 3" xfId="39891"/>
    <cellStyle name="Nota 26 2 3 4 4" xfId="39892"/>
    <cellStyle name="Nota 26 2 3 5" xfId="39893"/>
    <cellStyle name="Nota 26 2 3 6" xfId="39894"/>
    <cellStyle name="Nota 26 2 3 7" xfId="39895"/>
    <cellStyle name="Nota 26 2 3 8" xfId="39896"/>
    <cellStyle name="Nota 26 2 3 9" xfId="39897"/>
    <cellStyle name="Nota 26 3" xfId="39898"/>
    <cellStyle name="Nota 26 3 2" xfId="39899"/>
    <cellStyle name="Nota 26 4" xfId="39900"/>
    <cellStyle name="Nota 26 4 10" xfId="39901"/>
    <cellStyle name="Nota 26 4 2" xfId="39902"/>
    <cellStyle name="Nota 26 4 2 2" xfId="39903"/>
    <cellStyle name="Nota 26 4 2 2 2" xfId="39904"/>
    <cellStyle name="Nota 26 4 2 2 2 2" xfId="39905"/>
    <cellStyle name="Nota 26 4 2 2 3" xfId="39906"/>
    <cellStyle name="Nota 26 4 2 2 4" xfId="39907"/>
    <cellStyle name="Nota 26 4 2 2 5" xfId="39908"/>
    <cellStyle name="Nota 26 4 2 2 6" xfId="39909"/>
    <cellStyle name="Nota 26 4 2 3" xfId="39910"/>
    <cellStyle name="Nota 26 4 2 3 2" xfId="39911"/>
    <cellStyle name="Nota 26 4 2 3 3" xfId="39912"/>
    <cellStyle name="Nota 26 4 2 4" xfId="39913"/>
    <cellStyle name="Nota 26 4 2 5" xfId="39914"/>
    <cellStyle name="Nota 26 4 2 6" xfId="39915"/>
    <cellStyle name="Nota 26 4 2 7" xfId="39916"/>
    <cellStyle name="Nota 26 4 2 8" xfId="39917"/>
    <cellStyle name="Nota 26 4 3" xfId="39918"/>
    <cellStyle name="Nota 26 4 3 2" xfId="39919"/>
    <cellStyle name="Nota 26 4 3 2 2" xfId="39920"/>
    <cellStyle name="Nota 26 4 3 3" xfId="39921"/>
    <cellStyle name="Nota 26 4 3 4" xfId="39922"/>
    <cellStyle name="Nota 26 4 3 5" xfId="39923"/>
    <cellStyle name="Nota 26 4 3 6" xfId="39924"/>
    <cellStyle name="Nota 26 4 4" xfId="39925"/>
    <cellStyle name="Nota 26 4 4 2" xfId="39926"/>
    <cellStyle name="Nota 26 4 4 3" xfId="39927"/>
    <cellStyle name="Nota 26 4 4 4" xfId="39928"/>
    <cellStyle name="Nota 26 4 5" xfId="39929"/>
    <cellStyle name="Nota 26 4 6" xfId="39930"/>
    <cellStyle name="Nota 26 4 7" xfId="39931"/>
    <cellStyle name="Nota 26 4 8" xfId="39932"/>
    <cellStyle name="Nota 26 4 9" xfId="39933"/>
    <cellStyle name="Nota 27" xfId="1167"/>
    <cellStyle name="Nota 27 2" xfId="2687"/>
    <cellStyle name="Nota 27 2 2" xfId="39934"/>
    <cellStyle name="Nota 27 2 2 2" xfId="39935"/>
    <cellStyle name="Nota 27 2 2 3" xfId="39936"/>
    <cellStyle name="Nota 27 2 3" xfId="39937"/>
    <cellStyle name="Nota 27 2 3 10" xfId="39938"/>
    <cellStyle name="Nota 27 2 3 2" xfId="39939"/>
    <cellStyle name="Nota 27 2 3 2 2" xfId="39940"/>
    <cellStyle name="Nota 27 2 3 2 2 2" xfId="39941"/>
    <cellStyle name="Nota 27 2 3 2 2 2 2" xfId="39942"/>
    <cellStyle name="Nota 27 2 3 2 2 3" xfId="39943"/>
    <cellStyle name="Nota 27 2 3 2 2 4" xfId="39944"/>
    <cellStyle name="Nota 27 2 3 2 2 5" xfId="39945"/>
    <cellStyle name="Nota 27 2 3 2 2 6" xfId="39946"/>
    <cellStyle name="Nota 27 2 3 2 3" xfId="39947"/>
    <cellStyle name="Nota 27 2 3 2 3 2" xfId="39948"/>
    <cellStyle name="Nota 27 2 3 2 3 3" xfId="39949"/>
    <cellStyle name="Nota 27 2 3 2 4" xfId="39950"/>
    <cellStyle name="Nota 27 2 3 2 5" xfId="39951"/>
    <cellStyle name="Nota 27 2 3 2 6" xfId="39952"/>
    <cellStyle name="Nota 27 2 3 2 7" xfId="39953"/>
    <cellStyle name="Nota 27 2 3 2 8" xfId="39954"/>
    <cellStyle name="Nota 27 2 3 3" xfId="39955"/>
    <cellStyle name="Nota 27 2 3 3 2" xfId="39956"/>
    <cellStyle name="Nota 27 2 3 3 2 2" xfId="39957"/>
    <cellStyle name="Nota 27 2 3 3 3" xfId="39958"/>
    <cellStyle name="Nota 27 2 3 3 4" xfId="39959"/>
    <cellStyle name="Nota 27 2 3 3 5" xfId="39960"/>
    <cellStyle name="Nota 27 2 3 3 6" xfId="39961"/>
    <cellStyle name="Nota 27 2 3 4" xfId="39962"/>
    <cellStyle name="Nota 27 2 3 4 2" xfId="39963"/>
    <cellStyle name="Nota 27 2 3 4 3" xfId="39964"/>
    <cellStyle name="Nota 27 2 3 4 4" xfId="39965"/>
    <cellStyle name="Nota 27 2 3 5" xfId="39966"/>
    <cellStyle name="Nota 27 2 3 6" xfId="39967"/>
    <cellStyle name="Nota 27 2 3 7" xfId="39968"/>
    <cellStyle name="Nota 27 2 3 8" xfId="39969"/>
    <cellStyle name="Nota 27 2 3 9" xfId="39970"/>
    <cellStyle name="Nota 27 3" xfId="39971"/>
    <cellStyle name="Nota 27 3 2" xfId="39972"/>
    <cellStyle name="Nota 27 4" xfId="39973"/>
    <cellStyle name="Nota 27 4 10" xfId="39974"/>
    <cellStyle name="Nota 27 4 2" xfId="39975"/>
    <cellStyle name="Nota 27 4 2 2" xfId="39976"/>
    <cellStyle name="Nota 27 4 2 2 2" xfId="39977"/>
    <cellStyle name="Nota 27 4 2 2 2 2" xfId="39978"/>
    <cellStyle name="Nota 27 4 2 2 3" xfId="39979"/>
    <cellStyle name="Nota 27 4 2 2 4" xfId="39980"/>
    <cellStyle name="Nota 27 4 2 2 5" xfId="39981"/>
    <cellStyle name="Nota 27 4 2 2 6" xfId="39982"/>
    <cellStyle name="Nota 27 4 2 3" xfId="39983"/>
    <cellStyle name="Nota 27 4 2 3 2" xfId="39984"/>
    <cellStyle name="Nota 27 4 2 3 3" xfId="39985"/>
    <cellStyle name="Nota 27 4 2 4" xfId="39986"/>
    <cellStyle name="Nota 27 4 2 5" xfId="39987"/>
    <cellStyle name="Nota 27 4 2 6" xfId="39988"/>
    <cellStyle name="Nota 27 4 2 7" xfId="39989"/>
    <cellStyle name="Nota 27 4 2 8" xfId="39990"/>
    <cellStyle name="Nota 27 4 3" xfId="39991"/>
    <cellStyle name="Nota 27 4 3 2" xfId="39992"/>
    <cellStyle name="Nota 27 4 3 2 2" xfId="39993"/>
    <cellStyle name="Nota 27 4 3 3" xfId="39994"/>
    <cellStyle name="Nota 27 4 3 4" xfId="39995"/>
    <cellStyle name="Nota 27 4 3 5" xfId="39996"/>
    <cellStyle name="Nota 27 4 3 6" xfId="39997"/>
    <cellStyle name="Nota 27 4 4" xfId="39998"/>
    <cellStyle name="Nota 27 4 4 2" xfId="39999"/>
    <cellStyle name="Nota 27 4 4 3" xfId="40000"/>
    <cellStyle name="Nota 27 4 4 4" xfId="40001"/>
    <cellStyle name="Nota 27 4 5" xfId="40002"/>
    <cellStyle name="Nota 27 4 6" xfId="40003"/>
    <cellStyle name="Nota 27 4 7" xfId="40004"/>
    <cellStyle name="Nota 27 4 8" xfId="40005"/>
    <cellStyle name="Nota 27 4 9" xfId="40006"/>
    <cellStyle name="Nota 28" xfId="2688"/>
    <cellStyle name="Nota 28 2" xfId="2689"/>
    <cellStyle name="Nota 28 2 2" xfId="40007"/>
    <cellStyle name="Nota 28 2 2 2" xfId="40008"/>
    <cellStyle name="Nota 28 2 2 3" xfId="40009"/>
    <cellStyle name="Nota 28 2 3" xfId="40010"/>
    <cellStyle name="Nota 28 2 3 10" xfId="40011"/>
    <cellStyle name="Nota 28 2 3 2" xfId="40012"/>
    <cellStyle name="Nota 28 2 3 2 2" xfId="40013"/>
    <cellStyle name="Nota 28 2 3 2 2 2" xfId="40014"/>
    <cellStyle name="Nota 28 2 3 2 2 2 2" xfId="40015"/>
    <cellStyle name="Nota 28 2 3 2 2 3" xfId="40016"/>
    <cellStyle name="Nota 28 2 3 2 2 4" xfId="40017"/>
    <cellStyle name="Nota 28 2 3 2 2 5" xfId="40018"/>
    <cellStyle name="Nota 28 2 3 2 2 6" xfId="40019"/>
    <cellStyle name="Nota 28 2 3 2 3" xfId="40020"/>
    <cellStyle name="Nota 28 2 3 2 3 2" xfId="40021"/>
    <cellStyle name="Nota 28 2 3 2 3 3" xfId="40022"/>
    <cellStyle name="Nota 28 2 3 2 4" xfId="40023"/>
    <cellStyle name="Nota 28 2 3 2 5" xfId="40024"/>
    <cellStyle name="Nota 28 2 3 2 6" xfId="40025"/>
    <cellStyle name="Nota 28 2 3 2 7" xfId="40026"/>
    <cellStyle name="Nota 28 2 3 2 8" xfId="40027"/>
    <cellStyle name="Nota 28 2 3 3" xfId="40028"/>
    <cellStyle name="Nota 28 2 3 3 2" xfId="40029"/>
    <cellStyle name="Nota 28 2 3 3 2 2" xfId="40030"/>
    <cellStyle name="Nota 28 2 3 3 3" xfId="40031"/>
    <cellStyle name="Nota 28 2 3 3 4" xfId="40032"/>
    <cellStyle name="Nota 28 2 3 3 5" xfId="40033"/>
    <cellStyle name="Nota 28 2 3 3 6" xfId="40034"/>
    <cellStyle name="Nota 28 2 3 4" xfId="40035"/>
    <cellStyle name="Nota 28 2 3 4 2" xfId="40036"/>
    <cellStyle name="Nota 28 2 3 4 3" xfId="40037"/>
    <cellStyle name="Nota 28 2 3 4 4" xfId="40038"/>
    <cellStyle name="Nota 28 2 3 5" xfId="40039"/>
    <cellStyle name="Nota 28 2 3 6" xfId="40040"/>
    <cellStyle name="Nota 28 2 3 7" xfId="40041"/>
    <cellStyle name="Nota 28 2 3 8" xfId="40042"/>
    <cellStyle name="Nota 28 2 3 9" xfId="40043"/>
    <cellStyle name="Nota 28 3" xfId="40044"/>
    <cellStyle name="Nota 28 3 2" xfId="40045"/>
    <cellStyle name="Nota 28 3 3" xfId="40046"/>
    <cellStyle name="Nota 28 4" xfId="40047"/>
    <cellStyle name="Nota 28 4 10" xfId="40048"/>
    <cellStyle name="Nota 28 4 2" xfId="40049"/>
    <cellStyle name="Nota 28 4 2 2" xfId="40050"/>
    <cellStyle name="Nota 28 4 2 2 2" xfId="40051"/>
    <cellStyle name="Nota 28 4 2 2 2 2" xfId="40052"/>
    <cellStyle name="Nota 28 4 2 2 3" xfId="40053"/>
    <cellStyle name="Nota 28 4 2 2 4" xfId="40054"/>
    <cellStyle name="Nota 28 4 2 2 5" xfId="40055"/>
    <cellStyle name="Nota 28 4 2 2 6" xfId="40056"/>
    <cellStyle name="Nota 28 4 2 3" xfId="40057"/>
    <cellStyle name="Nota 28 4 2 3 2" xfId="40058"/>
    <cellStyle name="Nota 28 4 2 3 3" xfId="40059"/>
    <cellStyle name="Nota 28 4 2 4" xfId="40060"/>
    <cellStyle name="Nota 28 4 2 5" xfId="40061"/>
    <cellStyle name="Nota 28 4 2 6" xfId="40062"/>
    <cellStyle name="Nota 28 4 2 7" xfId="40063"/>
    <cellStyle name="Nota 28 4 2 8" xfId="40064"/>
    <cellStyle name="Nota 28 4 3" xfId="40065"/>
    <cellStyle name="Nota 28 4 3 2" xfId="40066"/>
    <cellStyle name="Nota 28 4 3 2 2" xfId="40067"/>
    <cellStyle name="Nota 28 4 3 3" xfId="40068"/>
    <cellStyle name="Nota 28 4 3 4" xfId="40069"/>
    <cellStyle name="Nota 28 4 3 5" xfId="40070"/>
    <cellStyle name="Nota 28 4 3 6" xfId="40071"/>
    <cellStyle name="Nota 28 4 4" xfId="40072"/>
    <cellStyle name="Nota 28 4 4 2" xfId="40073"/>
    <cellStyle name="Nota 28 4 4 3" xfId="40074"/>
    <cellStyle name="Nota 28 4 4 4" xfId="40075"/>
    <cellStyle name="Nota 28 4 5" xfId="40076"/>
    <cellStyle name="Nota 28 4 6" xfId="40077"/>
    <cellStyle name="Nota 28 4 7" xfId="40078"/>
    <cellStyle name="Nota 28 4 8" xfId="40079"/>
    <cellStyle name="Nota 28 4 9" xfId="40080"/>
    <cellStyle name="Nota 29" xfId="2690"/>
    <cellStyle name="Nota 29 2" xfId="2691"/>
    <cellStyle name="Nota 29 2 2" xfId="40081"/>
    <cellStyle name="Nota 29 2 2 2" xfId="40082"/>
    <cellStyle name="Nota 29 2 2 3" xfId="40083"/>
    <cellStyle name="Nota 29 2 3" xfId="40084"/>
    <cellStyle name="Nota 29 2 3 10" xfId="40085"/>
    <cellStyle name="Nota 29 2 3 2" xfId="40086"/>
    <cellStyle name="Nota 29 2 3 2 2" xfId="40087"/>
    <cellStyle name="Nota 29 2 3 2 2 2" xfId="40088"/>
    <cellStyle name="Nota 29 2 3 2 2 2 2" xfId="40089"/>
    <cellStyle name="Nota 29 2 3 2 2 3" xfId="40090"/>
    <cellStyle name="Nota 29 2 3 2 2 4" xfId="40091"/>
    <cellStyle name="Nota 29 2 3 2 2 5" xfId="40092"/>
    <cellStyle name="Nota 29 2 3 2 2 6" xfId="40093"/>
    <cellStyle name="Nota 29 2 3 2 3" xfId="40094"/>
    <cellStyle name="Nota 29 2 3 2 3 2" xfId="40095"/>
    <cellStyle name="Nota 29 2 3 2 3 3" xfId="40096"/>
    <cellStyle name="Nota 29 2 3 2 4" xfId="40097"/>
    <cellStyle name="Nota 29 2 3 2 5" xfId="40098"/>
    <cellStyle name="Nota 29 2 3 2 6" xfId="40099"/>
    <cellStyle name="Nota 29 2 3 2 7" xfId="40100"/>
    <cellStyle name="Nota 29 2 3 2 8" xfId="40101"/>
    <cellStyle name="Nota 29 2 3 3" xfId="40102"/>
    <cellStyle name="Nota 29 2 3 3 2" xfId="40103"/>
    <cellStyle name="Nota 29 2 3 3 2 2" xfId="40104"/>
    <cellStyle name="Nota 29 2 3 3 3" xfId="40105"/>
    <cellStyle name="Nota 29 2 3 3 4" xfId="40106"/>
    <cellStyle name="Nota 29 2 3 3 5" xfId="40107"/>
    <cellStyle name="Nota 29 2 3 3 6" xfId="40108"/>
    <cellStyle name="Nota 29 2 3 4" xfId="40109"/>
    <cellStyle name="Nota 29 2 3 4 2" xfId="40110"/>
    <cellStyle name="Nota 29 2 3 4 3" xfId="40111"/>
    <cellStyle name="Nota 29 2 3 4 4" xfId="40112"/>
    <cellStyle name="Nota 29 2 3 5" xfId="40113"/>
    <cellStyle name="Nota 29 2 3 6" xfId="40114"/>
    <cellStyle name="Nota 29 2 3 7" xfId="40115"/>
    <cellStyle name="Nota 29 2 3 8" xfId="40116"/>
    <cellStyle name="Nota 29 2 3 9" xfId="40117"/>
    <cellStyle name="Nota 29 3" xfId="40118"/>
    <cellStyle name="Nota 29 3 2" xfId="40119"/>
    <cellStyle name="Nota 29 3 3" xfId="40120"/>
    <cellStyle name="Nota 29 4" xfId="40121"/>
    <cellStyle name="Nota 29 4 10" xfId="40122"/>
    <cellStyle name="Nota 29 4 2" xfId="40123"/>
    <cellStyle name="Nota 29 4 2 2" xfId="40124"/>
    <cellStyle name="Nota 29 4 2 2 2" xfId="40125"/>
    <cellStyle name="Nota 29 4 2 2 2 2" xfId="40126"/>
    <cellStyle name="Nota 29 4 2 2 3" xfId="40127"/>
    <cellStyle name="Nota 29 4 2 2 4" xfId="40128"/>
    <cellStyle name="Nota 29 4 2 2 5" xfId="40129"/>
    <cellStyle name="Nota 29 4 2 2 6" xfId="40130"/>
    <cellStyle name="Nota 29 4 2 3" xfId="40131"/>
    <cellStyle name="Nota 29 4 2 3 2" xfId="40132"/>
    <cellStyle name="Nota 29 4 2 3 3" xfId="40133"/>
    <cellStyle name="Nota 29 4 2 4" xfId="40134"/>
    <cellStyle name="Nota 29 4 2 5" xfId="40135"/>
    <cellStyle name="Nota 29 4 2 6" xfId="40136"/>
    <cellStyle name="Nota 29 4 2 7" xfId="40137"/>
    <cellStyle name="Nota 29 4 2 8" xfId="40138"/>
    <cellStyle name="Nota 29 4 3" xfId="40139"/>
    <cellStyle name="Nota 29 4 3 2" xfId="40140"/>
    <cellStyle name="Nota 29 4 3 2 2" xfId="40141"/>
    <cellStyle name="Nota 29 4 3 3" xfId="40142"/>
    <cellStyle name="Nota 29 4 3 4" xfId="40143"/>
    <cellStyle name="Nota 29 4 3 5" xfId="40144"/>
    <cellStyle name="Nota 29 4 3 6" xfId="40145"/>
    <cellStyle name="Nota 29 4 4" xfId="40146"/>
    <cellStyle name="Nota 29 4 4 2" xfId="40147"/>
    <cellStyle name="Nota 29 4 4 3" xfId="40148"/>
    <cellStyle name="Nota 29 4 4 4" xfId="40149"/>
    <cellStyle name="Nota 29 4 5" xfId="40150"/>
    <cellStyle name="Nota 29 4 6" xfId="40151"/>
    <cellStyle name="Nota 29 4 7" xfId="40152"/>
    <cellStyle name="Nota 29 4 8" xfId="40153"/>
    <cellStyle name="Nota 29 4 9" xfId="40154"/>
    <cellStyle name="Nota 3" xfId="1168"/>
    <cellStyle name="Nota 3 2" xfId="1169"/>
    <cellStyle name="Nota 3 2 10" xfId="40155"/>
    <cellStyle name="Nota 3 2 2" xfId="40156"/>
    <cellStyle name="Nota 3 2 2 2" xfId="40157"/>
    <cellStyle name="Nota 3 2 2 2 2" xfId="40158"/>
    <cellStyle name="Nota 3 2 2 2 2 10" xfId="40159"/>
    <cellStyle name="Nota 3 2 2 2 2 2" xfId="40160"/>
    <cellStyle name="Nota 3 2 2 2 2 2 2" xfId="40161"/>
    <cellStyle name="Nota 3 2 2 2 2 2 2 2" xfId="40162"/>
    <cellStyle name="Nota 3 2 2 2 2 2 3" xfId="40163"/>
    <cellStyle name="Nota 3 2 2 2 2 2 3 2" xfId="40164"/>
    <cellStyle name="Nota 3 2 2 2 2 2 4" xfId="40165"/>
    <cellStyle name="Nota 3 2 2 2 2 2 4 2" xfId="40166"/>
    <cellStyle name="Nota 3 2 2 2 2 2 5" xfId="40167"/>
    <cellStyle name="Nota 3 2 2 2 2 2 6" xfId="40168"/>
    <cellStyle name="Nota 3 2 2 2 2 2 7" xfId="40169"/>
    <cellStyle name="Nota 3 2 2 2 2 3" xfId="40170"/>
    <cellStyle name="Nota 3 2 2 2 2 3 2" xfId="40171"/>
    <cellStyle name="Nota 3 2 2 2 2 4" xfId="40172"/>
    <cellStyle name="Nota 3 2 2 2 2 4 2" xfId="40173"/>
    <cellStyle name="Nota 3 2 2 2 2 5" xfId="40174"/>
    <cellStyle name="Nota 3 2 2 2 2 5 2" xfId="40175"/>
    <cellStyle name="Nota 3 2 2 2 2 6" xfId="40176"/>
    <cellStyle name="Nota 3 2 2 2 2 7" xfId="40177"/>
    <cellStyle name="Nota 3 2 2 2 2 8" xfId="40178"/>
    <cellStyle name="Nota 3 2 2 2 2 9" xfId="40179"/>
    <cellStyle name="Nota 3 2 2 2 3" xfId="40180"/>
    <cellStyle name="Nota 3 2 2 2 3 2" xfId="40181"/>
    <cellStyle name="Nota 3 2 2 2 3 2 2" xfId="40182"/>
    <cellStyle name="Nota 3 2 2 2 3 3" xfId="40183"/>
    <cellStyle name="Nota 3 2 2 2 3 3 2" xfId="40184"/>
    <cellStyle name="Nota 3 2 2 2 3 4" xfId="40185"/>
    <cellStyle name="Nota 3 2 2 2 3 4 2" xfId="40186"/>
    <cellStyle name="Nota 3 2 2 2 3 5" xfId="40187"/>
    <cellStyle name="Nota 3 2 2 2 3 6" xfId="40188"/>
    <cellStyle name="Nota 3 2 2 2 3 7" xfId="40189"/>
    <cellStyle name="Nota 3 2 2 2 4" xfId="40190"/>
    <cellStyle name="Nota 3 2 2 3" xfId="40191"/>
    <cellStyle name="Nota 3 2 2 3 10" xfId="40192"/>
    <cellStyle name="Nota 3 2 2 3 2" xfId="40193"/>
    <cellStyle name="Nota 3 2 2 3 2 2" xfId="40194"/>
    <cellStyle name="Nota 3 2 2 3 2 2 2" xfId="40195"/>
    <cellStyle name="Nota 3 2 2 3 2 2 2 2" xfId="40196"/>
    <cellStyle name="Nota 3 2 2 3 2 2 3" xfId="40197"/>
    <cellStyle name="Nota 3 2 2 3 2 2 4" xfId="40198"/>
    <cellStyle name="Nota 3 2 2 3 2 2 5" xfId="40199"/>
    <cellStyle name="Nota 3 2 2 3 2 2 6" xfId="40200"/>
    <cellStyle name="Nota 3 2 2 3 2 3" xfId="40201"/>
    <cellStyle name="Nota 3 2 2 3 2 3 2" xfId="40202"/>
    <cellStyle name="Nota 3 2 2 3 2 3 3" xfId="40203"/>
    <cellStyle name="Nota 3 2 2 3 2 4" xfId="40204"/>
    <cellStyle name="Nota 3 2 2 3 2 5" xfId="40205"/>
    <cellStyle name="Nota 3 2 2 3 2 6" xfId="40206"/>
    <cellStyle name="Nota 3 2 2 3 2 7" xfId="40207"/>
    <cellStyle name="Nota 3 2 2 3 2 8" xfId="40208"/>
    <cellStyle name="Nota 3 2 2 3 3" xfId="40209"/>
    <cellStyle name="Nota 3 2 2 3 3 2" xfId="40210"/>
    <cellStyle name="Nota 3 2 2 3 3 2 2" xfId="40211"/>
    <cellStyle name="Nota 3 2 2 3 3 3" xfId="40212"/>
    <cellStyle name="Nota 3 2 2 3 3 4" xfId="40213"/>
    <cellStyle name="Nota 3 2 2 3 3 5" xfId="40214"/>
    <cellStyle name="Nota 3 2 2 3 3 6" xfId="40215"/>
    <cellStyle name="Nota 3 2 2 3 4" xfId="40216"/>
    <cellStyle name="Nota 3 2 2 3 4 2" xfId="40217"/>
    <cellStyle name="Nota 3 2 2 3 4 3" xfId="40218"/>
    <cellStyle name="Nota 3 2 2 3 4 4" xfId="40219"/>
    <cellStyle name="Nota 3 2 2 3 5" xfId="40220"/>
    <cellStyle name="Nota 3 2 2 3 6" xfId="40221"/>
    <cellStyle name="Nota 3 2 2 3 7" xfId="40222"/>
    <cellStyle name="Nota 3 2 2 3 8" xfId="40223"/>
    <cellStyle name="Nota 3 2 2 3 9" xfId="40224"/>
    <cellStyle name="Nota 3 2 2 4" xfId="40225"/>
    <cellStyle name="Nota 3 2 2 5" xfId="40226"/>
    <cellStyle name="Nota 3 2 3" xfId="40227"/>
    <cellStyle name="Nota 3 2 3 10" xfId="40228"/>
    <cellStyle name="Nota 3 2 3 2" xfId="40229"/>
    <cellStyle name="Nota 3 2 3 2 2" xfId="40230"/>
    <cellStyle name="Nota 3 2 3 2 2 2" xfId="40231"/>
    <cellStyle name="Nota 3 2 3 2 2 2 2" xfId="40232"/>
    <cellStyle name="Nota 3 2 3 2 2 3" xfId="40233"/>
    <cellStyle name="Nota 3 2 3 2 2 4" xfId="40234"/>
    <cellStyle name="Nota 3 2 3 2 2 5" xfId="40235"/>
    <cellStyle name="Nota 3 2 3 2 2 6" xfId="40236"/>
    <cellStyle name="Nota 3 2 3 2 3" xfId="40237"/>
    <cellStyle name="Nota 3 2 3 2 3 2" xfId="40238"/>
    <cellStyle name="Nota 3 2 3 2 3 3" xfId="40239"/>
    <cellStyle name="Nota 3 2 3 2 4" xfId="40240"/>
    <cellStyle name="Nota 3 2 3 2 5" xfId="40241"/>
    <cellStyle name="Nota 3 2 3 2 6" xfId="40242"/>
    <cellStyle name="Nota 3 2 3 2 7" xfId="40243"/>
    <cellStyle name="Nota 3 2 3 2 8" xfId="40244"/>
    <cellStyle name="Nota 3 2 3 3" xfId="40245"/>
    <cellStyle name="Nota 3 2 3 3 2" xfId="40246"/>
    <cellStyle name="Nota 3 2 3 3 2 2" xfId="40247"/>
    <cellStyle name="Nota 3 2 3 3 3" xfId="40248"/>
    <cellStyle name="Nota 3 2 3 3 4" xfId="40249"/>
    <cellStyle name="Nota 3 2 3 3 5" xfId="40250"/>
    <cellStyle name="Nota 3 2 3 3 6" xfId="40251"/>
    <cellStyle name="Nota 3 2 3 4" xfId="40252"/>
    <cellStyle name="Nota 3 2 3 4 2" xfId="40253"/>
    <cellStyle name="Nota 3 2 3 4 3" xfId="40254"/>
    <cellStyle name="Nota 3 2 3 4 4" xfId="40255"/>
    <cellStyle name="Nota 3 2 3 5" xfId="40256"/>
    <cellStyle name="Nota 3 2 3 6" xfId="40257"/>
    <cellStyle name="Nota 3 2 3 7" xfId="40258"/>
    <cellStyle name="Nota 3 2 3 8" xfId="40259"/>
    <cellStyle name="Nota 3 2 3 9" xfId="40260"/>
    <cellStyle name="Nota 3 2 4" xfId="40261"/>
    <cellStyle name="Nota 3 2 4 2" xfId="40262"/>
    <cellStyle name="Nota 3 2 4 2 10" xfId="40263"/>
    <cellStyle name="Nota 3 2 4 2 2" xfId="40264"/>
    <cellStyle name="Nota 3 2 4 2 2 2" xfId="40265"/>
    <cellStyle name="Nota 3 2 4 2 2 2 2" xfId="40266"/>
    <cellStyle name="Nota 3 2 4 2 2 3" xfId="40267"/>
    <cellStyle name="Nota 3 2 4 2 2 3 2" xfId="40268"/>
    <cellStyle name="Nota 3 2 4 2 2 4" xfId="40269"/>
    <cellStyle name="Nota 3 2 4 2 2 4 2" xfId="40270"/>
    <cellStyle name="Nota 3 2 4 2 2 5" xfId="40271"/>
    <cellStyle name="Nota 3 2 4 2 2 6" xfId="40272"/>
    <cellStyle name="Nota 3 2 4 2 2 7" xfId="40273"/>
    <cellStyle name="Nota 3 2 4 2 3" xfId="40274"/>
    <cellStyle name="Nota 3 2 4 2 3 2" xfId="40275"/>
    <cellStyle name="Nota 3 2 4 2 4" xfId="40276"/>
    <cellStyle name="Nota 3 2 4 2 4 2" xfId="40277"/>
    <cellStyle name="Nota 3 2 4 2 5" xfId="40278"/>
    <cellStyle name="Nota 3 2 4 2 5 2" xfId="40279"/>
    <cellStyle name="Nota 3 2 4 2 6" xfId="40280"/>
    <cellStyle name="Nota 3 2 4 2 7" xfId="40281"/>
    <cellStyle name="Nota 3 2 4 2 8" xfId="40282"/>
    <cellStyle name="Nota 3 2 4 2 9" xfId="40283"/>
    <cellStyle name="Nota 3 2 4 3" xfId="40284"/>
    <cellStyle name="Nota 3 2 4 3 2" xfId="40285"/>
    <cellStyle name="Nota 3 2 4 3 2 2" xfId="40286"/>
    <cellStyle name="Nota 3 2 4 3 3" xfId="40287"/>
    <cellStyle name="Nota 3 2 4 3 3 2" xfId="40288"/>
    <cellStyle name="Nota 3 2 4 3 4" xfId="40289"/>
    <cellStyle name="Nota 3 2 4 3 4 2" xfId="40290"/>
    <cellStyle name="Nota 3 2 4 3 5" xfId="40291"/>
    <cellStyle name="Nota 3 2 4 3 6" xfId="40292"/>
    <cellStyle name="Nota 3 2 4 3 7" xfId="40293"/>
    <cellStyle name="Nota 3 2 4 4" xfId="40294"/>
    <cellStyle name="Nota 3 2 5" xfId="40295"/>
    <cellStyle name="Nota 3 2 5 10" xfId="40296"/>
    <cellStyle name="Nota 3 2 5 2" xfId="40297"/>
    <cellStyle name="Nota 3 2 5 2 2" xfId="40298"/>
    <cellStyle name="Nota 3 2 5 2 2 2" xfId="40299"/>
    <cellStyle name="Nota 3 2 5 2 2 2 2" xfId="40300"/>
    <cellStyle name="Nota 3 2 5 2 2 3" xfId="40301"/>
    <cellStyle name="Nota 3 2 5 2 2 4" xfId="40302"/>
    <cellStyle name="Nota 3 2 5 2 2 5" xfId="40303"/>
    <cellStyle name="Nota 3 2 5 2 2 6" xfId="40304"/>
    <cellStyle name="Nota 3 2 5 2 3" xfId="40305"/>
    <cellStyle name="Nota 3 2 5 2 3 2" xfId="40306"/>
    <cellStyle name="Nota 3 2 5 2 3 3" xfId="40307"/>
    <cellStyle name="Nota 3 2 5 2 4" xfId="40308"/>
    <cellStyle name="Nota 3 2 5 2 5" xfId="40309"/>
    <cellStyle name="Nota 3 2 5 2 6" xfId="40310"/>
    <cellStyle name="Nota 3 2 5 2 7" xfId="40311"/>
    <cellStyle name="Nota 3 2 5 2 8" xfId="40312"/>
    <cellStyle name="Nota 3 2 5 3" xfId="40313"/>
    <cellStyle name="Nota 3 2 5 3 2" xfId="40314"/>
    <cellStyle name="Nota 3 2 5 3 2 2" xfId="40315"/>
    <cellStyle name="Nota 3 2 5 3 3" xfId="40316"/>
    <cellStyle name="Nota 3 2 5 3 4" xfId="40317"/>
    <cellStyle name="Nota 3 2 5 3 5" xfId="40318"/>
    <cellStyle name="Nota 3 2 5 3 6" xfId="40319"/>
    <cellStyle name="Nota 3 2 5 4" xfId="40320"/>
    <cellStyle name="Nota 3 2 5 4 2" xfId="40321"/>
    <cellStyle name="Nota 3 2 5 4 3" xfId="40322"/>
    <cellStyle name="Nota 3 2 5 4 4" xfId="40323"/>
    <cellStyle name="Nota 3 2 5 5" xfId="40324"/>
    <cellStyle name="Nota 3 2 5 6" xfId="40325"/>
    <cellStyle name="Nota 3 2 5 7" xfId="40326"/>
    <cellStyle name="Nota 3 2 5 8" xfId="40327"/>
    <cellStyle name="Nota 3 2 5 9" xfId="40328"/>
    <cellStyle name="Nota 3 2 6" xfId="40329"/>
    <cellStyle name="Nota 3 2 6 10" xfId="40330"/>
    <cellStyle name="Nota 3 2 6 2" xfId="40331"/>
    <cellStyle name="Nota 3 2 6 2 2" xfId="40332"/>
    <cellStyle name="Nota 3 2 6 2 2 2" xfId="40333"/>
    <cellStyle name="Nota 3 2 6 2 2 2 2" xfId="40334"/>
    <cellStyle name="Nota 3 2 6 2 2 3" xfId="40335"/>
    <cellStyle name="Nota 3 2 6 2 2 4" xfId="40336"/>
    <cellStyle name="Nota 3 2 6 2 2 5" xfId="40337"/>
    <cellStyle name="Nota 3 2 6 2 2 6" xfId="40338"/>
    <cellStyle name="Nota 3 2 6 2 3" xfId="40339"/>
    <cellStyle name="Nota 3 2 6 2 3 2" xfId="40340"/>
    <cellStyle name="Nota 3 2 6 2 3 3" xfId="40341"/>
    <cellStyle name="Nota 3 2 6 2 4" xfId="40342"/>
    <cellStyle name="Nota 3 2 6 2 5" xfId="40343"/>
    <cellStyle name="Nota 3 2 6 2 6" xfId="40344"/>
    <cellStyle name="Nota 3 2 6 2 7" xfId="40345"/>
    <cellStyle name="Nota 3 2 6 2 8" xfId="40346"/>
    <cellStyle name="Nota 3 2 6 3" xfId="40347"/>
    <cellStyle name="Nota 3 2 6 3 2" xfId="40348"/>
    <cellStyle name="Nota 3 2 6 3 2 2" xfId="40349"/>
    <cellStyle name="Nota 3 2 6 3 3" xfId="40350"/>
    <cellStyle name="Nota 3 2 6 3 4" xfId="40351"/>
    <cellStyle name="Nota 3 2 6 3 5" xfId="40352"/>
    <cellStyle name="Nota 3 2 6 3 6" xfId="40353"/>
    <cellStyle name="Nota 3 2 6 4" xfId="40354"/>
    <cellStyle name="Nota 3 2 6 4 2" xfId="40355"/>
    <cellStyle name="Nota 3 2 6 4 3" xfId="40356"/>
    <cellStyle name="Nota 3 2 6 4 4" xfId="40357"/>
    <cellStyle name="Nota 3 2 6 5" xfId="40358"/>
    <cellStyle name="Nota 3 2 6 6" xfId="40359"/>
    <cellStyle name="Nota 3 2 6 7" xfId="40360"/>
    <cellStyle name="Nota 3 2 6 8" xfId="40361"/>
    <cellStyle name="Nota 3 2 6 9" xfId="40362"/>
    <cellStyle name="Nota 3 2 7" xfId="40363"/>
    <cellStyle name="Nota 3 2 7 10" xfId="40364"/>
    <cellStyle name="Nota 3 2 7 2" xfId="40365"/>
    <cellStyle name="Nota 3 2 7 2 2" xfId="40366"/>
    <cellStyle name="Nota 3 2 7 2 2 2" xfId="40367"/>
    <cellStyle name="Nota 3 2 7 2 2 2 2" xfId="40368"/>
    <cellStyle name="Nota 3 2 7 2 2 3" xfId="40369"/>
    <cellStyle name="Nota 3 2 7 2 2 4" xfId="40370"/>
    <cellStyle name="Nota 3 2 7 2 2 5" xfId="40371"/>
    <cellStyle name="Nota 3 2 7 2 2 6" xfId="40372"/>
    <cellStyle name="Nota 3 2 7 2 3" xfId="40373"/>
    <cellStyle name="Nota 3 2 7 2 3 2" xfId="40374"/>
    <cellStyle name="Nota 3 2 7 2 3 3" xfId="40375"/>
    <cellStyle name="Nota 3 2 7 2 4" xfId="40376"/>
    <cellStyle name="Nota 3 2 7 2 5" xfId="40377"/>
    <cellStyle name="Nota 3 2 7 2 6" xfId="40378"/>
    <cellStyle name="Nota 3 2 7 2 7" xfId="40379"/>
    <cellStyle name="Nota 3 2 7 2 8" xfId="40380"/>
    <cellStyle name="Nota 3 2 7 3" xfId="40381"/>
    <cellStyle name="Nota 3 2 7 3 2" xfId="40382"/>
    <cellStyle name="Nota 3 2 7 3 2 2" xfId="40383"/>
    <cellStyle name="Nota 3 2 7 3 3" xfId="40384"/>
    <cellStyle name="Nota 3 2 7 3 4" xfId="40385"/>
    <cellStyle name="Nota 3 2 7 3 5" xfId="40386"/>
    <cellStyle name="Nota 3 2 7 3 6" xfId="40387"/>
    <cellStyle name="Nota 3 2 7 4" xfId="40388"/>
    <cellStyle name="Nota 3 2 7 4 2" xfId="40389"/>
    <cellStyle name="Nota 3 2 7 4 3" xfId="40390"/>
    <cellStyle name="Nota 3 2 7 4 4" xfId="40391"/>
    <cellStyle name="Nota 3 2 7 5" xfId="40392"/>
    <cellStyle name="Nota 3 2 7 6" xfId="40393"/>
    <cellStyle name="Nota 3 2 7 7" xfId="40394"/>
    <cellStyle name="Nota 3 2 7 8" xfId="40395"/>
    <cellStyle name="Nota 3 2 7 9" xfId="40396"/>
    <cellStyle name="Nota 3 2 8" xfId="40397"/>
    <cellStyle name="Nota 3 2 8 10" xfId="40398"/>
    <cellStyle name="Nota 3 2 8 11" xfId="40399"/>
    <cellStyle name="Nota 3 2 8 2" xfId="40400"/>
    <cellStyle name="Nota 3 2 8 2 2" xfId="40401"/>
    <cellStyle name="Nota 3 2 8 2 2 2" xfId="40402"/>
    <cellStyle name="Nota 3 2 8 2 3" xfId="40403"/>
    <cellStyle name="Nota 3 2 8 2 3 2" xfId="40404"/>
    <cellStyle name="Nota 3 2 8 2 4" xfId="40405"/>
    <cellStyle name="Nota 3 2 8 2 4 2" xfId="40406"/>
    <cellStyle name="Nota 3 2 8 2 5" xfId="40407"/>
    <cellStyle name="Nota 3 2 8 2 6" xfId="40408"/>
    <cellStyle name="Nota 3 2 8 2 7" xfId="40409"/>
    <cellStyle name="Nota 3 2 8 3" xfId="40410"/>
    <cellStyle name="Nota 3 2 8 3 2" xfId="40411"/>
    <cellStyle name="Nota 3 2 8 3 3" xfId="40412"/>
    <cellStyle name="Nota 3 2 8 3 4" xfId="40413"/>
    <cellStyle name="Nota 3 2 8 4" xfId="40414"/>
    <cellStyle name="Nota 3 2 8 4 2" xfId="40415"/>
    <cellStyle name="Nota 3 2 8 5" xfId="40416"/>
    <cellStyle name="Nota 3 2 8 5 2" xfId="40417"/>
    <cellStyle name="Nota 3 2 8 6" xfId="40418"/>
    <cellStyle name="Nota 3 2 8 7" xfId="40419"/>
    <cellStyle name="Nota 3 2 8 8" xfId="40420"/>
    <cellStyle name="Nota 3 2 8 9" xfId="40421"/>
    <cellStyle name="Nota 3 2 9" xfId="40422"/>
    <cellStyle name="Nota 3 2 9 10" xfId="40423"/>
    <cellStyle name="Nota 3 2 9 2" xfId="40424"/>
    <cellStyle name="Nota 3 2 9 2 2" xfId="40425"/>
    <cellStyle name="Nota 3 2 9 2 2 2" xfId="40426"/>
    <cellStyle name="Nota 3 2 9 2 3" xfId="40427"/>
    <cellStyle name="Nota 3 2 9 2 3 2" xfId="40428"/>
    <cellStyle name="Nota 3 2 9 2 4" xfId="40429"/>
    <cellStyle name="Nota 3 2 9 2 4 2" xfId="40430"/>
    <cellStyle name="Nota 3 2 9 2 5" xfId="40431"/>
    <cellStyle name="Nota 3 2 9 2 6" xfId="40432"/>
    <cellStyle name="Nota 3 2 9 2 7" xfId="40433"/>
    <cellStyle name="Nota 3 2 9 3" xfId="40434"/>
    <cellStyle name="Nota 3 2 9 3 2" xfId="40435"/>
    <cellStyle name="Nota 3 2 9 4" xfId="40436"/>
    <cellStyle name="Nota 3 2 9 4 2" xfId="40437"/>
    <cellStyle name="Nota 3 2 9 5" xfId="40438"/>
    <cellStyle name="Nota 3 2 9 5 2" xfId="40439"/>
    <cellStyle name="Nota 3 2 9 6" xfId="40440"/>
    <cellStyle name="Nota 3 2 9 7" xfId="40441"/>
    <cellStyle name="Nota 3 2 9 8" xfId="40442"/>
    <cellStyle name="Nota 3 2 9 9" xfId="40443"/>
    <cellStyle name="Nota 3 3" xfId="7188"/>
    <cellStyle name="Nota 3 3 2" xfId="40444"/>
    <cellStyle name="Nota 3 3 3" xfId="40445"/>
    <cellStyle name="Nota 3 3 4" xfId="40446"/>
    <cellStyle name="Nota 3 4" xfId="40447"/>
    <cellStyle name="Nota 3 4 10" xfId="40448"/>
    <cellStyle name="Nota 3 4 2" xfId="40449"/>
    <cellStyle name="Nota 3 4 2 2" xfId="40450"/>
    <cellStyle name="Nota 3 4 2 2 2" xfId="40451"/>
    <cellStyle name="Nota 3 4 2 2 2 2" xfId="40452"/>
    <cellStyle name="Nota 3 4 2 2 3" xfId="40453"/>
    <cellStyle name="Nota 3 4 2 2 4" xfId="40454"/>
    <cellStyle name="Nota 3 4 2 2 5" xfId="40455"/>
    <cellStyle name="Nota 3 4 2 2 6" xfId="40456"/>
    <cellStyle name="Nota 3 4 2 3" xfId="40457"/>
    <cellStyle name="Nota 3 4 2 3 2" xfId="40458"/>
    <cellStyle name="Nota 3 4 2 3 3" xfId="40459"/>
    <cellStyle name="Nota 3 4 2 4" xfId="40460"/>
    <cellStyle name="Nota 3 4 2 5" xfId="40461"/>
    <cellStyle name="Nota 3 4 2 6" xfId="40462"/>
    <cellStyle name="Nota 3 4 2 7" xfId="40463"/>
    <cellStyle name="Nota 3 4 2 8" xfId="40464"/>
    <cellStyle name="Nota 3 4 3" xfId="40465"/>
    <cellStyle name="Nota 3 4 3 2" xfId="40466"/>
    <cellStyle name="Nota 3 4 3 2 2" xfId="40467"/>
    <cellStyle name="Nota 3 4 3 3" xfId="40468"/>
    <cellStyle name="Nota 3 4 3 4" xfId="40469"/>
    <cellStyle name="Nota 3 4 3 5" xfId="40470"/>
    <cellStyle name="Nota 3 4 3 6" xfId="40471"/>
    <cellStyle name="Nota 3 4 4" xfId="40472"/>
    <cellStyle name="Nota 3 4 4 2" xfId="40473"/>
    <cellStyle name="Nota 3 4 4 3" xfId="40474"/>
    <cellStyle name="Nota 3 4 4 4" xfId="40475"/>
    <cellStyle name="Nota 3 4 5" xfId="40476"/>
    <cellStyle name="Nota 3 4 6" xfId="40477"/>
    <cellStyle name="Nota 3 4 7" xfId="40478"/>
    <cellStyle name="Nota 3 4 8" xfId="40479"/>
    <cellStyle name="Nota 3 4 9" xfId="40480"/>
    <cellStyle name="Nota 30" xfId="2692"/>
    <cellStyle name="Nota 30 2" xfId="2693"/>
    <cellStyle name="Nota 30 2 2" xfId="40481"/>
    <cellStyle name="Nota 30 2 2 2" xfId="40482"/>
    <cellStyle name="Nota 30 2 2 3" xfId="40483"/>
    <cellStyle name="Nota 30 2 3" xfId="40484"/>
    <cellStyle name="Nota 30 2 3 10" xfId="40485"/>
    <cellStyle name="Nota 30 2 3 2" xfId="40486"/>
    <cellStyle name="Nota 30 2 3 2 2" xfId="40487"/>
    <cellStyle name="Nota 30 2 3 2 2 2" xfId="40488"/>
    <cellStyle name="Nota 30 2 3 2 2 2 2" xfId="40489"/>
    <cellStyle name="Nota 30 2 3 2 2 3" xfId="40490"/>
    <cellStyle name="Nota 30 2 3 2 2 4" xfId="40491"/>
    <cellStyle name="Nota 30 2 3 2 2 5" xfId="40492"/>
    <cellStyle name="Nota 30 2 3 2 2 6" xfId="40493"/>
    <cellStyle name="Nota 30 2 3 2 3" xfId="40494"/>
    <cellStyle name="Nota 30 2 3 2 3 2" xfId="40495"/>
    <cellStyle name="Nota 30 2 3 2 3 3" xfId="40496"/>
    <cellStyle name="Nota 30 2 3 2 4" xfId="40497"/>
    <cellStyle name="Nota 30 2 3 2 5" xfId="40498"/>
    <cellStyle name="Nota 30 2 3 2 6" xfId="40499"/>
    <cellStyle name="Nota 30 2 3 2 7" xfId="40500"/>
    <cellStyle name="Nota 30 2 3 2 8" xfId="40501"/>
    <cellStyle name="Nota 30 2 3 3" xfId="40502"/>
    <cellStyle name="Nota 30 2 3 3 2" xfId="40503"/>
    <cellStyle name="Nota 30 2 3 3 2 2" xfId="40504"/>
    <cellStyle name="Nota 30 2 3 3 3" xfId="40505"/>
    <cellStyle name="Nota 30 2 3 3 4" xfId="40506"/>
    <cellStyle name="Nota 30 2 3 3 5" xfId="40507"/>
    <cellStyle name="Nota 30 2 3 3 6" xfId="40508"/>
    <cellStyle name="Nota 30 2 3 4" xfId="40509"/>
    <cellStyle name="Nota 30 2 3 4 2" xfId="40510"/>
    <cellStyle name="Nota 30 2 3 4 3" xfId="40511"/>
    <cellStyle name="Nota 30 2 3 4 4" xfId="40512"/>
    <cellStyle name="Nota 30 2 3 5" xfId="40513"/>
    <cellStyle name="Nota 30 2 3 6" xfId="40514"/>
    <cellStyle name="Nota 30 2 3 7" xfId="40515"/>
    <cellStyle name="Nota 30 2 3 8" xfId="40516"/>
    <cellStyle name="Nota 30 2 3 9" xfId="40517"/>
    <cellStyle name="Nota 30 3" xfId="40518"/>
    <cellStyle name="Nota 30 3 2" xfId="40519"/>
    <cellStyle name="Nota 30 3 3" xfId="40520"/>
    <cellStyle name="Nota 30 4" xfId="40521"/>
    <cellStyle name="Nota 30 4 10" xfId="40522"/>
    <cellStyle name="Nota 30 4 2" xfId="40523"/>
    <cellStyle name="Nota 30 4 2 2" xfId="40524"/>
    <cellStyle name="Nota 30 4 2 2 2" xfId="40525"/>
    <cellStyle name="Nota 30 4 2 2 2 2" xfId="40526"/>
    <cellStyle name="Nota 30 4 2 2 3" xfId="40527"/>
    <cellStyle name="Nota 30 4 2 2 4" xfId="40528"/>
    <cellStyle name="Nota 30 4 2 2 5" xfId="40529"/>
    <cellStyle name="Nota 30 4 2 2 6" xfId="40530"/>
    <cellStyle name="Nota 30 4 2 3" xfId="40531"/>
    <cellStyle name="Nota 30 4 2 3 2" xfId="40532"/>
    <cellStyle name="Nota 30 4 2 3 3" xfId="40533"/>
    <cellStyle name="Nota 30 4 2 4" xfId="40534"/>
    <cellStyle name="Nota 30 4 2 5" xfId="40535"/>
    <cellStyle name="Nota 30 4 2 6" xfId="40536"/>
    <cellStyle name="Nota 30 4 2 7" xfId="40537"/>
    <cellStyle name="Nota 30 4 2 8" xfId="40538"/>
    <cellStyle name="Nota 30 4 3" xfId="40539"/>
    <cellStyle name="Nota 30 4 3 2" xfId="40540"/>
    <cellStyle name="Nota 30 4 3 2 2" xfId="40541"/>
    <cellStyle name="Nota 30 4 3 3" xfId="40542"/>
    <cellStyle name="Nota 30 4 3 4" xfId="40543"/>
    <cellStyle name="Nota 30 4 3 5" xfId="40544"/>
    <cellStyle name="Nota 30 4 3 6" xfId="40545"/>
    <cellStyle name="Nota 30 4 4" xfId="40546"/>
    <cellStyle name="Nota 30 4 4 2" xfId="40547"/>
    <cellStyle name="Nota 30 4 4 3" xfId="40548"/>
    <cellStyle name="Nota 30 4 4 4" xfId="40549"/>
    <cellStyle name="Nota 30 4 5" xfId="40550"/>
    <cellStyle name="Nota 30 4 6" xfId="40551"/>
    <cellStyle name="Nota 30 4 7" xfId="40552"/>
    <cellStyle name="Nota 30 4 8" xfId="40553"/>
    <cellStyle name="Nota 30 4 9" xfId="40554"/>
    <cellStyle name="Nota 31" xfId="2694"/>
    <cellStyle name="Nota 31 2" xfId="2695"/>
    <cellStyle name="Nota 31 2 2" xfId="40555"/>
    <cellStyle name="Nota 31 2 2 2" xfId="40556"/>
    <cellStyle name="Nota 31 2 2 3" xfId="40557"/>
    <cellStyle name="Nota 31 2 3" xfId="40558"/>
    <cellStyle name="Nota 31 2 3 10" xfId="40559"/>
    <cellStyle name="Nota 31 2 3 2" xfId="40560"/>
    <cellStyle name="Nota 31 2 3 2 2" xfId="40561"/>
    <cellStyle name="Nota 31 2 3 2 2 2" xfId="40562"/>
    <cellStyle name="Nota 31 2 3 2 2 2 2" xfId="40563"/>
    <cellStyle name="Nota 31 2 3 2 2 3" xfId="40564"/>
    <cellStyle name="Nota 31 2 3 2 2 4" xfId="40565"/>
    <cellStyle name="Nota 31 2 3 2 2 5" xfId="40566"/>
    <cellStyle name="Nota 31 2 3 2 2 6" xfId="40567"/>
    <cellStyle name="Nota 31 2 3 2 3" xfId="40568"/>
    <cellStyle name="Nota 31 2 3 2 3 2" xfId="40569"/>
    <cellStyle name="Nota 31 2 3 2 3 3" xfId="40570"/>
    <cellStyle name="Nota 31 2 3 2 4" xfId="40571"/>
    <cellStyle name="Nota 31 2 3 2 5" xfId="40572"/>
    <cellStyle name="Nota 31 2 3 2 6" xfId="40573"/>
    <cellStyle name="Nota 31 2 3 2 7" xfId="40574"/>
    <cellStyle name="Nota 31 2 3 2 8" xfId="40575"/>
    <cellStyle name="Nota 31 2 3 3" xfId="40576"/>
    <cellStyle name="Nota 31 2 3 3 2" xfId="40577"/>
    <cellStyle name="Nota 31 2 3 3 2 2" xfId="40578"/>
    <cellStyle name="Nota 31 2 3 3 3" xfId="40579"/>
    <cellStyle name="Nota 31 2 3 3 4" xfId="40580"/>
    <cellStyle name="Nota 31 2 3 3 5" xfId="40581"/>
    <cellStyle name="Nota 31 2 3 3 6" xfId="40582"/>
    <cellStyle name="Nota 31 2 3 4" xfId="40583"/>
    <cellStyle name="Nota 31 2 3 4 2" xfId="40584"/>
    <cellStyle name="Nota 31 2 3 4 3" xfId="40585"/>
    <cellStyle name="Nota 31 2 3 4 4" xfId="40586"/>
    <cellStyle name="Nota 31 2 3 5" xfId="40587"/>
    <cellStyle name="Nota 31 2 3 6" xfId="40588"/>
    <cellStyle name="Nota 31 2 3 7" xfId="40589"/>
    <cellStyle name="Nota 31 2 3 8" xfId="40590"/>
    <cellStyle name="Nota 31 2 3 9" xfId="40591"/>
    <cellStyle name="Nota 31 3" xfId="40592"/>
    <cellStyle name="Nota 31 3 2" xfId="40593"/>
    <cellStyle name="Nota 31 3 3" xfId="40594"/>
    <cellStyle name="Nota 31 4" xfId="40595"/>
    <cellStyle name="Nota 31 4 10" xfId="40596"/>
    <cellStyle name="Nota 31 4 2" xfId="40597"/>
    <cellStyle name="Nota 31 4 2 2" xfId="40598"/>
    <cellStyle name="Nota 31 4 2 2 2" xfId="40599"/>
    <cellStyle name="Nota 31 4 2 2 2 2" xfId="40600"/>
    <cellStyle name="Nota 31 4 2 2 3" xfId="40601"/>
    <cellStyle name="Nota 31 4 2 2 4" xfId="40602"/>
    <cellStyle name="Nota 31 4 2 2 5" xfId="40603"/>
    <cellStyle name="Nota 31 4 2 2 6" xfId="40604"/>
    <cellStyle name="Nota 31 4 2 3" xfId="40605"/>
    <cellStyle name="Nota 31 4 2 3 2" xfId="40606"/>
    <cellStyle name="Nota 31 4 2 3 3" xfId="40607"/>
    <cellStyle name="Nota 31 4 2 4" xfId="40608"/>
    <cellStyle name="Nota 31 4 2 5" xfId="40609"/>
    <cellStyle name="Nota 31 4 2 6" xfId="40610"/>
    <cellStyle name="Nota 31 4 2 7" xfId="40611"/>
    <cellStyle name="Nota 31 4 2 8" xfId="40612"/>
    <cellStyle name="Nota 31 4 3" xfId="40613"/>
    <cellStyle name="Nota 31 4 3 2" xfId="40614"/>
    <cellStyle name="Nota 31 4 3 2 2" xfId="40615"/>
    <cellStyle name="Nota 31 4 3 3" xfId="40616"/>
    <cellStyle name="Nota 31 4 3 4" xfId="40617"/>
    <cellStyle name="Nota 31 4 3 5" xfId="40618"/>
    <cellStyle name="Nota 31 4 3 6" xfId="40619"/>
    <cellStyle name="Nota 31 4 4" xfId="40620"/>
    <cellStyle name="Nota 31 4 4 2" xfId="40621"/>
    <cellStyle name="Nota 31 4 4 3" xfId="40622"/>
    <cellStyle name="Nota 31 4 4 4" xfId="40623"/>
    <cellStyle name="Nota 31 4 5" xfId="40624"/>
    <cellStyle name="Nota 31 4 6" xfId="40625"/>
    <cellStyle name="Nota 31 4 7" xfId="40626"/>
    <cellStyle name="Nota 31 4 8" xfId="40627"/>
    <cellStyle name="Nota 31 4 9" xfId="40628"/>
    <cellStyle name="Nota 32" xfId="2696"/>
    <cellStyle name="Nota 32 2" xfId="2697"/>
    <cellStyle name="Nota 32 2 2" xfId="40629"/>
    <cellStyle name="Nota 32 2 2 2" xfId="40630"/>
    <cellStyle name="Nota 32 2 2 3" xfId="40631"/>
    <cellStyle name="Nota 32 2 3" xfId="40632"/>
    <cellStyle name="Nota 32 2 3 10" xfId="40633"/>
    <cellStyle name="Nota 32 2 3 2" xfId="40634"/>
    <cellStyle name="Nota 32 2 3 2 2" xfId="40635"/>
    <cellStyle name="Nota 32 2 3 2 2 2" xfId="40636"/>
    <cellStyle name="Nota 32 2 3 2 2 2 2" xfId="40637"/>
    <cellStyle name="Nota 32 2 3 2 2 3" xfId="40638"/>
    <cellStyle name="Nota 32 2 3 2 2 4" xfId="40639"/>
    <cellStyle name="Nota 32 2 3 2 2 5" xfId="40640"/>
    <cellStyle name="Nota 32 2 3 2 2 6" xfId="40641"/>
    <cellStyle name="Nota 32 2 3 2 3" xfId="40642"/>
    <cellStyle name="Nota 32 2 3 2 3 2" xfId="40643"/>
    <cellStyle name="Nota 32 2 3 2 3 3" xfId="40644"/>
    <cellStyle name="Nota 32 2 3 2 4" xfId="40645"/>
    <cellStyle name="Nota 32 2 3 2 5" xfId="40646"/>
    <cellStyle name="Nota 32 2 3 2 6" xfId="40647"/>
    <cellStyle name="Nota 32 2 3 2 7" xfId="40648"/>
    <cellStyle name="Nota 32 2 3 2 8" xfId="40649"/>
    <cellStyle name="Nota 32 2 3 3" xfId="40650"/>
    <cellStyle name="Nota 32 2 3 3 2" xfId="40651"/>
    <cellStyle name="Nota 32 2 3 3 2 2" xfId="40652"/>
    <cellStyle name="Nota 32 2 3 3 3" xfId="40653"/>
    <cellStyle name="Nota 32 2 3 3 4" xfId="40654"/>
    <cellStyle name="Nota 32 2 3 3 5" xfId="40655"/>
    <cellStyle name="Nota 32 2 3 3 6" xfId="40656"/>
    <cellStyle name="Nota 32 2 3 4" xfId="40657"/>
    <cellStyle name="Nota 32 2 3 4 2" xfId="40658"/>
    <cellStyle name="Nota 32 2 3 4 3" xfId="40659"/>
    <cellStyle name="Nota 32 2 3 4 4" xfId="40660"/>
    <cellStyle name="Nota 32 2 3 5" xfId="40661"/>
    <cellStyle name="Nota 32 2 3 6" xfId="40662"/>
    <cellStyle name="Nota 32 2 3 7" xfId="40663"/>
    <cellStyle name="Nota 32 2 3 8" xfId="40664"/>
    <cellStyle name="Nota 32 2 3 9" xfId="40665"/>
    <cellStyle name="Nota 32 3" xfId="40666"/>
    <cellStyle name="Nota 32 3 2" xfId="40667"/>
    <cellStyle name="Nota 32 3 3" xfId="40668"/>
    <cellStyle name="Nota 32 4" xfId="40669"/>
    <cellStyle name="Nota 32 4 10" xfId="40670"/>
    <cellStyle name="Nota 32 4 2" xfId="40671"/>
    <cellStyle name="Nota 32 4 2 2" xfId="40672"/>
    <cellStyle name="Nota 32 4 2 2 2" xfId="40673"/>
    <cellStyle name="Nota 32 4 2 2 2 2" xfId="40674"/>
    <cellStyle name="Nota 32 4 2 2 3" xfId="40675"/>
    <cellStyle name="Nota 32 4 2 2 4" xfId="40676"/>
    <cellStyle name="Nota 32 4 2 2 5" xfId="40677"/>
    <cellStyle name="Nota 32 4 2 2 6" xfId="40678"/>
    <cellStyle name="Nota 32 4 2 3" xfId="40679"/>
    <cellStyle name="Nota 32 4 2 3 2" xfId="40680"/>
    <cellStyle name="Nota 32 4 2 3 3" xfId="40681"/>
    <cellStyle name="Nota 32 4 2 4" xfId="40682"/>
    <cellStyle name="Nota 32 4 2 5" xfId="40683"/>
    <cellStyle name="Nota 32 4 2 6" xfId="40684"/>
    <cellStyle name="Nota 32 4 2 7" xfId="40685"/>
    <cellStyle name="Nota 32 4 2 8" xfId="40686"/>
    <cellStyle name="Nota 32 4 3" xfId="40687"/>
    <cellStyle name="Nota 32 4 3 2" xfId="40688"/>
    <cellStyle name="Nota 32 4 3 2 2" xfId="40689"/>
    <cellStyle name="Nota 32 4 3 3" xfId="40690"/>
    <cellStyle name="Nota 32 4 3 4" xfId="40691"/>
    <cellStyle name="Nota 32 4 3 5" xfId="40692"/>
    <cellStyle name="Nota 32 4 3 6" xfId="40693"/>
    <cellStyle name="Nota 32 4 4" xfId="40694"/>
    <cellStyle name="Nota 32 4 4 2" xfId="40695"/>
    <cellStyle name="Nota 32 4 4 3" xfId="40696"/>
    <cellStyle name="Nota 32 4 4 4" xfId="40697"/>
    <cellStyle name="Nota 32 4 5" xfId="40698"/>
    <cellStyle name="Nota 32 4 6" xfId="40699"/>
    <cellStyle name="Nota 32 4 7" xfId="40700"/>
    <cellStyle name="Nota 32 4 8" xfId="40701"/>
    <cellStyle name="Nota 32 4 9" xfId="40702"/>
    <cellStyle name="Nota 33" xfId="2698"/>
    <cellStyle name="Nota 33 2" xfId="2699"/>
    <cellStyle name="Nota 33 2 2" xfId="40703"/>
    <cellStyle name="Nota 33 2 2 2" xfId="40704"/>
    <cellStyle name="Nota 33 2 2 3" xfId="40705"/>
    <cellStyle name="Nota 33 2 3" xfId="40706"/>
    <cellStyle name="Nota 33 2 3 10" xfId="40707"/>
    <cellStyle name="Nota 33 2 3 2" xfId="40708"/>
    <cellStyle name="Nota 33 2 3 2 2" xfId="40709"/>
    <cellStyle name="Nota 33 2 3 2 2 2" xfId="40710"/>
    <cellStyle name="Nota 33 2 3 2 2 2 2" xfId="40711"/>
    <cellStyle name="Nota 33 2 3 2 2 3" xfId="40712"/>
    <cellStyle name="Nota 33 2 3 2 2 4" xfId="40713"/>
    <cellStyle name="Nota 33 2 3 2 2 5" xfId="40714"/>
    <cellStyle name="Nota 33 2 3 2 2 6" xfId="40715"/>
    <cellStyle name="Nota 33 2 3 2 3" xfId="40716"/>
    <cellStyle name="Nota 33 2 3 2 3 2" xfId="40717"/>
    <cellStyle name="Nota 33 2 3 2 3 3" xfId="40718"/>
    <cellStyle name="Nota 33 2 3 2 4" xfId="40719"/>
    <cellStyle name="Nota 33 2 3 2 5" xfId="40720"/>
    <cellStyle name="Nota 33 2 3 2 6" xfId="40721"/>
    <cellStyle name="Nota 33 2 3 2 7" xfId="40722"/>
    <cellStyle name="Nota 33 2 3 2 8" xfId="40723"/>
    <cellStyle name="Nota 33 2 3 3" xfId="40724"/>
    <cellStyle name="Nota 33 2 3 3 2" xfId="40725"/>
    <cellStyle name="Nota 33 2 3 3 2 2" xfId="40726"/>
    <cellStyle name="Nota 33 2 3 3 3" xfId="40727"/>
    <cellStyle name="Nota 33 2 3 3 4" xfId="40728"/>
    <cellStyle name="Nota 33 2 3 3 5" xfId="40729"/>
    <cellStyle name="Nota 33 2 3 3 6" xfId="40730"/>
    <cellStyle name="Nota 33 2 3 4" xfId="40731"/>
    <cellStyle name="Nota 33 2 3 4 2" xfId="40732"/>
    <cellStyle name="Nota 33 2 3 4 3" xfId="40733"/>
    <cellStyle name="Nota 33 2 3 4 4" xfId="40734"/>
    <cellStyle name="Nota 33 2 3 5" xfId="40735"/>
    <cellStyle name="Nota 33 2 3 6" xfId="40736"/>
    <cellStyle name="Nota 33 2 3 7" xfId="40737"/>
    <cellStyle name="Nota 33 2 3 8" xfId="40738"/>
    <cellStyle name="Nota 33 2 3 9" xfId="40739"/>
    <cellStyle name="Nota 33 3" xfId="40740"/>
    <cellStyle name="Nota 33 3 2" xfId="40741"/>
    <cellStyle name="Nota 33 3 3" xfId="40742"/>
    <cellStyle name="Nota 33 4" xfId="40743"/>
    <cellStyle name="Nota 33 4 10" xfId="40744"/>
    <cellStyle name="Nota 33 4 2" xfId="40745"/>
    <cellStyle name="Nota 33 4 2 2" xfId="40746"/>
    <cellStyle name="Nota 33 4 2 2 2" xfId="40747"/>
    <cellStyle name="Nota 33 4 2 2 2 2" xfId="40748"/>
    <cellStyle name="Nota 33 4 2 2 3" xfId="40749"/>
    <cellStyle name="Nota 33 4 2 2 4" xfId="40750"/>
    <cellStyle name="Nota 33 4 2 2 5" xfId="40751"/>
    <cellStyle name="Nota 33 4 2 2 6" xfId="40752"/>
    <cellStyle name="Nota 33 4 2 3" xfId="40753"/>
    <cellStyle name="Nota 33 4 2 3 2" xfId="40754"/>
    <cellStyle name="Nota 33 4 2 3 3" xfId="40755"/>
    <cellStyle name="Nota 33 4 2 4" xfId="40756"/>
    <cellStyle name="Nota 33 4 2 5" xfId="40757"/>
    <cellStyle name="Nota 33 4 2 6" xfId="40758"/>
    <cellStyle name="Nota 33 4 2 7" xfId="40759"/>
    <cellStyle name="Nota 33 4 2 8" xfId="40760"/>
    <cellStyle name="Nota 33 4 3" xfId="40761"/>
    <cellStyle name="Nota 33 4 3 2" xfId="40762"/>
    <cellStyle name="Nota 33 4 3 2 2" xfId="40763"/>
    <cellStyle name="Nota 33 4 3 3" xfId="40764"/>
    <cellStyle name="Nota 33 4 3 4" xfId="40765"/>
    <cellStyle name="Nota 33 4 3 5" xfId="40766"/>
    <cellStyle name="Nota 33 4 3 6" xfId="40767"/>
    <cellStyle name="Nota 33 4 4" xfId="40768"/>
    <cellStyle name="Nota 33 4 4 2" xfId="40769"/>
    <cellStyle name="Nota 33 4 4 3" xfId="40770"/>
    <cellStyle name="Nota 33 4 4 4" xfId="40771"/>
    <cellStyle name="Nota 33 4 5" xfId="40772"/>
    <cellStyle name="Nota 33 4 6" xfId="40773"/>
    <cellStyle name="Nota 33 4 7" xfId="40774"/>
    <cellStyle name="Nota 33 4 8" xfId="40775"/>
    <cellStyle name="Nota 33 4 9" xfId="40776"/>
    <cellStyle name="Nota 34" xfId="2700"/>
    <cellStyle name="Nota 34 2" xfId="2701"/>
    <cellStyle name="Nota 34 2 2" xfId="40777"/>
    <cellStyle name="Nota 34 2 2 2" xfId="40778"/>
    <cellStyle name="Nota 34 2 2 3" xfId="40779"/>
    <cellStyle name="Nota 34 2 3" xfId="40780"/>
    <cellStyle name="Nota 34 2 3 10" xfId="40781"/>
    <cellStyle name="Nota 34 2 3 2" xfId="40782"/>
    <cellStyle name="Nota 34 2 3 2 2" xfId="40783"/>
    <cellStyle name="Nota 34 2 3 2 2 2" xfId="40784"/>
    <cellStyle name="Nota 34 2 3 2 2 2 2" xfId="40785"/>
    <cellStyle name="Nota 34 2 3 2 2 3" xfId="40786"/>
    <cellStyle name="Nota 34 2 3 2 2 4" xfId="40787"/>
    <cellStyle name="Nota 34 2 3 2 2 5" xfId="40788"/>
    <cellStyle name="Nota 34 2 3 2 2 6" xfId="40789"/>
    <cellStyle name="Nota 34 2 3 2 3" xfId="40790"/>
    <cellStyle name="Nota 34 2 3 2 3 2" xfId="40791"/>
    <cellStyle name="Nota 34 2 3 2 3 3" xfId="40792"/>
    <cellStyle name="Nota 34 2 3 2 4" xfId="40793"/>
    <cellStyle name="Nota 34 2 3 2 5" xfId="40794"/>
    <cellStyle name="Nota 34 2 3 2 6" xfId="40795"/>
    <cellStyle name="Nota 34 2 3 2 7" xfId="40796"/>
    <cellStyle name="Nota 34 2 3 2 8" xfId="40797"/>
    <cellStyle name="Nota 34 2 3 3" xfId="40798"/>
    <cellStyle name="Nota 34 2 3 3 2" xfId="40799"/>
    <cellStyle name="Nota 34 2 3 3 2 2" xfId="40800"/>
    <cellStyle name="Nota 34 2 3 3 3" xfId="40801"/>
    <cellStyle name="Nota 34 2 3 3 4" xfId="40802"/>
    <cellStyle name="Nota 34 2 3 3 5" xfId="40803"/>
    <cellStyle name="Nota 34 2 3 3 6" xfId="40804"/>
    <cellStyle name="Nota 34 2 3 4" xfId="40805"/>
    <cellStyle name="Nota 34 2 3 4 2" xfId="40806"/>
    <cellStyle name="Nota 34 2 3 4 3" xfId="40807"/>
    <cellStyle name="Nota 34 2 3 4 4" xfId="40808"/>
    <cellStyle name="Nota 34 2 3 5" xfId="40809"/>
    <cellStyle name="Nota 34 2 3 6" xfId="40810"/>
    <cellStyle name="Nota 34 2 3 7" xfId="40811"/>
    <cellStyle name="Nota 34 2 3 8" xfId="40812"/>
    <cellStyle name="Nota 34 2 3 9" xfId="40813"/>
    <cellStyle name="Nota 34 3" xfId="40814"/>
    <cellStyle name="Nota 34 3 2" xfId="40815"/>
    <cellStyle name="Nota 34 3 3" xfId="40816"/>
    <cellStyle name="Nota 34 4" xfId="40817"/>
    <cellStyle name="Nota 34 4 10" xfId="40818"/>
    <cellStyle name="Nota 34 4 2" xfId="40819"/>
    <cellStyle name="Nota 34 4 2 2" xfId="40820"/>
    <cellStyle name="Nota 34 4 2 2 2" xfId="40821"/>
    <cellStyle name="Nota 34 4 2 2 2 2" xfId="40822"/>
    <cellStyle name="Nota 34 4 2 2 3" xfId="40823"/>
    <cellStyle name="Nota 34 4 2 2 4" xfId="40824"/>
    <cellStyle name="Nota 34 4 2 2 5" xfId="40825"/>
    <cellStyle name="Nota 34 4 2 2 6" xfId="40826"/>
    <cellStyle name="Nota 34 4 2 3" xfId="40827"/>
    <cellStyle name="Nota 34 4 2 3 2" xfId="40828"/>
    <cellStyle name="Nota 34 4 2 3 3" xfId="40829"/>
    <cellStyle name="Nota 34 4 2 4" xfId="40830"/>
    <cellStyle name="Nota 34 4 2 5" xfId="40831"/>
    <cellStyle name="Nota 34 4 2 6" xfId="40832"/>
    <cellStyle name="Nota 34 4 2 7" xfId="40833"/>
    <cellStyle name="Nota 34 4 2 8" xfId="40834"/>
    <cellStyle name="Nota 34 4 3" xfId="40835"/>
    <cellStyle name="Nota 34 4 3 2" xfId="40836"/>
    <cellStyle name="Nota 34 4 3 2 2" xfId="40837"/>
    <cellStyle name="Nota 34 4 3 3" xfId="40838"/>
    <cellStyle name="Nota 34 4 3 4" xfId="40839"/>
    <cellStyle name="Nota 34 4 3 5" xfId="40840"/>
    <cellStyle name="Nota 34 4 3 6" xfId="40841"/>
    <cellStyle name="Nota 34 4 4" xfId="40842"/>
    <cellStyle name="Nota 34 4 4 2" xfId="40843"/>
    <cellStyle name="Nota 34 4 4 3" xfId="40844"/>
    <cellStyle name="Nota 34 4 4 4" xfId="40845"/>
    <cellStyle name="Nota 34 4 5" xfId="40846"/>
    <cellStyle name="Nota 34 4 6" xfId="40847"/>
    <cellStyle name="Nota 34 4 7" xfId="40848"/>
    <cellStyle name="Nota 34 4 8" xfId="40849"/>
    <cellStyle name="Nota 34 4 9" xfId="40850"/>
    <cellStyle name="Nota 35" xfId="2702"/>
    <cellStyle name="Nota 35 2" xfId="2703"/>
    <cellStyle name="Nota 35 2 2" xfId="40851"/>
    <cellStyle name="Nota 35 2 2 2" xfId="40852"/>
    <cellStyle name="Nota 35 2 2 3" xfId="40853"/>
    <cellStyle name="Nota 35 2 3" xfId="40854"/>
    <cellStyle name="Nota 35 2 3 10" xfId="40855"/>
    <cellStyle name="Nota 35 2 3 2" xfId="40856"/>
    <cellStyle name="Nota 35 2 3 2 2" xfId="40857"/>
    <cellStyle name="Nota 35 2 3 2 2 2" xfId="40858"/>
    <cellStyle name="Nota 35 2 3 2 2 2 2" xfId="40859"/>
    <cellStyle name="Nota 35 2 3 2 2 3" xfId="40860"/>
    <cellStyle name="Nota 35 2 3 2 2 4" xfId="40861"/>
    <cellStyle name="Nota 35 2 3 2 2 5" xfId="40862"/>
    <cellStyle name="Nota 35 2 3 2 2 6" xfId="40863"/>
    <cellStyle name="Nota 35 2 3 2 3" xfId="40864"/>
    <cellStyle name="Nota 35 2 3 2 3 2" xfId="40865"/>
    <cellStyle name="Nota 35 2 3 2 3 3" xfId="40866"/>
    <cellStyle name="Nota 35 2 3 2 4" xfId="40867"/>
    <cellStyle name="Nota 35 2 3 2 5" xfId="40868"/>
    <cellStyle name="Nota 35 2 3 2 6" xfId="40869"/>
    <cellStyle name="Nota 35 2 3 2 7" xfId="40870"/>
    <cellStyle name="Nota 35 2 3 2 8" xfId="40871"/>
    <cellStyle name="Nota 35 2 3 3" xfId="40872"/>
    <cellStyle name="Nota 35 2 3 3 2" xfId="40873"/>
    <cellStyle name="Nota 35 2 3 3 2 2" xfId="40874"/>
    <cellStyle name="Nota 35 2 3 3 3" xfId="40875"/>
    <cellStyle name="Nota 35 2 3 3 4" xfId="40876"/>
    <cellStyle name="Nota 35 2 3 3 5" xfId="40877"/>
    <cellStyle name="Nota 35 2 3 3 6" xfId="40878"/>
    <cellStyle name="Nota 35 2 3 4" xfId="40879"/>
    <cellStyle name="Nota 35 2 3 4 2" xfId="40880"/>
    <cellStyle name="Nota 35 2 3 4 3" xfId="40881"/>
    <cellStyle name="Nota 35 2 3 4 4" xfId="40882"/>
    <cellStyle name="Nota 35 2 3 5" xfId="40883"/>
    <cellStyle name="Nota 35 2 3 6" xfId="40884"/>
    <cellStyle name="Nota 35 2 3 7" xfId="40885"/>
    <cellStyle name="Nota 35 2 3 8" xfId="40886"/>
    <cellStyle name="Nota 35 2 3 9" xfId="40887"/>
    <cellStyle name="Nota 35 3" xfId="40888"/>
    <cellStyle name="Nota 35 3 2" xfId="40889"/>
    <cellStyle name="Nota 35 3 3" xfId="40890"/>
    <cellStyle name="Nota 35 4" xfId="40891"/>
    <cellStyle name="Nota 35 4 10" xfId="40892"/>
    <cellStyle name="Nota 35 4 2" xfId="40893"/>
    <cellStyle name="Nota 35 4 2 2" xfId="40894"/>
    <cellStyle name="Nota 35 4 2 2 2" xfId="40895"/>
    <cellStyle name="Nota 35 4 2 2 2 2" xfId="40896"/>
    <cellStyle name="Nota 35 4 2 2 3" xfId="40897"/>
    <cellStyle name="Nota 35 4 2 2 4" xfId="40898"/>
    <cellStyle name="Nota 35 4 2 2 5" xfId="40899"/>
    <cellStyle name="Nota 35 4 2 2 6" xfId="40900"/>
    <cellStyle name="Nota 35 4 2 3" xfId="40901"/>
    <cellStyle name="Nota 35 4 2 3 2" xfId="40902"/>
    <cellStyle name="Nota 35 4 2 3 3" xfId="40903"/>
    <cellStyle name="Nota 35 4 2 4" xfId="40904"/>
    <cellStyle name="Nota 35 4 2 5" xfId="40905"/>
    <cellStyle name="Nota 35 4 2 6" xfId="40906"/>
    <cellStyle name="Nota 35 4 2 7" xfId="40907"/>
    <cellStyle name="Nota 35 4 2 8" xfId="40908"/>
    <cellStyle name="Nota 35 4 3" xfId="40909"/>
    <cellStyle name="Nota 35 4 3 2" xfId="40910"/>
    <cellStyle name="Nota 35 4 3 2 2" xfId="40911"/>
    <cellStyle name="Nota 35 4 3 3" xfId="40912"/>
    <cellStyle name="Nota 35 4 3 4" xfId="40913"/>
    <cellStyle name="Nota 35 4 3 5" xfId="40914"/>
    <cellStyle name="Nota 35 4 3 6" xfId="40915"/>
    <cellStyle name="Nota 35 4 4" xfId="40916"/>
    <cellStyle name="Nota 35 4 4 2" xfId="40917"/>
    <cellStyle name="Nota 35 4 4 3" xfId="40918"/>
    <cellStyle name="Nota 35 4 4 4" xfId="40919"/>
    <cellStyle name="Nota 35 4 5" xfId="40920"/>
    <cellStyle name="Nota 35 4 6" xfId="40921"/>
    <cellStyle name="Nota 35 4 7" xfId="40922"/>
    <cellStyle name="Nota 35 4 8" xfId="40923"/>
    <cellStyle name="Nota 35 4 9" xfId="40924"/>
    <cellStyle name="Nota 36" xfId="2704"/>
    <cellStyle name="Nota 36 2" xfId="2705"/>
    <cellStyle name="Nota 36 2 2" xfId="40925"/>
    <cellStyle name="Nota 36 2 2 2" xfId="40926"/>
    <cellStyle name="Nota 36 2 2 3" xfId="40927"/>
    <cellStyle name="Nota 36 2 3" xfId="40928"/>
    <cellStyle name="Nota 36 2 3 10" xfId="40929"/>
    <cellStyle name="Nota 36 2 3 2" xfId="40930"/>
    <cellStyle name="Nota 36 2 3 2 2" xfId="40931"/>
    <cellStyle name="Nota 36 2 3 2 2 2" xfId="40932"/>
    <cellStyle name="Nota 36 2 3 2 2 2 2" xfId="40933"/>
    <cellStyle name="Nota 36 2 3 2 2 3" xfId="40934"/>
    <cellStyle name="Nota 36 2 3 2 2 4" xfId="40935"/>
    <cellStyle name="Nota 36 2 3 2 2 5" xfId="40936"/>
    <cellStyle name="Nota 36 2 3 2 2 6" xfId="40937"/>
    <cellStyle name="Nota 36 2 3 2 3" xfId="40938"/>
    <cellStyle name="Nota 36 2 3 2 3 2" xfId="40939"/>
    <cellStyle name="Nota 36 2 3 2 3 3" xfId="40940"/>
    <cellStyle name="Nota 36 2 3 2 4" xfId="40941"/>
    <cellStyle name="Nota 36 2 3 2 5" xfId="40942"/>
    <cellStyle name="Nota 36 2 3 2 6" xfId="40943"/>
    <cellStyle name="Nota 36 2 3 2 7" xfId="40944"/>
    <cellStyle name="Nota 36 2 3 2 8" xfId="40945"/>
    <cellStyle name="Nota 36 2 3 3" xfId="40946"/>
    <cellStyle name="Nota 36 2 3 3 2" xfId="40947"/>
    <cellStyle name="Nota 36 2 3 3 2 2" xfId="40948"/>
    <cellStyle name="Nota 36 2 3 3 3" xfId="40949"/>
    <cellStyle name="Nota 36 2 3 3 4" xfId="40950"/>
    <cellStyle name="Nota 36 2 3 3 5" xfId="40951"/>
    <cellStyle name="Nota 36 2 3 3 6" xfId="40952"/>
    <cellStyle name="Nota 36 2 3 4" xfId="40953"/>
    <cellStyle name="Nota 36 2 3 4 2" xfId="40954"/>
    <cellStyle name="Nota 36 2 3 4 3" xfId="40955"/>
    <cellStyle name="Nota 36 2 3 4 4" xfId="40956"/>
    <cellStyle name="Nota 36 2 3 5" xfId="40957"/>
    <cellStyle name="Nota 36 2 3 6" xfId="40958"/>
    <cellStyle name="Nota 36 2 3 7" xfId="40959"/>
    <cellStyle name="Nota 36 2 3 8" xfId="40960"/>
    <cellStyle name="Nota 36 2 3 9" xfId="40961"/>
    <cellStyle name="Nota 36 3" xfId="40962"/>
    <cellStyle name="Nota 36 3 2" xfId="40963"/>
    <cellStyle name="Nota 36 3 3" xfId="40964"/>
    <cellStyle name="Nota 36 4" xfId="40965"/>
    <cellStyle name="Nota 36 4 10" xfId="40966"/>
    <cellStyle name="Nota 36 4 2" xfId="40967"/>
    <cellStyle name="Nota 36 4 2 2" xfId="40968"/>
    <cellStyle name="Nota 36 4 2 2 2" xfId="40969"/>
    <cellStyle name="Nota 36 4 2 2 2 2" xfId="40970"/>
    <cellStyle name="Nota 36 4 2 2 3" xfId="40971"/>
    <cellStyle name="Nota 36 4 2 2 4" xfId="40972"/>
    <cellStyle name="Nota 36 4 2 2 5" xfId="40973"/>
    <cellStyle name="Nota 36 4 2 2 6" xfId="40974"/>
    <cellStyle name="Nota 36 4 2 3" xfId="40975"/>
    <cellStyle name="Nota 36 4 2 3 2" xfId="40976"/>
    <cellStyle name="Nota 36 4 2 3 3" xfId="40977"/>
    <cellStyle name="Nota 36 4 2 4" xfId="40978"/>
    <cellStyle name="Nota 36 4 2 5" xfId="40979"/>
    <cellStyle name="Nota 36 4 2 6" xfId="40980"/>
    <cellStyle name="Nota 36 4 2 7" xfId="40981"/>
    <cellStyle name="Nota 36 4 2 8" xfId="40982"/>
    <cellStyle name="Nota 36 4 3" xfId="40983"/>
    <cellStyle name="Nota 36 4 3 2" xfId="40984"/>
    <cellStyle name="Nota 36 4 3 2 2" xfId="40985"/>
    <cellStyle name="Nota 36 4 3 3" xfId="40986"/>
    <cellStyle name="Nota 36 4 3 4" xfId="40987"/>
    <cellStyle name="Nota 36 4 3 5" xfId="40988"/>
    <cellStyle name="Nota 36 4 3 6" xfId="40989"/>
    <cellStyle name="Nota 36 4 4" xfId="40990"/>
    <cellStyle name="Nota 36 4 4 2" xfId="40991"/>
    <cellStyle name="Nota 36 4 4 3" xfId="40992"/>
    <cellStyle name="Nota 36 4 4 4" xfId="40993"/>
    <cellStyle name="Nota 36 4 5" xfId="40994"/>
    <cellStyle name="Nota 36 4 6" xfId="40995"/>
    <cellStyle name="Nota 36 4 7" xfId="40996"/>
    <cellStyle name="Nota 36 4 8" xfId="40997"/>
    <cellStyle name="Nota 36 4 9" xfId="40998"/>
    <cellStyle name="Nota 37" xfId="2706"/>
    <cellStyle name="Nota 37 2" xfId="2707"/>
    <cellStyle name="Nota 37 2 2" xfId="40999"/>
    <cellStyle name="Nota 37 2 2 2" xfId="41000"/>
    <cellStyle name="Nota 37 2 2 3" xfId="41001"/>
    <cellStyle name="Nota 37 2 3" xfId="41002"/>
    <cellStyle name="Nota 37 2 3 10" xfId="41003"/>
    <cellStyle name="Nota 37 2 3 2" xfId="41004"/>
    <cellStyle name="Nota 37 2 3 2 2" xfId="41005"/>
    <cellStyle name="Nota 37 2 3 2 2 2" xfId="41006"/>
    <cellStyle name="Nota 37 2 3 2 2 2 2" xfId="41007"/>
    <cellStyle name="Nota 37 2 3 2 2 3" xfId="41008"/>
    <cellStyle name="Nota 37 2 3 2 2 4" xfId="41009"/>
    <cellStyle name="Nota 37 2 3 2 2 5" xfId="41010"/>
    <cellStyle name="Nota 37 2 3 2 2 6" xfId="41011"/>
    <cellStyle name="Nota 37 2 3 2 3" xfId="41012"/>
    <cellStyle name="Nota 37 2 3 2 3 2" xfId="41013"/>
    <cellStyle name="Nota 37 2 3 2 3 3" xfId="41014"/>
    <cellStyle name="Nota 37 2 3 2 4" xfId="41015"/>
    <cellStyle name="Nota 37 2 3 2 5" xfId="41016"/>
    <cellStyle name="Nota 37 2 3 2 6" xfId="41017"/>
    <cellStyle name="Nota 37 2 3 2 7" xfId="41018"/>
    <cellStyle name="Nota 37 2 3 2 8" xfId="41019"/>
    <cellStyle name="Nota 37 2 3 3" xfId="41020"/>
    <cellStyle name="Nota 37 2 3 3 2" xfId="41021"/>
    <cellStyle name="Nota 37 2 3 3 2 2" xfId="41022"/>
    <cellStyle name="Nota 37 2 3 3 3" xfId="41023"/>
    <cellStyle name="Nota 37 2 3 3 4" xfId="41024"/>
    <cellStyle name="Nota 37 2 3 3 5" xfId="41025"/>
    <cellStyle name="Nota 37 2 3 3 6" xfId="41026"/>
    <cellStyle name="Nota 37 2 3 4" xfId="41027"/>
    <cellStyle name="Nota 37 2 3 4 2" xfId="41028"/>
    <cellStyle name="Nota 37 2 3 4 3" xfId="41029"/>
    <cellStyle name="Nota 37 2 3 4 4" xfId="41030"/>
    <cellStyle name="Nota 37 2 3 5" xfId="41031"/>
    <cellStyle name="Nota 37 2 3 6" xfId="41032"/>
    <cellStyle name="Nota 37 2 3 7" xfId="41033"/>
    <cellStyle name="Nota 37 2 3 8" xfId="41034"/>
    <cellStyle name="Nota 37 2 3 9" xfId="41035"/>
    <cellStyle name="Nota 37 3" xfId="41036"/>
    <cellStyle name="Nota 37 3 2" xfId="41037"/>
    <cellStyle name="Nota 37 3 3" xfId="41038"/>
    <cellStyle name="Nota 37 4" xfId="41039"/>
    <cellStyle name="Nota 37 4 10" xfId="41040"/>
    <cellStyle name="Nota 37 4 2" xfId="41041"/>
    <cellStyle name="Nota 37 4 2 2" xfId="41042"/>
    <cellStyle name="Nota 37 4 2 2 2" xfId="41043"/>
    <cellStyle name="Nota 37 4 2 2 2 2" xfId="41044"/>
    <cellStyle name="Nota 37 4 2 2 3" xfId="41045"/>
    <cellStyle name="Nota 37 4 2 2 4" xfId="41046"/>
    <cellStyle name="Nota 37 4 2 2 5" xfId="41047"/>
    <cellStyle name="Nota 37 4 2 2 6" xfId="41048"/>
    <cellStyle name="Nota 37 4 2 3" xfId="41049"/>
    <cellStyle name="Nota 37 4 2 3 2" xfId="41050"/>
    <cellStyle name="Nota 37 4 2 3 3" xfId="41051"/>
    <cellStyle name="Nota 37 4 2 4" xfId="41052"/>
    <cellStyle name="Nota 37 4 2 5" xfId="41053"/>
    <cellStyle name="Nota 37 4 2 6" xfId="41054"/>
    <cellStyle name="Nota 37 4 2 7" xfId="41055"/>
    <cellStyle name="Nota 37 4 2 8" xfId="41056"/>
    <cellStyle name="Nota 37 4 3" xfId="41057"/>
    <cellStyle name="Nota 37 4 3 2" xfId="41058"/>
    <cellStyle name="Nota 37 4 3 2 2" xfId="41059"/>
    <cellStyle name="Nota 37 4 3 3" xfId="41060"/>
    <cellStyle name="Nota 37 4 3 4" xfId="41061"/>
    <cellStyle name="Nota 37 4 3 5" xfId="41062"/>
    <cellStyle name="Nota 37 4 3 6" xfId="41063"/>
    <cellStyle name="Nota 37 4 4" xfId="41064"/>
    <cellStyle name="Nota 37 4 4 2" xfId="41065"/>
    <cellStyle name="Nota 37 4 4 3" xfId="41066"/>
    <cellStyle name="Nota 37 4 4 4" xfId="41067"/>
    <cellStyle name="Nota 37 4 5" xfId="41068"/>
    <cellStyle name="Nota 37 4 6" xfId="41069"/>
    <cellStyle name="Nota 37 4 7" xfId="41070"/>
    <cellStyle name="Nota 37 4 8" xfId="41071"/>
    <cellStyle name="Nota 37 4 9" xfId="41072"/>
    <cellStyle name="Nota 38" xfId="2708"/>
    <cellStyle name="Nota 38 2" xfId="2709"/>
    <cellStyle name="Nota 38 2 2" xfId="41073"/>
    <cellStyle name="Nota 38 2 2 2" xfId="41074"/>
    <cellStyle name="Nota 38 2 2 3" xfId="41075"/>
    <cellStyle name="Nota 38 2 3" xfId="41076"/>
    <cellStyle name="Nota 38 2 3 10" xfId="41077"/>
    <cellStyle name="Nota 38 2 3 2" xfId="41078"/>
    <cellStyle name="Nota 38 2 3 2 2" xfId="41079"/>
    <cellStyle name="Nota 38 2 3 2 2 2" xfId="41080"/>
    <cellStyle name="Nota 38 2 3 2 2 2 2" xfId="41081"/>
    <cellStyle name="Nota 38 2 3 2 2 3" xfId="41082"/>
    <cellStyle name="Nota 38 2 3 2 2 4" xfId="41083"/>
    <cellStyle name="Nota 38 2 3 2 2 5" xfId="41084"/>
    <cellStyle name="Nota 38 2 3 2 2 6" xfId="41085"/>
    <cellStyle name="Nota 38 2 3 2 3" xfId="41086"/>
    <cellStyle name="Nota 38 2 3 2 3 2" xfId="41087"/>
    <cellStyle name="Nota 38 2 3 2 3 3" xfId="41088"/>
    <cellStyle name="Nota 38 2 3 2 4" xfId="41089"/>
    <cellStyle name="Nota 38 2 3 2 5" xfId="41090"/>
    <cellStyle name="Nota 38 2 3 2 6" xfId="41091"/>
    <cellStyle name="Nota 38 2 3 2 7" xfId="41092"/>
    <cellStyle name="Nota 38 2 3 2 8" xfId="41093"/>
    <cellStyle name="Nota 38 2 3 3" xfId="41094"/>
    <cellStyle name="Nota 38 2 3 3 2" xfId="41095"/>
    <cellStyle name="Nota 38 2 3 3 2 2" xfId="41096"/>
    <cellStyle name="Nota 38 2 3 3 3" xfId="41097"/>
    <cellStyle name="Nota 38 2 3 3 4" xfId="41098"/>
    <cellStyle name="Nota 38 2 3 3 5" xfId="41099"/>
    <cellStyle name="Nota 38 2 3 3 6" xfId="41100"/>
    <cellStyle name="Nota 38 2 3 4" xfId="41101"/>
    <cellStyle name="Nota 38 2 3 4 2" xfId="41102"/>
    <cellStyle name="Nota 38 2 3 4 3" xfId="41103"/>
    <cellStyle name="Nota 38 2 3 4 4" xfId="41104"/>
    <cellStyle name="Nota 38 2 3 5" xfId="41105"/>
    <cellStyle name="Nota 38 2 3 6" xfId="41106"/>
    <cellStyle name="Nota 38 2 3 7" xfId="41107"/>
    <cellStyle name="Nota 38 2 3 8" xfId="41108"/>
    <cellStyle name="Nota 38 2 3 9" xfId="41109"/>
    <cellStyle name="Nota 38 3" xfId="41110"/>
    <cellStyle name="Nota 38 3 2" xfId="41111"/>
    <cellStyle name="Nota 38 3 3" xfId="41112"/>
    <cellStyle name="Nota 38 4" xfId="41113"/>
    <cellStyle name="Nota 38 4 10" xfId="41114"/>
    <cellStyle name="Nota 38 4 2" xfId="41115"/>
    <cellStyle name="Nota 38 4 2 2" xfId="41116"/>
    <cellStyle name="Nota 38 4 2 2 2" xfId="41117"/>
    <cellStyle name="Nota 38 4 2 2 2 2" xfId="41118"/>
    <cellStyle name="Nota 38 4 2 2 3" xfId="41119"/>
    <cellStyle name="Nota 38 4 2 2 4" xfId="41120"/>
    <cellStyle name="Nota 38 4 2 2 5" xfId="41121"/>
    <cellStyle name="Nota 38 4 2 2 6" xfId="41122"/>
    <cellStyle name="Nota 38 4 2 3" xfId="41123"/>
    <cellStyle name="Nota 38 4 2 3 2" xfId="41124"/>
    <cellStyle name="Nota 38 4 2 3 3" xfId="41125"/>
    <cellStyle name="Nota 38 4 2 4" xfId="41126"/>
    <cellStyle name="Nota 38 4 2 5" xfId="41127"/>
    <cellStyle name="Nota 38 4 2 6" xfId="41128"/>
    <cellStyle name="Nota 38 4 2 7" xfId="41129"/>
    <cellStyle name="Nota 38 4 2 8" xfId="41130"/>
    <cellStyle name="Nota 38 4 3" xfId="41131"/>
    <cellStyle name="Nota 38 4 3 2" xfId="41132"/>
    <cellStyle name="Nota 38 4 3 2 2" xfId="41133"/>
    <cellStyle name="Nota 38 4 3 3" xfId="41134"/>
    <cellStyle name="Nota 38 4 3 4" xfId="41135"/>
    <cellStyle name="Nota 38 4 3 5" xfId="41136"/>
    <cellStyle name="Nota 38 4 3 6" xfId="41137"/>
    <cellStyle name="Nota 38 4 4" xfId="41138"/>
    <cellStyle name="Nota 38 4 4 2" xfId="41139"/>
    <cellStyle name="Nota 38 4 4 3" xfId="41140"/>
    <cellStyle name="Nota 38 4 4 4" xfId="41141"/>
    <cellStyle name="Nota 38 4 5" xfId="41142"/>
    <cellStyle name="Nota 38 4 6" xfId="41143"/>
    <cellStyle name="Nota 38 4 7" xfId="41144"/>
    <cellStyle name="Nota 38 4 8" xfId="41145"/>
    <cellStyle name="Nota 38 4 9" xfId="41146"/>
    <cellStyle name="Nota 39" xfId="2710"/>
    <cellStyle name="Nota 39 2" xfId="2711"/>
    <cellStyle name="Nota 39 2 2" xfId="41147"/>
    <cellStyle name="Nota 39 2 2 2" xfId="41148"/>
    <cellStyle name="Nota 39 2 2 3" xfId="41149"/>
    <cellStyle name="Nota 39 2 3" xfId="41150"/>
    <cellStyle name="Nota 39 2 3 10" xfId="41151"/>
    <cellStyle name="Nota 39 2 3 2" xfId="41152"/>
    <cellStyle name="Nota 39 2 3 2 2" xfId="41153"/>
    <cellStyle name="Nota 39 2 3 2 2 2" xfId="41154"/>
    <cellStyle name="Nota 39 2 3 2 2 2 2" xfId="41155"/>
    <cellStyle name="Nota 39 2 3 2 2 3" xfId="41156"/>
    <cellStyle name="Nota 39 2 3 2 2 4" xfId="41157"/>
    <cellStyle name="Nota 39 2 3 2 2 5" xfId="41158"/>
    <cellStyle name="Nota 39 2 3 2 2 6" xfId="41159"/>
    <cellStyle name="Nota 39 2 3 2 3" xfId="41160"/>
    <cellStyle name="Nota 39 2 3 2 3 2" xfId="41161"/>
    <cellStyle name="Nota 39 2 3 2 3 3" xfId="41162"/>
    <cellStyle name="Nota 39 2 3 2 4" xfId="41163"/>
    <cellStyle name="Nota 39 2 3 2 5" xfId="41164"/>
    <cellStyle name="Nota 39 2 3 2 6" xfId="41165"/>
    <cellStyle name="Nota 39 2 3 2 7" xfId="41166"/>
    <cellStyle name="Nota 39 2 3 2 8" xfId="41167"/>
    <cellStyle name="Nota 39 2 3 3" xfId="41168"/>
    <cellStyle name="Nota 39 2 3 3 2" xfId="41169"/>
    <cellStyle name="Nota 39 2 3 3 2 2" xfId="41170"/>
    <cellStyle name="Nota 39 2 3 3 3" xfId="41171"/>
    <cellStyle name="Nota 39 2 3 3 4" xfId="41172"/>
    <cellStyle name="Nota 39 2 3 3 5" xfId="41173"/>
    <cellStyle name="Nota 39 2 3 3 6" xfId="41174"/>
    <cellStyle name="Nota 39 2 3 4" xfId="41175"/>
    <cellStyle name="Nota 39 2 3 4 2" xfId="41176"/>
    <cellStyle name="Nota 39 2 3 4 3" xfId="41177"/>
    <cellStyle name="Nota 39 2 3 4 4" xfId="41178"/>
    <cellStyle name="Nota 39 2 3 5" xfId="41179"/>
    <cellStyle name="Nota 39 2 3 6" xfId="41180"/>
    <cellStyle name="Nota 39 2 3 7" xfId="41181"/>
    <cellStyle name="Nota 39 2 3 8" xfId="41182"/>
    <cellStyle name="Nota 39 2 3 9" xfId="41183"/>
    <cellStyle name="Nota 39 3" xfId="41184"/>
    <cellStyle name="Nota 39 3 2" xfId="41185"/>
    <cellStyle name="Nota 39 3 3" xfId="41186"/>
    <cellStyle name="Nota 39 4" xfId="41187"/>
    <cellStyle name="Nota 39 4 10" xfId="41188"/>
    <cellStyle name="Nota 39 4 2" xfId="41189"/>
    <cellStyle name="Nota 39 4 2 2" xfId="41190"/>
    <cellStyle name="Nota 39 4 2 2 2" xfId="41191"/>
    <cellStyle name="Nota 39 4 2 2 2 2" xfId="41192"/>
    <cellStyle name="Nota 39 4 2 2 3" xfId="41193"/>
    <cellStyle name="Nota 39 4 2 2 4" xfId="41194"/>
    <cellStyle name="Nota 39 4 2 2 5" xfId="41195"/>
    <cellStyle name="Nota 39 4 2 2 6" xfId="41196"/>
    <cellStyle name="Nota 39 4 2 3" xfId="41197"/>
    <cellStyle name="Nota 39 4 2 3 2" xfId="41198"/>
    <cellStyle name="Nota 39 4 2 3 3" xfId="41199"/>
    <cellStyle name="Nota 39 4 2 4" xfId="41200"/>
    <cellStyle name="Nota 39 4 2 5" xfId="41201"/>
    <cellStyle name="Nota 39 4 2 6" xfId="41202"/>
    <cellStyle name="Nota 39 4 2 7" xfId="41203"/>
    <cellStyle name="Nota 39 4 2 8" xfId="41204"/>
    <cellStyle name="Nota 39 4 3" xfId="41205"/>
    <cellStyle name="Nota 39 4 3 2" xfId="41206"/>
    <cellStyle name="Nota 39 4 3 2 2" xfId="41207"/>
    <cellStyle name="Nota 39 4 3 3" xfId="41208"/>
    <cellStyle name="Nota 39 4 3 4" xfId="41209"/>
    <cellStyle name="Nota 39 4 3 5" xfId="41210"/>
    <cellStyle name="Nota 39 4 3 6" xfId="41211"/>
    <cellStyle name="Nota 39 4 4" xfId="41212"/>
    <cellStyle name="Nota 39 4 4 2" xfId="41213"/>
    <cellStyle name="Nota 39 4 4 3" xfId="41214"/>
    <cellStyle name="Nota 39 4 4 4" xfId="41215"/>
    <cellStyle name="Nota 39 4 5" xfId="41216"/>
    <cellStyle name="Nota 39 4 6" xfId="41217"/>
    <cellStyle name="Nota 39 4 7" xfId="41218"/>
    <cellStyle name="Nota 39 4 8" xfId="41219"/>
    <cellStyle name="Nota 39 4 9" xfId="41220"/>
    <cellStyle name="Nota 4" xfId="1170"/>
    <cellStyle name="Nota 4 2" xfId="1171"/>
    <cellStyle name="Nota 4 2 2" xfId="41221"/>
    <cellStyle name="Nota 4 2 2 2" xfId="41222"/>
    <cellStyle name="Nota 4 2 2 2 2" xfId="41223"/>
    <cellStyle name="Nota 4 2 2 2 2 10" xfId="41224"/>
    <cellStyle name="Nota 4 2 2 2 2 2" xfId="41225"/>
    <cellStyle name="Nota 4 2 2 2 2 2 2" xfId="41226"/>
    <cellStyle name="Nota 4 2 2 2 2 2 2 2" xfId="41227"/>
    <cellStyle name="Nota 4 2 2 2 2 2 3" xfId="41228"/>
    <cellStyle name="Nota 4 2 2 2 2 2 3 2" xfId="41229"/>
    <cellStyle name="Nota 4 2 2 2 2 2 4" xfId="41230"/>
    <cellStyle name="Nota 4 2 2 2 2 2 4 2" xfId="41231"/>
    <cellStyle name="Nota 4 2 2 2 2 2 5" xfId="41232"/>
    <cellStyle name="Nota 4 2 2 2 2 2 6" xfId="41233"/>
    <cellStyle name="Nota 4 2 2 2 2 2 7" xfId="41234"/>
    <cellStyle name="Nota 4 2 2 2 2 3" xfId="41235"/>
    <cellStyle name="Nota 4 2 2 2 2 3 2" xfId="41236"/>
    <cellStyle name="Nota 4 2 2 2 2 4" xfId="41237"/>
    <cellStyle name="Nota 4 2 2 2 2 4 2" xfId="41238"/>
    <cellStyle name="Nota 4 2 2 2 2 5" xfId="41239"/>
    <cellStyle name="Nota 4 2 2 2 2 5 2" xfId="41240"/>
    <cellStyle name="Nota 4 2 2 2 2 6" xfId="41241"/>
    <cellStyle name="Nota 4 2 2 2 2 7" xfId="41242"/>
    <cellStyle name="Nota 4 2 2 2 2 8" xfId="41243"/>
    <cellStyle name="Nota 4 2 2 2 2 9" xfId="41244"/>
    <cellStyle name="Nota 4 2 2 2 3" xfId="41245"/>
    <cellStyle name="Nota 4 2 2 2 3 2" xfId="41246"/>
    <cellStyle name="Nota 4 2 2 2 3 2 2" xfId="41247"/>
    <cellStyle name="Nota 4 2 2 2 3 3" xfId="41248"/>
    <cellStyle name="Nota 4 2 2 2 3 3 2" xfId="41249"/>
    <cellStyle name="Nota 4 2 2 2 3 4" xfId="41250"/>
    <cellStyle name="Nota 4 2 2 2 3 4 2" xfId="41251"/>
    <cellStyle name="Nota 4 2 2 2 3 5" xfId="41252"/>
    <cellStyle name="Nota 4 2 2 2 3 6" xfId="41253"/>
    <cellStyle name="Nota 4 2 2 2 3 7" xfId="41254"/>
    <cellStyle name="Nota 4 2 2 2 4" xfId="41255"/>
    <cellStyle name="Nota 4 2 2 3" xfId="41256"/>
    <cellStyle name="Nota 4 2 2 4" xfId="41257"/>
    <cellStyle name="Nota 4 2 3" xfId="41258"/>
    <cellStyle name="Nota 4 2 3 10" xfId="41259"/>
    <cellStyle name="Nota 4 2 3 2" xfId="41260"/>
    <cellStyle name="Nota 4 2 3 2 2" xfId="41261"/>
    <cellStyle name="Nota 4 2 3 2 2 2" xfId="41262"/>
    <cellStyle name="Nota 4 2 3 2 2 2 2" xfId="41263"/>
    <cellStyle name="Nota 4 2 3 2 2 3" xfId="41264"/>
    <cellStyle name="Nota 4 2 3 2 2 4" xfId="41265"/>
    <cellStyle name="Nota 4 2 3 2 2 5" xfId="41266"/>
    <cellStyle name="Nota 4 2 3 2 2 6" xfId="41267"/>
    <cellStyle name="Nota 4 2 3 2 3" xfId="41268"/>
    <cellStyle name="Nota 4 2 3 2 3 2" xfId="41269"/>
    <cellStyle name="Nota 4 2 3 2 3 3" xfId="41270"/>
    <cellStyle name="Nota 4 2 3 2 4" xfId="41271"/>
    <cellStyle name="Nota 4 2 3 2 5" xfId="41272"/>
    <cellStyle name="Nota 4 2 3 2 6" xfId="41273"/>
    <cellStyle name="Nota 4 2 3 2 7" xfId="41274"/>
    <cellStyle name="Nota 4 2 3 2 8" xfId="41275"/>
    <cellStyle name="Nota 4 2 3 3" xfId="41276"/>
    <cellStyle name="Nota 4 2 3 3 2" xfId="41277"/>
    <cellStyle name="Nota 4 2 3 3 2 2" xfId="41278"/>
    <cellStyle name="Nota 4 2 3 3 3" xfId="41279"/>
    <cellStyle name="Nota 4 2 3 3 4" xfId="41280"/>
    <cellStyle name="Nota 4 2 3 3 5" xfId="41281"/>
    <cellStyle name="Nota 4 2 3 3 6" xfId="41282"/>
    <cellStyle name="Nota 4 2 3 4" xfId="41283"/>
    <cellStyle name="Nota 4 2 3 4 2" xfId="41284"/>
    <cellStyle name="Nota 4 2 3 4 3" xfId="41285"/>
    <cellStyle name="Nota 4 2 3 4 4" xfId="41286"/>
    <cellStyle name="Nota 4 2 3 5" xfId="41287"/>
    <cellStyle name="Nota 4 2 3 6" xfId="41288"/>
    <cellStyle name="Nota 4 2 3 7" xfId="41289"/>
    <cellStyle name="Nota 4 2 3 8" xfId="41290"/>
    <cellStyle name="Nota 4 2 3 9" xfId="41291"/>
    <cellStyle name="Nota 4 2 4" xfId="41292"/>
    <cellStyle name="Nota 4 2 4 2" xfId="41293"/>
    <cellStyle name="Nota 4 2 4 2 10" xfId="41294"/>
    <cellStyle name="Nota 4 2 4 2 2" xfId="41295"/>
    <cellStyle name="Nota 4 2 4 2 2 2" xfId="41296"/>
    <cellStyle name="Nota 4 2 4 2 2 2 2" xfId="41297"/>
    <cellStyle name="Nota 4 2 4 2 2 3" xfId="41298"/>
    <cellStyle name="Nota 4 2 4 2 2 3 2" xfId="41299"/>
    <cellStyle name="Nota 4 2 4 2 2 4" xfId="41300"/>
    <cellStyle name="Nota 4 2 4 2 2 4 2" xfId="41301"/>
    <cellStyle name="Nota 4 2 4 2 2 5" xfId="41302"/>
    <cellStyle name="Nota 4 2 4 2 2 6" xfId="41303"/>
    <cellStyle name="Nota 4 2 4 2 2 7" xfId="41304"/>
    <cellStyle name="Nota 4 2 4 2 3" xfId="41305"/>
    <cellStyle name="Nota 4 2 4 2 3 2" xfId="41306"/>
    <cellStyle name="Nota 4 2 4 2 4" xfId="41307"/>
    <cellStyle name="Nota 4 2 4 2 4 2" xfId="41308"/>
    <cellStyle name="Nota 4 2 4 2 5" xfId="41309"/>
    <cellStyle name="Nota 4 2 4 2 5 2" xfId="41310"/>
    <cellStyle name="Nota 4 2 4 2 6" xfId="41311"/>
    <cellStyle name="Nota 4 2 4 2 7" xfId="41312"/>
    <cellStyle name="Nota 4 2 4 2 8" xfId="41313"/>
    <cellStyle name="Nota 4 2 4 2 9" xfId="41314"/>
    <cellStyle name="Nota 4 2 4 3" xfId="41315"/>
    <cellStyle name="Nota 4 2 4 3 2" xfId="41316"/>
    <cellStyle name="Nota 4 2 4 3 2 2" xfId="41317"/>
    <cellStyle name="Nota 4 2 4 3 3" xfId="41318"/>
    <cellStyle name="Nota 4 2 4 3 3 2" xfId="41319"/>
    <cellStyle name="Nota 4 2 4 3 4" xfId="41320"/>
    <cellStyle name="Nota 4 2 4 3 4 2" xfId="41321"/>
    <cellStyle name="Nota 4 2 4 3 5" xfId="41322"/>
    <cellStyle name="Nota 4 2 4 3 6" xfId="41323"/>
    <cellStyle name="Nota 4 2 4 3 7" xfId="41324"/>
    <cellStyle name="Nota 4 2 4 4" xfId="41325"/>
    <cellStyle name="Nota 4 2 5" xfId="41326"/>
    <cellStyle name="Nota 4 2 5 10" xfId="41327"/>
    <cellStyle name="Nota 4 2 5 11" xfId="41328"/>
    <cellStyle name="Nota 4 2 5 2" xfId="41329"/>
    <cellStyle name="Nota 4 2 5 2 2" xfId="41330"/>
    <cellStyle name="Nota 4 2 5 2 2 2" xfId="41331"/>
    <cellStyle name="Nota 4 2 5 2 3" xfId="41332"/>
    <cellStyle name="Nota 4 2 5 2 3 2" xfId="41333"/>
    <cellStyle name="Nota 4 2 5 2 4" xfId="41334"/>
    <cellStyle name="Nota 4 2 5 2 4 2" xfId="41335"/>
    <cellStyle name="Nota 4 2 5 2 5" xfId="41336"/>
    <cellStyle name="Nota 4 2 5 2 6" xfId="41337"/>
    <cellStyle name="Nota 4 2 5 2 7" xfId="41338"/>
    <cellStyle name="Nota 4 2 5 3" xfId="41339"/>
    <cellStyle name="Nota 4 2 5 3 2" xfId="41340"/>
    <cellStyle name="Nota 4 2 5 3 3" xfId="41341"/>
    <cellStyle name="Nota 4 2 5 3 4" xfId="41342"/>
    <cellStyle name="Nota 4 2 5 4" xfId="41343"/>
    <cellStyle name="Nota 4 2 5 4 2" xfId="41344"/>
    <cellStyle name="Nota 4 2 5 5" xfId="41345"/>
    <cellStyle name="Nota 4 2 5 5 2" xfId="41346"/>
    <cellStyle name="Nota 4 2 5 6" xfId="41347"/>
    <cellStyle name="Nota 4 2 5 7" xfId="41348"/>
    <cellStyle name="Nota 4 2 5 8" xfId="41349"/>
    <cellStyle name="Nota 4 2 5 9" xfId="41350"/>
    <cellStyle name="Nota 4 2 6" xfId="41351"/>
    <cellStyle name="Nota 4 2 6 10" xfId="41352"/>
    <cellStyle name="Nota 4 2 6 2" xfId="41353"/>
    <cellStyle name="Nota 4 2 6 2 2" xfId="41354"/>
    <cellStyle name="Nota 4 2 6 2 2 2" xfId="41355"/>
    <cellStyle name="Nota 4 2 6 2 3" xfId="41356"/>
    <cellStyle name="Nota 4 2 6 2 3 2" xfId="41357"/>
    <cellStyle name="Nota 4 2 6 2 4" xfId="41358"/>
    <cellStyle name="Nota 4 2 6 2 4 2" xfId="41359"/>
    <cellStyle name="Nota 4 2 6 2 5" xfId="41360"/>
    <cellStyle name="Nota 4 2 6 2 6" xfId="41361"/>
    <cellStyle name="Nota 4 2 6 2 7" xfId="41362"/>
    <cellStyle name="Nota 4 2 6 3" xfId="41363"/>
    <cellStyle name="Nota 4 2 6 3 2" xfId="41364"/>
    <cellStyle name="Nota 4 2 6 4" xfId="41365"/>
    <cellStyle name="Nota 4 2 6 4 2" xfId="41366"/>
    <cellStyle name="Nota 4 2 6 5" xfId="41367"/>
    <cellStyle name="Nota 4 2 6 5 2" xfId="41368"/>
    <cellStyle name="Nota 4 2 6 6" xfId="41369"/>
    <cellStyle name="Nota 4 2 6 7" xfId="41370"/>
    <cellStyle name="Nota 4 2 6 8" xfId="41371"/>
    <cellStyle name="Nota 4 2 6 9" xfId="41372"/>
    <cellStyle name="Nota 4 2 7" xfId="41373"/>
    <cellStyle name="Nota 4 3" xfId="7189"/>
    <cellStyle name="Nota 4 3 2" xfId="41374"/>
    <cellStyle name="Nota 4 3 3" xfId="41375"/>
    <cellStyle name="Nota 4 3 4" xfId="41376"/>
    <cellStyle name="Nota 4 4" xfId="41377"/>
    <cellStyle name="Nota 4 4 10" xfId="41378"/>
    <cellStyle name="Nota 4 4 2" xfId="41379"/>
    <cellStyle name="Nota 4 4 2 2" xfId="41380"/>
    <cellStyle name="Nota 4 4 2 2 2" xfId="41381"/>
    <cellStyle name="Nota 4 4 2 2 2 2" xfId="41382"/>
    <cellStyle name="Nota 4 4 2 2 3" xfId="41383"/>
    <cellStyle name="Nota 4 4 2 2 4" xfId="41384"/>
    <cellStyle name="Nota 4 4 2 2 5" xfId="41385"/>
    <cellStyle name="Nota 4 4 2 2 6" xfId="41386"/>
    <cellStyle name="Nota 4 4 2 3" xfId="41387"/>
    <cellStyle name="Nota 4 4 2 3 2" xfId="41388"/>
    <cellStyle name="Nota 4 4 2 3 3" xfId="41389"/>
    <cellStyle name="Nota 4 4 2 4" xfId="41390"/>
    <cellStyle name="Nota 4 4 2 5" xfId="41391"/>
    <cellStyle name="Nota 4 4 2 6" xfId="41392"/>
    <cellStyle name="Nota 4 4 2 7" xfId="41393"/>
    <cellStyle name="Nota 4 4 2 8" xfId="41394"/>
    <cellStyle name="Nota 4 4 3" xfId="41395"/>
    <cellStyle name="Nota 4 4 3 2" xfId="41396"/>
    <cellStyle name="Nota 4 4 3 2 2" xfId="41397"/>
    <cellStyle name="Nota 4 4 3 3" xfId="41398"/>
    <cellStyle name="Nota 4 4 3 4" xfId="41399"/>
    <cellStyle name="Nota 4 4 3 5" xfId="41400"/>
    <cellStyle name="Nota 4 4 3 6" xfId="41401"/>
    <cellStyle name="Nota 4 4 4" xfId="41402"/>
    <cellStyle name="Nota 4 4 4 2" xfId="41403"/>
    <cellStyle name="Nota 4 4 4 3" xfId="41404"/>
    <cellStyle name="Nota 4 4 4 4" xfId="41405"/>
    <cellStyle name="Nota 4 4 5" xfId="41406"/>
    <cellStyle name="Nota 4 4 6" xfId="41407"/>
    <cellStyle name="Nota 4 4 7" xfId="41408"/>
    <cellStyle name="Nota 4 4 8" xfId="41409"/>
    <cellStyle name="Nota 4 4 9" xfId="41410"/>
    <cellStyle name="Nota 40" xfId="2712"/>
    <cellStyle name="Nota 40 2" xfId="2713"/>
    <cellStyle name="Nota 40 2 2" xfId="41411"/>
    <cellStyle name="Nota 40 2 2 2" xfId="41412"/>
    <cellStyle name="Nota 40 2 2 3" xfId="41413"/>
    <cellStyle name="Nota 40 2 3" xfId="41414"/>
    <cellStyle name="Nota 40 2 3 10" xfId="41415"/>
    <cellStyle name="Nota 40 2 3 2" xfId="41416"/>
    <cellStyle name="Nota 40 2 3 2 2" xfId="41417"/>
    <cellStyle name="Nota 40 2 3 2 2 2" xfId="41418"/>
    <cellStyle name="Nota 40 2 3 2 2 2 2" xfId="41419"/>
    <cellStyle name="Nota 40 2 3 2 2 3" xfId="41420"/>
    <cellStyle name="Nota 40 2 3 2 2 4" xfId="41421"/>
    <cellStyle name="Nota 40 2 3 2 2 5" xfId="41422"/>
    <cellStyle name="Nota 40 2 3 2 2 6" xfId="41423"/>
    <cellStyle name="Nota 40 2 3 2 3" xfId="41424"/>
    <cellStyle name="Nota 40 2 3 2 3 2" xfId="41425"/>
    <cellStyle name="Nota 40 2 3 2 3 3" xfId="41426"/>
    <cellStyle name="Nota 40 2 3 2 4" xfId="41427"/>
    <cellStyle name="Nota 40 2 3 2 5" xfId="41428"/>
    <cellStyle name="Nota 40 2 3 2 6" xfId="41429"/>
    <cellStyle name="Nota 40 2 3 2 7" xfId="41430"/>
    <cellStyle name="Nota 40 2 3 2 8" xfId="41431"/>
    <cellStyle name="Nota 40 2 3 3" xfId="41432"/>
    <cellStyle name="Nota 40 2 3 3 2" xfId="41433"/>
    <cellStyle name="Nota 40 2 3 3 2 2" xfId="41434"/>
    <cellStyle name="Nota 40 2 3 3 3" xfId="41435"/>
    <cellStyle name="Nota 40 2 3 3 4" xfId="41436"/>
    <cellStyle name="Nota 40 2 3 3 5" xfId="41437"/>
    <cellStyle name="Nota 40 2 3 3 6" xfId="41438"/>
    <cellStyle name="Nota 40 2 3 4" xfId="41439"/>
    <cellStyle name="Nota 40 2 3 4 2" xfId="41440"/>
    <cellStyle name="Nota 40 2 3 4 3" xfId="41441"/>
    <cellStyle name="Nota 40 2 3 4 4" xfId="41442"/>
    <cellStyle name="Nota 40 2 3 5" xfId="41443"/>
    <cellStyle name="Nota 40 2 3 6" xfId="41444"/>
    <cellStyle name="Nota 40 2 3 7" xfId="41445"/>
    <cellStyle name="Nota 40 2 3 8" xfId="41446"/>
    <cellStyle name="Nota 40 2 3 9" xfId="41447"/>
    <cellStyle name="Nota 40 3" xfId="41448"/>
    <cellStyle name="Nota 40 3 2" xfId="41449"/>
    <cellStyle name="Nota 40 3 3" xfId="41450"/>
    <cellStyle name="Nota 40 4" xfId="41451"/>
    <cellStyle name="Nota 40 4 10" xfId="41452"/>
    <cellStyle name="Nota 40 4 2" xfId="41453"/>
    <cellStyle name="Nota 40 4 2 2" xfId="41454"/>
    <cellStyle name="Nota 40 4 2 2 2" xfId="41455"/>
    <cellStyle name="Nota 40 4 2 2 2 2" xfId="41456"/>
    <cellStyle name="Nota 40 4 2 2 3" xfId="41457"/>
    <cellStyle name="Nota 40 4 2 2 4" xfId="41458"/>
    <cellStyle name="Nota 40 4 2 2 5" xfId="41459"/>
    <cellStyle name="Nota 40 4 2 2 6" xfId="41460"/>
    <cellStyle name="Nota 40 4 2 3" xfId="41461"/>
    <cellStyle name="Nota 40 4 2 3 2" xfId="41462"/>
    <cellStyle name="Nota 40 4 2 3 3" xfId="41463"/>
    <cellStyle name="Nota 40 4 2 4" xfId="41464"/>
    <cellStyle name="Nota 40 4 2 5" xfId="41465"/>
    <cellStyle name="Nota 40 4 2 6" xfId="41466"/>
    <cellStyle name="Nota 40 4 2 7" xfId="41467"/>
    <cellStyle name="Nota 40 4 2 8" xfId="41468"/>
    <cellStyle name="Nota 40 4 3" xfId="41469"/>
    <cellStyle name="Nota 40 4 3 2" xfId="41470"/>
    <cellStyle name="Nota 40 4 3 2 2" xfId="41471"/>
    <cellStyle name="Nota 40 4 3 3" xfId="41472"/>
    <cellStyle name="Nota 40 4 3 4" xfId="41473"/>
    <cellStyle name="Nota 40 4 3 5" xfId="41474"/>
    <cellStyle name="Nota 40 4 3 6" xfId="41475"/>
    <cellStyle name="Nota 40 4 4" xfId="41476"/>
    <cellStyle name="Nota 40 4 4 2" xfId="41477"/>
    <cellStyle name="Nota 40 4 4 3" xfId="41478"/>
    <cellStyle name="Nota 40 4 4 4" xfId="41479"/>
    <cellStyle name="Nota 40 4 5" xfId="41480"/>
    <cellStyle name="Nota 40 4 6" xfId="41481"/>
    <cellStyle name="Nota 40 4 7" xfId="41482"/>
    <cellStyle name="Nota 40 4 8" xfId="41483"/>
    <cellStyle name="Nota 40 4 9" xfId="41484"/>
    <cellStyle name="Nota 41" xfId="2714"/>
    <cellStyle name="Nota 41 2" xfId="2715"/>
    <cellStyle name="Nota 41 2 2" xfId="41485"/>
    <cellStyle name="Nota 41 2 2 2" xfId="41486"/>
    <cellStyle name="Nota 41 2 2 3" xfId="41487"/>
    <cellStyle name="Nota 41 2 3" xfId="41488"/>
    <cellStyle name="Nota 41 2 3 10" xfId="41489"/>
    <cellStyle name="Nota 41 2 3 2" xfId="41490"/>
    <cellStyle name="Nota 41 2 3 2 2" xfId="41491"/>
    <cellStyle name="Nota 41 2 3 2 2 2" xfId="41492"/>
    <cellStyle name="Nota 41 2 3 2 2 2 2" xfId="41493"/>
    <cellStyle name="Nota 41 2 3 2 2 3" xfId="41494"/>
    <cellStyle name="Nota 41 2 3 2 2 4" xfId="41495"/>
    <cellStyle name="Nota 41 2 3 2 2 5" xfId="41496"/>
    <cellStyle name="Nota 41 2 3 2 2 6" xfId="41497"/>
    <cellStyle name="Nota 41 2 3 2 3" xfId="41498"/>
    <cellStyle name="Nota 41 2 3 2 3 2" xfId="41499"/>
    <cellStyle name="Nota 41 2 3 2 3 3" xfId="41500"/>
    <cellStyle name="Nota 41 2 3 2 4" xfId="41501"/>
    <cellStyle name="Nota 41 2 3 2 5" xfId="41502"/>
    <cellStyle name="Nota 41 2 3 2 6" xfId="41503"/>
    <cellStyle name="Nota 41 2 3 2 7" xfId="41504"/>
    <cellStyle name="Nota 41 2 3 2 8" xfId="41505"/>
    <cellStyle name="Nota 41 2 3 3" xfId="41506"/>
    <cellStyle name="Nota 41 2 3 3 2" xfId="41507"/>
    <cellStyle name="Nota 41 2 3 3 2 2" xfId="41508"/>
    <cellStyle name="Nota 41 2 3 3 3" xfId="41509"/>
    <cellStyle name="Nota 41 2 3 3 4" xfId="41510"/>
    <cellStyle name="Nota 41 2 3 3 5" xfId="41511"/>
    <cellStyle name="Nota 41 2 3 3 6" xfId="41512"/>
    <cellStyle name="Nota 41 2 3 4" xfId="41513"/>
    <cellStyle name="Nota 41 2 3 4 2" xfId="41514"/>
    <cellStyle name="Nota 41 2 3 4 3" xfId="41515"/>
    <cellStyle name="Nota 41 2 3 4 4" xfId="41516"/>
    <cellStyle name="Nota 41 2 3 5" xfId="41517"/>
    <cellStyle name="Nota 41 2 3 6" xfId="41518"/>
    <cellStyle name="Nota 41 2 3 7" xfId="41519"/>
    <cellStyle name="Nota 41 2 3 8" xfId="41520"/>
    <cellStyle name="Nota 41 2 3 9" xfId="41521"/>
    <cellStyle name="Nota 41 3" xfId="41522"/>
    <cellStyle name="Nota 41 3 2" xfId="41523"/>
    <cellStyle name="Nota 41 3 3" xfId="41524"/>
    <cellStyle name="Nota 41 4" xfId="41525"/>
    <cellStyle name="Nota 41 4 10" xfId="41526"/>
    <cellStyle name="Nota 41 4 2" xfId="41527"/>
    <cellStyle name="Nota 41 4 2 2" xfId="41528"/>
    <cellStyle name="Nota 41 4 2 2 2" xfId="41529"/>
    <cellStyle name="Nota 41 4 2 2 2 2" xfId="41530"/>
    <cellStyle name="Nota 41 4 2 2 3" xfId="41531"/>
    <cellStyle name="Nota 41 4 2 2 4" xfId="41532"/>
    <cellStyle name="Nota 41 4 2 2 5" xfId="41533"/>
    <cellStyle name="Nota 41 4 2 2 6" xfId="41534"/>
    <cellStyle name="Nota 41 4 2 3" xfId="41535"/>
    <cellStyle name="Nota 41 4 2 3 2" xfId="41536"/>
    <cellStyle name="Nota 41 4 2 3 3" xfId="41537"/>
    <cellStyle name="Nota 41 4 2 4" xfId="41538"/>
    <cellStyle name="Nota 41 4 2 5" xfId="41539"/>
    <cellStyle name="Nota 41 4 2 6" xfId="41540"/>
    <cellStyle name="Nota 41 4 2 7" xfId="41541"/>
    <cellStyle name="Nota 41 4 2 8" xfId="41542"/>
    <cellStyle name="Nota 41 4 3" xfId="41543"/>
    <cellStyle name="Nota 41 4 3 2" xfId="41544"/>
    <cellStyle name="Nota 41 4 3 2 2" xfId="41545"/>
    <cellStyle name="Nota 41 4 3 3" xfId="41546"/>
    <cellStyle name="Nota 41 4 3 4" xfId="41547"/>
    <cellStyle name="Nota 41 4 3 5" xfId="41548"/>
    <cellStyle name="Nota 41 4 3 6" xfId="41549"/>
    <cellStyle name="Nota 41 4 4" xfId="41550"/>
    <cellStyle name="Nota 41 4 4 2" xfId="41551"/>
    <cellStyle name="Nota 41 4 4 3" xfId="41552"/>
    <cellStyle name="Nota 41 4 4 4" xfId="41553"/>
    <cellStyle name="Nota 41 4 5" xfId="41554"/>
    <cellStyle name="Nota 41 4 6" xfId="41555"/>
    <cellStyle name="Nota 41 4 7" xfId="41556"/>
    <cellStyle name="Nota 41 4 8" xfId="41557"/>
    <cellStyle name="Nota 41 4 9" xfId="41558"/>
    <cellStyle name="Nota 42" xfId="2716"/>
    <cellStyle name="Nota 42 2" xfId="2717"/>
    <cellStyle name="Nota 42 2 2" xfId="41559"/>
    <cellStyle name="Nota 42 2 2 2" xfId="41560"/>
    <cellStyle name="Nota 42 2 2 3" xfId="41561"/>
    <cellStyle name="Nota 42 2 3" xfId="41562"/>
    <cellStyle name="Nota 42 2 3 10" xfId="41563"/>
    <cellStyle name="Nota 42 2 3 2" xfId="41564"/>
    <cellStyle name="Nota 42 2 3 2 2" xfId="41565"/>
    <cellStyle name="Nota 42 2 3 2 2 2" xfId="41566"/>
    <cellStyle name="Nota 42 2 3 2 2 2 2" xfId="41567"/>
    <cellStyle name="Nota 42 2 3 2 2 3" xfId="41568"/>
    <cellStyle name="Nota 42 2 3 2 2 4" xfId="41569"/>
    <cellStyle name="Nota 42 2 3 2 2 5" xfId="41570"/>
    <cellStyle name="Nota 42 2 3 2 2 6" xfId="41571"/>
    <cellStyle name="Nota 42 2 3 2 3" xfId="41572"/>
    <cellStyle name="Nota 42 2 3 2 3 2" xfId="41573"/>
    <cellStyle name="Nota 42 2 3 2 3 3" xfId="41574"/>
    <cellStyle name="Nota 42 2 3 2 4" xfId="41575"/>
    <cellStyle name="Nota 42 2 3 2 5" xfId="41576"/>
    <cellStyle name="Nota 42 2 3 2 6" xfId="41577"/>
    <cellStyle name="Nota 42 2 3 2 7" xfId="41578"/>
    <cellStyle name="Nota 42 2 3 2 8" xfId="41579"/>
    <cellStyle name="Nota 42 2 3 3" xfId="41580"/>
    <cellStyle name="Nota 42 2 3 3 2" xfId="41581"/>
    <cellStyle name="Nota 42 2 3 3 2 2" xfId="41582"/>
    <cellStyle name="Nota 42 2 3 3 3" xfId="41583"/>
    <cellStyle name="Nota 42 2 3 3 4" xfId="41584"/>
    <cellStyle name="Nota 42 2 3 3 5" xfId="41585"/>
    <cellStyle name="Nota 42 2 3 3 6" xfId="41586"/>
    <cellStyle name="Nota 42 2 3 4" xfId="41587"/>
    <cellStyle name="Nota 42 2 3 4 2" xfId="41588"/>
    <cellStyle name="Nota 42 2 3 4 3" xfId="41589"/>
    <cellStyle name="Nota 42 2 3 4 4" xfId="41590"/>
    <cellStyle name="Nota 42 2 3 5" xfId="41591"/>
    <cellStyle name="Nota 42 2 3 6" xfId="41592"/>
    <cellStyle name="Nota 42 2 3 7" xfId="41593"/>
    <cellStyle name="Nota 42 2 3 8" xfId="41594"/>
    <cellStyle name="Nota 42 2 3 9" xfId="41595"/>
    <cellStyle name="Nota 42 3" xfId="41596"/>
    <cellStyle name="Nota 42 3 2" xfId="41597"/>
    <cellStyle name="Nota 42 3 3" xfId="41598"/>
    <cellStyle name="Nota 42 4" xfId="41599"/>
    <cellStyle name="Nota 42 4 10" xfId="41600"/>
    <cellStyle name="Nota 42 4 2" xfId="41601"/>
    <cellStyle name="Nota 42 4 2 2" xfId="41602"/>
    <cellStyle name="Nota 42 4 2 2 2" xfId="41603"/>
    <cellStyle name="Nota 42 4 2 2 2 2" xfId="41604"/>
    <cellStyle name="Nota 42 4 2 2 3" xfId="41605"/>
    <cellStyle name="Nota 42 4 2 2 4" xfId="41606"/>
    <cellStyle name="Nota 42 4 2 2 5" xfId="41607"/>
    <cellStyle name="Nota 42 4 2 2 6" xfId="41608"/>
    <cellStyle name="Nota 42 4 2 3" xfId="41609"/>
    <cellStyle name="Nota 42 4 2 3 2" xfId="41610"/>
    <cellStyle name="Nota 42 4 2 3 3" xfId="41611"/>
    <cellStyle name="Nota 42 4 2 4" xfId="41612"/>
    <cellStyle name="Nota 42 4 2 5" xfId="41613"/>
    <cellStyle name="Nota 42 4 2 6" xfId="41614"/>
    <cellStyle name="Nota 42 4 2 7" xfId="41615"/>
    <cellStyle name="Nota 42 4 2 8" xfId="41616"/>
    <cellStyle name="Nota 42 4 3" xfId="41617"/>
    <cellStyle name="Nota 42 4 3 2" xfId="41618"/>
    <cellStyle name="Nota 42 4 3 2 2" xfId="41619"/>
    <cellStyle name="Nota 42 4 3 3" xfId="41620"/>
    <cellStyle name="Nota 42 4 3 4" xfId="41621"/>
    <cellStyle name="Nota 42 4 3 5" xfId="41622"/>
    <cellStyle name="Nota 42 4 3 6" xfId="41623"/>
    <cellStyle name="Nota 42 4 4" xfId="41624"/>
    <cellStyle name="Nota 42 4 4 2" xfId="41625"/>
    <cellStyle name="Nota 42 4 4 3" xfId="41626"/>
    <cellStyle name="Nota 42 4 4 4" xfId="41627"/>
    <cellStyle name="Nota 42 4 5" xfId="41628"/>
    <cellStyle name="Nota 42 4 6" xfId="41629"/>
    <cellStyle name="Nota 42 4 7" xfId="41630"/>
    <cellStyle name="Nota 42 4 8" xfId="41631"/>
    <cellStyle name="Nota 42 4 9" xfId="41632"/>
    <cellStyle name="Nota 43" xfId="2718"/>
    <cellStyle name="Nota 43 2" xfId="2719"/>
    <cellStyle name="Nota 43 2 2" xfId="41633"/>
    <cellStyle name="Nota 43 2 2 2" xfId="41634"/>
    <cellStyle name="Nota 43 2 2 3" xfId="41635"/>
    <cellStyle name="Nota 43 2 3" xfId="41636"/>
    <cellStyle name="Nota 43 2 3 10" xfId="41637"/>
    <cellStyle name="Nota 43 2 3 2" xfId="41638"/>
    <cellStyle name="Nota 43 2 3 2 2" xfId="41639"/>
    <cellStyle name="Nota 43 2 3 2 2 2" xfId="41640"/>
    <cellStyle name="Nota 43 2 3 2 2 2 2" xfId="41641"/>
    <cellStyle name="Nota 43 2 3 2 2 3" xfId="41642"/>
    <cellStyle name="Nota 43 2 3 2 2 4" xfId="41643"/>
    <cellStyle name="Nota 43 2 3 2 2 5" xfId="41644"/>
    <cellStyle name="Nota 43 2 3 2 2 6" xfId="41645"/>
    <cellStyle name="Nota 43 2 3 2 3" xfId="41646"/>
    <cellStyle name="Nota 43 2 3 2 3 2" xfId="41647"/>
    <cellStyle name="Nota 43 2 3 2 3 3" xfId="41648"/>
    <cellStyle name="Nota 43 2 3 2 4" xfId="41649"/>
    <cellStyle name="Nota 43 2 3 2 5" xfId="41650"/>
    <cellStyle name="Nota 43 2 3 2 6" xfId="41651"/>
    <cellStyle name="Nota 43 2 3 2 7" xfId="41652"/>
    <cellStyle name="Nota 43 2 3 2 8" xfId="41653"/>
    <cellStyle name="Nota 43 2 3 3" xfId="41654"/>
    <cellStyle name="Nota 43 2 3 3 2" xfId="41655"/>
    <cellStyle name="Nota 43 2 3 3 2 2" xfId="41656"/>
    <cellStyle name="Nota 43 2 3 3 3" xfId="41657"/>
    <cellStyle name="Nota 43 2 3 3 4" xfId="41658"/>
    <cellStyle name="Nota 43 2 3 3 5" xfId="41659"/>
    <cellStyle name="Nota 43 2 3 3 6" xfId="41660"/>
    <cellStyle name="Nota 43 2 3 4" xfId="41661"/>
    <cellStyle name="Nota 43 2 3 4 2" xfId="41662"/>
    <cellStyle name="Nota 43 2 3 4 3" xfId="41663"/>
    <cellStyle name="Nota 43 2 3 4 4" xfId="41664"/>
    <cellStyle name="Nota 43 2 3 5" xfId="41665"/>
    <cellStyle name="Nota 43 2 3 6" xfId="41666"/>
    <cellStyle name="Nota 43 2 3 7" xfId="41667"/>
    <cellStyle name="Nota 43 2 3 8" xfId="41668"/>
    <cellStyle name="Nota 43 2 3 9" xfId="41669"/>
    <cellStyle name="Nota 43 3" xfId="41670"/>
    <cellStyle name="Nota 43 3 2" xfId="41671"/>
    <cellStyle name="Nota 43 3 3" xfId="41672"/>
    <cellStyle name="Nota 43 4" xfId="41673"/>
    <cellStyle name="Nota 43 4 10" xfId="41674"/>
    <cellStyle name="Nota 43 4 2" xfId="41675"/>
    <cellStyle name="Nota 43 4 2 2" xfId="41676"/>
    <cellStyle name="Nota 43 4 2 2 2" xfId="41677"/>
    <cellStyle name="Nota 43 4 2 2 2 2" xfId="41678"/>
    <cellStyle name="Nota 43 4 2 2 3" xfId="41679"/>
    <cellStyle name="Nota 43 4 2 2 4" xfId="41680"/>
    <cellStyle name="Nota 43 4 2 2 5" xfId="41681"/>
    <cellStyle name="Nota 43 4 2 2 6" xfId="41682"/>
    <cellStyle name="Nota 43 4 2 3" xfId="41683"/>
    <cellStyle name="Nota 43 4 2 3 2" xfId="41684"/>
    <cellStyle name="Nota 43 4 2 3 3" xfId="41685"/>
    <cellStyle name="Nota 43 4 2 4" xfId="41686"/>
    <cellStyle name="Nota 43 4 2 5" xfId="41687"/>
    <cellStyle name="Nota 43 4 2 6" xfId="41688"/>
    <cellStyle name="Nota 43 4 2 7" xfId="41689"/>
    <cellStyle name="Nota 43 4 2 8" xfId="41690"/>
    <cellStyle name="Nota 43 4 3" xfId="41691"/>
    <cellStyle name="Nota 43 4 3 2" xfId="41692"/>
    <cellStyle name="Nota 43 4 3 2 2" xfId="41693"/>
    <cellStyle name="Nota 43 4 3 3" xfId="41694"/>
    <cellStyle name="Nota 43 4 3 4" xfId="41695"/>
    <cellStyle name="Nota 43 4 3 5" xfId="41696"/>
    <cellStyle name="Nota 43 4 3 6" xfId="41697"/>
    <cellStyle name="Nota 43 4 4" xfId="41698"/>
    <cellStyle name="Nota 43 4 4 2" xfId="41699"/>
    <cellStyle name="Nota 43 4 4 3" xfId="41700"/>
    <cellStyle name="Nota 43 4 4 4" xfId="41701"/>
    <cellStyle name="Nota 43 4 5" xfId="41702"/>
    <cellStyle name="Nota 43 4 6" xfId="41703"/>
    <cellStyle name="Nota 43 4 7" xfId="41704"/>
    <cellStyle name="Nota 43 4 8" xfId="41705"/>
    <cellStyle name="Nota 43 4 9" xfId="41706"/>
    <cellStyle name="Nota 44" xfId="2720"/>
    <cellStyle name="Nota 44 2" xfId="2721"/>
    <cellStyle name="Nota 44 2 2" xfId="41707"/>
    <cellStyle name="Nota 44 2 2 2" xfId="41708"/>
    <cellStyle name="Nota 44 2 2 3" xfId="41709"/>
    <cellStyle name="Nota 44 2 3" xfId="41710"/>
    <cellStyle name="Nota 44 2 3 10" xfId="41711"/>
    <cellStyle name="Nota 44 2 3 2" xfId="41712"/>
    <cellStyle name="Nota 44 2 3 2 2" xfId="41713"/>
    <cellStyle name="Nota 44 2 3 2 2 2" xfId="41714"/>
    <cellStyle name="Nota 44 2 3 2 2 2 2" xfId="41715"/>
    <cellStyle name="Nota 44 2 3 2 2 3" xfId="41716"/>
    <cellStyle name="Nota 44 2 3 2 2 4" xfId="41717"/>
    <cellStyle name="Nota 44 2 3 2 2 5" xfId="41718"/>
    <cellStyle name="Nota 44 2 3 2 2 6" xfId="41719"/>
    <cellStyle name="Nota 44 2 3 2 3" xfId="41720"/>
    <cellStyle name="Nota 44 2 3 2 3 2" xfId="41721"/>
    <cellStyle name="Nota 44 2 3 2 3 3" xfId="41722"/>
    <cellStyle name="Nota 44 2 3 2 4" xfId="41723"/>
    <cellStyle name="Nota 44 2 3 2 5" xfId="41724"/>
    <cellStyle name="Nota 44 2 3 2 6" xfId="41725"/>
    <cellStyle name="Nota 44 2 3 2 7" xfId="41726"/>
    <cellStyle name="Nota 44 2 3 2 8" xfId="41727"/>
    <cellStyle name="Nota 44 2 3 3" xfId="41728"/>
    <cellStyle name="Nota 44 2 3 3 2" xfId="41729"/>
    <cellStyle name="Nota 44 2 3 3 2 2" xfId="41730"/>
    <cellStyle name="Nota 44 2 3 3 3" xfId="41731"/>
    <cellStyle name="Nota 44 2 3 3 4" xfId="41732"/>
    <cellStyle name="Nota 44 2 3 3 5" xfId="41733"/>
    <cellStyle name="Nota 44 2 3 3 6" xfId="41734"/>
    <cellStyle name="Nota 44 2 3 4" xfId="41735"/>
    <cellStyle name="Nota 44 2 3 4 2" xfId="41736"/>
    <cellStyle name="Nota 44 2 3 4 3" xfId="41737"/>
    <cellStyle name="Nota 44 2 3 4 4" xfId="41738"/>
    <cellStyle name="Nota 44 2 3 5" xfId="41739"/>
    <cellStyle name="Nota 44 2 3 6" xfId="41740"/>
    <cellStyle name="Nota 44 2 3 7" xfId="41741"/>
    <cellStyle name="Nota 44 2 3 8" xfId="41742"/>
    <cellStyle name="Nota 44 2 3 9" xfId="41743"/>
    <cellStyle name="Nota 44 3" xfId="41744"/>
    <cellStyle name="Nota 44 3 2" xfId="41745"/>
    <cellStyle name="Nota 44 3 3" xfId="41746"/>
    <cellStyle name="Nota 44 4" xfId="41747"/>
    <cellStyle name="Nota 44 4 10" xfId="41748"/>
    <cellStyle name="Nota 44 4 2" xfId="41749"/>
    <cellStyle name="Nota 44 4 2 2" xfId="41750"/>
    <cellStyle name="Nota 44 4 2 2 2" xfId="41751"/>
    <cellStyle name="Nota 44 4 2 2 2 2" xfId="41752"/>
    <cellStyle name="Nota 44 4 2 2 3" xfId="41753"/>
    <cellStyle name="Nota 44 4 2 2 4" xfId="41754"/>
    <cellStyle name="Nota 44 4 2 2 5" xfId="41755"/>
    <cellStyle name="Nota 44 4 2 2 6" xfId="41756"/>
    <cellStyle name="Nota 44 4 2 3" xfId="41757"/>
    <cellStyle name="Nota 44 4 2 3 2" xfId="41758"/>
    <cellStyle name="Nota 44 4 2 3 3" xfId="41759"/>
    <cellStyle name="Nota 44 4 2 4" xfId="41760"/>
    <cellStyle name="Nota 44 4 2 5" xfId="41761"/>
    <cellStyle name="Nota 44 4 2 6" xfId="41762"/>
    <cellStyle name="Nota 44 4 2 7" xfId="41763"/>
    <cellStyle name="Nota 44 4 2 8" xfId="41764"/>
    <cellStyle name="Nota 44 4 3" xfId="41765"/>
    <cellStyle name="Nota 44 4 3 2" xfId="41766"/>
    <cellStyle name="Nota 44 4 3 2 2" xfId="41767"/>
    <cellStyle name="Nota 44 4 3 3" xfId="41768"/>
    <cellStyle name="Nota 44 4 3 4" xfId="41769"/>
    <cellStyle name="Nota 44 4 3 5" xfId="41770"/>
    <cellStyle name="Nota 44 4 3 6" xfId="41771"/>
    <cellStyle name="Nota 44 4 4" xfId="41772"/>
    <cellStyle name="Nota 44 4 4 2" xfId="41773"/>
    <cellStyle name="Nota 44 4 4 3" xfId="41774"/>
    <cellStyle name="Nota 44 4 4 4" xfId="41775"/>
    <cellStyle name="Nota 44 4 5" xfId="41776"/>
    <cellStyle name="Nota 44 4 6" xfId="41777"/>
    <cellStyle name="Nota 44 4 7" xfId="41778"/>
    <cellStyle name="Nota 44 4 8" xfId="41779"/>
    <cellStyle name="Nota 44 4 9" xfId="41780"/>
    <cellStyle name="Nota 45" xfId="2722"/>
    <cellStyle name="Nota 45 2" xfId="2723"/>
    <cellStyle name="Nota 45 2 2" xfId="41781"/>
    <cellStyle name="Nota 45 2 2 2" xfId="41782"/>
    <cellStyle name="Nota 45 2 2 3" xfId="41783"/>
    <cellStyle name="Nota 45 2 3" xfId="41784"/>
    <cellStyle name="Nota 45 2 3 10" xfId="41785"/>
    <cellStyle name="Nota 45 2 3 2" xfId="41786"/>
    <cellStyle name="Nota 45 2 3 2 2" xfId="41787"/>
    <cellStyle name="Nota 45 2 3 2 2 2" xfId="41788"/>
    <cellStyle name="Nota 45 2 3 2 2 2 2" xfId="41789"/>
    <cellStyle name="Nota 45 2 3 2 2 3" xfId="41790"/>
    <cellStyle name="Nota 45 2 3 2 2 4" xfId="41791"/>
    <cellStyle name="Nota 45 2 3 2 2 5" xfId="41792"/>
    <cellStyle name="Nota 45 2 3 2 2 6" xfId="41793"/>
    <cellStyle name="Nota 45 2 3 2 3" xfId="41794"/>
    <cellStyle name="Nota 45 2 3 2 3 2" xfId="41795"/>
    <cellStyle name="Nota 45 2 3 2 3 3" xfId="41796"/>
    <cellStyle name="Nota 45 2 3 2 4" xfId="41797"/>
    <cellStyle name="Nota 45 2 3 2 5" xfId="41798"/>
    <cellStyle name="Nota 45 2 3 2 6" xfId="41799"/>
    <cellStyle name="Nota 45 2 3 2 7" xfId="41800"/>
    <cellStyle name="Nota 45 2 3 2 8" xfId="41801"/>
    <cellStyle name="Nota 45 2 3 3" xfId="41802"/>
    <cellStyle name="Nota 45 2 3 3 2" xfId="41803"/>
    <cellStyle name="Nota 45 2 3 3 2 2" xfId="41804"/>
    <cellStyle name="Nota 45 2 3 3 3" xfId="41805"/>
    <cellStyle name="Nota 45 2 3 3 4" xfId="41806"/>
    <cellStyle name="Nota 45 2 3 3 5" xfId="41807"/>
    <cellStyle name="Nota 45 2 3 3 6" xfId="41808"/>
    <cellStyle name="Nota 45 2 3 4" xfId="41809"/>
    <cellStyle name="Nota 45 2 3 4 2" xfId="41810"/>
    <cellStyle name="Nota 45 2 3 4 3" xfId="41811"/>
    <cellStyle name="Nota 45 2 3 4 4" xfId="41812"/>
    <cellStyle name="Nota 45 2 3 5" xfId="41813"/>
    <cellStyle name="Nota 45 2 3 6" xfId="41814"/>
    <cellStyle name="Nota 45 2 3 7" xfId="41815"/>
    <cellStyle name="Nota 45 2 3 8" xfId="41816"/>
    <cellStyle name="Nota 45 2 3 9" xfId="41817"/>
    <cellStyle name="Nota 45 3" xfId="41818"/>
    <cellStyle name="Nota 45 3 2" xfId="41819"/>
    <cellStyle name="Nota 45 3 3" xfId="41820"/>
    <cellStyle name="Nota 45 4" xfId="41821"/>
    <cellStyle name="Nota 45 4 10" xfId="41822"/>
    <cellStyle name="Nota 45 4 2" xfId="41823"/>
    <cellStyle name="Nota 45 4 2 2" xfId="41824"/>
    <cellStyle name="Nota 45 4 2 2 2" xfId="41825"/>
    <cellStyle name="Nota 45 4 2 2 2 2" xfId="41826"/>
    <cellStyle name="Nota 45 4 2 2 3" xfId="41827"/>
    <cellStyle name="Nota 45 4 2 2 4" xfId="41828"/>
    <cellStyle name="Nota 45 4 2 2 5" xfId="41829"/>
    <cellStyle name="Nota 45 4 2 2 6" xfId="41830"/>
    <cellStyle name="Nota 45 4 2 3" xfId="41831"/>
    <cellStyle name="Nota 45 4 2 3 2" xfId="41832"/>
    <cellStyle name="Nota 45 4 2 3 3" xfId="41833"/>
    <cellStyle name="Nota 45 4 2 4" xfId="41834"/>
    <cellStyle name="Nota 45 4 2 5" xfId="41835"/>
    <cellStyle name="Nota 45 4 2 6" xfId="41836"/>
    <cellStyle name="Nota 45 4 2 7" xfId="41837"/>
    <cellStyle name="Nota 45 4 2 8" xfId="41838"/>
    <cellStyle name="Nota 45 4 3" xfId="41839"/>
    <cellStyle name="Nota 45 4 3 2" xfId="41840"/>
    <cellStyle name="Nota 45 4 3 2 2" xfId="41841"/>
    <cellStyle name="Nota 45 4 3 3" xfId="41842"/>
    <cellStyle name="Nota 45 4 3 4" xfId="41843"/>
    <cellStyle name="Nota 45 4 3 5" xfId="41844"/>
    <cellStyle name="Nota 45 4 3 6" xfId="41845"/>
    <cellStyle name="Nota 45 4 4" xfId="41846"/>
    <cellStyle name="Nota 45 4 4 2" xfId="41847"/>
    <cellStyle name="Nota 45 4 4 3" xfId="41848"/>
    <cellStyle name="Nota 45 4 4 4" xfId="41849"/>
    <cellStyle name="Nota 45 4 5" xfId="41850"/>
    <cellStyle name="Nota 45 4 6" xfId="41851"/>
    <cellStyle name="Nota 45 4 7" xfId="41852"/>
    <cellStyle name="Nota 45 4 8" xfId="41853"/>
    <cellStyle name="Nota 45 4 9" xfId="41854"/>
    <cellStyle name="Nota 46" xfId="2724"/>
    <cellStyle name="Nota 46 2" xfId="41855"/>
    <cellStyle name="Nota 46 2 2" xfId="41856"/>
    <cellStyle name="Nota 46 2 3" xfId="41857"/>
    <cellStyle name="Nota 46 3" xfId="41858"/>
    <cellStyle name="Nota 46 3 10" xfId="41859"/>
    <cellStyle name="Nota 46 3 2" xfId="41860"/>
    <cellStyle name="Nota 46 3 2 2" xfId="41861"/>
    <cellStyle name="Nota 46 3 2 2 2" xfId="41862"/>
    <cellStyle name="Nota 46 3 2 2 2 2" xfId="41863"/>
    <cellStyle name="Nota 46 3 2 2 3" xfId="41864"/>
    <cellStyle name="Nota 46 3 2 2 4" xfId="41865"/>
    <cellStyle name="Nota 46 3 2 2 5" xfId="41866"/>
    <cellStyle name="Nota 46 3 2 2 6" xfId="41867"/>
    <cellStyle name="Nota 46 3 2 3" xfId="41868"/>
    <cellStyle name="Nota 46 3 2 3 2" xfId="41869"/>
    <cellStyle name="Nota 46 3 2 3 3" xfId="41870"/>
    <cellStyle name="Nota 46 3 2 4" xfId="41871"/>
    <cellStyle name="Nota 46 3 2 5" xfId="41872"/>
    <cellStyle name="Nota 46 3 2 6" xfId="41873"/>
    <cellStyle name="Nota 46 3 2 7" xfId="41874"/>
    <cellStyle name="Nota 46 3 2 8" xfId="41875"/>
    <cellStyle name="Nota 46 3 3" xfId="41876"/>
    <cellStyle name="Nota 46 3 3 2" xfId="41877"/>
    <cellStyle name="Nota 46 3 3 2 2" xfId="41878"/>
    <cellStyle name="Nota 46 3 3 3" xfId="41879"/>
    <cellStyle name="Nota 46 3 3 4" xfId="41880"/>
    <cellStyle name="Nota 46 3 3 5" xfId="41881"/>
    <cellStyle name="Nota 46 3 3 6" xfId="41882"/>
    <cellStyle name="Nota 46 3 4" xfId="41883"/>
    <cellStyle name="Nota 46 3 4 2" xfId="41884"/>
    <cellStyle name="Nota 46 3 4 3" xfId="41885"/>
    <cellStyle name="Nota 46 3 4 4" xfId="41886"/>
    <cellStyle name="Nota 46 3 5" xfId="41887"/>
    <cellStyle name="Nota 46 3 6" xfId="41888"/>
    <cellStyle name="Nota 46 3 7" xfId="41889"/>
    <cellStyle name="Nota 46 3 8" xfId="41890"/>
    <cellStyle name="Nota 46 3 9" xfId="41891"/>
    <cellStyle name="Nota 47" xfId="2725"/>
    <cellStyle name="Nota 47 2" xfId="41892"/>
    <cellStyle name="Nota 47 2 2" xfId="41893"/>
    <cellStyle name="Nota 47 2 3" xfId="41894"/>
    <cellStyle name="Nota 47 3" xfId="41895"/>
    <cellStyle name="Nota 47 3 10" xfId="41896"/>
    <cellStyle name="Nota 47 3 2" xfId="41897"/>
    <cellStyle name="Nota 47 3 2 2" xfId="41898"/>
    <cellStyle name="Nota 47 3 2 2 2" xfId="41899"/>
    <cellStyle name="Nota 47 3 2 2 2 2" xfId="41900"/>
    <cellStyle name="Nota 47 3 2 2 3" xfId="41901"/>
    <cellStyle name="Nota 47 3 2 2 4" xfId="41902"/>
    <cellStyle name="Nota 47 3 2 2 5" xfId="41903"/>
    <cellStyle name="Nota 47 3 2 2 6" xfId="41904"/>
    <cellStyle name="Nota 47 3 2 3" xfId="41905"/>
    <cellStyle name="Nota 47 3 2 3 2" xfId="41906"/>
    <cellStyle name="Nota 47 3 2 3 3" xfId="41907"/>
    <cellStyle name="Nota 47 3 2 4" xfId="41908"/>
    <cellStyle name="Nota 47 3 2 5" xfId="41909"/>
    <cellStyle name="Nota 47 3 2 6" xfId="41910"/>
    <cellStyle name="Nota 47 3 2 7" xfId="41911"/>
    <cellStyle name="Nota 47 3 2 8" xfId="41912"/>
    <cellStyle name="Nota 47 3 3" xfId="41913"/>
    <cellStyle name="Nota 47 3 3 2" xfId="41914"/>
    <cellStyle name="Nota 47 3 3 2 2" xfId="41915"/>
    <cellStyle name="Nota 47 3 3 3" xfId="41916"/>
    <cellStyle name="Nota 47 3 3 4" xfId="41917"/>
    <cellStyle name="Nota 47 3 3 5" xfId="41918"/>
    <cellStyle name="Nota 47 3 3 6" xfId="41919"/>
    <cellStyle name="Nota 47 3 4" xfId="41920"/>
    <cellStyle name="Nota 47 3 4 2" xfId="41921"/>
    <cellStyle name="Nota 47 3 4 3" xfId="41922"/>
    <cellStyle name="Nota 47 3 4 4" xfId="41923"/>
    <cellStyle name="Nota 47 3 5" xfId="41924"/>
    <cellStyle name="Nota 47 3 6" xfId="41925"/>
    <cellStyle name="Nota 47 3 7" xfId="41926"/>
    <cellStyle name="Nota 47 3 8" xfId="41927"/>
    <cellStyle name="Nota 47 3 9" xfId="41928"/>
    <cellStyle name="Nota 48" xfId="2726"/>
    <cellStyle name="Nota 48 2" xfId="41929"/>
    <cellStyle name="Nota 48 2 2" xfId="41930"/>
    <cellStyle name="Nota 48 2 3" xfId="41931"/>
    <cellStyle name="Nota 48 3" xfId="41932"/>
    <cellStyle name="Nota 48 3 10" xfId="41933"/>
    <cellStyle name="Nota 48 3 2" xfId="41934"/>
    <cellStyle name="Nota 48 3 2 2" xfId="41935"/>
    <cellStyle name="Nota 48 3 2 2 2" xfId="41936"/>
    <cellStyle name="Nota 48 3 2 2 2 2" xfId="41937"/>
    <cellStyle name="Nota 48 3 2 2 3" xfId="41938"/>
    <cellStyle name="Nota 48 3 2 2 4" xfId="41939"/>
    <cellStyle name="Nota 48 3 2 2 5" xfId="41940"/>
    <cellStyle name="Nota 48 3 2 2 6" xfId="41941"/>
    <cellStyle name="Nota 48 3 2 3" xfId="41942"/>
    <cellStyle name="Nota 48 3 2 3 2" xfId="41943"/>
    <cellStyle name="Nota 48 3 2 3 3" xfId="41944"/>
    <cellStyle name="Nota 48 3 2 4" xfId="41945"/>
    <cellStyle name="Nota 48 3 2 5" xfId="41946"/>
    <cellStyle name="Nota 48 3 2 6" xfId="41947"/>
    <cellStyle name="Nota 48 3 2 7" xfId="41948"/>
    <cellStyle name="Nota 48 3 2 8" xfId="41949"/>
    <cellStyle name="Nota 48 3 3" xfId="41950"/>
    <cellStyle name="Nota 48 3 3 2" xfId="41951"/>
    <cellStyle name="Nota 48 3 3 2 2" xfId="41952"/>
    <cellStyle name="Nota 48 3 3 3" xfId="41953"/>
    <cellStyle name="Nota 48 3 3 4" xfId="41954"/>
    <cellStyle name="Nota 48 3 3 5" xfId="41955"/>
    <cellStyle name="Nota 48 3 3 6" xfId="41956"/>
    <cellStyle name="Nota 48 3 4" xfId="41957"/>
    <cellStyle name="Nota 48 3 4 2" xfId="41958"/>
    <cellStyle name="Nota 48 3 4 3" xfId="41959"/>
    <cellStyle name="Nota 48 3 4 4" xfId="41960"/>
    <cellStyle name="Nota 48 3 5" xfId="41961"/>
    <cellStyle name="Nota 48 3 6" xfId="41962"/>
    <cellStyle name="Nota 48 3 7" xfId="41963"/>
    <cellStyle name="Nota 48 3 8" xfId="41964"/>
    <cellStyle name="Nota 48 3 9" xfId="41965"/>
    <cellStyle name="Nota 49" xfId="2727"/>
    <cellStyle name="Nota 49 2" xfId="41966"/>
    <cellStyle name="Nota 49 2 2" xfId="41967"/>
    <cellStyle name="Nota 49 2 2 10" xfId="41968"/>
    <cellStyle name="Nota 49 2 2 2" xfId="41969"/>
    <cellStyle name="Nota 49 2 2 2 2" xfId="41970"/>
    <cellStyle name="Nota 49 2 2 2 2 2" xfId="41971"/>
    <cellStyle name="Nota 49 2 2 2 3" xfId="41972"/>
    <cellStyle name="Nota 49 2 2 2 3 2" xfId="41973"/>
    <cellStyle name="Nota 49 2 2 2 4" xfId="41974"/>
    <cellStyle name="Nota 49 2 2 2 4 2" xfId="41975"/>
    <cellStyle name="Nota 49 2 2 2 5" xfId="41976"/>
    <cellStyle name="Nota 49 2 2 2 6" xfId="41977"/>
    <cellStyle name="Nota 49 2 2 2 7" xfId="41978"/>
    <cellStyle name="Nota 49 2 2 3" xfId="41979"/>
    <cellStyle name="Nota 49 2 2 3 2" xfId="41980"/>
    <cellStyle name="Nota 49 2 2 4" xfId="41981"/>
    <cellStyle name="Nota 49 2 2 4 2" xfId="41982"/>
    <cellStyle name="Nota 49 2 2 5" xfId="41983"/>
    <cellStyle name="Nota 49 2 2 5 2" xfId="41984"/>
    <cellStyle name="Nota 49 2 2 6" xfId="41985"/>
    <cellStyle name="Nota 49 2 2 7" xfId="41986"/>
    <cellStyle name="Nota 49 2 2 8" xfId="41987"/>
    <cellStyle name="Nota 49 2 2 9" xfId="41988"/>
    <cellStyle name="Nota 49 2 3" xfId="41989"/>
    <cellStyle name="Nota 49 2 3 2" xfId="41990"/>
    <cellStyle name="Nota 49 2 3 2 2" xfId="41991"/>
    <cellStyle name="Nota 49 2 3 3" xfId="41992"/>
    <cellStyle name="Nota 49 2 3 3 2" xfId="41993"/>
    <cellStyle name="Nota 49 2 3 4" xfId="41994"/>
    <cellStyle name="Nota 49 2 3 4 2" xfId="41995"/>
    <cellStyle name="Nota 49 2 3 5" xfId="41996"/>
    <cellStyle name="Nota 49 2 3 6" xfId="41997"/>
    <cellStyle name="Nota 49 2 3 7" xfId="41998"/>
    <cellStyle name="Nota 49 2 4" xfId="41999"/>
    <cellStyle name="Nota 49 3" xfId="42000"/>
    <cellStyle name="Nota 49 3 10" xfId="42001"/>
    <cellStyle name="Nota 49 3 11" xfId="42002"/>
    <cellStyle name="Nota 49 3 2" xfId="42003"/>
    <cellStyle name="Nota 49 3 2 2" xfId="42004"/>
    <cellStyle name="Nota 49 3 2 2 2" xfId="42005"/>
    <cellStyle name="Nota 49 3 2 3" xfId="42006"/>
    <cellStyle name="Nota 49 3 2 3 2" xfId="42007"/>
    <cellStyle name="Nota 49 3 2 4" xfId="42008"/>
    <cellStyle name="Nota 49 3 2 4 2" xfId="42009"/>
    <cellStyle name="Nota 49 3 2 5" xfId="42010"/>
    <cellStyle name="Nota 49 3 2 6" xfId="42011"/>
    <cellStyle name="Nota 49 3 2 7" xfId="42012"/>
    <cellStyle name="Nota 49 3 3" xfId="42013"/>
    <cellStyle name="Nota 49 3 3 2" xfId="42014"/>
    <cellStyle name="Nota 49 3 3 3" xfId="42015"/>
    <cellStyle name="Nota 49 3 3 4" xfId="42016"/>
    <cellStyle name="Nota 49 3 4" xfId="42017"/>
    <cellStyle name="Nota 49 3 4 2" xfId="42018"/>
    <cellStyle name="Nota 49 3 5" xfId="42019"/>
    <cellStyle name="Nota 49 3 5 2" xfId="42020"/>
    <cellStyle name="Nota 49 3 6" xfId="42021"/>
    <cellStyle name="Nota 49 3 7" xfId="42022"/>
    <cellStyle name="Nota 49 3 8" xfId="42023"/>
    <cellStyle name="Nota 49 3 9" xfId="42024"/>
    <cellStyle name="Nota 49 4" xfId="42025"/>
    <cellStyle name="Nota 49 4 10" xfId="42026"/>
    <cellStyle name="Nota 49 4 2" xfId="42027"/>
    <cellStyle name="Nota 49 4 2 2" xfId="42028"/>
    <cellStyle name="Nota 49 4 2 2 2" xfId="42029"/>
    <cellStyle name="Nota 49 4 2 3" xfId="42030"/>
    <cellStyle name="Nota 49 4 2 3 2" xfId="42031"/>
    <cellStyle name="Nota 49 4 2 4" xfId="42032"/>
    <cellStyle name="Nota 49 4 2 4 2" xfId="42033"/>
    <cellStyle name="Nota 49 4 2 5" xfId="42034"/>
    <cellStyle name="Nota 49 4 2 6" xfId="42035"/>
    <cellStyle name="Nota 49 4 2 7" xfId="42036"/>
    <cellStyle name="Nota 49 4 3" xfId="42037"/>
    <cellStyle name="Nota 49 4 3 2" xfId="42038"/>
    <cellStyle name="Nota 49 4 4" xfId="42039"/>
    <cellStyle name="Nota 49 4 4 2" xfId="42040"/>
    <cellStyle name="Nota 49 4 5" xfId="42041"/>
    <cellStyle name="Nota 49 4 5 2" xfId="42042"/>
    <cellStyle name="Nota 49 4 6" xfId="42043"/>
    <cellStyle name="Nota 49 4 7" xfId="42044"/>
    <cellStyle name="Nota 49 4 8" xfId="42045"/>
    <cellStyle name="Nota 49 4 9" xfId="42046"/>
    <cellStyle name="Nota 49 5" xfId="42047"/>
    <cellStyle name="Nota 5" xfId="1172"/>
    <cellStyle name="Nota 5 2" xfId="1173"/>
    <cellStyle name="Nota 5 2 2" xfId="42048"/>
    <cellStyle name="Nota 5 2 2 2" xfId="42049"/>
    <cellStyle name="Nota 5 2 2 2 2" xfId="42050"/>
    <cellStyle name="Nota 5 2 2 2 2 10" xfId="42051"/>
    <cellStyle name="Nota 5 2 2 2 2 2" xfId="42052"/>
    <cellStyle name="Nota 5 2 2 2 2 2 2" xfId="42053"/>
    <cellStyle name="Nota 5 2 2 2 2 2 2 2" xfId="42054"/>
    <cellStyle name="Nota 5 2 2 2 2 2 3" xfId="42055"/>
    <cellStyle name="Nota 5 2 2 2 2 2 3 2" xfId="42056"/>
    <cellStyle name="Nota 5 2 2 2 2 2 4" xfId="42057"/>
    <cellStyle name="Nota 5 2 2 2 2 2 4 2" xfId="42058"/>
    <cellStyle name="Nota 5 2 2 2 2 2 5" xfId="42059"/>
    <cellStyle name="Nota 5 2 2 2 2 2 6" xfId="42060"/>
    <cellStyle name="Nota 5 2 2 2 2 2 7" xfId="42061"/>
    <cellStyle name="Nota 5 2 2 2 2 3" xfId="42062"/>
    <cellStyle name="Nota 5 2 2 2 2 3 2" xfId="42063"/>
    <cellStyle name="Nota 5 2 2 2 2 4" xfId="42064"/>
    <cellStyle name="Nota 5 2 2 2 2 4 2" xfId="42065"/>
    <cellStyle name="Nota 5 2 2 2 2 5" xfId="42066"/>
    <cellStyle name="Nota 5 2 2 2 2 5 2" xfId="42067"/>
    <cellStyle name="Nota 5 2 2 2 2 6" xfId="42068"/>
    <cellStyle name="Nota 5 2 2 2 2 7" xfId="42069"/>
    <cellStyle name="Nota 5 2 2 2 2 8" xfId="42070"/>
    <cellStyle name="Nota 5 2 2 2 2 9" xfId="42071"/>
    <cellStyle name="Nota 5 2 2 2 3" xfId="42072"/>
    <cellStyle name="Nota 5 2 2 2 3 2" xfId="42073"/>
    <cellStyle name="Nota 5 2 2 2 3 2 2" xfId="42074"/>
    <cellStyle name="Nota 5 2 2 2 3 3" xfId="42075"/>
    <cellStyle name="Nota 5 2 2 2 3 3 2" xfId="42076"/>
    <cellStyle name="Nota 5 2 2 2 3 4" xfId="42077"/>
    <cellStyle name="Nota 5 2 2 2 3 4 2" xfId="42078"/>
    <cellStyle name="Nota 5 2 2 2 3 5" xfId="42079"/>
    <cellStyle name="Nota 5 2 2 2 3 6" xfId="42080"/>
    <cellStyle name="Nota 5 2 2 2 3 7" xfId="42081"/>
    <cellStyle name="Nota 5 2 2 2 4" xfId="42082"/>
    <cellStyle name="Nota 5 2 2 3" xfId="42083"/>
    <cellStyle name="Nota 5 2 2 4" xfId="42084"/>
    <cellStyle name="Nota 5 2 3" xfId="42085"/>
    <cellStyle name="Nota 5 2 3 10" xfId="42086"/>
    <cellStyle name="Nota 5 2 3 2" xfId="42087"/>
    <cellStyle name="Nota 5 2 3 2 2" xfId="42088"/>
    <cellStyle name="Nota 5 2 3 2 2 2" xfId="42089"/>
    <cellStyle name="Nota 5 2 3 2 2 2 2" xfId="42090"/>
    <cellStyle name="Nota 5 2 3 2 2 3" xfId="42091"/>
    <cellStyle name="Nota 5 2 3 2 2 4" xfId="42092"/>
    <cellStyle name="Nota 5 2 3 2 2 5" xfId="42093"/>
    <cellStyle name="Nota 5 2 3 2 2 6" xfId="42094"/>
    <cellStyle name="Nota 5 2 3 2 3" xfId="42095"/>
    <cellStyle name="Nota 5 2 3 2 3 2" xfId="42096"/>
    <cellStyle name="Nota 5 2 3 2 3 3" xfId="42097"/>
    <cellStyle name="Nota 5 2 3 2 4" xfId="42098"/>
    <cellStyle name="Nota 5 2 3 2 5" xfId="42099"/>
    <cellStyle name="Nota 5 2 3 2 6" xfId="42100"/>
    <cellStyle name="Nota 5 2 3 2 7" xfId="42101"/>
    <cellStyle name="Nota 5 2 3 2 8" xfId="42102"/>
    <cellStyle name="Nota 5 2 3 3" xfId="42103"/>
    <cellStyle name="Nota 5 2 3 3 2" xfId="42104"/>
    <cellStyle name="Nota 5 2 3 3 2 2" xfId="42105"/>
    <cellStyle name="Nota 5 2 3 3 3" xfId="42106"/>
    <cellStyle name="Nota 5 2 3 3 4" xfId="42107"/>
    <cellStyle name="Nota 5 2 3 3 5" xfId="42108"/>
    <cellStyle name="Nota 5 2 3 3 6" xfId="42109"/>
    <cellStyle name="Nota 5 2 3 4" xfId="42110"/>
    <cellStyle name="Nota 5 2 3 4 2" xfId="42111"/>
    <cellStyle name="Nota 5 2 3 4 3" xfId="42112"/>
    <cellStyle name="Nota 5 2 3 4 4" xfId="42113"/>
    <cellStyle name="Nota 5 2 3 5" xfId="42114"/>
    <cellStyle name="Nota 5 2 3 6" xfId="42115"/>
    <cellStyle name="Nota 5 2 3 7" xfId="42116"/>
    <cellStyle name="Nota 5 2 3 8" xfId="42117"/>
    <cellStyle name="Nota 5 2 3 9" xfId="42118"/>
    <cellStyle name="Nota 5 2 4" xfId="42119"/>
    <cellStyle name="Nota 5 2 4 2" xfId="42120"/>
    <cellStyle name="Nota 5 2 4 2 10" xfId="42121"/>
    <cellStyle name="Nota 5 2 4 2 2" xfId="42122"/>
    <cellStyle name="Nota 5 2 4 2 2 2" xfId="42123"/>
    <cellStyle name="Nota 5 2 4 2 2 2 2" xfId="42124"/>
    <cellStyle name="Nota 5 2 4 2 2 3" xfId="42125"/>
    <cellStyle name="Nota 5 2 4 2 2 3 2" xfId="42126"/>
    <cellStyle name="Nota 5 2 4 2 2 4" xfId="42127"/>
    <cellStyle name="Nota 5 2 4 2 2 4 2" xfId="42128"/>
    <cellStyle name="Nota 5 2 4 2 2 5" xfId="42129"/>
    <cellStyle name="Nota 5 2 4 2 2 6" xfId="42130"/>
    <cellStyle name="Nota 5 2 4 2 2 7" xfId="42131"/>
    <cellStyle name="Nota 5 2 4 2 3" xfId="42132"/>
    <cellStyle name="Nota 5 2 4 2 3 2" xfId="42133"/>
    <cellStyle name="Nota 5 2 4 2 4" xfId="42134"/>
    <cellStyle name="Nota 5 2 4 2 4 2" xfId="42135"/>
    <cellStyle name="Nota 5 2 4 2 5" xfId="42136"/>
    <cellStyle name="Nota 5 2 4 2 5 2" xfId="42137"/>
    <cellStyle name="Nota 5 2 4 2 6" xfId="42138"/>
    <cellStyle name="Nota 5 2 4 2 7" xfId="42139"/>
    <cellStyle name="Nota 5 2 4 2 8" xfId="42140"/>
    <cellStyle name="Nota 5 2 4 2 9" xfId="42141"/>
    <cellStyle name="Nota 5 2 4 3" xfId="42142"/>
    <cellStyle name="Nota 5 2 4 3 2" xfId="42143"/>
    <cellStyle name="Nota 5 2 4 3 2 2" xfId="42144"/>
    <cellStyle name="Nota 5 2 4 3 3" xfId="42145"/>
    <cellStyle name="Nota 5 2 4 3 3 2" xfId="42146"/>
    <cellStyle name="Nota 5 2 4 3 4" xfId="42147"/>
    <cellStyle name="Nota 5 2 4 3 4 2" xfId="42148"/>
    <cellStyle name="Nota 5 2 4 3 5" xfId="42149"/>
    <cellStyle name="Nota 5 2 4 3 6" xfId="42150"/>
    <cellStyle name="Nota 5 2 4 3 7" xfId="42151"/>
    <cellStyle name="Nota 5 2 4 4" xfId="42152"/>
    <cellStyle name="Nota 5 2 5" xfId="42153"/>
    <cellStyle name="Nota 5 2 5 10" xfId="42154"/>
    <cellStyle name="Nota 5 2 5 11" xfId="42155"/>
    <cellStyle name="Nota 5 2 5 2" xfId="42156"/>
    <cellStyle name="Nota 5 2 5 2 2" xfId="42157"/>
    <cellStyle name="Nota 5 2 5 2 2 2" xfId="42158"/>
    <cellStyle name="Nota 5 2 5 2 3" xfId="42159"/>
    <cellStyle name="Nota 5 2 5 2 3 2" xfId="42160"/>
    <cellStyle name="Nota 5 2 5 2 4" xfId="42161"/>
    <cellStyle name="Nota 5 2 5 2 4 2" xfId="42162"/>
    <cellStyle name="Nota 5 2 5 2 5" xfId="42163"/>
    <cellStyle name="Nota 5 2 5 2 6" xfId="42164"/>
    <cellStyle name="Nota 5 2 5 2 7" xfId="42165"/>
    <cellStyle name="Nota 5 2 5 3" xfId="42166"/>
    <cellStyle name="Nota 5 2 5 3 2" xfId="42167"/>
    <cellStyle name="Nota 5 2 5 3 3" xfId="42168"/>
    <cellStyle name="Nota 5 2 5 3 4" xfId="42169"/>
    <cellStyle name="Nota 5 2 5 4" xfId="42170"/>
    <cellStyle name="Nota 5 2 5 4 2" xfId="42171"/>
    <cellStyle name="Nota 5 2 5 5" xfId="42172"/>
    <cellStyle name="Nota 5 2 5 5 2" xfId="42173"/>
    <cellStyle name="Nota 5 2 5 6" xfId="42174"/>
    <cellStyle name="Nota 5 2 5 7" xfId="42175"/>
    <cellStyle name="Nota 5 2 5 8" xfId="42176"/>
    <cellStyle name="Nota 5 2 5 9" xfId="42177"/>
    <cellStyle name="Nota 5 2 6" xfId="42178"/>
    <cellStyle name="Nota 5 2 6 10" xfId="42179"/>
    <cellStyle name="Nota 5 2 6 2" xfId="42180"/>
    <cellStyle name="Nota 5 2 6 2 2" xfId="42181"/>
    <cellStyle name="Nota 5 2 6 2 2 2" xfId="42182"/>
    <cellStyle name="Nota 5 2 6 2 3" xfId="42183"/>
    <cellStyle name="Nota 5 2 6 2 3 2" xfId="42184"/>
    <cellStyle name="Nota 5 2 6 2 4" xfId="42185"/>
    <cellStyle name="Nota 5 2 6 2 4 2" xfId="42186"/>
    <cellStyle name="Nota 5 2 6 2 5" xfId="42187"/>
    <cellStyle name="Nota 5 2 6 2 6" xfId="42188"/>
    <cellStyle name="Nota 5 2 6 2 7" xfId="42189"/>
    <cellStyle name="Nota 5 2 6 3" xfId="42190"/>
    <cellStyle name="Nota 5 2 6 3 2" xfId="42191"/>
    <cellStyle name="Nota 5 2 6 4" xfId="42192"/>
    <cellStyle name="Nota 5 2 6 4 2" xfId="42193"/>
    <cellStyle name="Nota 5 2 6 5" xfId="42194"/>
    <cellStyle name="Nota 5 2 6 5 2" xfId="42195"/>
    <cellStyle name="Nota 5 2 6 6" xfId="42196"/>
    <cellStyle name="Nota 5 2 6 7" xfId="42197"/>
    <cellStyle name="Nota 5 2 6 8" xfId="42198"/>
    <cellStyle name="Nota 5 2 6 9" xfId="42199"/>
    <cellStyle name="Nota 5 2 7" xfId="42200"/>
    <cellStyle name="Nota 5 3" xfId="7190"/>
    <cellStyle name="Nota 5 3 2" xfId="42201"/>
    <cellStyle name="Nota 5 3 3" xfId="42202"/>
    <cellStyle name="Nota 5 3 4" xfId="42203"/>
    <cellStyle name="Nota 5 4" xfId="42204"/>
    <cellStyle name="Nota 5 4 10" xfId="42205"/>
    <cellStyle name="Nota 5 4 2" xfId="42206"/>
    <cellStyle name="Nota 5 4 2 2" xfId="42207"/>
    <cellStyle name="Nota 5 4 2 2 2" xfId="42208"/>
    <cellStyle name="Nota 5 4 2 2 2 2" xfId="42209"/>
    <cellStyle name="Nota 5 4 2 2 3" xfId="42210"/>
    <cellStyle name="Nota 5 4 2 2 4" xfId="42211"/>
    <cellStyle name="Nota 5 4 2 2 5" xfId="42212"/>
    <cellStyle name="Nota 5 4 2 2 6" xfId="42213"/>
    <cellStyle name="Nota 5 4 2 3" xfId="42214"/>
    <cellStyle name="Nota 5 4 2 3 2" xfId="42215"/>
    <cellStyle name="Nota 5 4 2 3 3" xfId="42216"/>
    <cellStyle name="Nota 5 4 2 4" xfId="42217"/>
    <cellStyle name="Nota 5 4 2 5" xfId="42218"/>
    <cellStyle name="Nota 5 4 2 6" xfId="42219"/>
    <cellStyle name="Nota 5 4 2 7" xfId="42220"/>
    <cellStyle name="Nota 5 4 2 8" xfId="42221"/>
    <cellStyle name="Nota 5 4 3" xfId="42222"/>
    <cellStyle name="Nota 5 4 3 2" xfId="42223"/>
    <cellStyle name="Nota 5 4 3 2 2" xfId="42224"/>
    <cellStyle name="Nota 5 4 3 3" xfId="42225"/>
    <cellStyle name="Nota 5 4 3 4" xfId="42226"/>
    <cellStyle name="Nota 5 4 3 5" xfId="42227"/>
    <cellStyle name="Nota 5 4 3 6" xfId="42228"/>
    <cellStyle name="Nota 5 4 4" xfId="42229"/>
    <cellStyle name="Nota 5 4 4 2" xfId="42230"/>
    <cellStyle name="Nota 5 4 4 3" xfId="42231"/>
    <cellStyle name="Nota 5 4 4 4" xfId="42232"/>
    <cellStyle name="Nota 5 4 5" xfId="42233"/>
    <cellStyle name="Nota 5 4 6" xfId="42234"/>
    <cellStyle name="Nota 5 4 7" xfId="42235"/>
    <cellStyle name="Nota 5 4 8" xfId="42236"/>
    <cellStyle name="Nota 5 4 9" xfId="42237"/>
    <cellStyle name="Nota 50" xfId="42238"/>
    <cellStyle name="Nota 50 2" xfId="42239"/>
    <cellStyle name="Nota 50 3" xfId="42240"/>
    <cellStyle name="Nota 51" xfId="42241"/>
    <cellStyle name="Nota 51 10" xfId="42242"/>
    <cellStyle name="Nota 51 2" xfId="42243"/>
    <cellStyle name="Nota 51 2 2" xfId="42244"/>
    <cellStyle name="Nota 51 2 2 2" xfId="42245"/>
    <cellStyle name="Nota 51 2 2 2 2" xfId="42246"/>
    <cellStyle name="Nota 51 2 2 3" xfId="42247"/>
    <cellStyle name="Nota 51 2 2 4" xfId="42248"/>
    <cellStyle name="Nota 51 2 2 5" xfId="42249"/>
    <cellStyle name="Nota 51 2 2 6" xfId="42250"/>
    <cellStyle name="Nota 51 2 3" xfId="42251"/>
    <cellStyle name="Nota 51 2 3 2" xfId="42252"/>
    <cellStyle name="Nota 51 2 3 3" xfId="42253"/>
    <cellStyle name="Nota 51 2 4" xfId="42254"/>
    <cellStyle name="Nota 51 2 5" xfId="42255"/>
    <cellStyle name="Nota 51 2 6" xfId="42256"/>
    <cellStyle name="Nota 51 2 7" xfId="42257"/>
    <cellStyle name="Nota 51 2 8" xfId="42258"/>
    <cellStyle name="Nota 51 3" xfId="42259"/>
    <cellStyle name="Nota 51 3 2" xfId="42260"/>
    <cellStyle name="Nota 51 3 2 2" xfId="42261"/>
    <cellStyle name="Nota 51 3 3" xfId="42262"/>
    <cellStyle name="Nota 51 3 4" xfId="42263"/>
    <cellStyle name="Nota 51 3 5" xfId="42264"/>
    <cellStyle name="Nota 51 3 6" xfId="42265"/>
    <cellStyle name="Nota 51 4" xfId="42266"/>
    <cellStyle name="Nota 51 4 2" xfId="42267"/>
    <cellStyle name="Nota 51 4 3" xfId="42268"/>
    <cellStyle name="Nota 51 4 4" xfId="42269"/>
    <cellStyle name="Nota 51 5" xfId="42270"/>
    <cellStyle name="Nota 51 6" xfId="42271"/>
    <cellStyle name="Nota 51 7" xfId="42272"/>
    <cellStyle name="Nota 51 8" xfId="42273"/>
    <cellStyle name="Nota 51 9" xfId="42274"/>
    <cellStyle name="Nota 52" xfId="42275"/>
    <cellStyle name="Nota 52 2" xfId="42276"/>
    <cellStyle name="Nota 52 3" xfId="42277"/>
    <cellStyle name="Nota 53" xfId="42278"/>
    <cellStyle name="Nota 6" xfId="1174"/>
    <cellStyle name="Nota 6 2" xfId="1175"/>
    <cellStyle name="Nota 6 2 2" xfId="42279"/>
    <cellStyle name="Nota 6 2 2 2" xfId="42280"/>
    <cellStyle name="Nota 6 2 2 2 2" xfId="42281"/>
    <cellStyle name="Nota 6 2 2 2 2 10" xfId="42282"/>
    <cellStyle name="Nota 6 2 2 2 2 2" xfId="42283"/>
    <cellStyle name="Nota 6 2 2 2 2 2 2" xfId="42284"/>
    <cellStyle name="Nota 6 2 2 2 2 2 2 2" xfId="42285"/>
    <cellStyle name="Nota 6 2 2 2 2 2 3" xfId="42286"/>
    <cellStyle name="Nota 6 2 2 2 2 2 3 2" xfId="42287"/>
    <cellStyle name="Nota 6 2 2 2 2 2 4" xfId="42288"/>
    <cellStyle name="Nota 6 2 2 2 2 2 4 2" xfId="42289"/>
    <cellStyle name="Nota 6 2 2 2 2 2 5" xfId="42290"/>
    <cellStyle name="Nota 6 2 2 2 2 2 6" xfId="42291"/>
    <cellStyle name="Nota 6 2 2 2 2 2 7" xfId="42292"/>
    <cellStyle name="Nota 6 2 2 2 2 3" xfId="42293"/>
    <cellStyle name="Nota 6 2 2 2 2 3 2" xfId="42294"/>
    <cellStyle name="Nota 6 2 2 2 2 4" xfId="42295"/>
    <cellStyle name="Nota 6 2 2 2 2 4 2" xfId="42296"/>
    <cellStyle name="Nota 6 2 2 2 2 5" xfId="42297"/>
    <cellStyle name="Nota 6 2 2 2 2 5 2" xfId="42298"/>
    <cellStyle name="Nota 6 2 2 2 2 6" xfId="42299"/>
    <cellStyle name="Nota 6 2 2 2 2 7" xfId="42300"/>
    <cellStyle name="Nota 6 2 2 2 2 8" xfId="42301"/>
    <cellStyle name="Nota 6 2 2 2 2 9" xfId="42302"/>
    <cellStyle name="Nota 6 2 2 2 3" xfId="42303"/>
    <cellStyle name="Nota 6 2 2 2 3 2" xfId="42304"/>
    <cellStyle name="Nota 6 2 2 2 3 2 2" xfId="42305"/>
    <cellStyle name="Nota 6 2 2 2 3 3" xfId="42306"/>
    <cellStyle name="Nota 6 2 2 2 3 3 2" xfId="42307"/>
    <cellStyle name="Nota 6 2 2 2 3 4" xfId="42308"/>
    <cellStyle name="Nota 6 2 2 2 3 4 2" xfId="42309"/>
    <cellStyle name="Nota 6 2 2 2 3 5" xfId="42310"/>
    <cellStyle name="Nota 6 2 2 2 3 6" xfId="42311"/>
    <cellStyle name="Nota 6 2 2 2 3 7" xfId="42312"/>
    <cellStyle name="Nota 6 2 2 2 4" xfId="42313"/>
    <cellStyle name="Nota 6 2 2 3" xfId="42314"/>
    <cellStyle name="Nota 6 2 2 4" xfId="42315"/>
    <cellStyle name="Nota 6 2 3" xfId="42316"/>
    <cellStyle name="Nota 6 2 3 10" xfId="42317"/>
    <cellStyle name="Nota 6 2 3 2" xfId="42318"/>
    <cellStyle name="Nota 6 2 3 2 2" xfId="42319"/>
    <cellStyle name="Nota 6 2 3 2 2 2" xfId="42320"/>
    <cellStyle name="Nota 6 2 3 2 2 2 2" xfId="42321"/>
    <cellStyle name="Nota 6 2 3 2 2 3" xfId="42322"/>
    <cellStyle name="Nota 6 2 3 2 2 4" xfId="42323"/>
    <cellStyle name="Nota 6 2 3 2 2 5" xfId="42324"/>
    <cellStyle name="Nota 6 2 3 2 2 6" xfId="42325"/>
    <cellStyle name="Nota 6 2 3 2 3" xfId="42326"/>
    <cellStyle name="Nota 6 2 3 2 3 2" xfId="42327"/>
    <cellStyle name="Nota 6 2 3 2 3 3" xfId="42328"/>
    <cellStyle name="Nota 6 2 3 2 4" xfId="42329"/>
    <cellStyle name="Nota 6 2 3 2 5" xfId="42330"/>
    <cellStyle name="Nota 6 2 3 2 6" xfId="42331"/>
    <cellStyle name="Nota 6 2 3 2 7" xfId="42332"/>
    <cellStyle name="Nota 6 2 3 2 8" xfId="42333"/>
    <cellStyle name="Nota 6 2 3 3" xfId="42334"/>
    <cellStyle name="Nota 6 2 3 3 2" xfId="42335"/>
    <cellStyle name="Nota 6 2 3 3 2 2" xfId="42336"/>
    <cellStyle name="Nota 6 2 3 3 3" xfId="42337"/>
    <cellStyle name="Nota 6 2 3 3 4" xfId="42338"/>
    <cellStyle name="Nota 6 2 3 3 5" xfId="42339"/>
    <cellStyle name="Nota 6 2 3 3 6" xfId="42340"/>
    <cellStyle name="Nota 6 2 3 4" xfId="42341"/>
    <cellStyle name="Nota 6 2 3 4 2" xfId="42342"/>
    <cellStyle name="Nota 6 2 3 4 3" xfId="42343"/>
    <cellStyle name="Nota 6 2 3 4 4" xfId="42344"/>
    <cellStyle name="Nota 6 2 3 5" xfId="42345"/>
    <cellStyle name="Nota 6 2 3 6" xfId="42346"/>
    <cellStyle name="Nota 6 2 3 7" xfId="42347"/>
    <cellStyle name="Nota 6 2 3 8" xfId="42348"/>
    <cellStyle name="Nota 6 2 3 9" xfId="42349"/>
    <cellStyle name="Nota 6 2 4" xfId="42350"/>
    <cellStyle name="Nota 6 2 4 2" xfId="42351"/>
    <cellStyle name="Nota 6 2 4 2 10" xfId="42352"/>
    <cellStyle name="Nota 6 2 4 2 2" xfId="42353"/>
    <cellStyle name="Nota 6 2 4 2 2 2" xfId="42354"/>
    <cellStyle name="Nota 6 2 4 2 2 2 2" xfId="42355"/>
    <cellStyle name="Nota 6 2 4 2 2 3" xfId="42356"/>
    <cellStyle name="Nota 6 2 4 2 2 3 2" xfId="42357"/>
    <cellStyle name="Nota 6 2 4 2 2 4" xfId="42358"/>
    <cellStyle name="Nota 6 2 4 2 2 4 2" xfId="42359"/>
    <cellStyle name="Nota 6 2 4 2 2 5" xfId="42360"/>
    <cellStyle name="Nota 6 2 4 2 2 6" xfId="42361"/>
    <cellStyle name="Nota 6 2 4 2 2 7" xfId="42362"/>
    <cellStyle name="Nota 6 2 4 2 3" xfId="42363"/>
    <cellStyle name="Nota 6 2 4 2 3 2" xfId="42364"/>
    <cellStyle name="Nota 6 2 4 2 4" xfId="42365"/>
    <cellStyle name="Nota 6 2 4 2 4 2" xfId="42366"/>
    <cellStyle name="Nota 6 2 4 2 5" xfId="42367"/>
    <cellStyle name="Nota 6 2 4 2 5 2" xfId="42368"/>
    <cellStyle name="Nota 6 2 4 2 6" xfId="42369"/>
    <cellStyle name="Nota 6 2 4 2 7" xfId="42370"/>
    <cellStyle name="Nota 6 2 4 2 8" xfId="42371"/>
    <cellStyle name="Nota 6 2 4 2 9" xfId="42372"/>
    <cellStyle name="Nota 6 2 4 3" xfId="42373"/>
    <cellStyle name="Nota 6 2 4 3 2" xfId="42374"/>
    <cellStyle name="Nota 6 2 4 3 2 2" xfId="42375"/>
    <cellStyle name="Nota 6 2 4 3 3" xfId="42376"/>
    <cellStyle name="Nota 6 2 4 3 3 2" xfId="42377"/>
    <cellStyle name="Nota 6 2 4 3 4" xfId="42378"/>
    <cellStyle name="Nota 6 2 4 3 4 2" xfId="42379"/>
    <cellStyle name="Nota 6 2 4 3 5" xfId="42380"/>
    <cellStyle name="Nota 6 2 4 3 6" xfId="42381"/>
    <cellStyle name="Nota 6 2 4 3 7" xfId="42382"/>
    <cellStyle name="Nota 6 2 4 4" xfId="42383"/>
    <cellStyle name="Nota 6 2 5" xfId="42384"/>
    <cellStyle name="Nota 6 2 5 10" xfId="42385"/>
    <cellStyle name="Nota 6 2 5 11" xfId="42386"/>
    <cellStyle name="Nota 6 2 5 2" xfId="42387"/>
    <cellStyle name="Nota 6 2 5 2 2" xfId="42388"/>
    <cellStyle name="Nota 6 2 5 2 2 2" xfId="42389"/>
    <cellStyle name="Nota 6 2 5 2 3" xfId="42390"/>
    <cellStyle name="Nota 6 2 5 2 3 2" xfId="42391"/>
    <cellStyle name="Nota 6 2 5 2 4" xfId="42392"/>
    <cellStyle name="Nota 6 2 5 2 4 2" xfId="42393"/>
    <cellStyle name="Nota 6 2 5 2 5" xfId="42394"/>
    <cellStyle name="Nota 6 2 5 2 6" xfId="42395"/>
    <cellStyle name="Nota 6 2 5 2 7" xfId="42396"/>
    <cellStyle name="Nota 6 2 5 3" xfId="42397"/>
    <cellStyle name="Nota 6 2 5 3 2" xfId="42398"/>
    <cellStyle name="Nota 6 2 5 3 3" xfId="42399"/>
    <cellStyle name="Nota 6 2 5 3 4" xfId="42400"/>
    <cellStyle name="Nota 6 2 5 4" xfId="42401"/>
    <cellStyle name="Nota 6 2 5 4 2" xfId="42402"/>
    <cellStyle name="Nota 6 2 5 5" xfId="42403"/>
    <cellStyle name="Nota 6 2 5 5 2" xfId="42404"/>
    <cellStyle name="Nota 6 2 5 6" xfId="42405"/>
    <cellStyle name="Nota 6 2 5 7" xfId="42406"/>
    <cellStyle name="Nota 6 2 5 8" xfId="42407"/>
    <cellStyle name="Nota 6 2 5 9" xfId="42408"/>
    <cellStyle name="Nota 6 2 6" xfId="42409"/>
    <cellStyle name="Nota 6 2 6 10" xfId="42410"/>
    <cellStyle name="Nota 6 2 6 2" xfId="42411"/>
    <cellStyle name="Nota 6 2 6 2 2" xfId="42412"/>
    <cellStyle name="Nota 6 2 6 2 2 2" xfId="42413"/>
    <cellStyle name="Nota 6 2 6 2 3" xfId="42414"/>
    <cellStyle name="Nota 6 2 6 2 3 2" xfId="42415"/>
    <cellStyle name="Nota 6 2 6 2 4" xfId="42416"/>
    <cellStyle name="Nota 6 2 6 2 4 2" xfId="42417"/>
    <cellStyle name="Nota 6 2 6 2 5" xfId="42418"/>
    <cellStyle name="Nota 6 2 6 2 6" xfId="42419"/>
    <cellStyle name="Nota 6 2 6 2 7" xfId="42420"/>
    <cellStyle name="Nota 6 2 6 3" xfId="42421"/>
    <cellStyle name="Nota 6 2 6 3 2" xfId="42422"/>
    <cellStyle name="Nota 6 2 6 4" xfId="42423"/>
    <cellStyle name="Nota 6 2 6 4 2" xfId="42424"/>
    <cellStyle name="Nota 6 2 6 5" xfId="42425"/>
    <cellStyle name="Nota 6 2 6 5 2" xfId="42426"/>
    <cellStyle name="Nota 6 2 6 6" xfId="42427"/>
    <cellStyle name="Nota 6 2 6 7" xfId="42428"/>
    <cellStyle name="Nota 6 2 6 8" xfId="42429"/>
    <cellStyle name="Nota 6 2 6 9" xfId="42430"/>
    <cellStyle name="Nota 6 2 7" xfId="42431"/>
    <cellStyle name="Nota 6 3" xfId="7191"/>
    <cellStyle name="Nota 6 3 2" xfId="42432"/>
    <cellStyle name="Nota 6 3 3" xfId="42433"/>
    <cellStyle name="Nota 6 3 4" xfId="42434"/>
    <cellStyle name="Nota 6 4" xfId="42435"/>
    <cellStyle name="Nota 6 4 10" xfId="42436"/>
    <cellStyle name="Nota 6 4 2" xfId="42437"/>
    <cellStyle name="Nota 6 4 2 2" xfId="42438"/>
    <cellStyle name="Nota 6 4 2 2 2" xfId="42439"/>
    <cellStyle name="Nota 6 4 2 2 2 2" xfId="42440"/>
    <cellStyle name="Nota 6 4 2 2 3" xfId="42441"/>
    <cellStyle name="Nota 6 4 2 2 4" xfId="42442"/>
    <cellStyle name="Nota 6 4 2 2 5" xfId="42443"/>
    <cellStyle name="Nota 6 4 2 2 6" xfId="42444"/>
    <cellStyle name="Nota 6 4 2 3" xfId="42445"/>
    <cellStyle name="Nota 6 4 2 3 2" xfId="42446"/>
    <cellStyle name="Nota 6 4 2 3 3" xfId="42447"/>
    <cellStyle name="Nota 6 4 2 4" xfId="42448"/>
    <cellStyle name="Nota 6 4 2 5" xfId="42449"/>
    <cellStyle name="Nota 6 4 2 6" xfId="42450"/>
    <cellStyle name="Nota 6 4 2 7" xfId="42451"/>
    <cellStyle name="Nota 6 4 2 8" xfId="42452"/>
    <cellStyle name="Nota 6 4 3" xfId="42453"/>
    <cellStyle name="Nota 6 4 3 2" xfId="42454"/>
    <cellStyle name="Nota 6 4 3 2 2" xfId="42455"/>
    <cellStyle name="Nota 6 4 3 3" xfId="42456"/>
    <cellStyle name="Nota 6 4 3 4" xfId="42457"/>
    <cellStyle name="Nota 6 4 3 5" xfId="42458"/>
    <cellStyle name="Nota 6 4 3 6" xfId="42459"/>
    <cellStyle name="Nota 6 4 4" xfId="42460"/>
    <cellStyle name="Nota 6 4 4 2" xfId="42461"/>
    <cellStyle name="Nota 6 4 4 3" xfId="42462"/>
    <cellStyle name="Nota 6 4 4 4" xfId="42463"/>
    <cellStyle name="Nota 6 4 5" xfId="42464"/>
    <cellStyle name="Nota 6 4 6" xfId="42465"/>
    <cellStyle name="Nota 6 4 7" xfId="42466"/>
    <cellStyle name="Nota 6 4 8" xfId="42467"/>
    <cellStyle name="Nota 6 4 9" xfId="42468"/>
    <cellStyle name="Nota 7" xfId="1176"/>
    <cellStyle name="Nota 7 2" xfId="1177"/>
    <cellStyle name="Nota 7 2 2" xfId="42469"/>
    <cellStyle name="Nota 7 2 2 2" xfId="42470"/>
    <cellStyle name="Nota 7 2 2 2 2" xfId="42471"/>
    <cellStyle name="Nota 7 2 2 2 2 10" xfId="42472"/>
    <cellStyle name="Nota 7 2 2 2 2 2" xfId="42473"/>
    <cellStyle name="Nota 7 2 2 2 2 2 2" xfId="42474"/>
    <cellStyle name="Nota 7 2 2 2 2 2 2 2" xfId="42475"/>
    <cellStyle name="Nota 7 2 2 2 2 2 3" xfId="42476"/>
    <cellStyle name="Nota 7 2 2 2 2 2 3 2" xfId="42477"/>
    <cellStyle name="Nota 7 2 2 2 2 2 4" xfId="42478"/>
    <cellStyle name="Nota 7 2 2 2 2 2 4 2" xfId="42479"/>
    <cellStyle name="Nota 7 2 2 2 2 2 5" xfId="42480"/>
    <cellStyle name="Nota 7 2 2 2 2 2 6" xfId="42481"/>
    <cellStyle name="Nota 7 2 2 2 2 2 7" xfId="42482"/>
    <cellStyle name="Nota 7 2 2 2 2 3" xfId="42483"/>
    <cellStyle name="Nota 7 2 2 2 2 3 2" xfId="42484"/>
    <cellStyle name="Nota 7 2 2 2 2 4" xfId="42485"/>
    <cellStyle name="Nota 7 2 2 2 2 4 2" xfId="42486"/>
    <cellStyle name="Nota 7 2 2 2 2 5" xfId="42487"/>
    <cellStyle name="Nota 7 2 2 2 2 5 2" xfId="42488"/>
    <cellStyle name="Nota 7 2 2 2 2 6" xfId="42489"/>
    <cellStyle name="Nota 7 2 2 2 2 7" xfId="42490"/>
    <cellStyle name="Nota 7 2 2 2 2 8" xfId="42491"/>
    <cellStyle name="Nota 7 2 2 2 2 9" xfId="42492"/>
    <cellStyle name="Nota 7 2 2 2 3" xfId="42493"/>
    <cellStyle name="Nota 7 2 2 2 3 2" xfId="42494"/>
    <cellStyle name="Nota 7 2 2 2 3 2 2" xfId="42495"/>
    <cellStyle name="Nota 7 2 2 2 3 3" xfId="42496"/>
    <cellStyle name="Nota 7 2 2 2 3 3 2" xfId="42497"/>
    <cellStyle name="Nota 7 2 2 2 3 4" xfId="42498"/>
    <cellStyle name="Nota 7 2 2 2 3 4 2" xfId="42499"/>
    <cellStyle name="Nota 7 2 2 2 3 5" xfId="42500"/>
    <cellStyle name="Nota 7 2 2 2 3 6" xfId="42501"/>
    <cellStyle name="Nota 7 2 2 2 3 7" xfId="42502"/>
    <cellStyle name="Nota 7 2 2 2 4" xfId="42503"/>
    <cellStyle name="Nota 7 2 2 3" xfId="42504"/>
    <cellStyle name="Nota 7 2 2 4" xfId="42505"/>
    <cellStyle name="Nota 7 2 3" xfId="42506"/>
    <cellStyle name="Nota 7 2 3 10" xfId="42507"/>
    <cellStyle name="Nota 7 2 3 2" xfId="42508"/>
    <cellStyle name="Nota 7 2 3 2 2" xfId="42509"/>
    <cellStyle name="Nota 7 2 3 2 2 2" xfId="42510"/>
    <cellStyle name="Nota 7 2 3 2 2 2 2" xfId="42511"/>
    <cellStyle name="Nota 7 2 3 2 2 3" xfId="42512"/>
    <cellStyle name="Nota 7 2 3 2 2 4" xfId="42513"/>
    <cellStyle name="Nota 7 2 3 2 2 5" xfId="42514"/>
    <cellStyle name="Nota 7 2 3 2 2 6" xfId="42515"/>
    <cellStyle name="Nota 7 2 3 2 3" xfId="42516"/>
    <cellStyle name="Nota 7 2 3 2 3 2" xfId="42517"/>
    <cellStyle name="Nota 7 2 3 2 3 3" xfId="42518"/>
    <cellStyle name="Nota 7 2 3 2 4" xfId="42519"/>
    <cellStyle name="Nota 7 2 3 2 5" xfId="42520"/>
    <cellStyle name="Nota 7 2 3 2 6" xfId="42521"/>
    <cellStyle name="Nota 7 2 3 2 7" xfId="42522"/>
    <cellStyle name="Nota 7 2 3 2 8" xfId="42523"/>
    <cellStyle name="Nota 7 2 3 3" xfId="42524"/>
    <cellStyle name="Nota 7 2 3 3 2" xfId="42525"/>
    <cellStyle name="Nota 7 2 3 3 2 2" xfId="42526"/>
    <cellStyle name="Nota 7 2 3 3 3" xfId="42527"/>
    <cellStyle name="Nota 7 2 3 3 4" xfId="42528"/>
    <cellStyle name="Nota 7 2 3 3 5" xfId="42529"/>
    <cellStyle name="Nota 7 2 3 3 6" xfId="42530"/>
    <cellStyle name="Nota 7 2 3 4" xfId="42531"/>
    <cellStyle name="Nota 7 2 3 4 2" xfId="42532"/>
    <cellStyle name="Nota 7 2 3 4 3" xfId="42533"/>
    <cellStyle name="Nota 7 2 3 4 4" xfId="42534"/>
    <cellStyle name="Nota 7 2 3 5" xfId="42535"/>
    <cellStyle name="Nota 7 2 3 6" xfId="42536"/>
    <cellStyle name="Nota 7 2 3 7" xfId="42537"/>
    <cellStyle name="Nota 7 2 3 8" xfId="42538"/>
    <cellStyle name="Nota 7 2 3 9" xfId="42539"/>
    <cellStyle name="Nota 7 2 4" xfId="42540"/>
    <cellStyle name="Nota 7 2 4 2" xfId="42541"/>
    <cellStyle name="Nota 7 2 4 2 10" xfId="42542"/>
    <cellStyle name="Nota 7 2 4 2 2" xfId="42543"/>
    <cellStyle name="Nota 7 2 4 2 2 2" xfId="42544"/>
    <cellStyle name="Nota 7 2 4 2 2 2 2" xfId="42545"/>
    <cellStyle name="Nota 7 2 4 2 2 3" xfId="42546"/>
    <cellStyle name="Nota 7 2 4 2 2 3 2" xfId="42547"/>
    <cellStyle name="Nota 7 2 4 2 2 4" xfId="42548"/>
    <cellStyle name="Nota 7 2 4 2 2 4 2" xfId="42549"/>
    <cellStyle name="Nota 7 2 4 2 2 5" xfId="42550"/>
    <cellStyle name="Nota 7 2 4 2 2 6" xfId="42551"/>
    <cellStyle name="Nota 7 2 4 2 2 7" xfId="42552"/>
    <cellStyle name="Nota 7 2 4 2 3" xfId="42553"/>
    <cellStyle name="Nota 7 2 4 2 3 2" xfId="42554"/>
    <cellStyle name="Nota 7 2 4 2 4" xfId="42555"/>
    <cellStyle name="Nota 7 2 4 2 4 2" xfId="42556"/>
    <cellStyle name="Nota 7 2 4 2 5" xfId="42557"/>
    <cellStyle name="Nota 7 2 4 2 5 2" xfId="42558"/>
    <cellStyle name="Nota 7 2 4 2 6" xfId="42559"/>
    <cellStyle name="Nota 7 2 4 2 7" xfId="42560"/>
    <cellStyle name="Nota 7 2 4 2 8" xfId="42561"/>
    <cellStyle name="Nota 7 2 4 2 9" xfId="42562"/>
    <cellStyle name="Nota 7 2 4 3" xfId="42563"/>
    <cellStyle name="Nota 7 2 4 3 2" xfId="42564"/>
    <cellStyle name="Nota 7 2 4 3 2 2" xfId="42565"/>
    <cellStyle name="Nota 7 2 4 3 3" xfId="42566"/>
    <cellStyle name="Nota 7 2 4 3 3 2" xfId="42567"/>
    <cellStyle name="Nota 7 2 4 3 4" xfId="42568"/>
    <cellStyle name="Nota 7 2 4 3 4 2" xfId="42569"/>
    <cellStyle name="Nota 7 2 4 3 5" xfId="42570"/>
    <cellStyle name="Nota 7 2 4 3 6" xfId="42571"/>
    <cellStyle name="Nota 7 2 4 3 7" xfId="42572"/>
    <cellStyle name="Nota 7 2 4 4" xfId="42573"/>
    <cellStyle name="Nota 7 2 5" xfId="42574"/>
    <cellStyle name="Nota 7 2 5 10" xfId="42575"/>
    <cellStyle name="Nota 7 2 5 11" xfId="42576"/>
    <cellStyle name="Nota 7 2 5 2" xfId="42577"/>
    <cellStyle name="Nota 7 2 5 2 2" xfId="42578"/>
    <cellStyle name="Nota 7 2 5 2 2 2" xfId="42579"/>
    <cellStyle name="Nota 7 2 5 2 3" xfId="42580"/>
    <cellStyle name="Nota 7 2 5 2 3 2" xfId="42581"/>
    <cellStyle name="Nota 7 2 5 2 4" xfId="42582"/>
    <cellStyle name="Nota 7 2 5 2 4 2" xfId="42583"/>
    <cellStyle name="Nota 7 2 5 2 5" xfId="42584"/>
    <cellStyle name="Nota 7 2 5 2 6" xfId="42585"/>
    <cellStyle name="Nota 7 2 5 2 7" xfId="42586"/>
    <cellStyle name="Nota 7 2 5 3" xfId="42587"/>
    <cellStyle name="Nota 7 2 5 3 2" xfId="42588"/>
    <cellStyle name="Nota 7 2 5 3 3" xfId="42589"/>
    <cellStyle name="Nota 7 2 5 3 4" xfId="42590"/>
    <cellStyle name="Nota 7 2 5 4" xfId="42591"/>
    <cellStyle name="Nota 7 2 5 4 2" xfId="42592"/>
    <cellStyle name="Nota 7 2 5 5" xfId="42593"/>
    <cellStyle name="Nota 7 2 5 5 2" xfId="42594"/>
    <cellStyle name="Nota 7 2 5 6" xfId="42595"/>
    <cellStyle name="Nota 7 2 5 7" xfId="42596"/>
    <cellStyle name="Nota 7 2 5 8" xfId="42597"/>
    <cellStyle name="Nota 7 2 5 9" xfId="42598"/>
    <cellStyle name="Nota 7 2 6" xfId="42599"/>
    <cellStyle name="Nota 7 2 6 10" xfId="42600"/>
    <cellStyle name="Nota 7 2 6 2" xfId="42601"/>
    <cellStyle name="Nota 7 2 6 2 2" xfId="42602"/>
    <cellStyle name="Nota 7 2 6 2 2 2" xfId="42603"/>
    <cellStyle name="Nota 7 2 6 2 3" xfId="42604"/>
    <cellStyle name="Nota 7 2 6 2 3 2" xfId="42605"/>
    <cellStyle name="Nota 7 2 6 2 4" xfId="42606"/>
    <cellStyle name="Nota 7 2 6 2 4 2" xfId="42607"/>
    <cellStyle name="Nota 7 2 6 2 5" xfId="42608"/>
    <cellStyle name="Nota 7 2 6 2 6" xfId="42609"/>
    <cellStyle name="Nota 7 2 6 2 7" xfId="42610"/>
    <cellStyle name="Nota 7 2 6 3" xfId="42611"/>
    <cellStyle name="Nota 7 2 6 3 2" xfId="42612"/>
    <cellStyle name="Nota 7 2 6 4" xfId="42613"/>
    <cellStyle name="Nota 7 2 6 4 2" xfId="42614"/>
    <cellStyle name="Nota 7 2 6 5" xfId="42615"/>
    <cellStyle name="Nota 7 2 6 5 2" xfId="42616"/>
    <cellStyle name="Nota 7 2 6 6" xfId="42617"/>
    <cellStyle name="Nota 7 2 6 7" xfId="42618"/>
    <cellStyle name="Nota 7 2 6 8" xfId="42619"/>
    <cellStyle name="Nota 7 2 6 9" xfId="42620"/>
    <cellStyle name="Nota 7 2 7" xfId="42621"/>
    <cellStyle name="Nota 7 3" xfId="7192"/>
    <cellStyle name="Nota 7 3 2" xfId="42622"/>
    <cellStyle name="Nota 7 3 3" xfId="42623"/>
    <cellStyle name="Nota 7 3 4" xfId="42624"/>
    <cellStyle name="Nota 7 4" xfId="42625"/>
    <cellStyle name="Nota 7 4 10" xfId="42626"/>
    <cellStyle name="Nota 7 4 2" xfId="42627"/>
    <cellStyle name="Nota 7 4 2 2" xfId="42628"/>
    <cellStyle name="Nota 7 4 2 2 2" xfId="42629"/>
    <cellStyle name="Nota 7 4 2 2 2 2" xfId="42630"/>
    <cellStyle name="Nota 7 4 2 2 3" xfId="42631"/>
    <cellStyle name="Nota 7 4 2 2 4" xfId="42632"/>
    <cellStyle name="Nota 7 4 2 2 5" xfId="42633"/>
    <cellStyle name="Nota 7 4 2 2 6" xfId="42634"/>
    <cellStyle name="Nota 7 4 2 3" xfId="42635"/>
    <cellStyle name="Nota 7 4 2 3 2" xfId="42636"/>
    <cellStyle name="Nota 7 4 2 3 3" xfId="42637"/>
    <cellStyle name="Nota 7 4 2 4" xfId="42638"/>
    <cellStyle name="Nota 7 4 2 5" xfId="42639"/>
    <cellStyle name="Nota 7 4 2 6" xfId="42640"/>
    <cellStyle name="Nota 7 4 2 7" xfId="42641"/>
    <cellStyle name="Nota 7 4 2 8" xfId="42642"/>
    <cellStyle name="Nota 7 4 3" xfId="42643"/>
    <cellStyle name="Nota 7 4 3 2" xfId="42644"/>
    <cellStyle name="Nota 7 4 3 2 2" xfId="42645"/>
    <cellStyle name="Nota 7 4 3 3" xfId="42646"/>
    <cellStyle name="Nota 7 4 3 4" xfId="42647"/>
    <cellStyle name="Nota 7 4 3 5" xfId="42648"/>
    <cellStyle name="Nota 7 4 3 6" xfId="42649"/>
    <cellStyle name="Nota 7 4 4" xfId="42650"/>
    <cellStyle name="Nota 7 4 4 2" xfId="42651"/>
    <cellStyle name="Nota 7 4 4 3" xfId="42652"/>
    <cellStyle name="Nota 7 4 4 4" xfId="42653"/>
    <cellStyle name="Nota 7 4 5" xfId="42654"/>
    <cellStyle name="Nota 7 4 6" xfId="42655"/>
    <cellStyle name="Nota 7 4 7" xfId="42656"/>
    <cellStyle name="Nota 7 4 8" xfId="42657"/>
    <cellStyle name="Nota 7 4 9" xfId="42658"/>
    <cellStyle name="Nota 8" xfId="1178"/>
    <cellStyle name="Nota 8 2" xfId="1179"/>
    <cellStyle name="Nota 8 2 2" xfId="42659"/>
    <cellStyle name="Nota 8 2 2 2" xfId="42660"/>
    <cellStyle name="Nota 8 2 2 2 2" xfId="42661"/>
    <cellStyle name="Nota 8 2 2 2 2 10" xfId="42662"/>
    <cellStyle name="Nota 8 2 2 2 2 2" xfId="42663"/>
    <cellStyle name="Nota 8 2 2 2 2 2 2" xfId="42664"/>
    <cellStyle name="Nota 8 2 2 2 2 2 2 2" xfId="42665"/>
    <cellStyle name="Nota 8 2 2 2 2 2 3" xfId="42666"/>
    <cellStyle name="Nota 8 2 2 2 2 2 3 2" xfId="42667"/>
    <cellStyle name="Nota 8 2 2 2 2 2 4" xfId="42668"/>
    <cellStyle name="Nota 8 2 2 2 2 2 4 2" xfId="42669"/>
    <cellStyle name="Nota 8 2 2 2 2 2 5" xfId="42670"/>
    <cellStyle name="Nota 8 2 2 2 2 2 6" xfId="42671"/>
    <cellStyle name="Nota 8 2 2 2 2 2 7" xfId="42672"/>
    <cellStyle name="Nota 8 2 2 2 2 3" xfId="42673"/>
    <cellStyle name="Nota 8 2 2 2 2 3 2" xfId="42674"/>
    <cellStyle name="Nota 8 2 2 2 2 4" xfId="42675"/>
    <cellStyle name="Nota 8 2 2 2 2 4 2" xfId="42676"/>
    <cellStyle name="Nota 8 2 2 2 2 5" xfId="42677"/>
    <cellStyle name="Nota 8 2 2 2 2 5 2" xfId="42678"/>
    <cellStyle name="Nota 8 2 2 2 2 6" xfId="42679"/>
    <cellStyle name="Nota 8 2 2 2 2 7" xfId="42680"/>
    <cellStyle name="Nota 8 2 2 2 2 8" xfId="42681"/>
    <cellStyle name="Nota 8 2 2 2 2 9" xfId="42682"/>
    <cellStyle name="Nota 8 2 2 2 3" xfId="42683"/>
    <cellStyle name="Nota 8 2 2 2 3 2" xfId="42684"/>
    <cellStyle name="Nota 8 2 2 2 3 2 2" xfId="42685"/>
    <cellStyle name="Nota 8 2 2 2 3 3" xfId="42686"/>
    <cellStyle name="Nota 8 2 2 2 3 3 2" xfId="42687"/>
    <cellStyle name="Nota 8 2 2 2 3 4" xfId="42688"/>
    <cellStyle name="Nota 8 2 2 2 3 4 2" xfId="42689"/>
    <cellStyle name="Nota 8 2 2 2 3 5" xfId="42690"/>
    <cellStyle name="Nota 8 2 2 2 3 6" xfId="42691"/>
    <cellStyle name="Nota 8 2 2 2 3 7" xfId="42692"/>
    <cellStyle name="Nota 8 2 2 2 4" xfId="42693"/>
    <cellStyle name="Nota 8 2 2 3" xfId="42694"/>
    <cellStyle name="Nota 8 2 2 4" xfId="42695"/>
    <cellStyle name="Nota 8 2 3" xfId="42696"/>
    <cellStyle name="Nota 8 2 3 10" xfId="42697"/>
    <cellStyle name="Nota 8 2 3 2" xfId="42698"/>
    <cellStyle name="Nota 8 2 3 2 2" xfId="42699"/>
    <cellStyle name="Nota 8 2 3 2 2 2" xfId="42700"/>
    <cellStyle name="Nota 8 2 3 2 2 2 2" xfId="42701"/>
    <cellStyle name="Nota 8 2 3 2 2 3" xfId="42702"/>
    <cellStyle name="Nota 8 2 3 2 2 4" xfId="42703"/>
    <cellStyle name="Nota 8 2 3 2 2 5" xfId="42704"/>
    <cellStyle name="Nota 8 2 3 2 2 6" xfId="42705"/>
    <cellStyle name="Nota 8 2 3 2 3" xfId="42706"/>
    <cellStyle name="Nota 8 2 3 2 3 2" xfId="42707"/>
    <cellStyle name="Nota 8 2 3 2 3 3" xfId="42708"/>
    <cellStyle name="Nota 8 2 3 2 4" xfId="42709"/>
    <cellStyle name="Nota 8 2 3 2 5" xfId="42710"/>
    <cellStyle name="Nota 8 2 3 2 6" xfId="42711"/>
    <cellStyle name="Nota 8 2 3 2 7" xfId="42712"/>
    <cellStyle name="Nota 8 2 3 2 8" xfId="42713"/>
    <cellStyle name="Nota 8 2 3 3" xfId="42714"/>
    <cellStyle name="Nota 8 2 3 3 2" xfId="42715"/>
    <cellStyle name="Nota 8 2 3 3 2 2" xfId="42716"/>
    <cellStyle name="Nota 8 2 3 3 3" xfId="42717"/>
    <cellStyle name="Nota 8 2 3 3 4" xfId="42718"/>
    <cellStyle name="Nota 8 2 3 3 5" xfId="42719"/>
    <cellStyle name="Nota 8 2 3 3 6" xfId="42720"/>
    <cellStyle name="Nota 8 2 3 4" xfId="42721"/>
    <cellStyle name="Nota 8 2 3 4 2" xfId="42722"/>
    <cellStyle name="Nota 8 2 3 4 3" xfId="42723"/>
    <cellStyle name="Nota 8 2 3 4 4" xfId="42724"/>
    <cellStyle name="Nota 8 2 3 5" xfId="42725"/>
    <cellStyle name="Nota 8 2 3 6" xfId="42726"/>
    <cellStyle name="Nota 8 2 3 7" xfId="42727"/>
    <cellStyle name="Nota 8 2 3 8" xfId="42728"/>
    <cellStyle name="Nota 8 2 3 9" xfId="42729"/>
    <cellStyle name="Nota 8 2 4" xfId="42730"/>
    <cellStyle name="Nota 8 2 4 2" xfId="42731"/>
    <cellStyle name="Nota 8 2 4 2 10" xfId="42732"/>
    <cellStyle name="Nota 8 2 4 2 2" xfId="42733"/>
    <cellStyle name="Nota 8 2 4 2 2 2" xfId="42734"/>
    <cellStyle name="Nota 8 2 4 2 2 2 2" xfId="42735"/>
    <cellStyle name="Nota 8 2 4 2 2 3" xfId="42736"/>
    <cellStyle name="Nota 8 2 4 2 2 3 2" xfId="42737"/>
    <cellStyle name="Nota 8 2 4 2 2 4" xfId="42738"/>
    <cellStyle name="Nota 8 2 4 2 2 4 2" xfId="42739"/>
    <cellStyle name="Nota 8 2 4 2 2 5" xfId="42740"/>
    <cellStyle name="Nota 8 2 4 2 2 6" xfId="42741"/>
    <cellStyle name="Nota 8 2 4 2 2 7" xfId="42742"/>
    <cellStyle name="Nota 8 2 4 2 3" xfId="42743"/>
    <cellStyle name="Nota 8 2 4 2 3 2" xfId="42744"/>
    <cellStyle name="Nota 8 2 4 2 4" xfId="42745"/>
    <cellStyle name="Nota 8 2 4 2 4 2" xfId="42746"/>
    <cellStyle name="Nota 8 2 4 2 5" xfId="42747"/>
    <cellStyle name="Nota 8 2 4 2 5 2" xfId="42748"/>
    <cellStyle name="Nota 8 2 4 2 6" xfId="42749"/>
    <cellStyle name="Nota 8 2 4 2 7" xfId="42750"/>
    <cellStyle name="Nota 8 2 4 2 8" xfId="42751"/>
    <cellStyle name="Nota 8 2 4 2 9" xfId="42752"/>
    <cellStyle name="Nota 8 2 4 3" xfId="42753"/>
    <cellStyle name="Nota 8 2 4 3 2" xfId="42754"/>
    <cellStyle name="Nota 8 2 4 3 2 2" xfId="42755"/>
    <cellStyle name="Nota 8 2 4 3 3" xfId="42756"/>
    <cellStyle name="Nota 8 2 4 3 3 2" xfId="42757"/>
    <cellStyle name="Nota 8 2 4 3 4" xfId="42758"/>
    <cellStyle name="Nota 8 2 4 3 4 2" xfId="42759"/>
    <cellStyle name="Nota 8 2 4 3 5" xfId="42760"/>
    <cellStyle name="Nota 8 2 4 3 6" xfId="42761"/>
    <cellStyle name="Nota 8 2 4 3 7" xfId="42762"/>
    <cellStyle name="Nota 8 2 4 4" xfId="42763"/>
    <cellStyle name="Nota 8 2 5" xfId="42764"/>
    <cellStyle name="Nota 8 2 5 10" xfId="42765"/>
    <cellStyle name="Nota 8 2 5 11" xfId="42766"/>
    <cellStyle name="Nota 8 2 5 2" xfId="42767"/>
    <cellStyle name="Nota 8 2 5 2 2" xfId="42768"/>
    <cellStyle name="Nota 8 2 5 2 2 2" xfId="42769"/>
    <cellStyle name="Nota 8 2 5 2 3" xfId="42770"/>
    <cellStyle name="Nota 8 2 5 2 3 2" xfId="42771"/>
    <cellStyle name="Nota 8 2 5 2 4" xfId="42772"/>
    <cellStyle name="Nota 8 2 5 2 4 2" xfId="42773"/>
    <cellStyle name="Nota 8 2 5 2 5" xfId="42774"/>
    <cellStyle name="Nota 8 2 5 2 6" xfId="42775"/>
    <cellStyle name="Nota 8 2 5 2 7" xfId="42776"/>
    <cellStyle name="Nota 8 2 5 3" xfId="42777"/>
    <cellStyle name="Nota 8 2 5 3 2" xfId="42778"/>
    <cellStyle name="Nota 8 2 5 3 3" xfId="42779"/>
    <cellStyle name="Nota 8 2 5 3 4" xfId="42780"/>
    <cellStyle name="Nota 8 2 5 4" xfId="42781"/>
    <cellStyle name="Nota 8 2 5 4 2" xfId="42782"/>
    <cellStyle name="Nota 8 2 5 5" xfId="42783"/>
    <cellStyle name="Nota 8 2 5 5 2" xfId="42784"/>
    <cellStyle name="Nota 8 2 5 6" xfId="42785"/>
    <cellStyle name="Nota 8 2 5 7" xfId="42786"/>
    <cellStyle name="Nota 8 2 5 8" xfId="42787"/>
    <cellStyle name="Nota 8 2 5 9" xfId="42788"/>
    <cellStyle name="Nota 8 2 6" xfId="42789"/>
    <cellStyle name="Nota 8 2 6 10" xfId="42790"/>
    <cellStyle name="Nota 8 2 6 2" xfId="42791"/>
    <cellStyle name="Nota 8 2 6 2 2" xfId="42792"/>
    <cellStyle name="Nota 8 2 6 2 2 2" xfId="42793"/>
    <cellStyle name="Nota 8 2 6 2 3" xfId="42794"/>
    <cellStyle name="Nota 8 2 6 2 3 2" xfId="42795"/>
    <cellStyle name="Nota 8 2 6 2 4" xfId="42796"/>
    <cellStyle name="Nota 8 2 6 2 4 2" xfId="42797"/>
    <cellStyle name="Nota 8 2 6 2 5" xfId="42798"/>
    <cellStyle name="Nota 8 2 6 2 6" xfId="42799"/>
    <cellStyle name="Nota 8 2 6 2 7" xfId="42800"/>
    <cellStyle name="Nota 8 2 6 3" xfId="42801"/>
    <cellStyle name="Nota 8 2 6 3 2" xfId="42802"/>
    <cellStyle name="Nota 8 2 6 4" xfId="42803"/>
    <cellStyle name="Nota 8 2 6 4 2" xfId="42804"/>
    <cellStyle name="Nota 8 2 6 5" xfId="42805"/>
    <cellStyle name="Nota 8 2 6 5 2" xfId="42806"/>
    <cellStyle name="Nota 8 2 6 6" xfId="42807"/>
    <cellStyle name="Nota 8 2 6 7" xfId="42808"/>
    <cellStyle name="Nota 8 2 6 8" xfId="42809"/>
    <cellStyle name="Nota 8 2 6 9" xfId="42810"/>
    <cellStyle name="Nota 8 2 7" xfId="42811"/>
    <cellStyle name="Nota 8 3" xfId="7193"/>
    <cellStyle name="Nota 8 3 2" xfId="42812"/>
    <cellStyle name="Nota 8 3 3" xfId="42813"/>
    <cellStyle name="Nota 8 3 4" xfId="42814"/>
    <cellStyle name="Nota 8 4" xfId="42815"/>
    <cellStyle name="Nota 8 4 10" xfId="42816"/>
    <cellStyle name="Nota 8 4 2" xfId="42817"/>
    <cellStyle name="Nota 8 4 2 2" xfId="42818"/>
    <cellStyle name="Nota 8 4 2 2 2" xfId="42819"/>
    <cellStyle name="Nota 8 4 2 2 2 2" xfId="42820"/>
    <cellStyle name="Nota 8 4 2 2 3" xfId="42821"/>
    <cellStyle name="Nota 8 4 2 2 4" xfId="42822"/>
    <cellStyle name="Nota 8 4 2 2 5" xfId="42823"/>
    <cellStyle name="Nota 8 4 2 2 6" xfId="42824"/>
    <cellStyle name="Nota 8 4 2 3" xfId="42825"/>
    <cellStyle name="Nota 8 4 2 3 2" xfId="42826"/>
    <cellStyle name="Nota 8 4 2 3 3" xfId="42827"/>
    <cellStyle name="Nota 8 4 2 4" xfId="42828"/>
    <cellStyle name="Nota 8 4 2 5" xfId="42829"/>
    <cellStyle name="Nota 8 4 2 6" xfId="42830"/>
    <cellStyle name="Nota 8 4 2 7" xfId="42831"/>
    <cellStyle name="Nota 8 4 2 8" xfId="42832"/>
    <cellStyle name="Nota 8 4 3" xfId="42833"/>
    <cellStyle name="Nota 8 4 3 2" xfId="42834"/>
    <cellStyle name="Nota 8 4 3 2 2" xfId="42835"/>
    <cellStyle name="Nota 8 4 3 3" xfId="42836"/>
    <cellStyle name="Nota 8 4 3 4" xfId="42837"/>
    <cellStyle name="Nota 8 4 3 5" xfId="42838"/>
    <cellStyle name="Nota 8 4 3 6" xfId="42839"/>
    <cellStyle name="Nota 8 4 4" xfId="42840"/>
    <cellStyle name="Nota 8 4 4 2" xfId="42841"/>
    <cellStyle name="Nota 8 4 4 3" xfId="42842"/>
    <cellStyle name="Nota 8 4 4 4" xfId="42843"/>
    <cellStyle name="Nota 8 4 5" xfId="42844"/>
    <cellStyle name="Nota 8 4 6" xfId="42845"/>
    <cellStyle name="Nota 8 4 7" xfId="42846"/>
    <cellStyle name="Nota 8 4 8" xfId="42847"/>
    <cellStyle name="Nota 8 4 9" xfId="42848"/>
    <cellStyle name="Nota 9" xfId="1180"/>
    <cellStyle name="Nota 9 2" xfId="1181"/>
    <cellStyle name="Nota 9 2 2" xfId="42849"/>
    <cellStyle name="Nota 9 2 2 2" xfId="42850"/>
    <cellStyle name="Nota 9 2 2 2 2" xfId="42851"/>
    <cellStyle name="Nota 9 2 2 2 2 10" xfId="42852"/>
    <cellStyle name="Nota 9 2 2 2 2 2" xfId="42853"/>
    <cellStyle name="Nota 9 2 2 2 2 2 2" xfId="42854"/>
    <cellStyle name="Nota 9 2 2 2 2 2 2 2" xfId="42855"/>
    <cellStyle name="Nota 9 2 2 2 2 2 3" xfId="42856"/>
    <cellStyle name="Nota 9 2 2 2 2 2 3 2" xfId="42857"/>
    <cellStyle name="Nota 9 2 2 2 2 2 4" xfId="42858"/>
    <cellStyle name="Nota 9 2 2 2 2 2 4 2" xfId="42859"/>
    <cellStyle name="Nota 9 2 2 2 2 2 5" xfId="42860"/>
    <cellStyle name="Nota 9 2 2 2 2 2 6" xfId="42861"/>
    <cellStyle name="Nota 9 2 2 2 2 2 7" xfId="42862"/>
    <cellStyle name="Nota 9 2 2 2 2 3" xfId="42863"/>
    <cellStyle name="Nota 9 2 2 2 2 3 2" xfId="42864"/>
    <cellStyle name="Nota 9 2 2 2 2 4" xfId="42865"/>
    <cellStyle name="Nota 9 2 2 2 2 4 2" xfId="42866"/>
    <cellStyle name="Nota 9 2 2 2 2 5" xfId="42867"/>
    <cellStyle name="Nota 9 2 2 2 2 5 2" xfId="42868"/>
    <cellStyle name="Nota 9 2 2 2 2 6" xfId="42869"/>
    <cellStyle name="Nota 9 2 2 2 2 7" xfId="42870"/>
    <cellStyle name="Nota 9 2 2 2 2 8" xfId="42871"/>
    <cellStyle name="Nota 9 2 2 2 2 9" xfId="42872"/>
    <cellStyle name="Nota 9 2 2 2 3" xfId="42873"/>
    <cellStyle name="Nota 9 2 2 2 3 2" xfId="42874"/>
    <cellStyle name="Nota 9 2 2 2 3 2 2" xfId="42875"/>
    <cellStyle name="Nota 9 2 2 2 3 3" xfId="42876"/>
    <cellStyle name="Nota 9 2 2 2 3 3 2" xfId="42877"/>
    <cellStyle name="Nota 9 2 2 2 3 4" xfId="42878"/>
    <cellStyle name="Nota 9 2 2 2 3 4 2" xfId="42879"/>
    <cellStyle name="Nota 9 2 2 2 3 5" xfId="42880"/>
    <cellStyle name="Nota 9 2 2 2 3 6" xfId="42881"/>
    <cellStyle name="Nota 9 2 2 2 3 7" xfId="42882"/>
    <cellStyle name="Nota 9 2 2 2 4" xfId="42883"/>
    <cellStyle name="Nota 9 2 2 3" xfId="42884"/>
    <cellStyle name="Nota 9 2 2 4" xfId="42885"/>
    <cellStyle name="Nota 9 2 3" xfId="42886"/>
    <cellStyle name="Nota 9 2 3 10" xfId="42887"/>
    <cellStyle name="Nota 9 2 3 2" xfId="42888"/>
    <cellStyle name="Nota 9 2 3 2 2" xfId="42889"/>
    <cellStyle name="Nota 9 2 3 2 2 2" xfId="42890"/>
    <cellStyle name="Nota 9 2 3 2 2 2 2" xfId="42891"/>
    <cellStyle name="Nota 9 2 3 2 2 3" xfId="42892"/>
    <cellStyle name="Nota 9 2 3 2 2 4" xfId="42893"/>
    <cellStyle name="Nota 9 2 3 2 2 5" xfId="42894"/>
    <cellStyle name="Nota 9 2 3 2 2 6" xfId="42895"/>
    <cellStyle name="Nota 9 2 3 2 3" xfId="42896"/>
    <cellStyle name="Nota 9 2 3 2 3 2" xfId="42897"/>
    <cellStyle name="Nota 9 2 3 2 3 3" xfId="42898"/>
    <cellStyle name="Nota 9 2 3 2 4" xfId="42899"/>
    <cellStyle name="Nota 9 2 3 2 5" xfId="42900"/>
    <cellStyle name="Nota 9 2 3 2 6" xfId="42901"/>
    <cellStyle name="Nota 9 2 3 2 7" xfId="42902"/>
    <cellStyle name="Nota 9 2 3 2 8" xfId="42903"/>
    <cellStyle name="Nota 9 2 3 3" xfId="42904"/>
    <cellStyle name="Nota 9 2 3 3 2" xfId="42905"/>
    <cellStyle name="Nota 9 2 3 3 2 2" xfId="42906"/>
    <cellStyle name="Nota 9 2 3 3 3" xfId="42907"/>
    <cellStyle name="Nota 9 2 3 3 4" xfId="42908"/>
    <cellStyle name="Nota 9 2 3 3 5" xfId="42909"/>
    <cellStyle name="Nota 9 2 3 3 6" xfId="42910"/>
    <cellStyle name="Nota 9 2 3 4" xfId="42911"/>
    <cellStyle name="Nota 9 2 3 4 2" xfId="42912"/>
    <cellStyle name="Nota 9 2 3 4 3" xfId="42913"/>
    <cellStyle name="Nota 9 2 3 4 4" xfId="42914"/>
    <cellStyle name="Nota 9 2 3 5" xfId="42915"/>
    <cellStyle name="Nota 9 2 3 6" xfId="42916"/>
    <cellStyle name="Nota 9 2 3 7" xfId="42917"/>
    <cellStyle name="Nota 9 2 3 8" xfId="42918"/>
    <cellStyle name="Nota 9 2 3 9" xfId="42919"/>
    <cellStyle name="Nota 9 2 4" xfId="42920"/>
    <cellStyle name="Nota 9 2 4 2" xfId="42921"/>
    <cellStyle name="Nota 9 2 4 2 10" xfId="42922"/>
    <cellStyle name="Nota 9 2 4 2 2" xfId="42923"/>
    <cellStyle name="Nota 9 2 4 2 2 2" xfId="42924"/>
    <cellStyle name="Nota 9 2 4 2 2 2 2" xfId="42925"/>
    <cellStyle name="Nota 9 2 4 2 2 3" xfId="42926"/>
    <cellStyle name="Nota 9 2 4 2 2 3 2" xfId="42927"/>
    <cellStyle name="Nota 9 2 4 2 2 4" xfId="42928"/>
    <cellStyle name="Nota 9 2 4 2 2 4 2" xfId="42929"/>
    <cellStyle name="Nota 9 2 4 2 2 5" xfId="42930"/>
    <cellStyle name="Nota 9 2 4 2 2 6" xfId="42931"/>
    <cellStyle name="Nota 9 2 4 2 2 7" xfId="42932"/>
    <cellStyle name="Nota 9 2 4 2 3" xfId="42933"/>
    <cellStyle name="Nota 9 2 4 2 3 2" xfId="42934"/>
    <cellStyle name="Nota 9 2 4 2 4" xfId="42935"/>
    <cellStyle name="Nota 9 2 4 2 4 2" xfId="42936"/>
    <cellStyle name="Nota 9 2 4 2 5" xfId="42937"/>
    <cellStyle name="Nota 9 2 4 2 5 2" xfId="42938"/>
    <cellStyle name="Nota 9 2 4 2 6" xfId="42939"/>
    <cellStyle name="Nota 9 2 4 2 7" xfId="42940"/>
    <cellStyle name="Nota 9 2 4 2 8" xfId="42941"/>
    <cellStyle name="Nota 9 2 4 2 9" xfId="42942"/>
    <cellStyle name="Nota 9 2 4 3" xfId="42943"/>
    <cellStyle name="Nota 9 2 4 3 2" xfId="42944"/>
    <cellStyle name="Nota 9 2 4 3 2 2" xfId="42945"/>
    <cellStyle name="Nota 9 2 4 3 3" xfId="42946"/>
    <cellStyle name="Nota 9 2 4 3 3 2" xfId="42947"/>
    <cellStyle name="Nota 9 2 4 3 4" xfId="42948"/>
    <cellStyle name="Nota 9 2 4 3 4 2" xfId="42949"/>
    <cellStyle name="Nota 9 2 4 3 5" xfId="42950"/>
    <cellStyle name="Nota 9 2 4 3 6" xfId="42951"/>
    <cellStyle name="Nota 9 2 4 3 7" xfId="42952"/>
    <cellStyle name="Nota 9 2 4 4" xfId="42953"/>
    <cellStyle name="Nota 9 2 5" xfId="42954"/>
    <cellStyle name="Nota 9 2 5 10" xfId="42955"/>
    <cellStyle name="Nota 9 2 5 11" xfId="42956"/>
    <cellStyle name="Nota 9 2 5 2" xfId="42957"/>
    <cellStyle name="Nota 9 2 5 2 2" xfId="42958"/>
    <cellStyle name="Nota 9 2 5 2 2 2" xfId="42959"/>
    <cellStyle name="Nota 9 2 5 2 3" xfId="42960"/>
    <cellStyle name="Nota 9 2 5 2 3 2" xfId="42961"/>
    <cellStyle name="Nota 9 2 5 2 4" xfId="42962"/>
    <cellStyle name="Nota 9 2 5 2 4 2" xfId="42963"/>
    <cellStyle name="Nota 9 2 5 2 5" xfId="42964"/>
    <cellStyle name="Nota 9 2 5 2 6" xfId="42965"/>
    <cellStyle name="Nota 9 2 5 2 7" xfId="42966"/>
    <cellStyle name="Nota 9 2 5 3" xfId="42967"/>
    <cellStyle name="Nota 9 2 5 3 2" xfId="42968"/>
    <cellStyle name="Nota 9 2 5 3 3" xfId="42969"/>
    <cellStyle name="Nota 9 2 5 3 4" xfId="42970"/>
    <cellStyle name="Nota 9 2 5 4" xfId="42971"/>
    <cellStyle name="Nota 9 2 5 4 2" xfId="42972"/>
    <cellStyle name="Nota 9 2 5 5" xfId="42973"/>
    <cellStyle name="Nota 9 2 5 5 2" xfId="42974"/>
    <cellStyle name="Nota 9 2 5 6" xfId="42975"/>
    <cellStyle name="Nota 9 2 5 7" xfId="42976"/>
    <cellStyle name="Nota 9 2 5 8" xfId="42977"/>
    <cellStyle name="Nota 9 2 5 9" xfId="42978"/>
    <cellStyle name="Nota 9 2 6" xfId="42979"/>
    <cellStyle name="Nota 9 2 6 10" xfId="42980"/>
    <cellStyle name="Nota 9 2 6 2" xfId="42981"/>
    <cellStyle name="Nota 9 2 6 2 2" xfId="42982"/>
    <cellStyle name="Nota 9 2 6 2 2 2" xfId="42983"/>
    <cellStyle name="Nota 9 2 6 2 3" xfId="42984"/>
    <cellStyle name="Nota 9 2 6 2 3 2" xfId="42985"/>
    <cellStyle name="Nota 9 2 6 2 4" xfId="42986"/>
    <cellStyle name="Nota 9 2 6 2 4 2" xfId="42987"/>
    <cellStyle name="Nota 9 2 6 2 5" xfId="42988"/>
    <cellStyle name="Nota 9 2 6 2 6" xfId="42989"/>
    <cellStyle name="Nota 9 2 6 2 7" xfId="42990"/>
    <cellStyle name="Nota 9 2 6 3" xfId="42991"/>
    <cellStyle name="Nota 9 2 6 3 2" xfId="42992"/>
    <cellStyle name="Nota 9 2 6 4" xfId="42993"/>
    <cellStyle name="Nota 9 2 6 4 2" xfId="42994"/>
    <cellStyle name="Nota 9 2 6 5" xfId="42995"/>
    <cellStyle name="Nota 9 2 6 5 2" xfId="42996"/>
    <cellStyle name="Nota 9 2 6 6" xfId="42997"/>
    <cellStyle name="Nota 9 2 6 7" xfId="42998"/>
    <cellStyle name="Nota 9 2 6 8" xfId="42999"/>
    <cellStyle name="Nota 9 2 6 9" xfId="43000"/>
    <cellStyle name="Nota 9 2 7" xfId="43001"/>
    <cellStyle name="Nota 9 3" xfId="7194"/>
    <cellStyle name="Nota 9 3 2" xfId="43002"/>
    <cellStyle name="Nota 9 3 3" xfId="43003"/>
    <cellStyle name="Nota 9 3 4" xfId="43004"/>
    <cellStyle name="Nota 9 4" xfId="43005"/>
    <cellStyle name="Nota 9 4 10" xfId="43006"/>
    <cellStyle name="Nota 9 4 2" xfId="43007"/>
    <cellStyle name="Nota 9 4 2 2" xfId="43008"/>
    <cellStyle name="Nota 9 4 2 2 2" xfId="43009"/>
    <cellStyle name="Nota 9 4 2 2 2 2" xfId="43010"/>
    <cellStyle name="Nota 9 4 2 2 3" xfId="43011"/>
    <cellStyle name="Nota 9 4 2 2 4" xfId="43012"/>
    <cellStyle name="Nota 9 4 2 2 5" xfId="43013"/>
    <cellStyle name="Nota 9 4 2 2 6" xfId="43014"/>
    <cellStyle name="Nota 9 4 2 3" xfId="43015"/>
    <cellStyle name="Nota 9 4 2 3 2" xfId="43016"/>
    <cellStyle name="Nota 9 4 2 3 3" xfId="43017"/>
    <cellStyle name="Nota 9 4 2 4" xfId="43018"/>
    <cellStyle name="Nota 9 4 2 5" xfId="43019"/>
    <cellStyle name="Nota 9 4 2 6" xfId="43020"/>
    <cellStyle name="Nota 9 4 2 7" xfId="43021"/>
    <cellStyle name="Nota 9 4 2 8" xfId="43022"/>
    <cellStyle name="Nota 9 4 3" xfId="43023"/>
    <cellStyle name="Nota 9 4 3 2" xfId="43024"/>
    <cellStyle name="Nota 9 4 3 2 2" xfId="43025"/>
    <cellStyle name="Nota 9 4 3 3" xfId="43026"/>
    <cellStyle name="Nota 9 4 3 4" xfId="43027"/>
    <cellStyle name="Nota 9 4 3 5" xfId="43028"/>
    <cellStyle name="Nota 9 4 3 6" xfId="43029"/>
    <cellStyle name="Nota 9 4 4" xfId="43030"/>
    <cellStyle name="Nota 9 4 4 2" xfId="43031"/>
    <cellStyle name="Nota 9 4 4 3" xfId="43032"/>
    <cellStyle name="Nota 9 4 4 4" xfId="43033"/>
    <cellStyle name="Nota 9 4 5" xfId="43034"/>
    <cellStyle name="Nota 9 4 6" xfId="43035"/>
    <cellStyle name="Nota 9 4 7" xfId="43036"/>
    <cellStyle name="Nota 9 4 8" xfId="43037"/>
    <cellStyle name="Nota 9 4 9" xfId="43038"/>
    <cellStyle name="Note" xfId="2728"/>
    <cellStyle name="Note 2" xfId="2729"/>
    <cellStyle name="Note 2 2" xfId="43039"/>
    <cellStyle name="Note 2 2 2" xfId="43040"/>
    <cellStyle name="Note 2 2 2 10" xfId="43041"/>
    <cellStyle name="Note 2 2 2 2" xfId="43042"/>
    <cellStyle name="Note 2 2 2 2 2" xfId="43043"/>
    <cellStyle name="Note 2 2 2 2 2 2" xfId="43044"/>
    <cellStyle name="Note 2 2 2 2 3" xfId="43045"/>
    <cellStyle name="Note 2 2 2 2 3 2" xfId="43046"/>
    <cellStyle name="Note 2 2 2 2 4" xfId="43047"/>
    <cellStyle name="Note 2 2 2 2 4 2" xfId="43048"/>
    <cellStyle name="Note 2 2 2 2 5" xfId="43049"/>
    <cellStyle name="Note 2 2 2 2 6" xfId="43050"/>
    <cellStyle name="Note 2 2 2 2 7" xfId="43051"/>
    <cellStyle name="Note 2 2 2 3" xfId="43052"/>
    <cellStyle name="Note 2 2 2 3 2" xfId="43053"/>
    <cellStyle name="Note 2 2 2 4" xfId="43054"/>
    <cellStyle name="Note 2 2 2 4 2" xfId="43055"/>
    <cellStyle name="Note 2 2 2 5" xfId="43056"/>
    <cellStyle name="Note 2 2 2 5 2" xfId="43057"/>
    <cellStyle name="Note 2 2 2 6" xfId="43058"/>
    <cellStyle name="Note 2 2 2 7" xfId="43059"/>
    <cellStyle name="Note 2 2 2 8" xfId="43060"/>
    <cellStyle name="Note 2 2 2 9" xfId="43061"/>
    <cellStyle name="Note 2 2 3" xfId="43062"/>
    <cellStyle name="Note 2 2 3 2" xfId="43063"/>
    <cellStyle name="Note 2 2 3 2 2" xfId="43064"/>
    <cellStyle name="Note 2 2 3 3" xfId="43065"/>
    <cellStyle name="Note 2 2 3 3 2" xfId="43066"/>
    <cellStyle name="Note 2 2 3 4" xfId="43067"/>
    <cellStyle name="Note 2 2 3 4 2" xfId="43068"/>
    <cellStyle name="Note 2 2 3 5" xfId="43069"/>
    <cellStyle name="Note 2 2 3 6" xfId="43070"/>
    <cellStyle name="Note 2 2 3 7" xfId="43071"/>
    <cellStyle name="Note 2 2 4" xfId="43072"/>
    <cellStyle name="Note 2 3" xfId="43073"/>
    <cellStyle name="Note 2 3 10" xfId="43074"/>
    <cellStyle name="Note 2 3 11" xfId="43075"/>
    <cellStyle name="Note 2 3 2" xfId="43076"/>
    <cellStyle name="Note 2 3 2 2" xfId="43077"/>
    <cellStyle name="Note 2 3 2 2 2" xfId="43078"/>
    <cellStyle name="Note 2 3 2 3" xfId="43079"/>
    <cellStyle name="Note 2 3 2 3 2" xfId="43080"/>
    <cellStyle name="Note 2 3 2 4" xfId="43081"/>
    <cellStyle name="Note 2 3 2 4 2" xfId="43082"/>
    <cellStyle name="Note 2 3 2 5" xfId="43083"/>
    <cellStyle name="Note 2 3 2 6" xfId="43084"/>
    <cellStyle name="Note 2 3 2 7" xfId="43085"/>
    <cellStyle name="Note 2 3 3" xfId="43086"/>
    <cellStyle name="Note 2 3 3 2" xfId="43087"/>
    <cellStyle name="Note 2 3 3 3" xfId="43088"/>
    <cellStyle name="Note 2 3 3 4" xfId="43089"/>
    <cellStyle name="Note 2 3 4" xfId="43090"/>
    <cellStyle name="Note 2 3 4 2" xfId="43091"/>
    <cellStyle name="Note 2 3 5" xfId="43092"/>
    <cellStyle name="Note 2 3 5 2" xfId="43093"/>
    <cellStyle name="Note 2 3 6" xfId="43094"/>
    <cellStyle name="Note 2 3 7" xfId="43095"/>
    <cellStyle name="Note 2 3 8" xfId="43096"/>
    <cellStyle name="Note 2 3 9" xfId="43097"/>
    <cellStyle name="Note 2 4" xfId="43098"/>
    <cellStyle name="Note 2 4 10" xfId="43099"/>
    <cellStyle name="Note 2 4 2" xfId="43100"/>
    <cellStyle name="Note 2 4 2 2" xfId="43101"/>
    <cellStyle name="Note 2 4 2 2 2" xfId="43102"/>
    <cellStyle name="Note 2 4 2 3" xfId="43103"/>
    <cellStyle name="Note 2 4 2 3 2" xfId="43104"/>
    <cellStyle name="Note 2 4 2 4" xfId="43105"/>
    <cellStyle name="Note 2 4 2 4 2" xfId="43106"/>
    <cellStyle name="Note 2 4 2 5" xfId="43107"/>
    <cellStyle name="Note 2 4 2 6" xfId="43108"/>
    <cellStyle name="Note 2 4 2 7" xfId="43109"/>
    <cellStyle name="Note 2 4 3" xfId="43110"/>
    <cellStyle name="Note 2 4 3 2" xfId="43111"/>
    <cellStyle name="Note 2 4 4" xfId="43112"/>
    <cellStyle name="Note 2 4 4 2" xfId="43113"/>
    <cellStyle name="Note 2 4 5" xfId="43114"/>
    <cellStyle name="Note 2 4 5 2" xfId="43115"/>
    <cellStyle name="Note 2 4 6" xfId="43116"/>
    <cellStyle name="Note 2 4 7" xfId="43117"/>
    <cellStyle name="Note 2 4 8" xfId="43118"/>
    <cellStyle name="Note 2 4 9" xfId="43119"/>
    <cellStyle name="Note 2 5" xfId="43120"/>
    <cellStyle name="Note 3" xfId="43121"/>
    <cellStyle name="Note 3 2" xfId="43122"/>
    <cellStyle name="Note 3 2 10" xfId="43123"/>
    <cellStyle name="Note 3 2 2" xfId="43124"/>
    <cellStyle name="Note 3 2 2 2" xfId="43125"/>
    <cellStyle name="Note 3 2 2 2 2" xfId="43126"/>
    <cellStyle name="Note 3 2 2 3" xfId="43127"/>
    <cellStyle name="Note 3 2 2 3 2" xfId="43128"/>
    <cellStyle name="Note 3 2 2 4" xfId="43129"/>
    <cellStyle name="Note 3 2 2 4 2" xfId="43130"/>
    <cellStyle name="Note 3 2 2 5" xfId="43131"/>
    <cellStyle name="Note 3 2 2 6" xfId="43132"/>
    <cellStyle name="Note 3 2 2 7" xfId="43133"/>
    <cellStyle name="Note 3 2 3" xfId="43134"/>
    <cellStyle name="Note 3 2 3 2" xfId="43135"/>
    <cellStyle name="Note 3 2 4" xfId="43136"/>
    <cellStyle name="Note 3 2 4 2" xfId="43137"/>
    <cellStyle name="Note 3 2 5" xfId="43138"/>
    <cellStyle name="Note 3 2 5 2" xfId="43139"/>
    <cellStyle name="Note 3 2 6" xfId="43140"/>
    <cellStyle name="Note 3 2 7" xfId="43141"/>
    <cellStyle name="Note 3 2 8" xfId="43142"/>
    <cellStyle name="Note 3 2 9" xfId="43143"/>
    <cellStyle name="Note 3 3" xfId="43144"/>
    <cellStyle name="Note 3 3 2" xfId="43145"/>
    <cellStyle name="Note 3 3 2 2" xfId="43146"/>
    <cellStyle name="Note 3 3 3" xfId="43147"/>
    <cellStyle name="Note 3 3 3 2" xfId="43148"/>
    <cellStyle name="Note 3 3 4" xfId="43149"/>
    <cellStyle name="Note 3 3 4 2" xfId="43150"/>
    <cellStyle name="Note 3 3 5" xfId="43151"/>
    <cellStyle name="Note 3 3 6" xfId="43152"/>
    <cellStyle name="Note 3 3 7" xfId="43153"/>
    <cellStyle name="Note 3 4" xfId="43154"/>
    <cellStyle name="Note 4" xfId="43155"/>
    <cellStyle name="Note 4 10" xfId="43156"/>
    <cellStyle name="Note 4 11" xfId="43157"/>
    <cellStyle name="Note 4 2" xfId="43158"/>
    <cellStyle name="Note 4 2 2" xfId="43159"/>
    <cellStyle name="Note 4 2 2 2" xfId="43160"/>
    <cellStyle name="Note 4 2 3" xfId="43161"/>
    <cellStyle name="Note 4 2 3 2" xfId="43162"/>
    <cellStyle name="Note 4 2 4" xfId="43163"/>
    <cellStyle name="Note 4 2 4 2" xfId="43164"/>
    <cellStyle name="Note 4 2 5" xfId="43165"/>
    <cellStyle name="Note 4 2 6" xfId="43166"/>
    <cellStyle name="Note 4 2 7" xfId="43167"/>
    <cellStyle name="Note 4 3" xfId="43168"/>
    <cellStyle name="Note 4 3 2" xfId="43169"/>
    <cellStyle name="Note 4 3 3" xfId="43170"/>
    <cellStyle name="Note 4 3 4" xfId="43171"/>
    <cellStyle name="Note 4 4" xfId="43172"/>
    <cellStyle name="Note 4 4 2" xfId="43173"/>
    <cellStyle name="Note 4 5" xfId="43174"/>
    <cellStyle name="Note 4 5 2" xfId="43175"/>
    <cellStyle name="Note 4 6" xfId="43176"/>
    <cellStyle name="Note 4 7" xfId="43177"/>
    <cellStyle name="Note 4 8" xfId="43178"/>
    <cellStyle name="Note 4 9" xfId="43179"/>
    <cellStyle name="Note 5" xfId="43180"/>
    <cellStyle name="Note 5 10" xfId="43181"/>
    <cellStyle name="Note 5 2" xfId="43182"/>
    <cellStyle name="Note 5 2 2" xfId="43183"/>
    <cellStyle name="Note 5 2 2 2" xfId="43184"/>
    <cellStyle name="Note 5 2 3" xfId="43185"/>
    <cellStyle name="Note 5 2 3 2" xfId="43186"/>
    <cellStyle name="Note 5 2 4" xfId="43187"/>
    <cellStyle name="Note 5 2 4 2" xfId="43188"/>
    <cellStyle name="Note 5 2 5" xfId="43189"/>
    <cellStyle name="Note 5 2 6" xfId="43190"/>
    <cellStyle name="Note 5 2 7" xfId="43191"/>
    <cellStyle name="Note 5 3" xfId="43192"/>
    <cellStyle name="Note 5 3 2" xfId="43193"/>
    <cellStyle name="Note 5 4" xfId="43194"/>
    <cellStyle name="Note 5 4 2" xfId="43195"/>
    <cellStyle name="Note 5 5" xfId="43196"/>
    <cellStyle name="Note 5 5 2" xfId="43197"/>
    <cellStyle name="Note 5 6" xfId="43198"/>
    <cellStyle name="Note 5 7" xfId="43199"/>
    <cellStyle name="Note 5 8" xfId="43200"/>
    <cellStyle name="Note 5 9" xfId="43201"/>
    <cellStyle name="Note 6" xfId="43202"/>
    <cellStyle name="Output" xfId="2730"/>
    <cellStyle name="Output 2" xfId="43203"/>
    <cellStyle name="Output 2 2" xfId="43204"/>
    <cellStyle name="Output 2 2 10" xfId="43205"/>
    <cellStyle name="Output 2 2 2" xfId="43206"/>
    <cellStyle name="Output 2 2 2 2" xfId="43207"/>
    <cellStyle name="Output 2 2 2 2 2" xfId="43208"/>
    <cellStyle name="Output 2 2 2 3" xfId="43209"/>
    <cellStyle name="Output 2 2 2 3 2" xfId="43210"/>
    <cellStyle name="Output 2 2 2 4" xfId="43211"/>
    <cellStyle name="Output 2 2 2 4 2" xfId="43212"/>
    <cellStyle name="Output 2 2 2 5" xfId="43213"/>
    <cellStyle name="Output 2 2 2 6" xfId="43214"/>
    <cellStyle name="Output 2 2 2 7" xfId="43215"/>
    <cellStyle name="Output 2 2 3" xfId="43216"/>
    <cellStyle name="Output 2 2 3 2" xfId="43217"/>
    <cellStyle name="Output 2 2 4" xfId="43218"/>
    <cellStyle name="Output 2 2 4 2" xfId="43219"/>
    <cellStyle name="Output 2 2 5" xfId="43220"/>
    <cellStyle name="Output 2 2 5 2" xfId="43221"/>
    <cellStyle name="Output 2 2 6" xfId="43222"/>
    <cellStyle name="Output 2 2 7" xfId="43223"/>
    <cellStyle name="Output 2 2 8" xfId="43224"/>
    <cellStyle name="Output 2 2 9" xfId="43225"/>
    <cellStyle name="Output 2 3" xfId="43226"/>
    <cellStyle name="Output 2 3 2" xfId="43227"/>
    <cellStyle name="Output 2 3 2 2" xfId="43228"/>
    <cellStyle name="Output 2 3 3" xfId="43229"/>
    <cellStyle name="Output 2 3 3 2" xfId="43230"/>
    <cellStyle name="Output 2 3 4" xfId="43231"/>
    <cellStyle name="Output 2 3 4 2" xfId="43232"/>
    <cellStyle name="Output 2 3 5" xfId="43233"/>
    <cellStyle name="Output 2 3 6" xfId="43234"/>
    <cellStyle name="Output 2 3 7" xfId="43235"/>
    <cellStyle name="Output 2 4" xfId="43236"/>
    <cellStyle name="Output 3" xfId="43237"/>
    <cellStyle name="Output 3 10" xfId="43238"/>
    <cellStyle name="Output 3 11" xfId="43239"/>
    <cellStyle name="Output 3 2" xfId="43240"/>
    <cellStyle name="Output 3 2 2" xfId="43241"/>
    <cellStyle name="Output 3 2 2 2" xfId="43242"/>
    <cellStyle name="Output 3 2 3" xfId="43243"/>
    <cellStyle name="Output 3 2 3 2" xfId="43244"/>
    <cellStyle name="Output 3 2 4" xfId="43245"/>
    <cellStyle name="Output 3 2 4 2" xfId="43246"/>
    <cellStyle name="Output 3 2 5" xfId="43247"/>
    <cellStyle name="Output 3 2 6" xfId="43248"/>
    <cellStyle name="Output 3 2 7" xfId="43249"/>
    <cellStyle name="Output 3 3" xfId="43250"/>
    <cellStyle name="Output 3 3 2" xfId="43251"/>
    <cellStyle name="Output 3 3 3" xfId="43252"/>
    <cellStyle name="Output 3 3 4" xfId="43253"/>
    <cellStyle name="Output 3 4" xfId="43254"/>
    <cellStyle name="Output 3 4 2" xfId="43255"/>
    <cellStyle name="Output 3 5" xfId="43256"/>
    <cellStyle name="Output 3 5 2" xfId="43257"/>
    <cellStyle name="Output 3 6" xfId="43258"/>
    <cellStyle name="Output 3 7" xfId="43259"/>
    <cellStyle name="Output 3 8" xfId="43260"/>
    <cellStyle name="Output 3 9" xfId="43261"/>
    <cellStyle name="Output 4" xfId="43262"/>
    <cellStyle name="Output 4 10" xfId="43263"/>
    <cellStyle name="Output 4 2" xfId="43264"/>
    <cellStyle name="Output 4 2 2" xfId="43265"/>
    <cellStyle name="Output 4 2 2 2" xfId="43266"/>
    <cellStyle name="Output 4 2 3" xfId="43267"/>
    <cellStyle name="Output 4 2 3 2" xfId="43268"/>
    <cellStyle name="Output 4 2 4" xfId="43269"/>
    <cellStyle name="Output 4 2 4 2" xfId="43270"/>
    <cellStyle name="Output 4 2 5" xfId="43271"/>
    <cellStyle name="Output 4 2 6" xfId="43272"/>
    <cellStyle name="Output 4 2 7" xfId="43273"/>
    <cellStyle name="Output 4 3" xfId="43274"/>
    <cellStyle name="Output 4 3 2" xfId="43275"/>
    <cellStyle name="Output 4 4" xfId="43276"/>
    <cellStyle name="Output 4 4 2" xfId="43277"/>
    <cellStyle name="Output 4 5" xfId="43278"/>
    <cellStyle name="Output 4 5 2" xfId="43279"/>
    <cellStyle name="Output 4 6" xfId="43280"/>
    <cellStyle name="Output 4 7" xfId="43281"/>
    <cellStyle name="Output 4 8" xfId="43282"/>
    <cellStyle name="Output 4 9" xfId="43283"/>
    <cellStyle name="Output 5" xfId="43284"/>
    <cellStyle name="PERCENT" xfId="2731"/>
    <cellStyle name="Percent 2" xfId="1182"/>
    <cellStyle name="Porcentagem" xfId="1663" builtinId="5"/>
    <cellStyle name="Porcentagem 10" xfId="43285"/>
    <cellStyle name="Porcentagem 10 10" xfId="43286"/>
    <cellStyle name="Porcentagem 10 11" xfId="43287"/>
    <cellStyle name="Porcentagem 10 12" xfId="43288"/>
    <cellStyle name="Porcentagem 10 2" xfId="1183"/>
    <cellStyle name="Porcentagem 10 2 2" xfId="2732"/>
    <cellStyle name="Porcentagem 10 3" xfId="43289"/>
    <cellStyle name="Porcentagem 10 3 2" xfId="43290"/>
    <cellStyle name="Porcentagem 10 3 2 2" xfId="43291"/>
    <cellStyle name="Porcentagem 10 3 2 2 2" xfId="43292"/>
    <cellStyle name="Porcentagem 10 3 2 3" xfId="43293"/>
    <cellStyle name="Porcentagem 10 3 2 4" xfId="43294"/>
    <cellStyle name="Porcentagem 10 3 2 5" xfId="43295"/>
    <cellStyle name="Porcentagem 10 3 2 6" xfId="43296"/>
    <cellStyle name="Porcentagem 10 3 3" xfId="43297"/>
    <cellStyle name="Porcentagem 10 3 3 2" xfId="43298"/>
    <cellStyle name="Porcentagem 10 3 3 3" xfId="43299"/>
    <cellStyle name="Porcentagem 10 3 4" xfId="43300"/>
    <cellStyle name="Porcentagem 10 3 5" xfId="43301"/>
    <cellStyle name="Porcentagem 10 3 6" xfId="43302"/>
    <cellStyle name="Porcentagem 10 3 7" xfId="43303"/>
    <cellStyle name="Porcentagem 10 3 8" xfId="43304"/>
    <cellStyle name="Porcentagem 10 4" xfId="43305"/>
    <cellStyle name="Porcentagem 10 4 2" xfId="43306"/>
    <cellStyle name="Porcentagem 10 4 2 2" xfId="43307"/>
    <cellStyle name="Porcentagem 10 4 3" xfId="43308"/>
    <cellStyle name="Porcentagem 10 4 4" xfId="43309"/>
    <cellStyle name="Porcentagem 10 4 5" xfId="43310"/>
    <cellStyle name="Porcentagem 10 4 6" xfId="43311"/>
    <cellStyle name="Porcentagem 10 5" xfId="43312"/>
    <cellStyle name="Porcentagem 10 5 2" xfId="43313"/>
    <cellStyle name="Porcentagem 10 5 3" xfId="43314"/>
    <cellStyle name="Porcentagem 10 5 4" xfId="43315"/>
    <cellStyle name="Porcentagem 10 6" xfId="43316"/>
    <cellStyle name="Porcentagem 10 7" xfId="43317"/>
    <cellStyle name="Porcentagem 10 8" xfId="43318"/>
    <cellStyle name="Porcentagem 10 9" xfId="43319"/>
    <cellStyle name="Porcentagem 11" xfId="43320"/>
    <cellStyle name="Porcentagem 11 10" xfId="43321"/>
    <cellStyle name="Porcentagem 11 2" xfId="43322"/>
    <cellStyle name="Porcentagem 11 2 2" xfId="43323"/>
    <cellStyle name="Porcentagem 11 2 2 2" xfId="43324"/>
    <cellStyle name="Porcentagem 11 2 2 2 2" xfId="43325"/>
    <cellStyle name="Porcentagem 11 2 2 3" xfId="43326"/>
    <cellStyle name="Porcentagem 11 2 2 4" xfId="43327"/>
    <cellStyle name="Porcentagem 11 2 2 5" xfId="43328"/>
    <cellStyle name="Porcentagem 11 2 2 6" xfId="43329"/>
    <cellStyle name="Porcentagem 11 2 3" xfId="43330"/>
    <cellStyle name="Porcentagem 11 2 3 2" xfId="43331"/>
    <cellStyle name="Porcentagem 11 2 3 3" xfId="43332"/>
    <cellStyle name="Porcentagem 11 2 4" xfId="43333"/>
    <cellStyle name="Porcentagem 11 2 5" xfId="43334"/>
    <cellStyle name="Porcentagem 11 2 6" xfId="43335"/>
    <cellStyle name="Porcentagem 11 2 7" xfId="43336"/>
    <cellStyle name="Porcentagem 11 2 8" xfId="43337"/>
    <cellStyle name="Porcentagem 11 3" xfId="43338"/>
    <cellStyle name="Porcentagem 11 3 2" xfId="43339"/>
    <cellStyle name="Porcentagem 11 3 2 2" xfId="43340"/>
    <cellStyle name="Porcentagem 11 3 3" xfId="43341"/>
    <cellStyle name="Porcentagem 11 3 4" xfId="43342"/>
    <cellStyle name="Porcentagem 11 3 5" xfId="43343"/>
    <cellStyle name="Porcentagem 11 3 6" xfId="43344"/>
    <cellStyle name="Porcentagem 11 4" xfId="43345"/>
    <cellStyle name="Porcentagem 11 4 2" xfId="43346"/>
    <cellStyle name="Porcentagem 11 4 3" xfId="43347"/>
    <cellStyle name="Porcentagem 11 4 4" xfId="43348"/>
    <cellStyle name="Porcentagem 11 5" xfId="43349"/>
    <cellStyle name="Porcentagem 11 6" xfId="43350"/>
    <cellStyle name="Porcentagem 11 7" xfId="43351"/>
    <cellStyle name="Porcentagem 11 8" xfId="43352"/>
    <cellStyle name="Porcentagem 11 9" xfId="43353"/>
    <cellStyle name="Porcentagem 12" xfId="43354"/>
    <cellStyle name="Porcentagem 12 2" xfId="1184"/>
    <cellStyle name="Porcentagem 12 3" xfId="43355"/>
    <cellStyle name="Porcentagem 12 4" xfId="43356"/>
    <cellStyle name="Porcentagem 12 5" xfId="43357"/>
    <cellStyle name="Porcentagem 13" xfId="43358"/>
    <cellStyle name="Porcentagem 13 2" xfId="43359"/>
    <cellStyle name="Porcentagem 13 3" xfId="43360"/>
    <cellStyle name="Porcentagem 14" xfId="43361"/>
    <cellStyle name="Porcentagem 15" xfId="43362"/>
    <cellStyle name="Porcentagem 2" xfId="1185"/>
    <cellStyle name="Porcentagem 2 10" xfId="43363"/>
    <cellStyle name="Porcentagem 2 11" xfId="43364"/>
    <cellStyle name="Porcentagem 2 2" xfId="1678"/>
    <cellStyle name="Porcentagem 2 2 10" xfId="43365"/>
    <cellStyle name="Porcentagem 2 2 2" xfId="43366"/>
    <cellStyle name="Porcentagem 2 2 2 2" xfId="43367"/>
    <cellStyle name="Porcentagem 2 2 2 2 10" xfId="43368"/>
    <cellStyle name="Porcentagem 2 2 2 2 2" xfId="43369"/>
    <cellStyle name="Porcentagem 2 2 2 2 2 2" xfId="43370"/>
    <cellStyle name="Porcentagem 2 2 2 2 2 2 2" xfId="43371"/>
    <cellStyle name="Porcentagem 2 2 2 2 2 2 2 2" xfId="43372"/>
    <cellStyle name="Porcentagem 2 2 2 2 2 2 3" xfId="43373"/>
    <cellStyle name="Porcentagem 2 2 2 2 2 2 4" xfId="43374"/>
    <cellStyle name="Porcentagem 2 2 2 2 2 2 5" xfId="43375"/>
    <cellStyle name="Porcentagem 2 2 2 2 2 2 6" xfId="43376"/>
    <cellStyle name="Porcentagem 2 2 2 2 2 3" xfId="43377"/>
    <cellStyle name="Porcentagem 2 2 2 2 2 3 2" xfId="43378"/>
    <cellStyle name="Porcentagem 2 2 2 2 2 3 3" xfId="43379"/>
    <cellStyle name="Porcentagem 2 2 2 2 2 4" xfId="43380"/>
    <cellStyle name="Porcentagem 2 2 2 2 2 5" xfId="43381"/>
    <cellStyle name="Porcentagem 2 2 2 2 2 6" xfId="43382"/>
    <cellStyle name="Porcentagem 2 2 2 2 2 7" xfId="43383"/>
    <cellStyle name="Porcentagem 2 2 2 2 2 8" xfId="43384"/>
    <cellStyle name="Porcentagem 2 2 2 2 3" xfId="43385"/>
    <cellStyle name="Porcentagem 2 2 2 2 3 2" xfId="43386"/>
    <cellStyle name="Porcentagem 2 2 2 2 3 2 2" xfId="43387"/>
    <cellStyle name="Porcentagem 2 2 2 2 3 3" xfId="43388"/>
    <cellStyle name="Porcentagem 2 2 2 2 3 4" xfId="43389"/>
    <cellStyle name="Porcentagem 2 2 2 2 3 5" xfId="43390"/>
    <cellStyle name="Porcentagem 2 2 2 2 3 6" xfId="43391"/>
    <cellStyle name="Porcentagem 2 2 2 2 4" xfId="43392"/>
    <cellStyle name="Porcentagem 2 2 2 2 4 2" xfId="43393"/>
    <cellStyle name="Porcentagem 2 2 2 2 4 3" xfId="43394"/>
    <cellStyle name="Porcentagem 2 2 2 2 4 4" xfId="43395"/>
    <cellStyle name="Porcentagem 2 2 2 2 5" xfId="43396"/>
    <cellStyle name="Porcentagem 2 2 2 2 6" xfId="43397"/>
    <cellStyle name="Porcentagem 2 2 2 2 7" xfId="43398"/>
    <cellStyle name="Porcentagem 2 2 2 2 8" xfId="43399"/>
    <cellStyle name="Porcentagem 2 2 2 2 9" xfId="43400"/>
    <cellStyle name="Porcentagem 2 2 3" xfId="43401"/>
    <cellStyle name="Porcentagem 2 2 4" xfId="43402"/>
    <cellStyle name="Porcentagem 2 2 4 10" xfId="43403"/>
    <cellStyle name="Porcentagem 2 2 4 2" xfId="43404"/>
    <cellStyle name="Porcentagem 2 2 4 2 2" xfId="43405"/>
    <cellStyle name="Porcentagem 2 2 4 2 2 2" xfId="43406"/>
    <cellStyle name="Porcentagem 2 2 4 2 2 2 2" xfId="43407"/>
    <cellStyle name="Porcentagem 2 2 4 2 2 3" xfId="43408"/>
    <cellStyle name="Porcentagem 2 2 4 2 2 4" xfId="43409"/>
    <cellStyle name="Porcentagem 2 2 4 2 2 5" xfId="43410"/>
    <cellStyle name="Porcentagem 2 2 4 2 2 6" xfId="43411"/>
    <cellStyle name="Porcentagem 2 2 4 2 3" xfId="43412"/>
    <cellStyle name="Porcentagem 2 2 4 2 3 2" xfId="43413"/>
    <cellStyle name="Porcentagem 2 2 4 2 3 3" xfId="43414"/>
    <cellStyle name="Porcentagem 2 2 4 2 4" xfId="43415"/>
    <cellStyle name="Porcentagem 2 2 4 2 5" xfId="43416"/>
    <cellStyle name="Porcentagem 2 2 4 2 6" xfId="43417"/>
    <cellStyle name="Porcentagem 2 2 4 2 7" xfId="43418"/>
    <cellStyle name="Porcentagem 2 2 4 2 8" xfId="43419"/>
    <cellStyle name="Porcentagem 2 2 4 3" xfId="43420"/>
    <cellStyle name="Porcentagem 2 2 4 3 2" xfId="43421"/>
    <cellStyle name="Porcentagem 2 2 4 3 2 2" xfId="43422"/>
    <cellStyle name="Porcentagem 2 2 4 3 3" xfId="43423"/>
    <cellStyle name="Porcentagem 2 2 4 3 4" xfId="43424"/>
    <cellStyle name="Porcentagem 2 2 4 3 5" xfId="43425"/>
    <cellStyle name="Porcentagem 2 2 4 3 6" xfId="43426"/>
    <cellStyle name="Porcentagem 2 2 4 4" xfId="43427"/>
    <cellStyle name="Porcentagem 2 2 4 4 2" xfId="43428"/>
    <cellStyle name="Porcentagem 2 2 4 4 3" xfId="43429"/>
    <cellStyle name="Porcentagem 2 2 4 4 4" xfId="43430"/>
    <cellStyle name="Porcentagem 2 2 4 5" xfId="43431"/>
    <cellStyle name="Porcentagem 2 2 4 6" xfId="43432"/>
    <cellStyle name="Porcentagem 2 2 4 7" xfId="43433"/>
    <cellStyle name="Porcentagem 2 2 4 8" xfId="43434"/>
    <cellStyle name="Porcentagem 2 2 4 9" xfId="43435"/>
    <cellStyle name="Porcentagem 2 2 5" xfId="43436"/>
    <cellStyle name="Porcentagem 2 2 5 10" xfId="43437"/>
    <cellStyle name="Porcentagem 2 2 5 2" xfId="43438"/>
    <cellStyle name="Porcentagem 2 2 5 2 2" xfId="43439"/>
    <cellStyle name="Porcentagem 2 2 5 2 2 2" xfId="43440"/>
    <cellStyle name="Porcentagem 2 2 5 2 2 2 2" xfId="43441"/>
    <cellStyle name="Porcentagem 2 2 5 2 2 3" xfId="43442"/>
    <cellStyle name="Porcentagem 2 2 5 2 2 4" xfId="43443"/>
    <cellStyle name="Porcentagem 2 2 5 2 2 5" xfId="43444"/>
    <cellStyle name="Porcentagem 2 2 5 2 2 6" xfId="43445"/>
    <cellStyle name="Porcentagem 2 2 5 2 3" xfId="43446"/>
    <cellStyle name="Porcentagem 2 2 5 2 3 2" xfId="43447"/>
    <cellStyle name="Porcentagem 2 2 5 2 3 3" xfId="43448"/>
    <cellStyle name="Porcentagem 2 2 5 2 4" xfId="43449"/>
    <cellStyle name="Porcentagem 2 2 5 2 5" xfId="43450"/>
    <cellStyle name="Porcentagem 2 2 5 2 6" xfId="43451"/>
    <cellStyle name="Porcentagem 2 2 5 2 7" xfId="43452"/>
    <cellStyle name="Porcentagem 2 2 5 2 8" xfId="43453"/>
    <cellStyle name="Porcentagem 2 2 5 3" xfId="43454"/>
    <cellStyle name="Porcentagem 2 2 5 3 2" xfId="43455"/>
    <cellStyle name="Porcentagem 2 2 5 3 2 2" xfId="43456"/>
    <cellStyle name="Porcentagem 2 2 5 3 3" xfId="43457"/>
    <cellStyle name="Porcentagem 2 2 5 3 4" xfId="43458"/>
    <cellStyle name="Porcentagem 2 2 5 3 5" xfId="43459"/>
    <cellStyle name="Porcentagem 2 2 5 3 6" xfId="43460"/>
    <cellStyle name="Porcentagem 2 2 5 4" xfId="43461"/>
    <cellStyle name="Porcentagem 2 2 5 4 2" xfId="43462"/>
    <cellStyle name="Porcentagem 2 2 5 4 3" xfId="43463"/>
    <cellStyle name="Porcentagem 2 2 5 4 4" xfId="43464"/>
    <cellStyle name="Porcentagem 2 2 5 5" xfId="43465"/>
    <cellStyle name="Porcentagem 2 2 5 6" xfId="43466"/>
    <cellStyle name="Porcentagem 2 2 5 7" xfId="43467"/>
    <cellStyle name="Porcentagem 2 2 5 8" xfId="43468"/>
    <cellStyle name="Porcentagem 2 2 5 9" xfId="43469"/>
    <cellStyle name="Porcentagem 2 2 6" xfId="43470"/>
    <cellStyle name="Porcentagem 2 2 7" xfId="43471"/>
    <cellStyle name="Porcentagem 2 2 8" xfId="43472"/>
    <cellStyle name="Porcentagem 2 2 8 2" xfId="43473"/>
    <cellStyle name="Porcentagem 2 2 8 3" xfId="43474"/>
    <cellStyle name="Porcentagem 2 2 9" xfId="43475"/>
    <cellStyle name="Porcentagem 2 3" xfId="2733"/>
    <cellStyle name="Porcentagem 2 3 2" xfId="3004"/>
    <cellStyle name="Porcentagem 2 4" xfId="2734"/>
    <cellStyle name="Porcentagem 2 5" xfId="2735"/>
    <cellStyle name="Porcentagem 2 6" xfId="2736"/>
    <cellStyle name="Porcentagem 2 7" xfId="2737"/>
    <cellStyle name="Porcentagem 2 8" xfId="2738"/>
    <cellStyle name="Porcentagem 2 9" xfId="43476"/>
    <cellStyle name="Porcentagem 2 9 2" xfId="43477"/>
    <cellStyle name="Porcentagem 3" xfId="1186"/>
    <cellStyle name="Porcentagem 3 2" xfId="1187"/>
    <cellStyle name="Porcentagem 3 2 2" xfId="1188"/>
    <cellStyle name="Porcentagem 3 2 3" xfId="2739"/>
    <cellStyle name="Porcentagem 3 2 4" xfId="43478"/>
    <cellStyle name="Porcentagem 3 3" xfId="1189"/>
    <cellStyle name="Porcentagem 3 3 2" xfId="1190"/>
    <cellStyle name="Porcentagem 3 3 2 2" xfId="43479"/>
    <cellStyle name="Porcentagem 3 3 2 2 2" xfId="43480"/>
    <cellStyle name="Porcentagem 3 3 2 2 2 10" xfId="43481"/>
    <cellStyle name="Porcentagem 3 3 2 2 2 2" xfId="43482"/>
    <cellStyle name="Porcentagem 3 3 2 2 2 2 2" xfId="43483"/>
    <cellStyle name="Porcentagem 3 3 2 2 2 2 2 2" xfId="43484"/>
    <cellStyle name="Porcentagem 3 3 2 2 2 2 2 2 2" xfId="43485"/>
    <cellStyle name="Porcentagem 3 3 2 2 2 2 2 3" xfId="43486"/>
    <cellStyle name="Porcentagem 3 3 2 2 2 2 2 4" xfId="43487"/>
    <cellStyle name="Porcentagem 3 3 2 2 2 2 2 5" xfId="43488"/>
    <cellStyle name="Porcentagem 3 3 2 2 2 2 2 6" xfId="43489"/>
    <cellStyle name="Porcentagem 3 3 2 2 2 2 3" xfId="43490"/>
    <cellStyle name="Porcentagem 3 3 2 2 2 2 3 2" xfId="43491"/>
    <cellStyle name="Porcentagem 3 3 2 2 2 2 3 3" xfId="43492"/>
    <cellStyle name="Porcentagem 3 3 2 2 2 2 4" xfId="43493"/>
    <cellStyle name="Porcentagem 3 3 2 2 2 2 5" xfId="43494"/>
    <cellStyle name="Porcentagem 3 3 2 2 2 2 6" xfId="43495"/>
    <cellStyle name="Porcentagem 3 3 2 2 2 2 7" xfId="43496"/>
    <cellStyle name="Porcentagem 3 3 2 2 2 2 8" xfId="43497"/>
    <cellStyle name="Porcentagem 3 3 2 2 2 3" xfId="43498"/>
    <cellStyle name="Porcentagem 3 3 2 2 2 3 2" xfId="43499"/>
    <cellStyle name="Porcentagem 3 3 2 2 2 3 2 2" xfId="43500"/>
    <cellStyle name="Porcentagem 3 3 2 2 2 3 3" xfId="43501"/>
    <cellStyle name="Porcentagem 3 3 2 2 2 3 4" xfId="43502"/>
    <cellStyle name="Porcentagem 3 3 2 2 2 3 5" xfId="43503"/>
    <cellStyle name="Porcentagem 3 3 2 2 2 3 6" xfId="43504"/>
    <cellStyle name="Porcentagem 3 3 2 2 2 4" xfId="43505"/>
    <cellStyle name="Porcentagem 3 3 2 2 2 4 2" xfId="43506"/>
    <cellStyle name="Porcentagem 3 3 2 2 2 4 3" xfId="43507"/>
    <cellStyle name="Porcentagem 3 3 2 2 2 4 4" xfId="43508"/>
    <cellStyle name="Porcentagem 3 3 2 2 2 5" xfId="43509"/>
    <cellStyle name="Porcentagem 3 3 2 2 2 6" xfId="43510"/>
    <cellStyle name="Porcentagem 3 3 2 2 2 7" xfId="43511"/>
    <cellStyle name="Porcentagem 3 3 2 2 2 8" xfId="43512"/>
    <cellStyle name="Porcentagem 3 3 2 2 2 9" xfId="43513"/>
    <cellStyle name="Porcentagem 3 3 2 2 3" xfId="43514"/>
    <cellStyle name="Porcentagem 3 3 2 2 4" xfId="43515"/>
    <cellStyle name="Porcentagem 3 3 2 3" xfId="43516"/>
    <cellStyle name="Porcentagem 3 3 2 3 10" xfId="43517"/>
    <cellStyle name="Porcentagem 3 3 2 3 2" xfId="43518"/>
    <cellStyle name="Porcentagem 3 3 2 3 2 2" xfId="43519"/>
    <cellStyle name="Porcentagem 3 3 2 3 2 2 2" xfId="43520"/>
    <cellStyle name="Porcentagem 3 3 2 3 2 2 2 2" xfId="43521"/>
    <cellStyle name="Porcentagem 3 3 2 3 2 2 3" xfId="43522"/>
    <cellStyle name="Porcentagem 3 3 2 3 2 2 4" xfId="43523"/>
    <cellStyle name="Porcentagem 3 3 2 3 2 2 5" xfId="43524"/>
    <cellStyle name="Porcentagem 3 3 2 3 2 2 6" xfId="43525"/>
    <cellStyle name="Porcentagem 3 3 2 3 2 3" xfId="43526"/>
    <cellStyle name="Porcentagem 3 3 2 3 2 3 2" xfId="43527"/>
    <cellStyle name="Porcentagem 3 3 2 3 2 3 3" xfId="43528"/>
    <cellStyle name="Porcentagem 3 3 2 3 2 4" xfId="43529"/>
    <cellStyle name="Porcentagem 3 3 2 3 2 5" xfId="43530"/>
    <cellStyle name="Porcentagem 3 3 2 3 2 6" xfId="43531"/>
    <cellStyle name="Porcentagem 3 3 2 3 2 7" xfId="43532"/>
    <cellStyle name="Porcentagem 3 3 2 3 2 8" xfId="43533"/>
    <cellStyle name="Porcentagem 3 3 2 3 3" xfId="43534"/>
    <cellStyle name="Porcentagem 3 3 2 3 3 2" xfId="43535"/>
    <cellStyle name="Porcentagem 3 3 2 3 3 2 2" xfId="43536"/>
    <cellStyle name="Porcentagem 3 3 2 3 3 3" xfId="43537"/>
    <cellStyle name="Porcentagem 3 3 2 3 3 4" xfId="43538"/>
    <cellStyle name="Porcentagem 3 3 2 3 3 5" xfId="43539"/>
    <cellStyle name="Porcentagem 3 3 2 3 3 6" xfId="43540"/>
    <cellStyle name="Porcentagem 3 3 2 3 4" xfId="43541"/>
    <cellStyle name="Porcentagem 3 3 2 3 4 2" xfId="43542"/>
    <cellStyle name="Porcentagem 3 3 2 3 4 3" xfId="43543"/>
    <cellStyle name="Porcentagem 3 3 2 3 4 4" xfId="43544"/>
    <cellStyle name="Porcentagem 3 3 2 3 5" xfId="43545"/>
    <cellStyle name="Porcentagem 3 3 2 3 6" xfId="43546"/>
    <cellStyle name="Porcentagem 3 3 2 3 7" xfId="43547"/>
    <cellStyle name="Porcentagem 3 3 2 3 8" xfId="43548"/>
    <cellStyle name="Porcentagem 3 3 2 3 9" xfId="43549"/>
    <cellStyle name="Porcentagem 3 3 2 4" xfId="43550"/>
    <cellStyle name="Porcentagem 3 3 2 4 10" xfId="43551"/>
    <cellStyle name="Porcentagem 3 3 2 4 2" xfId="43552"/>
    <cellStyle name="Porcentagem 3 3 2 4 2 2" xfId="43553"/>
    <cellStyle name="Porcentagem 3 3 2 4 2 2 2" xfId="43554"/>
    <cellStyle name="Porcentagem 3 3 2 4 2 2 2 2" xfId="43555"/>
    <cellStyle name="Porcentagem 3 3 2 4 2 2 3" xfId="43556"/>
    <cellStyle name="Porcentagem 3 3 2 4 2 2 4" xfId="43557"/>
    <cellStyle name="Porcentagem 3 3 2 4 2 2 5" xfId="43558"/>
    <cellStyle name="Porcentagem 3 3 2 4 2 2 6" xfId="43559"/>
    <cellStyle name="Porcentagem 3 3 2 4 2 3" xfId="43560"/>
    <cellStyle name="Porcentagem 3 3 2 4 2 3 2" xfId="43561"/>
    <cellStyle name="Porcentagem 3 3 2 4 2 3 3" xfId="43562"/>
    <cellStyle name="Porcentagem 3 3 2 4 2 4" xfId="43563"/>
    <cellStyle name="Porcentagem 3 3 2 4 2 5" xfId="43564"/>
    <cellStyle name="Porcentagem 3 3 2 4 2 6" xfId="43565"/>
    <cellStyle name="Porcentagem 3 3 2 4 2 7" xfId="43566"/>
    <cellStyle name="Porcentagem 3 3 2 4 2 8" xfId="43567"/>
    <cellStyle name="Porcentagem 3 3 2 4 3" xfId="43568"/>
    <cellStyle name="Porcentagem 3 3 2 4 3 2" xfId="43569"/>
    <cellStyle name="Porcentagem 3 3 2 4 3 2 2" xfId="43570"/>
    <cellStyle name="Porcentagem 3 3 2 4 3 3" xfId="43571"/>
    <cellStyle name="Porcentagem 3 3 2 4 3 4" xfId="43572"/>
    <cellStyle name="Porcentagem 3 3 2 4 3 5" xfId="43573"/>
    <cellStyle name="Porcentagem 3 3 2 4 3 6" xfId="43574"/>
    <cellStyle name="Porcentagem 3 3 2 4 4" xfId="43575"/>
    <cellStyle name="Porcentagem 3 3 2 4 4 2" xfId="43576"/>
    <cellStyle name="Porcentagem 3 3 2 4 4 3" xfId="43577"/>
    <cellStyle name="Porcentagem 3 3 2 4 4 4" xfId="43578"/>
    <cellStyle name="Porcentagem 3 3 2 4 5" xfId="43579"/>
    <cellStyle name="Porcentagem 3 3 2 4 6" xfId="43580"/>
    <cellStyle name="Porcentagem 3 3 2 4 7" xfId="43581"/>
    <cellStyle name="Porcentagem 3 3 2 4 8" xfId="43582"/>
    <cellStyle name="Porcentagem 3 3 2 4 9" xfId="43583"/>
    <cellStyle name="Porcentagem 3 3 2 5" xfId="43584"/>
    <cellStyle name="Porcentagem 3 3 2 6" xfId="43585"/>
    <cellStyle name="Porcentagem 3 3 2 7" xfId="43586"/>
    <cellStyle name="Porcentagem 3 3 2 7 2" xfId="43587"/>
    <cellStyle name="Porcentagem 3 3 2 7 3" xfId="43588"/>
    <cellStyle name="Porcentagem 3 3 2 8" xfId="43589"/>
    <cellStyle name="Porcentagem 3 3 2 9" xfId="43590"/>
    <cellStyle name="Porcentagem 3 3 3" xfId="43591"/>
    <cellStyle name="Porcentagem 3 4" xfId="43592"/>
    <cellStyle name="Porcentagem 3 5" xfId="43593"/>
    <cellStyle name="Porcentagem 3 5 10" xfId="43594"/>
    <cellStyle name="Porcentagem 3 5 2" xfId="43595"/>
    <cellStyle name="Porcentagem 3 5 2 2" xfId="43596"/>
    <cellStyle name="Porcentagem 3 5 2 2 2" xfId="43597"/>
    <cellStyle name="Porcentagem 3 5 2 2 2 2" xfId="43598"/>
    <cellStyle name="Porcentagem 3 5 2 2 3" xfId="43599"/>
    <cellStyle name="Porcentagem 3 5 2 2 4" xfId="43600"/>
    <cellStyle name="Porcentagem 3 5 2 2 5" xfId="43601"/>
    <cellStyle name="Porcentagem 3 5 2 2 6" xfId="43602"/>
    <cellStyle name="Porcentagem 3 5 2 3" xfId="43603"/>
    <cellStyle name="Porcentagem 3 5 2 3 2" xfId="43604"/>
    <cellStyle name="Porcentagem 3 5 2 3 3" xfId="43605"/>
    <cellStyle name="Porcentagem 3 5 2 4" xfId="43606"/>
    <cellStyle name="Porcentagem 3 5 2 5" xfId="43607"/>
    <cellStyle name="Porcentagem 3 5 2 6" xfId="43608"/>
    <cellStyle name="Porcentagem 3 5 2 7" xfId="43609"/>
    <cellStyle name="Porcentagem 3 5 2 8" xfId="43610"/>
    <cellStyle name="Porcentagem 3 5 3" xfId="43611"/>
    <cellStyle name="Porcentagem 3 5 3 2" xfId="43612"/>
    <cellStyle name="Porcentagem 3 5 3 2 2" xfId="43613"/>
    <cellStyle name="Porcentagem 3 5 3 3" xfId="43614"/>
    <cellStyle name="Porcentagem 3 5 3 4" xfId="43615"/>
    <cellStyle name="Porcentagem 3 5 3 5" xfId="43616"/>
    <cellStyle name="Porcentagem 3 5 3 6" xfId="43617"/>
    <cellStyle name="Porcentagem 3 5 4" xfId="43618"/>
    <cellStyle name="Porcentagem 3 5 4 2" xfId="43619"/>
    <cellStyle name="Porcentagem 3 5 4 3" xfId="43620"/>
    <cellStyle name="Porcentagem 3 5 4 4" xfId="43621"/>
    <cellStyle name="Porcentagem 3 5 5" xfId="43622"/>
    <cellStyle name="Porcentagem 3 5 6" xfId="43623"/>
    <cellStyle name="Porcentagem 3 5 7" xfId="43624"/>
    <cellStyle name="Porcentagem 3 5 8" xfId="43625"/>
    <cellStyle name="Porcentagem 3 5 9" xfId="43626"/>
    <cellStyle name="Porcentagem 3 6" xfId="43627"/>
    <cellStyle name="Porcentagem 3 6 2" xfId="43628"/>
    <cellStyle name="Porcentagem 3 6 3" xfId="43629"/>
    <cellStyle name="Porcentagem 3 7" xfId="43630"/>
    <cellStyle name="Porcentagem 4" xfId="1669"/>
    <cellStyle name="Porcentagem 4 10" xfId="43631"/>
    <cellStyle name="Porcentagem 4 2" xfId="2740"/>
    <cellStyle name="Porcentagem 4 2 2" xfId="43632"/>
    <cellStyle name="Porcentagem 4 2 2 10" xfId="43633"/>
    <cellStyle name="Porcentagem 4 2 2 2" xfId="43634"/>
    <cellStyle name="Porcentagem 4 2 2 2 2" xfId="43635"/>
    <cellStyle name="Porcentagem 4 2 2 2 2 2" xfId="43636"/>
    <cellStyle name="Porcentagem 4 2 2 2 2 2 2" xfId="43637"/>
    <cellStyle name="Porcentagem 4 2 2 2 2 3" xfId="43638"/>
    <cellStyle name="Porcentagem 4 2 2 2 2 4" xfId="43639"/>
    <cellStyle name="Porcentagem 4 2 2 2 2 5" xfId="43640"/>
    <cellStyle name="Porcentagem 4 2 2 2 2 6" xfId="43641"/>
    <cellStyle name="Porcentagem 4 2 2 2 3" xfId="43642"/>
    <cellStyle name="Porcentagem 4 2 2 2 3 2" xfId="43643"/>
    <cellStyle name="Porcentagem 4 2 2 2 3 3" xfId="43644"/>
    <cellStyle name="Porcentagem 4 2 2 2 4" xfId="43645"/>
    <cellStyle name="Porcentagem 4 2 2 2 5" xfId="43646"/>
    <cellStyle name="Porcentagem 4 2 2 2 6" xfId="43647"/>
    <cellStyle name="Porcentagem 4 2 2 2 7" xfId="43648"/>
    <cellStyle name="Porcentagem 4 2 2 2 8" xfId="43649"/>
    <cellStyle name="Porcentagem 4 2 2 3" xfId="43650"/>
    <cellStyle name="Porcentagem 4 2 2 3 2" xfId="43651"/>
    <cellStyle name="Porcentagem 4 2 2 3 2 2" xfId="43652"/>
    <cellStyle name="Porcentagem 4 2 2 3 3" xfId="43653"/>
    <cellStyle name="Porcentagem 4 2 2 3 4" xfId="43654"/>
    <cellStyle name="Porcentagem 4 2 2 3 5" xfId="43655"/>
    <cellStyle name="Porcentagem 4 2 2 3 6" xfId="43656"/>
    <cellStyle name="Porcentagem 4 2 2 4" xfId="43657"/>
    <cellStyle name="Porcentagem 4 2 2 4 2" xfId="43658"/>
    <cellStyle name="Porcentagem 4 2 2 4 3" xfId="43659"/>
    <cellStyle name="Porcentagem 4 2 2 4 4" xfId="43660"/>
    <cellStyle name="Porcentagem 4 2 2 5" xfId="43661"/>
    <cellStyle name="Porcentagem 4 2 2 6" xfId="43662"/>
    <cellStyle name="Porcentagem 4 2 2 7" xfId="43663"/>
    <cellStyle name="Porcentagem 4 2 2 8" xfId="43664"/>
    <cellStyle name="Porcentagem 4 2 2 9" xfId="43665"/>
    <cellStyle name="Porcentagem 4 2 3" xfId="43666"/>
    <cellStyle name="Porcentagem 4 2 4" xfId="43667"/>
    <cellStyle name="Porcentagem 4 3" xfId="43668"/>
    <cellStyle name="Porcentagem 4 3 2" xfId="43669"/>
    <cellStyle name="Porcentagem 4 3 3" xfId="43670"/>
    <cellStyle name="Porcentagem 4 3 4" xfId="43671"/>
    <cellStyle name="Porcentagem 4 4" xfId="43672"/>
    <cellStyle name="Porcentagem 4 4 10" xfId="43673"/>
    <cellStyle name="Porcentagem 4 4 2" xfId="43674"/>
    <cellStyle name="Porcentagem 4 4 2 2" xfId="43675"/>
    <cellStyle name="Porcentagem 4 4 2 2 2" xfId="43676"/>
    <cellStyle name="Porcentagem 4 4 2 2 2 2" xfId="43677"/>
    <cellStyle name="Porcentagem 4 4 2 2 3" xfId="43678"/>
    <cellStyle name="Porcentagem 4 4 2 2 4" xfId="43679"/>
    <cellStyle name="Porcentagem 4 4 2 2 5" xfId="43680"/>
    <cellStyle name="Porcentagem 4 4 2 2 6" xfId="43681"/>
    <cellStyle name="Porcentagem 4 4 2 3" xfId="43682"/>
    <cellStyle name="Porcentagem 4 4 2 3 2" xfId="43683"/>
    <cellStyle name="Porcentagem 4 4 2 3 3" xfId="43684"/>
    <cellStyle name="Porcentagem 4 4 2 4" xfId="43685"/>
    <cellStyle name="Porcentagem 4 4 2 5" xfId="43686"/>
    <cellStyle name="Porcentagem 4 4 2 6" xfId="43687"/>
    <cellStyle name="Porcentagem 4 4 2 7" xfId="43688"/>
    <cellStyle name="Porcentagem 4 4 2 8" xfId="43689"/>
    <cellStyle name="Porcentagem 4 4 3" xfId="43690"/>
    <cellStyle name="Porcentagem 4 4 3 2" xfId="43691"/>
    <cellStyle name="Porcentagem 4 4 3 2 2" xfId="43692"/>
    <cellStyle name="Porcentagem 4 4 3 3" xfId="43693"/>
    <cellStyle name="Porcentagem 4 4 3 4" xfId="43694"/>
    <cellStyle name="Porcentagem 4 4 3 5" xfId="43695"/>
    <cellStyle name="Porcentagem 4 4 3 6" xfId="43696"/>
    <cellStyle name="Porcentagem 4 4 4" xfId="43697"/>
    <cellStyle name="Porcentagem 4 4 4 2" xfId="43698"/>
    <cellStyle name="Porcentagem 4 4 4 3" xfId="43699"/>
    <cellStyle name="Porcentagem 4 4 4 4" xfId="43700"/>
    <cellStyle name="Porcentagem 4 4 5" xfId="43701"/>
    <cellStyle name="Porcentagem 4 4 6" xfId="43702"/>
    <cellStyle name="Porcentagem 4 4 7" xfId="43703"/>
    <cellStyle name="Porcentagem 4 4 8" xfId="43704"/>
    <cellStyle name="Porcentagem 4 4 9" xfId="43705"/>
    <cellStyle name="Porcentagem 4 5" xfId="43706"/>
    <cellStyle name="Porcentagem 4 5 10" xfId="43707"/>
    <cellStyle name="Porcentagem 4 5 2" xfId="43708"/>
    <cellStyle name="Porcentagem 4 5 2 2" xfId="43709"/>
    <cellStyle name="Porcentagem 4 5 2 2 2" xfId="43710"/>
    <cellStyle name="Porcentagem 4 5 2 2 2 2" xfId="43711"/>
    <cellStyle name="Porcentagem 4 5 2 2 3" xfId="43712"/>
    <cellStyle name="Porcentagem 4 5 2 2 4" xfId="43713"/>
    <cellStyle name="Porcentagem 4 5 2 2 5" xfId="43714"/>
    <cellStyle name="Porcentagem 4 5 2 2 6" xfId="43715"/>
    <cellStyle name="Porcentagem 4 5 2 3" xfId="43716"/>
    <cellStyle name="Porcentagem 4 5 2 3 2" xfId="43717"/>
    <cellStyle name="Porcentagem 4 5 2 3 3" xfId="43718"/>
    <cellStyle name="Porcentagem 4 5 2 4" xfId="43719"/>
    <cellStyle name="Porcentagem 4 5 2 5" xfId="43720"/>
    <cellStyle name="Porcentagem 4 5 2 6" xfId="43721"/>
    <cellStyle name="Porcentagem 4 5 2 7" xfId="43722"/>
    <cellStyle name="Porcentagem 4 5 2 8" xfId="43723"/>
    <cellStyle name="Porcentagem 4 5 3" xfId="43724"/>
    <cellStyle name="Porcentagem 4 5 3 2" xfId="43725"/>
    <cellStyle name="Porcentagem 4 5 3 2 2" xfId="43726"/>
    <cellStyle name="Porcentagem 4 5 3 3" xfId="43727"/>
    <cellStyle name="Porcentagem 4 5 3 4" xfId="43728"/>
    <cellStyle name="Porcentagem 4 5 3 5" xfId="43729"/>
    <cellStyle name="Porcentagem 4 5 3 6" xfId="43730"/>
    <cellStyle name="Porcentagem 4 5 4" xfId="43731"/>
    <cellStyle name="Porcentagem 4 5 4 2" xfId="43732"/>
    <cellStyle name="Porcentagem 4 5 4 3" xfId="43733"/>
    <cellStyle name="Porcentagem 4 5 4 4" xfId="43734"/>
    <cellStyle name="Porcentagem 4 5 5" xfId="43735"/>
    <cellStyle name="Porcentagem 4 5 6" xfId="43736"/>
    <cellStyle name="Porcentagem 4 5 7" xfId="43737"/>
    <cellStyle name="Porcentagem 4 5 8" xfId="43738"/>
    <cellStyle name="Porcentagem 4 5 9" xfId="43739"/>
    <cellStyle name="Porcentagem 4 6" xfId="43740"/>
    <cellStyle name="Porcentagem 4 7" xfId="43741"/>
    <cellStyle name="Porcentagem 4 8" xfId="43742"/>
    <cellStyle name="Porcentagem 4 8 2" xfId="43743"/>
    <cellStyle name="Porcentagem 4 8 3" xfId="43744"/>
    <cellStyle name="Porcentagem 4 9" xfId="43745"/>
    <cellStyle name="Porcentagem 5" xfId="1679"/>
    <cellStyle name="Porcentagem 5 2" xfId="1191"/>
    <cellStyle name="Porcentagem 5 3" xfId="43746"/>
    <cellStyle name="Porcentagem 5 3 10" xfId="43747"/>
    <cellStyle name="Porcentagem 5 3 2" xfId="43748"/>
    <cellStyle name="Porcentagem 5 3 2 2" xfId="43749"/>
    <cellStyle name="Porcentagem 5 3 2 2 2" xfId="43750"/>
    <cellStyle name="Porcentagem 5 3 2 2 2 2" xfId="43751"/>
    <cellStyle name="Porcentagem 5 3 2 2 3" xfId="43752"/>
    <cellStyle name="Porcentagem 5 3 2 2 4" xfId="43753"/>
    <cellStyle name="Porcentagem 5 3 2 2 5" xfId="43754"/>
    <cellStyle name="Porcentagem 5 3 2 2 6" xfId="43755"/>
    <cellStyle name="Porcentagem 5 3 2 3" xfId="43756"/>
    <cellStyle name="Porcentagem 5 3 2 3 2" xfId="43757"/>
    <cellStyle name="Porcentagem 5 3 2 3 3" xfId="43758"/>
    <cellStyle name="Porcentagem 5 3 2 4" xfId="43759"/>
    <cellStyle name="Porcentagem 5 3 2 5" xfId="43760"/>
    <cellStyle name="Porcentagem 5 3 2 6" xfId="43761"/>
    <cellStyle name="Porcentagem 5 3 2 7" xfId="43762"/>
    <cellStyle name="Porcentagem 5 3 2 8" xfId="43763"/>
    <cellStyle name="Porcentagem 5 3 3" xfId="43764"/>
    <cellStyle name="Porcentagem 5 3 3 2" xfId="43765"/>
    <cellStyle name="Porcentagem 5 3 3 2 2" xfId="43766"/>
    <cellStyle name="Porcentagem 5 3 3 3" xfId="43767"/>
    <cellStyle name="Porcentagem 5 3 3 4" xfId="43768"/>
    <cellStyle name="Porcentagem 5 3 3 5" xfId="43769"/>
    <cellStyle name="Porcentagem 5 3 3 6" xfId="43770"/>
    <cellStyle name="Porcentagem 5 3 4" xfId="43771"/>
    <cellStyle name="Porcentagem 5 3 4 2" xfId="43772"/>
    <cellStyle name="Porcentagem 5 3 4 3" xfId="43773"/>
    <cellStyle name="Porcentagem 5 3 4 4" xfId="43774"/>
    <cellStyle name="Porcentagem 5 3 5" xfId="43775"/>
    <cellStyle name="Porcentagem 5 3 6" xfId="43776"/>
    <cellStyle name="Porcentagem 5 3 7" xfId="43777"/>
    <cellStyle name="Porcentagem 5 3 8" xfId="43778"/>
    <cellStyle name="Porcentagem 5 3 9" xfId="43779"/>
    <cellStyle name="Porcentagem 5 4" xfId="43780"/>
    <cellStyle name="Porcentagem 5 4 10" xfId="43781"/>
    <cellStyle name="Porcentagem 5 4 2" xfId="43782"/>
    <cellStyle name="Porcentagem 5 4 2 2" xfId="43783"/>
    <cellStyle name="Porcentagem 5 4 2 2 2" xfId="43784"/>
    <cellStyle name="Porcentagem 5 4 2 2 2 2" xfId="43785"/>
    <cellStyle name="Porcentagem 5 4 2 2 3" xfId="43786"/>
    <cellStyle name="Porcentagem 5 4 2 2 4" xfId="43787"/>
    <cellStyle name="Porcentagem 5 4 2 2 5" xfId="43788"/>
    <cellStyle name="Porcentagem 5 4 2 2 6" xfId="43789"/>
    <cellStyle name="Porcentagem 5 4 2 3" xfId="43790"/>
    <cellStyle name="Porcentagem 5 4 2 3 2" xfId="43791"/>
    <cellStyle name="Porcentagem 5 4 2 3 3" xfId="43792"/>
    <cellStyle name="Porcentagem 5 4 2 4" xfId="43793"/>
    <cellStyle name="Porcentagem 5 4 2 5" xfId="43794"/>
    <cellStyle name="Porcentagem 5 4 2 6" xfId="43795"/>
    <cellStyle name="Porcentagem 5 4 2 7" xfId="43796"/>
    <cellStyle name="Porcentagem 5 4 2 8" xfId="43797"/>
    <cellStyle name="Porcentagem 5 4 3" xfId="43798"/>
    <cellStyle name="Porcentagem 5 4 3 2" xfId="43799"/>
    <cellStyle name="Porcentagem 5 4 3 2 2" xfId="43800"/>
    <cellStyle name="Porcentagem 5 4 3 3" xfId="43801"/>
    <cellStyle name="Porcentagem 5 4 3 4" xfId="43802"/>
    <cellStyle name="Porcentagem 5 4 3 5" xfId="43803"/>
    <cellStyle name="Porcentagem 5 4 3 6" xfId="43804"/>
    <cellStyle name="Porcentagem 5 4 4" xfId="43805"/>
    <cellStyle name="Porcentagem 5 4 4 2" xfId="43806"/>
    <cellStyle name="Porcentagem 5 4 4 3" xfId="43807"/>
    <cellStyle name="Porcentagem 5 4 4 4" xfId="43808"/>
    <cellStyle name="Porcentagem 5 4 5" xfId="43809"/>
    <cellStyle name="Porcentagem 5 4 6" xfId="43810"/>
    <cellStyle name="Porcentagem 5 4 7" xfId="43811"/>
    <cellStyle name="Porcentagem 5 4 8" xfId="43812"/>
    <cellStyle name="Porcentagem 5 4 9" xfId="43813"/>
    <cellStyle name="Porcentagem 5 5" xfId="43814"/>
    <cellStyle name="Porcentagem 5 6" xfId="43815"/>
    <cellStyle name="Porcentagem 5 7" xfId="43816"/>
    <cellStyle name="Porcentagem 5 7 2" xfId="43817"/>
    <cellStyle name="Porcentagem 5 7 3" xfId="43818"/>
    <cellStyle name="Porcentagem 5 8" xfId="43819"/>
    <cellStyle name="Porcentagem 5 9" xfId="43820"/>
    <cellStyle name="Porcentagem 6" xfId="2741"/>
    <cellStyle name="Porcentagem 7" xfId="2742"/>
    <cellStyle name="Porcentagem 7 2" xfId="1192"/>
    <cellStyle name="Porcentagem 8" xfId="2743"/>
    <cellStyle name="Porcentagem 8 2" xfId="1193"/>
    <cellStyle name="Porcentagem 9" xfId="43821"/>
    <cellStyle name="Porcentagem 9 10" xfId="43822"/>
    <cellStyle name="Porcentagem 9 11" xfId="43823"/>
    <cellStyle name="Porcentagem 9 2" xfId="1194"/>
    <cellStyle name="Porcentagem 9 3" xfId="43824"/>
    <cellStyle name="Porcentagem 9 3 2" xfId="43825"/>
    <cellStyle name="Porcentagem 9 3 2 2" xfId="43826"/>
    <cellStyle name="Porcentagem 9 3 2 2 2" xfId="43827"/>
    <cellStyle name="Porcentagem 9 3 2 3" xfId="43828"/>
    <cellStyle name="Porcentagem 9 3 2 4" xfId="43829"/>
    <cellStyle name="Porcentagem 9 3 2 5" xfId="43830"/>
    <cellStyle name="Porcentagem 9 3 2 6" xfId="43831"/>
    <cellStyle name="Porcentagem 9 3 3" xfId="43832"/>
    <cellStyle name="Porcentagem 9 3 3 2" xfId="43833"/>
    <cellStyle name="Porcentagem 9 3 3 3" xfId="43834"/>
    <cellStyle name="Porcentagem 9 3 4" xfId="43835"/>
    <cellStyle name="Porcentagem 9 3 5" xfId="43836"/>
    <cellStyle name="Porcentagem 9 3 6" xfId="43837"/>
    <cellStyle name="Porcentagem 9 3 7" xfId="43838"/>
    <cellStyle name="Porcentagem 9 3 8" xfId="43839"/>
    <cellStyle name="Porcentagem 9 4" xfId="43840"/>
    <cellStyle name="Porcentagem 9 4 2" xfId="43841"/>
    <cellStyle name="Porcentagem 9 4 2 2" xfId="43842"/>
    <cellStyle name="Porcentagem 9 4 3" xfId="43843"/>
    <cellStyle name="Porcentagem 9 4 4" xfId="43844"/>
    <cellStyle name="Porcentagem 9 4 5" xfId="43845"/>
    <cellStyle name="Porcentagem 9 4 6" xfId="43846"/>
    <cellStyle name="Porcentagem 9 5" xfId="43847"/>
    <cellStyle name="Porcentagem 9 5 2" xfId="43848"/>
    <cellStyle name="Porcentagem 9 5 3" xfId="43849"/>
    <cellStyle name="Porcentagem 9 5 4" xfId="43850"/>
    <cellStyle name="Porcentagem 9 6" xfId="43851"/>
    <cellStyle name="Porcentagem 9 7" xfId="43852"/>
    <cellStyle name="Porcentagem 9 8" xfId="43853"/>
    <cellStyle name="Porcentagem 9 9" xfId="43854"/>
    <cellStyle name="Saída" xfId="33" builtinId="21" customBuiltin="1"/>
    <cellStyle name="Saída 10 2" xfId="1195"/>
    <cellStyle name="Saída 10 2 2" xfId="43855"/>
    <cellStyle name="Saída 10 2 2 2" xfId="43856"/>
    <cellStyle name="Saída 10 2 2 2 10" xfId="43857"/>
    <cellStyle name="Saída 10 2 2 2 2" xfId="43858"/>
    <cellStyle name="Saída 10 2 2 2 2 2" xfId="43859"/>
    <cellStyle name="Saída 10 2 2 2 2 2 2" xfId="43860"/>
    <cellStyle name="Saída 10 2 2 2 2 3" xfId="43861"/>
    <cellStyle name="Saída 10 2 2 2 2 3 2" xfId="43862"/>
    <cellStyle name="Saída 10 2 2 2 2 4" xfId="43863"/>
    <cellStyle name="Saída 10 2 2 2 2 4 2" xfId="43864"/>
    <cellStyle name="Saída 10 2 2 2 2 5" xfId="43865"/>
    <cellStyle name="Saída 10 2 2 2 2 6" xfId="43866"/>
    <cellStyle name="Saída 10 2 2 2 2 7" xfId="43867"/>
    <cellStyle name="Saída 10 2 2 2 3" xfId="43868"/>
    <cellStyle name="Saída 10 2 2 2 3 2" xfId="43869"/>
    <cellStyle name="Saída 10 2 2 2 4" xfId="43870"/>
    <cellStyle name="Saída 10 2 2 2 4 2" xfId="43871"/>
    <cellStyle name="Saída 10 2 2 2 5" xfId="43872"/>
    <cellStyle name="Saída 10 2 2 2 5 2" xfId="43873"/>
    <cellStyle name="Saída 10 2 2 2 6" xfId="43874"/>
    <cellStyle name="Saída 10 2 2 2 7" xfId="43875"/>
    <cellStyle name="Saída 10 2 2 2 8" xfId="43876"/>
    <cellStyle name="Saída 10 2 2 2 9" xfId="43877"/>
    <cellStyle name="Saída 10 2 2 3" xfId="43878"/>
    <cellStyle name="Saída 10 2 2 3 2" xfId="43879"/>
    <cellStyle name="Saída 10 2 2 3 2 2" xfId="43880"/>
    <cellStyle name="Saída 10 2 2 3 3" xfId="43881"/>
    <cellStyle name="Saída 10 2 2 3 3 2" xfId="43882"/>
    <cellStyle name="Saída 10 2 2 3 4" xfId="43883"/>
    <cellStyle name="Saída 10 2 2 3 4 2" xfId="43884"/>
    <cellStyle name="Saída 10 2 2 3 5" xfId="43885"/>
    <cellStyle name="Saída 10 2 2 3 6" xfId="43886"/>
    <cellStyle name="Saída 10 2 2 3 7" xfId="43887"/>
    <cellStyle name="Saída 10 2 2 4" xfId="43888"/>
    <cellStyle name="Saída 10 2 3" xfId="43889"/>
    <cellStyle name="Saída 10 2 3 10" xfId="43890"/>
    <cellStyle name="Saída 10 2 3 11" xfId="43891"/>
    <cellStyle name="Saída 10 2 3 2" xfId="43892"/>
    <cellStyle name="Saída 10 2 3 2 2" xfId="43893"/>
    <cellStyle name="Saída 10 2 3 2 2 2" xfId="43894"/>
    <cellStyle name="Saída 10 2 3 2 3" xfId="43895"/>
    <cellStyle name="Saída 10 2 3 2 3 2" xfId="43896"/>
    <cellStyle name="Saída 10 2 3 2 4" xfId="43897"/>
    <cellStyle name="Saída 10 2 3 2 4 2" xfId="43898"/>
    <cellStyle name="Saída 10 2 3 2 5" xfId="43899"/>
    <cellStyle name="Saída 10 2 3 2 6" xfId="43900"/>
    <cellStyle name="Saída 10 2 3 2 7" xfId="43901"/>
    <cellStyle name="Saída 10 2 3 3" xfId="43902"/>
    <cellStyle name="Saída 10 2 3 3 2" xfId="43903"/>
    <cellStyle name="Saída 10 2 3 3 3" xfId="43904"/>
    <cellStyle name="Saída 10 2 3 3 4" xfId="43905"/>
    <cellStyle name="Saída 10 2 3 4" xfId="43906"/>
    <cellStyle name="Saída 10 2 3 4 2" xfId="43907"/>
    <cellStyle name="Saída 10 2 3 5" xfId="43908"/>
    <cellStyle name="Saída 10 2 3 5 2" xfId="43909"/>
    <cellStyle name="Saída 10 2 3 6" xfId="43910"/>
    <cellStyle name="Saída 10 2 3 7" xfId="43911"/>
    <cellStyle name="Saída 10 2 3 8" xfId="43912"/>
    <cellStyle name="Saída 10 2 3 9" xfId="43913"/>
    <cellStyle name="Saída 10 2 4" xfId="43914"/>
    <cellStyle name="Saída 10 2 4 10" xfId="43915"/>
    <cellStyle name="Saída 10 2 4 2" xfId="43916"/>
    <cellStyle name="Saída 10 2 4 2 2" xfId="43917"/>
    <cellStyle name="Saída 10 2 4 2 2 2" xfId="43918"/>
    <cellStyle name="Saída 10 2 4 2 3" xfId="43919"/>
    <cellStyle name="Saída 10 2 4 2 3 2" xfId="43920"/>
    <cellStyle name="Saída 10 2 4 2 4" xfId="43921"/>
    <cellStyle name="Saída 10 2 4 2 4 2" xfId="43922"/>
    <cellStyle name="Saída 10 2 4 2 5" xfId="43923"/>
    <cellStyle name="Saída 10 2 4 2 6" xfId="43924"/>
    <cellStyle name="Saída 10 2 4 2 7" xfId="43925"/>
    <cellStyle name="Saída 10 2 4 3" xfId="43926"/>
    <cellStyle name="Saída 10 2 4 3 2" xfId="43927"/>
    <cellStyle name="Saída 10 2 4 4" xfId="43928"/>
    <cellStyle name="Saída 10 2 4 4 2" xfId="43929"/>
    <cellStyle name="Saída 10 2 4 5" xfId="43930"/>
    <cellStyle name="Saída 10 2 4 5 2" xfId="43931"/>
    <cellStyle name="Saída 10 2 4 6" xfId="43932"/>
    <cellStyle name="Saída 10 2 4 7" xfId="43933"/>
    <cellStyle name="Saída 10 2 4 8" xfId="43934"/>
    <cellStyle name="Saída 10 2 4 9" xfId="43935"/>
    <cellStyle name="Saída 10 2 5" xfId="43936"/>
    <cellStyle name="Saída 11 2" xfId="1196"/>
    <cellStyle name="Saída 11 2 2" xfId="43937"/>
    <cellStyle name="Saída 11 2 2 2" xfId="43938"/>
    <cellStyle name="Saída 11 2 2 2 10" xfId="43939"/>
    <cellStyle name="Saída 11 2 2 2 2" xfId="43940"/>
    <cellStyle name="Saída 11 2 2 2 2 2" xfId="43941"/>
    <cellStyle name="Saída 11 2 2 2 2 2 2" xfId="43942"/>
    <cellStyle name="Saída 11 2 2 2 2 3" xfId="43943"/>
    <cellStyle name="Saída 11 2 2 2 2 3 2" xfId="43944"/>
    <cellStyle name="Saída 11 2 2 2 2 4" xfId="43945"/>
    <cellStyle name="Saída 11 2 2 2 2 4 2" xfId="43946"/>
    <cellStyle name="Saída 11 2 2 2 2 5" xfId="43947"/>
    <cellStyle name="Saída 11 2 2 2 2 6" xfId="43948"/>
    <cellStyle name="Saída 11 2 2 2 2 7" xfId="43949"/>
    <cellStyle name="Saída 11 2 2 2 3" xfId="43950"/>
    <cellStyle name="Saída 11 2 2 2 3 2" xfId="43951"/>
    <cellStyle name="Saída 11 2 2 2 4" xfId="43952"/>
    <cellStyle name="Saída 11 2 2 2 4 2" xfId="43953"/>
    <cellStyle name="Saída 11 2 2 2 5" xfId="43954"/>
    <cellStyle name="Saída 11 2 2 2 5 2" xfId="43955"/>
    <cellStyle name="Saída 11 2 2 2 6" xfId="43956"/>
    <cellStyle name="Saída 11 2 2 2 7" xfId="43957"/>
    <cellStyle name="Saída 11 2 2 2 8" xfId="43958"/>
    <cellStyle name="Saída 11 2 2 2 9" xfId="43959"/>
    <cellStyle name="Saída 11 2 2 3" xfId="43960"/>
    <cellStyle name="Saída 11 2 2 3 2" xfId="43961"/>
    <cellStyle name="Saída 11 2 2 3 2 2" xfId="43962"/>
    <cellStyle name="Saída 11 2 2 3 3" xfId="43963"/>
    <cellStyle name="Saída 11 2 2 3 3 2" xfId="43964"/>
    <cellStyle name="Saída 11 2 2 3 4" xfId="43965"/>
    <cellStyle name="Saída 11 2 2 3 4 2" xfId="43966"/>
    <cellStyle name="Saída 11 2 2 3 5" xfId="43967"/>
    <cellStyle name="Saída 11 2 2 3 6" xfId="43968"/>
    <cellStyle name="Saída 11 2 2 3 7" xfId="43969"/>
    <cellStyle name="Saída 11 2 2 4" xfId="43970"/>
    <cellStyle name="Saída 11 2 3" xfId="43971"/>
    <cellStyle name="Saída 11 2 3 10" xfId="43972"/>
    <cellStyle name="Saída 11 2 3 11" xfId="43973"/>
    <cellStyle name="Saída 11 2 3 2" xfId="43974"/>
    <cellStyle name="Saída 11 2 3 2 2" xfId="43975"/>
    <cellStyle name="Saída 11 2 3 2 2 2" xfId="43976"/>
    <cellStyle name="Saída 11 2 3 2 3" xfId="43977"/>
    <cellStyle name="Saída 11 2 3 2 3 2" xfId="43978"/>
    <cellStyle name="Saída 11 2 3 2 4" xfId="43979"/>
    <cellStyle name="Saída 11 2 3 2 4 2" xfId="43980"/>
    <cellStyle name="Saída 11 2 3 2 5" xfId="43981"/>
    <cellStyle name="Saída 11 2 3 2 6" xfId="43982"/>
    <cellStyle name="Saída 11 2 3 2 7" xfId="43983"/>
    <cellStyle name="Saída 11 2 3 3" xfId="43984"/>
    <cellStyle name="Saída 11 2 3 3 2" xfId="43985"/>
    <cellStyle name="Saída 11 2 3 3 3" xfId="43986"/>
    <cellStyle name="Saída 11 2 3 3 4" xfId="43987"/>
    <cellStyle name="Saída 11 2 3 4" xfId="43988"/>
    <cellStyle name="Saída 11 2 3 4 2" xfId="43989"/>
    <cellStyle name="Saída 11 2 3 5" xfId="43990"/>
    <cellStyle name="Saída 11 2 3 5 2" xfId="43991"/>
    <cellStyle name="Saída 11 2 3 6" xfId="43992"/>
    <cellStyle name="Saída 11 2 3 7" xfId="43993"/>
    <cellStyle name="Saída 11 2 3 8" xfId="43994"/>
    <cellStyle name="Saída 11 2 3 9" xfId="43995"/>
    <cellStyle name="Saída 11 2 4" xfId="43996"/>
    <cellStyle name="Saída 11 2 4 10" xfId="43997"/>
    <cellStyle name="Saída 11 2 4 2" xfId="43998"/>
    <cellStyle name="Saída 11 2 4 2 2" xfId="43999"/>
    <cellStyle name="Saída 11 2 4 2 2 2" xfId="44000"/>
    <cellStyle name="Saída 11 2 4 2 3" xfId="44001"/>
    <cellStyle name="Saída 11 2 4 2 3 2" xfId="44002"/>
    <cellStyle name="Saída 11 2 4 2 4" xfId="44003"/>
    <cellStyle name="Saída 11 2 4 2 4 2" xfId="44004"/>
    <cellStyle name="Saída 11 2 4 2 5" xfId="44005"/>
    <cellStyle name="Saída 11 2 4 2 6" xfId="44006"/>
    <cellStyle name="Saída 11 2 4 2 7" xfId="44007"/>
    <cellStyle name="Saída 11 2 4 3" xfId="44008"/>
    <cellStyle name="Saída 11 2 4 3 2" xfId="44009"/>
    <cellStyle name="Saída 11 2 4 4" xfId="44010"/>
    <cellStyle name="Saída 11 2 4 4 2" xfId="44011"/>
    <cellStyle name="Saída 11 2 4 5" xfId="44012"/>
    <cellStyle name="Saída 11 2 4 5 2" xfId="44013"/>
    <cellStyle name="Saída 11 2 4 6" xfId="44014"/>
    <cellStyle name="Saída 11 2 4 7" xfId="44015"/>
    <cellStyle name="Saída 11 2 4 8" xfId="44016"/>
    <cellStyle name="Saída 11 2 4 9" xfId="44017"/>
    <cellStyle name="Saída 11 2 5" xfId="44018"/>
    <cellStyle name="Saída 12 2" xfId="1197"/>
    <cellStyle name="Saída 12 2 2" xfId="44019"/>
    <cellStyle name="Saída 12 2 2 2" xfId="44020"/>
    <cellStyle name="Saída 12 2 2 2 10" xfId="44021"/>
    <cellStyle name="Saída 12 2 2 2 2" xfId="44022"/>
    <cellStyle name="Saída 12 2 2 2 2 2" xfId="44023"/>
    <cellStyle name="Saída 12 2 2 2 2 2 2" xfId="44024"/>
    <cellStyle name="Saída 12 2 2 2 2 3" xfId="44025"/>
    <cellStyle name="Saída 12 2 2 2 2 3 2" xfId="44026"/>
    <cellStyle name="Saída 12 2 2 2 2 4" xfId="44027"/>
    <cellStyle name="Saída 12 2 2 2 2 4 2" xfId="44028"/>
    <cellStyle name="Saída 12 2 2 2 2 5" xfId="44029"/>
    <cellStyle name="Saída 12 2 2 2 2 6" xfId="44030"/>
    <cellStyle name="Saída 12 2 2 2 2 7" xfId="44031"/>
    <cellStyle name="Saída 12 2 2 2 3" xfId="44032"/>
    <cellStyle name="Saída 12 2 2 2 3 2" xfId="44033"/>
    <cellStyle name="Saída 12 2 2 2 4" xfId="44034"/>
    <cellStyle name="Saída 12 2 2 2 4 2" xfId="44035"/>
    <cellStyle name="Saída 12 2 2 2 5" xfId="44036"/>
    <cellStyle name="Saída 12 2 2 2 5 2" xfId="44037"/>
    <cellStyle name="Saída 12 2 2 2 6" xfId="44038"/>
    <cellStyle name="Saída 12 2 2 2 7" xfId="44039"/>
    <cellStyle name="Saída 12 2 2 2 8" xfId="44040"/>
    <cellStyle name="Saída 12 2 2 2 9" xfId="44041"/>
    <cellStyle name="Saída 12 2 2 3" xfId="44042"/>
    <cellStyle name="Saída 12 2 2 3 2" xfId="44043"/>
    <cellStyle name="Saída 12 2 2 3 2 2" xfId="44044"/>
    <cellStyle name="Saída 12 2 2 3 3" xfId="44045"/>
    <cellStyle name="Saída 12 2 2 3 3 2" xfId="44046"/>
    <cellStyle name="Saída 12 2 2 3 4" xfId="44047"/>
    <cellStyle name="Saída 12 2 2 3 4 2" xfId="44048"/>
    <cellStyle name="Saída 12 2 2 3 5" xfId="44049"/>
    <cellStyle name="Saída 12 2 2 3 6" xfId="44050"/>
    <cellStyle name="Saída 12 2 2 3 7" xfId="44051"/>
    <cellStyle name="Saída 12 2 2 4" xfId="44052"/>
    <cellStyle name="Saída 12 2 3" xfId="44053"/>
    <cellStyle name="Saída 12 2 3 10" xfId="44054"/>
    <cellStyle name="Saída 12 2 3 11" xfId="44055"/>
    <cellStyle name="Saída 12 2 3 2" xfId="44056"/>
    <cellStyle name="Saída 12 2 3 2 2" xfId="44057"/>
    <cellStyle name="Saída 12 2 3 2 2 2" xfId="44058"/>
    <cellStyle name="Saída 12 2 3 2 3" xfId="44059"/>
    <cellStyle name="Saída 12 2 3 2 3 2" xfId="44060"/>
    <cellStyle name="Saída 12 2 3 2 4" xfId="44061"/>
    <cellStyle name="Saída 12 2 3 2 4 2" xfId="44062"/>
    <cellStyle name="Saída 12 2 3 2 5" xfId="44063"/>
    <cellStyle name="Saída 12 2 3 2 6" xfId="44064"/>
    <cellStyle name="Saída 12 2 3 2 7" xfId="44065"/>
    <cellStyle name="Saída 12 2 3 3" xfId="44066"/>
    <cellStyle name="Saída 12 2 3 3 2" xfId="44067"/>
    <cellStyle name="Saída 12 2 3 3 3" xfId="44068"/>
    <cellStyle name="Saída 12 2 3 3 4" xfId="44069"/>
    <cellStyle name="Saída 12 2 3 4" xfId="44070"/>
    <cellStyle name="Saída 12 2 3 4 2" xfId="44071"/>
    <cellStyle name="Saída 12 2 3 5" xfId="44072"/>
    <cellStyle name="Saída 12 2 3 5 2" xfId="44073"/>
    <cellStyle name="Saída 12 2 3 6" xfId="44074"/>
    <cellStyle name="Saída 12 2 3 7" xfId="44075"/>
    <cellStyle name="Saída 12 2 3 8" xfId="44076"/>
    <cellStyle name="Saída 12 2 3 9" xfId="44077"/>
    <cellStyle name="Saída 12 2 4" xfId="44078"/>
    <cellStyle name="Saída 12 2 4 10" xfId="44079"/>
    <cellStyle name="Saída 12 2 4 2" xfId="44080"/>
    <cellStyle name="Saída 12 2 4 2 2" xfId="44081"/>
    <cellStyle name="Saída 12 2 4 2 2 2" xfId="44082"/>
    <cellStyle name="Saída 12 2 4 2 3" xfId="44083"/>
    <cellStyle name="Saída 12 2 4 2 3 2" xfId="44084"/>
    <cellStyle name="Saída 12 2 4 2 4" xfId="44085"/>
    <cellStyle name="Saída 12 2 4 2 4 2" xfId="44086"/>
    <cellStyle name="Saída 12 2 4 2 5" xfId="44087"/>
    <cellStyle name="Saída 12 2 4 2 6" xfId="44088"/>
    <cellStyle name="Saída 12 2 4 2 7" xfId="44089"/>
    <cellStyle name="Saída 12 2 4 3" xfId="44090"/>
    <cellStyle name="Saída 12 2 4 3 2" xfId="44091"/>
    <cellStyle name="Saída 12 2 4 4" xfId="44092"/>
    <cellStyle name="Saída 12 2 4 4 2" xfId="44093"/>
    <cellStyle name="Saída 12 2 4 5" xfId="44094"/>
    <cellStyle name="Saída 12 2 4 5 2" xfId="44095"/>
    <cellStyle name="Saída 12 2 4 6" xfId="44096"/>
    <cellStyle name="Saída 12 2 4 7" xfId="44097"/>
    <cellStyle name="Saída 12 2 4 8" xfId="44098"/>
    <cellStyle name="Saída 12 2 4 9" xfId="44099"/>
    <cellStyle name="Saída 12 2 5" xfId="44100"/>
    <cellStyle name="Saída 13 2" xfId="1198"/>
    <cellStyle name="Saída 13 2 2" xfId="44101"/>
    <cellStyle name="Saída 13 2 2 2" xfId="44102"/>
    <cellStyle name="Saída 13 2 2 2 10" xfId="44103"/>
    <cellStyle name="Saída 13 2 2 2 2" xfId="44104"/>
    <cellStyle name="Saída 13 2 2 2 2 2" xfId="44105"/>
    <cellStyle name="Saída 13 2 2 2 2 2 2" xfId="44106"/>
    <cellStyle name="Saída 13 2 2 2 2 3" xfId="44107"/>
    <cellStyle name="Saída 13 2 2 2 2 3 2" xfId="44108"/>
    <cellStyle name="Saída 13 2 2 2 2 4" xfId="44109"/>
    <cellStyle name="Saída 13 2 2 2 2 4 2" xfId="44110"/>
    <cellStyle name="Saída 13 2 2 2 2 5" xfId="44111"/>
    <cellStyle name="Saída 13 2 2 2 2 6" xfId="44112"/>
    <cellStyle name="Saída 13 2 2 2 2 7" xfId="44113"/>
    <cellStyle name="Saída 13 2 2 2 3" xfId="44114"/>
    <cellStyle name="Saída 13 2 2 2 3 2" xfId="44115"/>
    <cellStyle name="Saída 13 2 2 2 4" xfId="44116"/>
    <cellStyle name="Saída 13 2 2 2 4 2" xfId="44117"/>
    <cellStyle name="Saída 13 2 2 2 5" xfId="44118"/>
    <cellStyle name="Saída 13 2 2 2 5 2" xfId="44119"/>
    <cellStyle name="Saída 13 2 2 2 6" xfId="44120"/>
    <cellStyle name="Saída 13 2 2 2 7" xfId="44121"/>
    <cellStyle name="Saída 13 2 2 2 8" xfId="44122"/>
    <cellStyle name="Saída 13 2 2 2 9" xfId="44123"/>
    <cellStyle name="Saída 13 2 2 3" xfId="44124"/>
    <cellStyle name="Saída 13 2 2 3 2" xfId="44125"/>
    <cellStyle name="Saída 13 2 2 3 2 2" xfId="44126"/>
    <cellStyle name="Saída 13 2 2 3 3" xfId="44127"/>
    <cellStyle name="Saída 13 2 2 3 3 2" xfId="44128"/>
    <cellStyle name="Saída 13 2 2 3 4" xfId="44129"/>
    <cellStyle name="Saída 13 2 2 3 4 2" xfId="44130"/>
    <cellStyle name="Saída 13 2 2 3 5" xfId="44131"/>
    <cellStyle name="Saída 13 2 2 3 6" xfId="44132"/>
    <cellStyle name="Saída 13 2 2 3 7" xfId="44133"/>
    <cellStyle name="Saída 13 2 2 4" xfId="44134"/>
    <cellStyle name="Saída 13 2 3" xfId="44135"/>
    <cellStyle name="Saída 13 2 3 10" xfId="44136"/>
    <cellStyle name="Saída 13 2 3 11" xfId="44137"/>
    <cellStyle name="Saída 13 2 3 2" xfId="44138"/>
    <cellStyle name="Saída 13 2 3 2 2" xfId="44139"/>
    <cellStyle name="Saída 13 2 3 2 2 2" xfId="44140"/>
    <cellStyle name="Saída 13 2 3 2 3" xfId="44141"/>
    <cellStyle name="Saída 13 2 3 2 3 2" xfId="44142"/>
    <cellStyle name="Saída 13 2 3 2 4" xfId="44143"/>
    <cellStyle name="Saída 13 2 3 2 4 2" xfId="44144"/>
    <cellStyle name="Saída 13 2 3 2 5" xfId="44145"/>
    <cellStyle name="Saída 13 2 3 2 6" xfId="44146"/>
    <cellStyle name="Saída 13 2 3 2 7" xfId="44147"/>
    <cellStyle name="Saída 13 2 3 3" xfId="44148"/>
    <cellStyle name="Saída 13 2 3 3 2" xfId="44149"/>
    <cellStyle name="Saída 13 2 3 3 3" xfId="44150"/>
    <cellStyle name="Saída 13 2 3 3 4" xfId="44151"/>
    <cellStyle name="Saída 13 2 3 4" xfId="44152"/>
    <cellStyle name="Saída 13 2 3 4 2" xfId="44153"/>
    <cellStyle name="Saída 13 2 3 5" xfId="44154"/>
    <cellStyle name="Saída 13 2 3 5 2" xfId="44155"/>
    <cellStyle name="Saída 13 2 3 6" xfId="44156"/>
    <cellStyle name="Saída 13 2 3 7" xfId="44157"/>
    <cellStyle name="Saída 13 2 3 8" xfId="44158"/>
    <cellStyle name="Saída 13 2 3 9" xfId="44159"/>
    <cellStyle name="Saída 13 2 4" xfId="44160"/>
    <cellStyle name="Saída 13 2 4 10" xfId="44161"/>
    <cellStyle name="Saída 13 2 4 2" xfId="44162"/>
    <cellStyle name="Saída 13 2 4 2 2" xfId="44163"/>
    <cellStyle name="Saída 13 2 4 2 2 2" xfId="44164"/>
    <cellStyle name="Saída 13 2 4 2 3" xfId="44165"/>
    <cellStyle name="Saída 13 2 4 2 3 2" xfId="44166"/>
    <cellStyle name="Saída 13 2 4 2 4" xfId="44167"/>
    <cellStyle name="Saída 13 2 4 2 4 2" xfId="44168"/>
    <cellStyle name="Saída 13 2 4 2 5" xfId="44169"/>
    <cellStyle name="Saída 13 2 4 2 6" xfId="44170"/>
    <cellStyle name="Saída 13 2 4 2 7" xfId="44171"/>
    <cellStyle name="Saída 13 2 4 3" xfId="44172"/>
    <cellStyle name="Saída 13 2 4 3 2" xfId="44173"/>
    <cellStyle name="Saída 13 2 4 4" xfId="44174"/>
    <cellStyle name="Saída 13 2 4 4 2" xfId="44175"/>
    <cellStyle name="Saída 13 2 4 5" xfId="44176"/>
    <cellStyle name="Saída 13 2 4 5 2" xfId="44177"/>
    <cellStyle name="Saída 13 2 4 6" xfId="44178"/>
    <cellStyle name="Saída 13 2 4 7" xfId="44179"/>
    <cellStyle name="Saída 13 2 4 8" xfId="44180"/>
    <cellStyle name="Saída 13 2 4 9" xfId="44181"/>
    <cellStyle name="Saída 13 2 5" xfId="44182"/>
    <cellStyle name="Saída 14 2" xfId="1199"/>
    <cellStyle name="Saída 14 2 2" xfId="44183"/>
    <cellStyle name="Saída 14 2 2 2" xfId="44184"/>
    <cellStyle name="Saída 14 2 2 2 10" xfId="44185"/>
    <cellStyle name="Saída 14 2 2 2 2" xfId="44186"/>
    <cellStyle name="Saída 14 2 2 2 2 2" xfId="44187"/>
    <cellStyle name="Saída 14 2 2 2 2 2 2" xfId="44188"/>
    <cellStyle name="Saída 14 2 2 2 2 3" xfId="44189"/>
    <cellStyle name="Saída 14 2 2 2 2 3 2" xfId="44190"/>
    <cellStyle name="Saída 14 2 2 2 2 4" xfId="44191"/>
    <cellStyle name="Saída 14 2 2 2 2 4 2" xfId="44192"/>
    <cellStyle name="Saída 14 2 2 2 2 5" xfId="44193"/>
    <cellStyle name="Saída 14 2 2 2 2 6" xfId="44194"/>
    <cellStyle name="Saída 14 2 2 2 2 7" xfId="44195"/>
    <cellStyle name="Saída 14 2 2 2 3" xfId="44196"/>
    <cellStyle name="Saída 14 2 2 2 3 2" xfId="44197"/>
    <cellStyle name="Saída 14 2 2 2 4" xfId="44198"/>
    <cellStyle name="Saída 14 2 2 2 4 2" xfId="44199"/>
    <cellStyle name="Saída 14 2 2 2 5" xfId="44200"/>
    <cellStyle name="Saída 14 2 2 2 5 2" xfId="44201"/>
    <cellStyle name="Saída 14 2 2 2 6" xfId="44202"/>
    <cellStyle name="Saída 14 2 2 2 7" xfId="44203"/>
    <cellStyle name="Saída 14 2 2 2 8" xfId="44204"/>
    <cellStyle name="Saída 14 2 2 2 9" xfId="44205"/>
    <cellStyle name="Saída 14 2 2 3" xfId="44206"/>
    <cellStyle name="Saída 14 2 2 3 2" xfId="44207"/>
    <cellStyle name="Saída 14 2 2 3 2 2" xfId="44208"/>
    <cellStyle name="Saída 14 2 2 3 3" xfId="44209"/>
    <cellStyle name="Saída 14 2 2 3 3 2" xfId="44210"/>
    <cellStyle name="Saída 14 2 2 3 4" xfId="44211"/>
    <cellStyle name="Saída 14 2 2 3 4 2" xfId="44212"/>
    <cellStyle name="Saída 14 2 2 3 5" xfId="44213"/>
    <cellStyle name="Saída 14 2 2 3 6" xfId="44214"/>
    <cellStyle name="Saída 14 2 2 3 7" xfId="44215"/>
    <cellStyle name="Saída 14 2 2 4" xfId="44216"/>
    <cellStyle name="Saída 14 2 3" xfId="44217"/>
    <cellStyle name="Saída 14 2 3 10" xfId="44218"/>
    <cellStyle name="Saída 14 2 3 11" xfId="44219"/>
    <cellStyle name="Saída 14 2 3 2" xfId="44220"/>
    <cellStyle name="Saída 14 2 3 2 2" xfId="44221"/>
    <cellStyle name="Saída 14 2 3 2 2 2" xfId="44222"/>
    <cellStyle name="Saída 14 2 3 2 3" xfId="44223"/>
    <cellStyle name="Saída 14 2 3 2 3 2" xfId="44224"/>
    <cellStyle name="Saída 14 2 3 2 4" xfId="44225"/>
    <cellStyle name="Saída 14 2 3 2 4 2" xfId="44226"/>
    <cellStyle name="Saída 14 2 3 2 5" xfId="44227"/>
    <cellStyle name="Saída 14 2 3 2 6" xfId="44228"/>
    <cellStyle name="Saída 14 2 3 2 7" xfId="44229"/>
    <cellStyle name="Saída 14 2 3 3" xfId="44230"/>
    <cellStyle name="Saída 14 2 3 3 2" xfId="44231"/>
    <cellStyle name="Saída 14 2 3 3 3" xfId="44232"/>
    <cellStyle name="Saída 14 2 3 3 4" xfId="44233"/>
    <cellStyle name="Saída 14 2 3 4" xfId="44234"/>
    <cellStyle name="Saída 14 2 3 4 2" xfId="44235"/>
    <cellStyle name="Saída 14 2 3 5" xfId="44236"/>
    <cellStyle name="Saída 14 2 3 5 2" xfId="44237"/>
    <cellStyle name="Saída 14 2 3 6" xfId="44238"/>
    <cellStyle name="Saída 14 2 3 7" xfId="44239"/>
    <cellStyle name="Saída 14 2 3 8" xfId="44240"/>
    <cellStyle name="Saída 14 2 3 9" xfId="44241"/>
    <cellStyle name="Saída 14 2 4" xfId="44242"/>
    <cellStyle name="Saída 14 2 4 10" xfId="44243"/>
    <cellStyle name="Saída 14 2 4 2" xfId="44244"/>
    <cellStyle name="Saída 14 2 4 2 2" xfId="44245"/>
    <cellStyle name="Saída 14 2 4 2 2 2" xfId="44246"/>
    <cellStyle name="Saída 14 2 4 2 3" xfId="44247"/>
    <cellStyle name="Saída 14 2 4 2 3 2" xfId="44248"/>
    <cellStyle name="Saída 14 2 4 2 4" xfId="44249"/>
    <cellStyle name="Saída 14 2 4 2 4 2" xfId="44250"/>
    <cellStyle name="Saída 14 2 4 2 5" xfId="44251"/>
    <cellStyle name="Saída 14 2 4 2 6" xfId="44252"/>
    <cellStyle name="Saída 14 2 4 2 7" xfId="44253"/>
    <cellStyle name="Saída 14 2 4 3" xfId="44254"/>
    <cellStyle name="Saída 14 2 4 3 2" xfId="44255"/>
    <cellStyle name="Saída 14 2 4 4" xfId="44256"/>
    <cellStyle name="Saída 14 2 4 4 2" xfId="44257"/>
    <cellStyle name="Saída 14 2 4 5" xfId="44258"/>
    <cellStyle name="Saída 14 2 4 5 2" xfId="44259"/>
    <cellStyle name="Saída 14 2 4 6" xfId="44260"/>
    <cellStyle name="Saída 14 2 4 7" xfId="44261"/>
    <cellStyle name="Saída 14 2 4 8" xfId="44262"/>
    <cellStyle name="Saída 14 2 4 9" xfId="44263"/>
    <cellStyle name="Saída 14 2 5" xfId="44264"/>
    <cellStyle name="Saída 15 2" xfId="1200"/>
    <cellStyle name="Saída 15 2 2" xfId="44265"/>
    <cellStyle name="Saída 15 2 2 2" xfId="44266"/>
    <cellStyle name="Saída 15 2 2 2 10" xfId="44267"/>
    <cellStyle name="Saída 15 2 2 2 2" xfId="44268"/>
    <cellStyle name="Saída 15 2 2 2 2 2" xfId="44269"/>
    <cellStyle name="Saída 15 2 2 2 2 2 2" xfId="44270"/>
    <cellStyle name="Saída 15 2 2 2 2 3" xfId="44271"/>
    <cellStyle name="Saída 15 2 2 2 2 3 2" xfId="44272"/>
    <cellStyle name="Saída 15 2 2 2 2 4" xfId="44273"/>
    <cellStyle name="Saída 15 2 2 2 2 4 2" xfId="44274"/>
    <cellStyle name="Saída 15 2 2 2 2 5" xfId="44275"/>
    <cellStyle name="Saída 15 2 2 2 2 6" xfId="44276"/>
    <cellStyle name="Saída 15 2 2 2 2 7" xfId="44277"/>
    <cellStyle name="Saída 15 2 2 2 3" xfId="44278"/>
    <cellStyle name="Saída 15 2 2 2 3 2" xfId="44279"/>
    <cellStyle name="Saída 15 2 2 2 4" xfId="44280"/>
    <cellStyle name="Saída 15 2 2 2 4 2" xfId="44281"/>
    <cellStyle name="Saída 15 2 2 2 5" xfId="44282"/>
    <cellStyle name="Saída 15 2 2 2 5 2" xfId="44283"/>
    <cellStyle name="Saída 15 2 2 2 6" xfId="44284"/>
    <cellStyle name="Saída 15 2 2 2 7" xfId="44285"/>
    <cellStyle name="Saída 15 2 2 2 8" xfId="44286"/>
    <cellStyle name="Saída 15 2 2 2 9" xfId="44287"/>
    <cellStyle name="Saída 15 2 2 3" xfId="44288"/>
    <cellStyle name="Saída 15 2 2 3 2" xfId="44289"/>
    <cellStyle name="Saída 15 2 2 3 2 2" xfId="44290"/>
    <cellStyle name="Saída 15 2 2 3 3" xfId="44291"/>
    <cellStyle name="Saída 15 2 2 3 3 2" xfId="44292"/>
    <cellStyle name="Saída 15 2 2 3 4" xfId="44293"/>
    <cellStyle name="Saída 15 2 2 3 4 2" xfId="44294"/>
    <cellStyle name="Saída 15 2 2 3 5" xfId="44295"/>
    <cellStyle name="Saída 15 2 2 3 6" xfId="44296"/>
    <cellStyle name="Saída 15 2 2 3 7" xfId="44297"/>
    <cellStyle name="Saída 15 2 2 4" xfId="44298"/>
    <cellStyle name="Saída 15 2 3" xfId="44299"/>
    <cellStyle name="Saída 15 2 3 10" xfId="44300"/>
    <cellStyle name="Saída 15 2 3 11" xfId="44301"/>
    <cellStyle name="Saída 15 2 3 2" xfId="44302"/>
    <cellStyle name="Saída 15 2 3 2 2" xfId="44303"/>
    <cellStyle name="Saída 15 2 3 2 2 2" xfId="44304"/>
    <cellStyle name="Saída 15 2 3 2 3" xfId="44305"/>
    <cellStyle name="Saída 15 2 3 2 3 2" xfId="44306"/>
    <cellStyle name="Saída 15 2 3 2 4" xfId="44307"/>
    <cellStyle name="Saída 15 2 3 2 4 2" xfId="44308"/>
    <cellStyle name="Saída 15 2 3 2 5" xfId="44309"/>
    <cellStyle name="Saída 15 2 3 2 6" xfId="44310"/>
    <cellStyle name="Saída 15 2 3 2 7" xfId="44311"/>
    <cellStyle name="Saída 15 2 3 3" xfId="44312"/>
    <cellStyle name="Saída 15 2 3 3 2" xfId="44313"/>
    <cellStyle name="Saída 15 2 3 3 3" xfId="44314"/>
    <cellStyle name="Saída 15 2 3 3 4" xfId="44315"/>
    <cellStyle name="Saída 15 2 3 4" xfId="44316"/>
    <cellStyle name="Saída 15 2 3 4 2" xfId="44317"/>
    <cellStyle name="Saída 15 2 3 5" xfId="44318"/>
    <cellStyle name="Saída 15 2 3 5 2" xfId="44319"/>
    <cellStyle name="Saída 15 2 3 6" xfId="44320"/>
    <cellStyle name="Saída 15 2 3 7" xfId="44321"/>
    <cellStyle name="Saída 15 2 3 8" xfId="44322"/>
    <cellStyle name="Saída 15 2 3 9" xfId="44323"/>
    <cellStyle name="Saída 15 2 4" xfId="44324"/>
    <cellStyle name="Saída 15 2 4 10" xfId="44325"/>
    <cellStyle name="Saída 15 2 4 2" xfId="44326"/>
    <cellStyle name="Saída 15 2 4 2 2" xfId="44327"/>
    <cellStyle name="Saída 15 2 4 2 2 2" xfId="44328"/>
    <cellStyle name="Saída 15 2 4 2 3" xfId="44329"/>
    <cellStyle name="Saída 15 2 4 2 3 2" xfId="44330"/>
    <cellStyle name="Saída 15 2 4 2 4" xfId="44331"/>
    <cellStyle name="Saída 15 2 4 2 4 2" xfId="44332"/>
    <cellStyle name="Saída 15 2 4 2 5" xfId="44333"/>
    <cellStyle name="Saída 15 2 4 2 6" xfId="44334"/>
    <cellStyle name="Saída 15 2 4 2 7" xfId="44335"/>
    <cellStyle name="Saída 15 2 4 3" xfId="44336"/>
    <cellStyle name="Saída 15 2 4 3 2" xfId="44337"/>
    <cellStyle name="Saída 15 2 4 4" xfId="44338"/>
    <cellStyle name="Saída 15 2 4 4 2" xfId="44339"/>
    <cellStyle name="Saída 15 2 4 5" xfId="44340"/>
    <cellStyle name="Saída 15 2 4 5 2" xfId="44341"/>
    <cellStyle name="Saída 15 2 4 6" xfId="44342"/>
    <cellStyle name="Saída 15 2 4 7" xfId="44343"/>
    <cellStyle name="Saída 15 2 4 8" xfId="44344"/>
    <cellStyle name="Saída 15 2 4 9" xfId="44345"/>
    <cellStyle name="Saída 15 2 5" xfId="44346"/>
    <cellStyle name="Saída 16 2" xfId="1201"/>
    <cellStyle name="Saída 16 2 2" xfId="44347"/>
    <cellStyle name="Saída 16 2 2 2" xfId="44348"/>
    <cellStyle name="Saída 16 2 2 2 10" xfId="44349"/>
    <cellStyle name="Saída 16 2 2 2 2" xfId="44350"/>
    <cellStyle name="Saída 16 2 2 2 2 2" xfId="44351"/>
    <cellStyle name="Saída 16 2 2 2 2 2 2" xfId="44352"/>
    <cellStyle name="Saída 16 2 2 2 2 3" xfId="44353"/>
    <cellStyle name="Saída 16 2 2 2 2 3 2" xfId="44354"/>
    <cellStyle name="Saída 16 2 2 2 2 4" xfId="44355"/>
    <cellStyle name="Saída 16 2 2 2 2 4 2" xfId="44356"/>
    <cellStyle name="Saída 16 2 2 2 2 5" xfId="44357"/>
    <cellStyle name="Saída 16 2 2 2 2 6" xfId="44358"/>
    <cellStyle name="Saída 16 2 2 2 2 7" xfId="44359"/>
    <cellStyle name="Saída 16 2 2 2 3" xfId="44360"/>
    <cellStyle name="Saída 16 2 2 2 3 2" xfId="44361"/>
    <cellStyle name="Saída 16 2 2 2 4" xfId="44362"/>
    <cellStyle name="Saída 16 2 2 2 4 2" xfId="44363"/>
    <cellStyle name="Saída 16 2 2 2 5" xfId="44364"/>
    <cellStyle name="Saída 16 2 2 2 5 2" xfId="44365"/>
    <cellStyle name="Saída 16 2 2 2 6" xfId="44366"/>
    <cellStyle name="Saída 16 2 2 2 7" xfId="44367"/>
    <cellStyle name="Saída 16 2 2 2 8" xfId="44368"/>
    <cellStyle name="Saída 16 2 2 2 9" xfId="44369"/>
    <cellStyle name="Saída 16 2 2 3" xfId="44370"/>
    <cellStyle name="Saída 16 2 2 3 2" xfId="44371"/>
    <cellStyle name="Saída 16 2 2 3 2 2" xfId="44372"/>
    <cellStyle name="Saída 16 2 2 3 3" xfId="44373"/>
    <cellStyle name="Saída 16 2 2 3 3 2" xfId="44374"/>
    <cellStyle name="Saída 16 2 2 3 4" xfId="44375"/>
    <cellStyle name="Saída 16 2 2 3 4 2" xfId="44376"/>
    <cellStyle name="Saída 16 2 2 3 5" xfId="44377"/>
    <cellStyle name="Saída 16 2 2 3 6" xfId="44378"/>
    <cellStyle name="Saída 16 2 2 3 7" xfId="44379"/>
    <cellStyle name="Saída 16 2 2 4" xfId="44380"/>
    <cellStyle name="Saída 16 2 3" xfId="44381"/>
    <cellStyle name="Saída 16 2 3 10" xfId="44382"/>
    <cellStyle name="Saída 16 2 3 11" xfId="44383"/>
    <cellStyle name="Saída 16 2 3 2" xfId="44384"/>
    <cellStyle name="Saída 16 2 3 2 2" xfId="44385"/>
    <cellStyle name="Saída 16 2 3 2 2 2" xfId="44386"/>
    <cellStyle name="Saída 16 2 3 2 3" xfId="44387"/>
    <cellStyle name="Saída 16 2 3 2 3 2" xfId="44388"/>
    <cellStyle name="Saída 16 2 3 2 4" xfId="44389"/>
    <cellStyle name="Saída 16 2 3 2 4 2" xfId="44390"/>
    <cellStyle name="Saída 16 2 3 2 5" xfId="44391"/>
    <cellStyle name="Saída 16 2 3 2 6" xfId="44392"/>
    <cellStyle name="Saída 16 2 3 2 7" xfId="44393"/>
    <cellStyle name="Saída 16 2 3 3" xfId="44394"/>
    <cellStyle name="Saída 16 2 3 3 2" xfId="44395"/>
    <cellStyle name="Saída 16 2 3 3 3" xfId="44396"/>
    <cellStyle name="Saída 16 2 3 3 4" xfId="44397"/>
    <cellStyle name="Saída 16 2 3 4" xfId="44398"/>
    <cellStyle name="Saída 16 2 3 4 2" xfId="44399"/>
    <cellStyle name="Saída 16 2 3 5" xfId="44400"/>
    <cellStyle name="Saída 16 2 3 5 2" xfId="44401"/>
    <cellStyle name="Saída 16 2 3 6" xfId="44402"/>
    <cellStyle name="Saída 16 2 3 7" xfId="44403"/>
    <cellStyle name="Saída 16 2 3 8" xfId="44404"/>
    <cellStyle name="Saída 16 2 3 9" xfId="44405"/>
    <cellStyle name="Saída 16 2 4" xfId="44406"/>
    <cellStyle name="Saída 16 2 4 10" xfId="44407"/>
    <cellStyle name="Saída 16 2 4 2" xfId="44408"/>
    <cellStyle name="Saída 16 2 4 2 2" xfId="44409"/>
    <cellStyle name="Saída 16 2 4 2 2 2" xfId="44410"/>
    <cellStyle name="Saída 16 2 4 2 3" xfId="44411"/>
    <cellStyle name="Saída 16 2 4 2 3 2" xfId="44412"/>
    <cellStyle name="Saída 16 2 4 2 4" xfId="44413"/>
    <cellStyle name="Saída 16 2 4 2 4 2" xfId="44414"/>
    <cellStyle name="Saída 16 2 4 2 5" xfId="44415"/>
    <cellStyle name="Saída 16 2 4 2 6" xfId="44416"/>
    <cellStyle name="Saída 16 2 4 2 7" xfId="44417"/>
    <cellStyle name="Saída 16 2 4 3" xfId="44418"/>
    <cellStyle name="Saída 16 2 4 3 2" xfId="44419"/>
    <cellStyle name="Saída 16 2 4 4" xfId="44420"/>
    <cellStyle name="Saída 16 2 4 4 2" xfId="44421"/>
    <cellStyle name="Saída 16 2 4 5" xfId="44422"/>
    <cellStyle name="Saída 16 2 4 5 2" xfId="44423"/>
    <cellStyle name="Saída 16 2 4 6" xfId="44424"/>
    <cellStyle name="Saída 16 2 4 7" xfId="44425"/>
    <cellStyle name="Saída 16 2 4 8" xfId="44426"/>
    <cellStyle name="Saída 16 2 4 9" xfId="44427"/>
    <cellStyle name="Saída 16 2 5" xfId="44428"/>
    <cellStyle name="Saída 17 2" xfId="1202"/>
    <cellStyle name="Saída 17 2 2" xfId="44429"/>
    <cellStyle name="Saída 17 2 2 2" xfId="44430"/>
    <cellStyle name="Saída 17 2 2 2 10" xfId="44431"/>
    <cellStyle name="Saída 17 2 2 2 2" xfId="44432"/>
    <cellStyle name="Saída 17 2 2 2 2 2" xfId="44433"/>
    <cellStyle name="Saída 17 2 2 2 2 2 2" xfId="44434"/>
    <cellStyle name="Saída 17 2 2 2 2 3" xfId="44435"/>
    <cellStyle name="Saída 17 2 2 2 2 3 2" xfId="44436"/>
    <cellStyle name="Saída 17 2 2 2 2 4" xfId="44437"/>
    <cellStyle name="Saída 17 2 2 2 2 4 2" xfId="44438"/>
    <cellStyle name="Saída 17 2 2 2 2 5" xfId="44439"/>
    <cellStyle name="Saída 17 2 2 2 2 6" xfId="44440"/>
    <cellStyle name="Saída 17 2 2 2 2 7" xfId="44441"/>
    <cellStyle name="Saída 17 2 2 2 3" xfId="44442"/>
    <cellStyle name="Saída 17 2 2 2 3 2" xfId="44443"/>
    <cellStyle name="Saída 17 2 2 2 4" xfId="44444"/>
    <cellStyle name="Saída 17 2 2 2 4 2" xfId="44445"/>
    <cellStyle name="Saída 17 2 2 2 5" xfId="44446"/>
    <cellStyle name="Saída 17 2 2 2 5 2" xfId="44447"/>
    <cellStyle name="Saída 17 2 2 2 6" xfId="44448"/>
    <cellStyle name="Saída 17 2 2 2 7" xfId="44449"/>
    <cellStyle name="Saída 17 2 2 2 8" xfId="44450"/>
    <cellStyle name="Saída 17 2 2 2 9" xfId="44451"/>
    <cellStyle name="Saída 17 2 2 3" xfId="44452"/>
    <cellStyle name="Saída 17 2 2 3 2" xfId="44453"/>
    <cellStyle name="Saída 17 2 2 3 2 2" xfId="44454"/>
    <cellStyle name="Saída 17 2 2 3 3" xfId="44455"/>
    <cellStyle name="Saída 17 2 2 3 3 2" xfId="44456"/>
    <cellStyle name="Saída 17 2 2 3 4" xfId="44457"/>
    <cellStyle name="Saída 17 2 2 3 4 2" xfId="44458"/>
    <cellStyle name="Saída 17 2 2 3 5" xfId="44459"/>
    <cellStyle name="Saída 17 2 2 3 6" xfId="44460"/>
    <cellStyle name="Saída 17 2 2 3 7" xfId="44461"/>
    <cellStyle name="Saída 17 2 2 4" xfId="44462"/>
    <cellStyle name="Saída 17 2 3" xfId="44463"/>
    <cellStyle name="Saída 17 2 3 10" xfId="44464"/>
    <cellStyle name="Saída 17 2 3 11" xfId="44465"/>
    <cellStyle name="Saída 17 2 3 2" xfId="44466"/>
    <cellStyle name="Saída 17 2 3 2 2" xfId="44467"/>
    <cellStyle name="Saída 17 2 3 2 2 2" xfId="44468"/>
    <cellStyle name="Saída 17 2 3 2 3" xfId="44469"/>
    <cellStyle name="Saída 17 2 3 2 3 2" xfId="44470"/>
    <cellStyle name="Saída 17 2 3 2 4" xfId="44471"/>
    <cellStyle name="Saída 17 2 3 2 4 2" xfId="44472"/>
    <cellStyle name="Saída 17 2 3 2 5" xfId="44473"/>
    <cellStyle name="Saída 17 2 3 2 6" xfId="44474"/>
    <cellStyle name="Saída 17 2 3 2 7" xfId="44475"/>
    <cellStyle name="Saída 17 2 3 3" xfId="44476"/>
    <cellStyle name="Saída 17 2 3 3 2" xfId="44477"/>
    <cellStyle name="Saída 17 2 3 3 3" xfId="44478"/>
    <cellStyle name="Saída 17 2 3 3 4" xfId="44479"/>
    <cellStyle name="Saída 17 2 3 4" xfId="44480"/>
    <cellStyle name="Saída 17 2 3 4 2" xfId="44481"/>
    <cellStyle name="Saída 17 2 3 5" xfId="44482"/>
    <cellStyle name="Saída 17 2 3 5 2" xfId="44483"/>
    <cellStyle name="Saída 17 2 3 6" xfId="44484"/>
    <cellStyle name="Saída 17 2 3 7" xfId="44485"/>
    <cellStyle name="Saída 17 2 3 8" xfId="44486"/>
    <cellStyle name="Saída 17 2 3 9" xfId="44487"/>
    <cellStyle name="Saída 17 2 4" xfId="44488"/>
    <cellStyle name="Saída 17 2 4 10" xfId="44489"/>
    <cellStyle name="Saída 17 2 4 2" xfId="44490"/>
    <cellStyle name="Saída 17 2 4 2 2" xfId="44491"/>
    <cellStyle name="Saída 17 2 4 2 2 2" xfId="44492"/>
    <cellStyle name="Saída 17 2 4 2 3" xfId="44493"/>
    <cellStyle name="Saída 17 2 4 2 3 2" xfId="44494"/>
    <cellStyle name="Saída 17 2 4 2 4" xfId="44495"/>
    <cellStyle name="Saída 17 2 4 2 4 2" xfId="44496"/>
    <cellStyle name="Saída 17 2 4 2 5" xfId="44497"/>
    <cellStyle name="Saída 17 2 4 2 6" xfId="44498"/>
    <cellStyle name="Saída 17 2 4 2 7" xfId="44499"/>
    <cellStyle name="Saída 17 2 4 3" xfId="44500"/>
    <cellStyle name="Saída 17 2 4 3 2" xfId="44501"/>
    <cellStyle name="Saída 17 2 4 4" xfId="44502"/>
    <cellStyle name="Saída 17 2 4 4 2" xfId="44503"/>
    <cellStyle name="Saída 17 2 4 5" xfId="44504"/>
    <cellStyle name="Saída 17 2 4 5 2" xfId="44505"/>
    <cellStyle name="Saída 17 2 4 6" xfId="44506"/>
    <cellStyle name="Saída 17 2 4 7" xfId="44507"/>
    <cellStyle name="Saída 17 2 4 8" xfId="44508"/>
    <cellStyle name="Saída 17 2 4 9" xfId="44509"/>
    <cellStyle name="Saída 17 2 5" xfId="44510"/>
    <cellStyle name="Saída 2" xfId="1203"/>
    <cellStyle name="Saída 2 2" xfId="1204"/>
    <cellStyle name="Saída 2 2 2" xfId="44511"/>
    <cellStyle name="Saída 2 2 2 2" xfId="44512"/>
    <cellStyle name="Saída 2 2 2 2 10" xfId="44513"/>
    <cellStyle name="Saída 2 2 2 2 2" xfId="44514"/>
    <cellStyle name="Saída 2 2 2 2 2 2" xfId="44515"/>
    <cellStyle name="Saída 2 2 2 2 2 2 2" xfId="44516"/>
    <cellStyle name="Saída 2 2 2 2 2 3" xfId="44517"/>
    <cellStyle name="Saída 2 2 2 2 2 3 2" xfId="44518"/>
    <cellStyle name="Saída 2 2 2 2 2 4" xfId="44519"/>
    <cellStyle name="Saída 2 2 2 2 2 4 2" xfId="44520"/>
    <cellStyle name="Saída 2 2 2 2 2 5" xfId="44521"/>
    <cellStyle name="Saída 2 2 2 2 2 6" xfId="44522"/>
    <cellStyle name="Saída 2 2 2 2 2 7" xfId="44523"/>
    <cellStyle name="Saída 2 2 2 2 3" xfId="44524"/>
    <cellStyle name="Saída 2 2 2 2 3 2" xfId="44525"/>
    <cellStyle name="Saída 2 2 2 2 4" xfId="44526"/>
    <cellStyle name="Saída 2 2 2 2 4 2" xfId="44527"/>
    <cellStyle name="Saída 2 2 2 2 5" xfId="44528"/>
    <cellStyle name="Saída 2 2 2 2 5 2" xfId="44529"/>
    <cellStyle name="Saída 2 2 2 2 6" xfId="44530"/>
    <cellStyle name="Saída 2 2 2 2 7" xfId="44531"/>
    <cellStyle name="Saída 2 2 2 2 8" xfId="44532"/>
    <cellStyle name="Saída 2 2 2 2 9" xfId="44533"/>
    <cellStyle name="Saída 2 2 2 3" xfId="44534"/>
    <cellStyle name="Saída 2 2 2 3 2" xfId="44535"/>
    <cellStyle name="Saída 2 2 2 3 2 2" xfId="44536"/>
    <cellStyle name="Saída 2 2 2 3 3" xfId="44537"/>
    <cellStyle name="Saída 2 2 2 3 3 2" xfId="44538"/>
    <cellStyle name="Saída 2 2 2 3 4" xfId="44539"/>
    <cellStyle name="Saída 2 2 2 3 4 2" xfId="44540"/>
    <cellStyle name="Saída 2 2 2 3 5" xfId="44541"/>
    <cellStyle name="Saída 2 2 2 3 6" xfId="44542"/>
    <cellStyle name="Saída 2 2 2 3 7" xfId="44543"/>
    <cellStyle name="Saída 2 2 2 4" xfId="44544"/>
    <cellStyle name="Saída 2 2 3" xfId="44545"/>
    <cellStyle name="Saída 2 2 4" xfId="44546"/>
    <cellStyle name="Saída 2 2 4 10" xfId="44547"/>
    <cellStyle name="Saída 2 2 4 11" xfId="44548"/>
    <cellStyle name="Saída 2 2 4 2" xfId="44549"/>
    <cellStyle name="Saída 2 2 4 2 2" xfId="44550"/>
    <cellStyle name="Saída 2 2 4 2 2 2" xfId="44551"/>
    <cellStyle name="Saída 2 2 4 2 3" xfId="44552"/>
    <cellStyle name="Saída 2 2 4 2 3 2" xfId="44553"/>
    <cellStyle name="Saída 2 2 4 2 4" xfId="44554"/>
    <cellStyle name="Saída 2 2 4 2 4 2" xfId="44555"/>
    <cellStyle name="Saída 2 2 4 2 5" xfId="44556"/>
    <cellStyle name="Saída 2 2 4 2 6" xfId="44557"/>
    <cellStyle name="Saída 2 2 4 2 7" xfId="44558"/>
    <cellStyle name="Saída 2 2 4 3" xfId="44559"/>
    <cellStyle name="Saída 2 2 4 3 2" xfId="44560"/>
    <cellStyle name="Saída 2 2 4 3 3" xfId="44561"/>
    <cellStyle name="Saída 2 2 4 3 4" xfId="44562"/>
    <cellStyle name="Saída 2 2 4 4" xfId="44563"/>
    <cellStyle name="Saída 2 2 4 4 2" xfId="44564"/>
    <cellStyle name="Saída 2 2 4 5" xfId="44565"/>
    <cellStyle name="Saída 2 2 4 5 2" xfId="44566"/>
    <cellStyle name="Saída 2 2 4 6" xfId="44567"/>
    <cellStyle name="Saída 2 2 4 7" xfId="44568"/>
    <cellStyle name="Saída 2 2 4 8" xfId="44569"/>
    <cellStyle name="Saída 2 2 4 9" xfId="44570"/>
    <cellStyle name="Saída 2 2 5" xfId="44571"/>
    <cellStyle name="Saída 2 2 5 10" xfId="44572"/>
    <cellStyle name="Saída 2 2 5 2" xfId="44573"/>
    <cellStyle name="Saída 2 2 5 2 2" xfId="44574"/>
    <cellStyle name="Saída 2 2 5 2 2 2" xfId="44575"/>
    <cellStyle name="Saída 2 2 5 2 3" xfId="44576"/>
    <cellStyle name="Saída 2 2 5 2 3 2" xfId="44577"/>
    <cellStyle name="Saída 2 2 5 2 4" xfId="44578"/>
    <cellStyle name="Saída 2 2 5 2 4 2" xfId="44579"/>
    <cellStyle name="Saída 2 2 5 2 5" xfId="44580"/>
    <cellStyle name="Saída 2 2 5 2 6" xfId="44581"/>
    <cellStyle name="Saída 2 2 5 2 7" xfId="44582"/>
    <cellStyle name="Saída 2 2 5 3" xfId="44583"/>
    <cellStyle name="Saída 2 2 5 3 2" xfId="44584"/>
    <cellStyle name="Saída 2 2 5 4" xfId="44585"/>
    <cellStyle name="Saída 2 2 5 4 2" xfId="44586"/>
    <cellStyle name="Saída 2 2 5 5" xfId="44587"/>
    <cellStyle name="Saída 2 2 5 5 2" xfId="44588"/>
    <cellStyle name="Saída 2 2 5 6" xfId="44589"/>
    <cellStyle name="Saída 2 2 5 7" xfId="44590"/>
    <cellStyle name="Saída 2 2 5 8" xfId="44591"/>
    <cellStyle name="Saída 2 2 5 9" xfId="44592"/>
    <cellStyle name="Saída 2 2 6" xfId="44593"/>
    <cellStyle name="Saída 3" xfId="1205"/>
    <cellStyle name="Saída 3 2" xfId="1206"/>
    <cellStyle name="Saída 3 2 2" xfId="44594"/>
    <cellStyle name="Saída 3 2 2 2" xfId="44595"/>
    <cellStyle name="Saída 3 2 2 2 10" xfId="44596"/>
    <cellStyle name="Saída 3 2 2 2 2" xfId="44597"/>
    <cellStyle name="Saída 3 2 2 2 2 2" xfId="44598"/>
    <cellStyle name="Saída 3 2 2 2 2 2 2" xfId="44599"/>
    <cellStyle name="Saída 3 2 2 2 2 3" xfId="44600"/>
    <cellStyle name="Saída 3 2 2 2 2 3 2" xfId="44601"/>
    <cellStyle name="Saída 3 2 2 2 2 4" xfId="44602"/>
    <cellStyle name="Saída 3 2 2 2 2 4 2" xfId="44603"/>
    <cellStyle name="Saída 3 2 2 2 2 5" xfId="44604"/>
    <cellStyle name="Saída 3 2 2 2 2 6" xfId="44605"/>
    <cellStyle name="Saída 3 2 2 2 2 7" xfId="44606"/>
    <cellStyle name="Saída 3 2 2 2 3" xfId="44607"/>
    <cellStyle name="Saída 3 2 2 2 3 2" xfId="44608"/>
    <cellStyle name="Saída 3 2 2 2 4" xfId="44609"/>
    <cellStyle name="Saída 3 2 2 2 4 2" xfId="44610"/>
    <cellStyle name="Saída 3 2 2 2 5" xfId="44611"/>
    <cellStyle name="Saída 3 2 2 2 5 2" xfId="44612"/>
    <cellStyle name="Saída 3 2 2 2 6" xfId="44613"/>
    <cellStyle name="Saída 3 2 2 2 7" xfId="44614"/>
    <cellStyle name="Saída 3 2 2 2 8" xfId="44615"/>
    <cellStyle name="Saída 3 2 2 2 9" xfId="44616"/>
    <cellStyle name="Saída 3 2 2 3" xfId="44617"/>
    <cellStyle name="Saída 3 2 2 3 2" xfId="44618"/>
    <cellStyle name="Saída 3 2 2 3 2 2" xfId="44619"/>
    <cellStyle name="Saída 3 2 2 3 3" xfId="44620"/>
    <cellStyle name="Saída 3 2 2 3 3 2" xfId="44621"/>
    <cellStyle name="Saída 3 2 2 3 4" xfId="44622"/>
    <cellStyle name="Saída 3 2 2 3 4 2" xfId="44623"/>
    <cellStyle name="Saída 3 2 2 3 5" xfId="44624"/>
    <cellStyle name="Saída 3 2 2 3 6" xfId="44625"/>
    <cellStyle name="Saída 3 2 2 3 7" xfId="44626"/>
    <cellStyle name="Saída 3 2 2 4" xfId="44627"/>
    <cellStyle name="Saída 3 2 3" xfId="44628"/>
    <cellStyle name="Saída 3 2 4" xfId="44629"/>
    <cellStyle name="Saída 3 2 4 10" xfId="44630"/>
    <cellStyle name="Saída 3 2 4 11" xfId="44631"/>
    <cellStyle name="Saída 3 2 4 2" xfId="44632"/>
    <cellStyle name="Saída 3 2 4 2 2" xfId="44633"/>
    <cellStyle name="Saída 3 2 4 2 2 2" xfId="44634"/>
    <cellStyle name="Saída 3 2 4 2 3" xfId="44635"/>
    <cellStyle name="Saída 3 2 4 2 3 2" xfId="44636"/>
    <cellStyle name="Saída 3 2 4 2 4" xfId="44637"/>
    <cellStyle name="Saída 3 2 4 2 4 2" xfId="44638"/>
    <cellStyle name="Saída 3 2 4 2 5" xfId="44639"/>
    <cellStyle name="Saída 3 2 4 2 6" xfId="44640"/>
    <cellStyle name="Saída 3 2 4 2 7" xfId="44641"/>
    <cellStyle name="Saída 3 2 4 3" xfId="44642"/>
    <cellStyle name="Saída 3 2 4 3 2" xfId="44643"/>
    <cellStyle name="Saída 3 2 4 3 3" xfId="44644"/>
    <cellStyle name="Saída 3 2 4 3 4" xfId="44645"/>
    <cellStyle name="Saída 3 2 4 4" xfId="44646"/>
    <cellStyle name="Saída 3 2 4 4 2" xfId="44647"/>
    <cellStyle name="Saída 3 2 4 5" xfId="44648"/>
    <cellStyle name="Saída 3 2 4 5 2" xfId="44649"/>
    <cellStyle name="Saída 3 2 4 6" xfId="44650"/>
    <cellStyle name="Saída 3 2 4 7" xfId="44651"/>
    <cellStyle name="Saída 3 2 4 8" xfId="44652"/>
    <cellStyle name="Saída 3 2 4 9" xfId="44653"/>
    <cellStyle name="Saída 3 2 5" xfId="44654"/>
    <cellStyle name="Saída 3 2 5 10" xfId="44655"/>
    <cellStyle name="Saída 3 2 5 2" xfId="44656"/>
    <cellStyle name="Saída 3 2 5 2 2" xfId="44657"/>
    <cellStyle name="Saída 3 2 5 2 2 2" xfId="44658"/>
    <cellStyle name="Saída 3 2 5 2 3" xfId="44659"/>
    <cellStyle name="Saída 3 2 5 2 3 2" xfId="44660"/>
    <cellStyle name="Saída 3 2 5 2 4" xfId="44661"/>
    <cellStyle name="Saída 3 2 5 2 4 2" xfId="44662"/>
    <cellStyle name="Saída 3 2 5 2 5" xfId="44663"/>
    <cellStyle name="Saída 3 2 5 2 6" xfId="44664"/>
    <cellStyle name="Saída 3 2 5 2 7" xfId="44665"/>
    <cellStyle name="Saída 3 2 5 3" xfId="44666"/>
    <cellStyle name="Saída 3 2 5 3 2" xfId="44667"/>
    <cellStyle name="Saída 3 2 5 4" xfId="44668"/>
    <cellStyle name="Saída 3 2 5 4 2" xfId="44669"/>
    <cellStyle name="Saída 3 2 5 5" xfId="44670"/>
    <cellStyle name="Saída 3 2 5 5 2" xfId="44671"/>
    <cellStyle name="Saída 3 2 5 6" xfId="44672"/>
    <cellStyle name="Saída 3 2 5 7" xfId="44673"/>
    <cellStyle name="Saída 3 2 5 8" xfId="44674"/>
    <cellStyle name="Saída 3 2 5 9" xfId="44675"/>
    <cellStyle name="Saída 3 2 6" xfId="44676"/>
    <cellStyle name="Saída 4" xfId="1207"/>
    <cellStyle name="Saída 4 2" xfId="1208"/>
    <cellStyle name="Saída 4 2 2" xfId="44677"/>
    <cellStyle name="Saída 4 2 2 2" xfId="44678"/>
    <cellStyle name="Saída 4 2 2 2 10" xfId="44679"/>
    <cellStyle name="Saída 4 2 2 2 2" xfId="44680"/>
    <cellStyle name="Saída 4 2 2 2 2 2" xfId="44681"/>
    <cellStyle name="Saída 4 2 2 2 2 2 2" xfId="44682"/>
    <cellStyle name="Saída 4 2 2 2 2 3" xfId="44683"/>
    <cellStyle name="Saída 4 2 2 2 2 3 2" xfId="44684"/>
    <cellStyle name="Saída 4 2 2 2 2 4" xfId="44685"/>
    <cellStyle name="Saída 4 2 2 2 2 4 2" xfId="44686"/>
    <cellStyle name="Saída 4 2 2 2 2 5" xfId="44687"/>
    <cellStyle name="Saída 4 2 2 2 2 6" xfId="44688"/>
    <cellStyle name="Saída 4 2 2 2 2 7" xfId="44689"/>
    <cellStyle name="Saída 4 2 2 2 3" xfId="44690"/>
    <cellStyle name="Saída 4 2 2 2 3 2" xfId="44691"/>
    <cellStyle name="Saída 4 2 2 2 4" xfId="44692"/>
    <cellStyle name="Saída 4 2 2 2 4 2" xfId="44693"/>
    <cellStyle name="Saída 4 2 2 2 5" xfId="44694"/>
    <cellStyle name="Saída 4 2 2 2 5 2" xfId="44695"/>
    <cellStyle name="Saída 4 2 2 2 6" xfId="44696"/>
    <cellStyle name="Saída 4 2 2 2 7" xfId="44697"/>
    <cellStyle name="Saída 4 2 2 2 8" xfId="44698"/>
    <cellStyle name="Saída 4 2 2 2 9" xfId="44699"/>
    <cellStyle name="Saída 4 2 2 3" xfId="44700"/>
    <cellStyle name="Saída 4 2 2 3 2" xfId="44701"/>
    <cellStyle name="Saída 4 2 2 3 2 2" xfId="44702"/>
    <cellStyle name="Saída 4 2 2 3 3" xfId="44703"/>
    <cellStyle name="Saída 4 2 2 3 3 2" xfId="44704"/>
    <cellStyle name="Saída 4 2 2 3 4" xfId="44705"/>
    <cellStyle name="Saída 4 2 2 3 4 2" xfId="44706"/>
    <cellStyle name="Saída 4 2 2 3 5" xfId="44707"/>
    <cellStyle name="Saída 4 2 2 3 6" xfId="44708"/>
    <cellStyle name="Saída 4 2 2 3 7" xfId="44709"/>
    <cellStyle name="Saída 4 2 2 4" xfId="44710"/>
    <cellStyle name="Saída 4 2 3" xfId="44711"/>
    <cellStyle name="Saída 4 2 3 10" xfId="44712"/>
    <cellStyle name="Saída 4 2 3 11" xfId="44713"/>
    <cellStyle name="Saída 4 2 3 2" xfId="44714"/>
    <cellStyle name="Saída 4 2 3 2 2" xfId="44715"/>
    <cellStyle name="Saída 4 2 3 2 2 2" xfId="44716"/>
    <cellStyle name="Saída 4 2 3 2 3" xfId="44717"/>
    <cellStyle name="Saída 4 2 3 2 3 2" xfId="44718"/>
    <cellStyle name="Saída 4 2 3 2 4" xfId="44719"/>
    <cellStyle name="Saída 4 2 3 2 4 2" xfId="44720"/>
    <cellStyle name="Saída 4 2 3 2 5" xfId="44721"/>
    <cellStyle name="Saída 4 2 3 2 6" xfId="44722"/>
    <cellStyle name="Saída 4 2 3 2 7" xfId="44723"/>
    <cellStyle name="Saída 4 2 3 3" xfId="44724"/>
    <cellStyle name="Saída 4 2 3 3 2" xfId="44725"/>
    <cellStyle name="Saída 4 2 3 3 3" xfId="44726"/>
    <cellStyle name="Saída 4 2 3 3 4" xfId="44727"/>
    <cellStyle name="Saída 4 2 3 4" xfId="44728"/>
    <cellStyle name="Saída 4 2 3 4 2" xfId="44729"/>
    <cellStyle name="Saída 4 2 3 5" xfId="44730"/>
    <cellStyle name="Saída 4 2 3 5 2" xfId="44731"/>
    <cellStyle name="Saída 4 2 3 6" xfId="44732"/>
    <cellStyle name="Saída 4 2 3 7" xfId="44733"/>
    <cellStyle name="Saída 4 2 3 8" xfId="44734"/>
    <cellStyle name="Saída 4 2 3 9" xfId="44735"/>
    <cellStyle name="Saída 4 2 4" xfId="44736"/>
    <cellStyle name="Saída 4 2 4 10" xfId="44737"/>
    <cellStyle name="Saída 4 2 4 2" xfId="44738"/>
    <cellStyle name="Saída 4 2 4 2 2" xfId="44739"/>
    <cellStyle name="Saída 4 2 4 2 2 2" xfId="44740"/>
    <cellStyle name="Saída 4 2 4 2 3" xfId="44741"/>
    <cellStyle name="Saída 4 2 4 2 3 2" xfId="44742"/>
    <cellStyle name="Saída 4 2 4 2 4" xfId="44743"/>
    <cellStyle name="Saída 4 2 4 2 4 2" xfId="44744"/>
    <cellStyle name="Saída 4 2 4 2 5" xfId="44745"/>
    <cellStyle name="Saída 4 2 4 2 6" xfId="44746"/>
    <cellStyle name="Saída 4 2 4 2 7" xfId="44747"/>
    <cellStyle name="Saída 4 2 4 3" xfId="44748"/>
    <cellStyle name="Saída 4 2 4 3 2" xfId="44749"/>
    <cellStyle name="Saída 4 2 4 4" xfId="44750"/>
    <cellStyle name="Saída 4 2 4 4 2" xfId="44751"/>
    <cellStyle name="Saída 4 2 4 5" xfId="44752"/>
    <cellStyle name="Saída 4 2 4 5 2" xfId="44753"/>
    <cellStyle name="Saída 4 2 4 6" xfId="44754"/>
    <cellStyle name="Saída 4 2 4 7" xfId="44755"/>
    <cellStyle name="Saída 4 2 4 8" xfId="44756"/>
    <cellStyle name="Saída 4 2 4 9" xfId="44757"/>
    <cellStyle name="Saída 4 2 5" xfId="44758"/>
    <cellStyle name="Saída 5" xfId="1209"/>
    <cellStyle name="Saída 5 2" xfId="1210"/>
    <cellStyle name="Saída 5 2 2" xfId="44759"/>
    <cellStyle name="Saída 5 2 2 2" xfId="44760"/>
    <cellStyle name="Saída 5 2 2 2 10" xfId="44761"/>
    <cellStyle name="Saída 5 2 2 2 2" xfId="44762"/>
    <cellStyle name="Saída 5 2 2 2 2 2" xfId="44763"/>
    <cellStyle name="Saída 5 2 2 2 2 2 2" xfId="44764"/>
    <cellStyle name="Saída 5 2 2 2 2 3" xfId="44765"/>
    <cellStyle name="Saída 5 2 2 2 2 3 2" xfId="44766"/>
    <cellStyle name="Saída 5 2 2 2 2 4" xfId="44767"/>
    <cellStyle name="Saída 5 2 2 2 2 4 2" xfId="44768"/>
    <cellStyle name="Saída 5 2 2 2 2 5" xfId="44769"/>
    <cellStyle name="Saída 5 2 2 2 2 6" xfId="44770"/>
    <cellStyle name="Saída 5 2 2 2 2 7" xfId="44771"/>
    <cellStyle name="Saída 5 2 2 2 3" xfId="44772"/>
    <cellStyle name="Saída 5 2 2 2 3 2" xfId="44773"/>
    <cellStyle name="Saída 5 2 2 2 4" xfId="44774"/>
    <cellStyle name="Saída 5 2 2 2 4 2" xfId="44775"/>
    <cellStyle name="Saída 5 2 2 2 5" xfId="44776"/>
    <cellStyle name="Saída 5 2 2 2 5 2" xfId="44777"/>
    <cellStyle name="Saída 5 2 2 2 6" xfId="44778"/>
    <cellStyle name="Saída 5 2 2 2 7" xfId="44779"/>
    <cellStyle name="Saída 5 2 2 2 8" xfId="44780"/>
    <cellStyle name="Saída 5 2 2 2 9" xfId="44781"/>
    <cellStyle name="Saída 5 2 2 3" xfId="44782"/>
    <cellStyle name="Saída 5 2 2 3 2" xfId="44783"/>
    <cellStyle name="Saída 5 2 2 3 2 2" xfId="44784"/>
    <cellStyle name="Saída 5 2 2 3 3" xfId="44785"/>
    <cellStyle name="Saída 5 2 2 3 3 2" xfId="44786"/>
    <cellStyle name="Saída 5 2 2 3 4" xfId="44787"/>
    <cellStyle name="Saída 5 2 2 3 4 2" xfId="44788"/>
    <cellStyle name="Saída 5 2 2 3 5" xfId="44789"/>
    <cellStyle name="Saída 5 2 2 3 6" xfId="44790"/>
    <cellStyle name="Saída 5 2 2 3 7" xfId="44791"/>
    <cellStyle name="Saída 5 2 2 4" xfId="44792"/>
    <cellStyle name="Saída 5 2 3" xfId="44793"/>
    <cellStyle name="Saída 5 2 3 10" xfId="44794"/>
    <cellStyle name="Saída 5 2 3 11" xfId="44795"/>
    <cellStyle name="Saída 5 2 3 2" xfId="44796"/>
    <cellStyle name="Saída 5 2 3 2 2" xfId="44797"/>
    <cellStyle name="Saída 5 2 3 2 2 2" xfId="44798"/>
    <cellStyle name="Saída 5 2 3 2 3" xfId="44799"/>
    <cellStyle name="Saída 5 2 3 2 3 2" xfId="44800"/>
    <cellStyle name="Saída 5 2 3 2 4" xfId="44801"/>
    <cellStyle name="Saída 5 2 3 2 4 2" xfId="44802"/>
    <cellStyle name="Saída 5 2 3 2 5" xfId="44803"/>
    <cellStyle name="Saída 5 2 3 2 6" xfId="44804"/>
    <cellStyle name="Saída 5 2 3 2 7" xfId="44805"/>
    <cellStyle name="Saída 5 2 3 3" xfId="44806"/>
    <cellStyle name="Saída 5 2 3 3 2" xfId="44807"/>
    <cellStyle name="Saída 5 2 3 3 3" xfId="44808"/>
    <cellStyle name="Saída 5 2 3 3 4" xfId="44809"/>
    <cellStyle name="Saída 5 2 3 4" xfId="44810"/>
    <cellStyle name="Saída 5 2 3 4 2" xfId="44811"/>
    <cellStyle name="Saída 5 2 3 5" xfId="44812"/>
    <cellStyle name="Saída 5 2 3 5 2" xfId="44813"/>
    <cellStyle name="Saída 5 2 3 6" xfId="44814"/>
    <cellStyle name="Saída 5 2 3 7" xfId="44815"/>
    <cellStyle name="Saída 5 2 3 8" xfId="44816"/>
    <cellStyle name="Saída 5 2 3 9" xfId="44817"/>
    <cellStyle name="Saída 5 2 4" xfId="44818"/>
    <cellStyle name="Saída 5 2 4 10" xfId="44819"/>
    <cellStyle name="Saída 5 2 4 2" xfId="44820"/>
    <cellStyle name="Saída 5 2 4 2 2" xfId="44821"/>
    <cellStyle name="Saída 5 2 4 2 2 2" xfId="44822"/>
    <cellStyle name="Saída 5 2 4 2 3" xfId="44823"/>
    <cellStyle name="Saída 5 2 4 2 3 2" xfId="44824"/>
    <cellStyle name="Saída 5 2 4 2 4" xfId="44825"/>
    <cellStyle name="Saída 5 2 4 2 4 2" xfId="44826"/>
    <cellStyle name="Saída 5 2 4 2 5" xfId="44827"/>
    <cellStyle name="Saída 5 2 4 2 6" xfId="44828"/>
    <cellStyle name="Saída 5 2 4 2 7" xfId="44829"/>
    <cellStyle name="Saída 5 2 4 3" xfId="44830"/>
    <cellStyle name="Saída 5 2 4 3 2" xfId="44831"/>
    <cellStyle name="Saída 5 2 4 4" xfId="44832"/>
    <cellStyle name="Saída 5 2 4 4 2" xfId="44833"/>
    <cellStyle name="Saída 5 2 4 5" xfId="44834"/>
    <cellStyle name="Saída 5 2 4 5 2" xfId="44835"/>
    <cellStyle name="Saída 5 2 4 6" xfId="44836"/>
    <cellStyle name="Saída 5 2 4 7" xfId="44837"/>
    <cellStyle name="Saída 5 2 4 8" xfId="44838"/>
    <cellStyle name="Saída 5 2 4 9" xfId="44839"/>
    <cellStyle name="Saída 5 2 5" xfId="44840"/>
    <cellStyle name="Saída 6" xfId="2744"/>
    <cellStyle name="Saída 6 2" xfId="1211"/>
    <cellStyle name="Saída 6 2 2" xfId="44841"/>
    <cellStyle name="Saída 6 2 2 2" xfId="44842"/>
    <cellStyle name="Saída 6 2 2 2 10" xfId="44843"/>
    <cellStyle name="Saída 6 2 2 2 2" xfId="44844"/>
    <cellStyle name="Saída 6 2 2 2 2 2" xfId="44845"/>
    <cellStyle name="Saída 6 2 2 2 2 2 2" xfId="44846"/>
    <cellStyle name="Saída 6 2 2 2 2 3" xfId="44847"/>
    <cellStyle name="Saída 6 2 2 2 2 3 2" xfId="44848"/>
    <cellStyle name="Saída 6 2 2 2 2 4" xfId="44849"/>
    <cellStyle name="Saída 6 2 2 2 2 4 2" xfId="44850"/>
    <cellStyle name="Saída 6 2 2 2 2 5" xfId="44851"/>
    <cellStyle name="Saída 6 2 2 2 2 6" xfId="44852"/>
    <cellStyle name="Saída 6 2 2 2 2 7" xfId="44853"/>
    <cellStyle name="Saída 6 2 2 2 3" xfId="44854"/>
    <cellStyle name="Saída 6 2 2 2 3 2" xfId="44855"/>
    <cellStyle name="Saída 6 2 2 2 4" xfId="44856"/>
    <cellStyle name="Saída 6 2 2 2 4 2" xfId="44857"/>
    <cellStyle name="Saída 6 2 2 2 5" xfId="44858"/>
    <cellStyle name="Saída 6 2 2 2 5 2" xfId="44859"/>
    <cellStyle name="Saída 6 2 2 2 6" xfId="44860"/>
    <cellStyle name="Saída 6 2 2 2 7" xfId="44861"/>
    <cellStyle name="Saída 6 2 2 2 8" xfId="44862"/>
    <cellStyle name="Saída 6 2 2 2 9" xfId="44863"/>
    <cellStyle name="Saída 6 2 2 3" xfId="44864"/>
    <cellStyle name="Saída 6 2 2 3 2" xfId="44865"/>
    <cellStyle name="Saída 6 2 2 3 2 2" xfId="44866"/>
    <cellStyle name="Saída 6 2 2 3 3" xfId="44867"/>
    <cellStyle name="Saída 6 2 2 3 3 2" xfId="44868"/>
    <cellStyle name="Saída 6 2 2 3 4" xfId="44869"/>
    <cellStyle name="Saída 6 2 2 3 4 2" xfId="44870"/>
    <cellStyle name="Saída 6 2 2 3 5" xfId="44871"/>
    <cellStyle name="Saída 6 2 2 3 6" xfId="44872"/>
    <cellStyle name="Saída 6 2 2 3 7" xfId="44873"/>
    <cellStyle name="Saída 6 2 2 4" xfId="44874"/>
    <cellStyle name="Saída 6 2 3" xfId="44875"/>
    <cellStyle name="Saída 6 2 3 10" xfId="44876"/>
    <cellStyle name="Saída 6 2 3 11" xfId="44877"/>
    <cellStyle name="Saída 6 2 3 2" xfId="44878"/>
    <cellStyle name="Saída 6 2 3 2 2" xfId="44879"/>
    <cellStyle name="Saída 6 2 3 2 2 2" xfId="44880"/>
    <cellStyle name="Saída 6 2 3 2 3" xfId="44881"/>
    <cellStyle name="Saída 6 2 3 2 3 2" xfId="44882"/>
    <cellStyle name="Saída 6 2 3 2 4" xfId="44883"/>
    <cellStyle name="Saída 6 2 3 2 4 2" xfId="44884"/>
    <cellStyle name="Saída 6 2 3 2 5" xfId="44885"/>
    <cellStyle name="Saída 6 2 3 2 6" xfId="44886"/>
    <cellStyle name="Saída 6 2 3 2 7" xfId="44887"/>
    <cellStyle name="Saída 6 2 3 3" xfId="44888"/>
    <cellStyle name="Saída 6 2 3 3 2" xfId="44889"/>
    <cellStyle name="Saída 6 2 3 3 3" xfId="44890"/>
    <cellStyle name="Saída 6 2 3 3 4" xfId="44891"/>
    <cellStyle name="Saída 6 2 3 4" xfId="44892"/>
    <cellStyle name="Saída 6 2 3 4 2" xfId="44893"/>
    <cellStyle name="Saída 6 2 3 5" xfId="44894"/>
    <cellStyle name="Saída 6 2 3 5 2" xfId="44895"/>
    <cellStyle name="Saída 6 2 3 6" xfId="44896"/>
    <cellStyle name="Saída 6 2 3 7" xfId="44897"/>
    <cellStyle name="Saída 6 2 3 8" xfId="44898"/>
    <cellStyle name="Saída 6 2 3 9" xfId="44899"/>
    <cellStyle name="Saída 6 2 4" xfId="44900"/>
    <cellStyle name="Saída 6 2 4 10" xfId="44901"/>
    <cellStyle name="Saída 6 2 4 2" xfId="44902"/>
    <cellStyle name="Saída 6 2 4 2 2" xfId="44903"/>
    <cellStyle name="Saída 6 2 4 2 2 2" xfId="44904"/>
    <cellStyle name="Saída 6 2 4 2 3" xfId="44905"/>
    <cellStyle name="Saída 6 2 4 2 3 2" xfId="44906"/>
    <cellStyle name="Saída 6 2 4 2 4" xfId="44907"/>
    <cellStyle name="Saída 6 2 4 2 4 2" xfId="44908"/>
    <cellStyle name="Saída 6 2 4 2 5" xfId="44909"/>
    <cellStyle name="Saída 6 2 4 2 6" xfId="44910"/>
    <cellStyle name="Saída 6 2 4 2 7" xfId="44911"/>
    <cellStyle name="Saída 6 2 4 3" xfId="44912"/>
    <cellStyle name="Saída 6 2 4 3 2" xfId="44913"/>
    <cellStyle name="Saída 6 2 4 4" xfId="44914"/>
    <cellStyle name="Saída 6 2 4 4 2" xfId="44915"/>
    <cellStyle name="Saída 6 2 4 5" xfId="44916"/>
    <cellStyle name="Saída 6 2 4 5 2" xfId="44917"/>
    <cellStyle name="Saída 6 2 4 6" xfId="44918"/>
    <cellStyle name="Saída 6 2 4 7" xfId="44919"/>
    <cellStyle name="Saída 6 2 4 8" xfId="44920"/>
    <cellStyle name="Saída 6 2 4 9" xfId="44921"/>
    <cellStyle name="Saída 6 2 5" xfId="44922"/>
    <cellStyle name="Saída 6 3" xfId="44923"/>
    <cellStyle name="Saída 6 3 2" xfId="44924"/>
    <cellStyle name="Saída 6 3 2 10" xfId="44925"/>
    <cellStyle name="Saída 6 3 2 2" xfId="44926"/>
    <cellStyle name="Saída 6 3 2 2 2" xfId="44927"/>
    <cellStyle name="Saída 6 3 2 2 2 2" xfId="44928"/>
    <cellStyle name="Saída 6 3 2 2 3" xfId="44929"/>
    <cellStyle name="Saída 6 3 2 2 3 2" xfId="44930"/>
    <cellStyle name="Saída 6 3 2 2 4" xfId="44931"/>
    <cellStyle name="Saída 6 3 2 2 4 2" xfId="44932"/>
    <cellStyle name="Saída 6 3 2 2 5" xfId="44933"/>
    <cellStyle name="Saída 6 3 2 2 6" xfId="44934"/>
    <cellStyle name="Saída 6 3 2 2 7" xfId="44935"/>
    <cellStyle name="Saída 6 3 2 3" xfId="44936"/>
    <cellStyle name="Saída 6 3 2 3 2" xfId="44937"/>
    <cellStyle name="Saída 6 3 2 4" xfId="44938"/>
    <cellStyle name="Saída 6 3 2 4 2" xfId="44939"/>
    <cellStyle name="Saída 6 3 2 5" xfId="44940"/>
    <cellStyle name="Saída 6 3 2 5 2" xfId="44941"/>
    <cellStyle name="Saída 6 3 2 6" xfId="44942"/>
    <cellStyle name="Saída 6 3 2 7" xfId="44943"/>
    <cellStyle name="Saída 6 3 2 8" xfId="44944"/>
    <cellStyle name="Saída 6 3 2 9" xfId="44945"/>
    <cellStyle name="Saída 6 3 3" xfId="44946"/>
    <cellStyle name="Saída 6 3 3 2" xfId="44947"/>
    <cellStyle name="Saída 6 3 3 2 2" xfId="44948"/>
    <cellStyle name="Saída 6 3 3 3" xfId="44949"/>
    <cellStyle name="Saída 6 3 3 3 2" xfId="44950"/>
    <cellStyle name="Saída 6 3 3 4" xfId="44951"/>
    <cellStyle name="Saída 6 3 3 4 2" xfId="44952"/>
    <cellStyle name="Saída 6 3 3 5" xfId="44953"/>
    <cellStyle name="Saída 6 3 3 6" xfId="44954"/>
    <cellStyle name="Saída 6 3 3 7" xfId="44955"/>
    <cellStyle name="Saída 6 3 4" xfId="44956"/>
    <cellStyle name="Saída 6 4" xfId="44957"/>
    <cellStyle name="Saída 6 4 10" xfId="44958"/>
    <cellStyle name="Saída 6 4 11" xfId="44959"/>
    <cellStyle name="Saída 6 4 2" xfId="44960"/>
    <cellStyle name="Saída 6 4 2 2" xfId="44961"/>
    <cellStyle name="Saída 6 4 2 2 2" xfId="44962"/>
    <cellStyle name="Saída 6 4 2 3" xfId="44963"/>
    <cellStyle name="Saída 6 4 2 3 2" xfId="44964"/>
    <cellStyle name="Saída 6 4 2 4" xfId="44965"/>
    <cellStyle name="Saída 6 4 2 4 2" xfId="44966"/>
    <cellStyle name="Saída 6 4 2 5" xfId="44967"/>
    <cellStyle name="Saída 6 4 2 6" xfId="44968"/>
    <cellStyle name="Saída 6 4 2 7" xfId="44969"/>
    <cellStyle name="Saída 6 4 3" xfId="44970"/>
    <cellStyle name="Saída 6 4 3 2" xfId="44971"/>
    <cellStyle name="Saída 6 4 3 3" xfId="44972"/>
    <cellStyle name="Saída 6 4 3 4" xfId="44973"/>
    <cellStyle name="Saída 6 4 4" xfId="44974"/>
    <cellStyle name="Saída 6 4 4 2" xfId="44975"/>
    <cellStyle name="Saída 6 4 5" xfId="44976"/>
    <cellStyle name="Saída 6 4 5 2" xfId="44977"/>
    <cellStyle name="Saída 6 4 6" xfId="44978"/>
    <cellStyle name="Saída 6 4 7" xfId="44979"/>
    <cellStyle name="Saída 6 4 8" xfId="44980"/>
    <cellStyle name="Saída 6 4 9" xfId="44981"/>
    <cellStyle name="Saída 6 5" xfId="44982"/>
    <cellStyle name="Saída 6 5 10" xfId="44983"/>
    <cellStyle name="Saída 6 5 2" xfId="44984"/>
    <cellStyle name="Saída 6 5 2 2" xfId="44985"/>
    <cellStyle name="Saída 6 5 2 2 2" xfId="44986"/>
    <cellStyle name="Saída 6 5 2 3" xfId="44987"/>
    <cellStyle name="Saída 6 5 2 3 2" xfId="44988"/>
    <cellStyle name="Saída 6 5 2 4" xfId="44989"/>
    <cellStyle name="Saída 6 5 2 4 2" xfId="44990"/>
    <cellStyle name="Saída 6 5 2 5" xfId="44991"/>
    <cellStyle name="Saída 6 5 2 6" xfId="44992"/>
    <cellStyle name="Saída 6 5 2 7" xfId="44993"/>
    <cellStyle name="Saída 6 5 3" xfId="44994"/>
    <cellStyle name="Saída 6 5 3 2" xfId="44995"/>
    <cellStyle name="Saída 6 5 4" xfId="44996"/>
    <cellStyle name="Saída 6 5 4 2" xfId="44997"/>
    <cellStyle name="Saída 6 5 5" xfId="44998"/>
    <cellStyle name="Saída 6 5 5 2" xfId="44999"/>
    <cellStyle name="Saída 6 5 6" xfId="45000"/>
    <cellStyle name="Saída 6 5 7" xfId="45001"/>
    <cellStyle name="Saída 6 5 8" xfId="45002"/>
    <cellStyle name="Saída 6 5 9" xfId="45003"/>
    <cellStyle name="Saída 6 6" xfId="45004"/>
    <cellStyle name="Saída 7 2" xfId="1212"/>
    <cellStyle name="Saída 7 2 2" xfId="45005"/>
    <cellStyle name="Saída 7 2 2 2" xfId="45006"/>
    <cellStyle name="Saída 7 2 2 2 10" xfId="45007"/>
    <cellStyle name="Saída 7 2 2 2 2" xfId="45008"/>
    <cellStyle name="Saída 7 2 2 2 2 2" xfId="45009"/>
    <cellStyle name="Saída 7 2 2 2 2 2 2" xfId="45010"/>
    <cellStyle name="Saída 7 2 2 2 2 3" xfId="45011"/>
    <cellStyle name="Saída 7 2 2 2 2 3 2" xfId="45012"/>
    <cellStyle name="Saída 7 2 2 2 2 4" xfId="45013"/>
    <cellStyle name="Saída 7 2 2 2 2 4 2" xfId="45014"/>
    <cellStyle name="Saída 7 2 2 2 2 5" xfId="45015"/>
    <cellStyle name="Saída 7 2 2 2 2 6" xfId="45016"/>
    <cellStyle name="Saída 7 2 2 2 2 7" xfId="45017"/>
    <cellStyle name="Saída 7 2 2 2 3" xfId="45018"/>
    <cellStyle name="Saída 7 2 2 2 3 2" xfId="45019"/>
    <cellStyle name="Saída 7 2 2 2 4" xfId="45020"/>
    <cellStyle name="Saída 7 2 2 2 4 2" xfId="45021"/>
    <cellStyle name="Saída 7 2 2 2 5" xfId="45022"/>
    <cellStyle name="Saída 7 2 2 2 5 2" xfId="45023"/>
    <cellStyle name="Saída 7 2 2 2 6" xfId="45024"/>
    <cellStyle name="Saída 7 2 2 2 7" xfId="45025"/>
    <cellStyle name="Saída 7 2 2 2 8" xfId="45026"/>
    <cellStyle name="Saída 7 2 2 2 9" xfId="45027"/>
    <cellStyle name="Saída 7 2 2 3" xfId="45028"/>
    <cellStyle name="Saída 7 2 2 3 2" xfId="45029"/>
    <cellStyle name="Saída 7 2 2 3 2 2" xfId="45030"/>
    <cellStyle name="Saída 7 2 2 3 3" xfId="45031"/>
    <cellStyle name="Saída 7 2 2 3 3 2" xfId="45032"/>
    <cellStyle name="Saída 7 2 2 3 4" xfId="45033"/>
    <cellStyle name="Saída 7 2 2 3 4 2" xfId="45034"/>
    <cellStyle name="Saída 7 2 2 3 5" xfId="45035"/>
    <cellStyle name="Saída 7 2 2 3 6" xfId="45036"/>
    <cellStyle name="Saída 7 2 2 3 7" xfId="45037"/>
    <cellStyle name="Saída 7 2 2 4" xfId="45038"/>
    <cellStyle name="Saída 7 2 3" xfId="45039"/>
    <cellStyle name="Saída 7 2 3 10" xfId="45040"/>
    <cellStyle name="Saída 7 2 3 11" xfId="45041"/>
    <cellStyle name="Saída 7 2 3 2" xfId="45042"/>
    <cellStyle name="Saída 7 2 3 2 2" xfId="45043"/>
    <cellStyle name="Saída 7 2 3 2 2 2" xfId="45044"/>
    <cellStyle name="Saída 7 2 3 2 3" xfId="45045"/>
    <cellStyle name="Saída 7 2 3 2 3 2" xfId="45046"/>
    <cellStyle name="Saída 7 2 3 2 4" xfId="45047"/>
    <cellStyle name="Saída 7 2 3 2 4 2" xfId="45048"/>
    <cellStyle name="Saída 7 2 3 2 5" xfId="45049"/>
    <cellStyle name="Saída 7 2 3 2 6" xfId="45050"/>
    <cellStyle name="Saída 7 2 3 2 7" xfId="45051"/>
    <cellStyle name="Saída 7 2 3 3" xfId="45052"/>
    <cellStyle name="Saída 7 2 3 3 2" xfId="45053"/>
    <cellStyle name="Saída 7 2 3 3 3" xfId="45054"/>
    <cellStyle name="Saída 7 2 3 3 4" xfId="45055"/>
    <cellStyle name="Saída 7 2 3 4" xfId="45056"/>
    <cellStyle name="Saída 7 2 3 4 2" xfId="45057"/>
    <cellStyle name="Saída 7 2 3 5" xfId="45058"/>
    <cellStyle name="Saída 7 2 3 5 2" xfId="45059"/>
    <cellStyle name="Saída 7 2 3 6" xfId="45060"/>
    <cellStyle name="Saída 7 2 3 7" xfId="45061"/>
    <cellStyle name="Saída 7 2 3 8" xfId="45062"/>
    <cellStyle name="Saída 7 2 3 9" xfId="45063"/>
    <cellStyle name="Saída 7 2 4" xfId="45064"/>
    <cellStyle name="Saída 7 2 4 10" xfId="45065"/>
    <cellStyle name="Saída 7 2 4 2" xfId="45066"/>
    <cellStyle name="Saída 7 2 4 2 2" xfId="45067"/>
    <cellStyle name="Saída 7 2 4 2 2 2" xfId="45068"/>
    <cellStyle name="Saída 7 2 4 2 3" xfId="45069"/>
    <cellStyle name="Saída 7 2 4 2 3 2" xfId="45070"/>
    <cellStyle name="Saída 7 2 4 2 4" xfId="45071"/>
    <cellStyle name="Saída 7 2 4 2 4 2" xfId="45072"/>
    <cellStyle name="Saída 7 2 4 2 5" xfId="45073"/>
    <cellStyle name="Saída 7 2 4 2 6" xfId="45074"/>
    <cellStyle name="Saída 7 2 4 2 7" xfId="45075"/>
    <cellStyle name="Saída 7 2 4 3" xfId="45076"/>
    <cellStyle name="Saída 7 2 4 3 2" xfId="45077"/>
    <cellStyle name="Saída 7 2 4 4" xfId="45078"/>
    <cellStyle name="Saída 7 2 4 4 2" xfId="45079"/>
    <cellStyle name="Saída 7 2 4 5" xfId="45080"/>
    <cellStyle name="Saída 7 2 4 5 2" xfId="45081"/>
    <cellStyle name="Saída 7 2 4 6" xfId="45082"/>
    <cellStyle name="Saída 7 2 4 7" xfId="45083"/>
    <cellStyle name="Saída 7 2 4 8" xfId="45084"/>
    <cellStyle name="Saída 7 2 4 9" xfId="45085"/>
    <cellStyle name="Saída 7 2 5" xfId="45086"/>
    <cellStyle name="Saída 8 2" xfId="1213"/>
    <cellStyle name="Saída 8 2 2" xfId="45087"/>
    <cellStyle name="Saída 8 2 2 2" xfId="45088"/>
    <cellStyle name="Saída 8 2 2 2 10" xfId="45089"/>
    <cellStyle name="Saída 8 2 2 2 2" xfId="45090"/>
    <cellStyle name="Saída 8 2 2 2 2 2" xfId="45091"/>
    <cellStyle name="Saída 8 2 2 2 2 2 2" xfId="45092"/>
    <cellStyle name="Saída 8 2 2 2 2 3" xfId="45093"/>
    <cellStyle name="Saída 8 2 2 2 2 3 2" xfId="45094"/>
    <cellStyle name="Saída 8 2 2 2 2 4" xfId="45095"/>
    <cellStyle name="Saída 8 2 2 2 2 4 2" xfId="45096"/>
    <cellStyle name="Saída 8 2 2 2 2 5" xfId="45097"/>
    <cellStyle name="Saída 8 2 2 2 2 6" xfId="45098"/>
    <cellStyle name="Saída 8 2 2 2 2 7" xfId="45099"/>
    <cellStyle name="Saída 8 2 2 2 3" xfId="45100"/>
    <cellStyle name="Saída 8 2 2 2 3 2" xfId="45101"/>
    <cellStyle name="Saída 8 2 2 2 4" xfId="45102"/>
    <cellStyle name="Saída 8 2 2 2 4 2" xfId="45103"/>
    <cellStyle name="Saída 8 2 2 2 5" xfId="45104"/>
    <cellStyle name="Saída 8 2 2 2 5 2" xfId="45105"/>
    <cellStyle name="Saída 8 2 2 2 6" xfId="45106"/>
    <cellStyle name="Saída 8 2 2 2 7" xfId="45107"/>
    <cellStyle name="Saída 8 2 2 2 8" xfId="45108"/>
    <cellStyle name="Saída 8 2 2 2 9" xfId="45109"/>
    <cellStyle name="Saída 8 2 2 3" xfId="45110"/>
    <cellStyle name="Saída 8 2 2 3 2" xfId="45111"/>
    <cellStyle name="Saída 8 2 2 3 2 2" xfId="45112"/>
    <cellStyle name="Saída 8 2 2 3 3" xfId="45113"/>
    <cellStyle name="Saída 8 2 2 3 3 2" xfId="45114"/>
    <cellStyle name="Saída 8 2 2 3 4" xfId="45115"/>
    <cellStyle name="Saída 8 2 2 3 4 2" xfId="45116"/>
    <cellStyle name="Saída 8 2 2 3 5" xfId="45117"/>
    <cellStyle name="Saída 8 2 2 3 6" xfId="45118"/>
    <cellStyle name="Saída 8 2 2 3 7" xfId="45119"/>
    <cellStyle name="Saída 8 2 2 4" xfId="45120"/>
    <cellStyle name="Saída 8 2 3" xfId="45121"/>
    <cellStyle name="Saída 8 2 3 10" xfId="45122"/>
    <cellStyle name="Saída 8 2 3 11" xfId="45123"/>
    <cellStyle name="Saída 8 2 3 2" xfId="45124"/>
    <cellStyle name="Saída 8 2 3 2 2" xfId="45125"/>
    <cellStyle name="Saída 8 2 3 2 2 2" xfId="45126"/>
    <cellStyle name="Saída 8 2 3 2 3" xfId="45127"/>
    <cellStyle name="Saída 8 2 3 2 3 2" xfId="45128"/>
    <cellStyle name="Saída 8 2 3 2 4" xfId="45129"/>
    <cellStyle name="Saída 8 2 3 2 4 2" xfId="45130"/>
    <cellStyle name="Saída 8 2 3 2 5" xfId="45131"/>
    <cellStyle name="Saída 8 2 3 2 6" xfId="45132"/>
    <cellStyle name="Saída 8 2 3 2 7" xfId="45133"/>
    <cellStyle name="Saída 8 2 3 3" xfId="45134"/>
    <cellStyle name="Saída 8 2 3 3 2" xfId="45135"/>
    <cellStyle name="Saída 8 2 3 3 3" xfId="45136"/>
    <cellStyle name="Saída 8 2 3 3 4" xfId="45137"/>
    <cellStyle name="Saída 8 2 3 4" xfId="45138"/>
    <cellStyle name="Saída 8 2 3 4 2" xfId="45139"/>
    <cellStyle name="Saída 8 2 3 5" xfId="45140"/>
    <cellStyle name="Saída 8 2 3 5 2" xfId="45141"/>
    <cellStyle name="Saída 8 2 3 6" xfId="45142"/>
    <cellStyle name="Saída 8 2 3 7" xfId="45143"/>
    <cellStyle name="Saída 8 2 3 8" xfId="45144"/>
    <cellStyle name="Saída 8 2 3 9" xfId="45145"/>
    <cellStyle name="Saída 8 2 4" xfId="45146"/>
    <cellStyle name="Saída 8 2 4 10" xfId="45147"/>
    <cellStyle name="Saída 8 2 4 2" xfId="45148"/>
    <cellStyle name="Saída 8 2 4 2 2" xfId="45149"/>
    <cellStyle name="Saída 8 2 4 2 2 2" xfId="45150"/>
    <cellStyle name="Saída 8 2 4 2 3" xfId="45151"/>
    <cellStyle name="Saída 8 2 4 2 3 2" xfId="45152"/>
    <cellStyle name="Saída 8 2 4 2 4" xfId="45153"/>
    <cellStyle name="Saída 8 2 4 2 4 2" xfId="45154"/>
    <cellStyle name="Saída 8 2 4 2 5" xfId="45155"/>
    <cellStyle name="Saída 8 2 4 2 6" xfId="45156"/>
    <cellStyle name="Saída 8 2 4 2 7" xfId="45157"/>
    <cellStyle name="Saída 8 2 4 3" xfId="45158"/>
    <cellStyle name="Saída 8 2 4 3 2" xfId="45159"/>
    <cellStyle name="Saída 8 2 4 4" xfId="45160"/>
    <cellStyle name="Saída 8 2 4 4 2" xfId="45161"/>
    <cellStyle name="Saída 8 2 4 5" xfId="45162"/>
    <cellStyle name="Saída 8 2 4 5 2" xfId="45163"/>
    <cellStyle name="Saída 8 2 4 6" xfId="45164"/>
    <cellStyle name="Saída 8 2 4 7" xfId="45165"/>
    <cellStyle name="Saída 8 2 4 8" xfId="45166"/>
    <cellStyle name="Saída 8 2 4 9" xfId="45167"/>
    <cellStyle name="Saída 8 2 5" xfId="45168"/>
    <cellStyle name="Saída 9 2" xfId="1214"/>
    <cellStyle name="Saída 9 2 2" xfId="45169"/>
    <cellStyle name="Saída 9 2 2 2" xfId="45170"/>
    <cellStyle name="Saída 9 2 2 2 10" xfId="45171"/>
    <cellStyle name="Saída 9 2 2 2 2" xfId="45172"/>
    <cellStyle name="Saída 9 2 2 2 2 2" xfId="45173"/>
    <cellStyle name="Saída 9 2 2 2 2 2 2" xfId="45174"/>
    <cellStyle name="Saída 9 2 2 2 2 3" xfId="45175"/>
    <cellStyle name="Saída 9 2 2 2 2 3 2" xfId="45176"/>
    <cellStyle name="Saída 9 2 2 2 2 4" xfId="45177"/>
    <cellStyle name="Saída 9 2 2 2 2 4 2" xfId="45178"/>
    <cellStyle name="Saída 9 2 2 2 2 5" xfId="45179"/>
    <cellStyle name="Saída 9 2 2 2 2 6" xfId="45180"/>
    <cellStyle name="Saída 9 2 2 2 2 7" xfId="45181"/>
    <cellStyle name="Saída 9 2 2 2 3" xfId="45182"/>
    <cellStyle name="Saída 9 2 2 2 3 2" xfId="45183"/>
    <cellStyle name="Saída 9 2 2 2 4" xfId="45184"/>
    <cellStyle name="Saída 9 2 2 2 4 2" xfId="45185"/>
    <cellStyle name="Saída 9 2 2 2 5" xfId="45186"/>
    <cellStyle name="Saída 9 2 2 2 5 2" xfId="45187"/>
    <cellStyle name="Saída 9 2 2 2 6" xfId="45188"/>
    <cellStyle name="Saída 9 2 2 2 7" xfId="45189"/>
    <cellStyle name="Saída 9 2 2 2 8" xfId="45190"/>
    <cellStyle name="Saída 9 2 2 2 9" xfId="45191"/>
    <cellStyle name="Saída 9 2 2 3" xfId="45192"/>
    <cellStyle name="Saída 9 2 2 3 2" xfId="45193"/>
    <cellStyle name="Saída 9 2 2 3 2 2" xfId="45194"/>
    <cellStyle name="Saída 9 2 2 3 3" xfId="45195"/>
    <cellStyle name="Saída 9 2 2 3 3 2" xfId="45196"/>
    <cellStyle name="Saída 9 2 2 3 4" xfId="45197"/>
    <cellStyle name="Saída 9 2 2 3 4 2" xfId="45198"/>
    <cellStyle name="Saída 9 2 2 3 5" xfId="45199"/>
    <cellStyle name="Saída 9 2 2 3 6" xfId="45200"/>
    <cellStyle name="Saída 9 2 2 3 7" xfId="45201"/>
    <cellStyle name="Saída 9 2 2 4" xfId="45202"/>
    <cellStyle name="Saída 9 2 3" xfId="45203"/>
    <cellStyle name="Saída 9 2 3 10" xfId="45204"/>
    <cellStyle name="Saída 9 2 3 11" xfId="45205"/>
    <cellStyle name="Saída 9 2 3 2" xfId="45206"/>
    <cellStyle name="Saída 9 2 3 2 2" xfId="45207"/>
    <cellStyle name="Saída 9 2 3 2 2 2" xfId="45208"/>
    <cellStyle name="Saída 9 2 3 2 3" xfId="45209"/>
    <cellStyle name="Saída 9 2 3 2 3 2" xfId="45210"/>
    <cellStyle name="Saída 9 2 3 2 4" xfId="45211"/>
    <cellStyle name="Saída 9 2 3 2 4 2" xfId="45212"/>
    <cellStyle name="Saída 9 2 3 2 5" xfId="45213"/>
    <cellStyle name="Saída 9 2 3 2 6" xfId="45214"/>
    <cellStyle name="Saída 9 2 3 2 7" xfId="45215"/>
    <cellStyle name="Saída 9 2 3 3" xfId="45216"/>
    <cellStyle name="Saída 9 2 3 3 2" xfId="45217"/>
    <cellStyle name="Saída 9 2 3 3 3" xfId="45218"/>
    <cellStyle name="Saída 9 2 3 3 4" xfId="45219"/>
    <cellStyle name="Saída 9 2 3 4" xfId="45220"/>
    <cellStyle name="Saída 9 2 3 4 2" xfId="45221"/>
    <cellStyle name="Saída 9 2 3 5" xfId="45222"/>
    <cellStyle name="Saída 9 2 3 5 2" xfId="45223"/>
    <cellStyle name="Saída 9 2 3 6" xfId="45224"/>
    <cellStyle name="Saída 9 2 3 7" xfId="45225"/>
    <cellStyle name="Saída 9 2 3 8" xfId="45226"/>
    <cellStyle name="Saída 9 2 3 9" xfId="45227"/>
    <cellStyle name="Saída 9 2 4" xfId="45228"/>
    <cellStyle name="Saída 9 2 4 10" xfId="45229"/>
    <cellStyle name="Saída 9 2 4 2" xfId="45230"/>
    <cellStyle name="Saída 9 2 4 2 2" xfId="45231"/>
    <cellStyle name="Saída 9 2 4 2 2 2" xfId="45232"/>
    <cellStyle name="Saída 9 2 4 2 3" xfId="45233"/>
    <cellStyle name="Saída 9 2 4 2 3 2" xfId="45234"/>
    <cellStyle name="Saída 9 2 4 2 4" xfId="45235"/>
    <cellStyle name="Saída 9 2 4 2 4 2" xfId="45236"/>
    <cellStyle name="Saída 9 2 4 2 5" xfId="45237"/>
    <cellStyle name="Saída 9 2 4 2 6" xfId="45238"/>
    <cellStyle name="Saída 9 2 4 2 7" xfId="45239"/>
    <cellStyle name="Saída 9 2 4 3" xfId="45240"/>
    <cellStyle name="Saída 9 2 4 3 2" xfId="45241"/>
    <cellStyle name="Saída 9 2 4 4" xfId="45242"/>
    <cellStyle name="Saída 9 2 4 4 2" xfId="45243"/>
    <cellStyle name="Saída 9 2 4 5" xfId="45244"/>
    <cellStyle name="Saída 9 2 4 5 2" xfId="45245"/>
    <cellStyle name="Saída 9 2 4 6" xfId="45246"/>
    <cellStyle name="Saída 9 2 4 7" xfId="45247"/>
    <cellStyle name="Saída 9 2 4 8" xfId="45248"/>
    <cellStyle name="Saída 9 2 4 9" xfId="45249"/>
    <cellStyle name="Saída 9 2 5" xfId="45250"/>
    <cellStyle name="Separador de milhares" xfId="1961" builtinId="3"/>
    <cellStyle name="Separador de milhares [0] 2" xfId="2745"/>
    <cellStyle name="Separador de milhares 10" xfId="1215"/>
    <cellStyle name="Separador de milhares 10 10" xfId="1216"/>
    <cellStyle name="Separador de milhares 10 10 2" xfId="1680"/>
    <cellStyle name="Separador de milhares 10 10 2 2" xfId="1969"/>
    <cellStyle name="Separador de milhares 10 11" xfId="1217"/>
    <cellStyle name="Separador de milhares 10 11 2" xfId="1681"/>
    <cellStyle name="Separador de milhares 10 11 2 2" xfId="1970"/>
    <cellStyle name="Separador de milhares 10 12" xfId="1218"/>
    <cellStyle name="Separador de milhares 10 12 2" xfId="1682"/>
    <cellStyle name="Separador de milhares 10 12 2 2" xfId="1971"/>
    <cellStyle name="Separador de milhares 10 13" xfId="1219"/>
    <cellStyle name="Separador de milhares 10 13 2" xfId="1683"/>
    <cellStyle name="Separador de milhares 10 13 2 2" xfId="1972"/>
    <cellStyle name="Separador de milhares 10 14" xfId="1220"/>
    <cellStyle name="Separador de milhares 10 14 2" xfId="1684"/>
    <cellStyle name="Separador de milhares 10 14 2 2" xfId="1973"/>
    <cellStyle name="Separador de milhares 10 15" xfId="1685"/>
    <cellStyle name="Separador de milhares 10 15 2" xfId="1974"/>
    <cellStyle name="Separador de milhares 10 2" xfId="1221"/>
    <cellStyle name="Separador de milhares 10 2 2" xfId="1686"/>
    <cellStyle name="Separador de milhares 10 2 2 2" xfId="1975"/>
    <cellStyle name="Separador de milhares 10 2 2 2 2" xfId="2905"/>
    <cellStyle name="Separador de milhares 10 2 2 3" xfId="2906"/>
    <cellStyle name="Separador de milhares 10 2 3" xfId="2907"/>
    <cellStyle name="Separador de milhares 10 2 3 2" xfId="2908"/>
    <cellStyle name="Separador de milhares 10 2 4" xfId="2909"/>
    <cellStyle name="Separador de milhares 10 3" xfId="1222"/>
    <cellStyle name="Separador de milhares 10 3 2" xfId="1687"/>
    <cellStyle name="Separador de milhares 10 3 2 2" xfId="1976"/>
    <cellStyle name="Separador de milhares 10 3 2 2 2" xfId="2910"/>
    <cellStyle name="Separador de milhares 10 3 2 3" xfId="2911"/>
    <cellStyle name="Separador de milhares 10 3 3" xfId="2912"/>
    <cellStyle name="Separador de milhares 10 3 3 2" xfId="2913"/>
    <cellStyle name="Separador de milhares 10 3 4" xfId="2914"/>
    <cellStyle name="Separador de milhares 10 4" xfId="1223"/>
    <cellStyle name="Separador de milhares 10 4 2" xfId="1688"/>
    <cellStyle name="Separador de milhares 10 4 2 2" xfId="1977"/>
    <cellStyle name="Separador de milhares 10 4 3" xfId="2915"/>
    <cellStyle name="Separador de milhares 10 5" xfId="1224"/>
    <cellStyle name="Separador de milhares 10 5 2" xfId="1689"/>
    <cellStyle name="Separador de milhares 10 5 2 2" xfId="1978"/>
    <cellStyle name="Separador de milhares 10 6" xfId="1225"/>
    <cellStyle name="Separador de milhares 10 6 2" xfId="1690"/>
    <cellStyle name="Separador de milhares 10 6 2 2" xfId="1979"/>
    <cellStyle name="Separador de milhares 10 7" xfId="1226"/>
    <cellStyle name="Separador de milhares 10 7 2" xfId="1691"/>
    <cellStyle name="Separador de milhares 10 7 2 2" xfId="1980"/>
    <cellStyle name="Separador de milhares 10 8" xfId="1227"/>
    <cellStyle name="Separador de milhares 10 8 2" xfId="1692"/>
    <cellStyle name="Separador de milhares 10 8 2 2" xfId="1981"/>
    <cellStyle name="Separador de milhares 10 9" xfId="1228"/>
    <cellStyle name="Separador de milhares 10 9 2" xfId="1693"/>
    <cellStyle name="Separador de milhares 10 9 2 2" xfId="1982"/>
    <cellStyle name="Separador de milhares 100" xfId="1229"/>
    <cellStyle name="Separador de milhares 100 2" xfId="1694"/>
    <cellStyle name="Separador de milhares 100 2 2" xfId="1983"/>
    <cellStyle name="Separador de milhares 101" xfId="1230"/>
    <cellStyle name="Separador de milhares 101 2" xfId="1695"/>
    <cellStyle name="Separador de milhares 101 2 2" xfId="1984"/>
    <cellStyle name="Separador de milhares 102" xfId="1231"/>
    <cellStyle name="Separador de milhares 102 2" xfId="1696"/>
    <cellStyle name="Separador de milhares 102 2 2" xfId="1985"/>
    <cellStyle name="Separador de milhares 103" xfId="1232"/>
    <cellStyle name="Separador de milhares 103 2" xfId="1697"/>
    <cellStyle name="Separador de milhares 103 2 2" xfId="1986"/>
    <cellStyle name="Separador de milhares 104" xfId="1233"/>
    <cellStyle name="Separador de milhares 104 2" xfId="1698"/>
    <cellStyle name="Separador de milhares 104 2 2" xfId="1987"/>
    <cellStyle name="Separador de milhares 105" xfId="1234"/>
    <cellStyle name="Separador de milhares 105 2" xfId="1699"/>
    <cellStyle name="Separador de milhares 105 2 2" xfId="1988"/>
    <cellStyle name="Separador de milhares 106" xfId="1235"/>
    <cellStyle name="Separador de milhares 106 2" xfId="1700"/>
    <cellStyle name="Separador de milhares 106 2 2" xfId="1989"/>
    <cellStyle name="Separador de milhares 107" xfId="1236"/>
    <cellStyle name="Separador de milhares 107 2" xfId="1701"/>
    <cellStyle name="Separador de milhares 107 2 2" xfId="1990"/>
    <cellStyle name="Separador de milhares 108" xfId="1237"/>
    <cellStyle name="Separador de milhares 108 2" xfId="1702"/>
    <cellStyle name="Separador de milhares 108 2 2" xfId="1991"/>
    <cellStyle name="Separador de milhares 109" xfId="1238"/>
    <cellStyle name="Separador de milhares 109 2" xfId="1703"/>
    <cellStyle name="Separador de milhares 109 2 2" xfId="1992"/>
    <cellStyle name="Separador de milhares 11" xfId="1239"/>
    <cellStyle name="Separador de milhares 11 2" xfId="1240"/>
    <cellStyle name="Separador de milhares 11 2 2" xfId="1704"/>
    <cellStyle name="Separador de milhares 11 2 2 2" xfId="1993"/>
    <cellStyle name="Separador de milhares 11 3" xfId="1705"/>
    <cellStyle name="Separador de milhares 11 3 2" xfId="1994"/>
    <cellStyle name="Separador de milhares 110" xfId="1241"/>
    <cellStyle name="Separador de milhares 110 2" xfId="1706"/>
    <cellStyle name="Separador de milhares 110 2 2" xfId="1995"/>
    <cellStyle name="Separador de milhares 111" xfId="1242"/>
    <cellStyle name="Separador de milhares 111 2" xfId="1707"/>
    <cellStyle name="Separador de milhares 111 2 2" xfId="1996"/>
    <cellStyle name="Separador de milhares 112" xfId="1243"/>
    <cellStyle name="Separador de milhares 112 2" xfId="1708"/>
    <cellStyle name="Separador de milhares 112 2 2" xfId="1997"/>
    <cellStyle name="Separador de milhares 113" xfId="1244"/>
    <cellStyle name="Separador de milhares 113 2" xfId="1709"/>
    <cellStyle name="Separador de milhares 113 2 2" xfId="1998"/>
    <cellStyle name="Separador de milhares 114" xfId="1245"/>
    <cellStyle name="Separador de milhares 114 2" xfId="1710"/>
    <cellStyle name="Separador de milhares 114 2 2" xfId="1999"/>
    <cellStyle name="Separador de milhares 115" xfId="1246"/>
    <cellStyle name="Separador de milhares 115 2" xfId="1711"/>
    <cellStyle name="Separador de milhares 115 2 2" xfId="2000"/>
    <cellStyle name="Separador de milhares 116" xfId="1247"/>
    <cellStyle name="Separador de milhares 116 2" xfId="1712"/>
    <cellStyle name="Separador de milhares 116 2 2" xfId="2001"/>
    <cellStyle name="Separador de milhares 117" xfId="1248"/>
    <cellStyle name="Separador de milhares 117 2" xfId="1713"/>
    <cellStyle name="Separador de milhares 117 2 2" xfId="2002"/>
    <cellStyle name="Separador de milhares 118" xfId="1249"/>
    <cellStyle name="Separador de milhares 118 2" xfId="1714"/>
    <cellStyle name="Separador de milhares 118 2 2" xfId="2003"/>
    <cellStyle name="Separador de milhares 119" xfId="1250"/>
    <cellStyle name="Separador de milhares 119 2" xfId="1715"/>
    <cellStyle name="Separador de milhares 119 2 2" xfId="2004"/>
    <cellStyle name="Separador de milhares 12" xfId="1251"/>
    <cellStyle name="Separador de milhares 12 2" xfId="1252"/>
    <cellStyle name="Separador de milhares 12 2 2" xfId="1716"/>
    <cellStyle name="Separador de milhares 12 2 2 2" xfId="2005"/>
    <cellStyle name="Separador de milhares 12 3" xfId="1717"/>
    <cellStyle name="Separador de milhares 12 3 2" xfId="2006"/>
    <cellStyle name="Separador de milhares 120" xfId="1253"/>
    <cellStyle name="Separador de milhares 120 2" xfId="1718"/>
    <cellStyle name="Separador de milhares 120 2 2" xfId="2007"/>
    <cellStyle name="Separador de milhares 121" xfId="1254"/>
    <cellStyle name="Separador de milhares 121 2" xfId="1719"/>
    <cellStyle name="Separador de milhares 121 2 2" xfId="2008"/>
    <cellStyle name="Separador de milhares 122" xfId="1255"/>
    <cellStyle name="Separador de milhares 122 2" xfId="1720"/>
    <cellStyle name="Separador de milhares 122 2 2" xfId="2009"/>
    <cellStyle name="Separador de milhares 123" xfId="1256"/>
    <cellStyle name="Separador de milhares 123 2" xfId="1721"/>
    <cellStyle name="Separador de milhares 123 2 2" xfId="2010"/>
    <cellStyle name="Separador de milhares 124" xfId="1257"/>
    <cellStyle name="Separador de milhares 124 2" xfId="1722"/>
    <cellStyle name="Separador de milhares 124 2 2" xfId="2011"/>
    <cellStyle name="Separador de milhares 125" xfId="1258"/>
    <cellStyle name="Separador de milhares 125 2" xfId="1723"/>
    <cellStyle name="Separador de milhares 125 2 2" xfId="2012"/>
    <cellStyle name="Separador de milhares 126" xfId="1259"/>
    <cellStyle name="Separador de milhares 126 2" xfId="1724"/>
    <cellStyle name="Separador de milhares 126 2 2" xfId="2013"/>
    <cellStyle name="Separador de milhares 127" xfId="1260"/>
    <cellStyle name="Separador de milhares 127 2" xfId="1725"/>
    <cellStyle name="Separador de milhares 127 2 2" xfId="2014"/>
    <cellStyle name="Separador de milhares 128" xfId="1261"/>
    <cellStyle name="Separador de milhares 128 2" xfId="1726"/>
    <cellStyle name="Separador de milhares 128 2 2" xfId="2015"/>
    <cellStyle name="Separador de milhares 129" xfId="1262"/>
    <cellStyle name="Separador de milhares 129 2" xfId="1727"/>
    <cellStyle name="Separador de milhares 129 2 2" xfId="2016"/>
    <cellStyle name="Separador de milhares 13" xfId="1263"/>
    <cellStyle name="Separador de milhares 13 2" xfId="1264"/>
    <cellStyle name="Separador de milhares 13 2 2" xfId="1728"/>
    <cellStyle name="Separador de milhares 13 2 2 2" xfId="2017"/>
    <cellStyle name="Separador de milhares 13 3" xfId="1729"/>
    <cellStyle name="Separador de milhares 13 3 2" xfId="2018"/>
    <cellStyle name="Separador de milhares 130" xfId="1265"/>
    <cellStyle name="Separador de milhares 130 2" xfId="1730"/>
    <cellStyle name="Separador de milhares 130 2 2" xfId="2019"/>
    <cellStyle name="Separador de milhares 131" xfId="1266"/>
    <cellStyle name="Separador de milhares 131 2" xfId="1731"/>
    <cellStyle name="Separador de milhares 131 2 2" xfId="2020"/>
    <cellStyle name="Separador de milhares 132" xfId="1267"/>
    <cellStyle name="Separador de milhares 132 2" xfId="1732"/>
    <cellStyle name="Separador de milhares 132 2 2" xfId="2021"/>
    <cellStyle name="Separador de milhares 133" xfId="1268"/>
    <cellStyle name="Separador de milhares 133 2" xfId="1733"/>
    <cellStyle name="Separador de milhares 133 2 2" xfId="2022"/>
    <cellStyle name="Separador de milhares 134" xfId="1269"/>
    <cellStyle name="Separador de milhares 134 2" xfId="1734"/>
    <cellStyle name="Separador de milhares 134 2 2" xfId="2023"/>
    <cellStyle name="Separador de milhares 135" xfId="1270"/>
    <cellStyle name="Separador de milhares 135 2" xfId="1735"/>
    <cellStyle name="Separador de milhares 135 2 2" xfId="2024"/>
    <cellStyle name="Separador de milhares 136" xfId="1271"/>
    <cellStyle name="Separador de milhares 136 2" xfId="1736"/>
    <cellStyle name="Separador de milhares 136 2 2" xfId="2025"/>
    <cellStyle name="Separador de milhares 137" xfId="1272"/>
    <cellStyle name="Separador de milhares 137 2" xfId="1737"/>
    <cellStyle name="Separador de milhares 137 2 2" xfId="2026"/>
    <cellStyle name="Separador de milhares 138" xfId="1273"/>
    <cellStyle name="Separador de milhares 138 2" xfId="1738"/>
    <cellStyle name="Separador de milhares 138 2 2" xfId="2027"/>
    <cellStyle name="Separador de milhares 139" xfId="1274"/>
    <cellStyle name="Separador de milhares 139 2" xfId="1739"/>
    <cellStyle name="Separador de milhares 139 2 2" xfId="2028"/>
    <cellStyle name="Separador de milhares 14" xfId="1275"/>
    <cellStyle name="Separador de milhares 14 2" xfId="1276"/>
    <cellStyle name="Separador de milhares 14 2 2" xfId="1740"/>
    <cellStyle name="Separador de milhares 14 2 2 2" xfId="2029"/>
    <cellStyle name="Separador de milhares 14 3" xfId="1741"/>
    <cellStyle name="Separador de milhares 14 3 2" xfId="2030"/>
    <cellStyle name="Separador de milhares 140" xfId="1277"/>
    <cellStyle name="Separador de milhares 140 2" xfId="1742"/>
    <cellStyle name="Separador de milhares 140 2 2" xfId="2031"/>
    <cellStyle name="Separador de milhares 141" xfId="1278"/>
    <cellStyle name="Separador de milhares 141 2" xfId="1743"/>
    <cellStyle name="Separador de milhares 141 2 2" xfId="2032"/>
    <cellStyle name="Separador de milhares 142" xfId="1279"/>
    <cellStyle name="Separador de milhares 142 2" xfId="1744"/>
    <cellStyle name="Separador de milhares 142 2 2" xfId="2033"/>
    <cellStyle name="Separador de milhares 143" xfId="1280"/>
    <cellStyle name="Separador de milhares 143 2" xfId="1745"/>
    <cellStyle name="Separador de milhares 143 2 2" xfId="2034"/>
    <cellStyle name="Separador de milhares 144" xfId="1281"/>
    <cellStyle name="Separador de milhares 144 2" xfId="1746"/>
    <cellStyle name="Separador de milhares 144 2 2" xfId="2035"/>
    <cellStyle name="Separador de milhares 145" xfId="1282"/>
    <cellStyle name="Separador de milhares 145 2" xfId="1747"/>
    <cellStyle name="Separador de milhares 145 2 2" xfId="2036"/>
    <cellStyle name="Separador de milhares 146" xfId="1283"/>
    <cellStyle name="Separador de milhares 146 2" xfId="1748"/>
    <cellStyle name="Separador de milhares 146 2 2" xfId="2037"/>
    <cellStyle name="Separador de milhares 147" xfId="1284"/>
    <cellStyle name="Separador de milhares 147 2" xfId="1749"/>
    <cellStyle name="Separador de milhares 147 2 2" xfId="2038"/>
    <cellStyle name="Separador de milhares 148" xfId="1285"/>
    <cellStyle name="Separador de milhares 148 2" xfId="1750"/>
    <cellStyle name="Separador de milhares 148 2 2" xfId="2039"/>
    <cellStyle name="Separador de milhares 149" xfId="1286"/>
    <cellStyle name="Separador de milhares 149 2" xfId="1751"/>
    <cellStyle name="Separador de milhares 149 2 2" xfId="2040"/>
    <cellStyle name="Separador de milhares 15" xfId="1287"/>
    <cellStyle name="Separador de milhares 15 2" xfId="1288"/>
    <cellStyle name="Separador de milhares 15 2 2" xfId="1752"/>
    <cellStyle name="Separador de milhares 15 2 2 2" xfId="2041"/>
    <cellStyle name="Separador de milhares 15 3" xfId="1753"/>
    <cellStyle name="Separador de milhares 15 3 2" xfId="2042"/>
    <cellStyle name="Separador de milhares 15 4" xfId="45251"/>
    <cellStyle name="Separador de milhares 15 4 2" xfId="45252"/>
    <cellStyle name="Separador de milhares 15 4 2 10" xfId="45253"/>
    <cellStyle name="Separador de milhares 15 4 2 2" xfId="45254"/>
    <cellStyle name="Separador de milhares 15 4 2 2 2" xfId="45255"/>
    <cellStyle name="Separador de milhares 15 4 2 2 2 2" xfId="45256"/>
    <cellStyle name="Separador de milhares 15 4 2 2 2 2 2" xfId="45257"/>
    <cellStyle name="Separador de milhares 15 4 2 2 2 3" xfId="45258"/>
    <cellStyle name="Separador de milhares 15 4 2 2 2 4" xfId="45259"/>
    <cellStyle name="Separador de milhares 15 4 2 2 2 5" xfId="45260"/>
    <cellStyle name="Separador de milhares 15 4 2 2 2 6" xfId="45261"/>
    <cellStyle name="Separador de milhares 15 4 2 2 3" xfId="45262"/>
    <cellStyle name="Separador de milhares 15 4 2 2 3 2" xfId="45263"/>
    <cellStyle name="Separador de milhares 15 4 2 2 3 3" xfId="45264"/>
    <cellStyle name="Separador de milhares 15 4 2 2 4" xfId="45265"/>
    <cellStyle name="Separador de milhares 15 4 2 2 5" xfId="45266"/>
    <cellStyle name="Separador de milhares 15 4 2 2 6" xfId="45267"/>
    <cellStyle name="Separador de milhares 15 4 2 2 7" xfId="45268"/>
    <cellStyle name="Separador de milhares 15 4 2 2 8" xfId="45269"/>
    <cellStyle name="Separador de milhares 15 4 2 3" xfId="45270"/>
    <cellStyle name="Separador de milhares 15 4 2 3 2" xfId="45271"/>
    <cellStyle name="Separador de milhares 15 4 2 3 2 2" xfId="45272"/>
    <cellStyle name="Separador de milhares 15 4 2 3 3" xfId="45273"/>
    <cellStyle name="Separador de milhares 15 4 2 3 4" xfId="45274"/>
    <cellStyle name="Separador de milhares 15 4 2 3 5" xfId="45275"/>
    <cellStyle name="Separador de milhares 15 4 2 3 6" xfId="45276"/>
    <cellStyle name="Separador de milhares 15 4 2 4" xfId="45277"/>
    <cellStyle name="Separador de milhares 15 4 2 4 2" xfId="45278"/>
    <cellStyle name="Separador de milhares 15 4 2 4 3" xfId="45279"/>
    <cellStyle name="Separador de milhares 15 4 2 4 4" xfId="45280"/>
    <cellStyle name="Separador de milhares 15 4 2 5" xfId="45281"/>
    <cellStyle name="Separador de milhares 15 4 2 6" xfId="45282"/>
    <cellStyle name="Separador de milhares 15 4 2 7" xfId="45283"/>
    <cellStyle name="Separador de milhares 15 4 2 8" xfId="45284"/>
    <cellStyle name="Separador de milhares 15 4 2 9" xfId="45285"/>
    <cellStyle name="Separador de milhares 15 4 3" xfId="45286"/>
    <cellStyle name="Separador de milhares 15 4 4" xfId="45287"/>
    <cellStyle name="Separador de milhares 150" xfId="1289"/>
    <cellStyle name="Separador de milhares 150 2" xfId="1754"/>
    <cellStyle name="Separador de milhares 150 2 2" xfId="2043"/>
    <cellStyle name="Separador de milhares 151" xfId="1290"/>
    <cellStyle name="Separador de milhares 151 2" xfId="1755"/>
    <cellStyle name="Separador de milhares 151 2 2" xfId="2044"/>
    <cellStyle name="Separador de milhares 152" xfId="1291"/>
    <cellStyle name="Separador de milhares 152 2" xfId="1756"/>
    <cellStyle name="Separador de milhares 152 2 2" xfId="2045"/>
    <cellStyle name="Separador de milhares 153" xfId="1292"/>
    <cellStyle name="Separador de milhares 153 2" xfId="1757"/>
    <cellStyle name="Separador de milhares 153 2 2" xfId="2046"/>
    <cellStyle name="Separador de milhares 154" xfId="1293"/>
    <cellStyle name="Separador de milhares 154 2" xfId="1758"/>
    <cellStyle name="Separador de milhares 154 2 2" xfId="2047"/>
    <cellStyle name="Separador de milhares 155" xfId="1294"/>
    <cellStyle name="Separador de milhares 155 2" xfId="1759"/>
    <cellStyle name="Separador de milhares 155 2 2" xfId="2048"/>
    <cellStyle name="Separador de milhares 156" xfId="1295"/>
    <cellStyle name="Separador de milhares 156 2" xfId="1760"/>
    <cellStyle name="Separador de milhares 156 2 2" xfId="2049"/>
    <cellStyle name="Separador de milhares 157" xfId="1296"/>
    <cellStyle name="Separador de milhares 157 2" xfId="1761"/>
    <cellStyle name="Separador de milhares 157 2 2" xfId="2050"/>
    <cellStyle name="Separador de milhares 158" xfId="1297"/>
    <cellStyle name="Separador de milhares 158 2" xfId="1762"/>
    <cellStyle name="Separador de milhares 158 2 2" xfId="2051"/>
    <cellStyle name="Separador de milhares 159" xfId="1298"/>
    <cellStyle name="Separador de milhares 159 2" xfId="1763"/>
    <cellStyle name="Separador de milhares 159 2 2" xfId="2052"/>
    <cellStyle name="Separador de milhares 16" xfId="1299"/>
    <cellStyle name="Separador de milhares 16 2" xfId="1300"/>
    <cellStyle name="Separador de milhares 16 2 2" xfId="1764"/>
    <cellStyle name="Separador de milhares 16 2 2 2" xfId="2053"/>
    <cellStyle name="Separador de milhares 16 3" xfId="1765"/>
    <cellStyle name="Separador de milhares 16 3 2" xfId="2054"/>
    <cellStyle name="Separador de milhares 160" xfId="1301"/>
    <cellStyle name="Separador de milhares 160 2" xfId="1766"/>
    <cellStyle name="Separador de milhares 160 2 2" xfId="2055"/>
    <cellStyle name="Separador de milhares 161" xfId="1302"/>
    <cellStyle name="Separador de milhares 161 2" xfId="1767"/>
    <cellStyle name="Separador de milhares 161 2 2" xfId="2056"/>
    <cellStyle name="Separador de milhares 162" xfId="1303"/>
    <cellStyle name="Separador de milhares 162 2" xfId="1768"/>
    <cellStyle name="Separador de milhares 162 2 2" xfId="2057"/>
    <cellStyle name="Separador de milhares 163" xfId="1304"/>
    <cellStyle name="Separador de milhares 163 2" xfId="1769"/>
    <cellStyle name="Separador de milhares 163 2 2" xfId="2058"/>
    <cellStyle name="Separador de milhares 164" xfId="1305"/>
    <cellStyle name="Separador de milhares 164 2" xfId="1770"/>
    <cellStyle name="Separador de milhares 164 2 2" xfId="2059"/>
    <cellStyle name="Separador de milhares 165" xfId="1306"/>
    <cellStyle name="Separador de milhares 165 2" xfId="1771"/>
    <cellStyle name="Separador de milhares 165 2 2" xfId="2060"/>
    <cellStyle name="Separador de milhares 166" xfId="1307"/>
    <cellStyle name="Separador de milhares 166 2" xfId="1772"/>
    <cellStyle name="Separador de milhares 166 2 2" xfId="2061"/>
    <cellStyle name="Separador de milhares 167" xfId="1308"/>
    <cellStyle name="Separador de milhares 167 2" xfId="1773"/>
    <cellStyle name="Separador de milhares 167 2 2" xfId="2062"/>
    <cellStyle name="Separador de milhares 168" xfId="1309"/>
    <cellStyle name="Separador de milhares 168 2" xfId="1774"/>
    <cellStyle name="Separador de milhares 168 2 2" xfId="2063"/>
    <cellStyle name="Separador de milhares 169" xfId="1310"/>
    <cellStyle name="Separador de milhares 169 2" xfId="1775"/>
    <cellStyle name="Separador de milhares 169 2 2" xfId="2064"/>
    <cellStyle name="Separador de milhares 17" xfId="1311"/>
    <cellStyle name="Separador de milhares 17 2" xfId="1776"/>
    <cellStyle name="Separador de milhares 17 2 2" xfId="2065"/>
    <cellStyle name="Separador de milhares 170" xfId="1312"/>
    <cellStyle name="Separador de milhares 170 2" xfId="1777"/>
    <cellStyle name="Separador de milhares 170 2 2" xfId="2066"/>
    <cellStyle name="Separador de milhares 171" xfId="1313"/>
    <cellStyle name="Separador de milhares 171 2" xfId="1778"/>
    <cellStyle name="Separador de milhares 171 2 2" xfId="2067"/>
    <cellStyle name="Separador de milhares 172" xfId="1314"/>
    <cellStyle name="Separador de milhares 172 2" xfId="1779"/>
    <cellStyle name="Separador de milhares 172 2 2" xfId="2068"/>
    <cellStyle name="Separador de milhares 173" xfId="1315"/>
    <cellStyle name="Separador de milhares 173 2" xfId="1780"/>
    <cellStyle name="Separador de milhares 173 2 2" xfId="2069"/>
    <cellStyle name="Separador de milhares 174" xfId="1316"/>
    <cellStyle name="Separador de milhares 174 2" xfId="1781"/>
    <cellStyle name="Separador de milhares 174 2 2" xfId="2070"/>
    <cellStyle name="Separador de milhares 175" xfId="1317"/>
    <cellStyle name="Separador de milhares 175 2" xfId="1782"/>
    <cellStyle name="Separador de milhares 175 2 2" xfId="2071"/>
    <cellStyle name="Separador de milhares 176" xfId="1318"/>
    <cellStyle name="Separador de milhares 176 2" xfId="1783"/>
    <cellStyle name="Separador de milhares 176 2 2" xfId="2072"/>
    <cellStyle name="Separador de milhares 177" xfId="1319"/>
    <cellStyle name="Separador de milhares 177 2" xfId="1784"/>
    <cellStyle name="Separador de milhares 177 2 2" xfId="2073"/>
    <cellStyle name="Separador de milhares 178" xfId="1320"/>
    <cellStyle name="Separador de milhares 178 2" xfId="1785"/>
    <cellStyle name="Separador de milhares 178 2 2" xfId="2074"/>
    <cellStyle name="Separador de milhares 179" xfId="1321"/>
    <cellStyle name="Separador de milhares 179 2" xfId="1786"/>
    <cellStyle name="Separador de milhares 179 2 2" xfId="2075"/>
    <cellStyle name="Separador de milhares 18" xfId="1322"/>
    <cellStyle name="Separador de milhares 18 2" xfId="1323"/>
    <cellStyle name="Separador de milhares 18 2 2" xfId="1787"/>
    <cellStyle name="Separador de milhares 18 2 2 2" xfId="2076"/>
    <cellStyle name="Separador de milhares 18 3" xfId="1788"/>
    <cellStyle name="Separador de milhares 18 3 2" xfId="2077"/>
    <cellStyle name="Separador de milhares 180" xfId="1324"/>
    <cellStyle name="Separador de milhares 180 2" xfId="1789"/>
    <cellStyle name="Separador de milhares 180 2 2" xfId="2078"/>
    <cellStyle name="Separador de milhares 181" xfId="1325"/>
    <cellStyle name="Separador de milhares 181 2" xfId="1790"/>
    <cellStyle name="Separador de milhares 181 2 2" xfId="2079"/>
    <cellStyle name="Separador de milhares 182" xfId="1326"/>
    <cellStyle name="Separador de milhares 182 2" xfId="1791"/>
    <cellStyle name="Separador de milhares 182 2 2" xfId="2080"/>
    <cellStyle name="Separador de milhares 183" xfId="1327"/>
    <cellStyle name="Separador de milhares 183 2" xfId="1792"/>
    <cellStyle name="Separador de milhares 183 2 2" xfId="2081"/>
    <cellStyle name="Separador de milhares 184" xfId="1328"/>
    <cellStyle name="Separador de milhares 184 2" xfId="1793"/>
    <cellStyle name="Separador de milhares 184 2 2" xfId="2082"/>
    <cellStyle name="Separador de milhares 184 3" xfId="1963"/>
    <cellStyle name="Separador de milhares 185" xfId="1329"/>
    <cellStyle name="Separador de milhares 185 2" xfId="1794"/>
    <cellStyle name="Separador de milhares 185 2 2" xfId="2083"/>
    <cellStyle name="Separador de milhares 186" xfId="2746"/>
    <cellStyle name="Separador de milhares 186 2" xfId="3014"/>
    <cellStyle name="Separador de milhares 186 2 2" xfId="45288"/>
    <cellStyle name="Separador de milhares 186 2 3" xfId="45289"/>
    <cellStyle name="Separador de milhares 186 3" xfId="45290"/>
    <cellStyle name="Separador de milhares 186 3 10" xfId="45291"/>
    <cellStyle name="Separador de milhares 186 3 2" xfId="45292"/>
    <cellStyle name="Separador de milhares 186 3 2 2" xfId="45293"/>
    <cellStyle name="Separador de milhares 186 3 2 2 2" xfId="45294"/>
    <cellStyle name="Separador de milhares 186 3 2 2 2 2" xfId="45295"/>
    <cellStyle name="Separador de milhares 186 3 2 2 3" xfId="45296"/>
    <cellStyle name="Separador de milhares 186 3 2 2 4" xfId="45297"/>
    <cellStyle name="Separador de milhares 186 3 2 2 5" xfId="45298"/>
    <cellStyle name="Separador de milhares 186 3 2 2 6" xfId="45299"/>
    <cellStyle name="Separador de milhares 186 3 2 3" xfId="45300"/>
    <cellStyle name="Separador de milhares 186 3 2 3 2" xfId="45301"/>
    <cellStyle name="Separador de milhares 186 3 2 3 3" xfId="45302"/>
    <cellStyle name="Separador de milhares 186 3 2 4" xfId="45303"/>
    <cellStyle name="Separador de milhares 186 3 2 5" xfId="45304"/>
    <cellStyle name="Separador de milhares 186 3 2 6" xfId="45305"/>
    <cellStyle name="Separador de milhares 186 3 2 7" xfId="45306"/>
    <cellStyle name="Separador de milhares 186 3 2 8" xfId="45307"/>
    <cellStyle name="Separador de milhares 186 3 3" xfId="45308"/>
    <cellStyle name="Separador de milhares 186 3 3 2" xfId="45309"/>
    <cellStyle name="Separador de milhares 186 3 3 2 2" xfId="45310"/>
    <cellStyle name="Separador de milhares 186 3 3 3" xfId="45311"/>
    <cellStyle name="Separador de milhares 186 3 3 4" xfId="45312"/>
    <cellStyle name="Separador de milhares 186 3 3 5" xfId="45313"/>
    <cellStyle name="Separador de milhares 186 3 3 6" xfId="45314"/>
    <cellStyle name="Separador de milhares 186 3 4" xfId="45315"/>
    <cellStyle name="Separador de milhares 186 3 4 2" xfId="45316"/>
    <cellStyle name="Separador de milhares 186 3 4 3" xfId="45317"/>
    <cellStyle name="Separador de milhares 186 3 4 4" xfId="45318"/>
    <cellStyle name="Separador de milhares 186 3 5" xfId="45319"/>
    <cellStyle name="Separador de milhares 186 3 6" xfId="45320"/>
    <cellStyle name="Separador de milhares 186 3 7" xfId="45321"/>
    <cellStyle name="Separador de milhares 186 3 8" xfId="45322"/>
    <cellStyle name="Separador de milhares 186 3 9" xfId="45323"/>
    <cellStyle name="Separador de milhares 187" xfId="45324"/>
    <cellStyle name="Separador de milhares 188" xfId="45325"/>
    <cellStyle name="Separador de milhares 188 2" xfId="45326"/>
    <cellStyle name="Separador de milhares 188 2 10" xfId="45327"/>
    <cellStyle name="Separador de milhares 188 2 2" xfId="45328"/>
    <cellStyle name="Separador de milhares 188 2 2 2" xfId="45329"/>
    <cellStyle name="Separador de milhares 188 2 2 2 2" xfId="45330"/>
    <cellStyle name="Separador de milhares 188 2 2 2 2 2" xfId="45331"/>
    <cellStyle name="Separador de milhares 188 2 2 2 3" xfId="45332"/>
    <cellStyle name="Separador de milhares 188 2 2 2 4" xfId="45333"/>
    <cellStyle name="Separador de milhares 188 2 2 2 5" xfId="45334"/>
    <cellStyle name="Separador de milhares 188 2 2 2 6" xfId="45335"/>
    <cellStyle name="Separador de milhares 188 2 2 3" xfId="45336"/>
    <cellStyle name="Separador de milhares 188 2 2 3 2" xfId="45337"/>
    <cellStyle name="Separador de milhares 188 2 2 3 3" xfId="45338"/>
    <cellStyle name="Separador de milhares 188 2 2 4" xfId="45339"/>
    <cellStyle name="Separador de milhares 188 2 2 5" xfId="45340"/>
    <cellStyle name="Separador de milhares 188 2 2 6" xfId="45341"/>
    <cellStyle name="Separador de milhares 188 2 2 7" xfId="45342"/>
    <cellStyle name="Separador de milhares 188 2 2 8" xfId="45343"/>
    <cellStyle name="Separador de milhares 188 2 3" xfId="45344"/>
    <cellStyle name="Separador de milhares 188 2 3 2" xfId="45345"/>
    <cellStyle name="Separador de milhares 188 2 3 2 2" xfId="45346"/>
    <cellStyle name="Separador de milhares 188 2 3 3" xfId="45347"/>
    <cellStyle name="Separador de milhares 188 2 3 4" xfId="45348"/>
    <cellStyle name="Separador de milhares 188 2 3 5" xfId="45349"/>
    <cellStyle name="Separador de milhares 188 2 3 6" xfId="45350"/>
    <cellStyle name="Separador de milhares 188 2 4" xfId="45351"/>
    <cellStyle name="Separador de milhares 188 2 4 2" xfId="45352"/>
    <cellStyle name="Separador de milhares 188 2 4 3" xfId="45353"/>
    <cellStyle name="Separador de milhares 188 2 4 4" xfId="45354"/>
    <cellStyle name="Separador de milhares 188 2 5" xfId="45355"/>
    <cellStyle name="Separador de milhares 188 2 6" xfId="45356"/>
    <cellStyle name="Separador de milhares 188 2 7" xfId="45357"/>
    <cellStyle name="Separador de milhares 188 2 8" xfId="45358"/>
    <cellStyle name="Separador de milhares 188 2 9" xfId="45359"/>
    <cellStyle name="Separador de milhares 189" xfId="45360"/>
    <cellStyle name="Separador de milhares 19" xfId="1330"/>
    <cellStyle name="Separador de milhares 19 2" xfId="1331"/>
    <cellStyle name="Separador de milhares 19 2 2" xfId="1795"/>
    <cellStyle name="Separador de milhares 19 2 2 2" xfId="2084"/>
    <cellStyle name="Separador de milhares 19 3" xfId="1796"/>
    <cellStyle name="Separador de milhares 19 3 2" xfId="2085"/>
    <cellStyle name="Separador de milhares 190" xfId="45361"/>
    <cellStyle name="Separador de milhares 191" xfId="45362"/>
    <cellStyle name="Separador de milhares 191 10" xfId="45363"/>
    <cellStyle name="Separador de milhares 191 11" xfId="45364"/>
    <cellStyle name="Separador de milhares 191 2" xfId="45365"/>
    <cellStyle name="Separador de milhares 191 2 10" xfId="45366"/>
    <cellStyle name="Separador de milhares 191 2 2" xfId="45367"/>
    <cellStyle name="Separador de milhares 191 2 2 2" xfId="45368"/>
    <cellStyle name="Separador de milhares 191 2 2 2 2" xfId="45369"/>
    <cellStyle name="Separador de milhares 191 2 2 2 2 2" xfId="45370"/>
    <cellStyle name="Separador de milhares 191 2 2 2 3" xfId="45371"/>
    <cellStyle name="Separador de milhares 191 2 2 2 4" xfId="45372"/>
    <cellStyle name="Separador de milhares 191 2 2 2 5" xfId="45373"/>
    <cellStyle name="Separador de milhares 191 2 2 2 6" xfId="45374"/>
    <cellStyle name="Separador de milhares 191 2 2 3" xfId="45375"/>
    <cellStyle name="Separador de milhares 191 2 2 3 2" xfId="45376"/>
    <cellStyle name="Separador de milhares 191 2 2 3 3" xfId="45377"/>
    <cellStyle name="Separador de milhares 191 2 2 4" xfId="45378"/>
    <cellStyle name="Separador de milhares 191 2 2 5" xfId="45379"/>
    <cellStyle name="Separador de milhares 191 2 2 6" xfId="45380"/>
    <cellStyle name="Separador de milhares 191 2 2 7" xfId="45381"/>
    <cellStyle name="Separador de milhares 191 2 2 8" xfId="45382"/>
    <cellStyle name="Separador de milhares 191 2 3" xfId="45383"/>
    <cellStyle name="Separador de milhares 191 2 3 2" xfId="45384"/>
    <cellStyle name="Separador de milhares 191 2 3 2 2" xfId="45385"/>
    <cellStyle name="Separador de milhares 191 2 3 3" xfId="45386"/>
    <cellStyle name="Separador de milhares 191 2 3 4" xfId="45387"/>
    <cellStyle name="Separador de milhares 191 2 3 5" xfId="45388"/>
    <cellStyle name="Separador de milhares 191 2 3 6" xfId="45389"/>
    <cellStyle name="Separador de milhares 191 2 4" xfId="45390"/>
    <cellStyle name="Separador de milhares 191 2 4 2" xfId="45391"/>
    <cellStyle name="Separador de milhares 191 2 4 3" xfId="45392"/>
    <cellStyle name="Separador de milhares 191 2 4 4" xfId="45393"/>
    <cellStyle name="Separador de milhares 191 2 5" xfId="45394"/>
    <cellStyle name="Separador de milhares 191 2 6" xfId="45395"/>
    <cellStyle name="Separador de milhares 191 2 7" xfId="45396"/>
    <cellStyle name="Separador de milhares 191 2 8" xfId="45397"/>
    <cellStyle name="Separador de milhares 191 2 9" xfId="45398"/>
    <cellStyle name="Separador de milhares 191 3" xfId="45399"/>
    <cellStyle name="Separador de milhares 191 3 2" xfId="45400"/>
    <cellStyle name="Separador de milhares 191 3 2 2" xfId="45401"/>
    <cellStyle name="Separador de milhares 191 3 2 2 2" xfId="45402"/>
    <cellStyle name="Separador de milhares 191 3 2 3" xfId="45403"/>
    <cellStyle name="Separador de milhares 191 3 2 4" xfId="45404"/>
    <cellStyle name="Separador de milhares 191 3 2 5" xfId="45405"/>
    <cellStyle name="Separador de milhares 191 3 2 6" xfId="45406"/>
    <cellStyle name="Separador de milhares 191 3 3" xfId="45407"/>
    <cellStyle name="Separador de milhares 191 3 3 2" xfId="45408"/>
    <cellStyle name="Separador de milhares 191 3 3 3" xfId="45409"/>
    <cellStyle name="Separador de milhares 191 3 4" xfId="45410"/>
    <cellStyle name="Separador de milhares 191 3 5" xfId="45411"/>
    <cellStyle name="Separador de milhares 191 3 6" xfId="45412"/>
    <cellStyle name="Separador de milhares 191 3 7" xfId="45413"/>
    <cellStyle name="Separador de milhares 191 3 8" xfId="45414"/>
    <cellStyle name="Separador de milhares 191 4" xfId="45415"/>
    <cellStyle name="Separador de milhares 191 4 2" xfId="45416"/>
    <cellStyle name="Separador de milhares 191 4 2 2" xfId="45417"/>
    <cellStyle name="Separador de milhares 191 4 3" xfId="45418"/>
    <cellStyle name="Separador de milhares 191 4 4" xfId="45419"/>
    <cellStyle name="Separador de milhares 191 4 5" xfId="45420"/>
    <cellStyle name="Separador de milhares 191 4 6" xfId="45421"/>
    <cellStyle name="Separador de milhares 191 5" xfId="45422"/>
    <cellStyle name="Separador de milhares 191 5 2" xfId="45423"/>
    <cellStyle name="Separador de milhares 191 5 3" xfId="45424"/>
    <cellStyle name="Separador de milhares 191 5 4" xfId="45425"/>
    <cellStyle name="Separador de milhares 191 6" xfId="45426"/>
    <cellStyle name="Separador de milhares 191 7" xfId="45427"/>
    <cellStyle name="Separador de milhares 191 8" xfId="45428"/>
    <cellStyle name="Separador de milhares 191 9" xfId="45429"/>
    <cellStyle name="Separador de milhares 192" xfId="45430"/>
    <cellStyle name="Separador de milhares 192 10" xfId="45431"/>
    <cellStyle name="Separador de milhares 192 2" xfId="45432"/>
    <cellStyle name="Separador de milhares 192 2 2" xfId="45433"/>
    <cellStyle name="Separador de milhares 192 2 2 2" xfId="45434"/>
    <cellStyle name="Separador de milhares 192 2 2 2 2" xfId="45435"/>
    <cellStyle name="Separador de milhares 192 2 2 3" xfId="45436"/>
    <cellStyle name="Separador de milhares 192 2 2 4" xfId="45437"/>
    <cellStyle name="Separador de milhares 192 2 2 5" xfId="45438"/>
    <cellStyle name="Separador de milhares 192 2 2 6" xfId="45439"/>
    <cellStyle name="Separador de milhares 192 2 3" xfId="45440"/>
    <cellStyle name="Separador de milhares 192 2 3 2" xfId="45441"/>
    <cellStyle name="Separador de milhares 192 2 3 3" xfId="45442"/>
    <cellStyle name="Separador de milhares 192 2 4" xfId="45443"/>
    <cellStyle name="Separador de milhares 192 2 5" xfId="45444"/>
    <cellStyle name="Separador de milhares 192 2 6" xfId="45445"/>
    <cellStyle name="Separador de milhares 192 2 7" xfId="45446"/>
    <cellStyle name="Separador de milhares 192 2 8" xfId="45447"/>
    <cellStyle name="Separador de milhares 192 3" xfId="45448"/>
    <cellStyle name="Separador de milhares 192 3 2" xfId="45449"/>
    <cellStyle name="Separador de milhares 192 3 2 2" xfId="45450"/>
    <cellStyle name="Separador de milhares 192 3 3" xfId="45451"/>
    <cellStyle name="Separador de milhares 192 3 4" xfId="45452"/>
    <cellStyle name="Separador de milhares 192 3 5" xfId="45453"/>
    <cellStyle name="Separador de milhares 192 3 6" xfId="45454"/>
    <cellStyle name="Separador de milhares 192 4" xfId="45455"/>
    <cellStyle name="Separador de milhares 192 4 2" xfId="45456"/>
    <cellStyle name="Separador de milhares 192 4 3" xfId="45457"/>
    <cellStyle name="Separador de milhares 192 4 4" xfId="45458"/>
    <cellStyle name="Separador de milhares 192 5" xfId="45459"/>
    <cellStyle name="Separador de milhares 192 6" xfId="45460"/>
    <cellStyle name="Separador de milhares 192 7" xfId="45461"/>
    <cellStyle name="Separador de milhares 192 8" xfId="45462"/>
    <cellStyle name="Separador de milhares 192 9" xfId="45463"/>
    <cellStyle name="Separador de milhares 193" xfId="45464"/>
    <cellStyle name="Separador de milhares 193 10" xfId="45465"/>
    <cellStyle name="Separador de milhares 193 2" xfId="45466"/>
    <cellStyle name="Separador de milhares 193 2 2" xfId="45467"/>
    <cellStyle name="Separador de milhares 193 2 2 2" xfId="45468"/>
    <cellStyle name="Separador de milhares 193 2 2 2 2" xfId="45469"/>
    <cellStyle name="Separador de milhares 193 2 2 3" xfId="45470"/>
    <cellStyle name="Separador de milhares 193 2 2 4" xfId="45471"/>
    <cellStyle name="Separador de milhares 193 2 2 5" xfId="45472"/>
    <cellStyle name="Separador de milhares 193 2 2 6" xfId="45473"/>
    <cellStyle name="Separador de milhares 193 2 3" xfId="45474"/>
    <cellStyle name="Separador de milhares 193 2 3 2" xfId="45475"/>
    <cellStyle name="Separador de milhares 193 2 3 3" xfId="45476"/>
    <cellStyle name="Separador de milhares 193 2 4" xfId="45477"/>
    <cellStyle name="Separador de milhares 193 2 5" xfId="45478"/>
    <cellStyle name="Separador de milhares 193 2 6" xfId="45479"/>
    <cellStyle name="Separador de milhares 193 2 7" xfId="45480"/>
    <cellStyle name="Separador de milhares 193 2 8" xfId="45481"/>
    <cellStyle name="Separador de milhares 193 3" xfId="45482"/>
    <cellStyle name="Separador de milhares 193 3 2" xfId="45483"/>
    <cellStyle name="Separador de milhares 193 3 2 2" xfId="45484"/>
    <cellStyle name="Separador de milhares 193 3 3" xfId="45485"/>
    <cellStyle name="Separador de milhares 193 3 4" xfId="45486"/>
    <cellStyle name="Separador de milhares 193 3 5" xfId="45487"/>
    <cellStyle name="Separador de milhares 193 3 6" xfId="45488"/>
    <cellStyle name="Separador de milhares 193 4" xfId="45489"/>
    <cellStyle name="Separador de milhares 193 4 2" xfId="45490"/>
    <cellStyle name="Separador de milhares 193 4 3" xfId="45491"/>
    <cellStyle name="Separador de milhares 193 4 4" xfId="45492"/>
    <cellStyle name="Separador de milhares 193 5" xfId="45493"/>
    <cellStyle name="Separador de milhares 193 6" xfId="45494"/>
    <cellStyle name="Separador de milhares 193 7" xfId="45495"/>
    <cellStyle name="Separador de milhares 193 8" xfId="45496"/>
    <cellStyle name="Separador de milhares 193 9" xfId="45497"/>
    <cellStyle name="Separador de milhares 194" xfId="45498"/>
    <cellStyle name="Separador de milhares 194 10" xfId="45499"/>
    <cellStyle name="Separador de milhares 194 2" xfId="45500"/>
    <cellStyle name="Separador de milhares 194 2 2" xfId="45501"/>
    <cellStyle name="Separador de milhares 194 2 2 2" xfId="45502"/>
    <cellStyle name="Separador de milhares 194 2 2 2 2" xfId="45503"/>
    <cellStyle name="Separador de milhares 194 2 2 3" xfId="45504"/>
    <cellStyle name="Separador de milhares 194 2 2 4" xfId="45505"/>
    <cellStyle name="Separador de milhares 194 2 2 5" xfId="45506"/>
    <cellStyle name="Separador de milhares 194 2 2 6" xfId="45507"/>
    <cellStyle name="Separador de milhares 194 2 3" xfId="45508"/>
    <cellStyle name="Separador de milhares 194 2 3 2" xfId="45509"/>
    <cellStyle name="Separador de milhares 194 2 3 3" xfId="45510"/>
    <cellStyle name="Separador de milhares 194 2 4" xfId="45511"/>
    <cellStyle name="Separador de milhares 194 2 5" xfId="45512"/>
    <cellStyle name="Separador de milhares 194 2 6" xfId="45513"/>
    <cellStyle name="Separador de milhares 194 2 7" xfId="45514"/>
    <cellStyle name="Separador de milhares 194 2 8" xfId="45515"/>
    <cellStyle name="Separador de milhares 194 3" xfId="45516"/>
    <cellStyle name="Separador de milhares 194 3 2" xfId="45517"/>
    <cellStyle name="Separador de milhares 194 3 2 2" xfId="45518"/>
    <cellStyle name="Separador de milhares 194 3 3" xfId="45519"/>
    <cellStyle name="Separador de milhares 194 3 4" xfId="45520"/>
    <cellStyle name="Separador de milhares 194 3 5" xfId="45521"/>
    <cellStyle name="Separador de milhares 194 3 6" xfId="45522"/>
    <cellStyle name="Separador de milhares 194 4" xfId="45523"/>
    <cellStyle name="Separador de milhares 194 4 2" xfId="45524"/>
    <cellStyle name="Separador de milhares 194 4 3" xfId="45525"/>
    <cellStyle name="Separador de milhares 194 4 4" xfId="45526"/>
    <cellStyle name="Separador de milhares 194 5" xfId="45527"/>
    <cellStyle name="Separador de milhares 194 6" xfId="45528"/>
    <cellStyle name="Separador de milhares 194 7" xfId="45529"/>
    <cellStyle name="Separador de milhares 194 8" xfId="45530"/>
    <cellStyle name="Separador de milhares 194 9" xfId="45531"/>
    <cellStyle name="Separador de milhares 195" xfId="45532"/>
    <cellStyle name="Separador de milhares 195 10" xfId="45533"/>
    <cellStyle name="Separador de milhares 195 2" xfId="45534"/>
    <cellStyle name="Separador de milhares 195 2 2" xfId="45535"/>
    <cellStyle name="Separador de milhares 195 2 2 2" xfId="45536"/>
    <cellStyle name="Separador de milhares 195 2 2 2 2" xfId="45537"/>
    <cellStyle name="Separador de milhares 195 2 2 3" xfId="45538"/>
    <cellStyle name="Separador de milhares 195 2 2 4" xfId="45539"/>
    <cellStyle name="Separador de milhares 195 2 2 5" xfId="45540"/>
    <cellStyle name="Separador de milhares 195 2 2 6" xfId="45541"/>
    <cellStyle name="Separador de milhares 195 2 3" xfId="45542"/>
    <cellStyle name="Separador de milhares 195 2 3 2" xfId="45543"/>
    <cellStyle name="Separador de milhares 195 2 3 3" xfId="45544"/>
    <cellStyle name="Separador de milhares 195 2 4" xfId="45545"/>
    <cellStyle name="Separador de milhares 195 2 5" xfId="45546"/>
    <cellStyle name="Separador de milhares 195 2 6" xfId="45547"/>
    <cellStyle name="Separador de milhares 195 2 7" xfId="45548"/>
    <cellStyle name="Separador de milhares 195 2 8" xfId="45549"/>
    <cellStyle name="Separador de milhares 195 3" xfId="45550"/>
    <cellStyle name="Separador de milhares 195 3 2" xfId="45551"/>
    <cellStyle name="Separador de milhares 195 3 2 2" xfId="45552"/>
    <cellStyle name="Separador de milhares 195 3 3" xfId="45553"/>
    <cellStyle name="Separador de milhares 195 3 4" xfId="45554"/>
    <cellStyle name="Separador de milhares 195 3 5" xfId="45555"/>
    <cellStyle name="Separador de milhares 195 3 6" xfId="45556"/>
    <cellStyle name="Separador de milhares 195 4" xfId="45557"/>
    <cellStyle name="Separador de milhares 195 4 2" xfId="45558"/>
    <cellStyle name="Separador de milhares 195 4 3" xfId="45559"/>
    <cellStyle name="Separador de milhares 195 4 4" xfId="45560"/>
    <cellStyle name="Separador de milhares 195 5" xfId="45561"/>
    <cellStyle name="Separador de milhares 195 6" xfId="45562"/>
    <cellStyle name="Separador de milhares 195 7" xfId="45563"/>
    <cellStyle name="Separador de milhares 195 8" xfId="45564"/>
    <cellStyle name="Separador de milhares 195 9" xfId="45565"/>
    <cellStyle name="Separador de milhares 196" xfId="45566"/>
    <cellStyle name="Separador de milhares 196 10" xfId="45567"/>
    <cellStyle name="Separador de milhares 196 2" xfId="45568"/>
    <cellStyle name="Separador de milhares 196 2 2" xfId="45569"/>
    <cellStyle name="Separador de milhares 196 2 2 2" xfId="45570"/>
    <cellStyle name="Separador de milhares 196 2 2 2 2" xfId="45571"/>
    <cellStyle name="Separador de milhares 196 2 2 3" xfId="45572"/>
    <cellStyle name="Separador de milhares 196 2 2 4" xfId="45573"/>
    <cellStyle name="Separador de milhares 196 2 2 5" xfId="45574"/>
    <cellStyle name="Separador de milhares 196 2 2 6" xfId="45575"/>
    <cellStyle name="Separador de milhares 196 2 3" xfId="45576"/>
    <cellStyle name="Separador de milhares 196 2 3 2" xfId="45577"/>
    <cellStyle name="Separador de milhares 196 2 3 3" xfId="45578"/>
    <cellStyle name="Separador de milhares 196 2 4" xfId="45579"/>
    <cellStyle name="Separador de milhares 196 2 5" xfId="45580"/>
    <cellStyle name="Separador de milhares 196 2 6" xfId="45581"/>
    <cellStyle name="Separador de milhares 196 2 7" xfId="45582"/>
    <cellStyle name="Separador de milhares 196 2 8" xfId="45583"/>
    <cellStyle name="Separador de milhares 196 3" xfId="45584"/>
    <cellStyle name="Separador de milhares 196 3 2" xfId="45585"/>
    <cellStyle name="Separador de milhares 196 3 2 2" xfId="45586"/>
    <cellStyle name="Separador de milhares 196 3 3" xfId="45587"/>
    <cellStyle name="Separador de milhares 196 3 4" xfId="45588"/>
    <cellStyle name="Separador de milhares 196 3 5" xfId="45589"/>
    <cellStyle name="Separador de milhares 196 3 6" xfId="45590"/>
    <cellStyle name="Separador de milhares 196 4" xfId="45591"/>
    <cellStyle name="Separador de milhares 196 4 2" xfId="45592"/>
    <cellStyle name="Separador de milhares 196 4 3" xfId="45593"/>
    <cellStyle name="Separador de milhares 196 4 4" xfId="45594"/>
    <cellStyle name="Separador de milhares 196 5" xfId="45595"/>
    <cellStyle name="Separador de milhares 196 6" xfId="45596"/>
    <cellStyle name="Separador de milhares 196 7" xfId="45597"/>
    <cellStyle name="Separador de milhares 196 8" xfId="45598"/>
    <cellStyle name="Separador de milhares 196 9" xfId="45599"/>
    <cellStyle name="Separador de milhares 197" xfId="45600"/>
    <cellStyle name="Separador de milhares 197 2" xfId="45601"/>
    <cellStyle name="Separador de milhares 197 3" xfId="45602"/>
    <cellStyle name="Separador de milhares 198" xfId="45603"/>
    <cellStyle name="Separador de milhares 199" xfId="45604"/>
    <cellStyle name="Separador de milhares 2" xfId="45"/>
    <cellStyle name="Separador de milhares 2 10" xfId="1332"/>
    <cellStyle name="Separador de milhares 2 10 2" xfId="1797"/>
    <cellStyle name="Separador de milhares 2 10 2 2" xfId="2086"/>
    <cellStyle name="Separador de milhares 2 11" xfId="1333"/>
    <cellStyle name="Separador de milhares 2 11 2" xfId="1798"/>
    <cellStyle name="Separador de milhares 2 11 2 2" xfId="2087"/>
    <cellStyle name="Separador de milhares 2 12" xfId="1334"/>
    <cellStyle name="Separador de milhares 2 12 2" xfId="1799"/>
    <cellStyle name="Separador de milhares 2 12 2 2" xfId="2088"/>
    <cellStyle name="Separador de milhares 2 13" xfId="1335"/>
    <cellStyle name="Separador de milhares 2 13 2" xfId="1800"/>
    <cellStyle name="Separador de milhares 2 13 2 2" xfId="2089"/>
    <cellStyle name="Separador de milhares 2 14" xfId="1336"/>
    <cellStyle name="Separador de milhares 2 14 2" xfId="1801"/>
    <cellStyle name="Separador de milhares 2 14 2 2" xfId="2090"/>
    <cellStyle name="Separador de milhares 2 15" xfId="1337"/>
    <cellStyle name="Separador de milhares 2 15 2" xfId="1802"/>
    <cellStyle name="Separador de milhares 2 15 2 2" xfId="2091"/>
    <cellStyle name="Separador de milhares 2 16" xfId="1338"/>
    <cellStyle name="Separador de milhares 2 16 2" xfId="1803"/>
    <cellStyle name="Separador de milhares 2 16 2 2" xfId="2092"/>
    <cellStyle name="Separador de milhares 2 17" xfId="1339"/>
    <cellStyle name="Separador de milhares 2 17 2" xfId="1804"/>
    <cellStyle name="Separador de milhares 2 17 2 2" xfId="2093"/>
    <cellStyle name="Separador de milhares 2 18" xfId="1340"/>
    <cellStyle name="Separador de milhares 2 18 2" xfId="1805"/>
    <cellStyle name="Separador de milhares 2 18 2 2" xfId="2094"/>
    <cellStyle name="Separador de milhares 2 19" xfId="1341"/>
    <cellStyle name="Separador de milhares 2 19 2" xfId="1806"/>
    <cellStyle name="Separador de milhares 2 19 2 2" xfId="2095"/>
    <cellStyle name="Separador de milhares 2 2" xfId="1342"/>
    <cellStyle name="Separador de milhares 2 2 10" xfId="1343"/>
    <cellStyle name="Separador de milhares 2 2 10 2" xfId="1807"/>
    <cellStyle name="Separador de milhares 2 2 10 2 2" xfId="2096"/>
    <cellStyle name="Separador de milhares 2 2 11" xfId="1344"/>
    <cellStyle name="Separador de milhares 2 2 11 2" xfId="1808"/>
    <cellStyle name="Separador de milhares 2 2 11 2 2" xfId="2097"/>
    <cellStyle name="Separador de milhares 2 2 12" xfId="1345"/>
    <cellStyle name="Separador de milhares 2 2 12 2" xfId="1809"/>
    <cellStyle name="Separador de milhares 2 2 12 2 2" xfId="2098"/>
    <cellStyle name="Separador de milhares 2 2 13" xfId="1810"/>
    <cellStyle name="Separador de milhares 2 2 13 2" xfId="2099"/>
    <cellStyle name="Separador de milhares 2 2 14" xfId="7195"/>
    <cellStyle name="Separador de milhares 2 2 14 2" xfId="7196"/>
    <cellStyle name="Separador de milhares 2 2 15" xfId="7197"/>
    <cellStyle name="Separador de milhares 2 2 2" xfId="1346"/>
    <cellStyle name="Separador de milhares 2 2 2 10" xfId="7198"/>
    <cellStyle name="Separador de milhares 2 2 2 11" xfId="7199"/>
    <cellStyle name="Separador de milhares 2 2 2 12" xfId="7200"/>
    <cellStyle name="Separador de milhares 2 2 2 13" xfId="7201"/>
    <cellStyle name="Separador de milhares 2 2 2 14" xfId="7202"/>
    <cellStyle name="Separador de milhares 2 2 2 2" xfId="1347"/>
    <cellStyle name="Separador de milhares 2 2 2 2 10" xfId="7203"/>
    <cellStyle name="Separador de milhares 2 2 2 2 10 2" xfId="7204"/>
    <cellStyle name="Separador de milhares 2 2 2 2 11" xfId="7205"/>
    <cellStyle name="Separador de milhares 2 2 2 2 11 2" xfId="7206"/>
    <cellStyle name="Separador de milhares 2 2 2 2 2" xfId="1811"/>
    <cellStyle name="Separador de milhares 2 2 2 2 2 2" xfId="2100"/>
    <cellStyle name="Separador de milhares 2 2 2 2 2 2 2" xfId="2916"/>
    <cellStyle name="Separador de milhares 2 2 2 2 2 2 2 2" xfId="7207"/>
    <cellStyle name="Separador de milhares 2 2 2 2 2 3" xfId="2917"/>
    <cellStyle name="Separador de milhares 2 2 2 2 3" xfId="2918"/>
    <cellStyle name="Separador de milhares 2 2 2 2 3 2" xfId="7208"/>
    <cellStyle name="Separador de milhares 2 2 2 2 4" xfId="2919"/>
    <cellStyle name="Separador de milhares 2 2 2 2 4 2" xfId="7209"/>
    <cellStyle name="Separador de milhares 2 2 2 2 5" xfId="7210"/>
    <cellStyle name="Separador de milhares 2 2 2 2 5 2" xfId="7211"/>
    <cellStyle name="Separador de milhares 2 2 2 2 6" xfId="7212"/>
    <cellStyle name="Separador de milhares 2 2 2 2 6 2" xfId="7213"/>
    <cellStyle name="Separador de milhares 2 2 2 2 7" xfId="7214"/>
    <cellStyle name="Separador de milhares 2 2 2 2 7 2" xfId="7215"/>
    <cellStyle name="Separador de milhares 2 2 2 2 8" xfId="7216"/>
    <cellStyle name="Separador de milhares 2 2 2 2 8 2" xfId="7217"/>
    <cellStyle name="Separador de milhares 2 2 2 2 9" xfId="7218"/>
    <cellStyle name="Separador de milhares 2 2 2 2 9 2" xfId="7219"/>
    <cellStyle name="Separador de milhares 2 2 2 3" xfId="1812"/>
    <cellStyle name="Separador de milhares 2 2 2 3 2" xfId="2101"/>
    <cellStyle name="Separador de milhares 2 2 2 3 2 2" xfId="2920"/>
    <cellStyle name="Separador de milhares 2 2 2 3 3" xfId="2921"/>
    <cellStyle name="Separador de milhares 2 2 2 4" xfId="2922"/>
    <cellStyle name="Separador de milhares 2 2 2 4 2" xfId="7220"/>
    <cellStyle name="Separador de milhares 2 2 2 4 2 2" xfId="7221"/>
    <cellStyle name="Separador de milhares 2 2 2 4 2 3" xfId="7222"/>
    <cellStyle name="Separador de milhares 2 2 2 5" xfId="2923"/>
    <cellStyle name="Separador de milhares 2 2 2 6" xfId="7223"/>
    <cellStyle name="Separador de milhares 2 2 2 7" xfId="7224"/>
    <cellStyle name="Separador de milhares 2 2 2 8" xfId="7225"/>
    <cellStyle name="Separador de milhares 2 2 2 9" xfId="7226"/>
    <cellStyle name="Separador de milhares 2 2 3" xfId="1348"/>
    <cellStyle name="Separador de milhares 2 2 3 2" xfId="1813"/>
    <cellStyle name="Separador de milhares 2 2 3 2 2" xfId="2102"/>
    <cellStyle name="Separador de milhares 2 2 3 2 2 2" xfId="2924"/>
    <cellStyle name="Separador de milhares 2 2 3 2 3" xfId="2925"/>
    <cellStyle name="Separador de milhares 2 2 3 3" xfId="2926"/>
    <cellStyle name="Separador de milhares 2 2 3 4" xfId="2927"/>
    <cellStyle name="Separador de milhares 2 2 4" xfId="1349"/>
    <cellStyle name="Separador de milhares 2 2 4 2" xfId="1814"/>
    <cellStyle name="Separador de milhares 2 2 4 2 2" xfId="2103"/>
    <cellStyle name="Separador de milhares 2 2 4 2 3" xfId="2928"/>
    <cellStyle name="Separador de milhares 2 2 4 3" xfId="2929"/>
    <cellStyle name="Separador de milhares 2 2 5" xfId="1350"/>
    <cellStyle name="Separador de milhares 2 2 5 10" xfId="7227"/>
    <cellStyle name="Separador de milhares 2 2 5 11" xfId="7228"/>
    <cellStyle name="Separador de milhares 2 2 5 12" xfId="7229"/>
    <cellStyle name="Separador de milhares 2 2 5 2" xfId="1815"/>
    <cellStyle name="Separador de milhares 2 2 5 2 2" xfId="2104"/>
    <cellStyle name="Separador de milhares 2 2 5 2 2 2" xfId="7230"/>
    <cellStyle name="Separador de milhares 2 2 5 2 2 3" xfId="7231"/>
    <cellStyle name="Separador de milhares 2 2 5 3" xfId="2930"/>
    <cellStyle name="Separador de milhares 2 2 5 4" xfId="7232"/>
    <cellStyle name="Separador de milhares 2 2 5 5" xfId="7233"/>
    <cellStyle name="Separador de milhares 2 2 5 6" xfId="7234"/>
    <cellStyle name="Separador de milhares 2 2 5 7" xfId="7235"/>
    <cellStyle name="Separador de milhares 2 2 5 8" xfId="7236"/>
    <cellStyle name="Separador de milhares 2 2 5 9" xfId="7237"/>
    <cellStyle name="Separador de milhares 2 2 6" xfId="1351"/>
    <cellStyle name="Separador de milhares 2 2 6 2" xfId="1816"/>
    <cellStyle name="Separador de milhares 2 2 6 2 2" xfId="2105"/>
    <cellStyle name="Separador de milhares 2 2 6 2 2 2" xfId="7238"/>
    <cellStyle name="Separador de milhares 2 2 6 3" xfId="7239"/>
    <cellStyle name="Separador de milhares 2 2 7" xfId="1352"/>
    <cellStyle name="Separador de milhares 2 2 7 2" xfId="1817"/>
    <cellStyle name="Separador de milhares 2 2 7 2 2" xfId="2106"/>
    <cellStyle name="Separador de milhares 2 2 8" xfId="1353"/>
    <cellStyle name="Separador de milhares 2 2 8 2" xfId="1818"/>
    <cellStyle name="Separador de milhares 2 2 8 2 2" xfId="2107"/>
    <cellStyle name="Separador de milhares 2 2 9" xfId="1354"/>
    <cellStyle name="Separador de milhares 2 2 9 2" xfId="1819"/>
    <cellStyle name="Separador de milhares 2 2 9 2 2" xfId="2108"/>
    <cellStyle name="Separador de milhares 2 20" xfId="1355"/>
    <cellStyle name="Separador de milhares 2 20 2" xfId="1820"/>
    <cellStyle name="Separador de milhares 2 20 2 2" xfId="2109"/>
    <cellStyle name="Separador de milhares 2 21" xfId="1356"/>
    <cellStyle name="Separador de milhares 2 21 2" xfId="1821"/>
    <cellStyle name="Separador de milhares 2 21 2 2" xfId="2110"/>
    <cellStyle name="Separador de milhares 2 22" xfId="1357"/>
    <cellStyle name="Separador de milhares 2 22 2" xfId="1822"/>
    <cellStyle name="Separador de milhares 2 22 2 2" xfId="2111"/>
    <cellStyle name="Separador de milhares 2 23" xfId="1358"/>
    <cellStyle name="Separador de milhares 2 23 2" xfId="1823"/>
    <cellStyle name="Separador de milhares 2 23 2 2" xfId="2112"/>
    <cellStyle name="Separador de milhares 2 24" xfId="1359"/>
    <cellStyle name="Separador de milhares 2 24 2" xfId="1824"/>
    <cellStyle name="Separador de milhares 2 24 2 2" xfId="2113"/>
    <cellStyle name="Separador de milhares 2 25" xfId="1360"/>
    <cellStyle name="Separador de milhares 2 25 2" xfId="1825"/>
    <cellStyle name="Separador de milhares 2 25 2 2" xfId="2114"/>
    <cellStyle name="Separador de milhares 2 26" xfId="1361"/>
    <cellStyle name="Separador de milhares 2 26 2" xfId="1826"/>
    <cellStyle name="Separador de milhares 2 26 2 2" xfId="2115"/>
    <cellStyle name="Separador de milhares 2 27" xfId="1362"/>
    <cellStyle name="Separador de milhares 2 27 2" xfId="1827"/>
    <cellStyle name="Separador de milhares 2 27 2 2" xfId="2116"/>
    <cellStyle name="Separador de milhares 2 28" xfId="1363"/>
    <cellStyle name="Separador de milhares 2 28 2" xfId="1828"/>
    <cellStyle name="Separador de milhares 2 28 2 2" xfId="2117"/>
    <cellStyle name="Separador de milhares 2 29" xfId="1364"/>
    <cellStyle name="Separador de milhares 2 29 2" xfId="1365"/>
    <cellStyle name="Separador de milhares 2 29 2 2" xfId="1829"/>
    <cellStyle name="Separador de milhares 2 29 2 2 2" xfId="2118"/>
    <cellStyle name="Separador de milhares 2 29 3" xfId="1830"/>
    <cellStyle name="Separador de milhares 2 29 3 2" xfId="2119"/>
    <cellStyle name="Separador de milhares 2 3" xfId="1366"/>
    <cellStyle name="Separador de milhares 2 3 2" xfId="1831"/>
    <cellStyle name="Separador de milhares 2 3 2 2" xfId="2120"/>
    <cellStyle name="Separador de milhares 2 3 2 2 2" xfId="2931"/>
    <cellStyle name="Separador de milhares 2 3 2 3" xfId="2932"/>
    <cellStyle name="Separador de milhares 2 3 3" xfId="2933"/>
    <cellStyle name="Separador de milhares 2 3 3 2" xfId="2934"/>
    <cellStyle name="Separador de milhares 2 3 4" xfId="2935"/>
    <cellStyle name="Separador de milhares 2 3 4 10" xfId="45605"/>
    <cellStyle name="Separador de milhares 2 3 4 2" xfId="45606"/>
    <cellStyle name="Separador de milhares 2 3 4 2 2" xfId="45607"/>
    <cellStyle name="Separador de milhares 2 3 4 2 2 2" xfId="45608"/>
    <cellStyle name="Separador de milhares 2 3 4 2 2 2 2" xfId="45609"/>
    <cellStyle name="Separador de milhares 2 3 4 2 2 3" xfId="45610"/>
    <cellStyle name="Separador de milhares 2 3 4 2 2 4" xfId="45611"/>
    <cellStyle name="Separador de milhares 2 3 4 2 2 5" xfId="45612"/>
    <cellStyle name="Separador de milhares 2 3 4 2 2 6" xfId="45613"/>
    <cellStyle name="Separador de milhares 2 3 4 2 3" xfId="45614"/>
    <cellStyle name="Separador de milhares 2 3 4 2 3 2" xfId="45615"/>
    <cellStyle name="Separador de milhares 2 3 4 2 3 3" xfId="45616"/>
    <cellStyle name="Separador de milhares 2 3 4 2 4" xfId="45617"/>
    <cellStyle name="Separador de milhares 2 3 4 2 5" xfId="45618"/>
    <cellStyle name="Separador de milhares 2 3 4 2 6" xfId="45619"/>
    <cellStyle name="Separador de milhares 2 3 4 2 7" xfId="45620"/>
    <cellStyle name="Separador de milhares 2 3 4 2 8" xfId="45621"/>
    <cellStyle name="Separador de milhares 2 3 4 3" xfId="45622"/>
    <cellStyle name="Separador de milhares 2 3 4 3 2" xfId="45623"/>
    <cellStyle name="Separador de milhares 2 3 4 3 2 2" xfId="45624"/>
    <cellStyle name="Separador de milhares 2 3 4 3 3" xfId="45625"/>
    <cellStyle name="Separador de milhares 2 3 4 3 4" xfId="45626"/>
    <cellStyle name="Separador de milhares 2 3 4 3 5" xfId="45627"/>
    <cellStyle name="Separador de milhares 2 3 4 3 6" xfId="45628"/>
    <cellStyle name="Separador de milhares 2 3 4 4" xfId="45629"/>
    <cellStyle name="Separador de milhares 2 3 4 4 2" xfId="45630"/>
    <cellStyle name="Separador de milhares 2 3 4 4 3" xfId="45631"/>
    <cellStyle name="Separador de milhares 2 3 4 4 4" xfId="45632"/>
    <cellStyle name="Separador de milhares 2 3 4 5" xfId="45633"/>
    <cellStyle name="Separador de milhares 2 3 4 6" xfId="45634"/>
    <cellStyle name="Separador de milhares 2 3 4 7" xfId="45635"/>
    <cellStyle name="Separador de milhares 2 3 4 8" xfId="45636"/>
    <cellStyle name="Separador de milhares 2 3 4 9" xfId="45637"/>
    <cellStyle name="Separador de milhares 2 30" xfId="1367"/>
    <cellStyle name="Separador de milhares 2 30 2" xfId="1832"/>
    <cellStyle name="Separador de milhares 2 30 2 2" xfId="2121"/>
    <cellStyle name="Separador de milhares 2 31" xfId="1368"/>
    <cellStyle name="Separador de milhares 2 31 2" xfId="1833"/>
    <cellStyle name="Separador de milhares 2 31 2 2" xfId="2122"/>
    <cellStyle name="Separador de milhares 2 32" xfId="1369"/>
    <cellStyle name="Separador de milhares 2 32 2" xfId="1834"/>
    <cellStyle name="Separador de milhares 2 32 2 2" xfId="2123"/>
    <cellStyle name="Separador de milhares 2 33" xfId="1370"/>
    <cellStyle name="Separador de milhares 2 33 2" xfId="1835"/>
    <cellStyle name="Separador de milhares 2 33 2 2" xfId="2124"/>
    <cellStyle name="Separador de milhares 2 34" xfId="1371"/>
    <cellStyle name="Separador de milhares 2 34 2" xfId="1836"/>
    <cellStyle name="Separador de milhares 2 34 2 2" xfId="2125"/>
    <cellStyle name="Separador de milhares 2 35" xfId="1372"/>
    <cellStyle name="Separador de milhares 2 35 2" xfId="1837"/>
    <cellStyle name="Separador de milhares 2 35 2 2" xfId="2126"/>
    <cellStyle name="Separador de milhares 2 36" xfId="1373"/>
    <cellStyle name="Separador de milhares 2 36 2" xfId="1838"/>
    <cellStyle name="Separador de milhares 2 36 2 2" xfId="2127"/>
    <cellStyle name="Separador de milhares 2 37" xfId="1374"/>
    <cellStyle name="Separador de milhares 2 37 2" xfId="1839"/>
    <cellStyle name="Separador de milhares 2 37 2 2" xfId="2128"/>
    <cellStyle name="Separador de milhares 2 38" xfId="1375"/>
    <cellStyle name="Separador de milhares 2 38 2" xfId="1840"/>
    <cellStyle name="Separador de milhares 2 38 2 2" xfId="2129"/>
    <cellStyle name="Separador de milhares 2 39" xfId="1376"/>
    <cellStyle name="Separador de milhares 2 39 2" xfId="1841"/>
    <cellStyle name="Separador de milhares 2 39 2 2" xfId="2130"/>
    <cellStyle name="Separador de milhares 2 4" xfId="1377"/>
    <cellStyle name="Separador de milhares 2 4 2" xfId="1842"/>
    <cellStyle name="Separador de milhares 2 4 2 2" xfId="2131"/>
    <cellStyle name="Separador de milhares 2 4 2 3" xfId="2936"/>
    <cellStyle name="Separador de milhares 2 4 3" xfId="2937"/>
    <cellStyle name="Separador de milhares 2 4 3 2" xfId="2938"/>
    <cellStyle name="Separador de milhares 2 4 4" xfId="2939"/>
    <cellStyle name="Separador de milhares 2 40" xfId="1378"/>
    <cellStyle name="Separador de milhares 2 40 2" xfId="1843"/>
    <cellStyle name="Separador de milhares 2 40 2 2" xfId="2132"/>
    <cellStyle name="Separador de milhares 2 41" xfId="1379"/>
    <cellStyle name="Separador de milhares 2 41 2" xfId="1844"/>
    <cellStyle name="Separador de milhares 2 41 2 2" xfId="2133"/>
    <cellStyle name="Separador de milhares 2 42" xfId="1380"/>
    <cellStyle name="Separador de milhares 2 42 2" xfId="1845"/>
    <cellStyle name="Separador de milhares 2 42 2 2" xfId="2134"/>
    <cellStyle name="Separador de milhares 2 43" xfId="1381"/>
    <cellStyle name="Separador de milhares 2 43 2" xfId="1846"/>
    <cellStyle name="Separador de milhares 2 43 2 2" xfId="2135"/>
    <cellStyle name="Separador de milhares 2 44" xfId="1847"/>
    <cellStyle name="Separador de milhares 2 44 2" xfId="2136"/>
    <cellStyle name="Separador de milhares 2 45" xfId="45638"/>
    <cellStyle name="Separador de milhares 2 45 2" xfId="45639"/>
    <cellStyle name="Separador de milhares 2 46" xfId="45640"/>
    <cellStyle name="Separador de milhares 2 46 2" xfId="45641"/>
    <cellStyle name="Separador de milhares 2 46 2 10" xfId="45642"/>
    <cellStyle name="Separador de milhares 2 46 2 2" xfId="45643"/>
    <cellStyle name="Separador de milhares 2 46 2 2 2" xfId="45644"/>
    <cellStyle name="Separador de milhares 2 46 2 2 2 2" xfId="45645"/>
    <cellStyle name="Separador de milhares 2 46 2 2 2 2 2" xfId="45646"/>
    <cellStyle name="Separador de milhares 2 46 2 2 2 3" xfId="45647"/>
    <cellStyle name="Separador de milhares 2 46 2 2 2 4" xfId="45648"/>
    <cellStyle name="Separador de milhares 2 46 2 2 2 5" xfId="45649"/>
    <cellStyle name="Separador de milhares 2 46 2 2 2 6" xfId="45650"/>
    <cellStyle name="Separador de milhares 2 46 2 2 3" xfId="45651"/>
    <cellStyle name="Separador de milhares 2 46 2 2 3 2" xfId="45652"/>
    <cellStyle name="Separador de milhares 2 46 2 2 3 3" xfId="45653"/>
    <cellStyle name="Separador de milhares 2 46 2 2 4" xfId="45654"/>
    <cellStyle name="Separador de milhares 2 46 2 2 5" xfId="45655"/>
    <cellStyle name="Separador de milhares 2 46 2 2 6" xfId="45656"/>
    <cellStyle name="Separador de milhares 2 46 2 2 7" xfId="45657"/>
    <cellStyle name="Separador de milhares 2 46 2 2 8" xfId="45658"/>
    <cellStyle name="Separador de milhares 2 46 2 3" xfId="45659"/>
    <cellStyle name="Separador de milhares 2 46 2 3 2" xfId="45660"/>
    <cellStyle name="Separador de milhares 2 46 2 3 2 2" xfId="45661"/>
    <cellStyle name="Separador de milhares 2 46 2 3 3" xfId="45662"/>
    <cellStyle name="Separador de milhares 2 46 2 3 4" xfId="45663"/>
    <cellStyle name="Separador de milhares 2 46 2 3 5" xfId="45664"/>
    <cellStyle name="Separador de milhares 2 46 2 3 6" xfId="45665"/>
    <cellStyle name="Separador de milhares 2 46 2 4" xfId="45666"/>
    <cellStyle name="Separador de milhares 2 46 2 4 2" xfId="45667"/>
    <cellStyle name="Separador de milhares 2 46 2 4 3" xfId="45668"/>
    <cellStyle name="Separador de milhares 2 46 2 4 4" xfId="45669"/>
    <cellStyle name="Separador de milhares 2 46 2 5" xfId="45670"/>
    <cellStyle name="Separador de milhares 2 46 2 6" xfId="45671"/>
    <cellStyle name="Separador de milhares 2 46 2 7" xfId="45672"/>
    <cellStyle name="Separador de milhares 2 46 2 8" xfId="45673"/>
    <cellStyle name="Separador de milhares 2 46 2 9" xfId="45674"/>
    <cellStyle name="Separador de milhares 2 47" xfId="45675"/>
    <cellStyle name="Separador de milhares 2 47 10" xfId="45676"/>
    <cellStyle name="Separador de milhares 2 47 2" xfId="45677"/>
    <cellStyle name="Separador de milhares 2 47 2 2" xfId="45678"/>
    <cellStyle name="Separador de milhares 2 47 2 2 2" xfId="45679"/>
    <cellStyle name="Separador de milhares 2 47 2 2 2 2" xfId="45680"/>
    <cellStyle name="Separador de milhares 2 47 2 2 3" xfId="45681"/>
    <cellStyle name="Separador de milhares 2 47 2 2 4" xfId="45682"/>
    <cellStyle name="Separador de milhares 2 47 2 2 5" xfId="45683"/>
    <cellStyle name="Separador de milhares 2 47 2 2 6" xfId="45684"/>
    <cellStyle name="Separador de milhares 2 47 2 3" xfId="45685"/>
    <cellStyle name="Separador de milhares 2 47 2 3 2" xfId="45686"/>
    <cellStyle name="Separador de milhares 2 47 2 3 3" xfId="45687"/>
    <cellStyle name="Separador de milhares 2 47 2 4" xfId="45688"/>
    <cellStyle name="Separador de milhares 2 47 2 5" xfId="45689"/>
    <cellStyle name="Separador de milhares 2 47 2 6" xfId="45690"/>
    <cellStyle name="Separador de milhares 2 47 2 7" xfId="45691"/>
    <cellStyle name="Separador de milhares 2 47 2 8" xfId="45692"/>
    <cellStyle name="Separador de milhares 2 47 3" xfId="45693"/>
    <cellStyle name="Separador de milhares 2 47 3 2" xfId="45694"/>
    <cellStyle name="Separador de milhares 2 47 3 2 2" xfId="45695"/>
    <cellStyle name="Separador de milhares 2 47 3 3" xfId="45696"/>
    <cellStyle name="Separador de milhares 2 47 3 4" xfId="45697"/>
    <cellStyle name="Separador de milhares 2 47 3 5" xfId="45698"/>
    <cellStyle name="Separador de milhares 2 47 3 6" xfId="45699"/>
    <cellStyle name="Separador de milhares 2 47 4" xfId="45700"/>
    <cellStyle name="Separador de milhares 2 47 4 2" xfId="45701"/>
    <cellStyle name="Separador de milhares 2 47 4 3" xfId="45702"/>
    <cellStyle name="Separador de milhares 2 47 4 4" xfId="45703"/>
    <cellStyle name="Separador de milhares 2 47 5" xfId="45704"/>
    <cellStyle name="Separador de milhares 2 47 6" xfId="45705"/>
    <cellStyle name="Separador de milhares 2 47 7" xfId="45706"/>
    <cellStyle name="Separador de milhares 2 47 8" xfId="45707"/>
    <cellStyle name="Separador de milhares 2 47 9" xfId="45708"/>
    <cellStyle name="Separador de milhares 2 48" xfId="45709"/>
    <cellStyle name="Separador de milhares 2 48 10" xfId="45710"/>
    <cellStyle name="Separador de milhares 2 48 2" xfId="45711"/>
    <cellStyle name="Separador de milhares 2 48 2 2" xfId="45712"/>
    <cellStyle name="Separador de milhares 2 48 2 2 2" xfId="45713"/>
    <cellStyle name="Separador de milhares 2 48 2 2 2 2" xfId="45714"/>
    <cellStyle name="Separador de milhares 2 48 2 2 3" xfId="45715"/>
    <cellStyle name="Separador de milhares 2 48 2 2 4" xfId="45716"/>
    <cellStyle name="Separador de milhares 2 48 2 2 5" xfId="45717"/>
    <cellStyle name="Separador de milhares 2 48 2 2 6" xfId="45718"/>
    <cellStyle name="Separador de milhares 2 48 2 3" xfId="45719"/>
    <cellStyle name="Separador de milhares 2 48 2 3 2" xfId="45720"/>
    <cellStyle name="Separador de milhares 2 48 2 3 3" xfId="45721"/>
    <cellStyle name="Separador de milhares 2 48 2 4" xfId="45722"/>
    <cellStyle name="Separador de milhares 2 48 2 5" xfId="45723"/>
    <cellStyle name="Separador de milhares 2 48 2 6" xfId="45724"/>
    <cellStyle name="Separador de milhares 2 48 2 7" xfId="45725"/>
    <cellStyle name="Separador de milhares 2 48 2 8" xfId="45726"/>
    <cellStyle name="Separador de milhares 2 48 3" xfId="45727"/>
    <cellStyle name="Separador de milhares 2 48 3 2" xfId="45728"/>
    <cellStyle name="Separador de milhares 2 48 3 2 2" xfId="45729"/>
    <cellStyle name="Separador de milhares 2 48 3 3" xfId="45730"/>
    <cellStyle name="Separador de milhares 2 48 3 4" xfId="45731"/>
    <cellStyle name="Separador de milhares 2 48 3 5" xfId="45732"/>
    <cellStyle name="Separador de milhares 2 48 3 6" xfId="45733"/>
    <cellStyle name="Separador de milhares 2 48 4" xfId="45734"/>
    <cellStyle name="Separador de milhares 2 48 4 2" xfId="45735"/>
    <cellStyle name="Separador de milhares 2 48 4 3" xfId="45736"/>
    <cellStyle name="Separador de milhares 2 48 4 4" xfId="45737"/>
    <cellStyle name="Separador de milhares 2 48 5" xfId="45738"/>
    <cellStyle name="Separador de milhares 2 48 6" xfId="45739"/>
    <cellStyle name="Separador de milhares 2 48 7" xfId="45740"/>
    <cellStyle name="Separador de milhares 2 48 8" xfId="45741"/>
    <cellStyle name="Separador de milhares 2 48 9" xfId="45742"/>
    <cellStyle name="Separador de milhares 2 5" xfId="1382"/>
    <cellStyle name="Separador de milhares 2 5 10" xfId="7240"/>
    <cellStyle name="Separador de milhares 2 5 10 2" xfId="7241"/>
    <cellStyle name="Separador de milhares 2 5 11" xfId="7242"/>
    <cellStyle name="Separador de milhares 2 5 11 2" xfId="7243"/>
    <cellStyle name="Separador de milhares 2 5 12" xfId="7244"/>
    <cellStyle name="Separador de milhares 2 5 12 2" xfId="7245"/>
    <cellStyle name="Separador de milhares 2 5 2" xfId="1848"/>
    <cellStyle name="Separador de milhares 2 5 2 10" xfId="7246"/>
    <cellStyle name="Separador de milhares 2 5 2 11" xfId="7247"/>
    <cellStyle name="Separador de milhares 2 5 2 12" xfId="7248"/>
    <cellStyle name="Separador de milhares 2 5 2 2" xfId="2137"/>
    <cellStyle name="Separador de milhares 2 5 2 2 2" xfId="7249"/>
    <cellStyle name="Separador de milhares 2 5 2 2 2 2" xfId="7250"/>
    <cellStyle name="Separador de milhares 2 5 2 2 2 3" xfId="7251"/>
    <cellStyle name="Separador de milhares 2 5 2 3" xfId="7252"/>
    <cellStyle name="Separador de milhares 2 5 2 4" xfId="7253"/>
    <cellStyle name="Separador de milhares 2 5 2 5" xfId="7254"/>
    <cellStyle name="Separador de milhares 2 5 2 6" xfId="7255"/>
    <cellStyle name="Separador de milhares 2 5 2 7" xfId="7256"/>
    <cellStyle name="Separador de milhares 2 5 2 8" xfId="7257"/>
    <cellStyle name="Separador de milhares 2 5 2 9" xfId="7258"/>
    <cellStyle name="Separador de milhares 2 5 3" xfId="7259"/>
    <cellStyle name="Separador de milhares 2 5 4" xfId="7260"/>
    <cellStyle name="Separador de milhares 2 5 4 2" xfId="7261"/>
    <cellStyle name="Separador de milhares 2 5 4 2 2" xfId="7262"/>
    <cellStyle name="Separador de milhares 2 5 4 2 2 2" xfId="7263"/>
    <cellStyle name="Separador de milhares 2 5 4 3" xfId="7264"/>
    <cellStyle name="Separador de milhares 2 5 5" xfId="7265"/>
    <cellStyle name="Separador de milhares 2 5 5 2" xfId="7266"/>
    <cellStyle name="Separador de milhares 2 5 6" xfId="7267"/>
    <cellStyle name="Separador de milhares 2 5 6 2" xfId="7268"/>
    <cellStyle name="Separador de milhares 2 5 7" xfId="7269"/>
    <cellStyle name="Separador de milhares 2 5 7 2" xfId="7270"/>
    <cellStyle name="Separador de milhares 2 5 8" xfId="7271"/>
    <cellStyle name="Separador de milhares 2 5 8 2" xfId="7272"/>
    <cellStyle name="Separador de milhares 2 5 9" xfId="7273"/>
    <cellStyle name="Separador de milhares 2 5 9 2" xfId="7274"/>
    <cellStyle name="Separador de milhares 2 6" xfId="1383"/>
    <cellStyle name="Separador de milhares 2 6 2" xfId="1849"/>
    <cellStyle name="Separador de milhares 2 6 2 2" xfId="2138"/>
    <cellStyle name="Separador de milhares 2 6 3" xfId="45743"/>
    <cellStyle name="Separador de milhares 2 6 3 2" xfId="45744"/>
    <cellStyle name="Separador de milhares 2 6 4" xfId="45745"/>
    <cellStyle name="Separador de milhares 2 7" xfId="1384"/>
    <cellStyle name="Separador de milhares 2 7 10" xfId="7275"/>
    <cellStyle name="Separador de milhares 2 7 10 2" xfId="7276"/>
    <cellStyle name="Separador de milhares 2 7 11" xfId="7277"/>
    <cellStyle name="Separador de milhares 2 7 11 2" xfId="7278"/>
    <cellStyle name="Separador de milhares 2 7 2" xfId="1850"/>
    <cellStyle name="Separador de milhares 2 7 2 2" xfId="2139"/>
    <cellStyle name="Separador de milhares 2 7 2 2 2" xfId="7279"/>
    <cellStyle name="Separador de milhares 2 7 2 2 2 2" xfId="7280"/>
    <cellStyle name="Separador de milhares 2 7 2 3" xfId="7281"/>
    <cellStyle name="Separador de milhares 2 7 3" xfId="7282"/>
    <cellStyle name="Separador de milhares 2 7 3 2" xfId="7283"/>
    <cellStyle name="Separador de milhares 2 7 4" xfId="7284"/>
    <cellStyle name="Separador de milhares 2 7 4 2" xfId="7285"/>
    <cellStyle name="Separador de milhares 2 7 5" xfId="7286"/>
    <cellStyle name="Separador de milhares 2 7 5 2" xfId="7287"/>
    <cellStyle name="Separador de milhares 2 7 6" xfId="7288"/>
    <cellStyle name="Separador de milhares 2 7 6 2" xfId="7289"/>
    <cellStyle name="Separador de milhares 2 7 7" xfId="7290"/>
    <cellStyle name="Separador de milhares 2 7 7 2" xfId="7291"/>
    <cellStyle name="Separador de milhares 2 7 8" xfId="7292"/>
    <cellStyle name="Separador de milhares 2 7 8 2" xfId="7293"/>
    <cellStyle name="Separador de milhares 2 7 9" xfId="7294"/>
    <cellStyle name="Separador de milhares 2 7 9 2" xfId="7295"/>
    <cellStyle name="Separador de milhares 2 8" xfId="1385"/>
    <cellStyle name="Separador de milhares 2 8 2" xfId="1851"/>
    <cellStyle name="Separador de milhares 2 8 2 2" xfId="2140"/>
    <cellStyle name="Separador de milhares 2 8 2 3" xfId="7296"/>
    <cellStyle name="Separador de milhares 2 8 3" xfId="45746"/>
    <cellStyle name="Separador de milhares 2 8 3 2" xfId="45747"/>
    <cellStyle name="Separador de milhares 2 8 4" xfId="45748"/>
    <cellStyle name="Separador de milhares 2 9" xfId="1386"/>
    <cellStyle name="Separador de milhares 2 9 2" xfId="1852"/>
    <cellStyle name="Separador de milhares 2 9 2 2" xfId="2141"/>
    <cellStyle name="Separador de milhares 2 9 3" xfId="2747"/>
    <cellStyle name="Separador de milhares 2 9 4" xfId="45749"/>
    <cellStyle name="Separador de milhares 2 9 4 2" xfId="45750"/>
    <cellStyle name="Separador de milhares 2 9 4 2 10" xfId="45751"/>
    <cellStyle name="Separador de milhares 2 9 4 2 2" xfId="45752"/>
    <cellStyle name="Separador de milhares 2 9 4 2 2 2" xfId="45753"/>
    <cellStyle name="Separador de milhares 2 9 4 2 2 2 2" xfId="45754"/>
    <cellStyle name="Separador de milhares 2 9 4 2 2 2 2 2" xfId="45755"/>
    <cellStyle name="Separador de milhares 2 9 4 2 2 2 3" xfId="45756"/>
    <cellStyle name="Separador de milhares 2 9 4 2 2 2 4" xfId="45757"/>
    <cellStyle name="Separador de milhares 2 9 4 2 2 2 5" xfId="45758"/>
    <cellStyle name="Separador de milhares 2 9 4 2 2 2 6" xfId="45759"/>
    <cellStyle name="Separador de milhares 2 9 4 2 2 3" xfId="45760"/>
    <cellStyle name="Separador de milhares 2 9 4 2 2 3 2" xfId="45761"/>
    <cellStyle name="Separador de milhares 2 9 4 2 2 3 3" xfId="45762"/>
    <cellStyle name="Separador de milhares 2 9 4 2 2 4" xfId="45763"/>
    <cellStyle name="Separador de milhares 2 9 4 2 2 5" xfId="45764"/>
    <cellStyle name="Separador de milhares 2 9 4 2 2 6" xfId="45765"/>
    <cellStyle name="Separador de milhares 2 9 4 2 2 7" xfId="45766"/>
    <cellStyle name="Separador de milhares 2 9 4 2 2 8" xfId="45767"/>
    <cellStyle name="Separador de milhares 2 9 4 2 3" xfId="45768"/>
    <cellStyle name="Separador de milhares 2 9 4 2 3 2" xfId="45769"/>
    <cellStyle name="Separador de milhares 2 9 4 2 3 2 2" xfId="45770"/>
    <cellStyle name="Separador de milhares 2 9 4 2 3 3" xfId="45771"/>
    <cellStyle name="Separador de milhares 2 9 4 2 3 4" xfId="45772"/>
    <cellStyle name="Separador de milhares 2 9 4 2 3 5" xfId="45773"/>
    <cellStyle name="Separador de milhares 2 9 4 2 3 6" xfId="45774"/>
    <cellStyle name="Separador de milhares 2 9 4 2 4" xfId="45775"/>
    <cellStyle name="Separador de milhares 2 9 4 2 4 2" xfId="45776"/>
    <cellStyle name="Separador de milhares 2 9 4 2 4 3" xfId="45777"/>
    <cellStyle name="Separador de milhares 2 9 4 2 4 4" xfId="45778"/>
    <cellStyle name="Separador de milhares 2 9 4 2 5" xfId="45779"/>
    <cellStyle name="Separador de milhares 2 9 4 2 6" xfId="45780"/>
    <cellStyle name="Separador de milhares 2 9 4 2 7" xfId="45781"/>
    <cellStyle name="Separador de milhares 2 9 4 2 8" xfId="45782"/>
    <cellStyle name="Separador de milhares 2 9 4 2 9" xfId="45783"/>
    <cellStyle name="Separador de milhares 2 9 4 3" xfId="45784"/>
    <cellStyle name="Separador de milhares 2 9 4 4" xfId="45785"/>
    <cellStyle name="Separador de milhares 2 9 5" xfId="45786"/>
    <cellStyle name="Separador de milhares 2 9 6" xfId="45787"/>
    <cellStyle name="Separador de milhares 2 9 6 10" xfId="45788"/>
    <cellStyle name="Separador de milhares 2 9 6 2" xfId="45789"/>
    <cellStyle name="Separador de milhares 2 9 6 2 2" xfId="45790"/>
    <cellStyle name="Separador de milhares 2 9 6 2 2 2" xfId="45791"/>
    <cellStyle name="Separador de milhares 2 9 6 2 2 2 2" xfId="45792"/>
    <cellStyle name="Separador de milhares 2 9 6 2 2 3" xfId="45793"/>
    <cellStyle name="Separador de milhares 2 9 6 2 2 4" xfId="45794"/>
    <cellStyle name="Separador de milhares 2 9 6 2 2 5" xfId="45795"/>
    <cellStyle name="Separador de milhares 2 9 6 2 2 6" xfId="45796"/>
    <cellStyle name="Separador de milhares 2 9 6 2 3" xfId="45797"/>
    <cellStyle name="Separador de milhares 2 9 6 2 3 2" xfId="45798"/>
    <cellStyle name="Separador de milhares 2 9 6 2 3 3" xfId="45799"/>
    <cellStyle name="Separador de milhares 2 9 6 2 4" xfId="45800"/>
    <cellStyle name="Separador de milhares 2 9 6 2 5" xfId="45801"/>
    <cellStyle name="Separador de milhares 2 9 6 2 6" xfId="45802"/>
    <cellStyle name="Separador de milhares 2 9 6 2 7" xfId="45803"/>
    <cellStyle name="Separador de milhares 2 9 6 2 8" xfId="45804"/>
    <cellStyle name="Separador de milhares 2 9 6 3" xfId="45805"/>
    <cellStyle name="Separador de milhares 2 9 6 3 2" xfId="45806"/>
    <cellStyle name="Separador de milhares 2 9 6 3 2 2" xfId="45807"/>
    <cellStyle name="Separador de milhares 2 9 6 3 3" xfId="45808"/>
    <cellStyle name="Separador de milhares 2 9 6 3 4" xfId="45809"/>
    <cellStyle name="Separador de milhares 2 9 6 3 5" xfId="45810"/>
    <cellStyle name="Separador de milhares 2 9 6 3 6" xfId="45811"/>
    <cellStyle name="Separador de milhares 2 9 6 4" xfId="45812"/>
    <cellStyle name="Separador de milhares 2 9 6 4 2" xfId="45813"/>
    <cellStyle name="Separador de milhares 2 9 6 4 3" xfId="45814"/>
    <cellStyle name="Separador de milhares 2 9 6 4 4" xfId="45815"/>
    <cellStyle name="Separador de milhares 2 9 6 5" xfId="45816"/>
    <cellStyle name="Separador de milhares 2 9 6 6" xfId="45817"/>
    <cellStyle name="Separador de milhares 2 9 6 7" xfId="45818"/>
    <cellStyle name="Separador de milhares 2 9 6 8" xfId="45819"/>
    <cellStyle name="Separador de milhares 2 9 6 9" xfId="45820"/>
    <cellStyle name="Separador de milhares 20" xfId="1387"/>
    <cellStyle name="Separador de milhares 20 2" xfId="1853"/>
    <cellStyle name="Separador de milhares 20 2 2" xfId="2142"/>
    <cellStyle name="Separador de milhares 21" xfId="1388"/>
    <cellStyle name="Separador de milhares 21 2" xfId="1854"/>
    <cellStyle name="Separador de milhares 21 2 2" xfId="2143"/>
    <cellStyle name="Separador de milhares 22" xfId="1389"/>
    <cellStyle name="Separador de milhares 22 2" xfId="1390"/>
    <cellStyle name="Separador de milhares 22 2 2" xfId="1855"/>
    <cellStyle name="Separador de milhares 22 2 2 2" xfId="2144"/>
    <cellStyle name="Separador de milhares 22 3" xfId="1856"/>
    <cellStyle name="Separador de milhares 22 3 2" xfId="2145"/>
    <cellStyle name="Separador de milhares 23" xfId="1391"/>
    <cellStyle name="Separador de milhares 23 2" xfId="1857"/>
    <cellStyle name="Separador de milhares 23 2 2" xfId="2146"/>
    <cellStyle name="Separador de milhares 24" xfId="1392"/>
    <cellStyle name="Separador de milhares 24 2" xfId="1858"/>
    <cellStyle name="Separador de milhares 24 2 2" xfId="2147"/>
    <cellStyle name="Separador de milhares 25" xfId="1393"/>
    <cellStyle name="Separador de milhares 25 2" xfId="1394"/>
    <cellStyle name="Separador de milhares 25 2 2" xfId="1859"/>
    <cellStyle name="Separador de milhares 25 2 2 2" xfId="2148"/>
    <cellStyle name="Separador de milhares 25 3" xfId="1860"/>
    <cellStyle name="Separador de milhares 25 3 2" xfId="2149"/>
    <cellStyle name="Separador de milhares 26" xfId="1395"/>
    <cellStyle name="Separador de milhares 26 2" xfId="1396"/>
    <cellStyle name="Separador de milhares 26 2 2" xfId="1861"/>
    <cellStyle name="Separador de milhares 26 2 2 2" xfId="2150"/>
    <cellStyle name="Separador de milhares 26 3" xfId="1862"/>
    <cellStyle name="Separador de milhares 26 3 2" xfId="2151"/>
    <cellStyle name="Separador de milhares 27" xfId="1397"/>
    <cellStyle name="Separador de milhares 27 2" xfId="1863"/>
    <cellStyle name="Separador de milhares 27 2 2" xfId="2152"/>
    <cellStyle name="Separador de milhares 28" xfId="1398"/>
    <cellStyle name="Separador de milhares 28 2" xfId="1864"/>
    <cellStyle name="Separador de milhares 28 2 2" xfId="2153"/>
    <cellStyle name="Separador de milhares 29" xfId="1399"/>
    <cellStyle name="Separador de milhares 29 2" xfId="1865"/>
    <cellStyle name="Separador de milhares 29 2 2" xfId="2154"/>
    <cellStyle name="Separador de milhares 3" xfId="1400"/>
    <cellStyle name="Separador de milhares 3 10" xfId="45821"/>
    <cellStyle name="Separador de milhares 3 11" xfId="45822"/>
    <cellStyle name="Separador de milhares 3 11 2" xfId="45823"/>
    <cellStyle name="Separador de milhares 3 11 3" xfId="45824"/>
    <cellStyle name="Separador de milhares 3 12" xfId="45825"/>
    <cellStyle name="Separador de milhares 3 13" xfId="45826"/>
    <cellStyle name="Separador de milhares 3 2" xfId="1866"/>
    <cellStyle name="Separador de milhares 3 2 2" xfId="2155"/>
    <cellStyle name="Separador de milhares 3 2 2 2" xfId="45827"/>
    <cellStyle name="Separador de milhares 3 2 2 2 2" xfId="45828"/>
    <cellStyle name="Separador de milhares 3 2 3" xfId="45829"/>
    <cellStyle name="Separador de milhares 3 2 3 2" xfId="45830"/>
    <cellStyle name="Separador de milhares 3 2 4" xfId="45831"/>
    <cellStyle name="Separador de milhares 3 2 4 2" xfId="45832"/>
    <cellStyle name="Separador de milhares 3 2 4 2 10" xfId="45833"/>
    <cellStyle name="Separador de milhares 3 2 4 2 2" xfId="45834"/>
    <cellStyle name="Separador de milhares 3 2 4 2 2 2" xfId="45835"/>
    <cellStyle name="Separador de milhares 3 2 4 2 2 2 2" xfId="45836"/>
    <cellStyle name="Separador de milhares 3 2 4 2 2 2 2 2" xfId="45837"/>
    <cellStyle name="Separador de milhares 3 2 4 2 2 2 3" xfId="45838"/>
    <cellStyle name="Separador de milhares 3 2 4 2 2 2 4" xfId="45839"/>
    <cellStyle name="Separador de milhares 3 2 4 2 2 2 5" xfId="45840"/>
    <cellStyle name="Separador de milhares 3 2 4 2 2 2 6" xfId="45841"/>
    <cellStyle name="Separador de milhares 3 2 4 2 2 3" xfId="45842"/>
    <cellStyle name="Separador de milhares 3 2 4 2 2 3 2" xfId="45843"/>
    <cellStyle name="Separador de milhares 3 2 4 2 2 3 3" xfId="45844"/>
    <cellStyle name="Separador de milhares 3 2 4 2 2 4" xfId="45845"/>
    <cellStyle name="Separador de milhares 3 2 4 2 2 5" xfId="45846"/>
    <cellStyle name="Separador de milhares 3 2 4 2 2 6" xfId="45847"/>
    <cellStyle name="Separador de milhares 3 2 4 2 2 7" xfId="45848"/>
    <cellStyle name="Separador de milhares 3 2 4 2 2 8" xfId="45849"/>
    <cellStyle name="Separador de milhares 3 2 4 2 3" xfId="45850"/>
    <cellStyle name="Separador de milhares 3 2 4 2 3 2" xfId="45851"/>
    <cellStyle name="Separador de milhares 3 2 4 2 3 2 2" xfId="45852"/>
    <cellStyle name="Separador de milhares 3 2 4 2 3 3" xfId="45853"/>
    <cellStyle name="Separador de milhares 3 2 4 2 3 4" xfId="45854"/>
    <cellStyle name="Separador de milhares 3 2 4 2 3 5" xfId="45855"/>
    <cellStyle name="Separador de milhares 3 2 4 2 3 6" xfId="45856"/>
    <cellStyle name="Separador de milhares 3 2 4 2 4" xfId="45857"/>
    <cellStyle name="Separador de milhares 3 2 4 2 4 2" xfId="45858"/>
    <cellStyle name="Separador de milhares 3 2 4 2 4 3" xfId="45859"/>
    <cellStyle name="Separador de milhares 3 2 4 2 4 4" xfId="45860"/>
    <cellStyle name="Separador de milhares 3 2 4 2 5" xfId="45861"/>
    <cellStyle name="Separador de milhares 3 2 4 2 6" xfId="45862"/>
    <cellStyle name="Separador de milhares 3 2 4 2 7" xfId="45863"/>
    <cellStyle name="Separador de milhares 3 2 4 2 8" xfId="45864"/>
    <cellStyle name="Separador de milhares 3 2 4 2 9" xfId="45865"/>
    <cellStyle name="Separador de milhares 3 2 4 3" xfId="45866"/>
    <cellStyle name="Separador de milhares 3 2 4 4" xfId="45867"/>
    <cellStyle name="Separador de milhares 3 2 5" xfId="45868"/>
    <cellStyle name="Separador de milhares 3 2 5 10" xfId="45869"/>
    <cellStyle name="Separador de milhares 3 2 5 2" xfId="45870"/>
    <cellStyle name="Separador de milhares 3 2 5 2 2" xfId="45871"/>
    <cellStyle name="Separador de milhares 3 2 5 2 2 2" xfId="45872"/>
    <cellStyle name="Separador de milhares 3 2 5 2 2 2 2" xfId="45873"/>
    <cellStyle name="Separador de milhares 3 2 5 2 2 3" xfId="45874"/>
    <cellStyle name="Separador de milhares 3 2 5 2 2 4" xfId="45875"/>
    <cellStyle name="Separador de milhares 3 2 5 2 2 5" xfId="45876"/>
    <cellStyle name="Separador de milhares 3 2 5 2 2 6" xfId="45877"/>
    <cellStyle name="Separador de milhares 3 2 5 2 3" xfId="45878"/>
    <cellStyle name="Separador de milhares 3 2 5 2 3 2" xfId="45879"/>
    <cellStyle name="Separador de milhares 3 2 5 2 3 3" xfId="45880"/>
    <cellStyle name="Separador de milhares 3 2 5 2 4" xfId="45881"/>
    <cellStyle name="Separador de milhares 3 2 5 2 5" xfId="45882"/>
    <cellStyle name="Separador de milhares 3 2 5 2 6" xfId="45883"/>
    <cellStyle name="Separador de milhares 3 2 5 2 7" xfId="45884"/>
    <cellStyle name="Separador de milhares 3 2 5 2 8" xfId="45885"/>
    <cellStyle name="Separador de milhares 3 2 5 3" xfId="45886"/>
    <cellStyle name="Separador de milhares 3 2 5 3 2" xfId="45887"/>
    <cellStyle name="Separador de milhares 3 2 5 3 2 2" xfId="45888"/>
    <cellStyle name="Separador de milhares 3 2 5 3 3" xfId="45889"/>
    <cellStyle name="Separador de milhares 3 2 5 3 4" xfId="45890"/>
    <cellStyle name="Separador de milhares 3 2 5 3 5" xfId="45891"/>
    <cellStyle name="Separador de milhares 3 2 5 3 6" xfId="45892"/>
    <cellStyle name="Separador de milhares 3 2 5 4" xfId="45893"/>
    <cellStyle name="Separador de milhares 3 2 5 4 2" xfId="45894"/>
    <cellStyle name="Separador de milhares 3 2 5 4 3" xfId="45895"/>
    <cellStyle name="Separador de milhares 3 2 5 4 4" xfId="45896"/>
    <cellStyle name="Separador de milhares 3 2 5 5" xfId="45897"/>
    <cellStyle name="Separador de milhares 3 2 5 6" xfId="45898"/>
    <cellStyle name="Separador de milhares 3 2 5 7" xfId="45899"/>
    <cellStyle name="Separador de milhares 3 2 5 8" xfId="45900"/>
    <cellStyle name="Separador de milhares 3 2 5 9" xfId="45901"/>
    <cellStyle name="Separador de milhares 3 3" xfId="1401"/>
    <cellStyle name="Separador de milhares 3 3 2" xfId="1867"/>
    <cellStyle name="Separador de milhares 3 3 2 2" xfId="2156"/>
    <cellStyle name="Separador de milhares 3 3 2 3" xfId="45902"/>
    <cellStyle name="Separador de milhares 3 3 3" xfId="2748"/>
    <cellStyle name="Separador de milhares 3 3 4" xfId="45903"/>
    <cellStyle name="Separador de milhares 3 4" xfId="1964"/>
    <cellStyle name="Separador de milhares 3 4 2" xfId="45904"/>
    <cellStyle name="Separador de milhares 3 4 2 10" xfId="45905"/>
    <cellStyle name="Separador de milhares 3 4 2 2" xfId="45906"/>
    <cellStyle name="Separador de milhares 3 4 2 2 2" xfId="45907"/>
    <cellStyle name="Separador de milhares 3 4 2 2 2 2" xfId="45908"/>
    <cellStyle name="Separador de milhares 3 4 2 2 2 2 2" xfId="45909"/>
    <cellStyle name="Separador de milhares 3 4 2 2 2 3" xfId="45910"/>
    <cellStyle name="Separador de milhares 3 4 2 2 2 4" xfId="45911"/>
    <cellStyle name="Separador de milhares 3 4 2 2 2 5" xfId="45912"/>
    <cellStyle name="Separador de milhares 3 4 2 2 2 6" xfId="45913"/>
    <cellStyle name="Separador de milhares 3 4 2 2 3" xfId="45914"/>
    <cellStyle name="Separador de milhares 3 4 2 2 3 2" xfId="45915"/>
    <cellStyle name="Separador de milhares 3 4 2 2 3 3" xfId="45916"/>
    <cellStyle name="Separador de milhares 3 4 2 2 4" xfId="45917"/>
    <cellStyle name="Separador de milhares 3 4 2 2 5" xfId="45918"/>
    <cellStyle name="Separador de milhares 3 4 2 2 6" xfId="45919"/>
    <cellStyle name="Separador de milhares 3 4 2 2 7" xfId="45920"/>
    <cellStyle name="Separador de milhares 3 4 2 2 8" xfId="45921"/>
    <cellStyle name="Separador de milhares 3 4 2 3" xfId="45922"/>
    <cellStyle name="Separador de milhares 3 4 2 3 2" xfId="45923"/>
    <cellStyle name="Separador de milhares 3 4 2 3 2 2" xfId="45924"/>
    <cellStyle name="Separador de milhares 3 4 2 3 3" xfId="45925"/>
    <cellStyle name="Separador de milhares 3 4 2 3 4" xfId="45926"/>
    <cellStyle name="Separador de milhares 3 4 2 3 5" xfId="45927"/>
    <cellStyle name="Separador de milhares 3 4 2 3 6" xfId="45928"/>
    <cellStyle name="Separador de milhares 3 4 2 4" xfId="45929"/>
    <cellStyle name="Separador de milhares 3 4 2 4 2" xfId="45930"/>
    <cellStyle name="Separador de milhares 3 4 2 4 3" xfId="45931"/>
    <cellStyle name="Separador de milhares 3 4 2 4 4" xfId="45932"/>
    <cellStyle name="Separador de milhares 3 4 2 5" xfId="45933"/>
    <cellStyle name="Separador de milhares 3 4 2 6" xfId="45934"/>
    <cellStyle name="Separador de milhares 3 4 2 7" xfId="45935"/>
    <cellStyle name="Separador de milhares 3 4 2 8" xfId="45936"/>
    <cellStyle name="Separador de milhares 3 4 2 9" xfId="45937"/>
    <cellStyle name="Separador de milhares 3 4 3" xfId="45938"/>
    <cellStyle name="Separador de milhares 3 4 3 10" xfId="45939"/>
    <cellStyle name="Separador de milhares 3 4 3 2" xfId="45940"/>
    <cellStyle name="Separador de milhares 3 4 3 2 2" xfId="45941"/>
    <cellStyle name="Separador de milhares 3 4 3 2 2 2" xfId="45942"/>
    <cellStyle name="Separador de milhares 3 4 3 2 2 2 2" xfId="45943"/>
    <cellStyle name="Separador de milhares 3 4 3 2 2 3" xfId="45944"/>
    <cellStyle name="Separador de milhares 3 4 3 2 2 4" xfId="45945"/>
    <cellStyle name="Separador de milhares 3 4 3 2 2 5" xfId="45946"/>
    <cellStyle name="Separador de milhares 3 4 3 2 2 6" xfId="45947"/>
    <cellStyle name="Separador de milhares 3 4 3 2 3" xfId="45948"/>
    <cellStyle name="Separador de milhares 3 4 3 2 3 2" xfId="45949"/>
    <cellStyle name="Separador de milhares 3 4 3 2 3 3" xfId="45950"/>
    <cellStyle name="Separador de milhares 3 4 3 2 4" xfId="45951"/>
    <cellStyle name="Separador de milhares 3 4 3 2 5" xfId="45952"/>
    <cellStyle name="Separador de milhares 3 4 3 2 6" xfId="45953"/>
    <cellStyle name="Separador de milhares 3 4 3 2 7" xfId="45954"/>
    <cellStyle name="Separador de milhares 3 4 3 2 8" xfId="45955"/>
    <cellStyle name="Separador de milhares 3 4 3 3" xfId="45956"/>
    <cellStyle name="Separador de milhares 3 4 3 3 2" xfId="45957"/>
    <cellStyle name="Separador de milhares 3 4 3 3 2 2" xfId="45958"/>
    <cellStyle name="Separador de milhares 3 4 3 3 3" xfId="45959"/>
    <cellStyle name="Separador de milhares 3 4 3 3 4" xfId="45960"/>
    <cellStyle name="Separador de milhares 3 4 3 3 5" xfId="45961"/>
    <cellStyle name="Separador de milhares 3 4 3 3 6" xfId="45962"/>
    <cellStyle name="Separador de milhares 3 4 3 4" xfId="45963"/>
    <cellStyle name="Separador de milhares 3 4 3 4 2" xfId="45964"/>
    <cellStyle name="Separador de milhares 3 4 3 4 3" xfId="45965"/>
    <cellStyle name="Separador de milhares 3 4 3 4 4" xfId="45966"/>
    <cellStyle name="Separador de milhares 3 4 3 5" xfId="45967"/>
    <cellStyle name="Separador de milhares 3 4 3 6" xfId="45968"/>
    <cellStyle name="Separador de milhares 3 4 3 7" xfId="45969"/>
    <cellStyle name="Separador de milhares 3 4 3 8" xfId="45970"/>
    <cellStyle name="Separador de milhares 3 4 3 9" xfId="45971"/>
    <cellStyle name="Separador de milhares 3 4 4" xfId="45972"/>
    <cellStyle name="Separador de milhares 3 4 5" xfId="45973"/>
    <cellStyle name="Separador de milhares 3 4 6" xfId="45974"/>
    <cellStyle name="Separador de milhares 3 4 6 2" xfId="45975"/>
    <cellStyle name="Separador de milhares 3 4 6 3" xfId="45976"/>
    <cellStyle name="Separador de milhares 3 4 7" xfId="45977"/>
    <cellStyle name="Separador de milhares 3 4 8" xfId="45978"/>
    <cellStyle name="Separador de milhares 3 5" xfId="45979"/>
    <cellStyle name="Separador de milhares 3 5 10" xfId="45980"/>
    <cellStyle name="Separador de milhares 3 5 2" xfId="45981"/>
    <cellStyle name="Separador de milhares 3 5 2 2" xfId="45982"/>
    <cellStyle name="Separador de milhares 3 5 2 2 2" xfId="45983"/>
    <cellStyle name="Separador de milhares 3 5 2 2 2 2" xfId="45984"/>
    <cellStyle name="Separador de milhares 3 5 2 2 3" xfId="45985"/>
    <cellStyle name="Separador de milhares 3 5 2 2 4" xfId="45986"/>
    <cellStyle name="Separador de milhares 3 5 2 2 5" xfId="45987"/>
    <cellStyle name="Separador de milhares 3 5 2 2 6" xfId="45988"/>
    <cellStyle name="Separador de milhares 3 5 2 3" xfId="45989"/>
    <cellStyle name="Separador de milhares 3 5 2 3 2" xfId="45990"/>
    <cellStyle name="Separador de milhares 3 5 2 3 3" xfId="45991"/>
    <cellStyle name="Separador de milhares 3 5 2 4" xfId="45992"/>
    <cellStyle name="Separador de milhares 3 5 2 5" xfId="45993"/>
    <cellStyle name="Separador de milhares 3 5 2 6" xfId="45994"/>
    <cellStyle name="Separador de milhares 3 5 2 7" xfId="45995"/>
    <cellStyle name="Separador de milhares 3 5 2 8" xfId="45996"/>
    <cellStyle name="Separador de milhares 3 5 3" xfId="45997"/>
    <cellStyle name="Separador de milhares 3 5 3 2" xfId="45998"/>
    <cellStyle name="Separador de milhares 3 5 3 2 2" xfId="45999"/>
    <cellStyle name="Separador de milhares 3 5 3 3" xfId="46000"/>
    <cellStyle name="Separador de milhares 3 5 3 4" xfId="46001"/>
    <cellStyle name="Separador de milhares 3 5 3 5" xfId="46002"/>
    <cellStyle name="Separador de milhares 3 5 3 6" xfId="46003"/>
    <cellStyle name="Separador de milhares 3 5 4" xfId="46004"/>
    <cellStyle name="Separador de milhares 3 5 4 2" xfId="46005"/>
    <cellStyle name="Separador de milhares 3 5 4 3" xfId="46006"/>
    <cellStyle name="Separador de milhares 3 5 4 4" xfId="46007"/>
    <cellStyle name="Separador de milhares 3 5 5" xfId="46008"/>
    <cellStyle name="Separador de milhares 3 5 6" xfId="46009"/>
    <cellStyle name="Separador de milhares 3 5 7" xfId="46010"/>
    <cellStyle name="Separador de milhares 3 5 8" xfId="46011"/>
    <cellStyle name="Separador de milhares 3 5 9" xfId="46012"/>
    <cellStyle name="Separador de milhares 3 6" xfId="46013"/>
    <cellStyle name="Separador de milhares 3 6 10" xfId="46014"/>
    <cellStyle name="Separador de milhares 3 6 2" xfId="46015"/>
    <cellStyle name="Separador de milhares 3 6 2 2" xfId="46016"/>
    <cellStyle name="Separador de milhares 3 6 2 2 2" xfId="46017"/>
    <cellStyle name="Separador de milhares 3 6 2 2 2 2" xfId="46018"/>
    <cellStyle name="Separador de milhares 3 6 2 2 3" xfId="46019"/>
    <cellStyle name="Separador de milhares 3 6 2 2 4" xfId="46020"/>
    <cellStyle name="Separador de milhares 3 6 2 2 5" xfId="46021"/>
    <cellStyle name="Separador de milhares 3 6 2 2 6" xfId="46022"/>
    <cellStyle name="Separador de milhares 3 6 2 3" xfId="46023"/>
    <cellStyle name="Separador de milhares 3 6 2 3 2" xfId="46024"/>
    <cellStyle name="Separador de milhares 3 6 2 3 3" xfId="46025"/>
    <cellStyle name="Separador de milhares 3 6 2 4" xfId="46026"/>
    <cellStyle name="Separador de milhares 3 6 2 5" xfId="46027"/>
    <cellStyle name="Separador de milhares 3 6 2 6" xfId="46028"/>
    <cellStyle name="Separador de milhares 3 6 2 7" xfId="46029"/>
    <cellStyle name="Separador de milhares 3 6 2 8" xfId="46030"/>
    <cellStyle name="Separador de milhares 3 6 3" xfId="46031"/>
    <cellStyle name="Separador de milhares 3 6 3 2" xfId="46032"/>
    <cellStyle name="Separador de milhares 3 6 3 2 2" xfId="46033"/>
    <cellStyle name="Separador de milhares 3 6 3 3" xfId="46034"/>
    <cellStyle name="Separador de milhares 3 6 3 4" xfId="46035"/>
    <cellStyle name="Separador de milhares 3 6 3 5" xfId="46036"/>
    <cellStyle name="Separador de milhares 3 6 3 6" xfId="46037"/>
    <cellStyle name="Separador de milhares 3 6 4" xfId="46038"/>
    <cellStyle name="Separador de milhares 3 6 4 2" xfId="46039"/>
    <cellStyle name="Separador de milhares 3 6 4 3" xfId="46040"/>
    <cellStyle name="Separador de milhares 3 6 4 4" xfId="46041"/>
    <cellStyle name="Separador de milhares 3 6 5" xfId="46042"/>
    <cellStyle name="Separador de milhares 3 6 6" xfId="46043"/>
    <cellStyle name="Separador de milhares 3 6 7" xfId="46044"/>
    <cellStyle name="Separador de milhares 3 6 8" xfId="46045"/>
    <cellStyle name="Separador de milhares 3 6 9" xfId="46046"/>
    <cellStyle name="Separador de milhares 3 7" xfId="46047"/>
    <cellStyle name="Separador de milhares 3 7 10" xfId="46048"/>
    <cellStyle name="Separador de milhares 3 7 2" xfId="46049"/>
    <cellStyle name="Separador de milhares 3 7 2 2" xfId="46050"/>
    <cellStyle name="Separador de milhares 3 7 2 2 2" xfId="46051"/>
    <cellStyle name="Separador de milhares 3 7 2 2 2 2" xfId="46052"/>
    <cellStyle name="Separador de milhares 3 7 2 2 3" xfId="46053"/>
    <cellStyle name="Separador de milhares 3 7 2 2 4" xfId="46054"/>
    <cellStyle name="Separador de milhares 3 7 2 2 5" xfId="46055"/>
    <cellStyle name="Separador de milhares 3 7 2 2 6" xfId="46056"/>
    <cellStyle name="Separador de milhares 3 7 2 3" xfId="46057"/>
    <cellStyle name="Separador de milhares 3 7 2 3 2" xfId="46058"/>
    <cellStyle name="Separador de milhares 3 7 2 3 3" xfId="46059"/>
    <cellStyle name="Separador de milhares 3 7 2 4" xfId="46060"/>
    <cellStyle name="Separador de milhares 3 7 2 5" xfId="46061"/>
    <cellStyle name="Separador de milhares 3 7 2 6" xfId="46062"/>
    <cellStyle name="Separador de milhares 3 7 2 7" xfId="46063"/>
    <cellStyle name="Separador de milhares 3 7 2 8" xfId="46064"/>
    <cellStyle name="Separador de milhares 3 7 3" xfId="46065"/>
    <cellStyle name="Separador de milhares 3 7 3 2" xfId="46066"/>
    <cellStyle name="Separador de milhares 3 7 3 2 2" xfId="46067"/>
    <cellStyle name="Separador de milhares 3 7 3 3" xfId="46068"/>
    <cellStyle name="Separador de milhares 3 7 3 4" xfId="46069"/>
    <cellStyle name="Separador de milhares 3 7 3 5" xfId="46070"/>
    <cellStyle name="Separador de milhares 3 7 3 6" xfId="46071"/>
    <cellStyle name="Separador de milhares 3 7 4" xfId="46072"/>
    <cellStyle name="Separador de milhares 3 7 4 2" xfId="46073"/>
    <cellStyle name="Separador de milhares 3 7 4 3" xfId="46074"/>
    <cellStyle name="Separador de milhares 3 7 4 4" xfId="46075"/>
    <cellStyle name="Separador de milhares 3 7 5" xfId="46076"/>
    <cellStyle name="Separador de milhares 3 7 6" xfId="46077"/>
    <cellStyle name="Separador de milhares 3 7 7" xfId="46078"/>
    <cellStyle name="Separador de milhares 3 7 8" xfId="46079"/>
    <cellStyle name="Separador de milhares 3 7 9" xfId="46080"/>
    <cellStyle name="Separador de milhares 3 8" xfId="46081"/>
    <cellStyle name="Separador de milhares 3 8 10" xfId="46082"/>
    <cellStyle name="Separador de milhares 3 8 2" xfId="46083"/>
    <cellStyle name="Separador de milhares 3 8 2 2" xfId="46084"/>
    <cellStyle name="Separador de milhares 3 8 2 2 2" xfId="46085"/>
    <cellStyle name="Separador de milhares 3 8 2 2 2 2" xfId="46086"/>
    <cellStyle name="Separador de milhares 3 8 2 2 3" xfId="46087"/>
    <cellStyle name="Separador de milhares 3 8 2 2 4" xfId="46088"/>
    <cellStyle name="Separador de milhares 3 8 2 2 5" xfId="46089"/>
    <cellStyle name="Separador de milhares 3 8 2 2 6" xfId="46090"/>
    <cellStyle name="Separador de milhares 3 8 2 3" xfId="46091"/>
    <cellStyle name="Separador de milhares 3 8 2 3 2" xfId="46092"/>
    <cellStyle name="Separador de milhares 3 8 2 3 3" xfId="46093"/>
    <cellStyle name="Separador de milhares 3 8 2 4" xfId="46094"/>
    <cellStyle name="Separador de milhares 3 8 2 5" xfId="46095"/>
    <cellStyle name="Separador de milhares 3 8 2 6" xfId="46096"/>
    <cellStyle name="Separador de milhares 3 8 2 7" xfId="46097"/>
    <cellStyle name="Separador de milhares 3 8 2 8" xfId="46098"/>
    <cellStyle name="Separador de milhares 3 8 3" xfId="46099"/>
    <cellStyle name="Separador de milhares 3 8 3 2" xfId="46100"/>
    <cellStyle name="Separador de milhares 3 8 3 2 2" xfId="46101"/>
    <cellStyle name="Separador de milhares 3 8 3 3" xfId="46102"/>
    <cellStyle name="Separador de milhares 3 8 3 4" xfId="46103"/>
    <cellStyle name="Separador de milhares 3 8 3 5" xfId="46104"/>
    <cellStyle name="Separador de milhares 3 8 3 6" xfId="46105"/>
    <cellStyle name="Separador de milhares 3 8 4" xfId="46106"/>
    <cellStyle name="Separador de milhares 3 8 4 2" xfId="46107"/>
    <cellStyle name="Separador de milhares 3 8 4 3" xfId="46108"/>
    <cellStyle name="Separador de milhares 3 8 4 4" xfId="46109"/>
    <cellStyle name="Separador de milhares 3 8 5" xfId="46110"/>
    <cellStyle name="Separador de milhares 3 8 6" xfId="46111"/>
    <cellStyle name="Separador de milhares 3 8 7" xfId="46112"/>
    <cellStyle name="Separador de milhares 3 8 8" xfId="46113"/>
    <cellStyle name="Separador de milhares 3 8 9" xfId="46114"/>
    <cellStyle name="Separador de milhares 3 9" xfId="46115"/>
    <cellStyle name="Separador de milhares 30" xfId="1402"/>
    <cellStyle name="Separador de milhares 30 2" xfId="1868"/>
    <cellStyle name="Separador de milhares 30 2 2" xfId="2157"/>
    <cellStyle name="Separador de milhares 31" xfId="1403"/>
    <cellStyle name="Separador de milhares 31 2" xfId="1869"/>
    <cellStyle name="Separador de milhares 31 2 2" xfId="2158"/>
    <cellStyle name="Separador de milhares 32" xfId="1404"/>
    <cellStyle name="Separador de milhares 32 2" xfId="1870"/>
    <cellStyle name="Separador de milhares 32 2 2" xfId="2159"/>
    <cellStyle name="Separador de milhares 33" xfId="1405"/>
    <cellStyle name="Separador de milhares 33 2" xfId="1871"/>
    <cellStyle name="Separador de milhares 33 2 2" xfId="2160"/>
    <cellStyle name="Separador de milhares 34" xfId="1406"/>
    <cellStyle name="Separador de milhares 34 2" xfId="1872"/>
    <cellStyle name="Separador de milhares 34 2 2" xfId="2161"/>
    <cellStyle name="Separador de milhares 35" xfId="1407"/>
    <cellStyle name="Separador de milhares 35 2" xfId="1873"/>
    <cellStyle name="Separador de milhares 35 2 2" xfId="2162"/>
    <cellStyle name="Separador de milhares 36" xfId="1408"/>
    <cellStyle name="Separador de milhares 36 2" xfId="1874"/>
    <cellStyle name="Separador de milhares 36 2 2" xfId="2163"/>
    <cellStyle name="Separador de milhares 37" xfId="1409"/>
    <cellStyle name="Separador de milhares 37 2" xfId="1875"/>
    <cellStyle name="Separador de milhares 37 2 2" xfId="2164"/>
    <cellStyle name="Separador de milhares 38" xfId="1410"/>
    <cellStyle name="Separador de milhares 38 2" xfId="1876"/>
    <cellStyle name="Separador de milhares 38 2 2" xfId="2165"/>
    <cellStyle name="Separador de milhares 39" xfId="1411"/>
    <cellStyle name="Separador de milhares 39 2" xfId="1877"/>
    <cellStyle name="Separador de milhares 39 2 2" xfId="2166"/>
    <cellStyle name="Separador de milhares 4" xfId="1412"/>
    <cellStyle name="Separador de milhares 4 10" xfId="46116"/>
    <cellStyle name="Separador de milhares 4 2" xfId="1413"/>
    <cellStyle name="Separador de milhares 4 2 2" xfId="1878"/>
    <cellStyle name="Separador de milhares 4 2 2 2" xfId="2167"/>
    <cellStyle name="Separador de milhares 4 2 3" xfId="46117"/>
    <cellStyle name="Separador de milhares 4 2 3 2" xfId="46118"/>
    <cellStyle name="Separador de milhares 4 2 3 3" xfId="46119"/>
    <cellStyle name="Separador de milhares 4 2 3 4" xfId="46120"/>
    <cellStyle name="Separador de milhares 4 2 4" xfId="46121"/>
    <cellStyle name="Separador de milhares 4 2 4 10" xfId="46122"/>
    <cellStyle name="Separador de milhares 4 2 4 2" xfId="46123"/>
    <cellStyle name="Separador de milhares 4 2 4 2 2" xfId="46124"/>
    <cellStyle name="Separador de milhares 4 2 4 2 2 2" xfId="46125"/>
    <cellStyle name="Separador de milhares 4 2 4 2 2 2 2" xfId="46126"/>
    <cellStyle name="Separador de milhares 4 2 4 2 2 3" xfId="46127"/>
    <cellStyle name="Separador de milhares 4 2 4 2 2 4" xfId="46128"/>
    <cellStyle name="Separador de milhares 4 2 4 2 2 5" xfId="46129"/>
    <cellStyle name="Separador de milhares 4 2 4 2 2 6" xfId="46130"/>
    <cellStyle name="Separador de milhares 4 2 4 2 3" xfId="46131"/>
    <cellStyle name="Separador de milhares 4 2 4 2 3 2" xfId="46132"/>
    <cellStyle name="Separador de milhares 4 2 4 2 3 3" xfId="46133"/>
    <cellStyle name="Separador de milhares 4 2 4 2 4" xfId="46134"/>
    <cellStyle name="Separador de milhares 4 2 4 2 5" xfId="46135"/>
    <cellStyle name="Separador de milhares 4 2 4 2 6" xfId="46136"/>
    <cellStyle name="Separador de milhares 4 2 4 2 7" xfId="46137"/>
    <cellStyle name="Separador de milhares 4 2 4 2 8" xfId="46138"/>
    <cellStyle name="Separador de milhares 4 2 4 3" xfId="46139"/>
    <cellStyle name="Separador de milhares 4 2 4 3 2" xfId="46140"/>
    <cellStyle name="Separador de milhares 4 2 4 3 2 2" xfId="46141"/>
    <cellStyle name="Separador de milhares 4 2 4 3 3" xfId="46142"/>
    <cellStyle name="Separador de milhares 4 2 4 3 4" xfId="46143"/>
    <cellStyle name="Separador de milhares 4 2 4 3 5" xfId="46144"/>
    <cellStyle name="Separador de milhares 4 2 4 3 6" xfId="46145"/>
    <cellStyle name="Separador de milhares 4 2 4 4" xfId="46146"/>
    <cellStyle name="Separador de milhares 4 2 4 4 2" xfId="46147"/>
    <cellStyle name="Separador de milhares 4 2 4 4 3" xfId="46148"/>
    <cellStyle name="Separador de milhares 4 2 4 4 4" xfId="46149"/>
    <cellStyle name="Separador de milhares 4 2 4 5" xfId="46150"/>
    <cellStyle name="Separador de milhares 4 2 4 6" xfId="46151"/>
    <cellStyle name="Separador de milhares 4 2 4 7" xfId="46152"/>
    <cellStyle name="Separador de milhares 4 2 4 8" xfId="46153"/>
    <cellStyle name="Separador de milhares 4 2 4 9" xfId="46154"/>
    <cellStyle name="Separador de milhares 4 2 5" xfId="46155"/>
    <cellStyle name="Separador de milhares 4 2 5 10" xfId="46156"/>
    <cellStyle name="Separador de milhares 4 2 5 2" xfId="46157"/>
    <cellStyle name="Separador de milhares 4 2 5 2 2" xfId="46158"/>
    <cellStyle name="Separador de milhares 4 2 5 2 2 2" xfId="46159"/>
    <cellStyle name="Separador de milhares 4 2 5 2 2 2 2" xfId="46160"/>
    <cellStyle name="Separador de milhares 4 2 5 2 2 3" xfId="46161"/>
    <cellStyle name="Separador de milhares 4 2 5 2 2 4" xfId="46162"/>
    <cellStyle name="Separador de milhares 4 2 5 2 2 5" xfId="46163"/>
    <cellStyle name="Separador de milhares 4 2 5 2 2 6" xfId="46164"/>
    <cellStyle name="Separador de milhares 4 2 5 2 3" xfId="46165"/>
    <cellStyle name="Separador de milhares 4 2 5 2 3 2" xfId="46166"/>
    <cellStyle name="Separador de milhares 4 2 5 2 3 3" xfId="46167"/>
    <cellStyle name="Separador de milhares 4 2 5 2 4" xfId="46168"/>
    <cellStyle name="Separador de milhares 4 2 5 2 5" xfId="46169"/>
    <cellStyle name="Separador de milhares 4 2 5 2 6" xfId="46170"/>
    <cellStyle name="Separador de milhares 4 2 5 2 7" xfId="46171"/>
    <cellStyle name="Separador de milhares 4 2 5 2 8" xfId="46172"/>
    <cellStyle name="Separador de milhares 4 2 5 3" xfId="46173"/>
    <cellStyle name="Separador de milhares 4 2 5 3 2" xfId="46174"/>
    <cellStyle name="Separador de milhares 4 2 5 3 2 2" xfId="46175"/>
    <cellStyle name="Separador de milhares 4 2 5 3 3" xfId="46176"/>
    <cellStyle name="Separador de milhares 4 2 5 3 4" xfId="46177"/>
    <cellStyle name="Separador de milhares 4 2 5 3 5" xfId="46178"/>
    <cellStyle name="Separador de milhares 4 2 5 3 6" xfId="46179"/>
    <cellStyle name="Separador de milhares 4 2 5 4" xfId="46180"/>
    <cellStyle name="Separador de milhares 4 2 5 4 2" xfId="46181"/>
    <cellStyle name="Separador de milhares 4 2 5 4 3" xfId="46182"/>
    <cellStyle name="Separador de milhares 4 2 5 4 4" xfId="46183"/>
    <cellStyle name="Separador de milhares 4 2 5 5" xfId="46184"/>
    <cellStyle name="Separador de milhares 4 2 5 6" xfId="46185"/>
    <cellStyle name="Separador de milhares 4 2 5 7" xfId="46186"/>
    <cellStyle name="Separador de milhares 4 2 5 8" xfId="46187"/>
    <cellStyle name="Separador de milhares 4 2 5 9" xfId="46188"/>
    <cellStyle name="Separador de milhares 4 3" xfId="1879"/>
    <cellStyle name="Separador de milhares 4 3 2" xfId="2168"/>
    <cellStyle name="Separador de milhares 4 3 3" xfId="46189"/>
    <cellStyle name="Separador de milhares 4 3 3 2" xfId="46190"/>
    <cellStyle name="Separador de milhares 4 3 3 2 10" xfId="46191"/>
    <cellStyle name="Separador de milhares 4 3 3 2 2" xfId="46192"/>
    <cellStyle name="Separador de milhares 4 3 3 2 2 2" xfId="46193"/>
    <cellStyle name="Separador de milhares 4 3 3 2 2 2 2" xfId="46194"/>
    <cellStyle name="Separador de milhares 4 3 3 2 2 2 2 2" xfId="46195"/>
    <cellStyle name="Separador de milhares 4 3 3 2 2 2 3" xfId="46196"/>
    <cellStyle name="Separador de milhares 4 3 3 2 2 2 4" xfId="46197"/>
    <cellStyle name="Separador de milhares 4 3 3 2 2 2 5" xfId="46198"/>
    <cellStyle name="Separador de milhares 4 3 3 2 2 2 6" xfId="46199"/>
    <cellStyle name="Separador de milhares 4 3 3 2 2 3" xfId="46200"/>
    <cellStyle name="Separador de milhares 4 3 3 2 2 3 2" xfId="46201"/>
    <cellStyle name="Separador de milhares 4 3 3 2 2 3 3" xfId="46202"/>
    <cellStyle name="Separador de milhares 4 3 3 2 2 4" xfId="46203"/>
    <cellStyle name="Separador de milhares 4 3 3 2 2 5" xfId="46204"/>
    <cellStyle name="Separador de milhares 4 3 3 2 2 6" xfId="46205"/>
    <cellStyle name="Separador de milhares 4 3 3 2 2 7" xfId="46206"/>
    <cellStyle name="Separador de milhares 4 3 3 2 2 8" xfId="46207"/>
    <cellStyle name="Separador de milhares 4 3 3 2 3" xfId="46208"/>
    <cellStyle name="Separador de milhares 4 3 3 2 3 2" xfId="46209"/>
    <cellStyle name="Separador de milhares 4 3 3 2 3 2 2" xfId="46210"/>
    <cellStyle name="Separador de milhares 4 3 3 2 3 3" xfId="46211"/>
    <cellStyle name="Separador de milhares 4 3 3 2 3 4" xfId="46212"/>
    <cellStyle name="Separador de milhares 4 3 3 2 3 5" xfId="46213"/>
    <cellStyle name="Separador de milhares 4 3 3 2 3 6" xfId="46214"/>
    <cellStyle name="Separador de milhares 4 3 3 2 4" xfId="46215"/>
    <cellStyle name="Separador de milhares 4 3 3 2 4 2" xfId="46216"/>
    <cellStyle name="Separador de milhares 4 3 3 2 4 3" xfId="46217"/>
    <cellStyle name="Separador de milhares 4 3 3 2 4 4" xfId="46218"/>
    <cellStyle name="Separador de milhares 4 3 3 2 5" xfId="46219"/>
    <cellStyle name="Separador de milhares 4 3 3 2 6" xfId="46220"/>
    <cellStyle name="Separador de milhares 4 3 3 2 7" xfId="46221"/>
    <cellStyle name="Separador de milhares 4 3 3 2 8" xfId="46222"/>
    <cellStyle name="Separador de milhares 4 3 3 2 9" xfId="46223"/>
    <cellStyle name="Separador de milhares 4 3 3 3" xfId="46224"/>
    <cellStyle name="Separador de milhares 4 3 3 4" xfId="46225"/>
    <cellStyle name="Separador de milhares 4 4" xfId="1965"/>
    <cellStyle name="Separador de milhares 4 4 2" xfId="46226"/>
    <cellStyle name="Separador de milhares 4 4 2 10" xfId="46227"/>
    <cellStyle name="Separador de milhares 4 4 2 2" xfId="46228"/>
    <cellStyle name="Separador de milhares 4 4 2 2 2" xfId="46229"/>
    <cellStyle name="Separador de milhares 4 4 2 2 2 2" xfId="46230"/>
    <cellStyle name="Separador de milhares 4 4 2 2 2 2 2" xfId="46231"/>
    <cellStyle name="Separador de milhares 4 4 2 2 2 3" xfId="46232"/>
    <cellStyle name="Separador de milhares 4 4 2 2 2 4" xfId="46233"/>
    <cellStyle name="Separador de milhares 4 4 2 2 2 5" xfId="46234"/>
    <cellStyle name="Separador de milhares 4 4 2 2 2 6" xfId="46235"/>
    <cellStyle name="Separador de milhares 4 4 2 2 3" xfId="46236"/>
    <cellStyle name="Separador de milhares 4 4 2 2 3 2" xfId="46237"/>
    <cellStyle name="Separador de milhares 4 4 2 2 3 3" xfId="46238"/>
    <cellStyle name="Separador de milhares 4 4 2 2 4" xfId="46239"/>
    <cellStyle name="Separador de milhares 4 4 2 2 5" xfId="46240"/>
    <cellStyle name="Separador de milhares 4 4 2 2 6" xfId="46241"/>
    <cellStyle name="Separador de milhares 4 4 2 2 7" xfId="46242"/>
    <cellStyle name="Separador de milhares 4 4 2 2 8" xfId="46243"/>
    <cellStyle name="Separador de milhares 4 4 2 3" xfId="46244"/>
    <cellStyle name="Separador de milhares 4 4 2 3 2" xfId="46245"/>
    <cellStyle name="Separador de milhares 4 4 2 3 2 2" xfId="46246"/>
    <cellStyle name="Separador de milhares 4 4 2 3 3" xfId="46247"/>
    <cellStyle name="Separador de milhares 4 4 2 3 4" xfId="46248"/>
    <cellStyle name="Separador de milhares 4 4 2 3 5" xfId="46249"/>
    <cellStyle name="Separador de milhares 4 4 2 3 6" xfId="46250"/>
    <cellStyle name="Separador de milhares 4 4 2 4" xfId="46251"/>
    <cellStyle name="Separador de milhares 4 4 2 4 2" xfId="46252"/>
    <cellStyle name="Separador de milhares 4 4 2 4 3" xfId="46253"/>
    <cellStyle name="Separador de milhares 4 4 2 4 4" xfId="46254"/>
    <cellStyle name="Separador de milhares 4 4 2 5" xfId="46255"/>
    <cellStyle name="Separador de milhares 4 4 2 6" xfId="46256"/>
    <cellStyle name="Separador de milhares 4 4 2 7" xfId="46257"/>
    <cellStyle name="Separador de milhares 4 4 2 8" xfId="46258"/>
    <cellStyle name="Separador de milhares 4 4 2 9" xfId="46259"/>
    <cellStyle name="Separador de milhares 4 4 3" xfId="46260"/>
    <cellStyle name="Separador de milhares 4 4 3 10" xfId="46261"/>
    <cellStyle name="Separador de milhares 4 4 3 2" xfId="46262"/>
    <cellStyle name="Separador de milhares 4 4 3 2 2" xfId="46263"/>
    <cellStyle name="Separador de milhares 4 4 3 2 2 2" xfId="46264"/>
    <cellStyle name="Separador de milhares 4 4 3 2 2 2 2" xfId="46265"/>
    <cellStyle name="Separador de milhares 4 4 3 2 2 3" xfId="46266"/>
    <cellStyle name="Separador de milhares 4 4 3 2 2 4" xfId="46267"/>
    <cellStyle name="Separador de milhares 4 4 3 2 2 5" xfId="46268"/>
    <cellStyle name="Separador de milhares 4 4 3 2 2 6" xfId="46269"/>
    <cellStyle name="Separador de milhares 4 4 3 2 3" xfId="46270"/>
    <cellStyle name="Separador de milhares 4 4 3 2 3 2" xfId="46271"/>
    <cellStyle name="Separador de milhares 4 4 3 2 3 3" xfId="46272"/>
    <cellStyle name="Separador de milhares 4 4 3 2 4" xfId="46273"/>
    <cellStyle name="Separador de milhares 4 4 3 2 5" xfId="46274"/>
    <cellStyle name="Separador de milhares 4 4 3 2 6" xfId="46275"/>
    <cellStyle name="Separador de milhares 4 4 3 2 7" xfId="46276"/>
    <cellStyle name="Separador de milhares 4 4 3 2 8" xfId="46277"/>
    <cellStyle name="Separador de milhares 4 4 3 3" xfId="46278"/>
    <cellStyle name="Separador de milhares 4 4 3 3 2" xfId="46279"/>
    <cellStyle name="Separador de milhares 4 4 3 3 2 2" xfId="46280"/>
    <cellStyle name="Separador de milhares 4 4 3 3 3" xfId="46281"/>
    <cellStyle name="Separador de milhares 4 4 3 3 4" xfId="46282"/>
    <cellStyle name="Separador de milhares 4 4 3 3 5" xfId="46283"/>
    <cellStyle name="Separador de milhares 4 4 3 3 6" xfId="46284"/>
    <cellStyle name="Separador de milhares 4 4 3 4" xfId="46285"/>
    <cellStyle name="Separador de milhares 4 4 3 4 2" xfId="46286"/>
    <cellStyle name="Separador de milhares 4 4 3 4 3" xfId="46287"/>
    <cellStyle name="Separador de milhares 4 4 3 4 4" xfId="46288"/>
    <cellStyle name="Separador de milhares 4 4 3 5" xfId="46289"/>
    <cellStyle name="Separador de milhares 4 4 3 6" xfId="46290"/>
    <cellStyle name="Separador de milhares 4 4 3 7" xfId="46291"/>
    <cellStyle name="Separador de milhares 4 4 3 8" xfId="46292"/>
    <cellStyle name="Separador de milhares 4 4 3 9" xfId="46293"/>
    <cellStyle name="Separador de milhares 4 4 4" xfId="46294"/>
    <cellStyle name="Separador de milhares 4 4 5" xfId="46295"/>
    <cellStyle name="Separador de milhares 4 4 6" xfId="46296"/>
    <cellStyle name="Separador de milhares 4 4 6 2" xfId="46297"/>
    <cellStyle name="Separador de milhares 4 4 6 3" xfId="46298"/>
    <cellStyle name="Separador de milhares 4 4 7" xfId="46299"/>
    <cellStyle name="Separador de milhares 4 4 8" xfId="46300"/>
    <cellStyle name="Separador de milhares 4 5" xfId="46301"/>
    <cellStyle name="Separador de milhares 4 5 10" xfId="46302"/>
    <cellStyle name="Separador de milhares 4 5 2" xfId="46303"/>
    <cellStyle name="Separador de milhares 4 5 2 2" xfId="46304"/>
    <cellStyle name="Separador de milhares 4 5 2 2 2" xfId="46305"/>
    <cellStyle name="Separador de milhares 4 5 2 2 2 2" xfId="46306"/>
    <cellStyle name="Separador de milhares 4 5 2 2 3" xfId="46307"/>
    <cellStyle name="Separador de milhares 4 5 2 2 4" xfId="46308"/>
    <cellStyle name="Separador de milhares 4 5 2 2 5" xfId="46309"/>
    <cellStyle name="Separador de milhares 4 5 2 2 6" xfId="46310"/>
    <cellStyle name="Separador de milhares 4 5 2 3" xfId="46311"/>
    <cellStyle name="Separador de milhares 4 5 2 3 2" xfId="46312"/>
    <cellStyle name="Separador de milhares 4 5 2 3 3" xfId="46313"/>
    <cellStyle name="Separador de milhares 4 5 2 4" xfId="46314"/>
    <cellStyle name="Separador de milhares 4 5 2 5" xfId="46315"/>
    <cellStyle name="Separador de milhares 4 5 2 6" xfId="46316"/>
    <cellStyle name="Separador de milhares 4 5 2 7" xfId="46317"/>
    <cellStyle name="Separador de milhares 4 5 2 8" xfId="46318"/>
    <cellStyle name="Separador de milhares 4 5 3" xfId="46319"/>
    <cellStyle name="Separador de milhares 4 5 3 2" xfId="46320"/>
    <cellStyle name="Separador de milhares 4 5 3 2 2" xfId="46321"/>
    <cellStyle name="Separador de milhares 4 5 3 3" xfId="46322"/>
    <cellStyle name="Separador de milhares 4 5 3 4" xfId="46323"/>
    <cellStyle name="Separador de milhares 4 5 3 5" xfId="46324"/>
    <cellStyle name="Separador de milhares 4 5 3 6" xfId="46325"/>
    <cellStyle name="Separador de milhares 4 5 4" xfId="46326"/>
    <cellStyle name="Separador de milhares 4 5 4 2" xfId="46327"/>
    <cellStyle name="Separador de milhares 4 5 4 3" xfId="46328"/>
    <cellStyle name="Separador de milhares 4 5 4 4" xfId="46329"/>
    <cellStyle name="Separador de milhares 4 5 5" xfId="46330"/>
    <cellStyle name="Separador de milhares 4 5 6" xfId="46331"/>
    <cellStyle name="Separador de milhares 4 5 7" xfId="46332"/>
    <cellStyle name="Separador de milhares 4 5 8" xfId="46333"/>
    <cellStyle name="Separador de milhares 4 5 9" xfId="46334"/>
    <cellStyle name="Separador de milhares 4 6" xfId="46335"/>
    <cellStyle name="Separador de milhares 4 6 10" xfId="46336"/>
    <cellStyle name="Separador de milhares 4 6 2" xfId="46337"/>
    <cellStyle name="Separador de milhares 4 6 2 2" xfId="46338"/>
    <cellStyle name="Separador de milhares 4 6 2 2 2" xfId="46339"/>
    <cellStyle name="Separador de milhares 4 6 2 2 2 2" xfId="46340"/>
    <cellStyle name="Separador de milhares 4 6 2 2 3" xfId="46341"/>
    <cellStyle name="Separador de milhares 4 6 2 2 4" xfId="46342"/>
    <cellStyle name="Separador de milhares 4 6 2 2 5" xfId="46343"/>
    <cellStyle name="Separador de milhares 4 6 2 2 6" xfId="46344"/>
    <cellStyle name="Separador de milhares 4 6 2 3" xfId="46345"/>
    <cellStyle name="Separador de milhares 4 6 2 3 2" xfId="46346"/>
    <cellStyle name="Separador de milhares 4 6 2 3 3" xfId="46347"/>
    <cellStyle name="Separador de milhares 4 6 2 4" xfId="46348"/>
    <cellStyle name="Separador de milhares 4 6 2 5" xfId="46349"/>
    <cellStyle name="Separador de milhares 4 6 2 6" xfId="46350"/>
    <cellStyle name="Separador de milhares 4 6 2 7" xfId="46351"/>
    <cellStyle name="Separador de milhares 4 6 2 8" xfId="46352"/>
    <cellStyle name="Separador de milhares 4 6 3" xfId="46353"/>
    <cellStyle name="Separador de milhares 4 6 3 2" xfId="46354"/>
    <cellStyle name="Separador de milhares 4 6 3 2 2" xfId="46355"/>
    <cellStyle name="Separador de milhares 4 6 3 3" xfId="46356"/>
    <cellStyle name="Separador de milhares 4 6 3 4" xfId="46357"/>
    <cellStyle name="Separador de milhares 4 6 3 5" xfId="46358"/>
    <cellStyle name="Separador de milhares 4 6 3 6" xfId="46359"/>
    <cellStyle name="Separador de milhares 4 6 4" xfId="46360"/>
    <cellStyle name="Separador de milhares 4 6 4 2" xfId="46361"/>
    <cellStyle name="Separador de milhares 4 6 4 3" xfId="46362"/>
    <cellStyle name="Separador de milhares 4 6 4 4" xfId="46363"/>
    <cellStyle name="Separador de milhares 4 6 5" xfId="46364"/>
    <cellStyle name="Separador de milhares 4 6 6" xfId="46365"/>
    <cellStyle name="Separador de milhares 4 6 7" xfId="46366"/>
    <cellStyle name="Separador de milhares 4 6 8" xfId="46367"/>
    <cellStyle name="Separador de milhares 4 6 9" xfId="46368"/>
    <cellStyle name="Separador de milhares 4 7" xfId="46369"/>
    <cellStyle name="Separador de milhares 4 7 10" xfId="46370"/>
    <cellStyle name="Separador de milhares 4 7 2" xfId="46371"/>
    <cellStyle name="Separador de milhares 4 7 2 2" xfId="46372"/>
    <cellStyle name="Separador de milhares 4 7 2 2 2" xfId="46373"/>
    <cellStyle name="Separador de milhares 4 7 2 2 2 2" xfId="46374"/>
    <cellStyle name="Separador de milhares 4 7 2 2 3" xfId="46375"/>
    <cellStyle name="Separador de milhares 4 7 2 2 4" xfId="46376"/>
    <cellStyle name="Separador de milhares 4 7 2 2 5" xfId="46377"/>
    <cellStyle name="Separador de milhares 4 7 2 2 6" xfId="46378"/>
    <cellStyle name="Separador de milhares 4 7 2 3" xfId="46379"/>
    <cellStyle name="Separador de milhares 4 7 2 3 2" xfId="46380"/>
    <cellStyle name="Separador de milhares 4 7 2 3 3" xfId="46381"/>
    <cellStyle name="Separador de milhares 4 7 2 4" xfId="46382"/>
    <cellStyle name="Separador de milhares 4 7 2 5" xfId="46383"/>
    <cellStyle name="Separador de milhares 4 7 2 6" xfId="46384"/>
    <cellStyle name="Separador de milhares 4 7 2 7" xfId="46385"/>
    <cellStyle name="Separador de milhares 4 7 2 8" xfId="46386"/>
    <cellStyle name="Separador de milhares 4 7 3" xfId="46387"/>
    <cellStyle name="Separador de milhares 4 7 3 2" xfId="46388"/>
    <cellStyle name="Separador de milhares 4 7 3 2 2" xfId="46389"/>
    <cellStyle name="Separador de milhares 4 7 3 3" xfId="46390"/>
    <cellStyle name="Separador de milhares 4 7 3 4" xfId="46391"/>
    <cellStyle name="Separador de milhares 4 7 3 5" xfId="46392"/>
    <cellStyle name="Separador de milhares 4 7 3 6" xfId="46393"/>
    <cellStyle name="Separador de milhares 4 7 4" xfId="46394"/>
    <cellStyle name="Separador de milhares 4 7 4 2" xfId="46395"/>
    <cellStyle name="Separador de milhares 4 7 4 3" xfId="46396"/>
    <cellStyle name="Separador de milhares 4 7 4 4" xfId="46397"/>
    <cellStyle name="Separador de milhares 4 7 5" xfId="46398"/>
    <cellStyle name="Separador de milhares 4 7 6" xfId="46399"/>
    <cellStyle name="Separador de milhares 4 7 7" xfId="46400"/>
    <cellStyle name="Separador de milhares 4 7 8" xfId="46401"/>
    <cellStyle name="Separador de milhares 4 7 9" xfId="46402"/>
    <cellStyle name="Separador de milhares 4 8" xfId="46403"/>
    <cellStyle name="Separador de milhares 4 8 10" xfId="46404"/>
    <cellStyle name="Separador de milhares 4 8 2" xfId="46405"/>
    <cellStyle name="Separador de milhares 4 8 2 2" xfId="46406"/>
    <cellStyle name="Separador de milhares 4 8 2 2 2" xfId="46407"/>
    <cellStyle name="Separador de milhares 4 8 2 2 2 2" xfId="46408"/>
    <cellStyle name="Separador de milhares 4 8 2 2 3" xfId="46409"/>
    <cellStyle name="Separador de milhares 4 8 2 2 4" xfId="46410"/>
    <cellStyle name="Separador de milhares 4 8 2 2 5" xfId="46411"/>
    <cellStyle name="Separador de milhares 4 8 2 2 6" xfId="46412"/>
    <cellStyle name="Separador de milhares 4 8 2 3" xfId="46413"/>
    <cellStyle name="Separador de milhares 4 8 2 3 2" xfId="46414"/>
    <cellStyle name="Separador de milhares 4 8 2 3 3" xfId="46415"/>
    <cellStyle name="Separador de milhares 4 8 2 4" xfId="46416"/>
    <cellStyle name="Separador de milhares 4 8 2 5" xfId="46417"/>
    <cellStyle name="Separador de milhares 4 8 2 6" xfId="46418"/>
    <cellStyle name="Separador de milhares 4 8 2 7" xfId="46419"/>
    <cellStyle name="Separador de milhares 4 8 2 8" xfId="46420"/>
    <cellStyle name="Separador de milhares 4 8 3" xfId="46421"/>
    <cellStyle name="Separador de milhares 4 8 3 2" xfId="46422"/>
    <cellStyle name="Separador de milhares 4 8 3 2 2" xfId="46423"/>
    <cellStyle name="Separador de milhares 4 8 3 3" xfId="46424"/>
    <cellStyle name="Separador de milhares 4 8 3 4" xfId="46425"/>
    <cellStyle name="Separador de milhares 4 8 3 5" xfId="46426"/>
    <cellStyle name="Separador de milhares 4 8 3 6" xfId="46427"/>
    <cellStyle name="Separador de milhares 4 8 4" xfId="46428"/>
    <cellStyle name="Separador de milhares 4 8 4 2" xfId="46429"/>
    <cellStyle name="Separador de milhares 4 8 4 3" xfId="46430"/>
    <cellStyle name="Separador de milhares 4 8 4 4" xfId="46431"/>
    <cellStyle name="Separador de milhares 4 8 5" xfId="46432"/>
    <cellStyle name="Separador de milhares 4 8 6" xfId="46433"/>
    <cellStyle name="Separador de milhares 4 8 7" xfId="46434"/>
    <cellStyle name="Separador de milhares 4 8 8" xfId="46435"/>
    <cellStyle name="Separador de milhares 4 8 9" xfId="46436"/>
    <cellStyle name="Separador de milhares 4 9" xfId="46437"/>
    <cellStyle name="Separador de milhares 4 9 2" xfId="46438"/>
    <cellStyle name="Separador de milhares 4 9 3" xfId="46439"/>
    <cellStyle name="Separador de milhares 40" xfId="1414"/>
    <cellStyle name="Separador de milhares 40 2" xfId="1880"/>
    <cellStyle name="Separador de milhares 40 2 2" xfId="2169"/>
    <cellStyle name="Separador de milhares 41" xfId="1415"/>
    <cellStyle name="Separador de milhares 41 2" xfId="1881"/>
    <cellStyle name="Separador de milhares 41 2 2" xfId="2170"/>
    <cellStyle name="Separador de milhares 42" xfId="1416"/>
    <cellStyle name="Separador de milhares 42 2" xfId="1882"/>
    <cellStyle name="Separador de milhares 42 2 2" xfId="2171"/>
    <cellStyle name="Separador de milhares 43" xfId="1417"/>
    <cellStyle name="Separador de milhares 43 2" xfId="1883"/>
    <cellStyle name="Separador de milhares 43 2 2" xfId="2172"/>
    <cellStyle name="Separador de milhares 44" xfId="1418"/>
    <cellStyle name="Separador de milhares 44 2" xfId="1884"/>
    <cellStyle name="Separador de milhares 44 2 2" xfId="2173"/>
    <cellStyle name="Separador de milhares 45" xfId="1419"/>
    <cellStyle name="Separador de milhares 45 2" xfId="1885"/>
    <cellStyle name="Separador de milhares 45 2 2" xfId="2174"/>
    <cellStyle name="Separador de milhares 46" xfId="1420"/>
    <cellStyle name="Separador de milhares 46 2" xfId="1886"/>
    <cellStyle name="Separador de milhares 46 2 2" xfId="2175"/>
    <cellStyle name="Separador de milhares 47" xfId="1421"/>
    <cellStyle name="Separador de milhares 47 2" xfId="1887"/>
    <cellStyle name="Separador de milhares 47 2 2" xfId="2176"/>
    <cellStyle name="Separador de milhares 48" xfId="1422"/>
    <cellStyle name="Separador de milhares 48 2" xfId="1888"/>
    <cellStyle name="Separador de milhares 48 2 2" xfId="2177"/>
    <cellStyle name="Separador de milhares 49" xfId="1423"/>
    <cellStyle name="Separador de milhares 49 2" xfId="1889"/>
    <cellStyle name="Separador de milhares 49 2 2" xfId="2178"/>
    <cellStyle name="Separador de milhares 5" xfId="1424"/>
    <cellStyle name="Separador de milhares 5 2" xfId="1425"/>
    <cellStyle name="Separador de milhares 5 2 2" xfId="46440"/>
    <cellStyle name="Separador de milhares 5 2 2 2" xfId="46441"/>
    <cellStyle name="Separador de milhares 5 2 3" xfId="46442"/>
    <cellStyle name="Separador de milhares 5 3" xfId="2749"/>
    <cellStyle name="Separador de milhares 5 4" xfId="46443"/>
    <cellStyle name="Separador de milhares 5 5" xfId="46444"/>
    <cellStyle name="Separador de milhares 50" xfId="1426"/>
    <cellStyle name="Separador de milhares 50 2" xfId="1427"/>
    <cellStyle name="Separador de milhares 50 2 2" xfId="1890"/>
    <cellStyle name="Separador de milhares 50 2 2 2" xfId="2179"/>
    <cellStyle name="Separador de milhares 50 3" xfId="1891"/>
    <cellStyle name="Separador de milhares 50 3 2" xfId="2180"/>
    <cellStyle name="Separador de milhares 51" xfId="1428"/>
    <cellStyle name="Separador de milhares 51 2" xfId="1892"/>
    <cellStyle name="Separador de milhares 51 2 2" xfId="2181"/>
    <cellStyle name="Separador de milhares 52" xfId="1429"/>
    <cellStyle name="Separador de milhares 52 2" xfId="1893"/>
    <cellStyle name="Separador de milhares 52 2 2" xfId="2182"/>
    <cellStyle name="Separador de milhares 53" xfId="1430"/>
    <cellStyle name="Separador de milhares 53 2" xfId="1894"/>
    <cellStyle name="Separador de milhares 53 2 2" xfId="2183"/>
    <cellStyle name="Separador de milhares 54" xfId="1431"/>
    <cellStyle name="Separador de milhares 54 2" xfId="1895"/>
    <cellStyle name="Separador de milhares 54 2 2" xfId="2184"/>
    <cellStyle name="Separador de milhares 55" xfId="1432"/>
    <cellStyle name="Separador de milhares 55 2" xfId="1433"/>
    <cellStyle name="Separador de milhares 55 2 2" xfId="1896"/>
    <cellStyle name="Separador de milhares 55 2 2 2" xfId="2185"/>
    <cellStyle name="Separador de milhares 55 3" xfId="1897"/>
    <cellStyle name="Separador de milhares 55 3 2" xfId="2186"/>
    <cellStyle name="Separador de milhares 56" xfId="1434"/>
    <cellStyle name="Separador de milhares 56 2" xfId="1898"/>
    <cellStyle name="Separador de milhares 56 2 2" xfId="2187"/>
    <cellStyle name="Separador de milhares 57" xfId="1435"/>
    <cellStyle name="Separador de milhares 57 2" xfId="1436"/>
    <cellStyle name="Separador de milhares 57 2 2" xfId="1899"/>
    <cellStyle name="Separador de milhares 57 2 2 2" xfId="2188"/>
    <cellStyle name="Separador de milhares 57 3" xfId="1900"/>
    <cellStyle name="Separador de milhares 57 3 2" xfId="2189"/>
    <cellStyle name="Separador de milhares 58" xfId="1437"/>
    <cellStyle name="Separador de milhares 58 2" xfId="1901"/>
    <cellStyle name="Separador de milhares 58 2 2" xfId="2190"/>
    <cellStyle name="Separador de milhares 59" xfId="1438"/>
    <cellStyle name="Separador de milhares 59 2" xfId="1902"/>
    <cellStyle name="Separador de milhares 59 2 2" xfId="2191"/>
    <cellStyle name="Separador de milhares 6" xfId="1439"/>
    <cellStyle name="Separador de milhares 6 2" xfId="1440"/>
    <cellStyle name="Separador de milhares 6 2 2" xfId="1903"/>
    <cellStyle name="Separador de milhares 6 2 2 2" xfId="2192"/>
    <cellStyle name="Separador de milhares 6 3" xfId="1904"/>
    <cellStyle name="Separador de milhares 6 3 2" xfId="2193"/>
    <cellStyle name="Separador de milhares 6 4" xfId="46445"/>
    <cellStyle name="Separador de milhares 6 4 2" xfId="46446"/>
    <cellStyle name="Separador de milhares 6 4 3" xfId="46447"/>
    <cellStyle name="Separador de milhares 6 4 4" xfId="46448"/>
    <cellStyle name="Separador de milhares 60" xfId="1441"/>
    <cellStyle name="Separador de milhares 60 2" xfId="1905"/>
    <cellStyle name="Separador de milhares 60 2 2" xfId="2194"/>
    <cellStyle name="Separador de milhares 61" xfId="1442"/>
    <cellStyle name="Separador de milhares 61 2" xfId="1443"/>
    <cellStyle name="Separador de milhares 61 2 2" xfId="1906"/>
    <cellStyle name="Separador de milhares 61 2 2 2" xfId="2195"/>
    <cellStyle name="Separador de milhares 61 3" xfId="1907"/>
    <cellStyle name="Separador de milhares 61 3 2" xfId="2196"/>
    <cellStyle name="Separador de milhares 62" xfId="1444"/>
    <cellStyle name="Separador de milhares 62 2" xfId="1908"/>
    <cellStyle name="Separador de milhares 62 2 2" xfId="2197"/>
    <cellStyle name="Separador de milhares 63" xfId="1445"/>
    <cellStyle name="Separador de milhares 63 2" xfId="1909"/>
    <cellStyle name="Separador de milhares 63 2 2" xfId="2198"/>
    <cellStyle name="Separador de milhares 64" xfId="1446"/>
    <cellStyle name="Separador de milhares 64 2" xfId="1910"/>
    <cellStyle name="Separador de milhares 64 2 2" xfId="2199"/>
    <cellStyle name="Separador de milhares 65" xfId="1447"/>
    <cellStyle name="Separador de milhares 65 2" xfId="1448"/>
    <cellStyle name="Separador de milhares 65 2 2" xfId="1911"/>
    <cellStyle name="Separador de milhares 65 2 2 2" xfId="2200"/>
    <cellStyle name="Separador de milhares 65 3" xfId="1912"/>
    <cellStyle name="Separador de milhares 65 3 2" xfId="2201"/>
    <cellStyle name="Separador de milhares 66" xfId="1449"/>
    <cellStyle name="Separador de milhares 66 2" xfId="1450"/>
    <cellStyle name="Separador de milhares 66 2 2" xfId="1913"/>
    <cellStyle name="Separador de milhares 66 2 2 2" xfId="2202"/>
    <cellStyle name="Separador de milhares 66 3" xfId="1914"/>
    <cellStyle name="Separador de milhares 66 3 2" xfId="2203"/>
    <cellStyle name="Separador de milhares 67" xfId="1451"/>
    <cellStyle name="Separador de milhares 67 2" xfId="1915"/>
    <cellStyle name="Separador de milhares 67 2 2" xfId="2204"/>
    <cellStyle name="Separador de milhares 68" xfId="1452"/>
    <cellStyle name="Separador de milhares 68 2" xfId="1916"/>
    <cellStyle name="Separador de milhares 68 2 2" xfId="2205"/>
    <cellStyle name="Separador de milhares 69" xfId="1453"/>
    <cellStyle name="Separador de milhares 69 2" xfId="1917"/>
    <cellStyle name="Separador de milhares 69 2 2" xfId="2206"/>
    <cellStyle name="Separador de milhares 7" xfId="1454"/>
    <cellStyle name="Separador de milhares 7 2" xfId="1918"/>
    <cellStyle name="Separador de milhares 7 2 2" xfId="2207"/>
    <cellStyle name="Separador de milhares 7 3" xfId="7297"/>
    <cellStyle name="Separador de milhares 70" xfId="1455"/>
    <cellStyle name="Separador de milhares 70 2" xfId="1919"/>
    <cellStyle name="Separador de milhares 70 2 2" xfId="2208"/>
    <cellStyle name="Separador de milhares 71" xfId="1456"/>
    <cellStyle name="Separador de milhares 71 2" xfId="1920"/>
    <cellStyle name="Separador de milhares 71 2 2" xfId="2209"/>
    <cellStyle name="Separador de milhares 72" xfId="1457"/>
    <cellStyle name="Separador de milhares 72 2" xfId="1921"/>
    <cellStyle name="Separador de milhares 72 2 2" xfId="2210"/>
    <cellStyle name="Separador de milhares 73" xfId="1458"/>
    <cellStyle name="Separador de milhares 73 2" xfId="1922"/>
    <cellStyle name="Separador de milhares 73 2 2" xfId="2211"/>
    <cellStyle name="Separador de milhares 74" xfId="1459"/>
    <cellStyle name="Separador de milhares 74 2" xfId="1923"/>
    <cellStyle name="Separador de milhares 74 2 2" xfId="2212"/>
    <cellStyle name="Separador de milhares 75" xfId="1460"/>
    <cellStyle name="Separador de milhares 75 2" xfId="1924"/>
    <cellStyle name="Separador de milhares 75 2 2" xfId="2213"/>
    <cellStyle name="Separador de milhares 76" xfId="1461"/>
    <cellStyle name="Separador de milhares 76 2" xfId="1925"/>
    <cellStyle name="Separador de milhares 76 2 2" xfId="2214"/>
    <cellStyle name="Separador de milhares 77" xfId="1462"/>
    <cellStyle name="Separador de milhares 77 2" xfId="1926"/>
    <cellStyle name="Separador de milhares 77 2 2" xfId="2215"/>
    <cellStyle name="Separador de milhares 78" xfId="1463"/>
    <cellStyle name="Separador de milhares 78 2" xfId="1927"/>
    <cellStyle name="Separador de milhares 78 2 2" xfId="2216"/>
    <cellStyle name="Separador de milhares 79" xfId="1464"/>
    <cellStyle name="Separador de milhares 79 2" xfId="1928"/>
    <cellStyle name="Separador de milhares 79 2 2" xfId="2217"/>
    <cellStyle name="Separador de milhares 8" xfId="1465"/>
    <cellStyle name="Separador de milhares 8 2" xfId="1466"/>
    <cellStyle name="Separador de milhares 8 2 2" xfId="1929"/>
    <cellStyle name="Separador de milhares 8 2 2 2" xfId="2218"/>
    <cellStyle name="Separador de milhares 8 3" xfId="1930"/>
    <cellStyle name="Separador de milhares 8 3 2" xfId="2219"/>
    <cellStyle name="Separador de milhares 8 3 3" xfId="46449"/>
    <cellStyle name="Separador de milhares 8 4" xfId="46450"/>
    <cellStyle name="Separador de milhares 80" xfId="1467"/>
    <cellStyle name="Separador de milhares 80 2" xfId="1931"/>
    <cellStyle name="Separador de milhares 80 2 2" xfId="2220"/>
    <cellStyle name="Separador de milhares 81" xfId="1468"/>
    <cellStyle name="Separador de milhares 81 2" xfId="1932"/>
    <cellStyle name="Separador de milhares 81 2 2" xfId="2221"/>
    <cellStyle name="Separador de milhares 82" xfId="1469"/>
    <cellStyle name="Separador de milhares 82 2" xfId="1933"/>
    <cellStyle name="Separador de milhares 82 2 2" xfId="2222"/>
    <cellStyle name="Separador de milhares 83" xfId="1470"/>
    <cellStyle name="Separador de milhares 83 2" xfId="1934"/>
    <cellStyle name="Separador de milhares 83 2 2" xfId="2223"/>
    <cellStyle name="Separador de milhares 84" xfId="1471"/>
    <cellStyle name="Separador de milhares 84 2" xfId="1935"/>
    <cellStyle name="Separador de milhares 84 2 2" xfId="2224"/>
    <cellStyle name="Separador de milhares 85" xfId="1472"/>
    <cellStyle name="Separador de milhares 85 2" xfId="1936"/>
    <cellStyle name="Separador de milhares 85 2 2" xfId="2225"/>
    <cellStyle name="Separador de milhares 86" xfId="1473"/>
    <cellStyle name="Separador de milhares 86 2" xfId="1937"/>
    <cellStyle name="Separador de milhares 86 2 2" xfId="2226"/>
    <cellStyle name="Separador de milhares 87" xfId="1474"/>
    <cellStyle name="Separador de milhares 87 2" xfId="1938"/>
    <cellStyle name="Separador de milhares 87 2 2" xfId="2227"/>
    <cellStyle name="Separador de milhares 88" xfId="1475"/>
    <cellStyle name="Separador de milhares 88 2" xfId="1939"/>
    <cellStyle name="Separador de milhares 88 2 2" xfId="2228"/>
    <cellStyle name="Separador de milhares 89" xfId="1476"/>
    <cellStyle name="Separador de milhares 89 2" xfId="1940"/>
    <cellStyle name="Separador de milhares 89 2 2" xfId="2229"/>
    <cellStyle name="Separador de milhares 9" xfId="1477"/>
    <cellStyle name="Separador de milhares 9 2" xfId="1478"/>
    <cellStyle name="Separador de milhares 9 2 2" xfId="1941"/>
    <cellStyle name="Separador de milhares 9 2 2 2" xfId="2230"/>
    <cellStyle name="Separador de milhares 9 3" xfId="1942"/>
    <cellStyle name="Separador de milhares 9 3 2" xfId="2231"/>
    <cellStyle name="Separador de milhares 90" xfId="1479"/>
    <cellStyle name="Separador de milhares 90 2" xfId="1943"/>
    <cellStyle name="Separador de milhares 90 2 2" xfId="2232"/>
    <cellStyle name="Separador de milhares 91" xfId="1480"/>
    <cellStyle name="Separador de milhares 91 2" xfId="1944"/>
    <cellStyle name="Separador de milhares 91 2 2" xfId="2233"/>
    <cellStyle name="Separador de milhares 92" xfId="1481"/>
    <cellStyle name="Separador de milhares 92 2" xfId="1945"/>
    <cellStyle name="Separador de milhares 92 2 2" xfId="2234"/>
    <cellStyle name="Separador de milhares 93" xfId="1482"/>
    <cellStyle name="Separador de milhares 93 2" xfId="1946"/>
    <cellStyle name="Separador de milhares 93 2 2" xfId="2235"/>
    <cellStyle name="Separador de milhares 94" xfId="1483"/>
    <cellStyle name="Separador de milhares 94 2" xfId="1947"/>
    <cellStyle name="Separador de milhares 94 2 2" xfId="2236"/>
    <cellStyle name="Separador de milhares 95" xfId="1484"/>
    <cellStyle name="Separador de milhares 95 2" xfId="1948"/>
    <cellStyle name="Separador de milhares 95 2 2" xfId="2237"/>
    <cellStyle name="Separador de milhares 96" xfId="1485"/>
    <cellStyle name="Separador de milhares 96 2" xfId="1949"/>
    <cellStyle name="Separador de milhares 96 2 2" xfId="2238"/>
    <cellStyle name="Separador de milhares 97" xfId="1486"/>
    <cellStyle name="Separador de milhares 97 2" xfId="1950"/>
    <cellStyle name="Separador de milhares 97 2 2" xfId="2239"/>
    <cellStyle name="Separador de milhares 98" xfId="1487"/>
    <cellStyle name="Separador de milhares 98 2" xfId="1951"/>
    <cellStyle name="Separador de milhares 98 2 2" xfId="2240"/>
    <cellStyle name="Separador de milhares 99" xfId="1488"/>
    <cellStyle name="Separador de milhares 99 2" xfId="1952"/>
    <cellStyle name="Separador de milhares 99 2 2" xfId="2241"/>
    <cellStyle name="Sheet Title" xfId="2750"/>
    <cellStyle name="TableStyleLight1" xfId="7298"/>
    <cellStyle name="Texto de Aviso" xfId="34" builtinId="11" customBuiltin="1"/>
    <cellStyle name="Texto de Aviso 10 2" xfId="1489"/>
    <cellStyle name="Texto de Aviso 11 2" xfId="1490"/>
    <cellStyle name="Texto de Aviso 12 2" xfId="1491"/>
    <cellStyle name="Texto de Aviso 13 2" xfId="1492"/>
    <cellStyle name="Texto de Aviso 14 2" xfId="1493"/>
    <cellStyle name="Texto de Aviso 15 2" xfId="1494"/>
    <cellStyle name="Texto de Aviso 16 2" xfId="1495"/>
    <cellStyle name="Texto de Aviso 17 2" xfId="1496"/>
    <cellStyle name="Texto de Aviso 2" xfId="1497"/>
    <cellStyle name="Texto de Aviso 2 2" xfId="1498"/>
    <cellStyle name="Texto de Aviso 2 2 2" xfId="46451"/>
    <cellStyle name="Texto de Aviso 2 2 3" xfId="46452"/>
    <cellStyle name="Texto de Aviso 3" xfId="1499"/>
    <cellStyle name="Texto de Aviso 3 2" xfId="1500"/>
    <cellStyle name="Texto de Aviso 3 2 2" xfId="46453"/>
    <cellStyle name="Texto de Aviso 3 2 3" xfId="46454"/>
    <cellStyle name="Texto de Aviso 4" xfId="1501"/>
    <cellStyle name="Texto de Aviso 4 2" xfId="1502"/>
    <cellStyle name="Texto de Aviso 5" xfId="1503"/>
    <cellStyle name="Texto de Aviso 5 2" xfId="1504"/>
    <cellStyle name="Texto de Aviso 6 2" xfId="1505"/>
    <cellStyle name="Texto de Aviso 7 2" xfId="1506"/>
    <cellStyle name="Texto de Aviso 8 2" xfId="1507"/>
    <cellStyle name="Texto de Aviso 9 2" xfId="1508"/>
    <cellStyle name="Texto Explicativo" xfId="35" builtinId="53" customBuiltin="1"/>
    <cellStyle name="Texto Explicativo 10 2" xfId="1509"/>
    <cellStyle name="Texto Explicativo 11 2" xfId="1510"/>
    <cellStyle name="Texto Explicativo 12 2" xfId="1511"/>
    <cellStyle name="Texto Explicativo 13 2" xfId="1512"/>
    <cellStyle name="Texto Explicativo 14 2" xfId="1513"/>
    <cellStyle name="Texto Explicativo 15 2" xfId="1514"/>
    <cellStyle name="Texto Explicativo 16 2" xfId="1515"/>
    <cellStyle name="Texto Explicativo 17 2" xfId="1516"/>
    <cellStyle name="Texto Explicativo 2" xfId="1517"/>
    <cellStyle name="Texto Explicativo 2 2" xfId="1518"/>
    <cellStyle name="Texto Explicativo 2 2 2" xfId="46455"/>
    <cellStyle name="Texto Explicativo 2 2 3" xfId="46456"/>
    <cellStyle name="Texto Explicativo 3" xfId="1519"/>
    <cellStyle name="Texto Explicativo 3 2" xfId="1520"/>
    <cellStyle name="Texto Explicativo 3 2 2" xfId="46457"/>
    <cellStyle name="Texto Explicativo 3 2 3" xfId="46458"/>
    <cellStyle name="Texto Explicativo 4" xfId="1521"/>
    <cellStyle name="Texto Explicativo 4 2" xfId="1522"/>
    <cellStyle name="Texto Explicativo 5" xfId="1523"/>
    <cellStyle name="Texto Explicativo 5 2" xfId="1524"/>
    <cellStyle name="Texto Explicativo 6 2" xfId="1525"/>
    <cellStyle name="Texto Explicativo 7 2" xfId="1526"/>
    <cellStyle name="Texto Explicativo 8 2" xfId="1527"/>
    <cellStyle name="Texto Explicativo 9 2" xfId="1528"/>
    <cellStyle name="Title" xfId="2751"/>
    <cellStyle name="Título" xfId="36" builtinId="15" customBuiltin="1"/>
    <cellStyle name="Título 1" xfId="37" builtinId="16" customBuiltin="1"/>
    <cellStyle name="Título 1 1" xfId="2752"/>
    <cellStyle name="Título 1 1 1" xfId="2753"/>
    <cellStyle name="Título 1 1 1 1" xfId="2754"/>
    <cellStyle name="Título 1 1 1 1 1" xfId="2755"/>
    <cellStyle name="Título 1 1 1 1 1 1" xfId="2756"/>
    <cellStyle name="Título 1 1 1 1 1 1 1" xfId="2757"/>
    <cellStyle name="Título 1 1 1 1 1 1 1 1" xfId="2758"/>
    <cellStyle name="Título 1 1 1 1 1 1 1 1 1" xfId="2759"/>
    <cellStyle name="Título 1 1 1 1 1 1 1 1 1 1" xfId="2760"/>
    <cellStyle name="Título 1 1 1 1 1 1 1 1 1 1 1" xfId="2761"/>
    <cellStyle name="Título 1 1 1 1 1 1 1 1 1 1 1 1" xfId="2762"/>
    <cellStyle name="Título 1 1 1 1 1 1 1 1 1 1 1 1 1" xfId="2763"/>
    <cellStyle name="Título 1 1 1 1 1 1 1 1 1 1 1 1 1 1" xfId="2764"/>
    <cellStyle name="Título 1 1 1 1 1 1 1 1 1 1 1 1 1 1 1" xfId="2765"/>
    <cellStyle name="Título 1 1 1 1 1 1 1 1 1 1 1 1 1 1 1 1" xfId="2766"/>
    <cellStyle name="Título 1 1 1 1 1 1 1 1 1 1 1 1 1 1 1 1 1" xfId="2767"/>
    <cellStyle name="Título 1 1 1 1 1 1 1 1 1 1 1 1 1 1 1 1 1 1" xfId="2768"/>
    <cellStyle name="Título 1 1 1 1 1 1 1 1 1 1 1 1 1 1 1 1 1 1 1" xfId="2769"/>
    <cellStyle name="Título 1 1 1 1 1 1 1 1 1 1 1 1 1 1 1 1 1 1 1 1" xfId="2770"/>
    <cellStyle name="Título 1 1 1 1 1 1 1 1 1 1 1 1 1 1 1 1 1 1 1 1 1" xfId="2771"/>
    <cellStyle name="Título 1 1 1 1 1 1 1 1 1 1 1 1 1 1 1 1 1 1 1 1 1 1" xfId="2772"/>
    <cellStyle name="Título 1 1 1 1 1 1 1 1 1 1 1 1 1 1 1 1 1 1 1 1 1 1 1" xfId="2773"/>
    <cellStyle name="Título 1 1 1 1 1 1 1 1 1 1 1 1 1 1 1 1 1 1 1 1 1 1 1 1" xfId="2774"/>
    <cellStyle name="Título 1 1 1 1 1 1 1 1 1 1 1 1 1 1 1 1 1 1 1 1 1 1 1 1 1" xfId="2775"/>
    <cellStyle name="Título 1 1 1 1 1 1 1 1 1 1 1 1 1 1 1 1 1 1 1 1 1 1 1 1 1 1" xfId="2776"/>
    <cellStyle name="Título 1 1 1 1 1 1 1 1 1 1 1 1 1 1 1 1 1 1 1 1 1 1 1 1 1 1 1" xfId="2777"/>
    <cellStyle name="Título 1 1 1 1 1 1 1 1 1 1 1 1 1 1 1 1 1 1 1 1 1 1 1 1 1 1 1 1" xfId="2778"/>
    <cellStyle name="Título 1 1 1 1 1 1 1 1 1 1 1 1 1 1 1 1 1 1 1 1 1 1 1 1 1 1 1 1 1" xfId="2779"/>
    <cellStyle name="Título 1 1 1 1 1 1 1 1 1 1 1 1 1 1 1 1 1 1 1 1 1 1 1 1 1 1 1 1 1 2" xfId="46459"/>
    <cellStyle name="Título 1 1 1 1 1 1 1 1 1 1 1 1 1 1 1 1 1 1 1 1 1 1 1 1 1 1 2" xfId="46460"/>
    <cellStyle name="Título 1 1 1 1 1 1 1 1 2" xfId="46461"/>
    <cellStyle name="Título 1 1 2" xfId="46462"/>
    <cellStyle name="Título 1 10 2" xfId="1529"/>
    <cellStyle name="Título 1 11 2" xfId="1530"/>
    <cellStyle name="Título 1 12 2" xfId="1531"/>
    <cellStyle name="Título 1 13 2" xfId="1532"/>
    <cellStyle name="Título 1 14 2" xfId="1533"/>
    <cellStyle name="Título 1 15 2" xfId="1534"/>
    <cellStyle name="Título 1 16 2" xfId="1535"/>
    <cellStyle name="Título 1 17 2" xfId="1536"/>
    <cellStyle name="Título 1 2" xfId="1537"/>
    <cellStyle name="Título 1 2 2" xfId="1538"/>
    <cellStyle name="Título 1 2 2 2" xfId="46463"/>
    <cellStyle name="Título 1 2 2 3" xfId="46464"/>
    <cellStyle name="Título 1 3" xfId="1539"/>
    <cellStyle name="Título 1 3 2" xfId="1540"/>
    <cellStyle name="Título 1 3 2 2" xfId="46465"/>
    <cellStyle name="Título 1 3 2 3" xfId="46466"/>
    <cellStyle name="Título 1 4" xfId="1541"/>
    <cellStyle name="Título 1 4 2" xfId="1542"/>
    <cellStyle name="Título 1 5" xfId="1543"/>
    <cellStyle name="Título 1 5 2" xfId="1544"/>
    <cellStyle name="Título 1 6" xfId="2780"/>
    <cellStyle name="Título 1 6 2" xfId="1545"/>
    <cellStyle name="Título 1 7 2" xfId="1546"/>
    <cellStyle name="Título 1 8 2" xfId="1547"/>
    <cellStyle name="Título 1 9 2" xfId="1548"/>
    <cellStyle name="Título 10 2" xfId="1549"/>
    <cellStyle name="Título 11 2" xfId="1550"/>
    <cellStyle name="Título 12 2" xfId="1551"/>
    <cellStyle name="Título 13 2" xfId="1552"/>
    <cellStyle name="Título 14 2" xfId="1553"/>
    <cellStyle name="Título 15 2" xfId="1554"/>
    <cellStyle name="Título 16 2" xfId="1555"/>
    <cellStyle name="Título 17 2" xfId="1556"/>
    <cellStyle name="Título 18 2" xfId="1557"/>
    <cellStyle name="Título 19 2" xfId="1558"/>
    <cellStyle name="Título 2" xfId="38" builtinId="17" customBuiltin="1"/>
    <cellStyle name="Título 2 10 2" xfId="1559"/>
    <cellStyle name="Título 2 11 2" xfId="1560"/>
    <cellStyle name="Título 2 12 2" xfId="1561"/>
    <cellStyle name="Título 2 13 2" xfId="1562"/>
    <cellStyle name="Título 2 14 2" xfId="1563"/>
    <cellStyle name="Título 2 15 2" xfId="1564"/>
    <cellStyle name="Título 2 16 2" xfId="1565"/>
    <cellStyle name="Título 2 17 2" xfId="1566"/>
    <cellStyle name="Título 2 2" xfId="1567"/>
    <cellStyle name="Título 2 2 2" xfId="1568"/>
    <cellStyle name="Título 2 2 2 2" xfId="46467"/>
    <cellStyle name="Título 2 2 2 3" xfId="46468"/>
    <cellStyle name="Título 2 3" xfId="1569"/>
    <cellStyle name="Título 2 3 2" xfId="1570"/>
    <cellStyle name="Título 2 3 2 2" xfId="46469"/>
    <cellStyle name="Título 2 3 2 3" xfId="46470"/>
    <cellStyle name="Título 2 4" xfId="1571"/>
    <cellStyle name="Título 2 4 2" xfId="1572"/>
    <cellStyle name="Título 2 5" xfId="1573"/>
    <cellStyle name="Título 2 5 2" xfId="1574"/>
    <cellStyle name="Título 2 6" xfId="2781"/>
    <cellStyle name="Título 2 6 2" xfId="1575"/>
    <cellStyle name="Título 2 7 2" xfId="1576"/>
    <cellStyle name="Título 2 8 2" xfId="1577"/>
    <cellStyle name="Título 2 9 2" xfId="1578"/>
    <cellStyle name="Título 20 2" xfId="1579"/>
    <cellStyle name="Título 3" xfId="39" builtinId="18" customBuiltin="1"/>
    <cellStyle name="Título 3 10 2" xfId="1580"/>
    <cellStyle name="Título 3 11 2" xfId="1581"/>
    <cellStyle name="Título 3 12 2" xfId="1582"/>
    <cellStyle name="Título 3 13 2" xfId="1583"/>
    <cellStyle name="Título 3 14 2" xfId="1584"/>
    <cellStyle name="Título 3 15 2" xfId="1585"/>
    <cellStyle name="Título 3 16 2" xfId="1586"/>
    <cellStyle name="Título 3 17 2" xfId="1587"/>
    <cellStyle name="Título 3 2" xfId="1588"/>
    <cellStyle name="Título 3 2 2" xfId="1589"/>
    <cellStyle name="Título 3 2 2 2" xfId="46471"/>
    <cellStyle name="Título 3 2 2 3" xfId="46472"/>
    <cellStyle name="Título 3 3" xfId="1590"/>
    <cellStyle name="Título 3 3 2" xfId="1591"/>
    <cellStyle name="Título 3 3 2 2" xfId="46473"/>
    <cellStyle name="Título 3 3 2 3" xfId="46474"/>
    <cellStyle name="Título 3 4" xfId="1592"/>
    <cellStyle name="Título 3 4 2" xfId="1593"/>
    <cellStyle name="Título 3 5" xfId="1594"/>
    <cellStyle name="Título 3 5 2" xfId="1595"/>
    <cellStyle name="Título 3 6" xfId="2782"/>
    <cellStyle name="Título 3 6 2" xfId="1596"/>
    <cellStyle name="Título 3 7 2" xfId="1597"/>
    <cellStyle name="Título 3 8 2" xfId="1598"/>
    <cellStyle name="Título 3 9 2" xfId="1599"/>
    <cellStyle name="Título 4" xfId="40" builtinId="19" customBuiltin="1"/>
    <cellStyle name="Título 4 10 2" xfId="1600"/>
    <cellStyle name="Título 4 11 2" xfId="1601"/>
    <cellStyle name="Título 4 12 2" xfId="1602"/>
    <cellStyle name="Título 4 13 2" xfId="1603"/>
    <cellStyle name="Título 4 14 2" xfId="1604"/>
    <cellStyle name="Título 4 15 2" xfId="1605"/>
    <cellStyle name="Título 4 16 2" xfId="1606"/>
    <cellStyle name="Título 4 17 2" xfId="1607"/>
    <cellStyle name="Título 4 2" xfId="1608"/>
    <cellStyle name="Título 4 2 2" xfId="1609"/>
    <cellStyle name="Título 4 2 2 2" xfId="46475"/>
    <cellStyle name="Título 4 2 2 3" xfId="46476"/>
    <cellStyle name="Título 4 3" xfId="1610"/>
    <cellStyle name="Título 4 3 2" xfId="1611"/>
    <cellStyle name="Título 4 3 2 2" xfId="46477"/>
    <cellStyle name="Título 4 3 2 3" xfId="46478"/>
    <cellStyle name="Título 4 4" xfId="1612"/>
    <cellStyle name="Título 4 4 2" xfId="1613"/>
    <cellStyle name="Título 4 5" xfId="1614"/>
    <cellStyle name="Título 4 5 2" xfId="1615"/>
    <cellStyle name="Título 4 6" xfId="2783"/>
    <cellStyle name="Título 4 6 2" xfId="1616"/>
    <cellStyle name="Título 4 7 2" xfId="1617"/>
    <cellStyle name="Título 4 8 2" xfId="1618"/>
    <cellStyle name="Título 4 9 2" xfId="1619"/>
    <cellStyle name="Título 5" xfId="2784"/>
    <cellStyle name="Título 5 2" xfId="1620"/>
    <cellStyle name="Título 5 3" xfId="46479"/>
    <cellStyle name="Título 6" xfId="2785"/>
    <cellStyle name="Título 6 2" xfId="1621"/>
    <cellStyle name="Título 7 2" xfId="1622"/>
    <cellStyle name="Título 8 2" xfId="1623"/>
    <cellStyle name="Título 9 2" xfId="1624"/>
    <cellStyle name="Total" xfId="41" builtinId="25" customBuiltin="1"/>
    <cellStyle name="Total 10" xfId="2786"/>
    <cellStyle name="Total 10 2" xfId="1625"/>
    <cellStyle name="Total 10 2 2" xfId="46480"/>
    <cellStyle name="Total 10 2 2 2" xfId="46481"/>
    <cellStyle name="Total 10 2 3" xfId="46482"/>
    <cellStyle name="Total 11" xfId="2787"/>
    <cellStyle name="Total 11 2" xfId="1626"/>
    <cellStyle name="Total 11 2 2" xfId="46483"/>
    <cellStyle name="Total 11 2 2 2" xfId="46484"/>
    <cellStyle name="Total 11 2 3" xfId="46485"/>
    <cellStyle name="Total 12" xfId="2788"/>
    <cellStyle name="Total 12 2" xfId="1627"/>
    <cellStyle name="Total 12 2 2" xfId="46486"/>
    <cellStyle name="Total 12 2 2 2" xfId="46487"/>
    <cellStyle name="Total 12 2 3" xfId="46488"/>
    <cellStyle name="Total 13" xfId="2789"/>
    <cellStyle name="Total 13 2" xfId="1628"/>
    <cellStyle name="Total 13 2 2" xfId="46489"/>
    <cellStyle name="Total 13 2 2 2" xfId="46490"/>
    <cellStyle name="Total 13 2 3" xfId="46491"/>
    <cellStyle name="Total 14" xfId="2790"/>
    <cellStyle name="Total 14 2" xfId="1629"/>
    <cellStyle name="Total 14 2 2" xfId="46492"/>
    <cellStyle name="Total 14 2 2 2" xfId="46493"/>
    <cellStyle name="Total 14 2 3" xfId="46494"/>
    <cellStyle name="Total 15" xfId="2791"/>
    <cellStyle name="Total 15 2" xfId="1630"/>
    <cellStyle name="Total 15 2 2" xfId="46495"/>
    <cellStyle name="Total 15 2 2 2" xfId="46496"/>
    <cellStyle name="Total 15 2 3" xfId="46497"/>
    <cellStyle name="Total 16" xfId="2792"/>
    <cellStyle name="Total 16 2" xfId="1631"/>
    <cellStyle name="Total 16 2 2" xfId="46498"/>
    <cellStyle name="Total 16 2 2 2" xfId="46499"/>
    <cellStyle name="Total 16 2 3" xfId="46500"/>
    <cellStyle name="Total 17" xfId="2793"/>
    <cellStyle name="Total 17 2" xfId="1632"/>
    <cellStyle name="Total 17 2 2" xfId="46501"/>
    <cellStyle name="Total 17 2 2 2" xfId="46502"/>
    <cellStyle name="Total 17 2 3" xfId="46503"/>
    <cellStyle name="Total 18" xfId="2794"/>
    <cellStyle name="Total 18 2" xfId="2795"/>
    <cellStyle name="Total 19" xfId="2796"/>
    <cellStyle name="Total 19 2" xfId="2797"/>
    <cellStyle name="Total 2" xfId="1633"/>
    <cellStyle name="Total 2 10" xfId="1634"/>
    <cellStyle name="Total 2 10 2" xfId="46504"/>
    <cellStyle name="Total 2 10 2 2" xfId="46505"/>
    <cellStyle name="Total 2 10 2 2 10" xfId="46506"/>
    <cellStyle name="Total 2 10 2 2 2" xfId="46507"/>
    <cellStyle name="Total 2 10 2 2 2 2" xfId="46508"/>
    <cellStyle name="Total 2 10 2 2 2 2 2" xfId="46509"/>
    <cellStyle name="Total 2 10 2 2 2 3" xfId="46510"/>
    <cellStyle name="Total 2 10 2 2 2 3 2" xfId="46511"/>
    <cellStyle name="Total 2 10 2 2 2 4" xfId="46512"/>
    <cellStyle name="Total 2 10 2 2 2 4 2" xfId="46513"/>
    <cellStyle name="Total 2 10 2 2 2 5" xfId="46514"/>
    <cellStyle name="Total 2 10 2 2 2 6" xfId="46515"/>
    <cellStyle name="Total 2 10 2 2 2 7" xfId="46516"/>
    <cellStyle name="Total 2 10 2 2 3" xfId="46517"/>
    <cellStyle name="Total 2 10 2 2 3 2" xfId="46518"/>
    <cellStyle name="Total 2 10 2 2 4" xfId="46519"/>
    <cellStyle name="Total 2 10 2 2 4 2" xfId="46520"/>
    <cellStyle name="Total 2 10 2 2 5" xfId="46521"/>
    <cellStyle name="Total 2 10 2 2 5 2" xfId="46522"/>
    <cellStyle name="Total 2 10 2 2 6" xfId="46523"/>
    <cellStyle name="Total 2 10 2 2 7" xfId="46524"/>
    <cellStyle name="Total 2 10 2 2 8" xfId="46525"/>
    <cellStyle name="Total 2 10 2 2 9" xfId="46526"/>
    <cellStyle name="Total 2 10 2 3" xfId="46527"/>
    <cellStyle name="Total 2 10 2 3 2" xfId="46528"/>
    <cellStyle name="Total 2 10 2 3 2 2" xfId="46529"/>
    <cellStyle name="Total 2 10 2 3 3" xfId="46530"/>
    <cellStyle name="Total 2 10 2 3 3 2" xfId="46531"/>
    <cellStyle name="Total 2 10 2 3 4" xfId="46532"/>
    <cellStyle name="Total 2 10 2 3 4 2" xfId="46533"/>
    <cellStyle name="Total 2 10 2 3 5" xfId="46534"/>
    <cellStyle name="Total 2 10 2 3 6" xfId="46535"/>
    <cellStyle name="Total 2 10 2 3 7" xfId="46536"/>
    <cellStyle name="Total 2 10 2 4" xfId="46537"/>
    <cellStyle name="Total 2 10 3" xfId="46538"/>
    <cellStyle name="Total 2 10 3 10" xfId="46539"/>
    <cellStyle name="Total 2 10 3 11" xfId="46540"/>
    <cellStyle name="Total 2 10 3 2" xfId="46541"/>
    <cellStyle name="Total 2 10 3 2 2" xfId="46542"/>
    <cellStyle name="Total 2 10 3 2 2 2" xfId="46543"/>
    <cellStyle name="Total 2 10 3 2 3" xfId="46544"/>
    <cellStyle name="Total 2 10 3 2 3 2" xfId="46545"/>
    <cellStyle name="Total 2 10 3 2 4" xfId="46546"/>
    <cellStyle name="Total 2 10 3 2 4 2" xfId="46547"/>
    <cellStyle name="Total 2 10 3 2 5" xfId="46548"/>
    <cellStyle name="Total 2 10 3 2 6" xfId="46549"/>
    <cellStyle name="Total 2 10 3 2 7" xfId="46550"/>
    <cellStyle name="Total 2 10 3 3" xfId="46551"/>
    <cellStyle name="Total 2 10 3 3 2" xfId="46552"/>
    <cellStyle name="Total 2 10 3 3 3" xfId="46553"/>
    <cellStyle name="Total 2 10 3 3 4" xfId="46554"/>
    <cellStyle name="Total 2 10 3 4" xfId="46555"/>
    <cellStyle name="Total 2 10 3 4 2" xfId="46556"/>
    <cellStyle name="Total 2 10 3 5" xfId="46557"/>
    <cellStyle name="Total 2 10 3 5 2" xfId="46558"/>
    <cellStyle name="Total 2 10 3 6" xfId="46559"/>
    <cellStyle name="Total 2 10 3 7" xfId="46560"/>
    <cellStyle name="Total 2 10 3 8" xfId="46561"/>
    <cellStyle name="Total 2 10 3 9" xfId="46562"/>
    <cellStyle name="Total 2 10 4" xfId="46563"/>
    <cellStyle name="Total 2 10 4 10" xfId="46564"/>
    <cellStyle name="Total 2 10 4 2" xfId="46565"/>
    <cellStyle name="Total 2 10 4 2 2" xfId="46566"/>
    <cellStyle name="Total 2 10 4 2 2 2" xfId="46567"/>
    <cellStyle name="Total 2 10 4 2 3" xfId="46568"/>
    <cellStyle name="Total 2 10 4 2 3 2" xfId="46569"/>
    <cellStyle name="Total 2 10 4 2 4" xfId="46570"/>
    <cellStyle name="Total 2 10 4 2 4 2" xfId="46571"/>
    <cellStyle name="Total 2 10 4 2 5" xfId="46572"/>
    <cellStyle name="Total 2 10 4 2 6" xfId="46573"/>
    <cellStyle name="Total 2 10 4 2 7" xfId="46574"/>
    <cellStyle name="Total 2 10 4 3" xfId="46575"/>
    <cellStyle name="Total 2 10 4 3 2" xfId="46576"/>
    <cellStyle name="Total 2 10 4 4" xfId="46577"/>
    <cellStyle name="Total 2 10 4 4 2" xfId="46578"/>
    <cellStyle name="Total 2 10 4 5" xfId="46579"/>
    <cellStyle name="Total 2 10 4 5 2" xfId="46580"/>
    <cellStyle name="Total 2 10 4 6" xfId="46581"/>
    <cellStyle name="Total 2 10 4 7" xfId="46582"/>
    <cellStyle name="Total 2 10 4 8" xfId="46583"/>
    <cellStyle name="Total 2 10 4 9" xfId="46584"/>
    <cellStyle name="Total 2 10 5" xfId="46585"/>
    <cellStyle name="Total 2 11" xfId="1635"/>
    <cellStyle name="Total 2 11 2" xfId="46586"/>
    <cellStyle name="Total 2 11 2 2" xfId="46587"/>
    <cellStyle name="Total 2 11 2 2 10" xfId="46588"/>
    <cellStyle name="Total 2 11 2 2 2" xfId="46589"/>
    <cellStyle name="Total 2 11 2 2 2 2" xfId="46590"/>
    <cellStyle name="Total 2 11 2 2 2 2 2" xfId="46591"/>
    <cellStyle name="Total 2 11 2 2 2 3" xfId="46592"/>
    <cellStyle name="Total 2 11 2 2 2 3 2" xfId="46593"/>
    <cellStyle name="Total 2 11 2 2 2 4" xfId="46594"/>
    <cellStyle name="Total 2 11 2 2 2 4 2" xfId="46595"/>
    <cellStyle name="Total 2 11 2 2 2 5" xfId="46596"/>
    <cellStyle name="Total 2 11 2 2 2 6" xfId="46597"/>
    <cellStyle name="Total 2 11 2 2 2 7" xfId="46598"/>
    <cellStyle name="Total 2 11 2 2 3" xfId="46599"/>
    <cellStyle name="Total 2 11 2 2 3 2" xfId="46600"/>
    <cellStyle name="Total 2 11 2 2 4" xfId="46601"/>
    <cellStyle name="Total 2 11 2 2 4 2" xfId="46602"/>
    <cellStyle name="Total 2 11 2 2 5" xfId="46603"/>
    <cellStyle name="Total 2 11 2 2 5 2" xfId="46604"/>
    <cellStyle name="Total 2 11 2 2 6" xfId="46605"/>
    <cellStyle name="Total 2 11 2 2 7" xfId="46606"/>
    <cellStyle name="Total 2 11 2 2 8" xfId="46607"/>
    <cellStyle name="Total 2 11 2 2 9" xfId="46608"/>
    <cellStyle name="Total 2 11 2 3" xfId="46609"/>
    <cellStyle name="Total 2 11 2 3 2" xfId="46610"/>
    <cellStyle name="Total 2 11 2 3 2 2" xfId="46611"/>
    <cellStyle name="Total 2 11 2 3 3" xfId="46612"/>
    <cellStyle name="Total 2 11 2 3 3 2" xfId="46613"/>
    <cellStyle name="Total 2 11 2 3 4" xfId="46614"/>
    <cellStyle name="Total 2 11 2 3 4 2" xfId="46615"/>
    <cellStyle name="Total 2 11 2 3 5" xfId="46616"/>
    <cellStyle name="Total 2 11 2 3 6" xfId="46617"/>
    <cellStyle name="Total 2 11 2 3 7" xfId="46618"/>
    <cellStyle name="Total 2 11 2 4" xfId="46619"/>
    <cellStyle name="Total 2 11 3" xfId="46620"/>
    <cellStyle name="Total 2 11 3 10" xfId="46621"/>
    <cellStyle name="Total 2 11 3 11" xfId="46622"/>
    <cellStyle name="Total 2 11 3 2" xfId="46623"/>
    <cellStyle name="Total 2 11 3 2 2" xfId="46624"/>
    <cellStyle name="Total 2 11 3 2 2 2" xfId="46625"/>
    <cellStyle name="Total 2 11 3 2 3" xfId="46626"/>
    <cellStyle name="Total 2 11 3 2 3 2" xfId="46627"/>
    <cellStyle name="Total 2 11 3 2 4" xfId="46628"/>
    <cellStyle name="Total 2 11 3 2 4 2" xfId="46629"/>
    <cellStyle name="Total 2 11 3 2 5" xfId="46630"/>
    <cellStyle name="Total 2 11 3 2 6" xfId="46631"/>
    <cellStyle name="Total 2 11 3 2 7" xfId="46632"/>
    <cellStyle name="Total 2 11 3 3" xfId="46633"/>
    <cellStyle name="Total 2 11 3 3 2" xfId="46634"/>
    <cellStyle name="Total 2 11 3 3 3" xfId="46635"/>
    <cellStyle name="Total 2 11 3 3 4" xfId="46636"/>
    <cellStyle name="Total 2 11 3 4" xfId="46637"/>
    <cellStyle name="Total 2 11 3 4 2" xfId="46638"/>
    <cellStyle name="Total 2 11 3 5" xfId="46639"/>
    <cellStyle name="Total 2 11 3 5 2" xfId="46640"/>
    <cellStyle name="Total 2 11 3 6" xfId="46641"/>
    <cellStyle name="Total 2 11 3 7" xfId="46642"/>
    <cellStyle name="Total 2 11 3 8" xfId="46643"/>
    <cellStyle name="Total 2 11 3 9" xfId="46644"/>
    <cellStyle name="Total 2 11 4" xfId="46645"/>
    <cellStyle name="Total 2 11 4 10" xfId="46646"/>
    <cellStyle name="Total 2 11 4 2" xfId="46647"/>
    <cellStyle name="Total 2 11 4 2 2" xfId="46648"/>
    <cellStyle name="Total 2 11 4 2 2 2" xfId="46649"/>
    <cellStyle name="Total 2 11 4 2 3" xfId="46650"/>
    <cellStyle name="Total 2 11 4 2 3 2" xfId="46651"/>
    <cellStyle name="Total 2 11 4 2 4" xfId="46652"/>
    <cellStyle name="Total 2 11 4 2 4 2" xfId="46653"/>
    <cellStyle name="Total 2 11 4 2 5" xfId="46654"/>
    <cellStyle name="Total 2 11 4 2 6" xfId="46655"/>
    <cellStyle name="Total 2 11 4 2 7" xfId="46656"/>
    <cellStyle name="Total 2 11 4 3" xfId="46657"/>
    <cellStyle name="Total 2 11 4 3 2" xfId="46658"/>
    <cellStyle name="Total 2 11 4 4" xfId="46659"/>
    <cellStyle name="Total 2 11 4 4 2" xfId="46660"/>
    <cellStyle name="Total 2 11 4 5" xfId="46661"/>
    <cellStyle name="Total 2 11 4 5 2" xfId="46662"/>
    <cellStyle name="Total 2 11 4 6" xfId="46663"/>
    <cellStyle name="Total 2 11 4 7" xfId="46664"/>
    <cellStyle name="Total 2 11 4 8" xfId="46665"/>
    <cellStyle name="Total 2 11 4 9" xfId="46666"/>
    <cellStyle name="Total 2 11 5" xfId="46667"/>
    <cellStyle name="Total 2 12" xfId="1636"/>
    <cellStyle name="Total 2 12 2" xfId="46668"/>
    <cellStyle name="Total 2 12 2 2" xfId="46669"/>
    <cellStyle name="Total 2 12 2 2 10" xfId="46670"/>
    <cellStyle name="Total 2 12 2 2 2" xfId="46671"/>
    <cellStyle name="Total 2 12 2 2 2 2" xfId="46672"/>
    <cellStyle name="Total 2 12 2 2 2 2 2" xfId="46673"/>
    <cellStyle name="Total 2 12 2 2 2 3" xfId="46674"/>
    <cellStyle name="Total 2 12 2 2 2 3 2" xfId="46675"/>
    <cellStyle name="Total 2 12 2 2 2 4" xfId="46676"/>
    <cellStyle name="Total 2 12 2 2 2 4 2" xfId="46677"/>
    <cellStyle name="Total 2 12 2 2 2 5" xfId="46678"/>
    <cellStyle name="Total 2 12 2 2 2 6" xfId="46679"/>
    <cellStyle name="Total 2 12 2 2 2 7" xfId="46680"/>
    <cellStyle name="Total 2 12 2 2 3" xfId="46681"/>
    <cellStyle name="Total 2 12 2 2 3 2" xfId="46682"/>
    <cellStyle name="Total 2 12 2 2 4" xfId="46683"/>
    <cellStyle name="Total 2 12 2 2 4 2" xfId="46684"/>
    <cellStyle name="Total 2 12 2 2 5" xfId="46685"/>
    <cellStyle name="Total 2 12 2 2 5 2" xfId="46686"/>
    <cellStyle name="Total 2 12 2 2 6" xfId="46687"/>
    <cellStyle name="Total 2 12 2 2 7" xfId="46688"/>
    <cellStyle name="Total 2 12 2 2 8" xfId="46689"/>
    <cellStyle name="Total 2 12 2 2 9" xfId="46690"/>
    <cellStyle name="Total 2 12 2 3" xfId="46691"/>
    <cellStyle name="Total 2 12 2 3 2" xfId="46692"/>
    <cellStyle name="Total 2 12 2 3 2 2" xfId="46693"/>
    <cellStyle name="Total 2 12 2 3 3" xfId="46694"/>
    <cellStyle name="Total 2 12 2 3 3 2" xfId="46695"/>
    <cellStyle name="Total 2 12 2 3 4" xfId="46696"/>
    <cellStyle name="Total 2 12 2 3 4 2" xfId="46697"/>
    <cellStyle name="Total 2 12 2 3 5" xfId="46698"/>
    <cellStyle name="Total 2 12 2 3 6" xfId="46699"/>
    <cellStyle name="Total 2 12 2 3 7" xfId="46700"/>
    <cellStyle name="Total 2 12 2 4" xfId="46701"/>
    <cellStyle name="Total 2 12 3" xfId="46702"/>
    <cellStyle name="Total 2 12 3 10" xfId="46703"/>
    <cellStyle name="Total 2 12 3 11" xfId="46704"/>
    <cellStyle name="Total 2 12 3 2" xfId="46705"/>
    <cellStyle name="Total 2 12 3 2 2" xfId="46706"/>
    <cellStyle name="Total 2 12 3 2 2 2" xfId="46707"/>
    <cellStyle name="Total 2 12 3 2 3" xfId="46708"/>
    <cellStyle name="Total 2 12 3 2 3 2" xfId="46709"/>
    <cellStyle name="Total 2 12 3 2 4" xfId="46710"/>
    <cellStyle name="Total 2 12 3 2 4 2" xfId="46711"/>
    <cellStyle name="Total 2 12 3 2 5" xfId="46712"/>
    <cellStyle name="Total 2 12 3 2 6" xfId="46713"/>
    <cellStyle name="Total 2 12 3 2 7" xfId="46714"/>
    <cellStyle name="Total 2 12 3 3" xfId="46715"/>
    <cellStyle name="Total 2 12 3 3 2" xfId="46716"/>
    <cellStyle name="Total 2 12 3 3 3" xfId="46717"/>
    <cellStyle name="Total 2 12 3 3 4" xfId="46718"/>
    <cellStyle name="Total 2 12 3 4" xfId="46719"/>
    <cellStyle name="Total 2 12 3 4 2" xfId="46720"/>
    <cellStyle name="Total 2 12 3 5" xfId="46721"/>
    <cellStyle name="Total 2 12 3 5 2" xfId="46722"/>
    <cellStyle name="Total 2 12 3 6" xfId="46723"/>
    <cellStyle name="Total 2 12 3 7" xfId="46724"/>
    <cellStyle name="Total 2 12 3 8" xfId="46725"/>
    <cellStyle name="Total 2 12 3 9" xfId="46726"/>
    <cellStyle name="Total 2 12 4" xfId="46727"/>
    <cellStyle name="Total 2 12 4 10" xfId="46728"/>
    <cellStyle name="Total 2 12 4 2" xfId="46729"/>
    <cellStyle name="Total 2 12 4 2 2" xfId="46730"/>
    <cellStyle name="Total 2 12 4 2 2 2" xfId="46731"/>
    <cellStyle name="Total 2 12 4 2 3" xfId="46732"/>
    <cellStyle name="Total 2 12 4 2 3 2" xfId="46733"/>
    <cellStyle name="Total 2 12 4 2 4" xfId="46734"/>
    <cellStyle name="Total 2 12 4 2 4 2" xfId="46735"/>
    <cellStyle name="Total 2 12 4 2 5" xfId="46736"/>
    <cellStyle name="Total 2 12 4 2 6" xfId="46737"/>
    <cellStyle name="Total 2 12 4 2 7" xfId="46738"/>
    <cellStyle name="Total 2 12 4 3" xfId="46739"/>
    <cellStyle name="Total 2 12 4 3 2" xfId="46740"/>
    <cellStyle name="Total 2 12 4 4" xfId="46741"/>
    <cellStyle name="Total 2 12 4 4 2" xfId="46742"/>
    <cellStyle name="Total 2 12 4 5" xfId="46743"/>
    <cellStyle name="Total 2 12 4 5 2" xfId="46744"/>
    <cellStyle name="Total 2 12 4 6" xfId="46745"/>
    <cellStyle name="Total 2 12 4 7" xfId="46746"/>
    <cellStyle name="Total 2 12 4 8" xfId="46747"/>
    <cellStyle name="Total 2 12 4 9" xfId="46748"/>
    <cellStyle name="Total 2 12 5" xfId="46749"/>
    <cellStyle name="Total 2 13" xfId="1637"/>
    <cellStyle name="Total 2 13 2" xfId="46750"/>
    <cellStyle name="Total 2 13 2 2" xfId="46751"/>
    <cellStyle name="Total 2 13 2 2 10" xfId="46752"/>
    <cellStyle name="Total 2 13 2 2 2" xfId="46753"/>
    <cellStyle name="Total 2 13 2 2 2 2" xfId="46754"/>
    <cellStyle name="Total 2 13 2 2 2 2 2" xfId="46755"/>
    <cellStyle name="Total 2 13 2 2 2 3" xfId="46756"/>
    <cellStyle name="Total 2 13 2 2 2 3 2" xfId="46757"/>
    <cellStyle name="Total 2 13 2 2 2 4" xfId="46758"/>
    <cellStyle name="Total 2 13 2 2 2 4 2" xfId="46759"/>
    <cellStyle name="Total 2 13 2 2 2 5" xfId="46760"/>
    <cellStyle name="Total 2 13 2 2 2 6" xfId="46761"/>
    <cellStyle name="Total 2 13 2 2 2 7" xfId="46762"/>
    <cellStyle name="Total 2 13 2 2 3" xfId="46763"/>
    <cellStyle name="Total 2 13 2 2 3 2" xfId="46764"/>
    <cellStyle name="Total 2 13 2 2 4" xfId="46765"/>
    <cellStyle name="Total 2 13 2 2 4 2" xfId="46766"/>
    <cellStyle name="Total 2 13 2 2 5" xfId="46767"/>
    <cellStyle name="Total 2 13 2 2 5 2" xfId="46768"/>
    <cellStyle name="Total 2 13 2 2 6" xfId="46769"/>
    <cellStyle name="Total 2 13 2 2 7" xfId="46770"/>
    <cellStyle name="Total 2 13 2 2 8" xfId="46771"/>
    <cellStyle name="Total 2 13 2 2 9" xfId="46772"/>
    <cellStyle name="Total 2 13 2 3" xfId="46773"/>
    <cellStyle name="Total 2 13 2 3 2" xfId="46774"/>
    <cellStyle name="Total 2 13 2 3 2 2" xfId="46775"/>
    <cellStyle name="Total 2 13 2 3 3" xfId="46776"/>
    <cellStyle name="Total 2 13 2 3 3 2" xfId="46777"/>
    <cellStyle name="Total 2 13 2 3 4" xfId="46778"/>
    <cellStyle name="Total 2 13 2 3 4 2" xfId="46779"/>
    <cellStyle name="Total 2 13 2 3 5" xfId="46780"/>
    <cellStyle name="Total 2 13 2 3 6" xfId="46781"/>
    <cellStyle name="Total 2 13 2 3 7" xfId="46782"/>
    <cellStyle name="Total 2 13 2 4" xfId="46783"/>
    <cellStyle name="Total 2 13 3" xfId="46784"/>
    <cellStyle name="Total 2 13 3 10" xfId="46785"/>
    <cellStyle name="Total 2 13 3 11" xfId="46786"/>
    <cellStyle name="Total 2 13 3 2" xfId="46787"/>
    <cellStyle name="Total 2 13 3 2 2" xfId="46788"/>
    <cellStyle name="Total 2 13 3 2 2 2" xfId="46789"/>
    <cellStyle name="Total 2 13 3 2 3" xfId="46790"/>
    <cellStyle name="Total 2 13 3 2 3 2" xfId="46791"/>
    <cellStyle name="Total 2 13 3 2 4" xfId="46792"/>
    <cellStyle name="Total 2 13 3 2 4 2" xfId="46793"/>
    <cellStyle name="Total 2 13 3 2 5" xfId="46794"/>
    <cellStyle name="Total 2 13 3 2 6" xfId="46795"/>
    <cellStyle name="Total 2 13 3 2 7" xfId="46796"/>
    <cellStyle name="Total 2 13 3 3" xfId="46797"/>
    <cellStyle name="Total 2 13 3 3 2" xfId="46798"/>
    <cellStyle name="Total 2 13 3 3 3" xfId="46799"/>
    <cellStyle name="Total 2 13 3 3 4" xfId="46800"/>
    <cellStyle name="Total 2 13 3 4" xfId="46801"/>
    <cellStyle name="Total 2 13 3 4 2" xfId="46802"/>
    <cellStyle name="Total 2 13 3 5" xfId="46803"/>
    <cellStyle name="Total 2 13 3 5 2" xfId="46804"/>
    <cellStyle name="Total 2 13 3 6" xfId="46805"/>
    <cellStyle name="Total 2 13 3 7" xfId="46806"/>
    <cellStyle name="Total 2 13 3 8" xfId="46807"/>
    <cellStyle name="Total 2 13 3 9" xfId="46808"/>
    <cellStyle name="Total 2 13 4" xfId="46809"/>
    <cellStyle name="Total 2 13 4 10" xfId="46810"/>
    <cellStyle name="Total 2 13 4 2" xfId="46811"/>
    <cellStyle name="Total 2 13 4 2 2" xfId="46812"/>
    <cellStyle name="Total 2 13 4 2 2 2" xfId="46813"/>
    <cellStyle name="Total 2 13 4 2 3" xfId="46814"/>
    <cellStyle name="Total 2 13 4 2 3 2" xfId="46815"/>
    <cellStyle name="Total 2 13 4 2 4" xfId="46816"/>
    <cellStyle name="Total 2 13 4 2 4 2" xfId="46817"/>
    <cellStyle name="Total 2 13 4 2 5" xfId="46818"/>
    <cellStyle name="Total 2 13 4 2 6" xfId="46819"/>
    <cellStyle name="Total 2 13 4 2 7" xfId="46820"/>
    <cellStyle name="Total 2 13 4 3" xfId="46821"/>
    <cellStyle name="Total 2 13 4 3 2" xfId="46822"/>
    <cellStyle name="Total 2 13 4 4" xfId="46823"/>
    <cellStyle name="Total 2 13 4 4 2" xfId="46824"/>
    <cellStyle name="Total 2 13 4 5" xfId="46825"/>
    <cellStyle name="Total 2 13 4 5 2" xfId="46826"/>
    <cellStyle name="Total 2 13 4 6" xfId="46827"/>
    <cellStyle name="Total 2 13 4 7" xfId="46828"/>
    <cellStyle name="Total 2 13 4 8" xfId="46829"/>
    <cellStyle name="Total 2 13 4 9" xfId="46830"/>
    <cellStyle name="Total 2 13 5" xfId="46831"/>
    <cellStyle name="Total 2 14" xfId="1638"/>
    <cellStyle name="Total 2 14 2" xfId="46832"/>
    <cellStyle name="Total 2 14 2 2" xfId="46833"/>
    <cellStyle name="Total 2 14 2 2 10" xfId="46834"/>
    <cellStyle name="Total 2 14 2 2 2" xfId="46835"/>
    <cellStyle name="Total 2 14 2 2 2 2" xfId="46836"/>
    <cellStyle name="Total 2 14 2 2 2 2 2" xfId="46837"/>
    <cellStyle name="Total 2 14 2 2 2 3" xfId="46838"/>
    <cellStyle name="Total 2 14 2 2 2 3 2" xfId="46839"/>
    <cellStyle name="Total 2 14 2 2 2 4" xfId="46840"/>
    <cellStyle name="Total 2 14 2 2 2 4 2" xfId="46841"/>
    <cellStyle name="Total 2 14 2 2 2 5" xfId="46842"/>
    <cellStyle name="Total 2 14 2 2 2 6" xfId="46843"/>
    <cellStyle name="Total 2 14 2 2 2 7" xfId="46844"/>
    <cellStyle name="Total 2 14 2 2 3" xfId="46845"/>
    <cellStyle name="Total 2 14 2 2 3 2" xfId="46846"/>
    <cellStyle name="Total 2 14 2 2 4" xfId="46847"/>
    <cellStyle name="Total 2 14 2 2 4 2" xfId="46848"/>
    <cellStyle name="Total 2 14 2 2 5" xfId="46849"/>
    <cellStyle name="Total 2 14 2 2 5 2" xfId="46850"/>
    <cellStyle name="Total 2 14 2 2 6" xfId="46851"/>
    <cellStyle name="Total 2 14 2 2 7" xfId="46852"/>
    <cellStyle name="Total 2 14 2 2 8" xfId="46853"/>
    <cellStyle name="Total 2 14 2 2 9" xfId="46854"/>
    <cellStyle name="Total 2 14 2 3" xfId="46855"/>
    <cellStyle name="Total 2 14 2 3 2" xfId="46856"/>
    <cellStyle name="Total 2 14 2 3 2 2" xfId="46857"/>
    <cellStyle name="Total 2 14 2 3 3" xfId="46858"/>
    <cellStyle name="Total 2 14 2 3 3 2" xfId="46859"/>
    <cellStyle name="Total 2 14 2 3 4" xfId="46860"/>
    <cellStyle name="Total 2 14 2 3 4 2" xfId="46861"/>
    <cellStyle name="Total 2 14 2 3 5" xfId="46862"/>
    <cellStyle name="Total 2 14 2 3 6" xfId="46863"/>
    <cellStyle name="Total 2 14 2 3 7" xfId="46864"/>
    <cellStyle name="Total 2 14 2 4" xfId="46865"/>
    <cellStyle name="Total 2 14 3" xfId="46866"/>
    <cellStyle name="Total 2 14 3 10" xfId="46867"/>
    <cellStyle name="Total 2 14 3 11" xfId="46868"/>
    <cellStyle name="Total 2 14 3 2" xfId="46869"/>
    <cellStyle name="Total 2 14 3 2 2" xfId="46870"/>
    <cellStyle name="Total 2 14 3 2 2 2" xfId="46871"/>
    <cellStyle name="Total 2 14 3 2 3" xfId="46872"/>
    <cellStyle name="Total 2 14 3 2 3 2" xfId="46873"/>
    <cellStyle name="Total 2 14 3 2 4" xfId="46874"/>
    <cellStyle name="Total 2 14 3 2 4 2" xfId="46875"/>
    <cellStyle name="Total 2 14 3 2 5" xfId="46876"/>
    <cellStyle name="Total 2 14 3 2 6" xfId="46877"/>
    <cellStyle name="Total 2 14 3 2 7" xfId="46878"/>
    <cellStyle name="Total 2 14 3 3" xfId="46879"/>
    <cellStyle name="Total 2 14 3 3 2" xfId="46880"/>
    <cellStyle name="Total 2 14 3 3 3" xfId="46881"/>
    <cellStyle name="Total 2 14 3 3 4" xfId="46882"/>
    <cellStyle name="Total 2 14 3 4" xfId="46883"/>
    <cellStyle name="Total 2 14 3 4 2" xfId="46884"/>
    <cellStyle name="Total 2 14 3 5" xfId="46885"/>
    <cellStyle name="Total 2 14 3 5 2" xfId="46886"/>
    <cellStyle name="Total 2 14 3 6" xfId="46887"/>
    <cellStyle name="Total 2 14 3 7" xfId="46888"/>
    <cellStyle name="Total 2 14 3 8" xfId="46889"/>
    <cellStyle name="Total 2 14 3 9" xfId="46890"/>
    <cellStyle name="Total 2 14 4" xfId="46891"/>
    <cellStyle name="Total 2 14 4 10" xfId="46892"/>
    <cellStyle name="Total 2 14 4 2" xfId="46893"/>
    <cellStyle name="Total 2 14 4 2 2" xfId="46894"/>
    <cellStyle name="Total 2 14 4 2 2 2" xfId="46895"/>
    <cellStyle name="Total 2 14 4 2 3" xfId="46896"/>
    <cellStyle name="Total 2 14 4 2 3 2" xfId="46897"/>
    <cellStyle name="Total 2 14 4 2 4" xfId="46898"/>
    <cellStyle name="Total 2 14 4 2 4 2" xfId="46899"/>
    <cellStyle name="Total 2 14 4 2 5" xfId="46900"/>
    <cellStyle name="Total 2 14 4 2 6" xfId="46901"/>
    <cellStyle name="Total 2 14 4 2 7" xfId="46902"/>
    <cellStyle name="Total 2 14 4 3" xfId="46903"/>
    <cellStyle name="Total 2 14 4 3 2" xfId="46904"/>
    <cellStyle name="Total 2 14 4 4" xfId="46905"/>
    <cellStyle name="Total 2 14 4 4 2" xfId="46906"/>
    <cellStyle name="Total 2 14 4 5" xfId="46907"/>
    <cellStyle name="Total 2 14 4 5 2" xfId="46908"/>
    <cellStyle name="Total 2 14 4 6" xfId="46909"/>
    <cellStyle name="Total 2 14 4 7" xfId="46910"/>
    <cellStyle name="Total 2 14 4 8" xfId="46911"/>
    <cellStyle name="Total 2 14 4 9" xfId="46912"/>
    <cellStyle name="Total 2 14 5" xfId="46913"/>
    <cellStyle name="Total 2 15" xfId="1639"/>
    <cellStyle name="Total 2 15 2" xfId="46914"/>
    <cellStyle name="Total 2 15 2 2" xfId="46915"/>
    <cellStyle name="Total 2 15 2 2 10" xfId="46916"/>
    <cellStyle name="Total 2 15 2 2 2" xfId="46917"/>
    <cellStyle name="Total 2 15 2 2 2 2" xfId="46918"/>
    <cellStyle name="Total 2 15 2 2 2 2 2" xfId="46919"/>
    <cellStyle name="Total 2 15 2 2 2 3" xfId="46920"/>
    <cellStyle name="Total 2 15 2 2 2 3 2" xfId="46921"/>
    <cellStyle name="Total 2 15 2 2 2 4" xfId="46922"/>
    <cellStyle name="Total 2 15 2 2 2 4 2" xfId="46923"/>
    <cellStyle name="Total 2 15 2 2 2 5" xfId="46924"/>
    <cellStyle name="Total 2 15 2 2 2 6" xfId="46925"/>
    <cellStyle name="Total 2 15 2 2 2 7" xfId="46926"/>
    <cellStyle name="Total 2 15 2 2 3" xfId="46927"/>
    <cellStyle name="Total 2 15 2 2 3 2" xfId="46928"/>
    <cellStyle name="Total 2 15 2 2 4" xfId="46929"/>
    <cellStyle name="Total 2 15 2 2 4 2" xfId="46930"/>
    <cellStyle name="Total 2 15 2 2 5" xfId="46931"/>
    <cellStyle name="Total 2 15 2 2 5 2" xfId="46932"/>
    <cellStyle name="Total 2 15 2 2 6" xfId="46933"/>
    <cellStyle name="Total 2 15 2 2 7" xfId="46934"/>
    <cellStyle name="Total 2 15 2 2 8" xfId="46935"/>
    <cellStyle name="Total 2 15 2 2 9" xfId="46936"/>
    <cellStyle name="Total 2 15 2 3" xfId="46937"/>
    <cellStyle name="Total 2 15 2 3 2" xfId="46938"/>
    <cellStyle name="Total 2 15 2 3 2 2" xfId="46939"/>
    <cellStyle name="Total 2 15 2 3 3" xfId="46940"/>
    <cellStyle name="Total 2 15 2 3 3 2" xfId="46941"/>
    <cellStyle name="Total 2 15 2 3 4" xfId="46942"/>
    <cellStyle name="Total 2 15 2 3 4 2" xfId="46943"/>
    <cellStyle name="Total 2 15 2 3 5" xfId="46944"/>
    <cellStyle name="Total 2 15 2 3 6" xfId="46945"/>
    <cellStyle name="Total 2 15 2 3 7" xfId="46946"/>
    <cellStyle name="Total 2 15 2 4" xfId="46947"/>
    <cellStyle name="Total 2 15 3" xfId="46948"/>
    <cellStyle name="Total 2 15 3 10" xfId="46949"/>
    <cellStyle name="Total 2 15 3 11" xfId="46950"/>
    <cellStyle name="Total 2 15 3 2" xfId="46951"/>
    <cellStyle name="Total 2 15 3 2 2" xfId="46952"/>
    <cellStyle name="Total 2 15 3 2 2 2" xfId="46953"/>
    <cellStyle name="Total 2 15 3 2 3" xfId="46954"/>
    <cellStyle name="Total 2 15 3 2 3 2" xfId="46955"/>
    <cellStyle name="Total 2 15 3 2 4" xfId="46956"/>
    <cellStyle name="Total 2 15 3 2 4 2" xfId="46957"/>
    <cellStyle name="Total 2 15 3 2 5" xfId="46958"/>
    <cellStyle name="Total 2 15 3 2 6" xfId="46959"/>
    <cellStyle name="Total 2 15 3 2 7" xfId="46960"/>
    <cellStyle name="Total 2 15 3 3" xfId="46961"/>
    <cellStyle name="Total 2 15 3 3 2" xfId="46962"/>
    <cellStyle name="Total 2 15 3 3 3" xfId="46963"/>
    <cellStyle name="Total 2 15 3 3 4" xfId="46964"/>
    <cellStyle name="Total 2 15 3 4" xfId="46965"/>
    <cellStyle name="Total 2 15 3 4 2" xfId="46966"/>
    <cellStyle name="Total 2 15 3 5" xfId="46967"/>
    <cellStyle name="Total 2 15 3 5 2" xfId="46968"/>
    <cellStyle name="Total 2 15 3 6" xfId="46969"/>
    <cellStyle name="Total 2 15 3 7" xfId="46970"/>
    <cellStyle name="Total 2 15 3 8" xfId="46971"/>
    <cellStyle name="Total 2 15 3 9" xfId="46972"/>
    <cellStyle name="Total 2 15 4" xfId="46973"/>
    <cellStyle name="Total 2 15 4 10" xfId="46974"/>
    <cellStyle name="Total 2 15 4 2" xfId="46975"/>
    <cellStyle name="Total 2 15 4 2 2" xfId="46976"/>
    <cellStyle name="Total 2 15 4 2 2 2" xfId="46977"/>
    <cellStyle name="Total 2 15 4 2 3" xfId="46978"/>
    <cellStyle name="Total 2 15 4 2 3 2" xfId="46979"/>
    <cellStyle name="Total 2 15 4 2 4" xfId="46980"/>
    <cellStyle name="Total 2 15 4 2 4 2" xfId="46981"/>
    <cellStyle name="Total 2 15 4 2 5" xfId="46982"/>
    <cellStyle name="Total 2 15 4 2 6" xfId="46983"/>
    <cellStyle name="Total 2 15 4 2 7" xfId="46984"/>
    <cellStyle name="Total 2 15 4 3" xfId="46985"/>
    <cellStyle name="Total 2 15 4 3 2" xfId="46986"/>
    <cellStyle name="Total 2 15 4 4" xfId="46987"/>
    <cellStyle name="Total 2 15 4 4 2" xfId="46988"/>
    <cellStyle name="Total 2 15 4 5" xfId="46989"/>
    <cellStyle name="Total 2 15 4 5 2" xfId="46990"/>
    <cellStyle name="Total 2 15 4 6" xfId="46991"/>
    <cellStyle name="Total 2 15 4 7" xfId="46992"/>
    <cellStyle name="Total 2 15 4 8" xfId="46993"/>
    <cellStyle name="Total 2 15 4 9" xfId="46994"/>
    <cellStyle name="Total 2 15 5" xfId="46995"/>
    <cellStyle name="Total 2 16" xfId="1640"/>
    <cellStyle name="Total 2 16 2" xfId="46996"/>
    <cellStyle name="Total 2 16 2 2" xfId="46997"/>
    <cellStyle name="Total 2 16 2 2 10" xfId="46998"/>
    <cellStyle name="Total 2 16 2 2 2" xfId="46999"/>
    <cellStyle name="Total 2 16 2 2 2 2" xfId="47000"/>
    <cellStyle name="Total 2 16 2 2 2 2 2" xfId="47001"/>
    <cellStyle name="Total 2 16 2 2 2 3" xfId="47002"/>
    <cellStyle name="Total 2 16 2 2 2 3 2" xfId="47003"/>
    <cellStyle name="Total 2 16 2 2 2 4" xfId="47004"/>
    <cellStyle name="Total 2 16 2 2 2 4 2" xfId="47005"/>
    <cellStyle name="Total 2 16 2 2 2 5" xfId="47006"/>
    <cellStyle name="Total 2 16 2 2 2 6" xfId="47007"/>
    <cellStyle name="Total 2 16 2 2 2 7" xfId="47008"/>
    <cellStyle name="Total 2 16 2 2 3" xfId="47009"/>
    <cellStyle name="Total 2 16 2 2 3 2" xfId="47010"/>
    <cellStyle name="Total 2 16 2 2 4" xfId="47011"/>
    <cellStyle name="Total 2 16 2 2 4 2" xfId="47012"/>
    <cellStyle name="Total 2 16 2 2 5" xfId="47013"/>
    <cellStyle name="Total 2 16 2 2 5 2" xfId="47014"/>
    <cellStyle name="Total 2 16 2 2 6" xfId="47015"/>
    <cellStyle name="Total 2 16 2 2 7" xfId="47016"/>
    <cellStyle name="Total 2 16 2 2 8" xfId="47017"/>
    <cellStyle name="Total 2 16 2 2 9" xfId="47018"/>
    <cellStyle name="Total 2 16 2 3" xfId="47019"/>
    <cellStyle name="Total 2 16 2 3 2" xfId="47020"/>
    <cellStyle name="Total 2 16 2 3 2 2" xfId="47021"/>
    <cellStyle name="Total 2 16 2 3 3" xfId="47022"/>
    <cellStyle name="Total 2 16 2 3 3 2" xfId="47023"/>
    <cellStyle name="Total 2 16 2 3 4" xfId="47024"/>
    <cellStyle name="Total 2 16 2 3 4 2" xfId="47025"/>
    <cellStyle name="Total 2 16 2 3 5" xfId="47026"/>
    <cellStyle name="Total 2 16 2 3 6" xfId="47027"/>
    <cellStyle name="Total 2 16 2 3 7" xfId="47028"/>
    <cellStyle name="Total 2 16 2 4" xfId="47029"/>
    <cellStyle name="Total 2 16 3" xfId="47030"/>
    <cellStyle name="Total 2 16 3 10" xfId="47031"/>
    <cellStyle name="Total 2 16 3 11" xfId="47032"/>
    <cellStyle name="Total 2 16 3 2" xfId="47033"/>
    <cellStyle name="Total 2 16 3 2 2" xfId="47034"/>
    <cellStyle name="Total 2 16 3 2 2 2" xfId="47035"/>
    <cellStyle name="Total 2 16 3 2 3" xfId="47036"/>
    <cellStyle name="Total 2 16 3 2 3 2" xfId="47037"/>
    <cellStyle name="Total 2 16 3 2 4" xfId="47038"/>
    <cellStyle name="Total 2 16 3 2 4 2" xfId="47039"/>
    <cellStyle name="Total 2 16 3 2 5" xfId="47040"/>
    <cellStyle name="Total 2 16 3 2 6" xfId="47041"/>
    <cellStyle name="Total 2 16 3 2 7" xfId="47042"/>
    <cellStyle name="Total 2 16 3 3" xfId="47043"/>
    <cellStyle name="Total 2 16 3 3 2" xfId="47044"/>
    <cellStyle name="Total 2 16 3 3 3" xfId="47045"/>
    <cellStyle name="Total 2 16 3 3 4" xfId="47046"/>
    <cellStyle name="Total 2 16 3 4" xfId="47047"/>
    <cellStyle name="Total 2 16 3 4 2" xfId="47048"/>
    <cellStyle name="Total 2 16 3 5" xfId="47049"/>
    <cellStyle name="Total 2 16 3 5 2" xfId="47050"/>
    <cellStyle name="Total 2 16 3 6" xfId="47051"/>
    <cellStyle name="Total 2 16 3 7" xfId="47052"/>
    <cellStyle name="Total 2 16 3 8" xfId="47053"/>
    <cellStyle name="Total 2 16 3 9" xfId="47054"/>
    <cellStyle name="Total 2 16 4" xfId="47055"/>
    <cellStyle name="Total 2 16 4 10" xfId="47056"/>
    <cellStyle name="Total 2 16 4 2" xfId="47057"/>
    <cellStyle name="Total 2 16 4 2 2" xfId="47058"/>
    <cellStyle name="Total 2 16 4 2 2 2" xfId="47059"/>
    <cellStyle name="Total 2 16 4 2 3" xfId="47060"/>
    <cellStyle name="Total 2 16 4 2 3 2" xfId="47061"/>
    <cellStyle name="Total 2 16 4 2 4" xfId="47062"/>
    <cellStyle name="Total 2 16 4 2 4 2" xfId="47063"/>
    <cellStyle name="Total 2 16 4 2 5" xfId="47064"/>
    <cellStyle name="Total 2 16 4 2 6" xfId="47065"/>
    <cellStyle name="Total 2 16 4 2 7" xfId="47066"/>
    <cellStyle name="Total 2 16 4 3" xfId="47067"/>
    <cellStyle name="Total 2 16 4 3 2" xfId="47068"/>
    <cellStyle name="Total 2 16 4 4" xfId="47069"/>
    <cellStyle name="Total 2 16 4 4 2" xfId="47070"/>
    <cellStyle name="Total 2 16 4 5" xfId="47071"/>
    <cellStyle name="Total 2 16 4 5 2" xfId="47072"/>
    <cellStyle name="Total 2 16 4 6" xfId="47073"/>
    <cellStyle name="Total 2 16 4 7" xfId="47074"/>
    <cellStyle name="Total 2 16 4 8" xfId="47075"/>
    <cellStyle name="Total 2 16 4 9" xfId="47076"/>
    <cellStyle name="Total 2 16 5" xfId="47077"/>
    <cellStyle name="Total 2 17" xfId="1641"/>
    <cellStyle name="Total 2 17 2" xfId="47078"/>
    <cellStyle name="Total 2 17 2 2" xfId="47079"/>
    <cellStyle name="Total 2 17 2 2 10" xfId="47080"/>
    <cellStyle name="Total 2 17 2 2 2" xfId="47081"/>
    <cellStyle name="Total 2 17 2 2 2 2" xfId="47082"/>
    <cellStyle name="Total 2 17 2 2 2 2 2" xfId="47083"/>
    <cellStyle name="Total 2 17 2 2 2 3" xfId="47084"/>
    <cellStyle name="Total 2 17 2 2 2 3 2" xfId="47085"/>
    <cellStyle name="Total 2 17 2 2 2 4" xfId="47086"/>
    <cellStyle name="Total 2 17 2 2 2 4 2" xfId="47087"/>
    <cellStyle name="Total 2 17 2 2 2 5" xfId="47088"/>
    <cellStyle name="Total 2 17 2 2 2 6" xfId="47089"/>
    <cellStyle name="Total 2 17 2 2 2 7" xfId="47090"/>
    <cellStyle name="Total 2 17 2 2 3" xfId="47091"/>
    <cellStyle name="Total 2 17 2 2 3 2" xfId="47092"/>
    <cellStyle name="Total 2 17 2 2 4" xfId="47093"/>
    <cellStyle name="Total 2 17 2 2 4 2" xfId="47094"/>
    <cellStyle name="Total 2 17 2 2 5" xfId="47095"/>
    <cellStyle name="Total 2 17 2 2 5 2" xfId="47096"/>
    <cellStyle name="Total 2 17 2 2 6" xfId="47097"/>
    <cellStyle name="Total 2 17 2 2 7" xfId="47098"/>
    <cellStyle name="Total 2 17 2 2 8" xfId="47099"/>
    <cellStyle name="Total 2 17 2 2 9" xfId="47100"/>
    <cellStyle name="Total 2 17 2 3" xfId="47101"/>
    <cellStyle name="Total 2 17 2 3 2" xfId="47102"/>
    <cellStyle name="Total 2 17 2 3 2 2" xfId="47103"/>
    <cellStyle name="Total 2 17 2 3 3" xfId="47104"/>
    <cellStyle name="Total 2 17 2 3 3 2" xfId="47105"/>
    <cellStyle name="Total 2 17 2 3 4" xfId="47106"/>
    <cellStyle name="Total 2 17 2 3 4 2" xfId="47107"/>
    <cellStyle name="Total 2 17 2 3 5" xfId="47108"/>
    <cellStyle name="Total 2 17 2 3 6" xfId="47109"/>
    <cellStyle name="Total 2 17 2 3 7" xfId="47110"/>
    <cellStyle name="Total 2 17 2 4" xfId="47111"/>
    <cellStyle name="Total 2 17 3" xfId="47112"/>
    <cellStyle name="Total 2 17 3 10" xfId="47113"/>
    <cellStyle name="Total 2 17 3 11" xfId="47114"/>
    <cellStyle name="Total 2 17 3 2" xfId="47115"/>
    <cellStyle name="Total 2 17 3 2 2" xfId="47116"/>
    <cellStyle name="Total 2 17 3 2 2 2" xfId="47117"/>
    <cellStyle name="Total 2 17 3 2 3" xfId="47118"/>
    <cellStyle name="Total 2 17 3 2 3 2" xfId="47119"/>
    <cellStyle name="Total 2 17 3 2 4" xfId="47120"/>
    <cellStyle name="Total 2 17 3 2 4 2" xfId="47121"/>
    <cellStyle name="Total 2 17 3 2 5" xfId="47122"/>
    <cellStyle name="Total 2 17 3 2 6" xfId="47123"/>
    <cellStyle name="Total 2 17 3 2 7" xfId="47124"/>
    <cellStyle name="Total 2 17 3 3" xfId="47125"/>
    <cellStyle name="Total 2 17 3 3 2" xfId="47126"/>
    <cellStyle name="Total 2 17 3 3 3" xfId="47127"/>
    <cellStyle name="Total 2 17 3 3 4" xfId="47128"/>
    <cellStyle name="Total 2 17 3 4" xfId="47129"/>
    <cellStyle name="Total 2 17 3 4 2" xfId="47130"/>
    <cellStyle name="Total 2 17 3 5" xfId="47131"/>
    <cellStyle name="Total 2 17 3 5 2" xfId="47132"/>
    <cellStyle name="Total 2 17 3 6" xfId="47133"/>
    <cellStyle name="Total 2 17 3 7" xfId="47134"/>
    <cellStyle name="Total 2 17 3 8" xfId="47135"/>
    <cellStyle name="Total 2 17 3 9" xfId="47136"/>
    <cellStyle name="Total 2 17 4" xfId="47137"/>
    <cellStyle name="Total 2 17 4 10" xfId="47138"/>
    <cellStyle name="Total 2 17 4 2" xfId="47139"/>
    <cellStyle name="Total 2 17 4 2 2" xfId="47140"/>
    <cellStyle name="Total 2 17 4 2 2 2" xfId="47141"/>
    <cellStyle name="Total 2 17 4 2 3" xfId="47142"/>
    <cellStyle name="Total 2 17 4 2 3 2" xfId="47143"/>
    <cellStyle name="Total 2 17 4 2 4" xfId="47144"/>
    <cellStyle name="Total 2 17 4 2 4 2" xfId="47145"/>
    <cellStyle name="Total 2 17 4 2 5" xfId="47146"/>
    <cellStyle name="Total 2 17 4 2 6" xfId="47147"/>
    <cellStyle name="Total 2 17 4 2 7" xfId="47148"/>
    <cellStyle name="Total 2 17 4 3" xfId="47149"/>
    <cellStyle name="Total 2 17 4 3 2" xfId="47150"/>
    <cellStyle name="Total 2 17 4 4" xfId="47151"/>
    <cellStyle name="Total 2 17 4 4 2" xfId="47152"/>
    <cellStyle name="Total 2 17 4 5" xfId="47153"/>
    <cellStyle name="Total 2 17 4 5 2" xfId="47154"/>
    <cellStyle name="Total 2 17 4 6" xfId="47155"/>
    <cellStyle name="Total 2 17 4 7" xfId="47156"/>
    <cellStyle name="Total 2 17 4 8" xfId="47157"/>
    <cellStyle name="Total 2 17 4 9" xfId="47158"/>
    <cellStyle name="Total 2 17 5" xfId="47159"/>
    <cellStyle name="Total 2 18" xfId="1642"/>
    <cellStyle name="Total 2 2" xfId="1643"/>
    <cellStyle name="Total 2 2 10" xfId="7299"/>
    <cellStyle name="Total 2 2 11" xfId="7300"/>
    <cellStyle name="Total 2 2 12" xfId="7301"/>
    <cellStyle name="Total 2 2 13" xfId="7302"/>
    <cellStyle name="Total 2 2 14" xfId="7303"/>
    <cellStyle name="Total 2 2 2" xfId="2798"/>
    <cellStyle name="Total 2 2 2 10" xfId="7304"/>
    <cellStyle name="Total 2 2 2 11" xfId="7305"/>
    <cellStyle name="Total 2 2 2 12" xfId="7306"/>
    <cellStyle name="Total 2 2 2 2" xfId="7307"/>
    <cellStyle name="Total 2 2 2 2 10" xfId="7308"/>
    <cellStyle name="Total 2 2 2 2 11" xfId="7309"/>
    <cellStyle name="Total 2 2 2 2 2" xfId="7310"/>
    <cellStyle name="Total 2 2 2 2 2 2" xfId="7311"/>
    <cellStyle name="Total 2 2 2 2 2 2 2" xfId="7312"/>
    <cellStyle name="Total 2 2 2 2 3" xfId="7313"/>
    <cellStyle name="Total 2 2 2 2 4" xfId="7314"/>
    <cellStyle name="Total 2 2 2 2 5" xfId="7315"/>
    <cellStyle name="Total 2 2 2 2 6" xfId="7316"/>
    <cellStyle name="Total 2 2 2 2 7" xfId="7317"/>
    <cellStyle name="Total 2 2 2 2 8" xfId="7318"/>
    <cellStyle name="Total 2 2 2 2 9" xfId="7319"/>
    <cellStyle name="Total 2 2 2 3" xfId="7320"/>
    <cellStyle name="Total 2 2 2 4" xfId="7321"/>
    <cellStyle name="Total 2 2 2 4 2" xfId="7322"/>
    <cellStyle name="Total 2 2 2 4 2 2" xfId="7323"/>
    <cellStyle name="Total 2 2 2 5" xfId="7324"/>
    <cellStyle name="Total 2 2 2 6" xfId="7325"/>
    <cellStyle name="Total 2 2 2 7" xfId="7326"/>
    <cellStyle name="Total 2 2 2 8" xfId="7327"/>
    <cellStyle name="Total 2 2 2 9" xfId="7328"/>
    <cellStyle name="Total 2 2 3" xfId="7329"/>
    <cellStyle name="Total 2 2 3 2" xfId="47160"/>
    <cellStyle name="Total 2 2 3 2 2" xfId="47161"/>
    <cellStyle name="Total 2 2 3 2 2 10" xfId="47162"/>
    <cellStyle name="Total 2 2 3 2 2 2" xfId="47163"/>
    <cellStyle name="Total 2 2 3 2 2 2 2" xfId="47164"/>
    <cellStyle name="Total 2 2 3 2 2 2 2 2" xfId="47165"/>
    <cellStyle name="Total 2 2 3 2 2 2 3" xfId="47166"/>
    <cellStyle name="Total 2 2 3 2 2 2 3 2" xfId="47167"/>
    <cellStyle name="Total 2 2 3 2 2 2 4" xfId="47168"/>
    <cellStyle name="Total 2 2 3 2 2 2 4 2" xfId="47169"/>
    <cellStyle name="Total 2 2 3 2 2 2 5" xfId="47170"/>
    <cellStyle name="Total 2 2 3 2 2 2 6" xfId="47171"/>
    <cellStyle name="Total 2 2 3 2 2 2 7" xfId="47172"/>
    <cellStyle name="Total 2 2 3 2 2 3" xfId="47173"/>
    <cellStyle name="Total 2 2 3 2 2 3 2" xfId="47174"/>
    <cellStyle name="Total 2 2 3 2 2 4" xfId="47175"/>
    <cellStyle name="Total 2 2 3 2 2 4 2" xfId="47176"/>
    <cellStyle name="Total 2 2 3 2 2 5" xfId="47177"/>
    <cellStyle name="Total 2 2 3 2 2 5 2" xfId="47178"/>
    <cellStyle name="Total 2 2 3 2 2 6" xfId="47179"/>
    <cellStyle name="Total 2 2 3 2 2 7" xfId="47180"/>
    <cellStyle name="Total 2 2 3 2 2 8" xfId="47181"/>
    <cellStyle name="Total 2 2 3 2 2 9" xfId="47182"/>
    <cellStyle name="Total 2 2 3 2 3" xfId="47183"/>
    <cellStyle name="Total 2 2 3 2 3 2" xfId="47184"/>
    <cellStyle name="Total 2 2 3 2 3 2 2" xfId="47185"/>
    <cellStyle name="Total 2 2 3 2 3 3" xfId="47186"/>
    <cellStyle name="Total 2 2 3 2 3 3 2" xfId="47187"/>
    <cellStyle name="Total 2 2 3 2 3 4" xfId="47188"/>
    <cellStyle name="Total 2 2 3 2 3 4 2" xfId="47189"/>
    <cellStyle name="Total 2 2 3 2 3 5" xfId="47190"/>
    <cellStyle name="Total 2 2 3 2 3 6" xfId="47191"/>
    <cellStyle name="Total 2 2 3 2 3 7" xfId="47192"/>
    <cellStyle name="Total 2 2 3 2 4" xfId="47193"/>
    <cellStyle name="Total 2 2 4" xfId="7330"/>
    <cellStyle name="Total 2 2 5" xfId="7331"/>
    <cellStyle name="Total 2 2 5 10" xfId="7332"/>
    <cellStyle name="Total 2 2 5 11" xfId="7333"/>
    <cellStyle name="Total 2 2 5 2" xfId="7334"/>
    <cellStyle name="Total 2 2 5 2 2" xfId="7335"/>
    <cellStyle name="Total 2 2 5 2 2 2" xfId="7336"/>
    <cellStyle name="Total 2 2 5 2 3" xfId="47194"/>
    <cellStyle name="Total 2 2 5 2 3 2" xfId="47195"/>
    <cellStyle name="Total 2 2 5 2 4" xfId="47196"/>
    <cellStyle name="Total 2 2 5 2 4 2" xfId="47197"/>
    <cellStyle name="Total 2 2 5 2 5" xfId="47198"/>
    <cellStyle name="Total 2 2 5 2 6" xfId="47199"/>
    <cellStyle name="Total 2 2 5 2 7" xfId="47200"/>
    <cellStyle name="Total 2 2 5 3" xfId="7337"/>
    <cellStyle name="Total 2 2 5 3 2" xfId="47201"/>
    <cellStyle name="Total 2 2 5 3 3" xfId="47202"/>
    <cellStyle name="Total 2 2 5 3 4" xfId="47203"/>
    <cellStyle name="Total 2 2 5 4" xfId="7338"/>
    <cellStyle name="Total 2 2 5 4 2" xfId="47204"/>
    <cellStyle name="Total 2 2 5 5" xfId="7339"/>
    <cellStyle name="Total 2 2 5 5 2" xfId="47205"/>
    <cellStyle name="Total 2 2 5 6" xfId="7340"/>
    <cellStyle name="Total 2 2 5 7" xfId="7341"/>
    <cellStyle name="Total 2 2 5 8" xfId="7342"/>
    <cellStyle name="Total 2 2 5 9" xfId="7343"/>
    <cellStyle name="Total 2 2 6" xfId="7344"/>
    <cellStyle name="Total 2 2 6 10" xfId="47206"/>
    <cellStyle name="Total 2 2 6 2" xfId="7345"/>
    <cellStyle name="Total 2 2 6 2 2" xfId="7346"/>
    <cellStyle name="Total 2 2 6 2 2 2" xfId="47207"/>
    <cellStyle name="Total 2 2 6 2 3" xfId="47208"/>
    <cellStyle name="Total 2 2 6 2 3 2" xfId="47209"/>
    <cellStyle name="Total 2 2 6 2 4" xfId="47210"/>
    <cellStyle name="Total 2 2 6 2 4 2" xfId="47211"/>
    <cellStyle name="Total 2 2 6 2 5" xfId="47212"/>
    <cellStyle name="Total 2 2 6 2 6" xfId="47213"/>
    <cellStyle name="Total 2 2 6 2 7" xfId="47214"/>
    <cellStyle name="Total 2 2 6 3" xfId="47215"/>
    <cellStyle name="Total 2 2 6 3 2" xfId="47216"/>
    <cellStyle name="Total 2 2 6 4" xfId="47217"/>
    <cellStyle name="Total 2 2 6 4 2" xfId="47218"/>
    <cellStyle name="Total 2 2 6 5" xfId="47219"/>
    <cellStyle name="Total 2 2 6 5 2" xfId="47220"/>
    <cellStyle name="Total 2 2 6 6" xfId="47221"/>
    <cellStyle name="Total 2 2 6 7" xfId="47222"/>
    <cellStyle name="Total 2 2 6 8" xfId="47223"/>
    <cellStyle name="Total 2 2 6 9" xfId="47224"/>
    <cellStyle name="Total 2 2 7" xfId="7347"/>
    <cellStyle name="Total 2 2 8" xfId="7348"/>
    <cellStyle name="Total 2 2 9" xfId="7349"/>
    <cellStyle name="Total 2 3" xfId="1644"/>
    <cellStyle name="Total 2 3 10" xfId="7350"/>
    <cellStyle name="Total 2 3 11" xfId="7351"/>
    <cellStyle name="Total 2 3 12" xfId="7352"/>
    <cellStyle name="Total 2 3 2" xfId="7353"/>
    <cellStyle name="Total 2 3 2 10" xfId="7354"/>
    <cellStyle name="Total 2 3 2 11" xfId="7355"/>
    <cellStyle name="Total 2 3 2 2" xfId="7356"/>
    <cellStyle name="Total 2 3 2 2 2" xfId="7357"/>
    <cellStyle name="Total 2 3 2 2 2 10" xfId="47225"/>
    <cellStyle name="Total 2 3 2 2 2 2" xfId="7358"/>
    <cellStyle name="Total 2 3 2 2 2 2 2" xfId="47226"/>
    <cellStyle name="Total 2 3 2 2 2 2 2 2" xfId="47227"/>
    <cellStyle name="Total 2 3 2 2 2 2 3" xfId="47228"/>
    <cellStyle name="Total 2 3 2 2 2 2 3 2" xfId="47229"/>
    <cellStyle name="Total 2 3 2 2 2 2 4" xfId="47230"/>
    <cellStyle name="Total 2 3 2 2 2 2 4 2" xfId="47231"/>
    <cellStyle name="Total 2 3 2 2 2 2 5" xfId="47232"/>
    <cellStyle name="Total 2 3 2 2 2 2 6" xfId="47233"/>
    <cellStyle name="Total 2 3 2 2 2 2 7" xfId="47234"/>
    <cellStyle name="Total 2 3 2 2 2 3" xfId="47235"/>
    <cellStyle name="Total 2 3 2 2 2 3 2" xfId="47236"/>
    <cellStyle name="Total 2 3 2 2 2 4" xfId="47237"/>
    <cellStyle name="Total 2 3 2 2 2 4 2" xfId="47238"/>
    <cellStyle name="Total 2 3 2 2 2 5" xfId="47239"/>
    <cellStyle name="Total 2 3 2 2 2 5 2" xfId="47240"/>
    <cellStyle name="Total 2 3 2 2 2 6" xfId="47241"/>
    <cellStyle name="Total 2 3 2 2 2 7" xfId="47242"/>
    <cellStyle name="Total 2 3 2 2 2 8" xfId="47243"/>
    <cellStyle name="Total 2 3 2 2 2 9" xfId="47244"/>
    <cellStyle name="Total 2 3 2 2 3" xfId="47245"/>
    <cellStyle name="Total 2 3 2 2 3 2" xfId="47246"/>
    <cellStyle name="Total 2 3 2 2 3 2 2" xfId="47247"/>
    <cellStyle name="Total 2 3 2 2 3 3" xfId="47248"/>
    <cellStyle name="Total 2 3 2 2 3 3 2" xfId="47249"/>
    <cellStyle name="Total 2 3 2 2 3 4" xfId="47250"/>
    <cellStyle name="Total 2 3 2 2 3 4 2" xfId="47251"/>
    <cellStyle name="Total 2 3 2 2 3 5" xfId="47252"/>
    <cellStyle name="Total 2 3 2 2 3 6" xfId="47253"/>
    <cellStyle name="Total 2 3 2 2 3 7" xfId="47254"/>
    <cellStyle name="Total 2 3 2 2 4" xfId="47255"/>
    <cellStyle name="Total 2 3 2 3" xfId="7359"/>
    <cellStyle name="Total 2 3 2 4" xfId="7360"/>
    <cellStyle name="Total 2 3 2 5" xfId="7361"/>
    <cellStyle name="Total 2 3 2 6" xfId="7362"/>
    <cellStyle name="Total 2 3 2 7" xfId="7363"/>
    <cellStyle name="Total 2 3 2 8" xfId="7364"/>
    <cellStyle name="Total 2 3 2 9" xfId="7365"/>
    <cellStyle name="Total 2 3 3" xfId="7366"/>
    <cellStyle name="Total 2 3 4" xfId="7367"/>
    <cellStyle name="Total 2 3 4 2" xfId="7368"/>
    <cellStyle name="Total 2 3 4 2 10" xfId="47256"/>
    <cellStyle name="Total 2 3 4 2 2" xfId="7369"/>
    <cellStyle name="Total 2 3 4 2 2 2" xfId="47257"/>
    <cellStyle name="Total 2 3 4 2 2 2 2" xfId="47258"/>
    <cellStyle name="Total 2 3 4 2 2 3" xfId="47259"/>
    <cellStyle name="Total 2 3 4 2 2 3 2" xfId="47260"/>
    <cellStyle name="Total 2 3 4 2 2 4" xfId="47261"/>
    <cellStyle name="Total 2 3 4 2 2 4 2" xfId="47262"/>
    <cellStyle name="Total 2 3 4 2 2 5" xfId="47263"/>
    <cellStyle name="Total 2 3 4 2 2 6" xfId="47264"/>
    <cellStyle name="Total 2 3 4 2 2 7" xfId="47265"/>
    <cellStyle name="Total 2 3 4 2 3" xfId="47266"/>
    <cellStyle name="Total 2 3 4 2 3 2" xfId="47267"/>
    <cellStyle name="Total 2 3 4 2 4" xfId="47268"/>
    <cellStyle name="Total 2 3 4 2 4 2" xfId="47269"/>
    <cellStyle name="Total 2 3 4 2 5" xfId="47270"/>
    <cellStyle name="Total 2 3 4 2 5 2" xfId="47271"/>
    <cellStyle name="Total 2 3 4 2 6" xfId="47272"/>
    <cellStyle name="Total 2 3 4 2 7" xfId="47273"/>
    <cellStyle name="Total 2 3 4 2 8" xfId="47274"/>
    <cellStyle name="Total 2 3 4 2 9" xfId="47275"/>
    <cellStyle name="Total 2 3 4 3" xfId="47276"/>
    <cellStyle name="Total 2 3 4 3 2" xfId="47277"/>
    <cellStyle name="Total 2 3 4 3 2 2" xfId="47278"/>
    <cellStyle name="Total 2 3 4 3 3" xfId="47279"/>
    <cellStyle name="Total 2 3 4 3 3 2" xfId="47280"/>
    <cellStyle name="Total 2 3 4 3 4" xfId="47281"/>
    <cellStyle name="Total 2 3 4 3 4 2" xfId="47282"/>
    <cellStyle name="Total 2 3 4 3 5" xfId="47283"/>
    <cellStyle name="Total 2 3 4 3 6" xfId="47284"/>
    <cellStyle name="Total 2 3 4 3 7" xfId="47285"/>
    <cellStyle name="Total 2 3 4 4" xfId="47286"/>
    <cellStyle name="Total 2 3 5" xfId="7370"/>
    <cellStyle name="Total 2 3 5 10" xfId="47287"/>
    <cellStyle name="Total 2 3 5 11" xfId="47288"/>
    <cellStyle name="Total 2 3 5 2" xfId="47289"/>
    <cellStyle name="Total 2 3 5 2 2" xfId="47290"/>
    <cellStyle name="Total 2 3 5 2 2 2" xfId="47291"/>
    <cellStyle name="Total 2 3 5 2 3" xfId="47292"/>
    <cellStyle name="Total 2 3 5 2 3 2" xfId="47293"/>
    <cellStyle name="Total 2 3 5 2 4" xfId="47294"/>
    <cellStyle name="Total 2 3 5 2 4 2" xfId="47295"/>
    <cellStyle name="Total 2 3 5 2 5" xfId="47296"/>
    <cellStyle name="Total 2 3 5 2 6" xfId="47297"/>
    <cellStyle name="Total 2 3 5 2 7" xfId="47298"/>
    <cellStyle name="Total 2 3 5 3" xfId="47299"/>
    <cellStyle name="Total 2 3 5 3 2" xfId="47300"/>
    <cellStyle name="Total 2 3 5 3 3" xfId="47301"/>
    <cellStyle name="Total 2 3 5 3 4" xfId="47302"/>
    <cellStyle name="Total 2 3 5 4" xfId="47303"/>
    <cellStyle name="Total 2 3 5 4 2" xfId="47304"/>
    <cellStyle name="Total 2 3 5 5" xfId="47305"/>
    <cellStyle name="Total 2 3 5 5 2" xfId="47306"/>
    <cellStyle name="Total 2 3 5 6" xfId="47307"/>
    <cellStyle name="Total 2 3 5 7" xfId="47308"/>
    <cellStyle name="Total 2 3 5 8" xfId="47309"/>
    <cellStyle name="Total 2 3 5 9" xfId="47310"/>
    <cellStyle name="Total 2 3 6" xfId="7371"/>
    <cellStyle name="Total 2 3 6 10" xfId="47311"/>
    <cellStyle name="Total 2 3 6 2" xfId="47312"/>
    <cellStyle name="Total 2 3 6 2 2" xfId="47313"/>
    <cellStyle name="Total 2 3 6 2 2 2" xfId="47314"/>
    <cellStyle name="Total 2 3 6 2 3" xfId="47315"/>
    <cellStyle name="Total 2 3 6 2 3 2" xfId="47316"/>
    <cellStyle name="Total 2 3 6 2 4" xfId="47317"/>
    <cellStyle name="Total 2 3 6 2 4 2" xfId="47318"/>
    <cellStyle name="Total 2 3 6 2 5" xfId="47319"/>
    <cellStyle name="Total 2 3 6 2 6" xfId="47320"/>
    <cellStyle name="Total 2 3 6 2 7" xfId="47321"/>
    <cellStyle name="Total 2 3 6 3" xfId="47322"/>
    <cellStyle name="Total 2 3 6 3 2" xfId="47323"/>
    <cellStyle name="Total 2 3 6 4" xfId="47324"/>
    <cellStyle name="Total 2 3 6 4 2" xfId="47325"/>
    <cellStyle name="Total 2 3 6 5" xfId="47326"/>
    <cellStyle name="Total 2 3 6 5 2" xfId="47327"/>
    <cellStyle name="Total 2 3 6 6" xfId="47328"/>
    <cellStyle name="Total 2 3 6 7" xfId="47329"/>
    <cellStyle name="Total 2 3 6 8" xfId="47330"/>
    <cellStyle name="Total 2 3 6 9" xfId="47331"/>
    <cellStyle name="Total 2 3 7" xfId="7372"/>
    <cellStyle name="Total 2 3 8" xfId="7373"/>
    <cellStyle name="Total 2 3 9" xfId="7374"/>
    <cellStyle name="Total 2 4" xfId="1645"/>
    <cellStyle name="Total 2 4 2" xfId="47332"/>
    <cellStyle name="Total 2 4 2 2" xfId="47333"/>
    <cellStyle name="Total 2 4 2 2 2" xfId="47334"/>
    <cellStyle name="Total 2 4 2 2 2 10" xfId="47335"/>
    <cellStyle name="Total 2 4 2 2 2 2" xfId="47336"/>
    <cellStyle name="Total 2 4 2 2 2 2 2" xfId="47337"/>
    <cellStyle name="Total 2 4 2 2 2 2 2 2" xfId="47338"/>
    <cellStyle name="Total 2 4 2 2 2 2 3" xfId="47339"/>
    <cellStyle name="Total 2 4 2 2 2 2 3 2" xfId="47340"/>
    <cellStyle name="Total 2 4 2 2 2 2 4" xfId="47341"/>
    <cellStyle name="Total 2 4 2 2 2 2 4 2" xfId="47342"/>
    <cellStyle name="Total 2 4 2 2 2 2 5" xfId="47343"/>
    <cellStyle name="Total 2 4 2 2 2 2 6" xfId="47344"/>
    <cellStyle name="Total 2 4 2 2 2 2 7" xfId="47345"/>
    <cellStyle name="Total 2 4 2 2 2 3" xfId="47346"/>
    <cellStyle name="Total 2 4 2 2 2 3 2" xfId="47347"/>
    <cellStyle name="Total 2 4 2 2 2 4" xfId="47348"/>
    <cellStyle name="Total 2 4 2 2 2 4 2" xfId="47349"/>
    <cellStyle name="Total 2 4 2 2 2 5" xfId="47350"/>
    <cellStyle name="Total 2 4 2 2 2 5 2" xfId="47351"/>
    <cellStyle name="Total 2 4 2 2 2 6" xfId="47352"/>
    <cellStyle name="Total 2 4 2 2 2 7" xfId="47353"/>
    <cellStyle name="Total 2 4 2 2 2 8" xfId="47354"/>
    <cellStyle name="Total 2 4 2 2 2 9" xfId="47355"/>
    <cellStyle name="Total 2 4 2 2 3" xfId="47356"/>
    <cellStyle name="Total 2 4 2 2 3 2" xfId="47357"/>
    <cellStyle name="Total 2 4 2 2 3 2 2" xfId="47358"/>
    <cellStyle name="Total 2 4 2 2 3 3" xfId="47359"/>
    <cellStyle name="Total 2 4 2 2 3 3 2" xfId="47360"/>
    <cellStyle name="Total 2 4 2 2 3 4" xfId="47361"/>
    <cellStyle name="Total 2 4 2 2 3 4 2" xfId="47362"/>
    <cellStyle name="Total 2 4 2 2 3 5" xfId="47363"/>
    <cellStyle name="Total 2 4 2 2 3 6" xfId="47364"/>
    <cellStyle name="Total 2 4 2 2 3 7" xfId="47365"/>
    <cellStyle name="Total 2 4 2 2 4" xfId="47366"/>
    <cellStyle name="Total 2 4 3" xfId="47367"/>
    <cellStyle name="Total 2 4 4" xfId="47368"/>
    <cellStyle name="Total 2 4 4 2" xfId="47369"/>
    <cellStyle name="Total 2 4 4 2 10" xfId="47370"/>
    <cellStyle name="Total 2 4 4 2 2" xfId="47371"/>
    <cellStyle name="Total 2 4 4 2 2 2" xfId="47372"/>
    <cellStyle name="Total 2 4 4 2 2 2 2" xfId="47373"/>
    <cellStyle name="Total 2 4 4 2 2 3" xfId="47374"/>
    <cellStyle name="Total 2 4 4 2 2 3 2" xfId="47375"/>
    <cellStyle name="Total 2 4 4 2 2 4" xfId="47376"/>
    <cellStyle name="Total 2 4 4 2 2 4 2" xfId="47377"/>
    <cellStyle name="Total 2 4 4 2 2 5" xfId="47378"/>
    <cellStyle name="Total 2 4 4 2 2 6" xfId="47379"/>
    <cellStyle name="Total 2 4 4 2 2 7" xfId="47380"/>
    <cellStyle name="Total 2 4 4 2 3" xfId="47381"/>
    <cellStyle name="Total 2 4 4 2 3 2" xfId="47382"/>
    <cellStyle name="Total 2 4 4 2 4" xfId="47383"/>
    <cellStyle name="Total 2 4 4 2 4 2" xfId="47384"/>
    <cellStyle name="Total 2 4 4 2 5" xfId="47385"/>
    <cellStyle name="Total 2 4 4 2 5 2" xfId="47386"/>
    <cellStyle name="Total 2 4 4 2 6" xfId="47387"/>
    <cellStyle name="Total 2 4 4 2 7" xfId="47388"/>
    <cellStyle name="Total 2 4 4 2 8" xfId="47389"/>
    <cellStyle name="Total 2 4 4 2 9" xfId="47390"/>
    <cellStyle name="Total 2 4 4 3" xfId="47391"/>
    <cellStyle name="Total 2 4 4 3 2" xfId="47392"/>
    <cellStyle name="Total 2 4 4 3 2 2" xfId="47393"/>
    <cellStyle name="Total 2 4 4 3 3" xfId="47394"/>
    <cellStyle name="Total 2 4 4 3 3 2" xfId="47395"/>
    <cellStyle name="Total 2 4 4 3 4" xfId="47396"/>
    <cellStyle name="Total 2 4 4 3 4 2" xfId="47397"/>
    <cellStyle name="Total 2 4 4 3 5" xfId="47398"/>
    <cellStyle name="Total 2 4 4 3 6" xfId="47399"/>
    <cellStyle name="Total 2 4 4 3 7" xfId="47400"/>
    <cellStyle name="Total 2 4 4 4" xfId="47401"/>
    <cellStyle name="Total 2 4 5" xfId="47402"/>
    <cellStyle name="Total 2 4 5 10" xfId="47403"/>
    <cellStyle name="Total 2 4 5 11" xfId="47404"/>
    <cellStyle name="Total 2 4 5 2" xfId="47405"/>
    <cellStyle name="Total 2 4 5 2 2" xfId="47406"/>
    <cellStyle name="Total 2 4 5 2 2 2" xfId="47407"/>
    <cellStyle name="Total 2 4 5 2 3" xfId="47408"/>
    <cellStyle name="Total 2 4 5 2 3 2" xfId="47409"/>
    <cellStyle name="Total 2 4 5 2 4" xfId="47410"/>
    <cellStyle name="Total 2 4 5 2 4 2" xfId="47411"/>
    <cellStyle name="Total 2 4 5 2 5" xfId="47412"/>
    <cellStyle name="Total 2 4 5 2 6" xfId="47413"/>
    <cellStyle name="Total 2 4 5 2 7" xfId="47414"/>
    <cellStyle name="Total 2 4 5 3" xfId="47415"/>
    <cellStyle name="Total 2 4 5 3 2" xfId="47416"/>
    <cellStyle name="Total 2 4 5 3 3" xfId="47417"/>
    <cellStyle name="Total 2 4 5 3 4" xfId="47418"/>
    <cellStyle name="Total 2 4 5 4" xfId="47419"/>
    <cellStyle name="Total 2 4 5 4 2" xfId="47420"/>
    <cellStyle name="Total 2 4 5 5" xfId="47421"/>
    <cellStyle name="Total 2 4 5 5 2" xfId="47422"/>
    <cellStyle name="Total 2 4 5 6" xfId="47423"/>
    <cellStyle name="Total 2 4 5 7" xfId="47424"/>
    <cellStyle name="Total 2 4 5 8" xfId="47425"/>
    <cellStyle name="Total 2 4 5 9" xfId="47426"/>
    <cellStyle name="Total 2 4 6" xfId="47427"/>
    <cellStyle name="Total 2 4 6 10" xfId="47428"/>
    <cellStyle name="Total 2 4 6 2" xfId="47429"/>
    <cellStyle name="Total 2 4 6 2 2" xfId="47430"/>
    <cellStyle name="Total 2 4 6 2 2 2" xfId="47431"/>
    <cellStyle name="Total 2 4 6 2 3" xfId="47432"/>
    <cellStyle name="Total 2 4 6 2 3 2" xfId="47433"/>
    <cellStyle name="Total 2 4 6 2 4" xfId="47434"/>
    <cellStyle name="Total 2 4 6 2 4 2" xfId="47435"/>
    <cellStyle name="Total 2 4 6 2 5" xfId="47436"/>
    <cellStyle name="Total 2 4 6 2 6" xfId="47437"/>
    <cellStyle name="Total 2 4 6 2 7" xfId="47438"/>
    <cellStyle name="Total 2 4 6 3" xfId="47439"/>
    <cellStyle name="Total 2 4 6 3 2" xfId="47440"/>
    <cellStyle name="Total 2 4 6 4" xfId="47441"/>
    <cellStyle name="Total 2 4 6 4 2" xfId="47442"/>
    <cellStyle name="Total 2 4 6 5" xfId="47443"/>
    <cellStyle name="Total 2 4 6 5 2" xfId="47444"/>
    <cellStyle name="Total 2 4 6 6" xfId="47445"/>
    <cellStyle name="Total 2 4 6 7" xfId="47446"/>
    <cellStyle name="Total 2 4 6 8" xfId="47447"/>
    <cellStyle name="Total 2 4 6 9" xfId="47448"/>
    <cellStyle name="Total 2 4 7" xfId="47449"/>
    <cellStyle name="Total 2 5" xfId="1646"/>
    <cellStyle name="Total 2 5 10" xfId="7375"/>
    <cellStyle name="Total 2 5 11" xfId="7376"/>
    <cellStyle name="Total 2 5 2" xfId="7377"/>
    <cellStyle name="Total 2 5 2 2" xfId="7378"/>
    <cellStyle name="Total 2 5 2 2 2" xfId="7379"/>
    <cellStyle name="Total 2 5 2 2 2 10" xfId="47450"/>
    <cellStyle name="Total 2 5 2 2 2 2" xfId="47451"/>
    <cellStyle name="Total 2 5 2 2 2 2 2" xfId="47452"/>
    <cellStyle name="Total 2 5 2 2 2 2 2 2" xfId="47453"/>
    <cellStyle name="Total 2 5 2 2 2 2 3" xfId="47454"/>
    <cellStyle name="Total 2 5 2 2 2 2 3 2" xfId="47455"/>
    <cellStyle name="Total 2 5 2 2 2 2 4" xfId="47456"/>
    <cellStyle name="Total 2 5 2 2 2 2 4 2" xfId="47457"/>
    <cellStyle name="Total 2 5 2 2 2 2 5" xfId="47458"/>
    <cellStyle name="Total 2 5 2 2 2 2 6" xfId="47459"/>
    <cellStyle name="Total 2 5 2 2 2 2 7" xfId="47460"/>
    <cellStyle name="Total 2 5 2 2 2 3" xfId="47461"/>
    <cellStyle name="Total 2 5 2 2 2 3 2" xfId="47462"/>
    <cellStyle name="Total 2 5 2 2 2 4" xfId="47463"/>
    <cellStyle name="Total 2 5 2 2 2 4 2" xfId="47464"/>
    <cellStyle name="Total 2 5 2 2 2 5" xfId="47465"/>
    <cellStyle name="Total 2 5 2 2 2 5 2" xfId="47466"/>
    <cellStyle name="Total 2 5 2 2 2 6" xfId="47467"/>
    <cellStyle name="Total 2 5 2 2 2 7" xfId="47468"/>
    <cellStyle name="Total 2 5 2 2 2 8" xfId="47469"/>
    <cellStyle name="Total 2 5 2 2 2 9" xfId="47470"/>
    <cellStyle name="Total 2 5 2 2 3" xfId="47471"/>
    <cellStyle name="Total 2 5 2 2 3 2" xfId="47472"/>
    <cellStyle name="Total 2 5 2 2 3 2 2" xfId="47473"/>
    <cellStyle name="Total 2 5 2 2 3 3" xfId="47474"/>
    <cellStyle name="Total 2 5 2 2 3 3 2" xfId="47475"/>
    <cellStyle name="Total 2 5 2 2 3 4" xfId="47476"/>
    <cellStyle name="Total 2 5 2 2 3 4 2" xfId="47477"/>
    <cellStyle name="Total 2 5 2 2 3 5" xfId="47478"/>
    <cellStyle name="Total 2 5 2 2 3 6" xfId="47479"/>
    <cellStyle name="Total 2 5 2 2 3 7" xfId="47480"/>
    <cellStyle name="Total 2 5 2 2 4" xfId="47481"/>
    <cellStyle name="Total 2 5 3" xfId="7380"/>
    <cellStyle name="Total 2 5 4" xfId="7381"/>
    <cellStyle name="Total 2 5 4 2" xfId="47482"/>
    <cellStyle name="Total 2 5 4 2 10" xfId="47483"/>
    <cellStyle name="Total 2 5 4 2 2" xfId="47484"/>
    <cellStyle name="Total 2 5 4 2 2 2" xfId="47485"/>
    <cellStyle name="Total 2 5 4 2 2 2 2" xfId="47486"/>
    <cellStyle name="Total 2 5 4 2 2 3" xfId="47487"/>
    <cellStyle name="Total 2 5 4 2 2 3 2" xfId="47488"/>
    <cellStyle name="Total 2 5 4 2 2 4" xfId="47489"/>
    <cellStyle name="Total 2 5 4 2 2 4 2" xfId="47490"/>
    <cellStyle name="Total 2 5 4 2 2 5" xfId="47491"/>
    <cellStyle name="Total 2 5 4 2 2 6" xfId="47492"/>
    <cellStyle name="Total 2 5 4 2 2 7" xfId="47493"/>
    <cellStyle name="Total 2 5 4 2 3" xfId="47494"/>
    <cellStyle name="Total 2 5 4 2 3 2" xfId="47495"/>
    <cellStyle name="Total 2 5 4 2 4" xfId="47496"/>
    <cellStyle name="Total 2 5 4 2 4 2" xfId="47497"/>
    <cellStyle name="Total 2 5 4 2 5" xfId="47498"/>
    <cellStyle name="Total 2 5 4 2 5 2" xfId="47499"/>
    <cellStyle name="Total 2 5 4 2 6" xfId="47500"/>
    <cellStyle name="Total 2 5 4 2 7" xfId="47501"/>
    <cellStyle name="Total 2 5 4 2 8" xfId="47502"/>
    <cellStyle name="Total 2 5 4 2 9" xfId="47503"/>
    <cellStyle name="Total 2 5 4 3" xfId="47504"/>
    <cellStyle name="Total 2 5 4 3 2" xfId="47505"/>
    <cellStyle name="Total 2 5 4 3 2 2" xfId="47506"/>
    <cellStyle name="Total 2 5 4 3 3" xfId="47507"/>
    <cellStyle name="Total 2 5 4 3 3 2" xfId="47508"/>
    <cellStyle name="Total 2 5 4 3 4" xfId="47509"/>
    <cellStyle name="Total 2 5 4 3 4 2" xfId="47510"/>
    <cellStyle name="Total 2 5 4 3 5" xfId="47511"/>
    <cellStyle name="Total 2 5 4 3 6" xfId="47512"/>
    <cellStyle name="Total 2 5 4 3 7" xfId="47513"/>
    <cellStyle name="Total 2 5 4 4" xfId="47514"/>
    <cellStyle name="Total 2 5 5" xfId="7382"/>
    <cellStyle name="Total 2 5 5 10" xfId="47515"/>
    <cellStyle name="Total 2 5 5 11" xfId="47516"/>
    <cellStyle name="Total 2 5 5 2" xfId="47517"/>
    <cellStyle name="Total 2 5 5 2 2" xfId="47518"/>
    <cellStyle name="Total 2 5 5 2 2 2" xfId="47519"/>
    <cellStyle name="Total 2 5 5 2 3" xfId="47520"/>
    <cellStyle name="Total 2 5 5 2 3 2" xfId="47521"/>
    <cellStyle name="Total 2 5 5 2 4" xfId="47522"/>
    <cellStyle name="Total 2 5 5 2 4 2" xfId="47523"/>
    <cellStyle name="Total 2 5 5 2 5" xfId="47524"/>
    <cellStyle name="Total 2 5 5 2 6" xfId="47525"/>
    <cellStyle name="Total 2 5 5 2 7" xfId="47526"/>
    <cellStyle name="Total 2 5 5 3" xfId="47527"/>
    <cellStyle name="Total 2 5 5 3 2" xfId="47528"/>
    <cellStyle name="Total 2 5 5 3 3" xfId="47529"/>
    <cellStyle name="Total 2 5 5 3 4" xfId="47530"/>
    <cellStyle name="Total 2 5 5 4" xfId="47531"/>
    <cellStyle name="Total 2 5 5 4 2" xfId="47532"/>
    <cellStyle name="Total 2 5 5 5" xfId="47533"/>
    <cellStyle name="Total 2 5 5 5 2" xfId="47534"/>
    <cellStyle name="Total 2 5 5 6" xfId="47535"/>
    <cellStyle name="Total 2 5 5 7" xfId="47536"/>
    <cellStyle name="Total 2 5 5 8" xfId="47537"/>
    <cellStyle name="Total 2 5 5 9" xfId="47538"/>
    <cellStyle name="Total 2 5 6" xfId="7383"/>
    <cellStyle name="Total 2 5 6 10" xfId="47539"/>
    <cellStyle name="Total 2 5 6 2" xfId="47540"/>
    <cellStyle name="Total 2 5 6 2 2" xfId="47541"/>
    <cellStyle name="Total 2 5 6 2 2 2" xfId="47542"/>
    <cellStyle name="Total 2 5 6 2 3" xfId="47543"/>
    <cellStyle name="Total 2 5 6 2 3 2" xfId="47544"/>
    <cellStyle name="Total 2 5 6 2 4" xfId="47545"/>
    <cellStyle name="Total 2 5 6 2 4 2" xfId="47546"/>
    <cellStyle name="Total 2 5 6 2 5" xfId="47547"/>
    <cellStyle name="Total 2 5 6 2 6" xfId="47548"/>
    <cellStyle name="Total 2 5 6 2 7" xfId="47549"/>
    <cellStyle name="Total 2 5 6 3" xfId="47550"/>
    <cellStyle name="Total 2 5 6 3 2" xfId="47551"/>
    <cellStyle name="Total 2 5 6 4" xfId="47552"/>
    <cellStyle name="Total 2 5 6 4 2" xfId="47553"/>
    <cellStyle name="Total 2 5 6 5" xfId="47554"/>
    <cellStyle name="Total 2 5 6 5 2" xfId="47555"/>
    <cellStyle name="Total 2 5 6 6" xfId="47556"/>
    <cellStyle name="Total 2 5 6 7" xfId="47557"/>
    <cellStyle name="Total 2 5 6 8" xfId="47558"/>
    <cellStyle name="Total 2 5 6 9" xfId="47559"/>
    <cellStyle name="Total 2 5 7" xfId="7384"/>
    <cellStyle name="Total 2 5 8" xfId="7385"/>
    <cellStyle name="Total 2 5 9" xfId="7386"/>
    <cellStyle name="Total 2 6" xfId="1647"/>
    <cellStyle name="Total 2 6 2" xfId="7387"/>
    <cellStyle name="Total 2 6 2 2" xfId="7388"/>
    <cellStyle name="Total 2 6 2 2 2" xfId="47560"/>
    <cellStyle name="Total 2 6 2 2 2 10" xfId="47561"/>
    <cellStyle name="Total 2 6 2 2 2 2" xfId="47562"/>
    <cellStyle name="Total 2 6 2 2 2 2 2" xfId="47563"/>
    <cellStyle name="Total 2 6 2 2 2 2 2 2" xfId="47564"/>
    <cellStyle name="Total 2 6 2 2 2 2 3" xfId="47565"/>
    <cellStyle name="Total 2 6 2 2 2 2 3 2" xfId="47566"/>
    <cellStyle name="Total 2 6 2 2 2 2 4" xfId="47567"/>
    <cellStyle name="Total 2 6 2 2 2 2 4 2" xfId="47568"/>
    <cellStyle name="Total 2 6 2 2 2 2 5" xfId="47569"/>
    <cellStyle name="Total 2 6 2 2 2 2 6" xfId="47570"/>
    <cellStyle name="Total 2 6 2 2 2 2 7" xfId="47571"/>
    <cellStyle name="Total 2 6 2 2 2 3" xfId="47572"/>
    <cellStyle name="Total 2 6 2 2 2 3 2" xfId="47573"/>
    <cellStyle name="Total 2 6 2 2 2 4" xfId="47574"/>
    <cellStyle name="Total 2 6 2 2 2 4 2" xfId="47575"/>
    <cellStyle name="Total 2 6 2 2 2 5" xfId="47576"/>
    <cellStyle name="Total 2 6 2 2 2 5 2" xfId="47577"/>
    <cellStyle name="Total 2 6 2 2 2 6" xfId="47578"/>
    <cellStyle name="Total 2 6 2 2 2 7" xfId="47579"/>
    <cellStyle name="Total 2 6 2 2 2 8" xfId="47580"/>
    <cellStyle name="Total 2 6 2 2 2 9" xfId="47581"/>
    <cellStyle name="Total 2 6 2 2 3" xfId="47582"/>
    <cellStyle name="Total 2 6 2 2 3 2" xfId="47583"/>
    <cellStyle name="Total 2 6 2 2 3 2 2" xfId="47584"/>
    <cellStyle name="Total 2 6 2 2 3 3" xfId="47585"/>
    <cellStyle name="Total 2 6 2 2 3 3 2" xfId="47586"/>
    <cellStyle name="Total 2 6 2 2 3 4" xfId="47587"/>
    <cellStyle name="Total 2 6 2 2 3 4 2" xfId="47588"/>
    <cellStyle name="Total 2 6 2 2 3 5" xfId="47589"/>
    <cellStyle name="Total 2 6 2 2 3 6" xfId="47590"/>
    <cellStyle name="Total 2 6 2 2 3 7" xfId="47591"/>
    <cellStyle name="Total 2 6 2 2 4" xfId="47592"/>
    <cellStyle name="Total 2 6 3" xfId="47593"/>
    <cellStyle name="Total 2 6 4" xfId="47594"/>
    <cellStyle name="Total 2 6 4 2" xfId="47595"/>
    <cellStyle name="Total 2 6 4 2 10" xfId="47596"/>
    <cellStyle name="Total 2 6 4 2 2" xfId="47597"/>
    <cellStyle name="Total 2 6 4 2 2 2" xfId="47598"/>
    <cellStyle name="Total 2 6 4 2 2 2 2" xfId="47599"/>
    <cellStyle name="Total 2 6 4 2 2 3" xfId="47600"/>
    <cellStyle name="Total 2 6 4 2 2 3 2" xfId="47601"/>
    <cellStyle name="Total 2 6 4 2 2 4" xfId="47602"/>
    <cellStyle name="Total 2 6 4 2 2 4 2" xfId="47603"/>
    <cellStyle name="Total 2 6 4 2 2 5" xfId="47604"/>
    <cellStyle name="Total 2 6 4 2 2 6" xfId="47605"/>
    <cellStyle name="Total 2 6 4 2 2 7" xfId="47606"/>
    <cellStyle name="Total 2 6 4 2 3" xfId="47607"/>
    <cellStyle name="Total 2 6 4 2 3 2" xfId="47608"/>
    <cellStyle name="Total 2 6 4 2 4" xfId="47609"/>
    <cellStyle name="Total 2 6 4 2 4 2" xfId="47610"/>
    <cellStyle name="Total 2 6 4 2 5" xfId="47611"/>
    <cellStyle name="Total 2 6 4 2 5 2" xfId="47612"/>
    <cellStyle name="Total 2 6 4 2 6" xfId="47613"/>
    <cellStyle name="Total 2 6 4 2 7" xfId="47614"/>
    <cellStyle name="Total 2 6 4 2 8" xfId="47615"/>
    <cellStyle name="Total 2 6 4 2 9" xfId="47616"/>
    <cellStyle name="Total 2 6 4 3" xfId="47617"/>
    <cellStyle name="Total 2 6 4 3 2" xfId="47618"/>
    <cellStyle name="Total 2 6 4 3 2 2" xfId="47619"/>
    <cellStyle name="Total 2 6 4 3 3" xfId="47620"/>
    <cellStyle name="Total 2 6 4 3 3 2" xfId="47621"/>
    <cellStyle name="Total 2 6 4 3 4" xfId="47622"/>
    <cellStyle name="Total 2 6 4 3 4 2" xfId="47623"/>
    <cellStyle name="Total 2 6 4 3 5" xfId="47624"/>
    <cellStyle name="Total 2 6 4 3 6" xfId="47625"/>
    <cellStyle name="Total 2 6 4 3 7" xfId="47626"/>
    <cellStyle name="Total 2 6 4 4" xfId="47627"/>
    <cellStyle name="Total 2 6 5" xfId="47628"/>
    <cellStyle name="Total 2 6 5 10" xfId="47629"/>
    <cellStyle name="Total 2 6 5 11" xfId="47630"/>
    <cellStyle name="Total 2 6 5 2" xfId="47631"/>
    <cellStyle name="Total 2 6 5 2 2" xfId="47632"/>
    <cellStyle name="Total 2 6 5 2 2 2" xfId="47633"/>
    <cellStyle name="Total 2 6 5 2 3" xfId="47634"/>
    <cellStyle name="Total 2 6 5 2 3 2" xfId="47635"/>
    <cellStyle name="Total 2 6 5 2 4" xfId="47636"/>
    <cellStyle name="Total 2 6 5 2 4 2" xfId="47637"/>
    <cellStyle name="Total 2 6 5 2 5" xfId="47638"/>
    <cellStyle name="Total 2 6 5 2 6" xfId="47639"/>
    <cellStyle name="Total 2 6 5 2 7" xfId="47640"/>
    <cellStyle name="Total 2 6 5 3" xfId="47641"/>
    <cellStyle name="Total 2 6 5 3 2" xfId="47642"/>
    <cellStyle name="Total 2 6 5 3 3" xfId="47643"/>
    <cellStyle name="Total 2 6 5 3 4" xfId="47644"/>
    <cellStyle name="Total 2 6 5 4" xfId="47645"/>
    <cellStyle name="Total 2 6 5 4 2" xfId="47646"/>
    <cellStyle name="Total 2 6 5 5" xfId="47647"/>
    <cellStyle name="Total 2 6 5 5 2" xfId="47648"/>
    <cellStyle name="Total 2 6 5 6" xfId="47649"/>
    <cellStyle name="Total 2 6 5 7" xfId="47650"/>
    <cellStyle name="Total 2 6 5 8" xfId="47651"/>
    <cellStyle name="Total 2 6 5 9" xfId="47652"/>
    <cellStyle name="Total 2 6 6" xfId="47653"/>
    <cellStyle name="Total 2 6 6 10" xfId="47654"/>
    <cellStyle name="Total 2 6 6 2" xfId="47655"/>
    <cellStyle name="Total 2 6 6 2 2" xfId="47656"/>
    <cellStyle name="Total 2 6 6 2 2 2" xfId="47657"/>
    <cellStyle name="Total 2 6 6 2 3" xfId="47658"/>
    <cellStyle name="Total 2 6 6 2 3 2" xfId="47659"/>
    <cellStyle name="Total 2 6 6 2 4" xfId="47660"/>
    <cellStyle name="Total 2 6 6 2 4 2" xfId="47661"/>
    <cellStyle name="Total 2 6 6 2 5" xfId="47662"/>
    <cellStyle name="Total 2 6 6 2 6" xfId="47663"/>
    <cellStyle name="Total 2 6 6 2 7" xfId="47664"/>
    <cellStyle name="Total 2 6 6 3" xfId="47665"/>
    <cellStyle name="Total 2 6 6 3 2" xfId="47666"/>
    <cellStyle name="Total 2 6 6 4" xfId="47667"/>
    <cellStyle name="Total 2 6 6 4 2" xfId="47668"/>
    <cellStyle name="Total 2 6 6 5" xfId="47669"/>
    <cellStyle name="Total 2 6 6 5 2" xfId="47670"/>
    <cellStyle name="Total 2 6 6 6" xfId="47671"/>
    <cellStyle name="Total 2 6 6 7" xfId="47672"/>
    <cellStyle name="Total 2 6 6 8" xfId="47673"/>
    <cellStyle name="Total 2 6 6 9" xfId="47674"/>
    <cellStyle name="Total 2 6 7" xfId="47675"/>
    <cellStyle name="Total 2 7" xfId="1648"/>
    <cellStyle name="Total 2 7 2" xfId="47676"/>
    <cellStyle name="Total 2 7 2 2" xfId="47677"/>
    <cellStyle name="Total 2 7 2 2 2" xfId="47678"/>
    <cellStyle name="Total 2 7 2 2 2 10" xfId="47679"/>
    <cellStyle name="Total 2 7 2 2 2 2" xfId="47680"/>
    <cellStyle name="Total 2 7 2 2 2 2 2" xfId="47681"/>
    <cellStyle name="Total 2 7 2 2 2 2 2 2" xfId="47682"/>
    <cellStyle name="Total 2 7 2 2 2 2 3" xfId="47683"/>
    <cellStyle name="Total 2 7 2 2 2 2 3 2" xfId="47684"/>
    <cellStyle name="Total 2 7 2 2 2 2 4" xfId="47685"/>
    <cellStyle name="Total 2 7 2 2 2 2 4 2" xfId="47686"/>
    <cellStyle name="Total 2 7 2 2 2 2 5" xfId="47687"/>
    <cellStyle name="Total 2 7 2 2 2 2 6" xfId="47688"/>
    <cellStyle name="Total 2 7 2 2 2 2 7" xfId="47689"/>
    <cellStyle name="Total 2 7 2 2 2 3" xfId="47690"/>
    <cellStyle name="Total 2 7 2 2 2 3 2" xfId="47691"/>
    <cellStyle name="Total 2 7 2 2 2 4" xfId="47692"/>
    <cellStyle name="Total 2 7 2 2 2 4 2" xfId="47693"/>
    <cellStyle name="Total 2 7 2 2 2 5" xfId="47694"/>
    <cellStyle name="Total 2 7 2 2 2 5 2" xfId="47695"/>
    <cellStyle name="Total 2 7 2 2 2 6" xfId="47696"/>
    <cellStyle name="Total 2 7 2 2 2 7" xfId="47697"/>
    <cellStyle name="Total 2 7 2 2 2 8" xfId="47698"/>
    <cellStyle name="Total 2 7 2 2 2 9" xfId="47699"/>
    <cellStyle name="Total 2 7 2 2 3" xfId="47700"/>
    <cellStyle name="Total 2 7 2 2 3 2" xfId="47701"/>
    <cellStyle name="Total 2 7 2 2 3 2 2" xfId="47702"/>
    <cellStyle name="Total 2 7 2 2 3 3" xfId="47703"/>
    <cellStyle name="Total 2 7 2 2 3 3 2" xfId="47704"/>
    <cellStyle name="Total 2 7 2 2 3 4" xfId="47705"/>
    <cellStyle name="Total 2 7 2 2 3 4 2" xfId="47706"/>
    <cellStyle name="Total 2 7 2 2 3 5" xfId="47707"/>
    <cellStyle name="Total 2 7 2 2 3 6" xfId="47708"/>
    <cellStyle name="Total 2 7 2 2 3 7" xfId="47709"/>
    <cellStyle name="Total 2 7 2 2 4" xfId="47710"/>
    <cellStyle name="Total 2 7 3" xfId="47711"/>
    <cellStyle name="Total 2 7 4" xfId="47712"/>
    <cellStyle name="Total 2 7 4 2" xfId="47713"/>
    <cellStyle name="Total 2 7 4 2 10" xfId="47714"/>
    <cellStyle name="Total 2 7 4 2 2" xfId="47715"/>
    <cellStyle name="Total 2 7 4 2 2 2" xfId="47716"/>
    <cellStyle name="Total 2 7 4 2 2 2 2" xfId="47717"/>
    <cellStyle name="Total 2 7 4 2 2 3" xfId="47718"/>
    <cellStyle name="Total 2 7 4 2 2 3 2" xfId="47719"/>
    <cellStyle name="Total 2 7 4 2 2 4" xfId="47720"/>
    <cellStyle name="Total 2 7 4 2 2 4 2" xfId="47721"/>
    <cellStyle name="Total 2 7 4 2 2 5" xfId="47722"/>
    <cellStyle name="Total 2 7 4 2 2 6" xfId="47723"/>
    <cellStyle name="Total 2 7 4 2 2 7" xfId="47724"/>
    <cellStyle name="Total 2 7 4 2 3" xfId="47725"/>
    <cellStyle name="Total 2 7 4 2 3 2" xfId="47726"/>
    <cellStyle name="Total 2 7 4 2 4" xfId="47727"/>
    <cellStyle name="Total 2 7 4 2 4 2" xfId="47728"/>
    <cellStyle name="Total 2 7 4 2 5" xfId="47729"/>
    <cellStyle name="Total 2 7 4 2 5 2" xfId="47730"/>
    <cellStyle name="Total 2 7 4 2 6" xfId="47731"/>
    <cellStyle name="Total 2 7 4 2 7" xfId="47732"/>
    <cellStyle name="Total 2 7 4 2 8" xfId="47733"/>
    <cellStyle name="Total 2 7 4 2 9" xfId="47734"/>
    <cellStyle name="Total 2 7 4 3" xfId="47735"/>
    <cellStyle name="Total 2 7 4 3 2" xfId="47736"/>
    <cellStyle name="Total 2 7 4 3 2 2" xfId="47737"/>
    <cellStyle name="Total 2 7 4 3 3" xfId="47738"/>
    <cellStyle name="Total 2 7 4 3 3 2" xfId="47739"/>
    <cellStyle name="Total 2 7 4 3 4" xfId="47740"/>
    <cellStyle name="Total 2 7 4 3 4 2" xfId="47741"/>
    <cellStyle name="Total 2 7 4 3 5" xfId="47742"/>
    <cellStyle name="Total 2 7 4 3 6" xfId="47743"/>
    <cellStyle name="Total 2 7 4 3 7" xfId="47744"/>
    <cellStyle name="Total 2 7 4 4" xfId="47745"/>
    <cellStyle name="Total 2 7 5" xfId="47746"/>
    <cellStyle name="Total 2 7 5 10" xfId="47747"/>
    <cellStyle name="Total 2 7 5 11" xfId="47748"/>
    <cellStyle name="Total 2 7 5 2" xfId="47749"/>
    <cellStyle name="Total 2 7 5 2 2" xfId="47750"/>
    <cellStyle name="Total 2 7 5 2 2 2" xfId="47751"/>
    <cellStyle name="Total 2 7 5 2 3" xfId="47752"/>
    <cellStyle name="Total 2 7 5 2 3 2" xfId="47753"/>
    <cellStyle name="Total 2 7 5 2 4" xfId="47754"/>
    <cellStyle name="Total 2 7 5 2 4 2" xfId="47755"/>
    <cellStyle name="Total 2 7 5 2 5" xfId="47756"/>
    <cellStyle name="Total 2 7 5 2 6" xfId="47757"/>
    <cellStyle name="Total 2 7 5 2 7" xfId="47758"/>
    <cellStyle name="Total 2 7 5 3" xfId="47759"/>
    <cellStyle name="Total 2 7 5 3 2" xfId="47760"/>
    <cellStyle name="Total 2 7 5 3 3" xfId="47761"/>
    <cellStyle name="Total 2 7 5 3 4" xfId="47762"/>
    <cellStyle name="Total 2 7 5 4" xfId="47763"/>
    <cellStyle name="Total 2 7 5 4 2" xfId="47764"/>
    <cellStyle name="Total 2 7 5 5" xfId="47765"/>
    <cellStyle name="Total 2 7 5 5 2" xfId="47766"/>
    <cellStyle name="Total 2 7 5 6" xfId="47767"/>
    <cellStyle name="Total 2 7 5 7" xfId="47768"/>
    <cellStyle name="Total 2 7 5 8" xfId="47769"/>
    <cellStyle name="Total 2 7 5 9" xfId="47770"/>
    <cellStyle name="Total 2 7 6" xfId="47771"/>
    <cellStyle name="Total 2 7 6 10" xfId="47772"/>
    <cellStyle name="Total 2 7 6 2" xfId="47773"/>
    <cellStyle name="Total 2 7 6 2 2" xfId="47774"/>
    <cellStyle name="Total 2 7 6 2 2 2" xfId="47775"/>
    <cellStyle name="Total 2 7 6 2 3" xfId="47776"/>
    <cellStyle name="Total 2 7 6 2 3 2" xfId="47777"/>
    <cellStyle name="Total 2 7 6 2 4" xfId="47778"/>
    <cellStyle name="Total 2 7 6 2 4 2" xfId="47779"/>
    <cellStyle name="Total 2 7 6 2 5" xfId="47780"/>
    <cellStyle name="Total 2 7 6 2 6" xfId="47781"/>
    <cellStyle name="Total 2 7 6 2 7" xfId="47782"/>
    <cellStyle name="Total 2 7 6 3" xfId="47783"/>
    <cellStyle name="Total 2 7 6 3 2" xfId="47784"/>
    <cellStyle name="Total 2 7 6 4" xfId="47785"/>
    <cellStyle name="Total 2 7 6 4 2" xfId="47786"/>
    <cellStyle name="Total 2 7 6 5" xfId="47787"/>
    <cellStyle name="Total 2 7 6 5 2" xfId="47788"/>
    <cellStyle name="Total 2 7 6 6" xfId="47789"/>
    <cellStyle name="Total 2 7 6 7" xfId="47790"/>
    <cellStyle name="Total 2 7 6 8" xfId="47791"/>
    <cellStyle name="Total 2 7 6 9" xfId="47792"/>
    <cellStyle name="Total 2 7 7" xfId="47793"/>
    <cellStyle name="Total 2 8" xfId="1649"/>
    <cellStyle name="Total 2 8 2" xfId="47794"/>
    <cellStyle name="Total 2 8 2 2" xfId="47795"/>
    <cellStyle name="Total 2 8 2 2 10" xfId="47796"/>
    <cellStyle name="Total 2 8 2 2 2" xfId="47797"/>
    <cellStyle name="Total 2 8 2 2 2 2" xfId="47798"/>
    <cellStyle name="Total 2 8 2 2 2 2 2" xfId="47799"/>
    <cellStyle name="Total 2 8 2 2 2 3" xfId="47800"/>
    <cellStyle name="Total 2 8 2 2 2 3 2" xfId="47801"/>
    <cellStyle name="Total 2 8 2 2 2 4" xfId="47802"/>
    <cellStyle name="Total 2 8 2 2 2 4 2" xfId="47803"/>
    <cellStyle name="Total 2 8 2 2 2 5" xfId="47804"/>
    <cellStyle name="Total 2 8 2 2 2 6" xfId="47805"/>
    <cellStyle name="Total 2 8 2 2 2 7" xfId="47806"/>
    <cellStyle name="Total 2 8 2 2 3" xfId="47807"/>
    <cellStyle name="Total 2 8 2 2 3 2" xfId="47808"/>
    <cellStyle name="Total 2 8 2 2 4" xfId="47809"/>
    <cellStyle name="Total 2 8 2 2 4 2" xfId="47810"/>
    <cellStyle name="Total 2 8 2 2 5" xfId="47811"/>
    <cellStyle name="Total 2 8 2 2 5 2" xfId="47812"/>
    <cellStyle name="Total 2 8 2 2 6" xfId="47813"/>
    <cellStyle name="Total 2 8 2 2 7" xfId="47814"/>
    <cellStyle name="Total 2 8 2 2 8" xfId="47815"/>
    <cellStyle name="Total 2 8 2 2 9" xfId="47816"/>
    <cellStyle name="Total 2 8 2 3" xfId="47817"/>
    <cellStyle name="Total 2 8 2 3 2" xfId="47818"/>
    <cellStyle name="Total 2 8 2 3 2 2" xfId="47819"/>
    <cellStyle name="Total 2 8 2 3 3" xfId="47820"/>
    <cellStyle name="Total 2 8 2 3 3 2" xfId="47821"/>
    <cellStyle name="Total 2 8 2 3 4" xfId="47822"/>
    <cellStyle name="Total 2 8 2 3 4 2" xfId="47823"/>
    <cellStyle name="Total 2 8 2 3 5" xfId="47824"/>
    <cellStyle name="Total 2 8 2 3 6" xfId="47825"/>
    <cellStyle name="Total 2 8 2 3 7" xfId="47826"/>
    <cellStyle name="Total 2 8 2 4" xfId="47827"/>
    <cellStyle name="Total 2 8 3" xfId="47828"/>
    <cellStyle name="Total 2 8 3 10" xfId="47829"/>
    <cellStyle name="Total 2 8 3 11" xfId="47830"/>
    <cellStyle name="Total 2 8 3 2" xfId="47831"/>
    <cellStyle name="Total 2 8 3 2 2" xfId="47832"/>
    <cellStyle name="Total 2 8 3 2 2 2" xfId="47833"/>
    <cellStyle name="Total 2 8 3 2 3" xfId="47834"/>
    <cellStyle name="Total 2 8 3 2 3 2" xfId="47835"/>
    <cellStyle name="Total 2 8 3 2 4" xfId="47836"/>
    <cellStyle name="Total 2 8 3 2 4 2" xfId="47837"/>
    <cellStyle name="Total 2 8 3 2 5" xfId="47838"/>
    <cellStyle name="Total 2 8 3 2 6" xfId="47839"/>
    <cellStyle name="Total 2 8 3 2 7" xfId="47840"/>
    <cellStyle name="Total 2 8 3 3" xfId="47841"/>
    <cellStyle name="Total 2 8 3 3 2" xfId="47842"/>
    <cellStyle name="Total 2 8 3 3 3" xfId="47843"/>
    <cellStyle name="Total 2 8 3 3 4" xfId="47844"/>
    <cellStyle name="Total 2 8 3 4" xfId="47845"/>
    <cellStyle name="Total 2 8 3 4 2" xfId="47846"/>
    <cellStyle name="Total 2 8 3 5" xfId="47847"/>
    <cellStyle name="Total 2 8 3 5 2" xfId="47848"/>
    <cellStyle name="Total 2 8 3 6" xfId="47849"/>
    <cellStyle name="Total 2 8 3 7" xfId="47850"/>
    <cellStyle name="Total 2 8 3 8" xfId="47851"/>
    <cellStyle name="Total 2 8 3 9" xfId="47852"/>
    <cellStyle name="Total 2 8 4" xfId="47853"/>
    <cellStyle name="Total 2 8 4 10" xfId="47854"/>
    <cellStyle name="Total 2 8 4 2" xfId="47855"/>
    <cellStyle name="Total 2 8 4 2 2" xfId="47856"/>
    <cellStyle name="Total 2 8 4 2 2 2" xfId="47857"/>
    <cellStyle name="Total 2 8 4 2 3" xfId="47858"/>
    <cellStyle name="Total 2 8 4 2 3 2" xfId="47859"/>
    <cellStyle name="Total 2 8 4 2 4" xfId="47860"/>
    <cellStyle name="Total 2 8 4 2 4 2" xfId="47861"/>
    <cellStyle name="Total 2 8 4 2 5" xfId="47862"/>
    <cellStyle name="Total 2 8 4 2 6" xfId="47863"/>
    <cellStyle name="Total 2 8 4 2 7" xfId="47864"/>
    <cellStyle name="Total 2 8 4 3" xfId="47865"/>
    <cellStyle name="Total 2 8 4 3 2" xfId="47866"/>
    <cellStyle name="Total 2 8 4 4" xfId="47867"/>
    <cellStyle name="Total 2 8 4 4 2" xfId="47868"/>
    <cellStyle name="Total 2 8 4 5" xfId="47869"/>
    <cellStyle name="Total 2 8 4 5 2" xfId="47870"/>
    <cellStyle name="Total 2 8 4 6" xfId="47871"/>
    <cellStyle name="Total 2 8 4 7" xfId="47872"/>
    <cellStyle name="Total 2 8 4 8" xfId="47873"/>
    <cellStyle name="Total 2 8 4 9" xfId="47874"/>
    <cellStyle name="Total 2 8 5" xfId="47875"/>
    <cellStyle name="Total 2 9" xfId="1650"/>
    <cellStyle name="Total 2 9 2" xfId="47876"/>
    <cellStyle name="Total 2 9 2 2" xfId="47877"/>
    <cellStyle name="Total 2 9 2 2 10" xfId="47878"/>
    <cellStyle name="Total 2 9 2 2 2" xfId="47879"/>
    <cellStyle name="Total 2 9 2 2 2 2" xfId="47880"/>
    <cellStyle name="Total 2 9 2 2 2 2 2" xfId="47881"/>
    <cellStyle name="Total 2 9 2 2 2 3" xfId="47882"/>
    <cellStyle name="Total 2 9 2 2 2 3 2" xfId="47883"/>
    <cellStyle name="Total 2 9 2 2 2 4" xfId="47884"/>
    <cellStyle name="Total 2 9 2 2 2 4 2" xfId="47885"/>
    <cellStyle name="Total 2 9 2 2 2 5" xfId="47886"/>
    <cellStyle name="Total 2 9 2 2 2 6" xfId="47887"/>
    <cellStyle name="Total 2 9 2 2 2 7" xfId="47888"/>
    <cellStyle name="Total 2 9 2 2 3" xfId="47889"/>
    <cellStyle name="Total 2 9 2 2 3 2" xfId="47890"/>
    <cellStyle name="Total 2 9 2 2 4" xfId="47891"/>
    <cellStyle name="Total 2 9 2 2 4 2" xfId="47892"/>
    <cellStyle name="Total 2 9 2 2 5" xfId="47893"/>
    <cellStyle name="Total 2 9 2 2 5 2" xfId="47894"/>
    <cellStyle name="Total 2 9 2 2 6" xfId="47895"/>
    <cellStyle name="Total 2 9 2 2 7" xfId="47896"/>
    <cellStyle name="Total 2 9 2 2 8" xfId="47897"/>
    <cellStyle name="Total 2 9 2 2 9" xfId="47898"/>
    <cellStyle name="Total 2 9 2 3" xfId="47899"/>
    <cellStyle name="Total 2 9 2 3 2" xfId="47900"/>
    <cellStyle name="Total 2 9 2 3 2 2" xfId="47901"/>
    <cellStyle name="Total 2 9 2 3 3" xfId="47902"/>
    <cellStyle name="Total 2 9 2 3 3 2" xfId="47903"/>
    <cellStyle name="Total 2 9 2 3 4" xfId="47904"/>
    <cellStyle name="Total 2 9 2 3 4 2" xfId="47905"/>
    <cellStyle name="Total 2 9 2 3 5" xfId="47906"/>
    <cellStyle name="Total 2 9 2 3 6" xfId="47907"/>
    <cellStyle name="Total 2 9 2 3 7" xfId="47908"/>
    <cellStyle name="Total 2 9 2 4" xfId="47909"/>
    <cellStyle name="Total 2 9 3" xfId="47910"/>
    <cellStyle name="Total 2 9 3 10" xfId="47911"/>
    <cellStyle name="Total 2 9 3 11" xfId="47912"/>
    <cellStyle name="Total 2 9 3 2" xfId="47913"/>
    <cellStyle name="Total 2 9 3 2 2" xfId="47914"/>
    <cellStyle name="Total 2 9 3 2 2 2" xfId="47915"/>
    <cellStyle name="Total 2 9 3 2 3" xfId="47916"/>
    <cellStyle name="Total 2 9 3 2 3 2" xfId="47917"/>
    <cellStyle name="Total 2 9 3 2 4" xfId="47918"/>
    <cellStyle name="Total 2 9 3 2 4 2" xfId="47919"/>
    <cellStyle name="Total 2 9 3 2 5" xfId="47920"/>
    <cellStyle name="Total 2 9 3 2 6" xfId="47921"/>
    <cellStyle name="Total 2 9 3 2 7" xfId="47922"/>
    <cellStyle name="Total 2 9 3 3" xfId="47923"/>
    <cellStyle name="Total 2 9 3 3 2" xfId="47924"/>
    <cellStyle name="Total 2 9 3 3 3" xfId="47925"/>
    <cellStyle name="Total 2 9 3 3 4" xfId="47926"/>
    <cellStyle name="Total 2 9 3 4" xfId="47927"/>
    <cellStyle name="Total 2 9 3 4 2" xfId="47928"/>
    <cellStyle name="Total 2 9 3 5" xfId="47929"/>
    <cellStyle name="Total 2 9 3 5 2" xfId="47930"/>
    <cellStyle name="Total 2 9 3 6" xfId="47931"/>
    <cellStyle name="Total 2 9 3 7" xfId="47932"/>
    <cellStyle name="Total 2 9 3 8" xfId="47933"/>
    <cellStyle name="Total 2 9 3 9" xfId="47934"/>
    <cellStyle name="Total 2 9 4" xfId="47935"/>
    <cellStyle name="Total 2 9 4 10" xfId="47936"/>
    <cellStyle name="Total 2 9 4 2" xfId="47937"/>
    <cellStyle name="Total 2 9 4 2 2" xfId="47938"/>
    <cellStyle name="Total 2 9 4 2 2 2" xfId="47939"/>
    <cellStyle name="Total 2 9 4 2 3" xfId="47940"/>
    <cellStyle name="Total 2 9 4 2 3 2" xfId="47941"/>
    <cellStyle name="Total 2 9 4 2 4" xfId="47942"/>
    <cellStyle name="Total 2 9 4 2 4 2" xfId="47943"/>
    <cellStyle name="Total 2 9 4 2 5" xfId="47944"/>
    <cellStyle name="Total 2 9 4 2 6" xfId="47945"/>
    <cellStyle name="Total 2 9 4 2 7" xfId="47946"/>
    <cellStyle name="Total 2 9 4 3" xfId="47947"/>
    <cellStyle name="Total 2 9 4 3 2" xfId="47948"/>
    <cellStyle name="Total 2 9 4 4" xfId="47949"/>
    <cellStyle name="Total 2 9 4 4 2" xfId="47950"/>
    <cellStyle name="Total 2 9 4 5" xfId="47951"/>
    <cellStyle name="Total 2 9 4 5 2" xfId="47952"/>
    <cellStyle name="Total 2 9 4 6" xfId="47953"/>
    <cellStyle name="Total 2 9 4 7" xfId="47954"/>
    <cellStyle name="Total 2 9 4 8" xfId="47955"/>
    <cellStyle name="Total 2 9 4 9" xfId="47956"/>
    <cellStyle name="Total 2 9 5" xfId="47957"/>
    <cellStyle name="Total 20" xfId="2799"/>
    <cellStyle name="Total 20 2" xfId="2800"/>
    <cellStyle name="Total 21" xfId="2801"/>
    <cellStyle name="Total 21 2" xfId="2802"/>
    <cellStyle name="Total 22" xfId="2803"/>
    <cellStyle name="Total 22 2" xfId="2804"/>
    <cellStyle name="Total 23" xfId="2805"/>
    <cellStyle name="Total 23 2" xfId="2806"/>
    <cellStyle name="Total 24" xfId="2807"/>
    <cellStyle name="Total 24 2" xfId="2808"/>
    <cellStyle name="Total 25" xfId="2809"/>
    <cellStyle name="Total 25 2" xfId="2810"/>
    <cellStyle name="Total 26" xfId="2811"/>
    <cellStyle name="Total 26 2" xfId="2812"/>
    <cellStyle name="Total 27" xfId="2813"/>
    <cellStyle name="Total 27 2" xfId="2814"/>
    <cellStyle name="Total 28" xfId="2815"/>
    <cellStyle name="Total 28 2" xfId="2816"/>
    <cellStyle name="Total 29" xfId="2817"/>
    <cellStyle name="Total 29 2" xfId="2818"/>
    <cellStyle name="Total 3" xfId="1651"/>
    <cellStyle name="Total 3 2" xfId="1652"/>
    <cellStyle name="Total 3 2 2" xfId="47958"/>
    <cellStyle name="Total 3 2 2 2" xfId="47959"/>
    <cellStyle name="Total 3 2 3" xfId="47960"/>
    <cellStyle name="Total 30" xfId="2819"/>
    <cellStyle name="Total 30 2" xfId="2820"/>
    <cellStyle name="Total 31" xfId="2821"/>
    <cellStyle name="Total 31 2" xfId="2822"/>
    <cellStyle name="Total 32" xfId="2823"/>
    <cellStyle name="Total 32 2" xfId="2824"/>
    <cellStyle name="Total 33" xfId="2825"/>
    <cellStyle name="Total 33 2" xfId="2826"/>
    <cellStyle name="Total 34" xfId="2827"/>
    <cellStyle name="Total 34 2" xfId="2828"/>
    <cellStyle name="Total 35" xfId="2829"/>
    <cellStyle name="Total 35 2" xfId="2830"/>
    <cellStyle name="Total 36" xfId="2831"/>
    <cellStyle name="Total 36 2" xfId="2832"/>
    <cellStyle name="Total 37" xfId="2833"/>
    <cellStyle name="Total 37 2" xfId="2834"/>
    <cellStyle name="Total 38" xfId="2835"/>
    <cellStyle name="Total 38 2" xfId="2836"/>
    <cellStyle name="Total 39" xfId="2837"/>
    <cellStyle name="Total 39 2" xfId="2838"/>
    <cellStyle name="Total 4" xfId="1653"/>
    <cellStyle name="Total 4 2" xfId="1654"/>
    <cellStyle name="Total 4 2 2" xfId="47961"/>
    <cellStyle name="Total 4 2 2 2" xfId="47962"/>
    <cellStyle name="Total 4 2 3" xfId="47963"/>
    <cellStyle name="Total 40" xfId="2839"/>
    <cellStyle name="Total 40 2" xfId="2840"/>
    <cellStyle name="Total 41" xfId="2841"/>
    <cellStyle name="Total 41 2" xfId="2842"/>
    <cellStyle name="Total 42" xfId="2843"/>
    <cellStyle name="Total 42 2" xfId="2844"/>
    <cellStyle name="Total 43" xfId="2845"/>
    <cellStyle name="Total 43 2" xfId="2846"/>
    <cellStyle name="Total 44" xfId="2847"/>
    <cellStyle name="Total 44 2" xfId="2848"/>
    <cellStyle name="Total 45" xfId="2849"/>
    <cellStyle name="Total 45 2" xfId="2850"/>
    <cellStyle name="Total 46" xfId="2851"/>
    <cellStyle name="Total 47" xfId="2852"/>
    <cellStyle name="Total 48" xfId="2853"/>
    <cellStyle name="Total 49" xfId="2854"/>
    <cellStyle name="Total 5" xfId="1655"/>
    <cellStyle name="Total 5 2" xfId="1656"/>
    <cellStyle name="Total 5 2 2" xfId="47964"/>
    <cellStyle name="Total 5 2 2 2" xfId="47965"/>
    <cellStyle name="Total 5 2 3" xfId="47966"/>
    <cellStyle name="Total 6" xfId="2855"/>
    <cellStyle name="Total 6 2" xfId="1657"/>
    <cellStyle name="Total 6 2 2" xfId="47967"/>
    <cellStyle name="Total 6 2 2 2" xfId="47968"/>
    <cellStyle name="Total 6 2 3" xfId="47969"/>
    <cellStyle name="Total 7" xfId="2856"/>
    <cellStyle name="Total 7 2" xfId="1658"/>
    <cellStyle name="Total 7 2 2" xfId="47970"/>
    <cellStyle name="Total 7 2 2 2" xfId="47971"/>
    <cellStyle name="Total 7 2 3" xfId="47972"/>
    <cellStyle name="Total 8" xfId="2857"/>
    <cellStyle name="Total 8 2" xfId="1659"/>
    <cellStyle name="Total 8 2 2" xfId="47973"/>
    <cellStyle name="Total 8 2 2 2" xfId="47974"/>
    <cellStyle name="Total 8 2 3" xfId="47975"/>
    <cellStyle name="Total 9" xfId="2858"/>
    <cellStyle name="Total 9 2" xfId="1660"/>
    <cellStyle name="Total 9 2 2" xfId="47976"/>
    <cellStyle name="Total 9 2 2 2" xfId="47977"/>
    <cellStyle name="Total 9 2 3" xfId="47978"/>
    <cellStyle name="Vírgula 2" xfId="1661"/>
    <cellStyle name="Vírgula 2 2" xfId="1953"/>
    <cellStyle name="Vírgula 2 2 2" xfId="2242"/>
    <cellStyle name="Vírgula 2 2 2 2" xfId="2940"/>
    <cellStyle name="Vírgula 2 2 2 2 2" xfId="2941"/>
    <cellStyle name="Vírgula 2 2 2 2 2 2" xfId="2942"/>
    <cellStyle name="Vírgula 2 2 2 2 3" xfId="2943"/>
    <cellStyle name="Vírgula 2 2 2 3" xfId="2944"/>
    <cellStyle name="Vírgula 2 2 2 3 2" xfId="2945"/>
    <cellStyle name="Vírgula 2 2 2 4" xfId="2946"/>
    <cellStyle name="Vírgula 2 2 2 5" xfId="2947"/>
    <cellStyle name="Vírgula 2 2 3" xfId="2948"/>
    <cellStyle name="Vírgula 2 2 3 2" xfId="2949"/>
    <cellStyle name="Vírgula 2 2 3 2 2" xfId="2950"/>
    <cellStyle name="Vírgula 2 2 3 2 2 2" xfId="2951"/>
    <cellStyle name="Vírgula 2 2 3 2 3" xfId="2952"/>
    <cellStyle name="Vírgula 2 2 3 3" xfId="2953"/>
    <cellStyle name="Vírgula 2 2 3 3 2" xfId="2954"/>
    <cellStyle name="Vírgula 2 2 3 4" xfId="2955"/>
    <cellStyle name="Vírgula 2 2 4" xfId="2956"/>
    <cellStyle name="Vírgula 2 2 4 2" xfId="2957"/>
    <cellStyle name="Vírgula 2 2 4 2 2" xfId="2958"/>
    <cellStyle name="Vírgula 2 2 4 3" xfId="2959"/>
    <cellStyle name="Vírgula 2 2 5" xfId="2960"/>
    <cellStyle name="Vírgula 2 2 5 2" xfId="2961"/>
    <cellStyle name="Vírgula 2 2 6" xfId="2962"/>
    <cellStyle name="Vírgula 2 2 7" xfId="2963"/>
    <cellStyle name="Vírgula 2 3" xfId="1954"/>
    <cellStyle name="Vírgula 2 3 2" xfId="2243"/>
    <cellStyle name="Vírgula 2 3 2 2" xfId="2964"/>
    <cellStyle name="Vírgula 2 3 2 3" xfId="2965"/>
    <cellStyle name="Vírgula 2 3 3" xfId="2966"/>
    <cellStyle name="Vírgula 2 3 4" xfId="2967"/>
    <cellStyle name="Vírgula 2 4" xfId="2968"/>
    <cellStyle name="Vírgula 2 4 2" xfId="2969"/>
    <cellStyle name="Vírgula 2 4 2 2" xfId="2970"/>
    <cellStyle name="Vírgula 2 4 2 2 2" xfId="2971"/>
    <cellStyle name="Vírgula 2 4 2 2 2 2" xfId="2972"/>
    <cellStyle name="Vírgula 2 4 2 2 3" xfId="2973"/>
    <cellStyle name="Vírgula 2 4 2 3" xfId="2974"/>
    <cellStyle name="Vírgula 2 4 2 3 2" xfId="2975"/>
    <cellStyle name="Vírgula 2 4 2 4" xfId="2976"/>
    <cellStyle name="Vírgula 2 4 3" xfId="2977"/>
    <cellStyle name="Vírgula 2 4 3 2" xfId="2978"/>
    <cellStyle name="Vírgula 2 4 3 2 2" xfId="2979"/>
    <cellStyle name="Vírgula 2 4 3 3" xfId="2980"/>
    <cellStyle name="Vírgula 2 4 4" xfId="2981"/>
    <cellStyle name="Vírgula 2 4 4 2" xfId="2982"/>
    <cellStyle name="Vírgula 2 4 5" xfId="2983"/>
    <cellStyle name="Vírgula 2 5" xfId="2984"/>
    <cellStyle name="Vírgula 2 6" xfId="2985"/>
    <cellStyle name="Vírgula 2 6 2" xfId="2986"/>
    <cellStyle name="Vírgula 2 7" xfId="2987"/>
    <cellStyle name="Vírgula 2 8" xfId="2988"/>
    <cellStyle name="Vírgula 3" xfId="1955"/>
    <cellStyle name="Vírgula 3 2" xfId="2244"/>
    <cellStyle name="Vírgula 3 2 2" xfId="2989"/>
    <cellStyle name="Vírgula 3 2 2 2" xfId="2990"/>
    <cellStyle name="Vírgula 3 2 3" xfId="2991"/>
    <cellStyle name="Vírgula 3 2 4" xfId="2992"/>
    <cellStyle name="Vírgula 3 3" xfId="2993"/>
    <cellStyle name="Vírgula 3 3 2" xfId="2994"/>
    <cellStyle name="Vírgula 3 3 3" xfId="47979"/>
    <cellStyle name="Vírgula 3 3 4" xfId="47980"/>
    <cellStyle name="Vírgula 3 4" xfId="2995"/>
    <cellStyle name="Vírgula 3 4 10" xfId="47981"/>
    <cellStyle name="Vírgula 3 4 2" xfId="47982"/>
    <cellStyle name="Vírgula 3 4 2 2" xfId="47983"/>
    <cellStyle name="Vírgula 3 4 2 2 2" xfId="47984"/>
    <cellStyle name="Vírgula 3 4 2 2 2 2" xfId="47985"/>
    <cellStyle name="Vírgula 3 4 2 2 3" xfId="47986"/>
    <cellStyle name="Vírgula 3 4 2 2 4" xfId="47987"/>
    <cellStyle name="Vírgula 3 4 2 2 5" xfId="47988"/>
    <cellStyle name="Vírgula 3 4 2 2 6" xfId="47989"/>
    <cellStyle name="Vírgula 3 4 2 3" xfId="47990"/>
    <cellStyle name="Vírgula 3 4 2 3 2" xfId="47991"/>
    <cellStyle name="Vírgula 3 4 2 3 3" xfId="47992"/>
    <cellStyle name="Vírgula 3 4 2 4" xfId="47993"/>
    <cellStyle name="Vírgula 3 4 2 5" xfId="47994"/>
    <cellStyle name="Vírgula 3 4 2 6" xfId="47995"/>
    <cellStyle name="Vírgula 3 4 2 7" xfId="47996"/>
    <cellStyle name="Vírgula 3 4 2 8" xfId="47997"/>
    <cellStyle name="Vírgula 3 4 3" xfId="47998"/>
    <cellStyle name="Vírgula 3 4 3 2" xfId="47999"/>
    <cellStyle name="Vírgula 3 4 3 2 2" xfId="48000"/>
    <cellStyle name="Vírgula 3 4 3 3" xfId="48001"/>
    <cellStyle name="Vírgula 3 4 3 4" xfId="48002"/>
    <cellStyle name="Vírgula 3 4 3 5" xfId="48003"/>
    <cellStyle name="Vírgula 3 4 3 6" xfId="48004"/>
    <cellStyle name="Vírgula 3 4 4" xfId="48005"/>
    <cellStyle name="Vírgula 3 4 4 2" xfId="48006"/>
    <cellStyle name="Vírgula 3 4 4 3" xfId="48007"/>
    <cellStyle name="Vírgula 3 4 4 4" xfId="48008"/>
    <cellStyle name="Vírgula 3 4 5" xfId="48009"/>
    <cellStyle name="Vírgula 3 4 6" xfId="48010"/>
    <cellStyle name="Vírgula 3 4 7" xfId="48011"/>
    <cellStyle name="Vírgula 3 4 8" xfId="48012"/>
    <cellStyle name="Vírgula 3 4 9" xfId="48013"/>
    <cellStyle name="Vírgula 3 5" xfId="2996"/>
    <cellStyle name="Vírgula 4" xfId="2859"/>
    <cellStyle name="Vírgula 4 2" xfId="2997"/>
    <cellStyle name="Vírgula 4 2 2" xfId="2998"/>
    <cellStyle name="Vírgula 4 3" xfId="2999"/>
    <cellStyle name="Vírgula 5" xfId="3000"/>
    <cellStyle name="Vírgula0" xfId="1662"/>
    <cellStyle name="Warning Text" xfId="286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https://www.rrmaquinas.com.br/listas" TargetMode="External"/><Relationship Id="rId1" Type="http://schemas.openxmlformats.org/officeDocument/2006/relationships/hyperlink" Target="https://api.whatsapp.com/send?phone=5564992624956" TargetMode="External"/><Relationship Id="rId4"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hyperlink" Target="https://api.whatsapp.com/send?phone=5564992624956" TargetMode="External"/><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2</xdr:col>
      <xdr:colOff>723900</xdr:colOff>
      <xdr:row>3</xdr:row>
      <xdr:rowOff>129540</xdr:rowOff>
    </xdr:from>
    <xdr:to>
      <xdr:col>2</xdr:col>
      <xdr:colOff>2962275</xdr:colOff>
      <xdr:row>6</xdr:row>
      <xdr:rowOff>139065</xdr:rowOff>
    </xdr:to>
    <xdr:pic>
      <xdr:nvPicPr>
        <xdr:cNvPr id="3" name="Picture 1">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86000" y="335280"/>
          <a:ext cx="2238375" cy="489585"/>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1143000"/>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3" name="Picture 1">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71575"/>
          <a:ext cx="542925" cy="54292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4</xdr:col>
      <xdr:colOff>304800</xdr:colOff>
      <xdr:row>2</xdr:row>
      <xdr:rowOff>38100</xdr:rowOff>
    </xdr:to>
    <xdr:sp macro="" textlink="">
      <xdr:nvSpPr>
        <xdr:cNvPr id="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895850" y="21726525"/>
          <a:ext cx="304800" cy="30480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895850" y="23345775"/>
          <a:ext cx="304800" cy="30480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895850" y="31918275"/>
          <a:ext cx="304800" cy="30480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895850" y="31918275"/>
          <a:ext cx="304800" cy="30480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895850" y="33632775"/>
          <a:ext cx="304800" cy="3048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6947475"/>
          <a:ext cx="304800" cy="40005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81381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81381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81381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81381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813810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381381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381381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381381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381381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381381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395192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3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395192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3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395192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3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395192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3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39519225"/>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3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37271325"/>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3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37271325"/>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3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37271325"/>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3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37271325"/>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3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372713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3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8366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4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8366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4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8366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4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8366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4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836670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4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38366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4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38366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4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38366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4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38366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4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38366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4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8366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5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8366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5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8366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5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8366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5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8366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5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5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5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5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5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5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39890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6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39890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6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39890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6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39890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6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39890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6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6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6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6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6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6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1271825"/>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1271825"/>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1271825"/>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1271825"/>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1271825"/>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1271825"/>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1271825"/>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1271825"/>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1271825"/>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12718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12718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12718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12718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12718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1271825"/>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265295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265295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265295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265295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265295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8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265295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9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265295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9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265295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9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265295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9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265295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9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265295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9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265295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9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265295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9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265295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9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265295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9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5794950"/>
          <a:ext cx="304800" cy="4000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10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5794950"/>
          <a:ext cx="304800" cy="4000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10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5794950"/>
          <a:ext cx="304800" cy="4000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10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5794950"/>
          <a:ext cx="304800" cy="4000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10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5794950"/>
          <a:ext cx="304800" cy="4000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0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0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0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0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0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0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1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1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1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1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1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141470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1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141470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1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141470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1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141470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1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141470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1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2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2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2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2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1414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2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2938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2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2938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2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2938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2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2938700"/>
          <a:ext cx="304800" cy="6381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12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2938700"/>
          <a:ext cx="304800" cy="6381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2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2938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3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2938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3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2938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3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2938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3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2938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13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2938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13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2938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13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2938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13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2938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13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2938700"/>
          <a:ext cx="304800" cy="7620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3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2938700"/>
          <a:ext cx="304800" cy="6191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4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2938700"/>
          <a:ext cx="304800" cy="6191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4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2938700"/>
          <a:ext cx="304800" cy="6191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4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2938700"/>
          <a:ext cx="304800" cy="6191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14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4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4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4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4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4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4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5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5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5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15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2938700"/>
          <a:ext cx="304800" cy="61912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5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5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5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5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5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9890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5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6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6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6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6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39890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6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40081200"/>
          <a:ext cx="304800" cy="4286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6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40081200"/>
          <a:ext cx="304800" cy="4286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6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40081200"/>
          <a:ext cx="304800" cy="4286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6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40081200"/>
          <a:ext cx="304800" cy="4286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6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40081200"/>
          <a:ext cx="304800" cy="42862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6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7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7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7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17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1414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7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42938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7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42938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7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42938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7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42938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17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42938700"/>
          <a:ext cx="304800" cy="638175"/>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7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42938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8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42938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8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42938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8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42938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18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42938700"/>
          <a:ext cx="304800" cy="762000"/>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8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43129200"/>
          <a:ext cx="304800" cy="4286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8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43129200"/>
          <a:ext cx="304800" cy="4286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8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43129200"/>
          <a:ext cx="304800" cy="4286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8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43129200"/>
          <a:ext cx="304800" cy="4286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18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43129200"/>
          <a:ext cx="304800" cy="4286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18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19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19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19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19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19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19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19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19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19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19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20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20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20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20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0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0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0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0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0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4</xdr:col>
      <xdr:colOff>0</xdr:colOff>
      <xdr:row>316</xdr:row>
      <xdr:rowOff>0</xdr:rowOff>
    </xdr:from>
    <xdr:to>
      <xdr:col>4</xdr:col>
      <xdr:colOff>304800</xdr:colOff>
      <xdr:row>322</xdr:row>
      <xdr:rowOff>28575</xdr:rowOff>
    </xdr:to>
    <xdr:sp macro="" textlink="">
      <xdr:nvSpPr>
        <xdr:cNvPr id="21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2618600"/>
          <a:ext cx="304800" cy="400050"/>
        </a:xfrm>
        <a:prstGeom prst="rect">
          <a:avLst/>
        </a:prstGeom>
        <a:noFill/>
      </xdr:spPr>
    </xdr:sp>
    <xdr:clientData/>
  </xdr:twoCellAnchor>
  <xdr:twoCellAnchor editAs="oneCell">
    <xdr:from>
      <xdr:col>4</xdr:col>
      <xdr:colOff>0</xdr:colOff>
      <xdr:row>316</xdr:row>
      <xdr:rowOff>0</xdr:rowOff>
    </xdr:from>
    <xdr:to>
      <xdr:col>4</xdr:col>
      <xdr:colOff>304800</xdr:colOff>
      <xdr:row>322</xdr:row>
      <xdr:rowOff>28575</xdr:rowOff>
    </xdr:to>
    <xdr:sp macro="" textlink="">
      <xdr:nvSpPr>
        <xdr:cNvPr id="21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2618600"/>
          <a:ext cx="304800" cy="400050"/>
        </a:xfrm>
        <a:prstGeom prst="rect">
          <a:avLst/>
        </a:prstGeom>
        <a:noFill/>
      </xdr:spPr>
    </xdr:sp>
    <xdr:clientData/>
  </xdr:twoCellAnchor>
  <xdr:twoCellAnchor editAs="oneCell">
    <xdr:from>
      <xdr:col>4</xdr:col>
      <xdr:colOff>0</xdr:colOff>
      <xdr:row>316</xdr:row>
      <xdr:rowOff>0</xdr:rowOff>
    </xdr:from>
    <xdr:to>
      <xdr:col>4</xdr:col>
      <xdr:colOff>304800</xdr:colOff>
      <xdr:row>322</xdr:row>
      <xdr:rowOff>28575</xdr:rowOff>
    </xdr:to>
    <xdr:sp macro="" textlink="">
      <xdr:nvSpPr>
        <xdr:cNvPr id="21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2618600"/>
          <a:ext cx="304800" cy="400050"/>
        </a:xfrm>
        <a:prstGeom prst="rect">
          <a:avLst/>
        </a:prstGeom>
        <a:noFill/>
      </xdr:spPr>
    </xdr:sp>
    <xdr:clientData/>
  </xdr:twoCellAnchor>
  <xdr:twoCellAnchor editAs="oneCell">
    <xdr:from>
      <xdr:col>4</xdr:col>
      <xdr:colOff>0</xdr:colOff>
      <xdr:row>316</xdr:row>
      <xdr:rowOff>0</xdr:rowOff>
    </xdr:from>
    <xdr:to>
      <xdr:col>4</xdr:col>
      <xdr:colOff>304800</xdr:colOff>
      <xdr:row>322</xdr:row>
      <xdr:rowOff>28575</xdr:rowOff>
    </xdr:to>
    <xdr:sp macro="" textlink="">
      <xdr:nvSpPr>
        <xdr:cNvPr id="21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2618600"/>
          <a:ext cx="304800" cy="400050"/>
        </a:xfrm>
        <a:prstGeom prst="rect">
          <a:avLst/>
        </a:prstGeom>
        <a:noFill/>
      </xdr:spPr>
    </xdr:sp>
    <xdr:clientData/>
  </xdr:twoCellAnchor>
  <xdr:twoCellAnchor editAs="oneCell">
    <xdr:from>
      <xdr:col>4</xdr:col>
      <xdr:colOff>0</xdr:colOff>
      <xdr:row>316</xdr:row>
      <xdr:rowOff>0</xdr:rowOff>
    </xdr:from>
    <xdr:to>
      <xdr:col>4</xdr:col>
      <xdr:colOff>304800</xdr:colOff>
      <xdr:row>322</xdr:row>
      <xdr:rowOff>28575</xdr:rowOff>
    </xdr:to>
    <xdr:sp macro="" textlink="">
      <xdr:nvSpPr>
        <xdr:cNvPr id="21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2618600"/>
          <a:ext cx="304800" cy="400050"/>
        </a:xfrm>
        <a:prstGeom prst="rect">
          <a:avLst/>
        </a:prstGeom>
        <a:noFill/>
      </xdr:spPr>
    </xdr:sp>
    <xdr:clientData/>
  </xdr:twoCellAnchor>
  <xdr:twoCellAnchor editAs="oneCell">
    <xdr:from>
      <xdr:col>4</xdr:col>
      <xdr:colOff>0</xdr:colOff>
      <xdr:row>322</xdr:row>
      <xdr:rowOff>0</xdr:rowOff>
    </xdr:from>
    <xdr:to>
      <xdr:col>4</xdr:col>
      <xdr:colOff>304800</xdr:colOff>
      <xdr:row>326</xdr:row>
      <xdr:rowOff>123825</xdr:rowOff>
    </xdr:to>
    <xdr:sp macro="" textlink="">
      <xdr:nvSpPr>
        <xdr:cNvPr id="21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3666350"/>
          <a:ext cx="304800" cy="638175"/>
        </a:xfrm>
        <a:prstGeom prst="rect">
          <a:avLst/>
        </a:prstGeom>
        <a:noFill/>
      </xdr:spPr>
    </xdr:sp>
    <xdr:clientData/>
  </xdr:twoCellAnchor>
  <xdr:twoCellAnchor editAs="oneCell">
    <xdr:from>
      <xdr:col>4</xdr:col>
      <xdr:colOff>0</xdr:colOff>
      <xdr:row>322</xdr:row>
      <xdr:rowOff>0</xdr:rowOff>
    </xdr:from>
    <xdr:to>
      <xdr:col>4</xdr:col>
      <xdr:colOff>304800</xdr:colOff>
      <xdr:row>326</xdr:row>
      <xdr:rowOff>123825</xdr:rowOff>
    </xdr:to>
    <xdr:sp macro="" textlink="">
      <xdr:nvSpPr>
        <xdr:cNvPr id="21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3666350"/>
          <a:ext cx="304800" cy="638175"/>
        </a:xfrm>
        <a:prstGeom prst="rect">
          <a:avLst/>
        </a:prstGeom>
        <a:noFill/>
      </xdr:spPr>
    </xdr:sp>
    <xdr:clientData/>
  </xdr:twoCellAnchor>
  <xdr:twoCellAnchor editAs="oneCell">
    <xdr:from>
      <xdr:col>4</xdr:col>
      <xdr:colOff>0</xdr:colOff>
      <xdr:row>322</xdr:row>
      <xdr:rowOff>0</xdr:rowOff>
    </xdr:from>
    <xdr:to>
      <xdr:col>4</xdr:col>
      <xdr:colOff>304800</xdr:colOff>
      <xdr:row>326</xdr:row>
      <xdr:rowOff>123825</xdr:rowOff>
    </xdr:to>
    <xdr:sp macro="" textlink="">
      <xdr:nvSpPr>
        <xdr:cNvPr id="21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3666350"/>
          <a:ext cx="304800" cy="638175"/>
        </a:xfrm>
        <a:prstGeom prst="rect">
          <a:avLst/>
        </a:prstGeom>
        <a:noFill/>
      </xdr:spPr>
    </xdr:sp>
    <xdr:clientData/>
  </xdr:twoCellAnchor>
  <xdr:twoCellAnchor editAs="oneCell">
    <xdr:from>
      <xdr:col>4</xdr:col>
      <xdr:colOff>0</xdr:colOff>
      <xdr:row>322</xdr:row>
      <xdr:rowOff>0</xdr:rowOff>
    </xdr:from>
    <xdr:to>
      <xdr:col>4</xdr:col>
      <xdr:colOff>304800</xdr:colOff>
      <xdr:row>326</xdr:row>
      <xdr:rowOff>123825</xdr:rowOff>
    </xdr:to>
    <xdr:sp macro="" textlink="">
      <xdr:nvSpPr>
        <xdr:cNvPr id="21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3666350"/>
          <a:ext cx="304800" cy="638175"/>
        </a:xfrm>
        <a:prstGeom prst="rect">
          <a:avLst/>
        </a:prstGeom>
        <a:noFill/>
      </xdr:spPr>
    </xdr:sp>
    <xdr:clientData/>
  </xdr:twoCellAnchor>
  <xdr:twoCellAnchor editAs="oneCell">
    <xdr:from>
      <xdr:col>4</xdr:col>
      <xdr:colOff>0</xdr:colOff>
      <xdr:row>322</xdr:row>
      <xdr:rowOff>0</xdr:rowOff>
    </xdr:from>
    <xdr:to>
      <xdr:col>4</xdr:col>
      <xdr:colOff>304800</xdr:colOff>
      <xdr:row>326</xdr:row>
      <xdr:rowOff>123825</xdr:rowOff>
    </xdr:to>
    <xdr:sp macro="" textlink="">
      <xdr:nvSpPr>
        <xdr:cNvPr id="21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3666350"/>
          <a:ext cx="304800" cy="638175"/>
        </a:xfrm>
        <a:prstGeom prst="rect">
          <a:avLst/>
        </a:prstGeom>
        <a:noFill/>
      </xdr:spPr>
    </xdr:sp>
    <xdr:clientData/>
  </xdr:twoCellAnchor>
  <xdr:twoCellAnchor editAs="oneCell">
    <xdr:from>
      <xdr:col>5</xdr:col>
      <xdr:colOff>0</xdr:colOff>
      <xdr:row>322</xdr:row>
      <xdr:rowOff>0</xdr:rowOff>
    </xdr:from>
    <xdr:to>
      <xdr:col>5</xdr:col>
      <xdr:colOff>304800</xdr:colOff>
      <xdr:row>331</xdr:row>
      <xdr:rowOff>9525</xdr:rowOff>
    </xdr:to>
    <xdr:sp macro="" textlink="">
      <xdr:nvSpPr>
        <xdr:cNvPr id="22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3666350"/>
          <a:ext cx="304800" cy="762000"/>
        </a:xfrm>
        <a:prstGeom prst="rect">
          <a:avLst/>
        </a:prstGeom>
        <a:noFill/>
      </xdr:spPr>
    </xdr:sp>
    <xdr:clientData/>
  </xdr:twoCellAnchor>
  <xdr:twoCellAnchor editAs="oneCell">
    <xdr:from>
      <xdr:col>5</xdr:col>
      <xdr:colOff>0</xdr:colOff>
      <xdr:row>322</xdr:row>
      <xdr:rowOff>0</xdr:rowOff>
    </xdr:from>
    <xdr:to>
      <xdr:col>5</xdr:col>
      <xdr:colOff>304800</xdr:colOff>
      <xdr:row>331</xdr:row>
      <xdr:rowOff>9525</xdr:rowOff>
    </xdr:to>
    <xdr:sp macro="" textlink="">
      <xdr:nvSpPr>
        <xdr:cNvPr id="22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3666350"/>
          <a:ext cx="304800" cy="762000"/>
        </a:xfrm>
        <a:prstGeom prst="rect">
          <a:avLst/>
        </a:prstGeom>
        <a:noFill/>
      </xdr:spPr>
    </xdr:sp>
    <xdr:clientData/>
  </xdr:twoCellAnchor>
  <xdr:twoCellAnchor editAs="oneCell">
    <xdr:from>
      <xdr:col>5</xdr:col>
      <xdr:colOff>0</xdr:colOff>
      <xdr:row>322</xdr:row>
      <xdr:rowOff>0</xdr:rowOff>
    </xdr:from>
    <xdr:to>
      <xdr:col>5</xdr:col>
      <xdr:colOff>304800</xdr:colOff>
      <xdr:row>331</xdr:row>
      <xdr:rowOff>9525</xdr:rowOff>
    </xdr:to>
    <xdr:sp macro="" textlink="">
      <xdr:nvSpPr>
        <xdr:cNvPr id="22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3666350"/>
          <a:ext cx="304800" cy="762000"/>
        </a:xfrm>
        <a:prstGeom prst="rect">
          <a:avLst/>
        </a:prstGeom>
        <a:noFill/>
      </xdr:spPr>
    </xdr:sp>
    <xdr:clientData/>
  </xdr:twoCellAnchor>
  <xdr:twoCellAnchor editAs="oneCell">
    <xdr:from>
      <xdr:col>5</xdr:col>
      <xdr:colOff>0</xdr:colOff>
      <xdr:row>322</xdr:row>
      <xdr:rowOff>0</xdr:rowOff>
    </xdr:from>
    <xdr:to>
      <xdr:col>5</xdr:col>
      <xdr:colOff>304800</xdr:colOff>
      <xdr:row>331</xdr:row>
      <xdr:rowOff>9525</xdr:rowOff>
    </xdr:to>
    <xdr:sp macro="" textlink="">
      <xdr:nvSpPr>
        <xdr:cNvPr id="22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3666350"/>
          <a:ext cx="304800" cy="762000"/>
        </a:xfrm>
        <a:prstGeom prst="rect">
          <a:avLst/>
        </a:prstGeom>
        <a:noFill/>
      </xdr:spPr>
    </xdr:sp>
    <xdr:clientData/>
  </xdr:twoCellAnchor>
  <xdr:twoCellAnchor editAs="oneCell">
    <xdr:from>
      <xdr:col>5</xdr:col>
      <xdr:colOff>0</xdr:colOff>
      <xdr:row>322</xdr:row>
      <xdr:rowOff>0</xdr:rowOff>
    </xdr:from>
    <xdr:to>
      <xdr:col>5</xdr:col>
      <xdr:colOff>304800</xdr:colOff>
      <xdr:row>331</xdr:row>
      <xdr:rowOff>9525</xdr:rowOff>
    </xdr:to>
    <xdr:sp macro="" textlink="">
      <xdr:nvSpPr>
        <xdr:cNvPr id="22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3666350"/>
          <a:ext cx="304800" cy="762000"/>
        </a:xfrm>
        <a:prstGeom prst="rect">
          <a:avLst/>
        </a:prstGeom>
        <a:noFill/>
      </xdr:spPr>
    </xdr:sp>
    <xdr:clientData/>
  </xdr:twoCellAnchor>
  <xdr:twoCellAnchor editAs="oneCell">
    <xdr:from>
      <xdr:col>4</xdr:col>
      <xdr:colOff>0</xdr:colOff>
      <xdr:row>329</xdr:row>
      <xdr:rowOff>0</xdr:rowOff>
    </xdr:from>
    <xdr:to>
      <xdr:col>4</xdr:col>
      <xdr:colOff>304800</xdr:colOff>
      <xdr:row>334</xdr:row>
      <xdr:rowOff>266700</xdr:rowOff>
    </xdr:to>
    <xdr:sp macro="" textlink="">
      <xdr:nvSpPr>
        <xdr:cNvPr id="22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4904600"/>
          <a:ext cx="304800" cy="638175"/>
        </a:xfrm>
        <a:prstGeom prst="rect">
          <a:avLst/>
        </a:prstGeom>
        <a:noFill/>
      </xdr:spPr>
    </xdr:sp>
    <xdr:clientData/>
  </xdr:twoCellAnchor>
  <xdr:twoCellAnchor editAs="oneCell">
    <xdr:from>
      <xdr:col>4</xdr:col>
      <xdr:colOff>0</xdr:colOff>
      <xdr:row>329</xdr:row>
      <xdr:rowOff>0</xdr:rowOff>
    </xdr:from>
    <xdr:to>
      <xdr:col>4</xdr:col>
      <xdr:colOff>304800</xdr:colOff>
      <xdr:row>334</xdr:row>
      <xdr:rowOff>266700</xdr:rowOff>
    </xdr:to>
    <xdr:sp macro="" textlink="">
      <xdr:nvSpPr>
        <xdr:cNvPr id="22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4904600"/>
          <a:ext cx="304800" cy="638175"/>
        </a:xfrm>
        <a:prstGeom prst="rect">
          <a:avLst/>
        </a:prstGeom>
        <a:noFill/>
      </xdr:spPr>
    </xdr:sp>
    <xdr:clientData/>
  </xdr:twoCellAnchor>
  <xdr:twoCellAnchor editAs="oneCell">
    <xdr:from>
      <xdr:col>4</xdr:col>
      <xdr:colOff>0</xdr:colOff>
      <xdr:row>329</xdr:row>
      <xdr:rowOff>0</xdr:rowOff>
    </xdr:from>
    <xdr:to>
      <xdr:col>4</xdr:col>
      <xdr:colOff>304800</xdr:colOff>
      <xdr:row>334</xdr:row>
      <xdr:rowOff>266700</xdr:rowOff>
    </xdr:to>
    <xdr:sp macro="" textlink="">
      <xdr:nvSpPr>
        <xdr:cNvPr id="22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4904600"/>
          <a:ext cx="304800" cy="638175"/>
        </a:xfrm>
        <a:prstGeom prst="rect">
          <a:avLst/>
        </a:prstGeom>
        <a:noFill/>
      </xdr:spPr>
    </xdr:sp>
    <xdr:clientData/>
  </xdr:twoCellAnchor>
  <xdr:twoCellAnchor editAs="oneCell">
    <xdr:from>
      <xdr:col>4</xdr:col>
      <xdr:colOff>0</xdr:colOff>
      <xdr:row>329</xdr:row>
      <xdr:rowOff>0</xdr:rowOff>
    </xdr:from>
    <xdr:to>
      <xdr:col>4</xdr:col>
      <xdr:colOff>304800</xdr:colOff>
      <xdr:row>334</xdr:row>
      <xdr:rowOff>266700</xdr:rowOff>
    </xdr:to>
    <xdr:sp macro="" textlink="">
      <xdr:nvSpPr>
        <xdr:cNvPr id="22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4904600"/>
          <a:ext cx="304800" cy="638175"/>
        </a:xfrm>
        <a:prstGeom prst="rect">
          <a:avLst/>
        </a:prstGeom>
        <a:noFill/>
      </xdr:spPr>
    </xdr:sp>
    <xdr:clientData/>
  </xdr:twoCellAnchor>
  <xdr:twoCellAnchor editAs="oneCell">
    <xdr:from>
      <xdr:col>4</xdr:col>
      <xdr:colOff>0</xdr:colOff>
      <xdr:row>329</xdr:row>
      <xdr:rowOff>0</xdr:rowOff>
    </xdr:from>
    <xdr:to>
      <xdr:col>4</xdr:col>
      <xdr:colOff>304800</xdr:colOff>
      <xdr:row>334</xdr:row>
      <xdr:rowOff>266700</xdr:rowOff>
    </xdr:to>
    <xdr:sp macro="" textlink="">
      <xdr:nvSpPr>
        <xdr:cNvPr id="22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4904600"/>
          <a:ext cx="304800" cy="638175"/>
        </a:xfrm>
        <a:prstGeom prst="rect">
          <a:avLst/>
        </a:prstGeom>
        <a:noFill/>
      </xdr:spPr>
    </xdr:sp>
    <xdr:clientData/>
  </xdr:twoCellAnchor>
  <xdr:twoCellAnchor editAs="oneCell">
    <xdr:from>
      <xdr:col>5</xdr:col>
      <xdr:colOff>0</xdr:colOff>
      <xdr:row>329</xdr:row>
      <xdr:rowOff>0</xdr:rowOff>
    </xdr:from>
    <xdr:to>
      <xdr:col>5</xdr:col>
      <xdr:colOff>304800</xdr:colOff>
      <xdr:row>335</xdr:row>
      <xdr:rowOff>342900</xdr:rowOff>
    </xdr:to>
    <xdr:sp macro="" textlink="">
      <xdr:nvSpPr>
        <xdr:cNvPr id="23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4904600"/>
          <a:ext cx="304800" cy="762000"/>
        </a:xfrm>
        <a:prstGeom prst="rect">
          <a:avLst/>
        </a:prstGeom>
        <a:noFill/>
      </xdr:spPr>
    </xdr:sp>
    <xdr:clientData/>
  </xdr:twoCellAnchor>
  <xdr:twoCellAnchor editAs="oneCell">
    <xdr:from>
      <xdr:col>5</xdr:col>
      <xdr:colOff>0</xdr:colOff>
      <xdr:row>329</xdr:row>
      <xdr:rowOff>0</xdr:rowOff>
    </xdr:from>
    <xdr:to>
      <xdr:col>5</xdr:col>
      <xdr:colOff>304800</xdr:colOff>
      <xdr:row>335</xdr:row>
      <xdr:rowOff>342900</xdr:rowOff>
    </xdr:to>
    <xdr:sp macro="" textlink="">
      <xdr:nvSpPr>
        <xdr:cNvPr id="23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4904600"/>
          <a:ext cx="304800" cy="762000"/>
        </a:xfrm>
        <a:prstGeom prst="rect">
          <a:avLst/>
        </a:prstGeom>
        <a:noFill/>
      </xdr:spPr>
    </xdr:sp>
    <xdr:clientData/>
  </xdr:twoCellAnchor>
  <xdr:twoCellAnchor editAs="oneCell">
    <xdr:from>
      <xdr:col>5</xdr:col>
      <xdr:colOff>0</xdr:colOff>
      <xdr:row>329</xdr:row>
      <xdr:rowOff>0</xdr:rowOff>
    </xdr:from>
    <xdr:to>
      <xdr:col>5</xdr:col>
      <xdr:colOff>304800</xdr:colOff>
      <xdr:row>335</xdr:row>
      <xdr:rowOff>342900</xdr:rowOff>
    </xdr:to>
    <xdr:sp macro="" textlink="">
      <xdr:nvSpPr>
        <xdr:cNvPr id="23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4904600"/>
          <a:ext cx="304800" cy="762000"/>
        </a:xfrm>
        <a:prstGeom prst="rect">
          <a:avLst/>
        </a:prstGeom>
        <a:noFill/>
      </xdr:spPr>
    </xdr:sp>
    <xdr:clientData/>
  </xdr:twoCellAnchor>
  <xdr:twoCellAnchor editAs="oneCell">
    <xdr:from>
      <xdr:col>5</xdr:col>
      <xdr:colOff>0</xdr:colOff>
      <xdr:row>329</xdr:row>
      <xdr:rowOff>0</xdr:rowOff>
    </xdr:from>
    <xdr:to>
      <xdr:col>5</xdr:col>
      <xdr:colOff>304800</xdr:colOff>
      <xdr:row>335</xdr:row>
      <xdr:rowOff>342900</xdr:rowOff>
    </xdr:to>
    <xdr:sp macro="" textlink="">
      <xdr:nvSpPr>
        <xdr:cNvPr id="23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4904600"/>
          <a:ext cx="304800" cy="762000"/>
        </a:xfrm>
        <a:prstGeom prst="rect">
          <a:avLst/>
        </a:prstGeom>
        <a:noFill/>
      </xdr:spPr>
    </xdr:sp>
    <xdr:clientData/>
  </xdr:twoCellAnchor>
  <xdr:twoCellAnchor editAs="oneCell">
    <xdr:from>
      <xdr:col>5</xdr:col>
      <xdr:colOff>0</xdr:colOff>
      <xdr:row>329</xdr:row>
      <xdr:rowOff>0</xdr:rowOff>
    </xdr:from>
    <xdr:to>
      <xdr:col>5</xdr:col>
      <xdr:colOff>304800</xdr:colOff>
      <xdr:row>335</xdr:row>
      <xdr:rowOff>342900</xdr:rowOff>
    </xdr:to>
    <xdr:sp macro="" textlink="">
      <xdr:nvSpPr>
        <xdr:cNvPr id="23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4904600"/>
          <a:ext cx="304800" cy="762000"/>
        </a:xfrm>
        <a:prstGeom prst="rect">
          <a:avLst/>
        </a:prstGeom>
        <a:noFill/>
      </xdr:spPr>
    </xdr:sp>
    <xdr:clientData/>
  </xdr:twoCellAnchor>
  <xdr:twoCellAnchor editAs="oneCell">
    <xdr:from>
      <xdr:col>4</xdr:col>
      <xdr:colOff>0</xdr:colOff>
      <xdr:row>329</xdr:row>
      <xdr:rowOff>0</xdr:rowOff>
    </xdr:from>
    <xdr:to>
      <xdr:col>4</xdr:col>
      <xdr:colOff>304800</xdr:colOff>
      <xdr:row>335</xdr:row>
      <xdr:rowOff>342900</xdr:rowOff>
    </xdr:to>
    <xdr:sp macro="" textlink="">
      <xdr:nvSpPr>
        <xdr:cNvPr id="23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4904600"/>
          <a:ext cx="304800" cy="762000"/>
        </a:xfrm>
        <a:prstGeom prst="rect">
          <a:avLst/>
        </a:prstGeom>
        <a:noFill/>
      </xdr:spPr>
    </xdr:sp>
    <xdr:clientData/>
  </xdr:twoCellAnchor>
  <xdr:twoCellAnchor editAs="oneCell">
    <xdr:from>
      <xdr:col>4</xdr:col>
      <xdr:colOff>0</xdr:colOff>
      <xdr:row>329</xdr:row>
      <xdr:rowOff>0</xdr:rowOff>
    </xdr:from>
    <xdr:to>
      <xdr:col>4</xdr:col>
      <xdr:colOff>304800</xdr:colOff>
      <xdr:row>335</xdr:row>
      <xdr:rowOff>342900</xdr:rowOff>
    </xdr:to>
    <xdr:sp macro="" textlink="">
      <xdr:nvSpPr>
        <xdr:cNvPr id="23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4904600"/>
          <a:ext cx="304800" cy="762000"/>
        </a:xfrm>
        <a:prstGeom prst="rect">
          <a:avLst/>
        </a:prstGeom>
        <a:noFill/>
      </xdr:spPr>
    </xdr:sp>
    <xdr:clientData/>
  </xdr:twoCellAnchor>
  <xdr:twoCellAnchor editAs="oneCell">
    <xdr:from>
      <xdr:col>4</xdr:col>
      <xdr:colOff>0</xdr:colOff>
      <xdr:row>329</xdr:row>
      <xdr:rowOff>0</xdr:rowOff>
    </xdr:from>
    <xdr:to>
      <xdr:col>4</xdr:col>
      <xdr:colOff>304800</xdr:colOff>
      <xdr:row>335</xdr:row>
      <xdr:rowOff>342900</xdr:rowOff>
    </xdr:to>
    <xdr:sp macro="" textlink="">
      <xdr:nvSpPr>
        <xdr:cNvPr id="23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4904600"/>
          <a:ext cx="304800" cy="762000"/>
        </a:xfrm>
        <a:prstGeom prst="rect">
          <a:avLst/>
        </a:prstGeom>
        <a:noFill/>
      </xdr:spPr>
    </xdr:sp>
    <xdr:clientData/>
  </xdr:twoCellAnchor>
  <xdr:twoCellAnchor editAs="oneCell">
    <xdr:from>
      <xdr:col>4</xdr:col>
      <xdr:colOff>0</xdr:colOff>
      <xdr:row>329</xdr:row>
      <xdr:rowOff>0</xdr:rowOff>
    </xdr:from>
    <xdr:to>
      <xdr:col>4</xdr:col>
      <xdr:colOff>304800</xdr:colOff>
      <xdr:row>335</xdr:row>
      <xdr:rowOff>342900</xdr:rowOff>
    </xdr:to>
    <xdr:sp macro="" textlink="">
      <xdr:nvSpPr>
        <xdr:cNvPr id="23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4904600"/>
          <a:ext cx="304800" cy="762000"/>
        </a:xfrm>
        <a:prstGeom prst="rect">
          <a:avLst/>
        </a:prstGeom>
        <a:noFill/>
      </xdr:spPr>
    </xdr:sp>
    <xdr:clientData/>
  </xdr:twoCellAnchor>
  <xdr:twoCellAnchor editAs="oneCell">
    <xdr:from>
      <xdr:col>4</xdr:col>
      <xdr:colOff>0</xdr:colOff>
      <xdr:row>329</xdr:row>
      <xdr:rowOff>0</xdr:rowOff>
    </xdr:from>
    <xdr:to>
      <xdr:col>4</xdr:col>
      <xdr:colOff>304800</xdr:colOff>
      <xdr:row>335</xdr:row>
      <xdr:rowOff>342900</xdr:rowOff>
    </xdr:to>
    <xdr:sp macro="" textlink="">
      <xdr:nvSpPr>
        <xdr:cNvPr id="23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4904600"/>
          <a:ext cx="304800" cy="7620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4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4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4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4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4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4</xdr:col>
      <xdr:colOff>0</xdr:colOff>
      <xdr:row>336</xdr:row>
      <xdr:rowOff>0</xdr:rowOff>
    </xdr:from>
    <xdr:to>
      <xdr:col>4</xdr:col>
      <xdr:colOff>304800</xdr:colOff>
      <xdr:row>343</xdr:row>
      <xdr:rowOff>85725</xdr:rowOff>
    </xdr:to>
    <xdr:sp macro="" textlink="">
      <xdr:nvSpPr>
        <xdr:cNvPr id="24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6285725"/>
          <a:ext cx="304800" cy="638175"/>
        </a:xfrm>
        <a:prstGeom prst="rect">
          <a:avLst/>
        </a:prstGeom>
        <a:noFill/>
      </xdr:spPr>
    </xdr:sp>
    <xdr:clientData/>
  </xdr:twoCellAnchor>
  <xdr:twoCellAnchor editAs="oneCell">
    <xdr:from>
      <xdr:col>4</xdr:col>
      <xdr:colOff>0</xdr:colOff>
      <xdr:row>336</xdr:row>
      <xdr:rowOff>0</xdr:rowOff>
    </xdr:from>
    <xdr:to>
      <xdr:col>4</xdr:col>
      <xdr:colOff>304800</xdr:colOff>
      <xdr:row>343</xdr:row>
      <xdr:rowOff>85725</xdr:rowOff>
    </xdr:to>
    <xdr:sp macro="" textlink="">
      <xdr:nvSpPr>
        <xdr:cNvPr id="24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6285725"/>
          <a:ext cx="304800" cy="638175"/>
        </a:xfrm>
        <a:prstGeom prst="rect">
          <a:avLst/>
        </a:prstGeom>
        <a:noFill/>
      </xdr:spPr>
    </xdr:sp>
    <xdr:clientData/>
  </xdr:twoCellAnchor>
  <xdr:twoCellAnchor editAs="oneCell">
    <xdr:from>
      <xdr:col>4</xdr:col>
      <xdr:colOff>0</xdr:colOff>
      <xdr:row>336</xdr:row>
      <xdr:rowOff>0</xdr:rowOff>
    </xdr:from>
    <xdr:to>
      <xdr:col>4</xdr:col>
      <xdr:colOff>304800</xdr:colOff>
      <xdr:row>343</xdr:row>
      <xdr:rowOff>85725</xdr:rowOff>
    </xdr:to>
    <xdr:sp macro="" textlink="">
      <xdr:nvSpPr>
        <xdr:cNvPr id="24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6285725"/>
          <a:ext cx="304800" cy="638175"/>
        </a:xfrm>
        <a:prstGeom prst="rect">
          <a:avLst/>
        </a:prstGeom>
        <a:noFill/>
      </xdr:spPr>
    </xdr:sp>
    <xdr:clientData/>
  </xdr:twoCellAnchor>
  <xdr:twoCellAnchor editAs="oneCell">
    <xdr:from>
      <xdr:col>4</xdr:col>
      <xdr:colOff>0</xdr:colOff>
      <xdr:row>336</xdr:row>
      <xdr:rowOff>0</xdr:rowOff>
    </xdr:from>
    <xdr:to>
      <xdr:col>4</xdr:col>
      <xdr:colOff>304800</xdr:colOff>
      <xdr:row>343</xdr:row>
      <xdr:rowOff>85725</xdr:rowOff>
    </xdr:to>
    <xdr:sp macro="" textlink="">
      <xdr:nvSpPr>
        <xdr:cNvPr id="24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6285725"/>
          <a:ext cx="304800" cy="638175"/>
        </a:xfrm>
        <a:prstGeom prst="rect">
          <a:avLst/>
        </a:prstGeom>
        <a:noFill/>
      </xdr:spPr>
    </xdr:sp>
    <xdr:clientData/>
  </xdr:twoCellAnchor>
  <xdr:twoCellAnchor editAs="oneCell">
    <xdr:from>
      <xdr:col>4</xdr:col>
      <xdr:colOff>0</xdr:colOff>
      <xdr:row>336</xdr:row>
      <xdr:rowOff>0</xdr:rowOff>
    </xdr:from>
    <xdr:to>
      <xdr:col>4</xdr:col>
      <xdr:colOff>304800</xdr:colOff>
      <xdr:row>343</xdr:row>
      <xdr:rowOff>85725</xdr:rowOff>
    </xdr:to>
    <xdr:sp macro="" textlink="">
      <xdr:nvSpPr>
        <xdr:cNvPr id="24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6285725"/>
          <a:ext cx="304800" cy="638175"/>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25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25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25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25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25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4</xdr:col>
      <xdr:colOff>0</xdr:colOff>
      <xdr:row>336</xdr:row>
      <xdr:rowOff>0</xdr:rowOff>
    </xdr:from>
    <xdr:to>
      <xdr:col>4</xdr:col>
      <xdr:colOff>304800</xdr:colOff>
      <xdr:row>344</xdr:row>
      <xdr:rowOff>19050</xdr:rowOff>
    </xdr:to>
    <xdr:sp macro="" textlink="">
      <xdr:nvSpPr>
        <xdr:cNvPr id="25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6285725"/>
          <a:ext cx="304800" cy="762000"/>
        </a:xfrm>
        <a:prstGeom prst="rect">
          <a:avLst/>
        </a:prstGeom>
        <a:noFill/>
      </xdr:spPr>
    </xdr:sp>
    <xdr:clientData/>
  </xdr:twoCellAnchor>
  <xdr:twoCellAnchor editAs="oneCell">
    <xdr:from>
      <xdr:col>4</xdr:col>
      <xdr:colOff>0</xdr:colOff>
      <xdr:row>336</xdr:row>
      <xdr:rowOff>0</xdr:rowOff>
    </xdr:from>
    <xdr:to>
      <xdr:col>4</xdr:col>
      <xdr:colOff>304800</xdr:colOff>
      <xdr:row>344</xdr:row>
      <xdr:rowOff>19050</xdr:rowOff>
    </xdr:to>
    <xdr:sp macro="" textlink="">
      <xdr:nvSpPr>
        <xdr:cNvPr id="25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6285725"/>
          <a:ext cx="304800" cy="762000"/>
        </a:xfrm>
        <a:prstGeom prst="rect">
          <a:avLst/>
        </a:prstGeom>
        <a:noFill/>
      </xdr:spPr>
    </xdr:sp>
    <xdr:clientData/>
  </xdr:twoCellAnchor>
  <xdr:twoCellAnchor editAs="oneCell">
    <xdr:from>
      <xdr:col>4</xdr:col>
      <xdr:colOff>0</xdr:colOff>
      <xdr:row>336</xdr:row>
      <xdr:rowOff>0</xdr:rowOff>
    </xdr:from>
    <xdr:to>
      <xdr:col>4</xdr:col>
      <xdr:colOff>304800</xdr:colOff>
      <xdr:row>344</xdr:row>
      <xdr:rowOff>19050</xdr:rowOff>
    </xdr:to>
    <xdr:sp macro="" textlink="">
      <xdr:nvSpPr>
        <xdr:cNvPr id="25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6285725"/>
          <a:ext cx="304800" cy="762000"/>
        </a:xfrm>
        <a:prstGeom prst="rect">
          <a:avLst/>
        </a:prstGeom>
        <a:noFill/>
      </xdr:spPr>
    </xdr:sp>
    <xdr:clientData/>
  </xdr:twoCellAnchor>
  <xdr:twoCellAnchor editAs="oneCell">
    <xdr:from>
      <xdr:col>4</xdr:col>
      <xdr:colOff>0</xdr:colOff>
      <xdr:row>336</xdr:row>
      <xdr:rowOff>0</xdr:rowOff>
    </xdr:from>
    <xdr:to>
      <xdr:col>4</xdr:col>
      <xdr:colOff>304800</xdr:colOff>
      <xdr:row>344</xdr:row>
      <xdr:rowOff>19050</xdr:rowOff>
    </xdr:to>
    <xdr:sp macro="" textlink="">
      <xdr:nvSpPr>
        <xdr:cNvPr id="25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6285725"/>
          <a:ext cx="304800" cy="762000"/>
        </a:xfrm>
        <a:prstGeom prst="rect">
          <a:avLst/>
        </a:prstGeom>
        <a:noFill/>
      </xdr:spPr>
    </xdr:sp>
    <xdr:clientData/>
  </xdr:twoCellAnchor>
  <xdr:twoCellAnchor editAs="oneCell">
    <xdr:from>
      <xdr:col>4</xdr:col>
      <xdr:colOff>0</xdr:colOff>
      <xdr:row>336</xdr:row>
      <xdr:rowOff>0</xdr:rowOff>
    </xdr:from>
    <xdr:to>
      <xdr:col>4</xdr:col>
      <xdr:colOff>304800</xdr:colOff>
      <xdr:row>344</xdr:row>
      <xdr:rowOff>19050</xdr:rowOff>
    </xdr:to>
    <xdr:sp macro="" textlink="">
      <xdr:nvSpPr>
        <xdr:cNvPr id="25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6285725"/>
          <a:ext cx="304800" cy="762000"/>
        </a:xfrm>
        <a:prstGeom prst="rect">
          <a:avLst/>
        </a:prstGeom>
        <a:noFill/>
      </xdr:spPr>
    </xdr:sp>
    <xdr:clientData/>
  </xdr:twoCellAnchor>
  <xdr:twoCellAnchor editAs="oneCell">
    <xdr:from>
      <xdr:col>4</xdr:col>
      <xdr:colOff>0</xdr:colOff>
      <xdr:row>343</xdr:row>
      <xdr:rowOff>0</xdr:rowOff>
    </xdr:from>
    <xdr:to>
      <xdr:col>4</xdr:col>
      <xdr:colOff>304800</xdr:colOff>
      <xdr:row>351</xdr:row>
      <xdr:rowOff>95250</xdr:rowOff>
    </xdr:to>
    <xdr:sp macro="" textlink="">
      <xdr:nvSpPr>
        <xdr:cNvPr id="26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7666850"/>
          <a:ext cx="304800" cy="638175"/>
        </a:xfrm>
        <a:prstGeom prst="rect">
          <a:avLst/>
        </a:prstGeom>
        <a:noFill/>
      </xdr:spPr>
    </xdr:sp>
    <xdr:clientData/>
  </xdr:twoCellAnchor>
  <xdr:twoCellAnchor editAs="oneCell">
    <xdr:from>
      <xdr:col>4</xdr:col>
      <xdr:colOff>0</xdr:colOff>
      <xdr:row>343</xdr:row>
      <xdr:rowOff>0</xdr:rowOff>
    </xdr:from>
    <xdr:to>
      <xdr:col>4</xdr:col>
      <xdr:colOff>304800</xdr:colOff>
      <xdr:row>351</xdr:row>
      <xdr:rowOff>95250</xdr:rowOff>
    </xdr:to>
    <xdr:sp macro="" textlink="">
      <xdr:nvSpPr>
        <xdr:cNvPr id="26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7666850"/>
          <a:ext cx="304800" cy="638175"/>
        </a:xfrm>
        <a:prstGeom prst="rect">
          <a:avLst/>
        </a:prstGeom>
        <a:noFill/>
      </xdr:spPr>
    </xdr:sp>
    <xdr:clientData/>
  </xdr:twoCellAnchor>
  <xdr:twoCellAnchor editAs="oneCell">
    <xdr:from>
      <xdr:col>4</xdr:col>
      <xdr:colOff>0</xdr:colOff>
      <xdr:row>343</xdr:row>
      <xdr:rowOff>0</xdr:rowOff>
    </xdr:from>
    <xdr:to>
      <xdr:col>4</xdr:col>
      <xdr:colOff>304800</xdr:colOff>
      <xdr:row>351</xdr:row>
      <xdr:rowOff>95250</xdr:rowOff>
    </xdr:to>
    <xdr:sp macro="" textlink="">
      <xdr:nvSpPr>
        <xdr:cNvPr id="26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7666850"/>
          <a:ext cx="304800" cy="638175"/>
        </a:xfrm>
        <a:prstGeom prst="rect">
          <a:avLst/>
        </a:prstGeom>
        <a:noFill/>
      </xdr:spPr>
    </xdr:sp>
    <xdr:clientData/>
  </xdr:twoCellAnchor>
  <xdr:twoCellAnchor editAs="oneCell">
    <xdr:from>
      <xdr:col>4</xdr:col>
      <xdr:colOff>0</xdr:colOff>
      <xdr:row>343</xdr:row>
      <xdr:rowOff>0</xdr:rowOff>
    </xdr:from>
    <xdr:to>
      <xdr:col>4</xdr:col>
      <xdr:colOff>304800</xdr:colOff>
      <xdr:row>351</xdr:row>
      <xdr:rowOff>95250</xdr:rowOff>
    </xdr:to>
    <xdr:sp macro="" textlink="">
      <xdr:nvSpPr>
        <xdr:cNvPr id="26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7666850"/>
          <a:ext cx="304800" cy="638175"/>
        </a:xfrm>
        <a:prstGeom prst="rect">
          <a:avLst/>
        </a:prstGeom>
        <a:noFill/>
      </xdr:spPr>
    </xdr:sp>
    <xdr:clientData/>
  </xdr:twoCellAnchor>
  <xdr:twoCellAnchor editAs="oneCell">
    <xdr:from>
      <xdr:col>4</xdr:col>
      <xdr:colOff>0</xdr:colOff>
      <xdr:row>343</xdr:row>
      <xdr:rowOff>0</xdr:rowOff>
    </xdr:from>
    <xdr:to>
      <xdr:col>4</xdr:col>
      <xdr:colOff>304800</xdr:colOff>
      <xdr:row>351</xdr:row>
      <xdr:rowOff>95250</xdr:rowOff>
    </xdr:to>
    <xdr:sp macro="" textlink="">
      <xdr:nvSpPr>
        <xdr:cNvPr id="26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7666850"/>
          <a:ext cx="304800" cy="638175"/>
        </a:xfrm>
        <a:prstGeom prst="rect">
          <a:avLst/>
        </a:prstGeom>
        <a:noFill/>
      </xdr:spPr>
    </xdr:sp>
    <xdr:clientData/>
  </xdr:twoCellAnchor>
  <xdr:twoCellAnchor editAs="oneCell">
    <xdr:from>
      <xdr:col>5</xdr:col>
      <xdr:colOff>0</xdr:colOff>
      <xdr:row>343</xdr:row>
      <xdr:rowOff>0</xdr:rowOff>
    </xdr:from>
    <xdr:to>
      <xdr:col>5</xdr:col>
      <xdr:colOff>304800</xdr:colOff>
      <xdr:row>352</xdr:row>
      <xdr:rowOff>57150</xdr:rowOff>
    </xdr:to>
    <xdr:sp macro="" textlink="">
      <xdr:nvSpPr>
        <xdr:cNvPr id="26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7666850"/>
          <a:ext cx="304800" cy="762000"/>
        </a:xfrm>
        <a:prstGeom prst="rect">
          <a:avLst/>
        </a:prstGeom>
        <a:noFill/>
      </xdr:spPr>
    </xdr:sp>
    <xdr:clientData/>
  </xdr:twoCellAnchor>
  <xdr:twoCellAnchor editAs="oneCell">
    <xdr:from>
      <xdr:col>5</xdr:col>
      <xdr:colOff>0</xdr:colOff>
      <xdr:row>343</xdr:row>
      <xdr:rowOff>0</xdr:rowOff>
    </xdr:from>
    <xdr:to>
      <xdr:col>5</xdr:col>
      <xdr:colOff>304800</xdr:colOff>
      <xdr:row>352</xdr:row>
      <xdr:rowOff>57150</xdr:rowOff>
    </xdr:to>
    <xdr:sp macro="" textlink="">
      <xdr:nvSpPr>
        <xdr:cNvPr id="26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7666850"/>
          <a:ext cx="304800" cy="762000"/>
        </a:xfrm>
        <a:prstGeom prst="rect">
          <a:avLst/>
        </a:prstGeom>
        <a:noFill/>
      </xdr:spPr>
    </xdr:sp>
    <xdr:clientData/>
  </xdr:twoCellAnchor>
  <xdr:twoCellAnchor editAs="oneCell">
    <xdr:from>
      <xdr:col>5</xdr:col>
      <xdr:colOff>0</xdr:colOff>
      <xdr:row>343</xdr:row>
      <xdr:rowOff>0</xdr:rowOff>
    </xdr:from>
    <xdr:to>
      <xdr:col>5</xdr:col>
      <xdr:colOff>304800</xdr:colOff>
      <xdr:row>352</xdr:row>
      <xdr:rowOff>57150</xdr:rowOff>
    </xdr:to>
    <xdr:sp macro="" textlink="">
      <xdr:nvSpPr>
        <xdr:cNvPr id="26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7666850"/>
          <a:ext cx="304800" cy="762000"/>
        </a:xfrm>
        <a:prstGeom prst="rect">
          <a:avLst/>
        </a:prstGeom>
        <a:noFill/>
      </xdr:spPr>
    </xdr:sp>
    <xdr:clientData/>
  </xdr:twoCellAnchor>
  <xdr:twoCellAnchor editAs="oneCell">
    <xdr:from>
      <xdr:col>5</xdr:col>
      <xdr:colOff>0</xdr:colOff>
      <xdr:row>343</xdr:row>
      <xdr:rowOff>0</xdr:rowOff>
    </xdr:from>
    <xdr:to>
      <xdr:col>5</xdr:col>
      <xdr:colOff>304800</xdr:colOff>
      <xdr:row>352</xdr:row>
      <xdr:rowOff>57150</xdr:rowOff>
    </xdr:to>
    <xdr:sp macro="" textlink="">
      <xdr:nvSpPr>
        <xdr:cNvPr id="26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7666850"/>
          <a:ext cx="304800" cy="762000"/>
        </a:xfrm>
        <a:prstGeom prst="rect">
          <a:avLst/>
        </a:prstGeom>
        <a:noFill/>
      </xdr:spPr>
    </xdr:sp>
    <xdr:clientData/>
  </xdr:twoCellAnchor>
  <xdr:twoCellAnchor editAs="oneCell">
    <xdr:from>
      <xdr:col>5</xdr:col>
      <xdr:colOff>0</xdr:colOff>
      <xdr:row>343</xdr:row>
      <xdr:rowOff>0</xdr:rowOff>
    </xdr:from>
    <xdr:to>
      <xdr:col>5</xdr:col>
      <xdr:colOff>304800</xdr:colOff>
      <xdr:row>352</xdr:row>
      <xdr:rowOff>57150</xdr:rowOff>
    </xdr:to>
    <xdr:sp macro="" textlink="">
      <xdr:nvSpPr>
        <xdr:cNvPr id="26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7666850"/>
          <a:ext cx="304800" cy="762000"/>
        </a:xfrm>
        <a:prstGeom prst="rect">
          <a:avLst/>
        </a:prstGeom>
        <a:noFill/>
      </xdr:spPr>
    </xdr:sp>
    <xdr:clientData/>
  </xdr:twoCellAnchor>
  <xdr:twoCellAnchor editAs="oneCell">
    <xdr:from>
      <xdr:col>4</xdr:col>
      <xdr:colOff>0</xdr:colOff>
      <xdr:row>343</xdr:row>
      <xdr:rowOff>0</xdr:rowOff>
    </xdr:from>
    <xdr:to>
      <xdr:col>4</xdr:col>
      <xdr:colOff>304800</xdr:colOff>
      <xdr:row>352</xdr:row>
      <xdr:rowOff>57150</xdr:rowOff>
    </xdr:to>
    <xdr:sp macro="" textlink="">
      <xdr:nvSpPr>
        <xdr:cNvPr id="27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7666850"/>
          <a:ext cx="304800" cy="762000"/>
        </a:xfrm>
        <a:prstGeom prst="rect">
          <a:avLst/>
        </a:prstGeom>
        <a:noFill/>
      </xdr:spPr>
    </xdr:sp>
    <xdr:clientData/>
  </xdr:twoCellAnchor>
  <xdr:twoCellAnchor editAs="oneCell">
    <xdr:from>
      <xdr:col>4</xdr:col>
      <xdr:colOff>0</xdr:colOff>
      <xdr:row>343</xdr:row>
      <xdr:rowOff>0</xdr:rowOff>
    </xdr:from>
    <xdr:to>
      <xdr:col>4</xdr:col>
      <xdr:colOff>304800</xdr:colOff>
      <xdr:row>352</xdr:row>
      <xdr:rowOff>57150</xdr:rowOff>
    </xdr:to>
    <xdr:sp macro="" textlink="">
      <xdr:nvSpPr>
        <xdr:cNvPr id="27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7666850"/>
          <a:ext cx="304800" cy="762000"/>
        </a:xfrm>
        <a:prstGeom prst="rect">
          <a:avLst/>
        </a:prstGeom>
        <a:noFill/>
      </xdr:spPr>
    </xdr:sp>
    <xdr:clientData/>
  </xdr:twoCellAnchor>
  <xdr:twoCellAnchor editAs="oneCell">
    <xdr:from>
      <xdr:col>4</xdr:col>
      <xdr:colOff>0</xdr:colOff>
      <xdr:row>343</xdr:row>
      <xdr:rowOff>0</xdr:rowOff>
    </xdr:from>
    <xdr:to>
      <xdr:col>4</xdr:col>
      <xdr:colOff>304800</xdr:colOff>
      <xdr:row>352</xdr:row>
      <xdr:rowOff>57150</xdr:rowOff>
    </xdr:to>
    <xdr:sp macro="" textlink="">
      <xdr:nvSpPr>
        <xdr:cNvPr id="27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7666850"/>
          <a:ext cx="304800" cy="762000"/>
        </a:xfrm>
        <a:prstGeom prst="rect">
          <a:avLst/>
        </a:prstGeom>
        <a:noFill/>
      </xdr:spPr>
    </xdr:sp>
    <xdr:clientData/>
  </xdr:twoCellAnchor>
  <xdr:twoCellAnchor editAs="oneCell">
    <xdr:from>
      <xdr:col>4</xdr:col>
      <xdr:colOff>0</xdr:colOff>
      <xdr:row>343</xdr:row>
      <xdr:rowOff>0</xdr:rowOff>
    </xdr:from>
    <xdr:to>
      <xdr:col>4</xdr:col>
      <xdr:colOff>304800</xdr:colOff>
      <xdr:row>352</xdr:row>
      <xdr:rowOff>57150</xdr:rowOff>
    </xdr:to>
    <xdr:sp macro="" textlink="">
      <xdr:nvSpPr>
        <xdr:cNvPr id="27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7666850"/>
          <a:ext cx="304800" cy="762000"/>
        </a:xfrm>
        <a:prstGeom prst="rect">
          <a:avLst/>
        </a:prstGeom>
        <a:noFill/>
      </xdr:spPr>
    </xdr:sp>
    <xdr:clientData/>
  </xdr:twoCellAnchor>
  <xdr:twoCellAnchor editAs="oneCell">
    <xdr:from>
      <xdr:col>4</xdr:col>
      <xdr:colOff>0</xdr:colOff>
      <xdr:row>343</xdr:row>
      <xdr:rowOff>0</xdr:rowOff>
    </xdr:from>
    <xdr:to>
      <xdr:col>4</xdr:col>
      <xdr:colOff>304800</xdr:colOff>
      <xdr:row>352</xdr:row>
      <xdr:rowOff>57150</xdr:rowOff>
    </xdr:to>
    <xdr:sp macro="" textlink="">
      <xdr:nvSpPr>
        <xdr:cNvPr id="27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7666850"/>
          <a:ext cx="304800" cy="762000"/>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200025</xdr:rowOff>
    </xdr:to>
    <xdr:sp macro="" textlink="">
      <xdr:nvSpPr>
        <xdr:cNvPr id="27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9047975"/>
          <a:ext cx="304800" cy="638175"/>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200025</xdr:rowOff>
    </xdr:to>
    <xdr:sp macro="" textlink="">
      <xdr:nvSpPr>
        <xdr:cNvPr id="27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9047975"/>
          <a:ext cx="304800" cy="638175"/>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200025</xdr:rowOff>
    </xdr:to>
    <xdr:sp macro="" textlink="">
      <xdr:nvSpPr>
        <xdr:cNvPr id="27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9047975"/>
          <a:ext cx="304800" cy="638175"/>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200025</xdr:rowOff>
    </xdr:to>
    <xdr:sp macro="" textlink="">
      <xdr:nvSpPr>
        <xdr:cNvPr id="27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9047975"/>
          <a:ext cx="304800" cy="638175"/>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200025</xdr:rowOff>
    </xdr:to>
    <xdr:sp macro="" textlink="">
      <xdr:nvSpPr>
        <xdr:cNvPr id="27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9047975"/>
          <a:ext cx="304800" cy="638175"/>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28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28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28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28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28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4</xdr:col>
      <xdr:colOff>0</xdr:colOff>
      <xdr:row>350</xdr:row>
      <xdr:rowOff>0</xdr:rowOff>
    </xdr:from>
    <xdr:to>
      <xdr:col>4</xdr:col>
      <xdr:colOff>304800</xdr:colOff>
      <xdr:row>356</xdr:row>
      <xdr:rowOff>38100</xdr:rowOff>
    </xdr:to>
    <xdr:sp macro="" textlink="">
      <xdr:nvSpPr>
        <xdr:cNvPr id="28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9047975"/>
          <a:ext cx="304800" cy="762000"/>
        </a:xfrm>
        <a:prstGeom prst="rect">
          <a:avLst/>
        </a:prstGeom>
        <a:noFill/>
      </xdr:spPr>
    </xdr:sp>
    <xdr:clientData/>
  </xdr:twoCellAnchor>
  <xdr:twoCellAnchor editAs="oneCell">
    <xdr:from>
      <xdr:col>4</xdr:col>
      <xdr:colOff>0</xdr:colOff>
      <xdr:row>350</xdr:row>
      <xdr:rowOff>0</xdr:rowOff>
    </xdr:from>
    <xdr:to>
      <xdr:col>4</xdr:col>
      <xdr:colOff>304800</xdr:colOff>
      <xdr:row>356</xdr:row>
      <xdr:rowOff>38100</xdr:rowOff>
    </xdr:to>
    <xdr:sp macro="" textlink="">
      <xdr:nvSpPr>
        <xdr:cNvPr id="28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9047975"/>
          <a:ext cx="304800" cy="762000"/>
        </a:xfrm>
        <a:prstGeom prst="rect">
          <a:avLst/>
        </a:prstGeom>
        <a:noFill/>
      </xdr:spPr>
    </xdr:sp>
    <xdr:clientData/>
  </xdr:twoCellAnchor>
  <xdr:twoCellAnchor editAs="oneCell">
    <xdr:from>
      <xdr:col>4</xdr:col>
      <xdr:colOff>0</xdr:colOff>
      <xdr:row>350</xdr:row>
      <xdr:rowOff>0</xdr:rowOff>
    </xdr:from>
    <xdr:to>
      <xdr:col>4</xdr:col>
      <xdr:colOff>304800</xdr:colOff>
      <xdr:row>356</xdr:row>
      <xdr:rowOff>38100</xdr:rowOff>
    </xdr:to>
    <xdr:sp macro="" textlink="">
      <xdr:nvSpPr>
        <xdr:cNvPr id="28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9047975"/>
          <a:ext cx="304800" cy="762000"/>
        </a:xfrm>
        <a:prstGeom prst="rect">
          <a:avLst/>
        </a:prstGeom>
        <a:noFill/>
      </xdr:spPr>
    </xdr:sp>
    <xdr:clientData/>
  </xdr:twoCellAnchor>
  <xdr:twoCellAnchor editAs="oneCell">
    <xdr:from>
      <xdr:col>4</xdr:col>
      <xdr:colOff>0</xdr:colOff>
      <xdr:row>350</xdr:row>
      <xdr:rowOff>0</xdr:rowOff>
    </xdr:from>
    <xdr:to>
      <xdr:col>4</xdr:col>
      <xdr:colOff>304800</xdr:colOff>
      <xdr:row>356</xdr:row>
      <xdr:rowOff>38100</xdr:rowOff>
    </xdr:to>
    <xdr:sp macro="" textlink="">
      <xdr:nvSpPr>
        <xdr:cNvPr id="28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9047975"/>
          <a:ext cx="304800" cy="762000"/>
        </a:xfrm>
        <a:prstGeom prst="rect">
          <a:avLst/>
        </a:prstGeom>
        <a:noFill/>
      </xdr:spPr>
    </xdr:sp>
    <xdr:clientData/>
  </xdr:twoCellAnchor>
  <xdr:twoCellAnchor editAs="oneCell">
    <xdr:from>
      <xdr:col>4</xdr:col>
      <xdr:colOff>0</xdr:colOff>
      <xdr:row>350</xdr:row>
      <xdr:rowOff>0</xdr:rowOff>
    </xdr:from>
    <xdr:to>
      <xdr:col>4</xdr:col>
      <xdr:colOff>304800</xdr:colOff>
      <xdr:row>356</xdr:row>
      <xdr:rowOff>38100</xdr:rowOff>
    </xdr:to>
    <xdr:sp macro="" textlink="">
      <xdr:nvSpPr>
        <xdr:cNvPr id="28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9047975"/>
          <a:ext cx="304800" cy="762000"/>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29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80429100"/>
          <a:ext cx="304800" cy="828675"/>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29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80429100"/>
          <a:ext cx="304800" cy="828675"/>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29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80429100"/>
          <a:ext cx="304800" cy="828675"/>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29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80429100"/>
          <a:ext cx="304800" cy="828675"/>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29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80429100"/>
          <a:ext cx="304800" cy="828675"/>
        </a:xfrm>
        <a:prstGeom prst="rect">
          <a:avLst/>
        </a:prstGeom>
        <a:noFill/>
      </xdr:spPr>
    </xdr:sp>
    <xdr:clientData/>
  </xdr:twoCellAnchor>
  <xdr:twoCellAnchor editAs="oneCell">
    <xdr:from>
      <xdr:col>5</xdr:col>
      <xdr:colOff>0</xdr:colOff>
      <xdr:row>357</xdr:row>
      <xdr:rowOff>0</xdr:rowOff>
    </xdr:from>
    <xdr:to>
      <xdr:col>5</xdr:col>
      <xdr:colOff>304800</xdr:colOff>
      <xdr:row>361</xdr:row>
      <xdr:rowOff>95250</xdr:rowOff>
    </xdr:to>
    <xdr:sp macro="" textlink="">
      <xdr:nvSpPr>
        <xdr:cNvPr id="29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80429100"/>
          <a:ext cx="304800" cy="952500"/>
        </a:xfrm>
        <a:prstGeom prst="rect">
          <a:avLst/>
        </a:prstGeom>
        <a:noFill/>
      </xdr:spPr>
    </xdr:sp>
    <xdr:clientData/>
  </xdr:twoCellAnchor>
  <xdr:twoCellAnchor editAs="oneCell">
    <xdr:from>
      <xdr:col>5</xdr:col>
      <xdr:colOff>0</xdr:colOff>
      <xdr:row>357</xdr:row>
      <xdr:rowOff>0</xdr:rowOff>
    </xdr:from>
    <xdr:to>
      <xdr:col>5</xdr:col>
      <xdr:colOff>304800</xdr:colOff>
      <xdr:row>361</xdr:row>
      <xdr:rowOff>95250</xdr:rowOff>
    </xdr:to>
    <xdr:sp macro="" textlink="">
      <xdr:nvSpPr>
        <xdr:cNvPr id="29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80429100"/>
          <a:ext cx="304800" cy="952500"/>
        </a:xfrm>
        <a:prstGeom prst="rect">
          <a:avLst/>
        </a:prstGeom>
        <a:noFill/>
      </xdr:spPr>
    </xdr:sp>
    <xdr:clientData/>
  </xdr:twoCellAnchor>
  <xdr:twoCellAnchor editAs="oneCell">
    <xdr:from>
      <xdr:col>5</xdr:col>
      <xdr:colOff>0</xdr:colOff>
      <xdr:row>357</xdr:row>
      <xdr:rowOff>0</xdr:rowOff>
    </xdr:from>
    <xdr:to>
      <xdr:col>5</xdr:col>
      <xdr:colOff>304800</xdr:colOff>
      <xdr:row>361</xdr:row>
      <xdr:rowOff>95250</xdr:rowOff>
    </xdr:to>
    <xdr:sp macro="" textlink="">
      <xdr:nvSpPr>
        <xdr:cNvPr id="29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80429100"/>
          <a:ext cx="304800" cy="952500"/>
        </a:xfrm>
        <a:prstGeom prst="rect">
          <a:avLst/>
        </a:prstGeom>
        <a:noFill/>
      </xdr:spPr>
    </xdr:sp>
    <xdr:clientData/>
  </xdr:twoCellAnchor>
  <xdr:twoCellAnchor editAs="oneCell">
    <xdr:from>
      <xdr:col>5</xdr:col>
      <xdr:colOff>0</xdr:colOff>
      <xdr:row>357</xdr:row>
      <xdr:rowOff>0</xdr:rowOff>
    </xdr:from>
    <xdr:to>
      <xdr:col>5</xdr:col>
      <xdr:colOff>304800</xdr:colOff>
      <xdr:row>361</xdr:row>
      <xdr:rowOff>95250</xdr:rowOff>
    </xdr:to>
    <xdr:sp macro="" textlink="">
      <xdr:nvSpPr>
        <xdr:cNvPr id="29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80429100"/>
          <a:ext cx="304800" cy="952500"/>
        </a:xfrm>
        <a:prstGeom prst="rect">
          <a:avLst/>
        </a:prstGeom>
        <a:noFill/>
      </xdr:spPr>
    </xdr:sp>
    <xdr:clientData/>
  </xdr:twoCellAnchor>
  <xdr:twoCellAnchor editAs="oneCell">
    <xdr:from>
      <xdr:col>5</xdr:col>
      <xdr:colOff>0</xdr:colOff>
      <xdr:row>357</xdr:row>
      <xdr:rowOff>0</xdr:rowOff>
    </xdr:from>
    <xdr:to>
      <xdr:col>5</xdr:col>
      <xdr:colOff>304800</xdr:colOff>
      <xdr:row>361</xdr:row>
      <xdr:rowOff>95250</xdr:rowOff>
    </xdr:to>
    <xdr:sp macro="" textlink="">
      <xdr:nvSpPr>
        <xdr:cNvPr id="29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80429100"/>
          <a:ext cx="304800" cy="952500"/>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30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80429100"/>
          <a:ext cx="304800" cy="952500"/>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30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80429100"/>
          <a:ext cx="304800" cy="952500"/>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30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80429100"/>
          <a:ext cx="304800" cy="952500"/>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30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80429100"/>
          <a:ext cx="304800" cy="952500"/>
        </a:xfrm>
        <a:prstGeom prst="rect">
          <a:avLst/>
        </a:prstGeom>
        <a:noFill/>
      </xdr:spPr>
    </xdr:sp>
    <xdr:clientData/>
  </xdr:twoCellAnchor>
  <xdr:twoCellAnchor editAs="oneCell">
    <xdr:from>
      <xdr:col>4</xdr:col>
      <xdr:colOff>0</xdr:colOff>
      <xdr:row>357</xdr:row>
      <xdr:rowOff>0</xdr:rowOff>
    </xdr:from>
    <xdr:to>
      <xdr:col>4</xdr:col>
      <xdr:colOff>304800</xdr:colOff>
      <xdr:row>361</xdr:row>
      <xdr:rowOff>95250</xdr:rowOff>
    </xdr:to>
    <xdr:sp macro="" textlink="">
      <xdr:nvSpPr>
        <xdr:cNvPr id="30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80429100"/>
          <a:ext cx="304800" cy="952500"/>
        </a:xfrm>
        <a:prstGeom prst="rect">
          <a:avLst/>
        </a:prstGeom>
        <a:noFill/>
      </xdr:spPr>
    </xdr:sp>
    <xdr:clientData/>
  </xdr:twoCellAnchor>
  <xdr:twoCellAnchor editAs="oneCell">
    <xdr:from>
      <xdr:col>4</xdr:col>
      <xdr:colOff>0</xdr:colOff>
      <xdr:row>337</xdr:row>
      <xdr:rowOff>0</xdr:rowOff>
    </xdr:from>
    <xdr:to>
      <xdr:col>4</xdr:col>
      <xdr:colOff>304800</xdr:colOff>
      <xdr:row>342</xdr:row>
      <xdr:rowOff>352425</xdr:rowOff>
    </xdr:to>
    <xdr:sp macro="" textlink="">
      <xdr:nvSpPr>
        <xdr:cNvPr id="30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6476225"/>
          <a:ext cx="304800" cy="428625"/>
        </a:xfrm>
        <a:prstGeom prst="rect">
          <a:avLst/>
        </a:prstGeom>
        <a:noFill/>
      </xdr:spPr>
    </xdr:sp>
    <xdr:clientData/>
  </xdr:twoCellAnchor>
  <xdr:twoCellAnchor editAs="oneCell">
    <xdr:from>
      <xdr:col>4</xdr:col>
      <xdr:colOff>0</xdr:colOff>
      <xdr:row>337</xdr:row>
      <xdr:rowOff>0</xdr:rowOff>
    </xdr:from>
    <xdr:to>
      <xdr:col>4</xdr:col>
      <xdr:colOff>304800</xdr:colOff>
      <xdr:row>342</xdr:row>
      <xdr:rowOff>352425</xdr:rowOff>
    </xdr:to>
    <xdr:sp macro="" textlink="">
      <xdr:nvSpPr>
        <xdr:cNvPr id="30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6476225"/>
          <a:ext cx="304800" cy="428625"/>
        </a:xfrm>
        <a:prstGeom prst="rect">
          <a:avLst/>
        </a:prstGeom>
        <a:noFill/>
      </xdr:spPr>
    </xdr:sp>
    <xdr:clientData/>
  </xdr:twoCellAnchor>
  <xdr:twoCellAnchor editAs="oneCell">
    <xdr:from>
      <xdr:col>4</xdr:col>
      <xdr:colOff>0</xdr:colOff>
      <xdr:row>337</xdr:row>
      <xdr:rowOff>0</xdr:rowOff>
    </xdr:from>
    <xdr:to>
      <xdr:col>4</xdr:col>
      <xdr:colOff>304800</xdr:colOff>
      <xdr:row>342</xdr:row>
      <xdr:rowOff>352425</xdr:rowOff>
    </xdr:to>
    <xdr:sp macro="" textlink="">
      <xdr:nvSpPr>
        <xdr:cNvPr id="30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6476225"/>
          <a:ext cx="304800" cy="428625"/>
        </a:xfrm>
        <a:prstGeom prst="rect">
          <a:avLst/>
        </a:prstGeom>
        <a:noFill/>
      </xdr:spPr>
    </xdr:sp>
    <xdr:clientData/>
  </xdr:twoCellAnchor>
  <xdr:twoCellAnchor editAs="oneCell">
    <xdr:from>
      <xdr:col>4</xdr:col>
      <xdr:colOff>0</xdr:colOff>
      <xdr:row>337</xdr:row>
      <xdr:rowOff>0</xdr:rowOff>
    </xdr:from>
    <xdr:to>
      <xdr:col>4</xdr:col>
      <xdr:colOff>304800</xdr:colOff>
      <xdr:row>342</xdr:row>
      <xdr:rowOff>352425</xdr:rowOff>
    </xdr:to>
    <xdr:sp macro="" textlink="">
      <xdr:nvSpPr>
        <xdr:cNvPr id="30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6476225"/>
          <a:ext cx="304800" cy="428625"/>
        </a:xfrm>
        <a:prstGeom prst="rect">
          <a:avLst/>
        </a:prstGeom>
        <a:noFill/>
      </xdr:spPr>
    </xdr:sp>
    <xdr:clientData/>
  </xdr:twoCellAnchor>
  <xdr:twoCellAnchor editAs="oneCell">
    <xdr:from>
      <xdr:col>4</xdr:col>
      <xdr:colOff>0</xdr:colOff>
      <xdr:row>337</xdr:row>
      <xdr:rowOff>0</xdr:rowOff>
    </xdr:from>
    <xdr:to>
      <xdr:col>4</xdr:col>
      <xdr:colOff>304800</xdr:colOff>
      <xdr:row>342</xdr:row>
      <xdr:rowOff>352425</xdr:rowOff>
    </xdr:to>
    <xdr:sp macro="" textlink="">
      <xdr:nvSpPr>
        <xdr:cNvPr id="30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6476225"/>
          <a:ext cx="304800" cy="428625"/>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31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31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31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31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5</xdr:col>
      <xdr:colOff>0</xdr:colOff>
      <xdr:row>336</xdr:row>
      <xdr:rowOff>0</xdr:rowOff>
    </xdr:from>
    <xdr:to>
      <xdr:col>5</xdr:col>
      <xdr:colOff>304800</xdr:colOff>
      <xdr:row>344</xdr:row>
      <xdr:rowOff>19050</xdr:rowOff>
    </xdr:to>
    <xdr:sp macro="" textlink="">
      <xdr:nvSpPr>
        <xdr:cNvPr id="31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6285725"/>
          <a:ext cx="304800" cy="762000"/>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180975</xdr:rowOff>
    </xdr:to>
    <xdr:sp macro="" textlink="">
      <xdr:nvSpPr>
        <xdr:cNvPr id="31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79047975"/>
          <a:ext cx="304800" cy="619125"/>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180975</xdr:rowOff>
    </xdr:to>
    <xdr:sp macro="" textlink="">
      <xdr:nvSpPr>
        <xdr:cNvPr id="31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79047975"/>
          <a:ext cx="304800" cy="619125"/>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180975</xdr:rowOff>
    </xdr:to>
    <xdr:sp macro="" textlink="">
      <xdr:nvSpPr>
        <xdr:cNvPr id="31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79047975"/>
          <a:ext cx="304800" cy="619125"/>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180975</xdr:rowOff>
    </xdr:to>
    <xdr:sp macro="" textlink="">
      <xdr:nvSpPr>
        <xdr:cNvPr id="31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79047975"/>
          <a:ext cx="304800" cy="619125"/>
        </a:xfrm>
        <a:prstGeom prst="rect">
          <a:avLst/>
        </a:prstGeom>
        <a:noFill/>
      </xdr:spPr>
    </xdr:sp>
    <xdr:clientData/>
  </xdr:twoCellAnchor>
  <xdr:twoCellAnchor editAs="oneCell">
    <xdr:from>
      <xdr:col>4</xdr:col>
      <xdr:colOff>0</xdr:colOff>
      <xdr:row>350</xdr:row>
      <xdr:rowOff>0</xdr:rowOff>
    </xdr:from>
    <xdr:to>
      <xdr:col>4</xdr:col>
      <xdr:colOff>304800</xdr:colOff>
      <xdr:row>355</xdr:row>
      <xdr:rowOff>180975</xdr:rowOff>
    </xdr:to>
    <xdr:sp macro="" textlink="">
      <xdr:nvSpPr>
        <xdr:cNvPr id="31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5</xdr:col>
      <xdr:colOff>0</xdr:colOff>
      <xdr:row>350</xdr:row>
      <xdr:rowOff>0</xdr:rowOff>
    </xdr:from>
    <xdr:to>
      <xdr:col>5</xdr:col>
      <xdr:colOff>304800</xdr:colOff>
      <xdr:row>355</xdr:row>
      <xdr:rowOff>180975</xdr:rowOff>
    </xdr:to>
    <xdr:sp macro="" textlink="">
      <xdr:nvSpPr>
        <xdr:cNvPr id="32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9047975"/>
          <a:ext cx="304800" cy="619125"/>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3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80562450"/>
          <a:ext cx="304800" cy="638175"/>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3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80562450"/>
          <a:ext cx="304800" cy="638175"/>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3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80562450"/>
          <a:ext cx="304800" cy="638175"/>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3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80562450"/>
          <a:ext cx="304800" cy="638175"/>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3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80562450"/>
          <a:ext cx="304800" cy="63817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3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80562450"/>
          <a:ext cx="304800" cy="762000"/>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3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80562450"/>
          <a:ext cx="304800" cy="762000"/>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3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80562450"/>
          <a:ext cx="304800" cy="762000"/>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3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80562450"/>
          <a:ext cx="304800" cy="762000"/>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3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80562450"/>
          <a:ext cx="304800" cy="762000"/>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80562450"/>
          <a:ext cx="304800" cy="762000"/>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80562450"/>
          <a:ext cx="304800" cy="762000"/>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80562450"/>
          <a:ext cx="304800" cy="762000"/>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80562450"/>
          <a:ext cx="304800" cy="762000"/>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80562450"/>
          <a:ext cx="304800" cy="762000"/>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80562450"/>
          <a:ext cx="304800" cy="619125"/>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80562450"/>
          <a:ext cx="304800" cy="619125"/>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80562450"/>
          <a:ext cx="304800" cy="619125"/>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80562450"/>
          <a:ext cx="304800" cy="619125"/>
        </a:xfrm>
        <a:prstGeom prst="rect">
          <a:avLst/>
        </a:prstGeom>
        <a:noFill/>
      </xdr:spPr>
    </xdr:sp>
    <xdr:clientData/>
  </xdr:twoCellAnchor>
  <xdr:twoCellAnchor editAs="oneCell">
    <xdr:from>
      <xdr:col>4</xdr:col>
      <xdr:colOff>0</xdr:colOff>
      <xdr:row>358</xdr:row>
      <xdr:rowOff>0</xdr:rowOff>
    </xdr:from>
    <xdr:to>
      <xdr:col>4</xdr:col>
      <xdr:colOff>304800</xdr:colOff>
      <xdr:row>360</xdr:row>
      <xdr:rowOff>190500</xdr:rowOff>
    </xdr:to>
    <xdr:sp macro="" textlink="">
      <xdr:nvSpPr>
        <xdr:cNvPr id="34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5</xdr:col>
      <xdr:colOff>0</xdr:colOff>
      <xdr:row>358</xdr:row>
      <xdr:rowOff>0</xdr:rowOff>
    </xdr:from>
    <xdr:to>
      <xdr:col>5</xdr:col>
      <xdr:colOff>304800</xdr:colOff>
      <xdr:row>360</xdr:row>
      <xdr:rowOff>190500</xdr:rowOff>
    </xdr:to>
    <xdr:sp macro="" textlink="">
      <xdr:nvSpPr>
        <xdr:cNvPr id="35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80562450"/>
          <a:ext cx="304800" cy="619125"/>
        </a:xfrm>
        <a:prstGeom prst="rect">
          <a:avLst/>
        </a:prstGeom>
        <a:noFill/>
      </xdr:spPr>
    </xdr:sp>
    <xdr:clientData/>
  </xdr:twoCellAnchor>
  <xdr:twoCellAnchor editAs="oneCell">
    <xdr:from>
      <xdr:col>6</xdr:col>
      <xdr:colOff>0</xdr:colOff>
      <xdr:row>350</xdr:row>
      <xdr:rowOff>0</xdr:rowOff>
    </xdr:from>
    <xdr:to>
      <xdr:col>6</xdr:col>
      <xdr:colOff>304800</xdr:colOff>
      <xdr:row>355</xdr:row>
      <xdr:rowOff>200025</xdr:rowOff>
    </xdr:to>
    <xdr:sp macro="" textlink="">
      <xdr:nvSpPr>
        <xdr:cNvPr id="36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79047975"/>
          <a:ext cx="304800" cy="638175"/>
        </a:xfrm>
        <a:prstGeom prst="rect">
          <a:avLst/>
        </a:prstGeom>
        <a:noFill/>
      </xdr:spPr>
    </xdr:sp>
    <xdr:clientData/>
  </xdr:twoCellAnchor>
  <xdr:twoCellAnchor editAs="oneCell">
    <xdr:from>
      <xdr:col>6</xdr:col>
      <xdr:colOff>0</xdr:colOff>
      <xdr:row>350</xdr:row>
      <xdr:rowOff>0</xdr:rowOff>
    </xdr:from>
    <xdr:to>
      <xdr:col>6</xdr:col>
      <xdr:colOff>304800</xdr:colOff>
      <xdr:row>355</xdr:row>
      <xdr:rowOff>200025</xdr:rowOff>
    </xdr:to>
    <xdr:sp macro="" textlink="">
      <xdr:nvSpPr>
        <xdr:cNvPr id="36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79047975"/>
          <a:ext cx="304800" cy="638175"/>
        </a:xfrm>
        <a:prstGeom prst="rect">
          <a:avLst/>
        </a:prstGeom>
        <a:noFill/>
      </xdr:spPr>
    </xdr:sp>
    <xdr:clientData/>
  </xdr:twoCellAnchor>
  <xdr:twoCellAnchor editAs="oneCell">
    <xdr:from>
      <xdr:col>6</xdr:col>
      <xdr:colOff>0</xdr:colOff>
      <xdr:row>350</xdr:row>
      <xdr:rowOff>0</xdr:rowOff>
    </xdr:from>
    <xdr:to>
      <xdr:col>6</xdr:col>
      <xdr:colOff>304800</xdr:colOff>
      <xdr:row>355</xdr:row>
      <xdr:rowOff>200025</xdr:rowOff>
    </xdr:to>
    <xdr:sp macro="" textlink="">
      <xdr:nvSpPr>
        <xdr:cNvPr id="36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79047975"/>
          <a:ext cx="304800" cy="638175"/>
        </a:xfrm>
        <a:prstGeom prst="rect">
          <a:avLst/>
        </a:prstGeom>
        <a:noFill/>
      </xdr:spPr>
    </xdr:sp>
    <xdr:clientData/>
  </xdr:twoCellAnchor>
  <xdr:twoCellAnchor editAs="oneCell">
    <xdr:from>
      <xdr:col>6</xdr:col>
      <xdr:colOff>0</xdr:colOff>
      <xdr:row>350</xdr:row>
      <xdr:rowOff>0</xdr:rowOff>
    </xdr:from>
    <xdr:to>
      <xdr:col>6</xdr:col>
      <xdr:colOff>304800</xdr:colOff>
      <xdr:row>355</xdr:row>
      <xdr:rowOff>200025</xdr:rowOff>
    </xdr:to>
    <xdr:sp macro="" textlink="">
      <xdr:nvSpPr>
        <xdr:cNvPr id="36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79047975"/>
          <a:ext cx="304800" cy="638175"/>
        </a:xfrm>
        <a:prstGeom prst="rect">
          <a:avLst/>
        </a:prstGeom>
        <a:noFill/>
      </xdr:spPr>
    </xdr:sp>
    <xdr:clientData/>
  </xdr:twoCellAnchor>
  <xdr:twoCellAnchor editAs="oneCell">
    <xdr:from>
      <xdr:col>6</xdr:col>
      <xdr:colOff>0</xdr:colOff>
      <xdr:row>350</xdr:row>
      <xdr:rowOff>0</xdr:rowOff>
    </xdr:from>
    <xdr:to>
      <xdr:col>6</xdr:col>
      <xdr:colOff>304800</xdr:colOff>
      <xdr:row>355</xdr:row>
      <xdr:rowOff>200025</xdr:rowOff>
    </xdr:to>
    <xdr:sp macro="" textlink="">
      <xdr:nvSpPr>
        <xdr:cNvPr id="36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79047975"/>
          <a:ext cx="304800" cy="638175"/>
        </a:xfrm>
        <a:prstGeom prst="rect">
          <a:avLst/>
        </a:prstGeom>
        <a:noFill/>
      </xdr:spPr>
    </xdr:sp>
    <xdr:clientData/>
  </xdr:twoCellAnchor>
  <xdr:twoCellAnchor editAs="oneCell">
    <xdr:from>
      <xdr:col>6</xdr:col>
      <xdr:colOff>0</xdr:colOff>
      <xdr:row>350</xdr:row>
      <xdr:rowOff>0</xdr:rowOff>
    </xdr:from>
    <xdr:to>
      <xdr:col>6</xdr:col>
      <xdr:colOff>304800</xdr:colOff>
      <xdr:row>356</xdr:row>
      <xdr:rowOff>38100</xdr:rowOff>
    </xdr:to>
    <xdr:sp macro="" textlink="">
      <xdr:nvSpPr>
        <xdr:cNvPr id="36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79047975"/>
          <a:ext cx="304800" cy="762000"/>
        </a:xfrm>
        <a:prstGeom prst="rect">
          <a:avLst/>
        </a:prstGeom>
        <a:noFill/>
      </xdr:spPr>
    </xdr:sp>
    <xdr:clientData/>
  </xdr:twoCellAnchor>
  <xdr:twoCellAnchor editAs="oneCell">
    <xdr:from>
      <xdr:col>6</xdr:col>
      <xdr:colOff>0</xdr:colOff>
      <xdr:row>350</xdr:row>
      <xdr:rowOff>0</xdr:rowOff>
    </xdr:from>
    <xdr:to>
      <xdr:col>6</xdr:col>
      <xdr:colOff>304800</xdr:colOff>
      <xdr:row>356</xdr:row>
      <xdr:rowOff>38100</xdr:rowOff>
    </xdr:to>
    <xdr:sp macro="" textlink="">
      <xdr:nvSpPr>
        <xdr:cNvPr id="36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79047975"/>
          <a:ext cx="304800" cy="762000"/>
        </a:xfrm>
        <a:prstGeom prst="rect">
          <a:avLst/>
        </a:prstGeom>
        <a:noFill/>
      </xdr:spPr>
    </xdr:sp>
    <xdr:clientData/>
  </xdr:twoCellAnchor>
  <xdr:twoCellAnchor editAs="oneCell">
    <xdr:from>
      <xdr:col>6</xdr:col>
      <xdr:colOff>0</xdr:colOff>
      <xdr:row>350</xdr:row>
      <xdr:rowOff>0</xdr:rowOff>
    </xdr:from>
    <xdr:to>
      <xdr:col>6</xdr:col>
      <xdr:colOff>304800</xdr:colOff>
      <xdr:row>356</xdr:row>
      <xdr:rowOff>38100</xdr:rowOff>
    </xdr:to>
    <xdr:sp macro="" textlink="">
      <xdr:nvSpPr>
        <xdr:cNvPr id="36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79047975"/>
          <a:ext cx="304800" cy="762000"/>
        </a:xfrm>
        <a:prstGeom prst="rect">
          <a:avLst/>
        </a:prstGeom>
        <a:noFill/>
      </xdr:spPr>
    </xdr:sp>
    <xdr:clientData/>
  </xdr:twoCellAnchor>
  <xdr:twoCellAnchor editAs="oneCell">
    <xdr:from>
      <xdr:col>6</xdr:col>
      <xdr:colOff>0</xdr:colOff>
      <xdr:row>350</xdr:row>
      <xdr:rowOff>0</xdr:rowOff>
    </xdr:from>
    <xdr:to>
      <xdr:col>6</xdr:col>
      <xdr:colOff>304800</xdr:colOff>
      <xdr:row>356</xdr:row>
      <xdr:rowOff>38100</xdr:rowOff>
    </xdr:to>
    <xdr:sp macro="" textlink="">
      <xdr:nvSpPr>
        <xdr:cNvPr id="36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79047975"/>
          <a:ext cx="304800" cy="762000"/>
        </a:xfrm>
        <a:prstGeom prst="rect">
          <a:avLst/>
        </a:prstGeom>
        <a:noFill/>
      </xdr:spPr>
    </xdr:sp>
    <xdr:clientData/>
  </xdr:twoCellAnchor>
  <xdr:twoCellAnchor editAs="oneCell">
    <xdr:from>
      <xdr:col>6</xdr:col>
      <xdr:colOff>0</xdr:colOff>
      <xdr:row>350</xdr:row>
      <xdr:rowOff>0</xdr:rowOff>
    </xdr:from>
    <xdr:to>
      <xdr:col>6</xdr:col>
      <xdr:colOff>304800</xdr:colOff>
      <xdr:row>356</xdr:row>
      <xdr:rowOff>38100</xdr:rowOff>
    </xdr:to>
    <xdr:sp macro="" textlink="">
      <xdr:nvSpPr>
        <xdr:cNvPr id="36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79047975"/>
          <a:ext cx="304800" cy="762000"/>
        </a:xfrm>
        <a:prstGeom prst="rect">
          <a:avLst/>
        </a:prstGeom>
        <a:noFill/>
      </xdr:spPr>
    </xdr:sp>
    <xdr:clientData/>
  </xdr:twoCellAnchor>
  <xdr:twoCellAnchor editAs="oneCell">
    <xdr:from>
      <xdr:col>6</xdr:col>
      <xdr:colOff>0</xdr:colOff>
      <xdr:row>351</xdr:row>
      <xdr:rowOff>0</xdr:rowOff>
    </xdr:from>
    <xdr:to>
      <xdr:col>6</xdr:col>
      <xdr:colOff>304800</xdr:colOff>
      <xdr:row>355</xdr:row>
      <xdr:rowOff>9525</xdr:rowOff>
    </xdr:to>
    <xdr:sp macro="" textlink="">
      <xdr:nvSpPr>
        <xdr:cNvPr id="37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79238475"/>
          <a:ext cx="304800" cy="428625"/>
        </a:xfrm>
        <a:prstGeom prst="rect">
          <a:avLst/>
        </a:prstGeom>
        <a:noFill/>
      </xdr:spPr>
    </xdr:sp>
    <xdr:clientData/>
  </xdr:twoCellAnchor>
  <xdr:twoCellAnchor editAs="oneCell">
    <xdr:from>
      <xdr:col>6</xdr:col>
      <xdr:colOff>0</xdr:colOff>
      <xdr:row>351</xdr:row>
      <xdr:rowOff>0</xdr:rowOff>
    </xdr:from>
    <xdr:to>
      <xdr:col>6</xdr:col>
      <xdr:colOff>304800</xdr:colOff>
      <xdr:row>355</xdr:row>
      <xdr:rowOff>9525</xdr:rowOff>
    </xdr:to>
    <xdr:sp macro="" textlink="">
      <xdr:nvSpPr>
        <xdr:cNvPr id="37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79238475"/>
          <a:ext cx="304800" cy="428625"/>
        </a:xfrm>
        <a:prstGeom prst="rect">
          <a:avLst/>
        </a:prstGeom>
        <a:noFill/>
      </xdr:spPr>
    </xdr:sp>
    <xdr:clientData/>
  </xdr:twoCellAnchor>
  <xdr:twoCellAnchor editAs="oneCell">
    <xdr:from>
      <xdr:col>6</xdr:col>
      <xdr:colOff>0</xdr:colOff>
      <xdr:row>351</xdr:row>
      <xdr:rowOff>0</xdr:rowOff>
    </xdr:from>
    <xdr:to>
      <xdr:col>6</xdr:col>
      <xdr:colOff>304800</xdr:colOff>
      <xdr:row>355</xdr:row>
      <xdr:rowOff>9525</xdr:rowOff>
    </xdr:to>
    <xdr:sp macro="" textlink="">
      <xdr:nvSpPr>
        <xdr:cNvPr id="37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79238475"/>
          <a:ext cx="304800" cy="428625"/>
        </a:xfrm>
        <a:prstGeom prst="rect">
          <a:avLst/>
        </a:prstGeom>
        <a:noFill/>
      </xdr:spPr>
    </xdr:sp>
    <xdr:clientData/>
  </xdr:twoCellAnchor>
  <xdr:twoCellAnchor editAs="oneCell">
    <xdr:from>
      <xdr:col>6</xdr:col>
      <xdr:colOff>0</xdr:colOff>
      <xdr:row>351</xdr:row>
      <xdr:rowOff>0</xdr:rowOff>
    </xdr:from>
    <xdr:to>
      <xdr:col>6</xdr:col>
      <xdr:colOff>304800</xdr:colOff>
      <xdr:row>355</xdr:row>
      <xdr:rowOff>9525</xdr:rowOff>
    </xdr:to>
    <xdr:sp macro="" textlink="">
      <xdr:nvSpPr>
        <xdr:cNvPr id="37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79238475"/>
          <a:ext cx="304800" cy="428625"/>
        </a:xfrm>
        <a:prstGeom prst="rect">
          <a:avLst/>
        </a:prstGeom>
        <a:noFill/>
      </xdr:spPr>
    </xdr:sp>
    <xdr:clientData/>
  </xdr:twoCellAnchor>
  <xdr:twoCellAnchor editAs="oneCell">
    <xdr:from>
      <xdr:col>6</xdr:col>
      <xdr:colOff>0</xdr:colOff>
      <xdr:row>351</xdr:row>
      <xdr:rowOff>0</xdr:rowOff>
    </xdr:from>
    <xdr:to>
      <xdr:col>6</xdr:col>
      <xdr:colOff>304800</xdr:colOff>
      <xdr:row>355</xdr:row>
      <xdr:rowOff>9525</xdr:rowOff>
    </xdr:to>
    <xdr:sp macro="" textlink="">
      <xdr:nvSpPr>
        <xdr:cNvPr id="37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79238475"/>
          <a:ext cx="304800" cy="428625"/>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37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37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37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37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5</xdr:col>
      <xdr:colOff>0</xdr:colOff>
      <xdr:row>350</xdr:row>
      <xdr:rowOff>0</xdr:rowOff>
    </xdr:from>
    <xdr:to>
      <xdr:col>5</xdr:col>
      <xdr:colOff>304800</xdr:colOff>
      <xdr:row>356</xdr:row>
      <xdr:rowOff>38100</xdr:rowOff>
    </xdr:to>
    <xdr:sp macro="" textlink="">
      <xdr:nvSpPr>
        <xdr:cNvPr id="37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9047975"/>
          <a:ext cx="304800" cy="762000"/>
        </a:xfrm>
        <a:prstGeom prst="rect">
          <a:avLst/>
        </a:prstGeom>
        <a:noFill/>
      </xdr:spPr>
    </xdr:sp>
    <xdr:clientData/>
  </xdr:twoCellAnchor>
  <xdr:twoCellAnchor editAs="oneCell">
    <xdr:from>
      <xdr:col>6</xdr:col>
      <xdr:colOff>0</xdr:colOff>
      <xdr:row>343</xdr:row>
      <xdr:rowOff>0</xdr:rowOff>
    </xdr:from>
    <xdr:to>
      <xdr:col>6</xdr:col>
      <xdr:colOff>304800</xdr:colOff>
      <xdr:row>351</xdr:row>
      <xdr:rowOff>95250</xdr:rowOff>
    </xdr:to>
    <xdr:sp macro="" textlink="">
      <xdr:nvSpPr>
        <xdr:cNvPr id="38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77666850"/>
          <a:ext cx="304800" cy="638175"/>
        </a:xfrm>
        <a:prstGeom prst="rect">
          <a:avLst/>
        </a:prstGeom>
        <a:noFill/>
      </xdr:spPr>
    </xdr:sp>
    <xdr:clientData/>
  </xdr:twoCellAnchor>
  <xdr:twoCellAnchor editAs="oneCell">
    <xdr:from>
      <xdr:col>6</xdr:col>
      <xdr:colOff>0</xdr:colOff>
      <xdr:row>343</xdr:row>
      <xdr:rowOff>0</xdr:rowOff>
    </xdr:from>
    <xdr:to>
      <xdr:col>6</xdr:col>
      <xdr:colOff>304800</xdr:colOff>
      <xdr:row>351</xdr:row>
      <xdr:rowOff>95250</xdr:rowOff>
    </xdr:to>
    <xdr:sp macro="" textlink="">
      <xdr:nvSpPr>
        <xdr:cNvPr id="38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77666850"/>
          <a:ext cx="304800" cy="638175"/>
        </a:xfrm>
        <a:prstGeom prst="rect">
          <a:avLst/>
        </a:prstGeom>
        <a:noFill/>
      </xdr:spPr>
    </xdr:sp>
    <xdr:clientData/>
  </xdr:twoCellAnchor>
  <xdr:twoCellAnchor editAs="oneCell">
    <xdr:from>
      <xdr:col>6</xdr:col>
      <xdr:colOff>0</xdr:colOff>
      <xdr:row>343</xdr:row>
      <xdr:rowOff>0</xdr:rowOff>
    </xdr:from>
    <xdr:to>
      <xdr:col>6</xdr:col>
      <xdr:colOff>304800</xdr:colOff>
      <xdr:row>351</xdr:row>
      <xdr:rowOff>95250</xdr:rowOff>
    </xdr:to>
    <xdr:sp macro="" textlink="">
      <xdr:nvSpPr>
        <xdr:cNvPr id="38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77666850"/>
          <a:ext cx="304800" cy="638175"/>
        </a:xfrm>
        <a:prstGeom prst="rect">
          <a:avLst/>
        </a:prstGeom>
        <a:noFill/>
      </xdr:spPr>
    </xdr:sp>
    <xdr:clientData/>
  </xdr:twoCellAnchor>
  <xdr:twoCellAnchor editAs="oneCell">
    <xdr:from>
      <xdr:col>6</xdr:col>
      <xdr:colOff>0</xdr:colOff>
      <xdr:row>343</xdr:row>
      <xdr:rowOff>0</xdr:rowOff>
    </xdr:from>
    <xdr:to>
      <xdr:col>6</xdr:col>
      <xdr:colOff>304800</xdr:colOff>
      <xdr:row>351</xdr:row>
      <xdr:rowOff>95250</xdr:rowOff>
    </xdr:to>
    <xdr:sp macro="" textlink="">
      <xdr:nvSpPr>
        <xdr:cNvPr id="38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77666850"/>
          <a:ext cx="304800" cy="638175"/>
        </a:xfrm>
        <a:prstGeom prst="rect">
          <a:avLst/>
        </a:prstGeom>
        <a:noFill/>
      </xdr:spPr>
    </xdr:sp>
    <xdr:clientData/>
  </xdr:twoCellAnchor>
  <xdr:twoCellAnchor editAs="oneCell">
    <xdr:from>
      <xdr:col>6</xdr:col>
      <xdr:colOff>0</xdr:colOff>
      <xdr:row>343</xdr:row>
      <xdr:rowOff>0</xdr:rowOff>
    </xdr:from>
    <xdr:to>
      <xdr:col>6</xdr:col>
      <xdr:colOff>304800</xdr:colOff>
      <xdr:row>351</xdr:row>
      <xdr:rowOff>95250</xdr:rowOff>
    </xdr:to>
    <xdr:sp macro="" textlink="">
      <xdr:nvSpPr>
        <xdr:cNvPr id="38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77666850"/>
          <a:ext cx="304800" cy="638175"/>
        </a:xfrm>
        <a:prstGeom prst="rect">
          <a:avLst/>
        </a:prstGeom>
        <a:noFill/>
      </xdr:spPr>
    </xdr:sp>
    <xdr:clientData/>
  </xdr:twoCellAnchor>
  <xdr:twoCellAnchor editAs="oneCell">
    <xdr:from>
      <xdr:col>6</xdr:col>
      <xdr:colOff>0</xdr:colOff>
      <xdr:row>343</xdr:row>
      <xdr:rowOff>0</xdr:rowOff>
    </xdr:from>
    <xdr:to>
      <xdr:col>6</xdr:col>
      <xdr:colOff>304800</xdr:colOff>
      <xdr:row>352</xdr:row>
      <xdr:rowOff>57150</xdr:rowOff>
    </xdr:to>
    <xdr:sp macro="" textlink="">
      <xdr:nvSpPr>
        <xdr:cNvPr id="38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77666850"/>
          <a:ext cx="304800" cy="762000"/>
        </a:xfrm>
        <a:prstGeom prst="rect">
          <a:avLst/>
        </a:prstGeom>
        <a:noFill/>
      </xdr:spPr>
    </xdr:sp>
    <xdr:clientData/>
  </xdr:twoCellAnchor>
  <xdr:twoCellAnchor editAs="oneCell">
    <xdr:from>
      <xdr:col>6</xdr:col>
      <xdr:colOff>0</xdr:colOff>
      <xdr:row>343</xdr:row>
      <xdr:rowOff>0</xdr:rowOff>
    </xdr:from>
    <xdr:to>
      <xdr:col>6</xdr:col>
      <xdr:colOff>304800</xdr:colOff>
      <xdr:row>352</xdr:row>
      <xdr:rowOff>57150</xdr:rowOff>
    </xdr:to>
    <xdr:sp macro="" textlink="">
      <xdr:nvSpPr>
        <xdr:cNvPr id="38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77666850"/>
          <a:ext cx="304800" cy="762000"/>
        </a:xfrm>
        <a:prstGeom prst="rect">
          <a:avLst/>
        </a:prstGeom>
        <a:noFill/>
      </xdr:spPr>
    </xdr:sp>
    <xdr:clientData/>
  </xdr:twoCellAnchor>
  <xdr:twoCellAnchor editAs="oneCell">
    <xdr:from>
      <xdr:col>6</xdr:col>
      <xdr:colOff>0</xdr:colOff>
      <xdr:row>343</xdr:row>
      <xdr:rowOff>0</xdr:rowOff>
    </xdr:from>
    <xdr:to>
      <xdr:col>6</xdr:col>
      <xdr:colOff>304800</xdr:colOff>
      <xdr:row>352</xdr:row>
      <xdr:rowOff>57150</xdr:rowOff>
    </xdr:to>
    <xdr:sp macro="" textlink="">
      <xdr:nvSpPr>
        <xdr:cNvPr id="38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77666850"/>
          <a:ext cx="304800" cy="762000"/>
        </a:xfrm>
        <a:prstGeom prst="rect">
          <a:avLst/>
        </a:prstGeom>
        <a:noFill/>
      </xdr:spPr>
    </xdr:sp>
    <xdr:clientData/>
  </xdr:twoCellAnchor>
  <xdr:twoCellAnchor editAs="oneCell">
    <xdr:from>
      <xdr:col>6</xdr:col>
      <xdr:colOff>0</xdr:colOff>
      <xdr:row>343</xdr:row>
      <xdr:rowOff>0</xdr:rowOff>
    </xdr:from>
    <xdr:to>
      <xdr:col>6</xdr:col>
      <xdr:colOff>304800</xdr:colOff>
      <xdr:row>352</xdr:row>
      <xdr:rowOff>57150</xdr:rowOff>
    </xdr:to>
    <xdr:sp macro="" textlink="">
      <xdr:nvSpPr>
        <xdr:cNvPr id="38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77666850"/>
          <a:ext cx="304800" cy="762000"/>
        </a:xfrm>
        <a:prstGeom prst="rect">
          <a:avLst/>
        </a:prstGeom>
        <a:noFill/>
      </xdr:spPr>
    </xdr:sp>
    <xdr:clientData/>
  </xdr:twoCellAnchor>
  <xdr:twoCellAnchor editAs="oneCell">
    <xdr:from>
      <xdr:col>6</xdr:col>
      <xdr:colOff>0</xdr:colOff>
      <xdr:row>343</xdr:row>
      <xdr:rowOff>0</xdr:rowOff>
    </xdr:from>
    <xdr:to>
      <xdr:col>6</xdr:col>
      <xdr:colOff>304800</xdr:colOff>
      <xdr:row>352</xdr:row>
      <xdr:rowOff>57150</xdr:rowOff>
    </xdr:to>
    <xdr:sp macro="" textlink="">
      <xdr:nvSpPr>
        <xdr:cNvPr id="38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77666850"/>
          <a:ext cx="304800" cy="762000"/>
        </a:xfrm>
        <a:prstGeom prst="rect">
          <a:avLst/>
        </a:prstGeom>
        <a:noFill/>
      </xdr:spPr>
    </xdr:sp>
    <xdr:clientData/>
  </xdr:twoCellAnchor>
  <xdr:twoCellAnchor editAs="oneCell">
    <xdr:from>
      <xdr:col>6</xdr:col>
      <xdr:colOff>0</xdr:colOff>
      <xdr:row>344</xdr:row>
      <xdr:rowOff>0</xdr:rowOff>
    </xdr:from>
    <xdr:to>
      <xdr:col>6</xdr:col>
      <xdr:colOff>304800</xdr:colOff>
      <xdr:row>346</xdr:row>
      <xdr:rowOff>66675</xdr:rowOff>
    </xdr:to>
    <xdr:sp macro="" textlink="">
      <xdr:nvSpPr>
        <xdr:cNvPr id="39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77857350"/>
          <a:ext cx="304800" cy="428625"/>
        </a:xfrm>
        <a:prstGeom prst="rect">
          <a:avLst/>
        </a:prstGeom>
        <a:noFill/>
      </xdr:spPr>
    </xdr:sp>
    <xdr:clientData/>
  </xdr:twoCellAnchor>
  <xdr:twoCellAnchor editAs="oneCell">
    <xdr:from>
      <xdr:col>6</xdr:col>
      <xdr:colOff>0</xdr:colOff>
      <xdr:row>344</xdr:row>
      <xdr:rowOff>0</xdr:rowOff>
    </xdr:from>
    <xdr:to>
      <xdr:col>6</xdr:col>
      <xdr:colOff>304800</xdr:colOff>
      <xdr:row>346</xdr:row>
      <xdr:rowOff>66675</xdr:rowOff>
    </xdr:to>
    <xdr:sp macro="" textlink="">
      <xdr:nvSpPr>
        <xdr:cNvPr id="39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77857350"/>
          <a:ext cx="304800" cy="428625"/>
        </a:xfrm>
        <a:prstGeom prst="rect">
          <a:avLst/>
        </a:prstGeom>
        <a:noFill/>
      </xdr:spPr>
    </xdr:sp>
    <xdr:clientData/>
  </xdr:twoCellAnchor>
  <xdr:twoCellAnchor editAs="oneCell">
    <xdr:from>
      <xdr:col>6</xdr:col>
      <xdr:colOff>0</xdr:colOff>
      <xdr:row>344</xdr:row>
      <xdr:rowOff>0</xdr:rowOff>
    </xdr:from>
    <xdr:to>
      <xdr:col>6</xdr:col>
      <xdr:colOff>304800</xdr:colOff>
      <xdr:row>346</xdr:row>
      <xdr:rowOff>66675</xdr:rowOff>
    </xdr:to>
    <xdr:sp macro="" textlink="">
      <xdr:nvSpPr>
        <xdr:cNvPr id="39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77857350"/>
          <a:ext cx="304800" cy="428625"/>
        </a:xfrm>
        <a:prstGeom prst="rect">
          <a:avLst/>
        </a:prstGeom>
        <a:noFill/>
      </xdr:spPr>
    </xdr:sp>
    <xdr:clientData/>
  </xdr:twoCellAnchor>
  <xdr:twoCellAnchor editAs="oneCell">
    <xdr:from>
      <xdr:col>6</xdr:col>
      <xdr:colOff>0</xdr:colOff>
      <xdr:row>344</xdr:row>
      <xdr:rowOff>0</xdr:rowOff>
    </xdr:from>
    <xdr:to>
      <xdr:col>6</xdr:col>
      <xdr:colOff>304800</xdr:colOff>
      <xdr:row>346</xdr:row>
      <xdr:rowOff>66675</xdr:rowOff>
    </xdr:to>
    <xdr:sp macro="" textlink="">
      <xdr:nvSpPr>
        <xdr:cNvPr id="39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77857350"/>
          <a:ext cx="304800" cy="428625"/>
        </a:xfrm>
        <a:prstGeom prst="rect">
          <a:avLst/>
        </a:prstGeom>
        <a:noFill/>
      </xdr:spPr>
    </xdr:sp>
    <xdr:clientData/>
  </xdr:twoCellAnchor>
  <xdr:twoCellAnchor editAs="oneCell">
    <xdr:from>
      <xdr:col>6</xdr:col>
      <xdr:colOff>0</xdr:colOff>
      <xdr:row>344</xdr:row>
      <xdr:rowOff>0</xdr:rowOff>
    </xdr:from>
    <xdr:to>
      <xdr:col>6</xdr:col>
      <xdr:colOff>304800</xdr:colOff>
      <xdr:row>346</xdr:row>
      <xdr:rowOff>66675</xdr:rowOff>
    </xdr:to>
    <xdr:sp macro="" textlink="">
      <xdr:nvSpPr>
        <xdr:cNvPr id="39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77857350"/>
          <a:ext cx="304800" cy="42862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39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39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39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39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39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0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0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0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0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0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0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0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0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0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0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1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1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1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1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1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4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4924425"/>
          <a:ext cx="304800" cy="428625"/>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4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6524625"/>
          <a:ext cx="304800" cy="571500"/>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4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7953375"/>
          <a:ext cx="304800" cy="86346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4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7953375"/>
          <a:ext cx="304800" cy="86346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4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7953375"/>
          <a:ext cx="304800" cy="86346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4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7953375"/>
          <a:ext cx="304800" cy="86346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4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7953375"/>
          <a:ext cx="304800" cy="863462"/>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61292</xdr:rowOff>
    </xdr:to>
    <xdr:sp macro="" textlink="">
      <xdr:nvSpPr>
        <xdr:cNvPr id="4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4419600" y="9667875"/>
          <a:ext cx="304800" cy="1004267"/>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61292</xdr:rowOff>
    </xdr:to>
    <xdr:sp macro="" textlink="">
      <xdr:nvSpPr>
        <xdr:cNvPr id="4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4419600" y="9667875"/>
          <a:ext cx="304800" cy="1004267"/>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61292</xdr:rowOff>
    </xdr:to>
    <xdr:sp macro="" textlink="">
      <xdr:nvSpPr>
        <xdr:cNvPr id="4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4419600" y="9667875"/>
          <a:ext cx="304800" cy="1004267"/>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61292</xdr:rowOff>
    </xdr:to>
    <xdr:sp macro="" textlink="">
      <xdr:nvSpPr>
        <xdr:cNvPr id="4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4419600" y="9667875"/>
          <a:ext cx="304800" cy="1004267"/>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61292</xdr:rowOff>
    </xdr:to>
    <xdr:sp macro="" textlink="">
      <xdr:nvSpPr>
        <xdr:cNvPr id="4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4419600" y="9667875"/>
          <a:ext cx="304800" cy="1004267"/>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4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6419850" y="9667875"/>
          <a:ext cx="304800" cy="428625"/>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4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6419850" y="9667875"/>
          <a:ext cx="304800" cy="428625"/>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4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6419850" y="9667875"/>
          <a:ext cx="304800" cy="428625"/>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4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6419850" y="9667875"/>
          <a:ext cx="304800" cy="428625"/>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4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6419850" y="9667875"/>
          <a:ext cx="304800" cy="428625"/>
        </a:xfrm>
        <a:prstGeom prst="rect">
          <a:avLst/>
        </a:prstGeom>
        <a:noFill/>
      </xdr:spPr>
    </xdr:sp>
    <xdr:clientData/>
  </xdr:twoCellAnchor>
  <xdr:twoCellAnchor editAs="oneCell">
    <xdr:from>
      <xdr:col>4</xdr:col>
      <xdr:colOff>0</xdr:colOff>
      <xdr:row>277</xdr:row>
      <xdr:rowOff>0</xdr:rowOff>
    </xdr:from>
    <xdr:to>
      <xdr:col>4</xdr:col>
      <xdr:colOff>200025</xdr:colOff>
      <xdr:row>277</xdr:row>
      <xdr:rowOff>161925</xdr:rowOff>
    </xdr:to>
    <xdr:pic>
      <xdr:nvPicPr>
        <xdr:cNvPr id="440" name="Picture 10" descr="https://rrmaquinas.vtexassets.com/arquivos/wdt-rrmaquinas-burger-alt.png?v=637158672984470000">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srcRect/>
        <a:stretch>
          <a:fillRect/>
        </a:stretch>
      </xdr:blipFill>
      <xdr:spPr bwMode="auto">
        <a:xfrm>
          <a:off x="4419600" y="64427100"/>
          <a:ext cx="200025" cy="161925"/>
        </a:xfrm>
        <a:prstGeom prst="rect">
          <a:avLst/>
        </a:prstGeom>
        <a:noFill/>
      </xdr:spPr>
    </xdr:pic>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4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4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4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4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4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4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4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4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4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4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3448050"/>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4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3448050"/>
          <a:ext cx="304800" cy="857250"/>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142874</xdr:rowOff>
    </xdr:to>
    <xdr:sp macro="" textlink="">
      <xdr:nvSpPr>
        <xdr:cNvPr id="4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3448050"/>
          <a:ext cx="304800" cy="857249"/>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142874</xdr:rowOff>
    </xdr:to>
    <xdr:sp macro="" textlink="">
      <xdr:nvSpPr>
        <xdr:cNvPr id="4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3448050"/>
          <a:ext cx="304800" cy="857249"/>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142874</xdr:rowOff>
    </xdr:to>
    <xdr:sp macro="" textlink="">
      <xdr:nvSpPr>
        <xdr:cNvPr id="4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3448050"/>
          <a:ext cx="304800" cy="857249"/>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142874</xdr:rowOff>
    </xdr:to>
    <xdr:sp macro="" textlink="">
      <xdr:nvSpPr>
        <xdr:cNvPr id="4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3448050"/>
          <a:ext cx="304800" cy="857249"/>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142874</xdr:rowOff>
    </xdr:to>
    <xdr:sp macro="" textlink="">
      <xdr:nvSpPr>
        <xdr:cNvPr id="4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3448050"/>
          <a:ext cx="304800" cy="857249"/>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4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9667875"/>
          <a:ext cx="304800" cy="7205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4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9667875"/>
          <a:ext cx="304800" cy="7205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4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9667875"/>
          <a:ext cx="304800" cy="7205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4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9667875"/>
          <a:ext cx="304800" cy="7205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4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9667875"/>
          <a:ext cx="304800" cy="720587"/>
        </a:xfrm>
        <a:prstGeom prst="rect">
          <a:avLst/>
        </a:prstGeom>
        <a:noFill/>
      </xdr:spPr>
    </xdr:sp>
    <xdr:clientData/>
  </xdr:twoCellAnchor>
  <xdr:twoCellAnchor editAs="oneCell">
    <xdr:from>
      <xdr:col>5</xdr:col>
      <xdr:colOff>0</xdr:colOff>
      <xdr:row>50</xdr:row>
      <xdr:rowOff>0</xdr:rowOff>
    </xdr:from>
    <xdr:to>
      <xdr:col>5</xdr:col>
      <xdr:colOff>304800</xdr:colOff>
      <xdr:row>57</xdr:row>
      <xdr:rowOff>158612</xdr:rowOff>
    </xdr:to>
    <xdr:sp macro="" textlink="">
      <xdr:nvSpPr>
        <xdr:cNvPr id="4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11144250"/>
          <a:ext cx="304800" cy="625337"/>
        </a:xfrm>
        <a:prstGeom prst="rect">
          <a:avLst/>
        </a:prstGeom>
        <a:noFill/>
      </xdr:spPr>
    </xdr:sp>
    <xdr:clientData/>
  </xdr:twoCellAnchor>
  <xdr:twoCellAnchor editAs="oneCell">
    <xdr:from>
      <xdr:col>5</xdr:col>
      <xdr:colOff>0</xdr:colOff>
      <xdr:row>50</xdr:row>
      <xdr:rowOff>0</xdr:rowOff>
    </xdr:from>
    <xdr:to>
      <xdr:col>5</xdr:col>
      <xdr:colOff>304800</xdr:colOff>
      <xdr:row>57</xdr:row>
      <xdr:rowOff>158612</xdr:rowOff>
    </xdr:to>
    <xdr:sp macro="" textlink="">
      <xdr:nvSpPr>
        <xdr:cNvPr id="4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11144250"/>
          <a:ext cx="304800" cy="625337"/>
        </a:xfrm>
        <a:prstGeom prst="rect">
          <a:avLst/>
        </a:prstGeom>
        <a:noFill/>
      </xdr:spPr>
    </xdr:sp>
    <xdr:clientData/>
  </xdr:twoCellAnchor>
  <xdr:twoCellAnchor editAs="oneCell">
    <xdr:from>
      <xdr:col>5</xdr:col>
      <xdr:colOff>0</xdr:colOff>
      <xdr:row>50</xdr:row>
      <xdr:rowOff>0</xdr:rowOff>
    </xdr:from>
    <xdr:to>
      <xdr:col>5</xdr:col>
      <xdr:colOff>304800</xdr:colOff>
      <xdr:row>57</xdr:row>
      <xdr:rowOff>158612</xdr:rowOff>
    </xdr:to>
    <xdr:sp macro="" textlink="">
      <xdr:nvSpPr>
        <xdr:cNvPr id="4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11144250"/>
          <a:ext cx="304800" cy="625337"/>
        </a:xfrm>
        <a:prstGeom prst="rect">
          <a:avLst/>
        </a:prstGeom>
        <a:noFill/>
      </xdr:spPr>
    </xdr:sp>
    <xdr:clientData/>
  </xdr:twoCellAnchor>
  <xdr:twoCellAnchor editAs="oneCell">
    <xdr:from>
      <xdr:col>5</xdr:col>
      <xdr:colOff>0</xdr:colOff>
      <xdr:row>50</xdr:row>
      <xdr:rowOff>0</xdr:rowOff>
    </xdr:from>
    <xdr:to>
      <xdr:col>5</xdr:col>
      <xdr:colOff>304800</xdr:colOff>
      <xdr:row>57</xdr:row>
      <xdr:rowOff>158612</xdr:rowOff>
    </xdr:to>
    <xdr:sp macro="" textlink="">
      <xdr:nvSpPr>
        <xdr:cNvPr id="4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11144250"/>
          <a:ext cx="304800" cy="625337"/>
        </a:xfrm>
        <a:prstGeom prst="rect">
          <a:avLst/>
        </a:prstGeom>
        <a:noFill/>
      </xdr:spPr>
    </xdr:sp>
    <xdr:clientData/>
  </xdr:twoCellAnchor>
  <xdr:twoCellAnchor editAs="oneCell">
    <xdr:from>
      <xdr:col>5</xdr:col>
      <xdr:colOff>0</xdr:colOff>
      <xdr:row>50</xdr:row>
      <xdr:rowOff>0</xdr:rowOff>
    </xdr:from>
    <xdr:to>
      <xdr:col>5</xdr:col>
      <xdr:colOff>304800</xdr:colOff>
      <xdr:row>57</xdr:row>
      <xdr:rowOff>158612</xdr:rowOff>
    </xdr:to>
    <xdr:sp macro="" textlink="">
      <xdr:nvSpPr>
        <xdr:cNvPr id="4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11144250"/>
          <a:ext cx="304800" cy="625337"/>
        </a:xfrm>
        <a:prstGeom prst="rect">
          <a:avLst/>
        </a:prstGeom>
        <a:noFill/>
      </xdr:spPr>
    </xdr:sp>
    <xdr:clientData/>
  </xdr:twoCellAnchor>
  <xdr:twoCellAnchor editAs="oneCell">
    <xdr:from>
      <xdr:col>6</xdr:col>
      <xdr:colOff>0</xdr:colOff>
      <xdr:row>50</xdr:row>
      <xdr:rowOff>0</xdr:rowOff>
    </xdr:from>
    <xdr:to>
      <xdr:col>6</xdr:col>
      <xdr:colOff>304800</xdr:colOff>
      <xdr:row>56</xdr:row>
      <xdr:rowOff>142875</xdr:rowOff>
    </xdr:to>
    <xdr:sp macro="" textlink="">
      <xdr:nvSpPr>
        <xdr:cNvPr id="4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6419850" y="11144250"/>
          <a:ext cx="304800" cy="476250"/>
        </a:xfrm>
        <a:prstGeom prst="rect">
          <a:avLst/>
        </a:prstGeom>
        <a:noFill/>
      </xdr:spPr>
    </xdr:sp>
    <xdr:clientData/>
  </xdr:twoCellAnchor>
  <xdr:twoCellAnchor editAs="oneCell">
    <xdr:from>
      <xdr:col>6</xdr:col>
      <xdr:colOff>0</xdr:colOff>
      <xdr:row>50</xdr:row>
      <xdr:rowOff>0</xdr:rowOff>
    </xdr:from>
    <xdr:to>
      <xdr:col>6</xdr:col>
      <xdr:colOff>304800</xdr:colOff>
      <xdr:row>56</xdr:row>
      <xdr:rowOff>142875</xdr:rowOff>
    </xdr:to>
    <xdr:sp macro="" textlink="">
      <xdr:nvSpPr>
        <xdr:cNvPr id="4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6419850" y="11144250"/>
          <a:ext cx="304800" cy="476250"/>
        </a:xfrm>
        <a:prstGeom prst="rect">
          <a:avLst/>
        </a:prstGeom>
        <a:noFill/>
      </xdr:spPr>
    </xdr:sp>
    <xdr:clientData/>
  </xdr:twoCellAnchor>
  <xdr:twoCellAnchor editAs="oneCell">
    <xdr:from>
      <xdr:col>6</xdr:col>
      <xdr:colOff>0</xdr:colOff>
      <xdr:row>50</xdr:row>
      <xdr:rowOff>0</xdr:rowOff>
    </xdr:from>
    <xdr:to>
      <xdr:col>6</xdr:col>
      <xdr:colOff>304800</xdr:colOff>
      <xdr:row>56</xdr:row>
      <xdr:rowOff>142875</xdr:rowOff>
    </xdr:to>
    <xdr:sp macro="" textlink="">
      <xdr:nvSpPr>
        <xdr:cNvPr id="4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6419850" y="11144250"/>
          <a:ext cx="304800" cy="476250"/>
        </a:xfrm>
        <a:prstGeom prst="rect">
          <a:avLst/>
        </a:prstGeom>
        <a:noFill/>
      </xdr:spPr>
    </xdr:sp>
    <xdr:clientData/>
  </xdr:twoCellAnchor>
  <xdr:twoCellAnchor editAs="oneCell">
    <xdr:from>
      <xdr:col>6</xdr:col>
      <xdr:colOff>0</xdr:colOff>
      <xdr:row>50</xdr:row>
      <xdr:rowOff>0</xdr:rowOff>
    </xdr:from>
    <xdr:to>
      <xdr:col>6</xdr:col>
      <xdr:colOff>304800</xdr:colOff>
      <xdr:row>56</xdr:row>
      <xdr:rowOff>142875</xdr:rowOff>
    </xdr:to>
    <xdr:sp macro="" textlink="">
      <xdr:nvSpPr>
        <xdr:cNvPr id="4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6419850" y="11144250"/>
          <a:ext cx="304800" cy="476250"/>
        </a:xfrm>
        <a:prstGeom prst="rect">
          <a:avLst/>
        </a:prstGeom>
        <a:noFill/>
      </xdr:spPr>
    </xdr:sp>
    <xdr:clientData/>
  </xdr:twoCellAnchor>
  <xdr:twoCellAnchor editAs="oneCell">
    <xdr:from>
      <xdr:col>6</xdr:col>
      <xdr:colOff>0</xdr:colOff>
      <xdr:row>50</xdr:row>
      <xdr:rowOff>0</xdr:rowOff>
    </xdr:from>
    <xdr:to>
      <xdr:col>6</xdr:col>
      <xdr:colOff>304800</xdr:colOff>
      <xdr:row>56</xdr:row>
      <xdr:rowOff>142875</xdr:rowOff>
    </xdr:to>
    <xdr:sp macro="" textlink="">
      <xdr:nvSpPr>
        <xdr:cNvPr id="4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6419850" y="11144250"/>
          <a:ext cx="304800" cy="476250"/>
        </a:xfrm>
        <a:prstGeom prst="rect">
          <a:avLst/>
        </a:prstGeom>
        <a:noFill/>
      </xdr:spPr>
    </xdr:sp>
    <xdr:clientData/>
  </xdr:twoCellAnchor>
  <xdr:twoCellAnchor>
    <xdr:from>
      <xdr:col>0</xdr:col>
      <xdr:colOff>152400</xdr:colOff>
      <xdr:row>1</xdr:row>
      <xdr:rowOff>114300</xdr:rowOff>
    </xdr:from>
    <xdr:to>
      <xdr:col>1</xdr:col>
      <xdr:colOff>0</xdr:colOff>
      <xdr:row>3</xdr:row>
      <xdr:rowOff>200025</xdr:rowOff>
    </xdr:to>
    <xdr:pic>
      <xdr:nvPicPr>
        <xdr:cNvPr id="1010" name="Picture 1">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152400" y="314325"/>
          <a:ext cx="733425" cy="561975"/>
        </a:xfrm>
        <a:prstGeom prst="rect">
          <a:avLst/>
        </a:prstGeom>
        <a:noFill/>
        <a:ln w="9525">
          <a:noFill/>
          <a:miter lim="800000"/>
          <a:headEnd/>
          <a:tailEnd/>
        </a:ln>
      </xdr:spPr>
    </xdr:pic>
    <xdr:clientData/>
  </xdr:twoCellAnchor>
  <xdr:twoCellAnchor editAs="oneCell">
    <xdr:from>
      <xdr:col>4</xdr:col>
      <xdr:colOff>0</xdr:colOff>
      <xdr:row>442</xdr:row>
      <xdr:rowOff>0</xdr:rowOff>
    </xdr:from>
    <xdr:to>
      <xdr:col>4</xdr:col>
      <xdr:colOff>304800</xdr:colOff>
      <xdr:row>444</xdr:row>
      <xdr:rowOff>133350</xdr:rowOff>
    </xdr:to>
    <xdr:sp macro="" textlink="">
      <xdr:nvSpPr>
        <xdr:cNvPr id="101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0764975"/>
          <a:ext cx="304800" cy="40005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133350</xdr:rowOff>
    </xdr:to>
    <xdr:sp macro="" textlink="">
      <xdr:nvSpPr>
        <xdr:cNvPr id="101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0764975"/>
          <a:ext cx="304800" cy="40005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133350</xdr:rowOff>
    </xdr:to>
    <xdr:sp macro="" textlink="">
      <xdr:nvSpPr>
        <xdr:cNvPr id="101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0764975"/>
          <a:ext cx="304800" cy="40005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133350</xdr:rowOff>
    </xdr:to>
    <xdr:sp macro="" textlink="">
      <xdr:nvSpPr>
        <xdr:cNvPr id="101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0764975"/>
          <a:ext cx="304800" cy="40005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133350</xdr:rowOff>
    </xdr:to>
    <xdr:sp macro="" textlink="">
      <xdr:nvSpPr>
        <xdr:cNvPr id="101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0764975"/>
          <a:ext cx="304800" cy="40005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190500</xdr:rowOff>
    </xdr:to>
    <xdr:sp macro="" textlink="">
      <xdr:nvSpPr>
        <xdr:cNvPr id="101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181272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190500</xdr:rowOff>
    </xdr:to>
    <xdr:sp macro="" textlink="">
      <xdr:nvSpPr>
        <xdr:cNvPr id="101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181272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190500</xdr:rowOff>
    </xdr:to>
    <xdr:sp macro="" textlink="">
      <xdr:nvSpPr>
        <xdr:cNvPr id="101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181272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190500</xdr:rowOff>
    </xdr:to>
    <xdr:sp macro="" textlink="">
      <xdr:nvSpPr>
        <xdr:cNvPr id="101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181272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190500</xdr:rowOff>
    </xdr:to>
    <xdr:sp macro="" textlink="">
      <xdr:nvSpPr>
        <xdr:cNvPr id="102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1812725"/>
          <a:ext cx="304800" cy="63817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323850</xdr:rowOff>
    </xdr:to>
    <xdr:sp macro="" textlink="">
      <xdr:nvSpPr>
        <xdr:cNvPr id="102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181272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323850</xdr:rowOff>
    </xdr:to>
    <xdr:sp macro="" textlink="">
      <xdr:nvSpPr>
        <xdr:cNvPr id="102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181272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323850</xdr:rowOff>
    </xdr:to>
    <xdr:sp macro="" textlink="">
      <xdr:nvSpPr>
        <xdr:cNvPr id="102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181272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323850</xdr:rowOff>
    </xdr:to>
    <xdr:sp macro="" textlink="">
      <xdr:nvSpPr>
        <xdr:cNvPr id="102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181272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323850</xdr:rowOff>
    </xdr:to>
    <xdr:sp macro="" textlink="">
      <xdr:nvSpPr>
        <xdr:cNvPr id="102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181272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2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305097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2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305097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2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305097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2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305097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3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3050975"/>
          <a:ext cx="304800" cy="63817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3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305097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3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305097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3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305097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3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305097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3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305097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3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305097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3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305097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3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305097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3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305097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4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3050975"/>
          <a:ext cx="304800" cy="7620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04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04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04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04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04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4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4432100"/>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4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4432100"/>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4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4432100"/>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4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4432100"/>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5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4432100"/>
          <a:ext cx="304800" cy="63817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5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5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5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5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5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5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443210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5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443210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5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443210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5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443210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6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443210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6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581322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6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581322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6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581322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6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5813225"/>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6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5813225"/>
          <a:ext cx="304800" cy="63817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6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581322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6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581322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6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581322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6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5813225"/>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7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581322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7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581322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7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581322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7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581322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7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581322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7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5813225"/>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7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7194350"/>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7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7194350"/>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7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7194350"/>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7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7194350"/>
          <a:ext cx="304800" cy="63817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47625</xdr:rowOff>
    </xdr:to>
    <xdr:sp macro="" textlink="">
      <xdr:nvSpPr>
        <xdr:cNvPr id="108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7194350"/>
          <a:ext cx="304800" cy="63817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8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8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8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8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08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8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719435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8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719435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8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719435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8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719435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171450</xdr:rowOff>
    </xdr:to>
    <xdr:sp macro="" textlink="">
      <xdr:nvSpPr>
        <xdr:cNvPr id="109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719435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09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8575475"/>
          <a:ext cx="304800" cy="828675"/>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09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8575475"/>
          <a:ext cx="304800" cy="828675"/>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09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8575475"/>
          <a:ext cx="304800" cy="828675"/>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09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8575475"/>
          <a:ext cx="304800" cy="828675"/>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09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8575475"/>
          <a:ext cx="304800" cy="828675"/>
        </a:xfrm>
        <a:prstGeom prst="rect">
          <a:avLst/>
        </a:prstGeom>
        <a:noFill/>
      </xdr:spPr>
    </xdr:sp>
    <xdr:clientData/>
  </xdr:twoCellAnchor>
  <xdr:twoCellAnchor editAs="oneCell">
    <xdr:from>
      <xdr:col>5</xdr:col>
      <xdr:colOff>0</xdr:colOff>
      <xdr:row>442</xdr:row>
      <xdr:rowOff>0</xdr:rowOff>
    </xdr:from>
    <xdr:to>
      <xdr:col>5</xdr:col>
      <xdr:colOff>304800</xdr:colOff>
      <xdr:row>444</xdr:row>
      <xdr:rowOff>142875</xdr:rowOff>
    </xdr:to>
    <xdr:sp macro="" textlink="">
      <xdr:nvSpPr>
        <xdr:cNvPr id="109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8575475"/>
          <a:ext cx="304800" cy="952500"/>
        </a:xfrm>
        <a:prstGeom prst="rect">
          <a:avLst/>
        </a:prstGeom>
        <a:noFill/>
      </xdr:spPr>
    </xdr:sp>
    <xdr:clientData/>
  </xdr:twoCellAnchor>
  <xdr:twoCellAnchor editAs="oneCell">
    <xdr:from>
      <xdr:col>5</xdr:col>
      <xdr:colOff>0</xdr:colOff>
      <xdr:row>442</xdr:row>
      <xdr:rowOff>0</xdr:rowOff>
    </xdr:from>
    <xdr:to>
      <xdr:col>5</xdr:col>
      <xdr:colOff>304800</xdr:colOff>
      <xdr:row>444</xdr:row>
      <xdr:rowOff>142875</xdr:rowOff>
    </xdr:to>
    <xdr:sp macro="" textlink="">
      <xdr:nvSpPr>
        <xdr:cNvPr id="109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8575475"/>
          <a:ext cx="304800" cy="952500"/>
        </a:xfrm>
        <a:prstGeom prst="rect">
          <a:avLst/>
        </a:prstGeom>
        <a:noFill/>
      </xdr:spPr>
    </xdr:sp>
    <xdr:clientData/>
  </xdr:twoCellAnchor>
  <xdr:twoCellAnchor editAs="oneCell">
    <xdr:from>
      <xdr:col>5</xdr:col>
      <xdr:colOff>0</xdr:colOff>
      <xdr:row>442</xdr:row>
      <xdr:rowOff>0</xdr:rowOff>
    </xdr:from>
    <xdr:to>
      <xdr:col>5</xdr:col>
      <xdr:colOff>304800</xdr:colOff>
      <xdr:row>444</xdr:row>
      <xdr:rowOff>142875</xdr:rowOff>
    </xdr:to>
    <xdr:sp macro="" textlink="">
      <xdr:nvSpPr>
        <xdr:cNvPr id="109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8575475"/>
          <a:ext cx="304800" cy="952500"/>
        </a:xfrm>
        <a:prstGeom prst="rect">
          <a:avLst/>
        </a:prstGeom>
        <a:noFill/>
      </xdr:spPr>
    </xdr:sp>
    <xdr:clientData/>
  </xdr:twoCellAnchor>
  <xdr:twoCellAnchor editAs="oneCell">
    <xdr:from>
      <xdr:col>5</xdr:col>
      <xdr:colOff>0</xdr:colOff>
      <xdr:row>442</xdr:row>
      <xdr:rowOff>0</xdr:rowOff>
    </xdr:from>
    <xdr:to>
      <xdr:col>5</xdr:col>
      <xdr:colOff>304800</xdr:colOff>
      <xdr:row>444</xdr:row>
      <xdr:rowOff>142875</xdr:rowOff>
    </xdr:to>
    <xdr:sp macro="" textlink="">
      <xdr:nvSpPr>
        <xdr:cNvPr id="109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8575475"/>
          <a:ext cx="304800" cy="952500"/>
        </a:xfrm>
        <a:prstGeom prst="rect">
          <a:avLst/>
        </a:prstGeom>
        <a:noFill/>
      </xdr:spPr>
    </xdr:sp>
    <xdr:clientData/>
  </xdr:twoCellAnchor>
  <xdr:twoCellAnchor editAs="oneCell">
    <xdr:from>
      <xdr:col>5</xdr:col>
      <xdr:colOff>0</xdr:colOff>
      <xdr:row>442</xdr:row>
      <xdr:rowOff>0</xdr:rowOff>
    </xdr:from>
    <xdr:to>
      <xdr:col>5</xdr:col>
      <xdr:colOff>304800</xdr:colOff>
      <xdr:row>444</xdr:row>
      <xdr:rowOff>142875</xdr:rowOff>
    </xdr:to>
    <xdr:sp macro="" textlink="">
      <xdr:nvSpPr>
        <xdr:cNvPr id="110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8575475"/>
          <a:ext cx="304800" cy="95250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142875</xdr:rowOff>
    </xdr:to>
    <xdr:sp macro="" textlink="">
      <xdr:nvSpPr>
        <xdr:cNvPr id="110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8575475"/>
          <a:ext cx="304800" cy="95250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142875</xdr:rowOff>
    </xdr:to>
    <xdr:sp macro="" textlink="">
      <xdr:nvSpPr>
        <xdr:cNvPr id="110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8575475"/>
          <a:ext cx="304800" cy="95250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142875</xdr:rowOff>
    </xdr:to>
    <xdr:sp macro="" textlink="">
      <xdr:nvSpPr>
        <xdr:cNvPr id="110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8575475"/>
          <a:ext cx="304800" cy="95250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142875</xdr:rowOff>
    </xdr:to>
    <xdr:sp macro="" textlink="">
      <xdr:nvSpPr>
        <xdr:cNvPr id="110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8575475"/>
          <a:ext cx="304800" cy="95250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142875</xdr:rowOff>
    </xdr:to>
    <xdr:sp macro="" textlink="">
      <xdr:nvSpPr>
        <xdr:cNvPr id="110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8575475"/>
          <a:ext cx="304800" cy="952500"/>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10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4622600"/>
          <a:ext cx="304800" cy="428625"/>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10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4622600"/>
          <a:ext cx="304800" cy="428625"/>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10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4622600"/>
          <a:ext cx="304800" cy="428625"/>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10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4622600"/>
          <a:ext cx="304800" cy="428625"/>
        </a:xfrm>
        <a:prstGeom prst="rect">
          <a:avLst/>
        </a:prstGeom>
        <a:noFill/>
      </xdr:spPr>
    </xdr:sp>
    <xdr:clientData/>
  </xdr:twoCellAnchor>
  <xdr:twoCellAnchor editAs="oneCell">
    <xdr:from>
      <xdr:col>4</xdr:col>
      <xdr:colOff>0</xdr:colOff>
      <xdr:row>442</xdr:row>
      <xdr:rowOff>0</xdr:rowOff>
    </xdr:from>
    <xdr:to>
      <xdr:col>4</xdr:col>
      <xdr:colOff>304800</xdr:colOff>
      <xdr:row>444</xdr:row>
      <xdr:rowOff>19050</xdr:rowOff>
    </xdr:to>
    <xdr:sp macro="" textlink="">
      <xdr:nvSpPr>
        <xdr:cNvPr id="111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4622600"/>
          <a:ext cx="304800" cy="4286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1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1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1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1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1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4432100"/>
          <a:ext cx="304800" cy="762000"/>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28575</xdr:rowOff>
    </xdr:to>
    <xdr:sp macro="" textlink="">
      <xdr:nvSpPr>
        <xdr:cNvPr id="111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7194350"/>
          <a:ext cx="304800" cy="61912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28575</xdr:rowOff>
    </xdr:to>
    <xdr:sp macro="" textlink="">
      <xdr:nvSpPr>
        <xdr:cNvPr id="111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7194350"/>
          <a:ext cx="304800" cy="61912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28575</xdr:rowOff>
    </xdr:to>
    <xdr:sp macro="" textlink="">
      <xdr:nvSpPr>
        <xdr:cNvPr id="111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7194350"/>
          <a:ext cx="304800" cy="61912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28575</xdr:rowOff>
    </xdr:to>
    <xdr:sp macro="" textlink="">
      <xdr:nvSpPr>
        <xdr:cNvPr id="111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7194350"/>
          <a:ext cx="304800" cy="619125"/>
        </a:xfrm>
        <a:prstGeom prst="rect">
          <a:avLst/>
        </a:prstGeom>
        <a:noFill/>
      </xdr:spPr>
    </xdr:sp>
    <xdr:clientData/>
  </xdr:twoCellAnchor>
  <xdr:twoCellAnchor editAs="oneCell">
    <xdr:from>
      <xdr:col>4</xdr:col>
      <xdr:colOff>0</xdr:colOff>
      <xdr:row>442</xdr:row>
      <xdr:rowOff>0</xdr:rowOff>
    </xdr:from>
    <xdr:to>
      <xdr:col>4</xdr:col>
      <xdr:colOff>304800</xdr:colOff>
      <xdr:row>445</xdr:row>
      <xdr:rowOff>28575</xdr:rowOff>
    </xdr:to>
    <xdr:sp macro="" textlink="">
      <xdr:nvSpPr>
        <xdr:cNvPr id="112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2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2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2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2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2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2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2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2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2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28575</xdr:rowOff>
    </xdr:to>
    <xdr:sp macro="" textlink="">
      <xdr:nvSpPr>
        <xdr:cNvPr id="113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719435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3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8708825"/>
          <a:ext cx="304800" cy="638175"/>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3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8708825"/>
          <a:ext cx="304800" cy="638175"/>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3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8708825"/>
          <a:ext cx="304800" cy="638175"/>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3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8708825"/>
          <a:ext cx="304800" cy="638175"/>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3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8708825"/>
          <a:ext cx="304800" cy="63817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76200</xdr:rowOff>
    </xdr:to>
    <xdr:sp macro="" textlink="">
      <xdr:nvSpPr>
        <xdr:cNvPr id="113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8708825"/>
          <a:ext cx="304800" cy="762000"/>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76200</xdr:rowOff>
    </xdr:to>
    <xdr:sp macro="" textlink="">
      <xdr:nvSpPr>
        <xdr:cNvPr id="113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8708825"/>
          <a:ext cx="304800" cy="762000"/>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76200</xdr:rowOff>
    </xdr:to>
    <xdr:sp macro="" textlink="">
      <xdr:nvSpPr>
        <xdr:cNvPr id="113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8708825"/>
          <a:ext cx="304800" cy="762000"/>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76200</xdr:rowOff>
    </xdr:to>
    <xdr:sp macro="" textlink="">
      <xdr:nvSpPr>
        <xdr:cNvPr id="113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8708825"/>
          <a:ext cx="304800" cy="762000"/>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76200</xdr:rowOff>
    </xdr:to>
    <xdr:sp macro="" textlink="">
      <xdr:nvSpPr>
        <xdr:cNvPr id="114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8708825"/>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76200</xdr:rowOff>
    </xdr:to>
    <xdr:sp macro="" textlink="">
      <xdr:nvSpPr>
        <xdr:cNvPr id="114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8708825"/>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76200</xdr:rowOff>
    </xdr:to>
    <xdr:sp macro="" textlink="">
      <xdr:nvSpPr>
        <xdr:cNvPr id="114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8708825"/>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76200</xdr:rowOff>
    </xdr:to>
    <xdr:sp macro="" textlink="">
      <xdr:nvSpPr>
        <xdr:cNvPr id="114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8708825"/>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76200</xdr:rowOff>
    </xdr:to>
    <xdr:sp macro="" textlink="">
      <xdr:nvSpPr>
        <xdr:cNvPr id="114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8708825"/>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76200</xdr:rowOff>
    </xdr:to>
    <xdr:sp macro="" textlink="">
      <xdr:nvSpPr>
        <xdr:cNvPr id="114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8708825"/>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4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4419600" y="108708825"/>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4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4419600" y="108708825"/>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4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4419600" y="108708825"/>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4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4419600" y="108708825"/>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444</xdr:row>
      <xdr:rowOff>9525</xdr:rowOff>
    </xdr:to>
    <xdr:sp macro="" textlink="">
      <xdr:nvSpPr>
        <xdr:cNvPr id="115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4419600"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5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5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5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5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5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5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5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5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5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444</xdr:row>
      <xdr:rowOff>9525</xdr:rowOff>
    </xdr:to>
    <xdr:sp macro="" textlink="">
      <xdr:nvSpPr>
        <xdr:cNvPr id="116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8708825"/>
          <a:ext cx="304800" cy="61912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6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107194350"/>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6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107194350"/>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6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107194350"/>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6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107194350"/>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6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107194350"/>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6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107194350"/>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6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107194350"/>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6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107194350"/>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6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107194350"/>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7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107194350"/>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7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107384850"/>
          <a:ext cx="304800" cy="428625"/>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7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107384850"/>
          <a:ext cx="304800" cy="428625"/>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7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107384850"/>
          <a:ext cx="304800" cy="428625"/>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7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107384850"/>
          <a:ext cx="304800" cy="428625"/>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7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107384850"/>
          <a:ext cx="304800" cy="428625"/>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7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7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7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7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5</xdr:col>
      <xdr:colOff>0</xdr:colOff>
      <xdr:row>442</xdr:row>
      <xdr:rowOff>0</xdr:rowOff>
    </xdr:from>
    <xdr:to>
      <xdr:col>5</xdr:col>
      <xdr:colOff>304800</xdr:colOff>
      <xdr:row>445</xdr:row>
      <xdr:rowOff>171450</xdr:rowOff>
    </xdr:to>
    <xdr:sp macro="" textlink="">
      <xdr:nvSpPr>
        <xdr:cNvPr id="118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107194350"/>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8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105813225"/>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8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105813225"/>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8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105813225"/>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8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105813225"/>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47625</xdr:rowOff>
    </xdr:to>
    <xdr:sp macro="" textlink="">
      <xdr:nvSpPr>
        <xdr:cNvPr id="118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105813225"/>
          <a:ext cx="304800" cy="638175"/>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8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105813225"/>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8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105813225"/>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8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105813225"/>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8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105813225"/>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445</xdr:row>
      <xdr:rowOff>171450</xdr:rowOff>
    </xdr:to>
    <xdr:sp macro="" textlink="">
      <xdr:nvSpPr>
        <xdr:cNvPr id="119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105813225"/>
          <a:ext cx="304800" cy="762000"/>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9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6419850" y="106003725"/>
          <a:ext cx="304800" cy="428625"/>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9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6419850" y="106003725"/>
          <a:ext cx="304800" cy="428625"/>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9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6419850" y="106003725"/>
          <a:ext cx="304800" cy="428625"/>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9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6419850" y="106003725"/>
          <a:ext cx="304800" cy="428625"/>
        </a:xfrm>
        <a:prstGeom prst="rect">
          <a:avLst/>
        </a:prstGeom>
        <a:noFill/>
      </xdr:spPr>
    </xdr:sp>
    <xdr:clientData/>
  </xdr:twoCellAnchor>
  <xdr:twoCellAnchor editAs="oneCell">
    <xdr:from>
      <xdr:col>6</xdr:col>
      <xdr:colOff>0</xdr:colOff>
      <xdr:row>442</xdr:row>
      <xdr:rowOff>0</xdr:rowOff>
    </xdr:from>
    <xdr:to>
      <xdr:col>6</xdr:col>
      <xdr:colOff>304800</xdr:colOff>
      <xdr:row>444</xdr:row>
      <xdr:rowOff>19050</xdr:rowOff>
    </xdr:to>
    <xdr:sp macro="" textlink="">
      <xdr:nvSpPr>
        <xdr:cNvPr id="119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6419850" y="106003725"/>
          <a:ext cx="304800" cy="42862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19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19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19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19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20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0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0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0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0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0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06"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07"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08"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09"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10"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11"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12"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13"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14"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15" name="AutoShape 7" descr="whatsapp_16x16">
          <a:hlinkClick xmlns:r="http://schemas.openxmlformats.org/officeDocument/2006/relationships" r:id="rId1"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2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6400800"/>
          <a:ext cx="304800" cy="428625"/>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2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8667750"/>
          <a:ext cx="304800" cy="571500"/>
        </a:xfrm>
        <a:prstGeom prst="rect">
          <a:avLst/>
        </a:prstGeom>
        <a:noFill/>
      </xdr:spPr>
    </xdr:sp>
    <xdr:clientData/>
  </xdr:twoCellAnchor>
  <xdr:twoCellAnchor editAs="oneCell">
    <xdr:from>
      <xdr:col>5</xdr:col>
      <xdr:colOff>0</xdr:colOff>
      <xdr:row>48</xdr:row>
      <xdr:rowOff>0</xdr:rowOff>
    </xdr:from>
    <xdr:to>
      <xdr:col>5</xdr:col>
      <xdr:colOff>304800</xdr:colOff>
      <xdr:row>51</xdr:row>
      <xdr:rowOff>149087</xdr:rowOff>
    </xdr:to>
    <xdr:sp macro="" textlink="">
      <xdr:nvSpPr>
        <xdr:cNvPr id="12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10763250"/>
          <a:ext cx="304800" cy="863462"/>
        </a:xfrm>
        <a:prstGeom prst="rect">
          <a:avLst/>
        </a:prstGeom>
        <a:noFill/>
      </xdr:spPr>
    </xdr:sp>
    <xdr:clientData/>
  </xdr:twoCellAnchor>
  <xdr:twoCellAnchor editAs="oneCell">
    <xdr:from>
      <xdr:col>5</xdr:col>
      <xdr:colOff>0</xdr:colOff>
      <xdr:row>48</xdr:row>
      <xdr:rowOff>0</xdr:rowOff>
    </xdr:from>
    <xdr:to>
      <xdr:col>5</xdr:col>
      <xdr:colOff>304800</xdr:colOff>
      <xdr:row>51</xdr:row>
      <xdr:rowOff>149087</xdr:rowOff>
    </xdr:to>
    <xdr:sp macro="" textlink="">
      <xdr:nvSpPr>
        <xdr:cNvPr id="12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10763250"/>
          <a:ext cx="304800" cy="863462"/>
        </a:xfrm>
        <a:prstGeom prst="rect">
          <a:avLst/>
        </a:prstGeom>
        <a:noFill/>
      </xdr:spPr>
    </xdr:sp>
    <xdr:clientData/>
  </xdr:twoCellAnchor>
  <xdr:twoCellAnchor editAs="oneCell">
    <xdr:from>
      <xdr:col>5</xdr:col>
      <xdr:colOff>0</xdr:colOff>
      <xdr:row>48</xdr:row>
      <xdr:rowOff>0</xdr:rowOff>
    </xdr:from>
    <xdr:to>
      <xdr:col>5</xdr:col>
      <xdr:colOff>304800</xdr:colOff>
      <xdr:row>51</xdr:row>
      <xdr:rowOff>149087</xdr:rowOff>
    </xdr:to>
    <xdr:sp macro="" textlink="">
      <xdr:nvSpPr>
        <xdr:cNvPr id="12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10763250"/>
          <a:ext cx="304800" cy="863462"/>
        </a:xfrm>
        <a:prstGeom prst="rect">
          <a:avLst/>
        </a:prstGeom>
        <a:noFill/>
      </xdr:spPr>
    </xdr:sp>
    <xdr:clientData/>
  </xdr:twoCellAnchor>
  <xdr:twoCellAnchor editAs="oneCell">
    <xdr:from>
      <xdr:col>5</xdr:col>
      <xdr:colOff>0</xdr:colOff>
      <xdr:row>48</xdr:row>
      <xdr:rowOff>0</xdr:rowOff>
    </xdr:from>
    <xdr:to>
      <xdr:col>5</xdr:col>
      <xdr:colOff>304800</xdr:colOff>
      <xdr:row>51</xdr:row>
      <xdr:rowOff>149087</xdr:rowOff>
    </xdr:to>
    <xdr:sp macro="" textlink="">
      <xdr:nvSpPr>
        <xdr:cNvPr id="12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10763250"/>
          <a:ext cx="304800" cy="863462"/>
        </a:xfrm>
        <a:prstGeom prst="rect">
          <a:avLst/>
        </a:prstGeom>
        <a:noFill/>
      </xdr:spPr>
    </xdr:sp>
    <xdr:clientData/>
  </xdr:twoCellAnchor>
  <xdr:twoCellAnchor editAs="oneCell">
    <xdr:from>
      <xdr:col>5</xdr:col>
      <xdr:colOff>0</xdr:colOff>
      <xdr:row>48</xdr:row>
      <xdr:rowOff>0</xdr:rowOff>
    </xdr:from>
    <xdr:to>
      <xdr:col>5</xdr:col>
      <xdr:colOff>304800</xdr:colOff>
      <xdr:row>51</xdr:row>
      <xdr:rowOff>149087</xdr:rowOff>
    </xdr:to>
    <xdr:sp macro="" textlink="">
      <xdr:nvSpPr>
        <xdr:cNvPr id="12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10763250"/>
          <a:ext cx="304800" cy="863462"/>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51767</xdr:rowOff>
    </xdr:to>
    <xdr:sp macro="" textlink="">
      <xdr:nvSpPr>
        <xdr:cNvPr id="12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4419600" y="13144500"/>
          <a:ext cx="304800" cy="1004267"/>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51767</xdr:rowOff>
    </xdr:to>
    <xdr:sp macro="" textlink="">
      <xdr:nvSpPr>
        <xdr:cNvPr id="12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4419600" y="13144500"/>
          <a:ext cx="304800" cy="1004267"/>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51767</xdr:rowOff>
    </xdr:to>
    <xdr:sp macro="" textlink="">
      <xdr:nvSpPr>
        <xdr:cNvPr id="12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4419600" y="13144500"/>
          <a:ext cx="304800" cy="1004267"/>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51767</xdr:rowOff>
    </xdr:to>
    <xdr:sp macro="" textlink="">
      <xdr:nvSpPr>
        <xdr:cNvPr id="12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4419600" y="13144500"/>
          <a:ext cx="304800" cy="1004267"/>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51767</xdr:rowOff>
    </xdr:to>
    <xdr:sp macro="" textlink="">
      <xdr:nvSpPr>
        <xdr:cNvPr id="12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4419600" y="13144500"/>
          <a:ext cx="304800" cy="1004267"/>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142875</xdr:rowOff>
    </xdr:to>
    <xdr:sp macro="" textlink="">
      <xdr:nvSpPr>
        <xdr:cNvPr id="12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6419850" y="13144500"/>
          <a:ext cx="304800" cy="428625"/>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142875</xdr:rowOff>
    </xdr:to>
    <xdr:sp macro="" textlink="">
      <xdr:nvSpPr>
        <xdr:cNvPr id="12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6419850" y="13144500"/>
          <a:ext cx="304800" cy="428625"/>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142875</xdr:rowOff>
    </xdr:to>
    <xdr:sp macro="" textlink="">
      <xdr:nvSpPr>
        <xdr:cNvPr id="12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6419850" y="13144500"/>
          <a:ext cx="304800" cy="428625"/>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142875</xdr:rowOff>
    </xdr:to>
    <xdr:sp macro="" textlink="">
      <xdr:nvSpPr>
        <xdr:cNvPr id="12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6419850" y="13144500"/>
          <a:ext cx="304800" cy="428625"/>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142875</xdr:rowOff>
    </xdr:to>
    <xdr:sp macro="" textlink="">
      <xdr:nvSpPr>
        <xdr:cNvPr id="12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6419850" y="13144500"/>
          <a:ext cx="304800" cy="428625"/>
        </a:xfrm>
        <a:prstGeom prst="rect">
          <a:avLst/>
        </a:prstGeom>
        <a:noFill/>
      </xdr:spPr>
    </xdr:sp>
    <xdr:clientData/>
  </xdr:twoCellAnchor>
  <xdr:twoCellAnchor editAs="oneCell">
    <xdr:from>
      <xdr:col>4</xdr:col>
      <xdr:colOff>0</xdr:colOff>
      <xdr:row>390</xdr:row>
      <xdr:rowOff>0</xdr:rowOff>
    </xdr:from>
    <xdr:to>
      <xdr:col>4</xdr:col>
      <xdr:colOff>200025</xdr:colOff>
      <xdr:row>390</xdr:row>
      <xdr:rowOff>161925</xdr:rowOff>
    </xdr:to>
    <xdr:pic>
      <xdr:nvPicPr>
        <xdr:cNvPr id="1241" name="Picture 10" descr="https://rrmaquinas.vtexassets.com/arquivos/wdt-rrmaquinas-burger-alt.png?v=637158672984470000">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srcRect/>
        <a:stretch>
          <a:fillRect/>
        </a:stretch>
      </xdr:blipFill>
      <xdr:spPr bwMode="auto">
        <a:xfrm>
          <a:off x="4419600" y="89239725"/>
          <a:ext cx="200025" cy="161925"/>
        </a:xfrm>
        <a:prstGeom prst="rect">
          <a:avLst/>
        </a:prstGeom>
        <a:noFill/>
      </xdr:spPr>
    </xdr:pic>
    <xdr:clientData/>
  </xdr:twoCellAnchor>
  <xdr:twoCellAnchor editAs="oneCell">
    <xdr:from>
      <xdr:col>5</xdr:col>
      <xdr:colOff>0</xdr:colOff>
      <xdr:row>8</xdr:row>
      <xdr:rowOff>0</xdr:rowOff>
    </xdr:from>
    <xdr:to>
      <xdr:col>5</xdr:col>
      <xdr:colOff>304800</xdr:colOff>
      <xdr:row>11</xdr:row>
      <xdr:rowOff>4141</xdr:rowOff>
    </xdr:to>
    <xdr:sp macro="" textlink="">
      <xdr:nvSpPr>
        <xdr:cNvPr id="12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12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12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12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12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1800225"/>
          <a:ext cx="304800" cy="937591"/>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2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2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2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2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0</xdr:rowOff>
    </xdr:to>
    <xdr:sp macro="" textlink="">
      <xdr:nvSpPr>
        <xdr:cNvPr id="12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142875</xdr:rowOff>
    </xdr:to>
    <xdr:sp macro="" textlink="">
      <xdr:nvSpPr>
        <xdr:cNvPr id="12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142874</xdr:rowOff>
    </xdr:to>
    <xdr:sp macro="" textlink="">
      <xdr:nvSpPr>
        <xdr:cNvPr id="12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142874</xdr:rowOff>
    </xdr:to>
    <xdr:sp macro="" textlink="">
      <xdr:nvSpPr>
        <xdr:cNvPr id="12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142874</xdr:rowOff>
    </xdr:to>
    <xdr:sp macro="" textlink="">
      <xdr:nvSpPr>
        <xdr:cNvPr id="12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142874</xdr:rowOff>
    </xdr:to>
    <xdr:sp macro="" textlink="">
      <xdr:nvSpPr>
        <xdr:cNvPr id="12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142874</xdr:rowOff>
    </xdr:to>
    <xdr:sp macro="" textlink="">
      <xdr:nvSpPr>
        <xdr:cNvPr id="12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149087</xdr:rowOff>
    </xdr:to>
    <xdr:sp macro="" textlink="">
      <xdr:nvSpPr>
        <xdr:cNvPr id="12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13144500"/>
          <a:ext cx="304800" cy="720587"/>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149087</xdr:rowOff>
    </xdr:to>
    <xdr:sp macro="" textlink="">
      <xdr:nvSpPr>
        <xdr:cNvPr id="12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13144500"/>
          <a:ext cx="304800" cy="720587"/>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149087</xdr:rowOff>
    </xdr:to>
    <xdr:sp macro="" textlink="">
      <xdr:nvSpPr>
        <xdr:cNvPr id="12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13144500"/>
          <a:ext cx="304800" cy="720587"/>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149087</xdr:rowOff>
    </xdr:to>
    <xdr:sp macro="" textlink="">
      <xdr:nvSpPr>
        <xdr:cNvPr id="12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13144500"/>
          <a:ext cx="304800" cy="720587"/>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149087</xdr:rowOff>
    </xdr:to>
    <xdr:sp macro="" textlink="">
      <xdr:nvSpPr>
        <xdr:cNvPr id="12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13144500"/>
          <a:ext cx="304800" cy="720587"/>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53837</xdr:rowOff>
    </xdr:to>
    <xdr:sp macro="" textlink="">
      <xdr:nvSpPr>
        <xdr:cNvPr id="12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5419725" y="15287625"/>
          <a:ext cx="304800" cy="625337"/>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53837</xdr:rowOff>
    </xdr:to>
    <xdr:sp macro="" textlink="">
      <xdr:nvSpPr>
        <xdr:cNvPr id="12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5419725" y="15287625"/>
          <a:ext cx="304800" cy="625337"/>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53837</xdr:rowOff>
    </xdr:to>
    <xdr:sp macro="" textlink="">
      <xdr:nvSpPr>
        <xdr:cNvPr id="12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5419725" y="15287625"/>
          <a:ext cx="304800" cy="625337"/>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53837</xdr:rowOff>
    </xdr:to>
    <xdr:sp macro="" textlink="">
      <xdr:nvSpPr>
        <xdr:cNvPr id="12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5419725" y="15287625"/>
          <a:ext cx="304800" cy="625337"/>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53837</xdr:rowOff>
    </xdr:to>
    <xdr:sp macro="" textlink="">
      <xdr:nvSpPr>
        <xdr:cNvPr id="12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5419725" y="15287625"/>
          <a:ext cx="304800" cy="625337"/>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190500</xdr:rowOff>
    </xdr:to>
    <xdr:sp macro="" textlink="">
      <xdr:nvSpPr>
        <xdr:cNvPr id="12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4000000}"/>
            </a:ext>
          </a:extLst>
        </xdr:cNvPr>
        <xdr:cNvSpPr>
          <a:spLocks noChangeAspect="1" noChangeArrowheads="1"/>
        </xdr:cNvSpPr>
      </xdr:nvSpPr>
      <xdr:spPr bwMode="auto">
        <a:xfrm>
          <a:off x="6419850" y="15287625"/>
          <a:ext cx="304800" cy="476250"/>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190500</xdr:rowOff>
    </xdr:to>
    <xdr:sp macro="" textlink="">
      <xdr:nvSpPr>
        <xdr:cNvPr id="12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5000000}"/>
            </a:ext>
          </a:extLst>
        </xdr:cNvPr>
        <xdr:cNvSpPr>
          <a:spLocks noChangeAspect="1" noChangeArrowheads="1"/>
        </xdr:cNvSpPr>
      </xdr:nvSpPr>
      <xdr:spPr bwMode="auto">
        <a:xfrm>
          <a:off x="6419850" y="15287625"/>
          <a:ext cx="304800" cy="476250"/>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190500</xdr:rowOff>
    </xdr:to>
    <xdr:sp macro="" textlink="">
      <xdr:nvSpPr>
        <xdr:cNvPr id="12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6000000}"/>
            </a:ext>
          </a:extLst>
        </xdr:cNvPr>
        <xdr:cNvSpPr>
          <a:spLocks noChangeAspect="1" noChangeArrowheads="1"/>
        </xdr:cNvSpPr>
      </xdr:nvSpPr>
      <xdr:spPr bwMode="auto">
        <a:xfrm>
          <a:off x="6419850" y="15287625"/>
          <a:ext cx="304800" cy="476250"/>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190500</xdr:rowOff>
    </xdr:to>
    <xdr:sp macro="" textlink="">
      <xdr:nvSpPr>
        <xdr:cNvPr id="12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7000000}"/>
            </a:ext>
          </a:extLst>
        </xdr:cNvPr>
        <xdr:cNvSpPr>
          <a:spLocks noChangeAspect="1" noChangeArrowheads="1"/>
        </xdr:cNvSpPr>
      </xdr:nvSpPr>
      <xdr:spPr bwMode="auto">
        <a:xfrm>
          <a:off x="6419850" y="15287625"/>
          <a:ext cx="304800" cy="476250"/>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190500</xdr:rowOff>
    </xdr:to>
    <xdr:sp macro="" textlink="">
      <xdr:nvSpPr>
        <xdr:cNvPr id="12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6419850" y="15287625"/>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7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4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7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5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7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6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7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7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7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8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9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A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B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C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D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E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F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0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6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7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8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9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A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D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E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F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0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1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7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7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7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7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7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7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8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9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A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B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1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2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3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4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7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5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6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7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8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9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7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A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D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E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7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F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0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1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2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3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4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5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6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7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8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9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F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0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1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2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3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8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8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8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8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8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8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8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E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8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F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8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0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8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1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8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2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8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3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8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4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8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5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8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6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8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7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8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9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A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D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E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F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0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1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2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3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4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5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6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7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8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9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A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B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C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D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E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F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8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0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1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2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3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4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8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5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6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7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8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9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8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A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8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5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6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7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8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8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9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8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8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8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8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8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8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8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8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8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8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4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5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6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7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8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9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9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9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9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9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9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9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9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9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9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9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9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9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9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9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9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9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9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9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9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9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9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9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9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9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9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9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9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9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9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9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9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9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9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9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9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4</xdr:col>
      <xdr:colOff>0</xdr:colOff>
      <xdr:row>317</xdr:row>
      <xdr:rowOff>0</xdr:rowOff>
    </xdr:from>
    <xdr:to>
      <xdr:col>4</xdr:col>
      <xdr:colOff>304800</xdr:colOff>
      <xdr:row>322</xdr:row>
      <xdr:rowOff>314325</xdr:rowOff>
    </xdr:to>
    <xdr:sp macro="" textlink="">
      <xdr:nvSpPr>
        <xdr:cNvPr id="9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317</xdr:row>
      <xdr:rowOff>0</xdr:rowOff>
    </xdr:from>
    <xdr:to>
      <xdr:col>4</xdr:col>
      <xdr:colOff>304800</xdr:colOff>
      <xdr:row>322</xdr:row>
      <xdr:rowOff>314325</xdr:rowOff>
    </xdr:to>
    <xdr:sp macro="" textlink="">
      <xdr:nvSpPr>
        <xdr:cNvPr id="9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317</xdr:row>
      <xdr:rowOff>0</xdr:rowOff>
    </xdr:from>
    <xdr:to>
      <xdr:col>4</xdr:col>
      <xdr:colOff>304800</xdr:colOff>
      <xdr:row>322</xdr:row>
      <xdr:rowOff>314325</xdr:rowOff>
    </xdr:to>
    <xdr:sp macro="" textlink="">
      <xdr:nvSpPr>
        <xdr:cNvPr id="9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4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317</xdr:row>
      <xdr:rowOff>0</xdr:rowOff>
    </xdr:from>
    <xdr:to>
      <xdr:col>4</xdr:col>
      <xdr:colOff>304800</xdr:colOff>
      <xdr:row>322</xdr:row>
      <xdr:rowOff>314325</xdr:rowOff>
    </xdr:to>
    <xdr:sp macro="" textlink="">
      <xdr:nvSpPr>
        <xdr:cNvPr id="9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5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317</xdr:row>
      <xdr:rowOff>0</xdr:rowOff>
    </xdr:from>
    <xdr:to>
      <xdr:col>4</xdr:col>
      <xdr:colOff>304800</xdr:colOff>
      <xdr:row>322</xdr:row>
      <xdr:rowOff>314325</xdr:rowOff>
    </xdr:to>
    <xdr:sp macro="" textlink="">
      <xdr:nvSpPr>
        <xdr:cNvPr id="9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6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323</xdr:row>
      <xdr:rowOff>0</xdr:rowOff>
    </xdr:from>
    <xdr:to>
      <xdr:col>4</xdr:col>
      <xdr:colOff>304800</xdr:colOff>
      <xdr:row>331</xdr:row>
      <xdr:rowOff>76199</xdr:rowOff>
    </xdr:to>
    <xdr:sp macro="" textlink="">
      <xdr:nvSpPr>
        <xdr:cNvPr id="9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7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4</xdr:col>
      <xdr:colOff>0</xdr:colOff>
      <xdr:row>323</xdr:row>
      <xdr:rowOff>0</xdr:rowOff>
    </xdr:from>
    <xdr:to>
      <xdr:col>4</xdr:col>
      <xdr:colOff>304800</xdr:colOff>
      <xdr:row>331</xdr:row>
      <xdr:rowOff>76199</xdr:rowOff>
    </xdr:to>
    <xdr:sp macro="" textlink="">
      <xdr:nvSpPr>
        <xdr:cNvPr id="9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8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4</xdr:col>
      <xdr:colOff>0</xdr:colOff>
      <xdr:row>323</xdr:row>
      <xdr:rowOff>0</xdr:rowOff>
    </xdr:from>
    <xdr:to>
      <xdr:col>4</xdr:col>
      <xdr:colOff>304800</xdr:colOff>
      <xdr:row>331</xdr:row>
      <xdr:rowOff>76199</xdr:rowOff>
    </xdr:to>
    <xdr:sp macro="" textlink="">
      <xdr:nvSpPr>
        <xdr:cNvPr id="9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9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4</xdr:col>
      <xdr:colOff>0</xdr:colOff>
      <xdr:row>323</xdr:row>
      <xdr:rowOff>0</xdr:rowOff>
    </xdr:from>
    <xdr:to>
      <xdr:col>4</xdr:col>
      <xdr:colOff>304800</xdr:colOff>
      <xdr:row>331</xdr:row>
      <xdr:rowOff>76199</xdr:rowOff>
    </xdr:to>
    <xdr:sp macro="" textlink="">
      <xdr:nvSpPr>
        <xdr:cNvPr id="9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4</xdr:col>
      <xdr:colOff>0</xdr:colOff>
      <xdr:row>323</xdr:row>
      <xdr:rowOff>0</xdr:rowOff>
    </xdr:from>
    <xdr:to>
      <xdr:col>4</xdr:col>
      <xdr:colOff>304800</xdr:colOff>
      <xdr:row>331</xdr:row>
      <xdr:rowOff>76199</xdr:rowOff>
    </xdr:to>
    <xdr:sp macro="" textlink="">
      <xdr:nvSpPr>
        <xdr:cNvPr id="9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5</xdr:col>
      <xdr:colOff>0</xdr:colOff>
      <xdr:row>323</xdr:row>
      <xdr:rowOff>0</xdr:rowOff>
    </xdr:from>
    <xdr:to>
      <xdr:col>5</xdr:col>
      <xdr:colOff>304800</xdr:colOff>
      <xdr:row>332</xdr:row>
      <xdr:rowOff>152399</xdr:rowOff>
    </xdr:to>
    <xdr:sp macro="" textlink="">
      <xdr:nvSpPr>
        <xdr:cNvPr id="9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C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5</xdr:col>
      <xdr:colOff>0</xdr:colOff>
      <xdr:row>323</xdr:row>
      <xdr:rowOff>0</xdr:rowOff>
    </xdr:from>
    <xdr:to>
      <xdr:col>5</xdr:col>
      <xdr:colOff>304800</xdr:colOff>
      <xdr:row>332</xdr:row>
      <xdr:rowOff>152399</xdr:rowOff>
    </xdr:to>
    <xdr:sp macro="" textlink="">
      <xdr:nvSpPr>
        <xdr:cNvPr id="9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D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5</xdr:col>
      <xdr:colOff>0</xdr:colOff>
      <xdr:row>323</xdr:row>
      <xdr:rowOff>0</xdr:rowOff>
    </xdr:from>
    <xdr:to>
      <xdr:col>5</xdr:col>
      <xdr:colOff>304800</xdr:colOff>
      <xdr:row>332</xdr:row>
      <xdr:rowOff>152399</xdr:rowOff>
    </xdr:to>
    <xdr:sp macro="" textlink="">
      <xdr:nvSpPr>
        <xdr:cNvPr id="9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E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5</xdr:col>
      <xdr:colOff>0</xdr:colOff>
      <xdr:row>323</xdr:row>
      <xdr:rowOff>0</xdr:rowOff>
    </xdr:from>
    <xdr:to>
      <xdr:col>5</xdr:col>
      <xdr:colOff>304800</xdr:colOff>
      <xdr:row>332</xdr:row>
      <xdr:rowOff>152399</xdr:rowOff>
    </xdr:to>
    <xdr:sp macro="" textlink="">
      <xdr:nvSpPr>
        <xdr:cNvPr id="9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5</xdr:col>
      <xdr:colOff>0</xdr:colOff>
      <xdr:row>323</xdr:row>
      <xdr:rowOff>0</xdr:rowOff>
    </xdr:from>
    <xdr:to>
      <xdr:col>5</xdr:col>
      <xdr:colOff>304800</xdr:colOff>
      <xdr:row>332</xdr:row>
      <xdr:rowOff>152399</xdr:rowOff>
    </xdr:to>
    <xdr:sp macro="" textlink="">
      <xdr:nvSpPr>
        <xdr:cNvPr id="9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219076</xdr:rowOff>
    </xdr:to>
    <xdr:sp macro="" textlink="">
      <xdr:nvSpPr>
        <xdr:cNvPr id="9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219076</xdr:rowOff>
    </xdr:to>
    <xdr:sp macro="" textlink="">
      <xdr:nvSpPr>
        <xdr:cNvPr id="9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219076</xdr:rowOff>
    </xdr:to>
    <xdr:sp macro="" textlink="">
      <xdr:nvSpPr>
        <xdr:cNvPr id="9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219076</xdr:rowOff>
    </xdr:to>
    <xdr:sp macro="" textlink="">
      <xdr:nvSpPr>
        <xdr:cNvPr id="9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219076</xdr:rowOff>
    </xdr:to>
    <xdr:sp macro="" textlink="">
      <xdr:nvSpPr>
        <xdr:cNvPr id="9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5</xdr:col>
      <xdr:colOff>0</xdr:colOff>
      <xdr:row>330</xdr:row>
      <xdr:rowOff>0</xdr:rowOff>
    </xdr:from>
    <xdr:to>
      <xdr:col>5</xdr:col>
      <xdr:colOff>304800</xdr:colOff>
      <xdr:row>335</xdr:row>
      <xdr:rowOff>371477</xdr:rowOff>
    </xdr:to>
    <xdr:sp macro="" textlink="">
      <xdr:nvSpPr>
        <xdr:cNvPr id="9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5</xdr:col>
      <xdr:colOff>0</xdr:colOff>
      <xdr:row>330</xdr:row>
      <xdr:rowOff>0</xdr:rowOff>
    </xdr:from>
    <xdr:to>
      <xdr:col>5</xdr:col>
      <xdr:colOff>304800</xdr:colOff>
      <xdr:row>335</xdr:row>
      <xdr:rowOff>371477</xdr:rowOff>
    </xdr:to>
    <xdr:sp macro="" textlink="">
      <xdr:nvSpPr>
        <xdr:cNvPr id="9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5</xdr:col>
      <xdr:colOff>0</xdr:colOff>
      <xdr:row>330</xdr:row>
      <xdr:rowOff>0</xdr:rowOff>
    </xdr:from>
    <xdr:to>
      <xdr:col>5</xdr:col>
      <xdr:colOff>304800</xdr:colOff>
      <xdr:row>335</xdr:row>
      <xdr:rowOff>371477</xdr:rowOff>
    </xdr:to>
    <xdr:sp macro="" textlink="">
      <xdr:nvSpPr>
        <xdr:cNvPr id="9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5</xdr:col>
      <xdr:colOff>0</xdr:colOff>
      <xdr:row>330</xdr:row>
      <xdr:rowOff>0</xdr:rowOff>
    </xdr:from>
    <xdr:to>
      <xdr:col>5</xdr:col>
      <xdr:colOff>304800</xdr:colOff>
      <xdr:row>335</xdr:row>
      <xdr:rowOff>371477</xdr:rowOff>
    </xdr:to>
    <xdr:sp macro="" textlink="">
      <xdr:nvSpPr>
        <xdr:cNvPr id="9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5</xdr:col>
      <xdr:colOff>0</xdr:colOff>
      <xdr:row>330</xdr:row>
      <xdr:rowOff>0</xdr:rowOff>
    </xdr:from>
    <xdr:to>
      <xdr:col>5</xdr:col>
      <xdr:colOff>304800</xdr:colOff>
      <xdr:row>335</xdr:row>
      <xdr:rowOff>371477</xdr:rowOff>
    </xdr:to>
    <xdr:sp macro="" textlink="">
      <xdr:nvSpPr>
        <xdr:cNvPr id="9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371477</xdr:rowOff>
    </xdr:to>
    <xdr:sp macro="" textlink="">
      <xdr:nvSpPr>
        <xdr:cNvPr id="9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371477</xdr:rowOff>
    </xdr:to>
    <xdr:sp macro="" textlink="">
      <xdr:nvSpPr>
        <xdr:cNvPr id="9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371477</xdr:rowOff>
    </xdr:to>
    <xdr:sp macro="" textlink="">
      <xdr:nvSpPr>
        <xdr:cNvPr id="9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371477</xdr:rowOff>
    </xdr:to>
    <xdr:sp macro="" textlink="">
      <xdr:nvSpPr>
        <xdr:cNvPr id="9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4</xdr:col>
      <xdr:colOff>0</xdr:colOff>
      <xdr:row>330</xdr:row>
      <xdr:rowOff>0</xdr:rowOff>
    </xdr:from>
    <xdr:to>
      <xdr:col>4</xdr:col>
      <xdr:colOff>304800</xdr:colOff>
      <xdr:row>335</xdr:row>
      <xdr:rowOff>371477</xdr:rowOff>
    </xdr:to>
    <xdr:sp macro="" textlink="">
      <xdr:nvSpPr>
        <xdr:cNvPr id="9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9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9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9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9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9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4</xdr:col>
      <xdr:colOff>0</xdr:colOff>
      <xdr:row>337</xdr:row>
      <xdr:rowOff>0</xdr:rowOff>
    </xdr:from>
    <xdr:to>
      <xdr:col>4</xdr:col>
      <xdr:colOff>304800</xdr:colOff>
      <xdr:row>343</xdr:row>
      <xdr:rowOff>133349</xdr:rowOff>
    </xdr:to>
    <xdr:sp macro="" textlink="">
      <xdr:nvSpPr>
        <xdr:cNvPr id="9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4</xdr:col>
      <xdr:colOff>0</xdr:colOff>
      <xdr:row>337</xdr:row>
      <xdr:rowOff>0</xdr:rowOff>
    </xdr:from>
    <xdr:to>
      <xdr:col>4</xdr:col>
      <xdr:colOff>304800</xdr:colOff>
      <xdr:row>343</xdr:row>
      <xdr:rowOff>133349</xdr:rowOff>
    </xdr:to>
    <xdr:sp macro="" textlink="">
      <xdr:nvSpPr>
        <xdr:cNvPr id="9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4</xdr:col>
      <xdr:colOff>0</xdr:colOff>
      <xdr:row>337</xdr:row>
      <xdr:rowOff>0</xdr:rowOff>
    </xdr:from>
    <xdr:to>
      <xdr:col>4</xdr:col>
      <xdr:colOff>304800</xdr:colOff>
      <xdr:row>343</xdr:row>
      <xdr:rowOff>133349</xdr:rowOff>
    </xdr:to>
    <xdr:sp macro="" textlink="">
      <xdr:nvSpPr>
        <xdr:cNvPr id="9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4</xdr:col>
      <xdr:colOff>0</xdr:colOff>
      <xdr:row>337</xdr:row>
      <xdr:rowOff>0</xdr:rowOff>
    </xdr:from>
    <xdr:to>
      <xdr:col>4</xdr:col>
      <xdr:colOff>304800</xdr:colOff>
      <xdr:row>343</xdr:row>
      <xdr:rowOff>133349</xdr:rowOff>
    </xdr:to>
    <xdr:sp macro="" textlink="">
      <xdr:nvSpPr>
        <xdr:cNvPr id="9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8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4</xdr:col>
      <xdr:colOff>0</xdr:colOff>
      <xdr:row>337</xdr:row>
      <xdr:rowOff>0</xdr:rowOff>
    </xdr:from>
    <xdr:to>
      <xdr:col>4</xdr:col>
      <xdr:colOff>304800</xdr:colOff>
      <xdr:row>343</xdr:row>
      <xdr:rowOff>133349</xdr:rowOff>
    </xdr:to>
    <xdr:sp macro="" textlink="">
      <xdr:nvSpPr>
        <xdr:cNvPr id="9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9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9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A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9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B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9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C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9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D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9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E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4</xdr:col>
      <xdr:colOff>0</xdr:colOff>
      <xdr:row>337</xdr:row>
      <xdr:rowOff>0</xdr:rowOff>
    </xdr:from>
    <xdr:to>
      <xdr:col>4</xdr:col>
      <xdr:colOff>304800</xdr:colOff>
      <xdr:row>345</xdr:row>
      <xdr:rowOff>219074</xdr:rowOff>
    </xdr:to>
    <xdr:sp macro="" textlink="">
      <xdr:nvSpPr>
        <xdr:cNvPr id="9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F00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337</xdr:row>
      <xdr:rowOff>0</xdr:rowOff>
    </xdr:from>
    <xdr:to>
      <xdr:col>4</xdr:col>
      <xdr:colOff>304800</xdr:colOff>
      <xdr:row>345</xdr:row>
      <xdr:rowOff>219074</xdr:rowOff>
    </xdr:to>
    <xdr:sp macro="" textlink="">
      <xdr:nvSpPr>
        <xdr:cNvPr id="9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001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337</xdr:row>
      <xdr:rowOff>0</xdr:rowOff>
    </xdr:from>
    <xdr:to>
      <xdr:col>4</xdr:col>
      <xdr:colOff>304800</xdr:colOff>
      <xdr:row>345</xdr:row>
      <xdr:rowOff>219074</xdr:rowOff>
    </xdr:to>
    <xdr:sp macro="" textlink="">
      <xdr:nvSpPr>
        <xdr:cNvPr id="9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101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337</xdr:row>
      <xdr:rowOff>0</xdr:rowOff>
    </xdr:from>
    <xdr:to>
      <xdr:col>4</xdr:col>
      <xdr:colOff>304800</xdr:colOff>
      <xdr:row>345</xdr:row>
      <xdr:rowOff>219074</xdr:rowOff>
    </xdr:to>
    <xdr:sp macro="" textlink="">
      <xdr:nvSpPr>
        <xdr:cNvPr id="9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201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337</xdr:row>
      <xdr:rowOff>0</xdr:rowOff>
    </xdr:from>
    <xdr:to>
      <xdr:col>4</xdr:col>
      <xdr:colOff>304800</xdr:colOff>
      <xdr:row>345</xdr:row>
      <xdr:rowOff>219074</xdr:rowOff>
    </xdr:to>
    <xdr:sp macro="" textlink="">
      <xdr:nvSpPr>
        <xdr:cNvPr id="9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301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344</xdr:row>
      <xdr:rowOff>0</xdr:rowOff>
    </xdr:from>
    <xdr:to>
      <xdr:col>4</xdr:col>
      <xdr:colOff>304800</xdr:colOff>
      <xdr:row>351</xdr:row>
      <xdr:rowOff>152402</xdr:rowOff>
    </xdr:to>
    <xdr:sp macro="" textlink="">
      <xdr:nvSpPr>
        <xdr:cNvPr id="9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4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4</xdr:col>
      <xdr:colOff>0</xdr:colOff>
      <xdr:row>344</xdr:row>
      <xdr:rowOff>0</xdr:rowOff>
    </xdr:from>
    <xdr:to>
      <xdr:col>4</xdr:col>
      <xdr:colOff>304800</xdr:colOff>
      <xdr:row>351</xdr:row>
      <xdr:rowOff>152402</xdr:rowOff>
    </xdr:to>
    <xdr:sp macro="" textlink="">
      <xdr:nvSpPr>
        <xdr:cNvPr id="9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5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4</xdr:col>
      <xdr:colOff>0</xdr:colOff>
      <xdr:row>344</xdr:row>
      <xdr:rowOff>0</xdr:rowOff>
    </xdr:from>
    <xdr:to>
      <xdr:col>4</xdr:col>
      <xdr:colOff>304800</xdr:colOff>
      <xdr:row>351</xdr:row>
      <xdr:rowOff>152402</xdr:rowOff>
    </xdr:to>
    <xdr:sp macro="" textlink="">
      <xdr:nvSpPr>
        <xdr:cNvPr id="9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6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4</xdr:col>
      <xdr:colOff>0</xdr:colOff>
      <xdr:row>344</xdr:row>
      <xdr:rowOff>0</xdr:rowOff>
    </xdr:from>
    <xdr:to>
      <xdr:col>4</xdr:col>
      <xdr:colOff>304800</xdr:colOff>
      <xdr:row>351</xdr:row>
      <xdr:rowOff>152402</xdr:rowOff>
    </xdr:to>
    <xdr:sp macro="" textlink="">
      <xdr:nvSpPr>
        <xdr:cNvPr id="9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7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4</xdr:col>
      <xdr:colOff>0</xdr:colOff>
      <xdr:row>344</xdr:row>
      <xdr:rowOff>0</xdr:rowOff>
    </xdr:from>
    <xdr:to>
      <xdr:col>4</xdr:col>
      <xdr:colOff>304800</xdr:colOff>
      <xdr:row>351</xdr:row>
      <xdr:rowOff>152402</xdr:rowOff>
    </xdr:to>
    <xdr:sp macro="" textlink="">
      <xdr:nvSpPr>
        <xdr:cNvPr id="9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8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5</xdr:col>
      <xdr:colOff>0</xdr:colOff>
      <xdr:row>344</xdr:row>
      <xdr:rowOff>0</xdr:rowOff>
    </xdr:from>
    <xdr:to>
      <xdr:col>5</xdr:col>
      <xdr:colOff>304800</xdr:colOff>
      <xdr:row>352</xdr:row>
      <xdr:rowOff>114300</xdr:rowOff>
    </xdr:to>
    <xdr:sp macro="" textlink="">
      <xdr:nvSpPr>
        <xdr:cNvPr id="10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9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5</xdr:col>
      <xdr:colOff>0</xdr:colOff>
      <xdr:row>344</xdr:row>
      <xdr:rowOff>0</xdr:rowOff>
    </xdr:from>
    <xdr:to>
      <xdr:col>5</xdr:col>
      <xdr:colOff>304800</xdr:colOff>
      <xdr:row>352</xdr:row>
      <xdr:rowOff>114300</xdr:rowOff>
    </xdr:to>
    <xdr:sp macro="" textlink="">
      <xdr:nvSpPr>
        <xdr:cNvPr id="10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A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5</xdr:col>
      <xdr:colOff>0</xdr:colOff>
      <xdr:row>344</xdr:row>
      <xdr:rowOff>0</xdr:rowOff>
    </xdr:from>
    <xdr:to>
      <xdr:col>5</xdr:col>
      <xdr:colOff>304800</xdr:colOff>
      <xdr:row>352</xdr:row>
      <xdr:rowOff>114300</xdr:rowOff>
    </xdr:to>
    <xdr:sp macro="" textlink="">
      <xdr:nvSpPr>
        <xdr:cNvPr id="10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B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5</xdr:col>
      <xdr:colOff>0</xdr:colOff>
      <xdr:row>344</xdr:row>
      <xdr:rowOff>0</xdr:rowOff>
    </xdr:from>
    <xdr:to>
      <xdr:col>5</xdr:col>
      <xdr:colOff>304800</xdr:colOff>
      <xdr:row>352</xdr:row>
      <xdr:rowOff>114300</xdr:rowOff>
    </xdr:to>
    <xdr:sp macro="" textlink="">
      <xdr:nvSpPr>
        <xdr:cNvPr id="10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C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5</xdr:col>
      <xdr:colOff>0</xdr:colOff>
      <xdr:row>344</xdr:row>
      <xdr:rowOff>0</xdr:rowOff>
    </xdr:from>
    <xdr:to>
      <xdr:col>5</xdr:col>
      <xdr:colOff>304800</xdr:colOff>
      <xdr:row>352</xdr:row>
      <xdr:rowOff>114300</xdr:rowOff>
    </xdr:to>
    <xdr:sp macro="" textlink="">
      <xdr:nvSpPr>
        <xdr:cNvPr id="10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D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4</xdr:col>
      <xdr:colOff>0</xdr:colOff>
      <xdr:row>344</xdr:row>
      <xdr:rowOff>0</xdr:rowOff>
    </xdr:from>
    <xdr:to>
      <xdr:col>4</xdr:col>
      <xdr:colOff>304800</xdr:colOff>
      <xdr:row>352</xdr:row>
      <xdr:rowOff>114300</xdr:rowOff>
    </xdr:to>
    <xdr:sp macro="" textlink="">
      <xdr:nvSpPr>
        <xdr:cNvPr id="10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E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344</xdr:row>
      <xdr:rowOff>0</xdr:rowOff>
    </xdr:from>
    <xdr:to>
      <xdr:col>4</xdr:col>
      <xdr:colOff>304800</xdr:colOff>
      <xdr:row>352</xdr:row>
      <xdr:rowOff>114300</xdr:rowOff>
    </xdr:to>
    <xdr:sp macro="" textlink="">
      <xdr:nvSpPr>
        <xdr:cNvPr id="10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F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344</xdr:row>
      <xdr:rowOff>0</xdr:rowOff>
    </xdr:from>
    <xdr:to>
      <xdr:col>4</xdr:col>
      <xdr:colOff>304800</xdr:colOff>
      <xdr:row>352</xdr:row>
      <xdr:rowOff>114300</xdr:rowOff>
    </xdr:to>
    <xdr:sp macro="" textlink="">
      <xdr:nvSpPr>
        <xdr:cNvPr id="10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0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344</xdr:row>
      <xdr:rowOff>0</xdr:rowOff>
    </xdr:from>
    <xdr:to>
      <xdr:col>4</xdr:col>
      <xdr:colOff>304800</xdr:colOff>
      <xdr:row>352</xdr:row>
      <xdr:rowOff>114300</xdr:rowOff>
    </xdr:to>
    <xdr:sp macro="" textlink="">
      <xdr:nvSpPr>
        <xdr:cNvPr id="10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344</xdr:row>
      <xdr:rowOff>0</xdr:rowOff>
    </xdr:from>
    <xdr:to>
      <xdr:col>4</xdr:col>
      <xdr:colOff>304800</xdr:colOff>
      <xdr:row>352</xdr:row>
      <xdr:rowOff>114300</xdr:rowOff>
    </xdr:to>
    <xdr:sp macro="" textlink="">
      <xdr:nvSpPr>
        <xdr:cNvPr id="10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104773</xdr:rowOff>
    </xdr:to>
    <xdr:sp macro="" textlink="">
      <xdr:nvSpPr>
        <xdr:cNvPr id="12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104773</xdr:rowOff>
    </xdr:to>
    <xdr:sp macro="" textlink="">
      <xdr:nvSpPr>
        <xdr:cNvPr id="12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104773</xdr:rowOff>
    </xdr:to>
    <xdr:sp macro="" textlink="">
      <xdr:nvSpPr>
        <xdr:cNvPr id="12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104773</xdr:rowOff>
    </xdr:to>
    <xdr:sp macro="" textlink="">
      <xdr:nvSpPr>
        <xdr:cNvPr id="12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6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104773</xdr:rowOff>
    </xdr:to>
    <xdr:sp macro="" textlink="">
      <xdr:nvSpPr>
        <xdr:cNvPr id="12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7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2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8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2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9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2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A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2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B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2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C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4</xdr:col>
      <xdr:colOff>0</xdr:colOff>
      <xdr:row>351</xdr:row>
      <xdr:rowOff>0</xdr:rowOff>
    </xdr:from>
    <xdr:to>
      <xdr:col>4</xdr:col>
      <xdr:colOff>304800</xdr:colOff>
      <xdr:row>360</xdr:row>
      <xdr:rowOff>133348</xdr:rowOff>
    </xdr:to>
    <xdr:sp macro="" textlink="">
      <xdr:nvSpPr>
        <xdr:cNvPr id="12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D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351</xdr:row>
      <xdr:rowOff>0</xdr:rowOff>
    </xdr:from>
    <xdr:to>
      <xdr:col>4</xdr:col>
      <xdr:colOff>304800</xdr:colOff>
      <xdr:row>360</xdr:row>
      <xdr:rowOff>133348</xdr:rowOff>
    </xdr:to>
    <xdr:sp macro="" textlink="">
      <xdr:nvSpPr>
        <xdr:cNvPr id="12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E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351</xdr:row>
      <xdr:rowOff>0</xdr:rowOff>
    </xdr:from>
    <xdr:to>
      <xdr:col>4</xdr:col>
      <xdr:colOff>304800</xdr:colOff>
      <xdr:row>360</xdr:row>
      <xdr:rowOff>133348</xdr:rowOff>
    </xdr:to>
    <xdr:sp macro="" textlink="">
      <xdr:nvSpPr>
        <xdr:cNvPr id="12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F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351</xdr:row>
      <xdr:rowOff>0</xdr:rowOff>
    </xdr:from>
    <xdr:to>
      <xdr:col>4</xdr:col>
      <xdr:colOff>304800</xdr:colOff>
      <xdr:row>360</xdr:row>
      <xdr:rowOff>133348</xdr:rowOff>
    </xdr:to>
    <xdr:sp macro="" textlink="">
      <xdr:nvSpPr>
        <xdr:cNvPr id="12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0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351</xdr:row>
      <xdr:rowOff>0</xdr:rowOff>
    </xdr:from>
    <xdr:to>
      <xdr:col>4</xdr:col>
      <xdr:colOff>304800</xdr:colOff>
      <xdr:row>360</xdr:row>
      <xdr:rowOff>133348</xdr:rowOff>
    </xdr:to>
    <xdr:sp macro="" textlink="">
      <xdr:nvSpPr>
        <xdr:cNvPr id="12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1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2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2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2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2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2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5</xdr:col>
      <xdr:colOff>0</xdr:colOff>
      <xdr:row>358</xdr:row>
      <xdr:rowOff>0</xdr:rowOff>
    </xdr:from>
    <xdr:to>
      <xdr:col>5</xdr:col>
      <xdr:colOff>304800</xdr:colOff>
      <xdr:row>361</xdr:row>
      <xdr:rowOff>95250</xdr:rowOff>
    </xdr:to>
    <xdr:sp macro="" textlink="">
      <xdr:nvSpPr>
        <xdr:cNvPr id="12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7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5</xdr:col>
      <xdr:colOff>0</xdr:colOff>
      <xdr:row>358</xdr:row>
      <xdr:rowOff>0</xdr:rowOff>
    </xdr:from>
    <xdr:to>
      <xdr:col>5</xdr:col>
      <xdr:colOff>304800</xdr:colOff>
      <xdr:row>361</xdr:row>
      <xdr:rowOff>95250</xdr:rowOff>
    </xdr:to>
    <xdr:sp macro="" textlink="">
      <xdr:nvSpPr>
        <xdr:cNvPr id="12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8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5</xdr:col>
      <xdr:colOff>0</xdr:colOff>
      <xdr:row>358</xdr:row>
      <xdr:rowOff>0</xdr:rowOff>
    </xdr:from>
    <xdr:to>
      <xdr:col>5</xdr:col>
      <xdr:colOff>304800</xdr:colOff>
      <xdr:row>361</xdr:row>
      <xdr:rowOff>95250</xdr:rowOff>
    </xdr:to>
    <xdr:sp macro="" textlink="">
      <xdr:nvSpPr>
        <xdr:cNvPr id="12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9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5</xdr:col>
      <xdr:colOff>0</xdr:colOff>
      <xdr:row>358</xdr:row>
      <xdr:rowOff>0</xdr:rowOff>
    </xdr:from>
    <xdr:to>
      <xdr:col>5</xdr:col>
      <xdr:colOff>304800</xdr:colOff>
      <xdr:row>361</xdr:row>
      <xdr:rowOff>95250</xdr:rowOff>
    </xdr:to>
    <xdr:sp macro="" textlink="">
      <xdr:nvSpPr>
        <xdr:cNvPr id="13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A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5</xdr:col>
      <xdr:colOff>0</xdr:colOff>
      <xdr:row>358</xdr:row>
      <xdr:rowOff>0</xdr:rowOff>
    </xdr:from>
    <xdr:to>
      <xdr:col>5</xdr:col>
      <xdr:colOff>304800</xdr:colOff>
      <xdr:row>361</xdr:row>
      <xdr:rowOff>95250</xdr:rowOff>
    </xdr:to>
    <xdr:sp macro="" textlink="">
      <xdr:nvSpPr>
        <xdr:cNvPr id="13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B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3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3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3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3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358</xdr:row>
      <xdr:rowOff>0</xdr:rowOff>
    </xdr:from>
    <xdr:to>
      <xdr:col>4</xdr:col>
      <xdr:colOff>304800</xdr:colOff>
      <xdr:row>361</xdr:row>
      <xdr:rowOff>95250</xdr:rowOff>
    </xdr:to>
    <xdr:sp macro="" textlink="">
      <xdr:nvSpPr>
        <xdr:cNvPr id="13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338</xdr:row>
      <xdr:rowOff>0</xdr:rowOff>
    </xdr:from>
    <xdr:to>
      <xdr:col>4</xdr:col>
      <xdr:colOff>304800</xdr:colOff>
      <xdr:row>342</xdr:row>
      <xdr:rowOff>380999</xdr:rowOff>
    </xdr:to>
    <xdr:sp macro="" textlink="">
      <xdr:nvSpPr>
        <xdr:cNvPr id="13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1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4</xdr:col>
      <xdr:colOff>0</xdr:colOff>
      <xdr:row>338</xdr:row>
      <xdr:rowOff>0</xdr:rowOff>
    </xdr:from>
    <xdr:to>
      <xdr:col>4</xdr:col>
      <xdr:colOff>304800</xdr:colOff>
      <xdr:row>342</xdr:row>
      <xdr:rowOff>380999</xdr:rowOff>
    </xdr:to>
    <xdr:sp macro="" textlink="">
      <xdr:nvSpPr>
        <xdr:cNvPr id="13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2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4</xdr:col>
      <xdr:colOff>0</xdr:colOff>
      <xdr:row>338</xdr:row>
      <xdr:rowOff>0</xdr:rowOff>
    </xdr:from>
    <xdr:to>
      <xdr:col>4</xdr:col>
      <xdr:colOff>304800</xdr:colOff>
      <xdr:row>342</xdr:row>
      <xdr:rowOff>380999</xdr:rowOff>
    </xdr:to>
    <xdr:sp macro="" textlink="">
      <xdr:nvSpPr>
        <xdr:cNvPr id="13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3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4</xdr:col>
      <xdr:colOff>0</xdr:colOff>
      <xdr:row>338</xdr:row>
      <xdr:rowOff>0</xdr:rowOff>
    </xdr:from>
    <xdr:to>
      <xdr:col>4</xdr:col>
      <xdr:colOff>304800</xdr:colOff>
      <xdr:row>342</xdr:row>
      <xdr:rowOff>380999</xdr:rowOff>
    </xdr:to>
    <xdr:sp macro="" textlink="">
      <xdr:nvSpPr>
        <xdr:cNvPr id="13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4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4</xdr:col>
      <xdr:colOff>0</xdr:colOff>
      <xdr:row>338</xdr:row>
      <xdr:rowOff>0</xdr:rowOff>
    </xdr:from>
    <xdr:to>
      <xdr:col>4</xdr:col>
      <xdr:colOff>304800</xdr:colOff>
      <xdr:row>342</xdr:row>
      <xdr:rowOff>380999</xdr:rowOff>
    </xdr:to>
    <xdr:sp macro="" textlink="">
      <xdr:nvSpPr>
        <xdr:cNvPr id="13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5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13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6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13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7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13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8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13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9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337</xdr:row>
      <xdr:rowOff>0</xdr:rowOff>
    </xdr:from>
    <xdr:to>
      <xdr:col>5</xdr:col>
      <xdr:colOff>304800</xdr:colOff>
      <xdr:row>345</xdr:row>
      <xdr:rowOff>219074</xdr:rowOff>
    </xdr:to>
    <xdr:sp macro="" textlink="">
      <xdr:nvSpPr>
        <xdr:cNvPr id="13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A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85723</xdr:rowOff>
    </xdr:to>
    <xdr:sp macro="" textlink="">
      <xdr:nvSpPr>
        <xdr:cNvPr id="13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B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85723</xdr:rowOff>
    </xdr:to>
    <xdr:sp macro="" textlink="">
      <xdr:nvSpPr>
        <xdr:cNvPr id="13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C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85723</xdr:rowOff>
    </xdr:to>
    <xdr:sp macro="" textlink="">
      <xdr:nvSpPr>
        <xdr:cNvPr id="13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D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85723</xdr:rowOff>
    </xdr:to>
    <xdr:sp macro="" textlink="">
      <xdr:nvSpPr>
        <xdr:cNvPr id="13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E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4</xdr:col>
      <xdr:colOff>0</xdr:colOff>
      <xdr:row>351</xdr:row>
      <xdr:rowOff>0</xdr:rowOff>
    </xdr:from>
    <xdr:to>
      <xdr:col>4</xdr:col>
      <xdr:colOff>304800</xdr:colOff>
      <xdr:row>356</xdr:row>
      <xdr:rowOff>85723</xdr:rowOff>
    </xdr:to>
    <xdr:sp macro="" textlink="">
      <xdr:nvSpPr>
        <xdr:cNvPr id="13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F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0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1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2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3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4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5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6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7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8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351</xdr:row>
      <xdr:rowOff>0</xdr:rowOff>
    </xdr:from>
    <xdr:to>
      <xdr:col>5</xdr:col>
      <xdr:colOff>304800</xdr:colOff>
      <xdr:row>356</xdr:row>
      <xdr:rowOff>85723</xdr:rowOff>
    </xdr:to>
    <xdr:sp macro="" textlink="">
      <xdr:nvSpPr>
        <xdr:cNvPr id="13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9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F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0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1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2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3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359</xdr:row>
      <xdr:rowOff>0</xdr:rowOff>
    </xdr:from>
    <xdr:to>
      <xdr:col>4</xdr:col>
      <xdr:colOff>304800</xdr:colOff>
      <xdr:row>360</xdr:row>
      <xdr:rowOff>190500</xdr:rowOff>
    </xdr:to>
    <xdr:sp macro="" textlink="">
      <xdr:nvSpPr>
        <xdr:cNvPr id="13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E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F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0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1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2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3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4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5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6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359</xdr:row>
      <xdr:rowOff>0</xdr:rowOff>
    </xdr:from>
    <xdr:to>
      <xdr:col>5</xdr:col>
      <xdr:colOff>304800</xdr:colOff>
      <xdr:row>360</xdr:row>
      <xdr:rowOff>190500</xdr:rowOff>
    </xdr:to>
    <xdr:sp macro="" textlink="">
      <xdr:nvSpPr>
        <xdr:cNvPr id="13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7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6</xdr:col>
      <xdr:colOff>0</xdr:colOff>
      <xdr:row>351</xdr:row>
      <xdr:rowOff>0</xdr:rowOff>
    </xdr:from>
    <xdr:to>
      <xdr:col>6</xdr:col>
      <xdr:colOff>304800</xdr:colOff>
      <xdr:row>356</xdr:row>
      <xdr:rowOff>104773</xdr:rowOff>
    </xdr:to>
    <xdr:sp macro="" textlink="">
      <xdr:nvSpPr>
        <xdr:cNvPr id="13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8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351</xdr:row>
      <xdr:rowOff>0</xdr:rowOff>
    </xdr:from>
    <xdr:to>
      <xdr:col>6</xdr:col>
      <xdr:colOff>304800</xdr:colOff>
      <xdr:row>356</xdr:row>
      <xdr:rowOff>104773</xdr:rowOff>
    </xdr:to>
    <xdr:sp macro="" textlink="">
      <xdr:nvSpPr>
        <xdr:cNvPr id="13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9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351</xdr:row>
      <xdr:rowOff>0</xdr:rowOff>
    </xdr:from>
    <xdr:to>
      <xdr:col>6</xdr:col>
      <xdr:colOff>304800</xdr:colOff>
      <xdr:row>356</xdr:row>
      <xdr:rowOff>104773</xdr:rowOff>
    </xdr:to>
    <xdr:sp macro="" textlink="">
      <xdr:nvSpPr>
        <xdr:cNvPr id="13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A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351</xdr:row>
      <xdr:rowOff>0</xdr:rowOff>
    </xdr:from>
    <xdr:to>
      <xdr:col>6</xdr:col>
      <xdr:colOff>304800</xdr:colOff>
      <xdr:row>356</xdr:row>
      <xdr:rowOff>104773</xdr:rowOff>
    </xdr:to>
    <xdr:sp macro="" textlink="">
      <xdr:nvSpPr>
        <xdr:cNvPr id="13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B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351</xdr:row>
      <xdr:rowOff>0</xdr:rowOff>
    </xdr:from>
    <xdr:to>
      <xdr:col>6</xdr:col>
      <xdr:colOff>304800</xdr:colOff>
      <xdr:row>356</xdr:row>
      <xdr:rowOff>104773</xdr:rowOff>
    </xdr:to>
    <xdr:sp macro="" textlink="">
      <xdr:nvSpPr>
        <xdr:cNvPr id="13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C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351</xdr:row>
      <xdr:rowOff>0</xdr:rowOff>
    </xdr:from>
    <xdr:to>
      <xdr:col>6</xdr:col>
      <xdr:colOff>304800</xdr:colOff>
      <xdr:row>360</xdr:row>
      <xdr:rowOff>133348</xdr:rowOff>
    </xdr:to>
    <xdr:sp macro="" textlink="">
      <xdr:nvSpPr>
        <xdr:cNvPr id="13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D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351</xdr:row>
      <xdr:rowOff>0</xdr:rowOff>
    </xdr:from>
    <xdr:to>
      <xdr:col>6</xdr:col>
      <xdr:colOff>304800</xdr:colOff>
      <xdr:row>360</xdr:row>
      <xdr:rowOff>133348</xdr:rowOff>
    </xdr:to>
    <xdr:sp macro="" textlink="">
      <xdr:nvSpPr>
        <xdr:cNvPr id="13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E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351</xdr:row>
      <xdr:rowOff>0</xdr:rowOff>
    </xdr:from>
    <xdr:to>
      <xdr:col>6</xdr:col>
      <xdr:colOff>304800</xdr:colOff>
      <xdr:row>360</xdr:row>
      <xdr:rowOff>133348</xdr:rowOff>
    </xdr:to>
    <xdr:sp macro="" textlink="">
      <xdr:nvSpPr>
        <xdr:cNvPr id="13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F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351</xdr:row>
      <xdr:rowOff>0</xdr:rowOff>
    </xdr:from>
    <xdr:to>
      <xdr:col>6</xdr:col>
      <xdr:colOff>304800</xdr:colOff>
      <xdr:row>360</xdr:row>
      <xdr:rowOff>133348</xdr:rowOff>
    </xdr:to>
    <xdr:sp macro="" textlink="">
      <xdr:nvSpPr>
        <xdr:cNvPr id="13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0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351</xdr:row>
      <xdr:rowOff>0</xdr:rowOff>
    </xdr:from>
    <xdr:to>
      <xdr:col>6</xdr:col>
      <xdr:colOff>304800</xdr:colOff>
      <xdr:row>360</xdr:row>
      <xdr:rowOff>133348</xdr:rowOff>
    </xdr:to>
    <xdr:sp macro="" textlink="">
      <xdr:nvSpPr>
        <xdr:cNvPr id="13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1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352</xdr:row>
      <xdr:rowOff>0</xdr:rowOff>
    </xdr:from>
    <xdr:to>
      <xdr:col>6</xdr:col>
      <xdr:colOff>304800</xdr:colOff>
      <xdr:row>355</xdr:row>
      <xdr:rowOff>247649</xdr:rowOff>
    </xdr:to>
    <xdr:sp macro="" textlink="">
      <xdr:nvSpPr>
        <xdr:cNvPr id="13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2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6</xdr:col>
      <xdr:colOff>0</xdr:colOff>
      <xdr:row>352</xdr:row>
      <xdr:rowOff>0</xdr:rowOff>
    </xdr:from>
    <xdr:to>
      <xdr:col>6</xdr:col>
      <xdr:colOff>304800</xdr:colOff>
      <xdr:row>355</xdr:row>
      <xdr:rowOff>247649</xdr:rowOff>
    </xdr:to>
    <xdr:sp macro="" textlink="">
      <xdr:nvSpPr>
        <xdr:cNvPr id="13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3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6</xdr:col>
      <xdr:colOff>0</xdr:colOff>
      <xdr:row>352</xdr:row>
      <xdr:rowOff>0</xdr:rowOff>
    </xdr:from>
    <xdr:to>
      <xdr:col>6</xdr:col>
      <xdr:colOff>304800</xdr:colOff>
      <xdr:row>355</xdr:row>
      <xdr:rowOff>247649</xdr:rowOff>
    </xdr:to>
    <xdr:sp macro="" textlink="">
      <xdr:nvSpPr>
        <xdr:cNvPr id="13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4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6</xdr:col>
      <xdr:colOff>0</xdr:colOff>
      <xdr:row>352</xdr:row>
      <xdr:rowOff>0</xdr:rowOff>
    </xdr:from>
    <xdr:to>
      <xdr:col>6</xdr:col>
      <xdr:colOff>304800</xdr:colOff>
      <xdr:row>355</xdr:row>
      <xdr:rowOff>247649</xdr:rowOff>
    </xdr:to>
    <xdr:sp macro="" textlink="">
      <xdr:nvSpPr>
        <xdr:cNvPr id="13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5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6</xdr:col>
      <xdr:colOff>0</xdr:colOff>
      <xdr:row>352</xdr:row>
      <xdr:rowOff>0</xdr:rowOff>
    </xdr:from>
    <xdr:to>
      <xdr:col>6</xdr:col>
      <xdr:colOff>304800</xdr:colOff>
      <xdr:row>355</xdr:row>
      <xdr:rowOff>247649</xdr:rowOff>
    </xdr:to>
    <xdr:sp macro="" textlink="">
      <xdr:nvSpPr>
        <xdr:cNvPr id="13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6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3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7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3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8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3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9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3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A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351</xdr:row>
      <xdr:rowOff>0</xdr:rowOff>
    </xdr:from>
    <xdr:to>
      <xdr:col>5</xdr:col>
      <xdr:colOff>304800</xdr:colOff>
      <xdr:row>360</xdr:row>
      <xdr:rowOff>133348</xdr:rowOff>
    </xdr:to>
    <xdr:sp macro="" textlink="">
      <xdr:nvSpPr>
        <xdr:cNvPr id="13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B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6</xdr:col>
      <xdr:colOff>0</xdr:colOff>
      <xdr:row>344</xdr:row>
      <xdr:rowOff>0</xdr:rowOff>
    </xdr:from>
    <xdr:to>
      <xdr:col>6</xdr:col>
      <xdr:colOff>304800</xdr:colOff>
      <xdr:row>351</xdr:row>
      <xdr:rowOff>152402</xdr:rowOff>
    </xdr:to>
    <xdr:sp macro="" textlink="">
      <xdr:nvSpPr>
        <xdr:cNvPr id="13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C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344</xdr:row>
      <xdr:rowOff>0</xdr:rowOff>
    </xdr:from>
    <xdr:to>
      <xdr:col>6</xdr:col>
      <xdr:colOff>304800</xdr:colOff>
      <xdr:row>351</xdr:row>
      <xdr:rowOff>152402</xdr:rowOff>
    </xdr:to>
    <xdr:sp macro="" textlink="">
      <xdr:nvSpPr>
        <xdr:cNvPr id="13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D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344</xdr:row>
      <xdr:rowOff>0</xdr:rowOff>
    </xdr:from>
    <xdr:to>
      <xdr:col>6</xdr:col>
      <xdr:colOff>304800</xdr:colOff>
      <xdr:row>351</xdr:row>
      <xdr:rowOff>152402</xdr:rowOff>
    </xdr:to>
    <xdr:sp macro="" textlink="">
      <xdr:nvSpPr>
        <xdr:cNvPr id="13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E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344</xdr:row>
      <xdr:rowOff>0</xdr:rowOff>
    </xdr:from>
    <xdr:to>
      <xdr:col>6</xdr:col>
      <xdr:colOff>304800</xdr:colOff>
      <xdr:row>351</xdr:row>
      <xdr:rowOff>152402</xdr:rowOff>
    </xdr:to>
    <xdr:sp macro="" textlink="">
      <xdr:nvSpPr>
        <xdr:cNvPr id="13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F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344</xdr:row>
      <xdr:rowOff>0</xdr:rowOff>
    </xdr:from>
    <xdr:to>
      <xdr:col>6</xdr:col>
      <xdr:colOff>304800</xdr:colOff>
      <xdr:row>351</xdr:row>
      <xdr:rowOff>152402</xdr:rowOff>
    </xdr:to>
    <xdr:sp macro="" textlink="">
      <xdr:nvSpPr>
        <xdr:cNvPr id="13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0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344</xdr:row>
      <xdr:rowOff>0</xdr:rowOff>
    </xdr:from>
    <xdr:to>
      <xdr:col>6</xdr:col>
      <xdr:colOff>304800</xdr:colOff>
      <xdr:row>352</xdr:row>
      <xdr:rowOff>114300</xdr:rowOff>
    </xdr:to>
    <xdr:sp macro="" textlink="">
      <xdr:nvSpPr>
        <xdr:cNvPr id="13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1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344</xdr:row>
      <xdr:rowOff>0</xdr:rowOff>
    </xdr:from>
    <xdr:to>
      <xdr:col>6</xdr:col>
      <xdr:colOff>304800</xdr:colOff>
      <xdr:row>352</xdr:row>
      <xdr:rowOff>114300</xdr:rowOff>
    </xdr:to>
    <xdr:sp macro="" textlink="">
      <xdr:nvSpPr>
        <xdr:cNvPr id="13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2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344</xdr:row>
      <xdr:rowOff>0</xdr:rowOff>
    </xdr:from>
    <xdr:to>
      <xdr:col>6</xdr:col>
      <xdr:colOff>304800</xdr:colOff>
      <xdr:row>352</xdr:row>
      <xdr:rowOff>114300</xdr:rowOff>
    </xdr:to>
    <xdr:sp macro="" textlink="">
      <xdr:nvSpPr>
        <xdr:cNvPr id="13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3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344</xdr:row>
      <xdr:rowOff>0</xdr:rowOff>
    </xdr:from>
    <xdr:to>
      <xdr:col>6</xdr:col>
      <xdr:colOff>304800</xdr:colOff>
      <xdr:row>352</xdr:row>
      <xdr:rowOff>114300</xdr:rowOff>
    </xdr:to>
    <xdr:sp macro="" textlink="">
      <xdr:nvSpPr>
        <xdr:cNvPr id="13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4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344</xdr:row>
      <xdr:rowOff>0</xdr:rowOff>
    </xdr:from>
    <xdr:to>
      <xdr:col>6</xdr:col>
      <xdr:colOff>304800</xdr:colOff>
      <xdr:row>352</xdr:row>
      <xdr:rowOff>114300</xdr:rowOff>
    </xdr:to>
    <xdr:sp macro="" textlink="">
      <xdr:nvSpPr>
        <xdr:cNvPr id="13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5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345</xdr:row>
      <xdr:rowOff>0</xdr:rowOff>
    </xdr:from>
    <xdr:to>
      <xdr:col>6</xdr:col>
      <xdr:colOff>304800</xdr:colOff>
      <xdr:row>350</xdr:row>
      <xdr:rowOff>133350</xdr:rowOff>
    </xdr:to>
    <xdr:sp macro="" textlink="">
      <xdr:nvSpPr>
        <xdr:cNvPr id="13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6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6</xdr:col>
      <xdr:colOff>0</xdr:colOff>
      <xdr:row>345</xdr:row>
      <xdr:rowOff>0</xdr:rowOff>
    </xdr:from>
    <xdr:to>
      <xdr:col>6</xdr:col>
      <xdr:colOff>304800</xdr:colOff>
      <xdr:row>350</xdr:row>
      <xdr:rowOff>133350</xdr:rowOff>
    </xdr:to>
    <xdr:sp macro="" textlink="">
      <xdr:nvSpPr>
        <xdr:cNvPr id="13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7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6</xdr:col>
      <xdr:colOff>0</xdr:colOff>
      <xdr:row>345</xdr:row>
      <xdr:rowOff>0</xdr:rowOff>
    </xdr:from>
    <xdr:to>
      <xdr:col>6</xdr:col>
      <xdr:colOff>304800</xdr:colOff>
      <xdr:row>350</xdr:row>
      <xdr:rowOff>133350</xdr:rowOff>
    </xdr:to>
    <xdr:sp macro="" textlink="">
      <xdr:nvSpPr>
        <xdr:cNvPr id="13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8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6</xdr:col>
      <xdr:colOff>0</xdr:colOff>
      <xdr:row>345</xdr:row>
      <xdr:rowOff>0</xdr:rowOff>
    </xdr:from>
    <xdr:to>
      <xdr:col>6</xdr:col>
      <xdr:colOff>304800</xdr:colOff>
      <xdr:row>350</xdr:row>
      <xdr:rowOff>133350</xdr:rowOff>
    </xdr:to>
    <xdr:sp macro="" textlink="">
      <xdr:nvSpPr>
        <xdr:cNvPr id="13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9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6</xdr:col>
      <xdr:colOff>0</xdr:colOff>
      <xdr:row>345</xdr:row>
      <xdr:rowOff>0</xdr:rowOff>
    </xdr:from>
    <xdr:to>
      <xdr:col>6</xdr:col>
      <xdr:colOff>304800</xdr:colOff>
      <xdr:row>350</xdr:row>
      <xdr:rowOff>133350</xdr:rowOff>
    </xdr:to>
    <xdr:sp macro="" textlink="">
      <xdr:nvSpPr>
        <xdr:cNvPr id="13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A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3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3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3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4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4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5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6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7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8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9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14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4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5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6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7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14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8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14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14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14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14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14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4</xdr:col>
      <xdr:colOff>0</xdr:colOff>
      <xdr:row>43</xdr:row>
      <xdr:rowOff>0</xdr:rowOff>
    </xdr:from>
    <xdr:to>
      <xdr:col>4</xdr:col>
      <xdr:colOff>304800</xdr:colOff>
      <xdr:row>55</xdr:row>
      <xdr:rowOff>105253</xdr:rowOff>
    </xdr:to>
    <xdr:sp macro="" textlink="">
      <xdr:nvSpPr>
        <xdr:cNvPr id="14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4</xdr:col>
      <xdr:colOff>0</xdr:colOff>
      <xdr:row>43</xdr:row>
      <xdr:rowOff>0</xdr:rowOff>
    </xdr:from>
    <xdr:to>
      <xdr:col>4</xdr:col>
      <xdr:colOff>304800</xdr:colOff>
      <xdr:row>55</xdr:row>
      <xdr:rowOff>105253</xdr:rowOff>
    </xdr:to>
    <xdr:sp macro="" textlink="">
      <xdr:nvSpPr>
        <xdr:cNvPr id="14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4</xdr:col>
      <xdr:colOff>0</xdr:colOff>
      <xdr:row>43</xdr:row>
      <xdr:rowOff>0</xdr:rowOff>
    </xdr:from>
    <xdr:to>
      <xdr:col>4</xdr:col>
      <xdr:colOff>304800</xdr:colOff>
      <xdr:row>55</xdr:row>
      <xdr:rowOff>105253</xdr:rowOff>
    </xdr:to>
    <xdr:sp macro="" textlink="">
      <xdr:nvSpPr>
        <xdr:cNvPr id="14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4</xdr:col>
      <xdr:colOff>0</xdr:colOff>
      <xdr:row>43</xdr:row>
      <xdr:rowOff>0</xdr:rowOff>
    </xdr:from>
    <xdr:to>
      <xdr:col>4</xdr:col>
      <xdr:colOff>304800</xdr:colOff>
      <xdr:row>55</xdr:row>
      <xdr:rowOff>105253</xdr:rowOff>
    </xdr:to>
    <xdr:sp macro="" textlink="">
      <xdr:nvSpPr>
        <xdr:cNvPr id="14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4</xdr:col>
      <xdr:colOff>0</xdr:colOff>
      <xdr:row>43</xdr:row>
      <xdr:rowOff>0</xdr:rowOff>
    </xdr:from>
    <xdr:to>
      <xdr:col>4</xdr:col>
      <xdr:colOff>304800</xdr:colOff>
      <xdr:row>55</xdr:row>
      <xdr:rowOff>105253</xdr:rowOff>
    </xdr:to>
    <xdr:sp macro="" textlink="">
      <xdr:nvSpPr>
        <xdr:cNvPr id="14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6</xdr:col>
      <xdr:colOff>0</xdr:colOff>
      <xdr:row>43</xdr:row>
      <xdr:rowOff>0</xdr:rowOff>
    </xdr:from>
    <xdr:to>
      <xdr:col>6</xdr:col>
      <xdr:colOff>304800</xdr:colOff>
      <xdr:row>50</xdr:row>
      <xdr:rowOff>57150</xdr:rowOff>
    </xdr:to>
    <xdr:sp macro="" textlink="">
      <xdr:nvSpPr>
        <xdr:cNvPr id="14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6</xdr:col>
      <xdr:colOff>0</xdr:colOff>
      <xdr:row>43</xdr:row>
      <xdr:rowOff>0</xdr:rowOff>
    </xdr:from>
    <xdr:to>
      <xdr:col>6</xdr:col>
      <xdr:colOff>304800</xdr:colOff>
      <xdr:row>50</xdr:row>
      <xdr:rowOff>57150</xdr:rowOff>
    </xdr:to>
    <xdr:sp macro="" textlink="">
      <xdr:nvSpPr>
        <xdr:cNvPr id="14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6</xdr:col>
      <xdr:colOff>0</xdr:colOff>
      <xdr:row>43</xdr:row>
      <xdr:rowOff>0</xdr:rowOff>
    </xdr:from>
    <xdr:to>
      <xdr:col>6</xdr:col>
      <xdr:colOff>304800</xdr:colOff>
      <xdr:row>50</xdr:row>
      <xdr:rowOff>57150</xdr:rowOff>
    </xdr:to>
    <xdr:sp macro="" textlink="">
      <xdr:nvSpPr>
        <xdr:cNvPr id="14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6</xdr:col>
      <xdr:colOff>0</xdr:colOff>
      <xdr:row>43</xdr:row>
      <xdr:rowOff>0</xdr:rowOff>
    </xdr:from>
    <xdr:to>
      <xdr:col>6</xdr:col>
      <xdr:colOff>304800</xdr:colOff>
      <xdr:row>50</xdr:row>
      <xdr:rowOff>57150</xdr:rowOff>
    </xdr:to>
    <xdr:sp macro="" textlink="">
      <xdr:nvSpPr>
        <xdr:cNvPr id="14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6</xdr:col>
      <xdr:colOff>0</xdr:colOff>
      <xdr:row>43</xdr:row>
      <xdr:rowOff>0</xdr:rowOff>
    </xdr:from>
    <xdr:to>
      <xdr:col>6</xdr:col>
      <xdr:colOff>304800</xdr:colOff>
      <xdr:row>50</xdr:row>
      <xdr:rowOff>57150</xdr:rowOff>
    </xdr:to>
    <xdr:sp macro="" textlink="">
      <xdr:nvSpPr>
        <xdr:cNvPr id="14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4</xdr:col>
      <xdr:colOff>0</xdr:colOff>
      <xdr:row>278</xdr:row>
      <xdr:rowOff>0</xdr:rowOff>
    </xdr:from>
    <xdr:to>
      <xdr:col>4</xdr:col>
      <xdr:colOff>200025</xdr:colOff>
      <xdr:row>279</xdr:row>
      <xdr:rowOff>114300</xdr:rowOff>
    </xdr:to>
    <xdr:pic>
      <xdr:nvPicPr>
        <xdr:cNvPr id="1442" name="Picture 10" descr="https://rrmaquinas.vtexassets.com/arquivos/wdt-rrmaquinas-burger-alt.png?v=637158672984470000">
          <a:hlinkClick xmlns:r="http://schemas.openxmlformats.org/officeDocument/2006/relationships" r:id="rId2"/>
          <a:extLst>
            <a:ext uri="{FF2B5EF4-FFF2-40B4-BE49-F238E27FC236}">
              <a16:creationId xmlns:a16="http://schemas.microsoft.com/office/drawing/2014/main" xmlns="" id="{00000000-0008-0000-0500-0000B801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419600" y="65379600"/>
          <a:ext cx="200025" cy="161925"/>
        </a:xfrm>
        <a:prstGeom prst="rect">
          <a:avLst/>
        </a:prstGeom>
        <a:noFill/>
      </xdr:spPr>
    </xdr:pic>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14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14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14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14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14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4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4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4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4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14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14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14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14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14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14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14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301487</xdr:rowOff>
    </xdr:to>
    <xdr:sp macro="" textlink="">
      <xdr:nvSpPr>
        <xdr:cNvPr id="14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301487</xdr:rowOff>
    </xdr:to>
    <xdr:sp macro="" textlink="">
      <xdr:nvSpPr>
        <xdr:cNvPr id="14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301487</xdr:rowOff>
    </xdr:to>
    <xdr:sp macro="" textlink="">
      <xdr:nvSpPr>
        <xdr:cNvPr id="14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301487</xdr:rowOff>
    </xdr:to>
    <xdr:sp macro="" textlink="">
      <xdr:nvSpPr>
        <xdr:cNvPr id="14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301487</xdr:rowOff>
    </xdr:to>
    <xdr:sp macro="" textlink="">
      <xdr:nvSpPr>
        <xdr:cNvPr id="14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14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14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14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4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14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5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14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6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14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7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14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8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14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9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14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14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xdr:from>
      <xdr:col>0</xdr:col>
      <xdr:colOff>152400</xdr:colOff>
      <xdr:row>1</xdr:row>
      <xdr:rowOff>114300</xdr:rowOff>
    </xdr:from>
    <xdr:to>
      <xdr:col>1</xdr:col>
      <xdr:colOff>0</xdr:colOff>
      <xdr:row>3</xdr:row>
      <xdr:rowOff>200025</xdr:rowOff>
    </xdr:to>
    <xdr:pic>
      <xdr:nvPicPr>
        <xdr:cNvPr id="1478" name="Picture 1">
          <a:extLst>
            <a:ext uri="{FF2B5EF4-FFF2-40B4-BE49-F238E27FC236}">
              <a16:creationId xmlns:a16="http://schemas.microsoft.com/office/drawing/2014/main" xmlns="" id="{00000000-0008-0000-0500-0000F203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152400" y="314325"/>
          <a:ext cx="733425" cy="561975"/>
        </a:xfrm>
        <a:prstGeom prst="rect">
          <a:avLst/>
        </a:prstGeom>
        <a:noFill/>
        <a:ln w="9525">
          <a:noFill/>
          <a:miter lim="800000"/>
          <a:headEnd/>
          <a:tailEnd/>
        </a:ln>
      </xdr:spPr>
    </xdr:pic>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8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9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A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B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C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4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D03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4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E03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4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F03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4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004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4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104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2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3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4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5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4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6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4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7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8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9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C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D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E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F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0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5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5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5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5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15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6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7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8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9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A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C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D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E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F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0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1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7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8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9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1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2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3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4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5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6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7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8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9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C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D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E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F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0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1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2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3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4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5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6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7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8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9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F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0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1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2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3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E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F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590550</xdr:rowOff>
    </xdr:to>
    <xdr:sp macro="" textlink="">
      <xdr:nvSpPr>
        <xdr:cNvPr id="15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0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1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2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3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4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5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6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7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8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9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5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A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5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B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C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D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E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F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0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1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2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3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4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5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6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7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8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9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A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B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C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D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443</xdr:row>
      <xdr:rowOff>0</xdr:rowOff>
    </xdr:from>
    <xdr:to>
      <xdr:col>4</xdr:col>
      <xdr:colOff>304800</xdr:colOff>
      <xdr:row>443</xdr:row>
      <xdr:rowOff>161925</xdr:rowOff>
    </xdr:to>
    <xdr:sp macro="" textlink="">
      <xdr:nvSpPr>
        <xdr:cNvPr id="16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E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F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0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1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2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3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4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5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6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7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443</xdr:row>
      <xdr:rowOff>0</xdr:rowOff>
    </xdr:from>
    <xdr:to>
      <xdr:col>5</xdr:col>
      <xdr:colOff>304800</xdr:colOff>
      <xdr:row>443</xdr:row>
      <xdr:rowOff>161925</xdr:rowOff>
    </xdr:to>
    <xdr:sp macro="" textlink="">
      <xdr:nvSpPr>
        <xdr:cNvPr id="16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8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9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A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5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6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7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6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8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6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9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6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6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590550</xdr:rowOff>
    </xdr:to>
    <xdr:sp macro="" textlink="">
      <xdr:nvSpPr>
        <xdr:cNvPr id="16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4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5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6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7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8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590550</xdr:rowOff>
    </xdr:to>
    <xdr:sp macro="" textlink="">
      <xdr:nvSpPr>
        <xdr:cNvPr id="16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6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6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6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6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6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6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6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6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6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6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16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16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48</xdr:row>
      <xdr:rowOff>0</xdr:rowOff>
    </xdr:from>
    <xdr:to>
      <xdr:col>5</xdr:col>
      <xdr:colOff>304800</xdr:colOff>
      <xdr:row>56</xdr:row>
      <xdr:rowOff>57978</xdr:rowOff>
    </xdr:to>
    <xdr:sp macro="" textlink="">
      <xdr:nvSpPr>
        <xdr:cNvPr id="16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5</xdr:col>
      <xdr:colOff>0</xdr:colOff>
      <xdr:row>48</xdr:row>
      <xdr:rowOff>0</xdr:rowOff>
    </xdr:from>
    <xdr:to>
      <xdr:col>5</xdr:col>
      <xdr:colOff>304800</xdr:colOff>
      <xdr:row>56</xdr:row>
      <xdr:rowOff>57978</xdr:rowOff>
    </xdr:to>
    <xdr:sp macro="" textlink="">
      <xdr:nvSpPr>
        <xdr:cNvPr id="16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5</xdr:col>
      <xdr:colOff>0</xdr:colOff>
      <xdr:row>48</xdr:row>
      <xdr:rowOff>0</xdr:rowOff>
    </xdr:from>
    <xdr:to>
      <xdr:col>5</xdr:col>
      <xdr:colOff>304800</xdr:colOff>
      <xdr:row>56</xdr:row>
      <xdr:rowOff>57978</xdr:rowOff>
    </xdr:to>
    <xdr:sp macro="" textlink="">
      <xdr:nvSpPr>
        <xdr:cNvPr id="16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5</xdr:col>
      <xdr:colOff>0</xdr:colOff>
      <xdr:row>48</xdr:row>
      <xdr:rowOff>0</xdr:rowOff>
    </xdr:from>
    <xdr:to>
      <xdr:col>5</xdr:col>
      <xdr:colOff>304800</xdr:colOff>
      <xdr:row>56</xdr:row>
      <xdr:rowOff>57978</xdr:rowOff>
    </xdr:to>
    <xdr:sp macro="" textlink="">
      <xdr:nvSpPr>
        <xdr:cNvPr id="16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5</xdr:col>
      <xdr:colOff>0</xdr:colOff>
      <xdr:row>48</xdr:row>
      <xdr:rowOff>0</xdr:rowOff>
    </xdr:from>
    <xdr:to>
      <xdr:col>5</xdr:col>
      <xdr:colOff>304800</xdr:colOff>
      <xdr:row>56</xdr:row>
      <xdr:rowOff>57978</xdr:rowOff>
    </xdr:to>
    <xdr:sp macro="" textlink="">
      <xdr:nvSpPr>
        <xdr:cNvPr id="16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4</xdr:col>
      <xdr:colOff>0</xdr:colOff>
      <xdr:row>58</xdr:row>
      <xdr:rowOff>0</xdr:rowOff>
    </xdr:from>
    <xdr:to>
      <xdr:col>4</xdr:col>
      <xdr:colOff>304800</xdr:colOff>
      <xdr:row>67</xdr:row>
      <xdr:rowOff>10354</xdr:rowOff>
    </xdr:to>
    <xdr:sp macro="" textlink="">
      <xdr:nvSpPr>
        <xdr:cNvPr id="16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4</xdr:col>
      <xdr:colOff>0</xdr:colOff>
      <xdr:row>58</xdr:row>
      <xdr:rowOff>0</xdr:rowOff>
    </xdr:from>
    <xdr:to>
      <xdr:col>4</xdr:col>
      <xdr:colOff>304800</xdr:colOff>
      <xdr:row>67</xdr:row>
      <xdr:rowOff>10354</xdr:rowOff>
    </xdr:to>
    <xdr:sp macro="" textlink="">
      <xdr:nvSpPr>
        <xdr:cNvPr id="17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4</xdr:col>
      <xdr:colOff>0</xdr:colOff>
      <xdr:row>58</xdr:row>
      <xdr:rowOff>0</xdr:rowOff>
    </xdr:from>
    <xdr:to>
      <xdr:col>4</xdr:col>
      <xdr:colOff>304800</xdr:colOff>
      <xdr:row>67</xdr:row>
      <xdr:rowOff>10354</xdr:rowOff>
    </xdr:to>
    <xdr:sp macro="" textlink="">
      <xdr:nvSpPr>
        <xdr:cNvPr id="17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4</xdr:col>
      <xdr:colOff>0</xdr:colOff>
      <xdr:row>58</xdr:row>
      <xdr:rowOff>0</xdr:rowOff>
    </xdr:from>
    <xdr:to>
      <xdr:col>4</xdr:col>
      <xdr:colOff>304800</xdr:colOff>
      <xdr:row>67</xdr:row>
      <xdr:rowOff>10354</xdr:rowOff>
    </xdr:to>
    <xdr:sp macro="" textlink="">
      <xdr:nvSpPr>
        <xdr:cNvPr id="17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4</xdr:col>
      <xdr:colOff>0</xdr:colOff>
      <xdr:row>58</xdr:row>
      <xdr:rowOff>0</xdr:rowOff>
    </xdr:from>
    <xdr:to>
      <xdr:col>4</xdr:col>
      <xdr:colOff>304800</xdr:colOff>
      <xdr:row>67</xdr:row>
      <xdr:rowOff>10354</xdr:rowOff>
    </xdr:to>
    <xdr:sp macro="" textlink="">
      <xdr:nvSpPr>
        <xdr:cNvPr id="17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6</xdr:col>
      <xdr:colOff>0</xdr:colOff>
      <xdr:row>58</xdr:row>
      <xdr:rowOff>0</xdr:rowOff>
    </xdr:from>
    <xdr:to>
      <xdr:col>6</xdr:col>
      <xdr:colOff>304800</xdr:colOff>
      <xdr:row>61</xdr:row>
      <xdr:rowOff>6212</xdr:rowOff>
    </xdr:to>
    <xdr:sp macro="" textlink="">
      <xdr:nvSpPr>
        <xdr:cNvPr id="17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4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6</xdr:col>
      <xdr:colOff>0</xdr:colOff>
      <xdr:row>58</xdr:row>
      <xdr:rowOff>0</xdr:rowOff>
    </xdr:from>
    <xdr:to>
      <xdr:col>6</xdr:col>
      <xdr:colOff>304800</xdr:colOff>
      <xdr:row>61</xdr:row>
      <xdr:rowOff>6212</xdr:rowOff>
    </xdr:to>
    <xdr:sp macro="" textlink="">
      <xdr:nvSpPr>
        <xdr:cNvPr id="17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5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6</xdr:col>
      <xdr:colOff>0</xdr:colOff>
      <xdr:row>58</xdr:row>
      <xdr:rowOff>0</xdr:rowOff>
    </xdr:from>
    <xdr:to>
      <xdr:col>6</xdr:col>
      <xdr:colOff>304800</xdr:colOff>
      <xdr:row>61</xdr:row>
      <xdr:rowOff>6212</xdr:rowOff>
    </xdr:to>
    <xdr:sp macro="" textlink="">
      <xdr:nvSpPr>
        <xdr:cNvPr id="17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6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6</xdr:col>
      <xdr:colOff>0</xdr:colOff>
      <xdr:row>58</xdr:row>
      <xdr:rowOff>0</xdr:rowOff>
    </xdr:from>
    <xdr:to>
      <xdr:col>6</xdr:col>
      <xdr:colOff>304800</xdr:colOff>
      <xdr:row>61</xdr:row>
      <xdr:rowOff>6212</xdr:rowOff>
    </xdr:to>
    <xdr:sp macro="" textlink="">
      <xdr:nvSpPr>
        <xdr:cNvPr id="17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7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6</xdr:col>
      <xdr:colOff>0</xdr:colOff>
      <xdr:row>58</xdr:row>
      <xdr:rowOff>0</xdr:rowOff>
    </xdr:from>
    <xdr:to>
      <xdr:col>6</xdr:col>
      <xdr:colOff>304800</xdr:colOff>
      <xdr:row>61</xdr:row>
      <xdr:rowOff>6212</xdr:rowOff>
    </xdr:to>
    <xdr:sp macro="" textlink="">
      <xdr:nvSpPr>
        <xdr:cNvPr id="17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8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4</xdr:col>
      <xdr:colOff>0</xdr:colOff>
      <xdr:row>391</xdr:row>
      <xdr:rowOff>0</xdr:rowOff>
    </xdr:from>
    <xdr:to>
      <xdr:col>4</xdr:col>
      <xdr:colOff>200025</xdr:colOff>
      <xdr:row>391</xdr:row>
      <xdr:rowOff>142875</xdr:rowOff>
    </xdr:to>
    <xdr:pic>
      <xdr:nvPicPr>
        <xdr:cNvPr id="1709" name="Picture 10" descr="https://rrmaquinas.vtexassets.com/arquivos/wdt-rrmaquinas-burger-alt.png?v=637158672984470000">
          <a:hlinkClick xmlns:r="http://schemas.openxmlformats.org/officeDocument/2006/relationships" r:id="rId2"/>
          <a:extLst>
            <a:ext uri="{FF2B5EF4-FFF2-40B4-BE49-F238E27FC236}">
              <a16:creationId xmlns:a16="http://schemas.microsoft.com/office/drawing/2014/main" xmlns="" id="{00000000-0008-0000-0500-0000D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419600" y="90401775"/>
          <a:ext cx="200025" cy="161925"/>
        </a:xfrm>
        <a:prstGeom prst="rect">
          <a:avLst/>
        </a:prstGeom>
        <a:noFill/>
      </xdr:spPr>
    </xdr:pic>
    <xdr:clientData/>
  </xdr:twoCellAnchor>
  <xdr:twoCellAnchor editAs="oneCell">
    <xdr:from>
      <xdr:col>5</xdr:col>
      <xdr:colOff>0</xdr:colOff>
      <xdr:row>8</xdr:row>
      <xdr:rowOff>0</xdr:rowOff>
    </xdr:from>
    <xdr:to>
      <xdr:col>5</xdr:col>
      <xdr:colOff>304800</xdr:colOff>
      <xdr:row>11</xdr:row>
      <xdr:rowOff>4141</xdr:rowOff>
    </xdr:to>
    <xdr:sp macro="" textlink="">
      <xdr:nvSpPr>
        <xdr:cNvPr id="17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17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17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C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17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D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17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E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7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7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7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7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17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7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7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7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7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17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17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17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17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17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17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58</xdr:row>
      <xdr:rowOff>0</xdr:rowOff>
    </xdr:from>
    <xdr:to>
      <xdr:col>5</xdr:col>
      <xdr:colOff>304800</xdr:colOff>
      <xdr:row>65</xdr:row>
      <xdr:rowOff>107674</xdr:rowOff>
    </xdr:to>
    <xdr:sp macro="" textlink="">
      <xdr:nvSpPr>
        <xdr:cNvPr id="17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58</xdr:row>
      <xdr:rowOff>0</xdr:rowOff>
    </xdr:from>
    <xdr:to>
      <xdr:col>5</xdr:col>
      <xdr:colOff>304800</xdr:colOff>
      <xdr:row>65</xdr:row>
      <xdr:rowOff>107674</xdr:rowOff>
    </xdr:to>
    <xdr:sp macro="" textlink="">
      <xdr:nvSpPr>
        <xdr:cNvPr id="17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58</xdr:row>
      <xdr:rowOff>0</xdr:rowOff>
    </xdr:from>
    <xdr:to>
      <xdr:col>5</xdr:col>
      <xdr:colOff>304800</xdr:colOff>
      <xdr:row>65</xdr:row>
      <xdr:rowOff>107674</xdr:rowOff>
    </xdr:to>
    <xdr:sp macro="" textlink="">
      <xdr:nvSpPr>
        <xdr:cNvPr id="17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58</xdr:row>
      <xdr:rowOff>0</xdr:rowOff>
    </xdr:from>
    <xdr:to>
      <xdr:col>5</xdr:col>
      <xdr:colOff>304800</xdr:colOff>
      <xdr:row>65</xdr:row>
      <xdr:rowOff>107674</xdr:rowOff>
    </xdr:to>
    <xdr:sp macro="" textlink="">
      <xdr:nvSpPr>
        <xdr:cNvPr id="17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58</xdr:row>
      <xdr:rowOff>0</xdr:rowOff>
    </xdr:from>
    <xdr:to>
      <xdr:col>5</xdr:col>
      <xdr:colOff>304800</xdr:colOff>
      <xdr:row>65</xdr:row>
      <xdr:rowOff>107674</xdr:rowOff>
    </xdr:to>
    <xdr:sp macro="" textlink="">
      <xdr:nvSpPr>
        <xdr:cNvPr id="17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68</xdr:row>
      <xdr:rowOff>0</xdr:rowOff>
    </xdr:from>
    <xdr:to>
      <xdr:col>5</xdr:col>
      <xdr:colOff>304800</xdr:colOff>
      <xdr:row>75</xdr:row>
      <xdr:rowOff>55908</xdr:rowOff>
    </xdr:to>
    <xdr:sp macro="" textlink="">
      <xdr:nvSpPr>
        <xdr:cNvPr id="17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5</xdr:col>
      <xdr:colOff>0</xdr:colOff>
      <xdr:row>68</xdr:row>
      <xdr:rowOff>0</xdr:rowOff>
    </xdr:from>
    <xdr:to>
      <xdr:col>5</xdr:col>
      <xdr:colOff>304800</xdr:colOff>
      <xdr:row>75</xdr:row>
      <xdr:rowOff>55908</xdr:rowOff>
    </xdr:to>
    <xdr:sp macro="" textlink="">
      <xdr:nvSpPr>
        <xdr:cNvPr id="17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5</xdr:col>
      <xdr:colOff>0</xdr:colOff>
      <xdr:row>68</xdr:row>
      <xdr:rowOff>0</xdr:rowOff>
    </xdr:from>
    <xdr:to>
      <xdr:col>5</xdr:col>
      <xdr:colOff>304800</xdr:colOff>
      <xdr:row>75</xdr:row>
      <xdr:rowOff>55908</xdr:rowOff>
    </xdr:to>
    <xdr:sp macro="" textlink="">
      <xdr:nvSpPr>
        <xdr:cNvPr id="17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5</xdr:col>
      <xdr:colOff>0</xdr:colOff>
      <xdr:row>68</xdr:row>
      <xdr:rowOff>0</xdr:rowOff>
    </xdr:from>
    <xdr:to>
      <xdr:col>5</xdr:col>
      <xdr:colOff>304800</xdr:colOff>
      <xdr:row>75</xdr:row>
      <xdr:rowOff>55908</xdr:rowOff>
    </xdr:to>
    <xdr:sp macro="" textlink="">
      <xdr:nvSpPr>
        <xdr:cNvPr id="17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5</xdr:col>
      <xdr:colOff>0</xdr:colOff>
      <xdr:row>68</xdr:row>
      <xdr:rowOff>0</xdr:rowOff>
    </xdr:from>
    <xdr:to>
      <xdr:col>5</xdr:col>
      <xdr:colOff>304800</xdr:colOff>
      <xdr:row>75</xdr:row>
      <xdr:rowOff>55908</xdr:rowOff>
    </xdr:to>
    <xdr:sp macro="" textlink="">
      <xdr:nvSpPr>
        <xdr:cNvPr id="17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6</xdr:col>
      <xdr:colOff>0</xdr:colOff>
      <xdr:row>68</xdr:row>
      <xdr:rowOff>0</xdr:rowOff>
    </xdr:from>
    <xdr:to>
      <xdr:col>6</xdr:col>
      <xdr:colOff>304800</xdr:colOff>
      <xdr:row>71</xdr:row>
      <xdr:rowOff>101462</xdr:rowOff>
    </xdr:to>
    <xdr:sp macro="" textlink="">
      <xdr:nvSpPr>
        <xdr:cNvPr id="17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8040000}"/>
            </a:ext>
          </a:extLst>
        </xdr:cNvPr>
        <xdr:cNvSpPr>
          <a:spLocks noChangeAspect="1" noChangeArrowheads="1"/>
        </xdr:cNvSpPr>
      </xdr:nvSpPr>
      <xdr:spPr bwMode="auto">
        <a:xfrm>
          <a:off x="6419850" y="14859000"/>
          <a:ext cx="304800" cy="482462"/>
        </a:xfrm>
        <a:prstGeom prst="rect">
          <a:avLst/>
        </a:prstGeom>
        <a:noFill/>
      </xdr:spPr>
    </xdr:sp>
    <xdr:clientData/>
  </xdr:twoCellAnchor>
  <xdr:twoCellAnchor editAs="oneCell">
    <xdr:from>
      <xdr:col>6</xdr:col>
      <xdr:colOff>0</xdr:colOff>
      <xdr:row>68</xdr:row>
      <xdr:rowOff>0</xdr:rowOff>
    </xdr:from>
    <xdr:to>
      <xdr:col>6</xdr:col>
      <xdr:colOff>304800</xdr:colOff>
      <xdr:row>71</xdr:row>
      <xdr:rowOff>101462</xdr:rowOff>
    </xdr:to>
    <xdr:sp macro="" textlink="">
      <xdr:nvSpPr>
        <xdr:cNvPr id="17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9040000}"/>
            </a:ext>
          </a:extLst>
        </xdr:cNvPr>
        <xdr:cNvSpPr>
          <a:spLocks noChangeAspect="1" noChangeArrowheads="1"/>
        </xdr:cNvSpPr>
      </xdr:nvSpPr>
      <xdr:spPr bwMode="auto">
        <a:xfrm>
          <a:off x="6419850" y="14859000"/>
          <a:ext cx="304800" cy="482462"/>
        </a:xfrm>
        <a:prstGeom prst="rect">
          <a:avLst/>
        </a:prstGeom>
        <a:noFill/>
      </xdr:spPr>
    </xdr:sp>
    <xdr:clientData/>
  </xdr:twoCellAnchor>
  <xdr:twoCellAnchor editAs="oneCell">
    <xdr:from>
      <xdr:col>6</xdr:col>
      <xdr:colOff>0</xdr:colOff>
      <xdr:row>68</xdr:row>
      <xdr:rowOff>0</xdr:rowOff>
    </xdr:from>
    <xdr:to>
      <xdr:col>6</xdr:col>
      <xdr:colOff>304800</xdr:colOff>
      <xdr:row>71</xdr:row>
      <xdr:rowOff>101462</xdr:rowOff>
    </xdr:to>
    <xdr:sp macro="" textlink="">
      <xdr:nvSpPr>
        <xdr:cNvPr id="17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A040000}"/>
            </a:ext>
          </a:extLst>
        </xdr:cNvPr>
        <xdr:cNvSpPr>
          <a:spLocks noChangeAspect="1" noChangeArrowheads="1"/>
        </xdr:cNvSpPr>
      </xdr:nvSpPr>
      <xdr:spPr bwMode="auto">
        <a:xfrm>
          <a:off x="6419850" y="14859000"/>
          <a:ext cx="304800" cy="482462"/>
        </a:xfrm>
        <a:prstGeom prst="rect">
          <a:avLst/>
        </a:prstGeom>
        <a:noFill/>
      </xdr:spPr>
    </xdr:sp>
    <xdr:clientData/>
  </xdr:twoCellAnchor>
  <xdr:twoCellAnchor editAs="oneCell">
    <xdr:from>
      <xdr:col>6</xdr:col>
      <xdr:colOff>0</xdr:colOff>
      <xdr:row>68</xdr:row>
      <xdr:rowOff>0</xdr:rowOff>
    </xdr:from>
    <xdr:to>
      <xdr:col>6</xdr:col>
      <xdr:colOff>304800</xdr:colOff>
      <xdr:row>71</xdr:row>
      <xdr:rowOff>101462</xdr:rowOff>
    </xdr:to>
    <xdr:sp macro="" textlink="">
      <xdr:nvSpPr>
        <xdr:cNvPr id="17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B040000}"/>
            </a:ext>
          </a:extLst>
        </xdr:cNvPr>
        <xdr:cNvSpPr>
          <a:spLocks noChangeAspect="1" noChangeArrowheads="1"/>
        </xdr:cNvSpPr>
      </xdr:nvSpPr>
      <xdr:spPr bwMode="auto">
        <a:xfrm>
          <a:off x="6419850" y="14859000"/>
          <a:ext cx="304800" cy="482462"/>
        </a:xfrm>
        <a:prstGeom prst="rect">
          <a:avLst/>
        </a:prstGeom>
        <a:noFill/>
      </xdr:spPr>
    </xdr:sp>
    <xdr:clientData/>
  </xdr:twoCellAnchor>
  <xdr:twoCellAnchor editAs="oneCell">
    <xdr:from>
      <xdr:col>6</xdr:col>
      <xdr:colOff>0</xdr:colOff>
      <xdr:row>68</xdr:row>
      <xdr:rowOff>0</xdr:rowOff>
    </xdr:from>
    <xdr:to>
      <xdr:col>6</xdr:col>
      <xdr:colOff>304800</xdr:colOff>
      <xdr:row>71</xdr:row>
      <xdr:rowOff>101462</xdr:rowOff>
    </xdr:to>
    <xdr:sp macro="" textlink="">
      <xdr:nvSpPr>
        <xdr:cNvPr id="17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C040000}"/>
            </a:ext>
          </a:extLst>
        </xdr:cNvPr>
        <xdr:cNvSpPr>
          <a:spLocks noChangeAspect="1" noChangeArrowheads="1"/>
        </xdr:cNvSpPr>
      </xdr:nvSpPr>
      <xdr:spPr bwMode="auto">
        <a:xfrm>
          <a:off x="6419850" y="14859000"/>
          <a:ext cx="304800" cy="482462"/>
        </a:xfrm>
        <a:prstGeom prst="rect">
          <a:avLst/>
        </a:prstGeom>
        <a:noFill/>
      </xdr:spPr>
    </xdr:sp>
    <xdr:clientData/>
  </xdr:twoCellAnchor>
  <xdr:oneCellAnchor>
    <xdr:from>
      <xdr:col>6</xdr:col>
      <xdr:colOff>0</xdr:colOff>
      <xdr:row>362</xdr:row>
      <xdr:rowOff>0</xdr:rowOff>
    </xdr:from>
    <xdr:ext cx="304800" cy="819150"/>
    <xdr:sp macro="" textlink="">
      <xdr:nvSpPr>
        <xdr:cNvPr id="1745" name="AutoShape 7" descr="whatsapp_16x16">
          <a:hlinkClick xmlns:r="http://schemas.openxmlformats.org/officeDocument/2006/relationships" r:id="rId1" tgtFrame="_blank"/>
          <a:extLst>
            <a:ext uri="{FF2B5EF4-FFF2-40B4-BE49-F238E27FC236}">
              <a16:creationId xmlns:a16="http://schemas.microsoft.com/office/drawing/2014/main" xmlns="" id="{193733C1-8AC6-4CFB-B498-66519221D719}"/>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6</xdr:col>
      <xdr:colOff>0</xdr:colOff>
      <xdr:row>362</xdr:row>
      <xdr:rowOff>0</xdr:rowOff>
    </xdr:from>
    <xdr:ext cx="304800" cy="819150"/>
    <xdr:sp macro="" textlink="">
      <xdr:nvSpPr>
        <xdr:cNvPr id="1746" name="AutoShape 7" descr="whatsapp_16x16">
          <a:hlinkClick xmlns:r="http://schemas.openxmlformats.org/officeDocument/2006/relationships" r:id="rId1" tgtFrame="_blank"/>
          <a:extLst>
            <a:ext uri="{FF2B5EF4-FFF2-40B4-BE49-F238E27FC236}">
              <a16:creationId xmlns:a16="http://schemas.microsoft.com/office/drawing/2014/main" xmlns="" id="{CED13A48-2FE0-4BC8-A31C-8D791A16B5CE}"/>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6</xdr:col>
      <xdr:colOff>0</xdr:colOff>
      <xdr:row>362</xdr:row>
      <xdr:rowOff>0</xdr:rowOff>
    </xdr:from>
    <xdr:ext cx="304800" cy="819150"/>
    <xdr:sp macro="" textlink="">
      <xdr:nvSpPr>
        <xdr:cNvPr id="1747" name="AutoShape 7" descr="whatsapp_16x16">
          <a:hlinkClick xmlns:r="http://schemas.openxmlformats.org/officeDocument/2006/relationships" r:id="rId1" tgtFrame="_blank"/>
          <a:extLst>
            <a:ext uri="{FF2B5EF4-FFF2-40B4-BE49-F238E27FC236}">
              <a16:creationId xmlns:a16="http://schemas.microsoft.com/office/drawing/2014/main" xmlns="" id="{73B73CD3-8542-4798-AF5B-A78F4A07D972}"/>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6</xdr:col>
      <xdr:colOff>0</xdr:colOff>
      <xdr:row>362</xdr:row>
      <xdr:rowOff>0</xdr:rowOff>
    </xdr:from>
    <xdr:ext cx="304800" cy="819150"/>
    <xdr:sp macro="" textlink="">
      <xdr:nvSpPr>
        <xdr:cNvPr id="1748" name="AutoShape 7" descr="whatsapp_16x16">
          <a:hlinkClick xmlns:r="http://schemas.openxmlformats.org/officeDocument/2006/relationships" r:id="rId1" tgtFrame="_blank"/>
          <a:extLst>
            <a:ext uri="{FF2B5EF4-FFF2-40B4-BE49-F238E27FC236}">
              <a16:creationId xmlns:a16="http://schemas.microsoft.com/office/drawing/2014/main" xmlns="" id="{F885B282-2A30-4544-8ED2-91CAEC06AF01}"/>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6</xdr:col>
      <xdr:colOff>0</xdr:colOff>
      <xdr:row>362</xdr:row>
      <xdr:rowOff>0</xdr:rowOff>
    </xdr:from>
    <xdr:ext cx="304800" cy="819150"/>
    <xdr:sp macro="" textlink="">
      <xdr:nvSpPr>
        <xdr:cNvPr id="1749" name="AutoShape 7" descr="whatsapp_16x16">
          <a:hlinkClick xmlns:r="http://schemas.openxmlformats.org/officeDocument/2006/relationships" r:id="rId1" tgtFrame="_blank"/>
          <a:extLst>
            <a:ext uri="{FF2B5EF4-FFF2-40B4-BE49-F238E27FC236}">
              <a16:creationId xmlns:a16="http://schemas.microsoft.com/office/drawing/2014/main" xmlns="" id="{90C61C78-C774-462D-933E-04C7F9F1044A}"/>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4</xdr:col>
      <xdr:colOff>0</xdr:colOff>
      <xdr:row>382</xdr:row>
      <xdr:rowOff>0</xdr:rowOff>
    </xdr:from>
    <xdr:ext cx="304800" cy="819150"/>
    <xdr:sp macro="" textlink="">
      <xdr:nvSpPr>
        <xdr:cNvPr id="1750" name="AutoShape 7" descr="whatsapp_16x16">
          <a:hlinkClick xmlns:r="http://schemas.openxmlformats.org/officeDocument/2006/relationships" r:id="rId1" tgtFrame="_blank"/>
          <a:extLst>
            <a:ext uri="{FF2B5EF4-FFF2-40B4-BE49-F238E27FC236}">
              <a16:creationId xmlns:a16="http://schemas.microsoft.com/office/drawing/2014/main" xmlns="" id="{4F388A76-3BAC-4C18-877F-8EFE70D15A5B}"/>
            </a:ext>
          </a:extLst>
        </xdr:cNvPr>
        <xdr:cNvSpPr>
          <a:spLocks noChangeAspect="1" noChangeArrowheads="1"/>
        </xdr:cNvSpPr>
      </xdr:nvSpPr>
      <xdr:spPr bwMode="auto">
        <a:xfrm>
          <a:off x="4419600" y="88353900"/>
          <a:ext cx="304800" cy="819150"/>
        </a:xfrm>
        <a:prstGeom prst="rect">
          <a:avLst/>
        </a:prstGeom>
        <a:noFill/>
      </xdr:spPr>
    </xdr:sp>
    <xdr:clientData/>
  </xdr:oneCellAnchor>
  <xdr:oneCellAnchor>
    <xdr:from>
      <xdr:col>4</xdr:col>
      <xdr:colOff>0</xdr:colOff>
      <xdr:row>382</xdr:row>
      <xdr:rowOff>0</xdr:rowOff>
    </xdr:from>
    <xdr:ext cx="304800" cy="819150"/>
    <xdr:sp macro="" textlink="">
      <xdr:nvSpPr>
        <xdr:cNvPr id="1751" name="AutoShape 7" descr="whatsapp_16x16">
          <a:hlinkClick xmlns:r="http://schemas.openxmlformats.org/officeDocument/2006/relationships" r:id="rId1" tgtFrame="_blank"/>
          <a:extLst>
            <a:ext uri="{FF2B5EF4-FFF2-40B4-BE49-F238E27FC236}">
              <a16:creationId xmlns:a16="http://schemas.microsoft.com/office/drawing/2014/main" xmlns="" id="{7E99C0BD-D42A-4B40-A864-92D8DE58277E}"/>
            </a:ext>
          </a:extLst>
        </xdr:cNvPr>
        <xdr:cNvSpPr>
          <a:spLocks noChangeAspect="1" noChangeArrowheads="1"/>
        </xdr:cNvSpPr>
      </xdr:nvSpPr>
      <xdr:spPr bwMode="auto">
        <a:xfrm>
          <a:off x="4419600" y="88353900"/>
          <a:ext cx="304800" cy="819150"/>
        </a:xfrm>
        <a:prstGeom prst="rect">
          <a:avLst/>
        </a:prstGeom>
        <a:noFill/>
      </xdr:spPr>
    </xdr:sp>
    <xdr:clientData/>
  </xdr:oneCellAnchor>
  <xdr:oneCellAnchor>
    <xdr:from>
      <xdr:col>4</xdr:col>
      <xdr:colOff>0</xdr:colOff>
      <xdr:row>382</xdr:row>
      <xdr:rowOff>0</xdr:rowOff>
    </xdr:from>
    <xdr:ext cx="304800" cy="819150"/>
    <xdr:sp macro="" textlink="">
      <xdr:nvSpPr>
        <xdr:cNvPr id="1752" name="AutoShape 7" descr="whatsapp_16x16">
          <a:hlinkClick xmlns:r="http://schemas.openxmlformats.org/officeDocument/2006/relationships" r:id="rId1" tgtFrame="_blank"/>
          <a:extLst>
            <a:ext uri="{FF2B5EF4-FFF2-40B4-BE49-F238E27FC236}">
              <a16:creationId xmlns:a16="http://schemas.microsoft.com/office/drawing/2014/main" xmlns="" id="{30CEAC4C-7F20-41FF-94B2-CE76C85CE6C5}"/>
            </a:ext>
          </a:extLst>
        </xdr:cNvPr>
        <xdr:cNvSpPr>
          <a:spLocks noChangeAspect="1" noChangeArrowheads="1"/>
        </xdr:cNvSpPr>
      </xdr:nvSpPr>
      <xdr:spPr bwMode="auto">
        <a:xfrm>
          <a:off x="4419600" y="88353900"/>
          <a:ext cx="304800" cy="819150"/>
        </a:xfrm>
        <a:prstGeom prst="rect">
          <a:avLst/>
        </a:prstGeom>
        <a:noFill/>
      </xdr:spPr>
    </xdr:sp>
    <xdr:clientData/>
  </xdr:oneCellAnchor>
  <xdr:oneCellAnchor>
    <xdr:from>
      <xdr:col>4</xdr:col>
      <xdr:colOff>0</xdr:colOff>
      <xdr:row>382</xdr:row>
      <xdr:rowOff>0</xdr:rowOff>
    </xdr:from>
    <xdr:ext cx="304800" cy="819150"/>
    <xdr:sp macro="" textlink="">
      <xdr:nvSpPr>
        <xdr:cNvPr id="1753" name="AutoShape 7" descr="whatsapp_16x16">
          <a:hlinkClick xmlns:r="http://schemas.openxmlformats.org/officeDocument/2006/relationships" r:id="rId1" tgtFrame="_blank"/>
          <a:extLst>
            <a:ext uri="{FF2B5EF4-FFF2-40B4-BE49-F238E27FC236}">
              <a16:creationId xmlns:a16="http://schemas.microsoft.com/office/drawing/2014/main" xmlns="" id="{0C032E18-8BF3-4B13-A207-58366150ECA4}"/>
            </a:ext>
          </a:extLst>
        </xdr:cNvPr>
        <xdr:cNvSpPr>
          <a:spLocks noChangeAspect="1" noChangeArrowheads="1"/>
        </xdr:cNvSpPr>
      </xdr:nvSpPr>
      <xdr:spPr bwMode="auto">
        <a:xfrm>
          <a:off x="4419600" y="88353900"/>
          <a:ext cx="304800" cy="819150"/>
        </a:xfrm>
        <a:prstGeom prst="rect">
          <a:avLst/>
        </a:prstGeom>
        <a:noFill/>
      </xdr:spPr>
    </xdr:sp>
    <xdr:clientData/>
  </xdr:oneCellAnchor>
  <xdr:oneCellAnchor>
    <xdr:from>
      <xdr:col>4</xdr:col>
      <xdr:colOff>0</xdr:colOff>
      <xdr:row>382</xdr:row>
      <xdr:rowOff>0</xdr:rowOff>
    </xdr:from>
    <xdr:ext cx="304800" cy="819150"/>
    <xdr:sp macro="" textlink="">
      <xdr:nvSpPr>
        <xdr:cNvPr id="1754" name="AutoShape 7" descr="whatsapp_16x16">
          <a:hlinkClick xmlns:r="http://schemas.openxmlformats.org/officeDocument/2006/relationships" r:id="rId1" tgtFrame="_blank"/>
          <a:extLst>
            <a:ext uri="{FF2B5EF4-FFF2-40B4-BE49-F238E27FC236}">
              <a16:creationId xmlns:a16="http://schemas.microsoft.com/office/drawing/2014/main" xmlns="" id="{BA8632ED-DEAD-4999-942D-384970882164}"/>
            </a:ext>
          </a:extLst>
        </xdr:cNvPr>
        <xdr:cNvSpPr>
          <a:spLocks noChangeAspect="1" noChangeArrowheads="1"/>
        </xdr:cNvSpPr>
      </xdr:nvSpPr>
      <xdr:spPr bwMode="auto">
        <a:xfrm>
          <a:off x="4419600" y="88353900"/>
          <a:ext cx="304800" cy="819150"/>
        </a:xfrm>
        <a:prstGeom prst="rect">
          <a:avLst/>
        </a:prstGeom>
        <a:noFill/>
      </xdr:spPr>
    </xdr:sp>
    <xdr:clientData/>
  </xdr:oneCellAnchor>
  <xdr:twoCellAnchor editAs="oneCell">
    <xdr:from>
      <xdr:col>5</xdr:col>
      <xdr:colOff>0</xdr:colOff>
      <xdr:row>104</xdr:row>
      <xdr:rowOff>0</xdr:rowOff>
    </xdr:from>
    <xdr:to>
      <xdr:col>5</xdr:col>
      <xdr:colOff>304800</xdr:colOff>
      <xdr:row>106</xdr:row>
      <xdr:rowOff>95250</xdr:rowOff>
    </xdr:to>
    <xdr:sp macro="" textlink="">
      <xdr:nvSpPr>
        <xdr:cNvPr id="17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17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17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17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17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17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17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17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17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17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1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17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1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57150</xdr:rowOff>
    </xdr:to>
    <xdr:sp macro="" textlink="">
      <xdr:nvSpPr>
        <xdr:cNvPr id="17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0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57150</xdr:rowOff>
    </xdr:to>
    <xdr:sp macro="" textlink="">
      <xdr:nvSpPr>
        <xdr:cNvPr id="17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0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57150</xdr:rowOff>
    </xdr:to>
    <xdr:sp macro="" textlink="">
      <xdr:nvSpPr>
        <xdr:cNvPr id="17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0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57150</xdr:rowOff>
    </xdr:to>
    <xdr:sp macro="" textlink="">
      <xdr:nvSpPr>
        <xdr:cNvPr id="17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0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57150</xdr:rowOff>
    </xdr:to>
    <xdr:sp macro="" textlink="">
      <xdr:nvSpPr>
        <xdr:cNvPr id="17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0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7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7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7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7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7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7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7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7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7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7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7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5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7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6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7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7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7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8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7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9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8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8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8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8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371475</xdr:rowOff>
    </xdr:to>
    <xdr:sp macro="" textlink="">
      <xdr:nvSpPr>
        <xdr:cNvPr id="18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1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8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4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8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5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8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6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8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7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47625</xdr:rowOff>
    </xdr:to>
    <xdr:sp macro="" textlink="">
      <xdr:nvSpPr>
        <xdr:cNvPr id="18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801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187187</xdr:rowOff>
    </xdr:to>
    <xdr:sp macro="" textlink="">
      <xdr:nvSpPr>
        <xdr:cNvPr id="18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1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187187</xdr:rowOff>
    </xdr:to>
    <xdr:sp macro="" textlink="">
      <xdr:nvSpPr>
        <xdr:cNvPr id="18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1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187187</xdr:rowOff>
    </xdr:to>
    <xdr:sp macro="" textlink="">
      <xdr:nvSpPr>
        <xdr:cNvPr id="18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1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187187</xdr:rowOff>
    </xdr:to>
    <xdr:sp macro="" textlink="">
      <xdr:nvSpPr>
        <xdr:cNvPr id="18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1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187187</xdr:rowOff>
    </xdr:to>
    <xdr:sp macro="" textlink="">
      <xdr:nvSpPr>
        <xdr:cNvPr id="18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1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4</xdr:col>
      <xdr:colOff>0</xdr:colOff>
      <xdr:row>210</xdr:row>
      <xdr:rowOff>0</xdr:rowOff>
    </xdr:from>
    <xdr:to>
      <xdr:col>4</xdr:col>
      <xdr:colOff>304800</xdr:colOff>
      <xdr:row>217</xdr:row>
      <xdr:rowOff>48103</xdr:rowOff>
    </xdr:to>
    <xdr:sp macro="" textlink="">
      <xdr:nvSpPr>
        <xdr:cNvPr id="18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1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4</xdr:col>
      <xdr:colOff>0</xdr:colOff>
      <xdr:row>210</xdr:row>
      <xdr:rowOff>0</xdr:rowOff>
    </xdr:from>
    <xdr:to>
      <xdr:col>4</xdr:col>
      <xdr:colOff>304800</xdr:colOff>
      <xdr:row>217</xdr:row>
      <xdr:rowOff>48103</xdr:rowOff>
    </xdr:to>
    <xdr:sp macro="" textlink="">
      <xdr:nvSpPr>
        <xdr:cNvPr id="18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1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4</xdr:col>
      <xdr:colOff>0</xdr:colOff>
      <xdr:row>210</xdr:row>
      <xdr:rowOff>0</xdr:rowOff>
    </xdr:from>
    <xdr:to>
      <xdr:col>4</xdr:col>
      <xdr:colOff>304800</xdr:colOff>
      <xdr:row>217</xdr:row>
      <xdr:rowOff>48103</xdr:rowOff>
    </xdr:to>
    <xdr:sp macro="" textlink="">
      <xdr:nvSpPr>
        <xdr:cNvPr id="18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1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4</xdr:col>
      <xdr:colOff>0</xdr:colOff>
      <xdr:row>210</xdr:row>
      <xdr:rowOff>0</xdr:rowOff>
    </xdr:from>
    <xdr:to>
      <xdr:col>4</xdr:col>
      <xdr:colOff>304800</xdr:colOff>
      <xdr:row>217</xdr:row>
      <xdr:rowOff>48103</xdr:rowOff>
    </xdr:to>
    <xdr:sp macro="" textlink="">
      <xdr:nvSpPr>
        <xdr:cNvPr id="18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1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4</xdr:col>
      <xdr:colOff>0</xdr:colOff>
      <xdr:row>210</xdr:row>
      <xdr:rowOff>0</xdr:rowOff>
    </xdr:from>
    <xdr:to>
      <xdr:col>4</xdr:col>
      <xdr:colOff>304800</xdr:colOff>
      <xdr:row>217</xdr:row>
      <xdr:rowOff>48103</xdr:rowOff>
    </xdr:to>
    <xdr:sp macro="" textlink="">
      <xdr:nvSpPr>
        <xdr:cNvPr id="18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1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5</xdr:col>
      <xdr:colOff>0</xdr:colOff>
      <xdr:row>209</xdr:row>
      <xdr:rowOff>0</xdr:rowOff>
    </xdr:from>
    <xdr:to>
      <xdr:col>5</xdr:col>
      <xdr:colOff>304800</xdr:colOff>
      <xdr:row>217</xdr:row>
      <xdr:rowOff>114300</xdr:rowOff>
    </xdr:to>
    <xdr:sp macro="" textlink="">
      <xdr:nvSpPr>
        <xdr:cNvPr id="18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1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209</xdr:row>
      <xdr:rowOff>0</xdr:rowOff>
    </xdr:from>
    <xdr:to>
      <xdr:col>5</xdr:col>
      <xdr:colOff>304800</xdr:colOff>
      <xdr:row>217</xdr:row>
      <xdr:rowOff>114300</xdr:rowOff>
    </xdr:to>
    <xdr:sp macro="" textlink="">
      <xdr:nvSpPr>
        <xdr:cNvPr id="18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1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209</xdr:row>
      <xdr:rowOff>0</xdr:rowOff>
    </xdr:from>
    <xdr:to>
      <xdr:col>5</xdr:col>
      <xdr:colOff>304800</xdr:colOff>
      <xdr:row>217</xdr:row>
      <xdr:rowOff>114300</xdr:rowOff>
    </xdr:to>
    <xdr:sp macro="" textlink="">
      <xdr:nvSpPr>
        <xdr:cNvPr id="18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1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209</xdr:row>
      <xdr:rowOff>0</xdr:rowOff>
    </xdr:from>
    <xdr:to>
      <xdr:col>5</xdr:col>
      <xdr:colOff>304800</xdr:colOff>
      <xdr:row>217</xdr:row>
      <xdr:rowOff>114300</xdr:rowOff>
    </xdr:to>
    <xdr:sp macro="" textlink="">
      <xdr:nvSpPr>
        <xdr:cNvPr id="18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1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209</xdr:row>
      <xdr:rowOff>0</xdr:rowOff>
    </xdr:from>
    <xdr:to>
      <xdr:col>5</xdr:col>
      <xdr:colOff>304800</xdr:colOff>
      <xdr:row>217</xdr:row>
      <xdr:rowOff>114300</xdr:rowOff>
    </xdr:to>
    <xdr:sp macro="" textlink="">
      <xdr:nvSpPr>
        <xdr:cNvPr id="18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1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1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1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192570</xdr:rowOff>
    </xdr:to>
    <xdr:sp macro="" textlink="">
      <xdr:nvSpPr>
        <xdr:cNvPr id="18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1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192570</xdr:rowOff>
    </xdr:to>
    <xdr:sp macro="" textlink="">
      <xdr:nvSpPr>
        <xdr:cNvPr id="18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1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192570</xdr:rowOff>
    </xdr:to>
    <xdr:sp macro="" textlink="">
      <xdr:nvSpPr>
        <xdr:cNvPr id="18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1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192570</xdr:rowOff>
    </xdr:to>
    <xdr:sp macro="" textlink="">
      <xdr:nvSpPr>
        <xdr:cNvPr id="18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1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192570</xdr:rowOff>
    </xdr:to>
    <xdr:sp macro="" textlink="">
      <xdr:nvSpPr>
        <xdr:cNvPr id="18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1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101462</xdr:rowOff>
    </xdr:to>
    <xdr:sp macro="" textlink="">
      <xdr:nvSpPr>
        <xdr:cNvPr id="18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1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101462</xdr:rowOff>
    </xdr:to>
    <xdr:sp macro="" textlink="">
      <xdr:nvSpPr>
        <xdr:cNvPr id="18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1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101462</xdr:rowOff>
    </xdr:to>
    <xdr:sp macro="" textlink="">
      <xdr:nvSpPr>
        <xdr:cNvPr id="18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1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101462</xdr:rowOff>
    </xdr:to>
    <xdr:sp macro="" textlink="">
      <xdr:nvSpPr>
        <xdr:cNvPr id="18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1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101462</xdr:rowOff>
    </xdr:to>
    <xdr:sp macro="" textlink="">
      <xdr:nvSpPr>
        <xdr:cNvPr id="18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1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51767</xdr:rowOff>
    </xdr:to>
    <xdr:sp macro="" textlink="">
      <xdr:nvSpPr>
        <xdr:cNvPr id="18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1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51767</xdr:rowOff>
    </xdr:to>
    <xdr:sp macro="" textlink="">
      <xdr:nvSpPr>
        <xdr:cNvPr id="18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1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51767</xdr:rowOff>
    </xdr:to>
    <xdr:sp macro="" textlink="">
      <xdr:nvSpPr>
        <xdr:cNvPr id="18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401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51767</xdr:rowOff>
    </xdr:to>
    <xdr:sp macro="" textlink="">
      <xdr:nvSpPr>
        <xdr:cNvPr id="18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501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210</xdr:row>
      <xdr:rowOff>0</xdr:rowOff>
    </xdr:from>
    <xdr:to>
      <xdr:col>5</xdr:col>
      <xdr:colOff>304800</xdr:colOff>
      <xdr:row>217</xdr:row>
      <xdr:rowOff>51767</xdr:rowOff>
    </xdr:to>
    <xdr:sp macro="" textlink="">
      <xdr:nvSpPr>
        <xdr:cNvPr id="18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601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342900</xdr:rowOff>
    </xdr:to>
    <xdr:sp macro="" textlink="">
      <xdr:nvSpPr>
        <xdr:cNvPr id="18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4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342900</xdr:rowOff>
    </xdr:to>
    <xdr:sp macro="" textlink="">
      <xdr:nvSpPr>
        <xdr:cNvPr id="18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4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342900</xdr:rowOff>
    </xdr:to>
    <xdr:sp macro="" textlink="">
      <xdr:nvSpPr>
        <xdr:cNvPr id="18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4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342900</xdr:rowOff>
    </xdr:to>
    <xdr:sp macro="" textlink="">
      <xdr:nvSpPr>
        <xdr:cNvPr id="18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4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342900</xdr:rowOff>
    </xdr:to>
    <xdr:sp macro="" textlink="">
      <xdr:nvSpPr>
        <xdr:cNvPr id="18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4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8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8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8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8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8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18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4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8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4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48453</xdr:rowOff>
    </xdr:to>
    <xdr:sp macro="" textlink="">
      <xdr:nvSpPr>
        <xdr:cNvPr id="18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4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48453</xdr:rowOff>
    </xdr:to>
    <xdr:sp macro="" textlink="">
      <xdr:nvSpPr>
        <xdr:cNvPr id="18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4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48453</xdr:rowOff>
    </xdr:to>
    <xdr:sp macro="" textlink="">
      <xdr:nvSpPr>
        <xdr:cNvPr id="18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4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48453</xdr:rowOff>
    </xdr:to>
    <xdr:sp macro="" textlink="">
      <xdr:nvSpPr>
        <xdr:cNvPr id="18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4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48453</xdr:rowOff>
    </xdr:to>
    <xdr:sp macro="" textlink="">
      <xdr:nvSpPr>
        <xdr:cNvPr id="18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4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4</xdr:col>
      <xdr:colOff>0</xdr:colOff>
      <xdr:row>210</xdr:row>
      <xdr:rowOff>0</xdr:rowOff>
    </xdr:from>
    <xdr:to>
      <xdr:col>4</xdr:col>
      <xdr:colOff>304800</xdr:colOff>
      <xdr:row>212</xdr:row>
      <xdr:rowOff>48454</xdr:rowOff>
    </xdr:to>
    <xdr:sp macro="" textlink="">
      <xdr:nvSpPr>
        <xdr:cNvPr id="18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4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4</xdr:col>
      <xdr:colOff>0</xdr:colOff>
      <xdr:row>210</xdr:row>
      <xdr:rowOff>0</xdr:rowOff>
    </xdr:from>
    <xdr:to>
      <xdr:col>4</xdr:col>
      <xdr:colOff>304800</xdr:colOff>
      <xdr:row>212</xdr:row>
      <xdr:rowOff>48454</xdr:rowOff>
    </xdr:to>
    <xdr:sp macro="" textlink="">
      <xdr:nvSpPr>
        <xdr:cNvPr id="18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4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4</xdr:col>
      <xdr:colOff>0</xdr:colOff>
      <xdr:row>210</xdr:row>
      <xdr:rowOff>0</xdr:rowOff>
    </xdr:from>
    <xdr:to>
      <xdr:col>4</xdr:col>
      <xdr:colOff>304800</xdr:colOff>
      <xdr:row>212</xdr:row>
      <xdr:rowOff>48454</xdr:rowOff>
    </xdr:to>
    <xdr:sp macro="" textlink="">
      <xdr:nvSpPr>
        <xdr:cNvPr id="18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4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4</xdr:col>
      <xdr:colOff>0</xdr:colOff>
      <xdr:row>210</xdr:row>
      <xdr:rowOff>0</xdr:rowOff>
    </xdr:from>
    <xdr:to>
      <xdr:col>4</xdr:col>
      <xdr:colOff>304800</xdr:colOff>
      <xdr:row>212</xdr:row>
      <xdr:rowOff>48454</xdr:rowOff>
    </xdr:to>
    <xdr:sp macro="" textlink="">
      <xdr:nvSpPr>
        <xdr:cNvPr id="18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4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4</xdr:col>
      <xdr:colOff>0</xdr:colOff>
      <xdr:row>210</xdr:row>
      <xdr:rowOff>0</xdr:rowOff>
    </xdr:from>
    <xdr:to>
      <xdr:col>4</xdr:col>
      <xdr:colOff>304800</xdr:colOff>
      <xdr:row>212</xdr:row>
      <xdr:rowOff>48454</xdr:rowOff>
    </xdr:to>
    <xdr:sp macro="" textlink="">
      <xdr:nvSpPr>
        <xdr:cNvPr id="18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4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347041</xdr:rowOff>
    </xdr:to>
    <xdr:sp macro="" textlink="">
      <xdr:nvSpPr>
        <xdr:cNvPr id="19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4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347041</xdr:rowOff>
    </xdr:to>
    <xdr:sp macro="" textlink="">
      <xdr:nvSpPr>
        <xdr:cNvPr id="19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4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347041</xdr:rowOff>
    </xdr:to>
    <xdr:sp macro="" textlink="">
      <xdr:nvSpPr>
        <xdr:cNvPr id="19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C04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347041</xdr:rowOff>
    </xdr:to>
    <xdr:sp macro="" textlink="">
      <xdr:nvSpPr>
        <xdr:cNvPr id="19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D04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209</xdr:row>
      <xdr:rowOff>0</xdr:rowOff>
    </xdr:from>
    <xdr:to>
      <xdr:col>5</xdr:col>
      <xdr:colOff>304800</xdr:colOff>
      <xdr:row>211</xdr:row>
      <xdr:rowOff>347041</xdr:rowOff>
    </xdr:to>
    <xdr:sp macro="" textlink="">
      <xdr:nvSpPr>
        <xdr:cNvPr id="19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E04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9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9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9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9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190500</xdr:rowOff>
    </xdr:to>
    <xdr:sp macro="" textlink="">
      <xdr:nvSpPr>
        <xdr:cNvPr id="19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4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9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9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9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9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323850</xdr:rowOff>
    </xdr:to>
    <xdr:sp macro="" textlink="">
      <xdr:nvSpPr>
        <xdr:cNvPr id="19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4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323849</xdr:rowOff>
    </xdr:to>
    <xdr:sp macro="" textlink="">
      <xdr:nvSpPr>
        <xdr:cNvPr id="19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4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323849</xdr:rowOff>
    </xdr:to>
    <xdr:sp macro="" textlink="">
      <xdr:nvSpPr>
        <xdr:cNvPr id="19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4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323849</xdr:rowOff>
    </xdr:to>
    <xdr:sp macro="" textlink="">
      <xdr:nvSpPr>
        <xdr:cNvPr id="19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4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323849</xdr:rowOff>
    </xdr:to>
    <xdr:sp macro="" textlink="">
      <xdr:nvSpPr>
        <xdr:cNvPr id="19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4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323849</xdr:rowOff>
    </xdr:to>
    <xdr:sp macro="" textlink="">
      <xdr:nvSpPr>
        <xdr:cNvPr id="19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4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193399</xdr:rowOff>
    </xdr:to>
    <xdr:sp macro="" textlink="">
      <xdr:nvSpPr>
        <xdr:cNvPr id="19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4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193399</xdr:rowOff>
    </xdr:to>
    <xdr:sp macro="" textlink="">
      <xdr:nvSpPr>
        <xdr:cNvPr id="19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4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193399</xdr:rowOff>
    </xdr:to>
    <xdr:sp macro="" textlink="">
      <xdr:nvSpPr>
        <xdr:cNvPr id="19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4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193399</xdr:rowOff>
    </xdr:to>
    <xdr:sp macro="" textlink="">
      <xdr:nvSpPr>
        <xdr:cNvPr id="19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4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193399</xdr:rowOff>
    </xdr:to>
    <xdr:sp macro="" textlink="">
      <xdr:nvSpPr>
        <xdr:cNvPr id="19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4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189258</xdr:rowOff>
    </xdr:to>
    <xdr:sp macro="" textlink="">
      <xdr:nvSpPr>
        <xdr:cNvPr id="19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4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189258</xdr:rowOff>
    </xdr:to>
    <xdr:sp macro="" textlink="">
      <xdr:nvSpPr>
        <xdr:cNvPr id="19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4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189258</xdr:rowOff>
    </xdr:to>
    <xdr:sp macro="" textlink="">
      <xdr:nvSpPr>
        <xdr:cNvPr id="19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4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189258</xdr:rowOff>
    </xdr:to>
    <xdr:sp macro="" textlink="">
      <xdr:nvSpPr>
        <xdr:cNvPr id="19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4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189258</xdr:rowOff>
    </xdr:to>
    <xdr:sp macro="" textlink="">
      <xdr:nvSpPr>
        <xdr:cNvPr id="19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4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19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1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19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1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371475</xdr:rowOff>
    </xdr:to>
    <xdr:sp macro="" textlink="">
      <xdr:nvSpPr>
        <xdr:cNvPr id="19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1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187187</xdr:rowOff>
    </xdr:to>
    <xdr:sp macro="" textlink="">
      <xdr:nvSpPr>
        <xdr:cNvPr id="19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1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187187</xdr:rowOff>
    </xdr:to>
    <xdr:sp macro="" textlink="">
      <xdr:nvSpPr>
        <xdr:cNvPr id="19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1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187187</xdr:rowOff>
    </xdr:to>
    <xdr:sp macro="" textlink="">
      <xdr:nvSpPr>
        <xdr:cNvPr id="19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1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187187</xdr:rowOff>
    </xdr:to>
    <xdr:sp macro="" textlink="">
      <xdr:nvSpPr>
        <xdr:cNvPr id="19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1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187187</xdr:rowOff>
    </xdr:to>
    <xdr:sp macro="" textlink="">
      <xdr:nvSpPr>
        <xdr:cNvPr id="19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1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1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19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1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192570</xdr:rowOff>
    </xdr:to>
    <xdr:sp macro="" textlink="">
      <xdr:nvSpPr>
        <xdr:cNvPr id="19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1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192570</xdr:rowOff>
    </xdr:to>
    <xdr:sp macro="" textlink="">
      <xdr:nvSpPr>
        <xdr:cNvPr id="19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1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192570</xdr:rowOff>
    </xdr:to>
    <xdr:sp macro="" textlink="">
      <xdr:nvSpPr>
        <xdr:cNvPr id="19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1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192570</xdr:rowOff>
    </xdr:to>
    <xdr:sp macro="" textlink="">
      <xdr:nvSpPr>
        <xdr:cNvPr id="19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1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192570</xdr:rowOff>
    </xdr:to>
    <xdr:sp macro="" textlink="">
      <xdr:nvSpPr>
        <xdr:cNvPr id="19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1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101462</xdr:rowOff>
    </xdr:to>
    <xdr:sp macro="" textlink="">
      <xdr:nvSpPr>
        <xdr:cNvPr id="19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1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101462</xdr:rowOff>
    </xdr:to>
    <xdr:sp macro="" textlink="">
      <xdr:nvSpPr>
        <xdr:cNvPr id="19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1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101462</xdr:rowOff>
    </xdr:to>
    <xdr:sp macro="" textlink="">
      <xdr:nvSpPr>
        <xdr:cNvPr id="19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1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101462</xdr:rowOff>
    </xdr:to>
    <xdr:sp macro="" textlink="">
      <xdr:nvSpPr>
        <xdr:cNvPr id="19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1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101462</xdr:rowOff>
    </xdr:to>
    <xdr:sp macro="" textlink="">
      <xdr:nvSpPr>
        <xdr:cNvPr id="19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1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352425</xdr:rowOff>
    </xdr:to>
    <xdr:sp macro="" textlink="">
      <xdr:nvSpPr>
        <xdr:cNvPr id="20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4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352425</xdr:rowOff>
    </xdr:to>
    <xdr:sp macro="" textlink="">
      <xdr:nvSpPr>
        <xdr:cNvPr id="20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4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352425</xdr:rowOff>
    </xdr:to>
    <xdr:sp macro="" textlink="">
      <xdr:nvSpPr>
        <xdr:cNvPr id="20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4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352425</xdr:rowOff>
    </xdr:to>
    <xdr:sp macro="" textlink="">
      <xdr:nvSpPr>
        <xdr:cNvPr id="20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4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352425</xdr:rowOff>
    </xdr:to>
    <xdr:sp macro="" textlink="">
      <xdr:nvSpPr>
        <xdr:cNvPr id="20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4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20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4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48453</xdr:rowOff>
    </xdr:to>
    <xdr:sp macro="" textlink="">
      <xdr:nvSpPr>
        <xdr:cNvPr id="20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4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48453</xdr:rowOff>
    </xdr:to>
    <xdr:sp macro="" textlink="">
      <xdr:nvSpPr>
        <xdr:cNvPr id="20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4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48453</xdr:rowOff>
    </xdr:to>
    <xdr:sp macro="" textlink="">
      <xdr:nvSpPr>
        <xdr:cNvPr id="20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4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48453</xdr:rowOff>
    </xdr:to>
    <xdr:sp macro="" textlink="">
      <xdr:nvSpPr>
        <xdr:cNvPr id="20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4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48453</xdr:rowOff>
    </xdr:to>
    <xdr:sp macro="" textlink="">
      <xdr:nvSpPr>
        <xdr:cNvPr id="20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4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356566</xdr:rowOff>
    </xdr:to>
    <xdr:sp macro="" textlink="">
      <xdr:nvSpPr>
        <xdr:cNvPr id="20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4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356566</xdr:rowOff>
    </xdr:to>
    <xdr:sp macro="" textlink="">
      <xdr:nvSpPr>
        <xdr:cNvPr id="20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4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356566</xdr:rowOff>
    </xdr:to>
    <xdr:sp macro="" textlink="">
      <xdr:nvSpPr>
        <xdr:cNvPr id="20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C04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356566</xdr:rowOff>
    </xdr:to>
    <xdr:sp macro="" textlink="">
      <xdr:nvSpPr>
        <xdr:cNvPr id="20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D04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219</xdr:row>
      <xdr:rowOff>0</xdr:rowOff>
    </xdr:from>
    <xdr:to>
      <xdr:col>5</xdr:col>
      <xdr:colOff>304800</xdr:colOff>
      <xdr:row>221</xdr:row>
      <xdr:rowOff>356566</xdr:rowOff>
    </xdr:to>
    <xdr:sp macro="" textlink="">
      <xdr:nvSpPr>
        <xdr:cNvPr id="20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E04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190500</xdr:rowOff>
    </xdr:to>
    <xdr:sp macro="" textlink="">
      <xdr:nvSpPr>
        <xdr:cNvPr id="20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4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323850</xdr:rowOff>
    </xdr:to>
    <xdr:sp macro="" textlink="">
      <xdr:nvSpPr>
        <xdr:cNvPr id="20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4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323849</xdr:rowOff>
    </xdr:to>
    <xdr:sp macro="" textlink="">
      <xdr:nvSpPr>
        <xdr:cNvPr id="20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4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323849</xdr:rowOff>
    </xdr:to>
    <xdr:sp macro="" textlink="">
      <xdr:nvSpPr>
        <xdr:cNvPr id="20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4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323849</xdr:rowOff>
    </xdr:to>
    <xdr:sp macro="" textlink="">
      <xdr:nvSpPr>
        <xdr:cNvPr id="20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4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323849</xdr:rowOff>
    </xdr:to>
    <xdr:sp macro="" textlink="">
      <xdr:nvSpPr>
        <xdr:cNvPr id="20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4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323849</xdr:rowOff>
    </xdr:to>
    <xdr:sp macro="" textlink="">
      <xdr:nvSpPr>
        <xdr:cNvPr id="20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4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193399</xdr:rowOff>
    </xdr:to>
    <xdr:sp macro="" textlink="">
      <xdr:nvSpPr>
        <xdr:cNvPr id="20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4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193399</xdr:rowOff>
    </xdr:to>
    <xdr:sp macro="" textlink="">
      <xdr:nvSpPr>
        <xdr:cNvPr id="20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4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193399</xdr:rowOff>
    </xdr:to>
    <xdr:sp macro="" textlink="">
      <xdr:nvSpPr>
        <xdr:cNvPr id="20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4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193399</xdr:rowOff>
    </xdr:to>
    <xdr:sp macro="" textlink="">
      <xdr:nvSpPr>
        <xdr:cNvPr id="20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4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193399</xdr:rowOff>
    </xdr:to>
    <xdr:sp macro="" textlink="">
      <xdr:nvSpPr>
        <xdr:cNvPr id="20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4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189258</xdr:rowOff>
    </xdr:to>
    <xdr:sp macro="" textlink="">
      <xdr:nvSpPr>
        <xdr:cNvPr id="20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4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189258</xdr:rowOff>
    </xdr:to>
    <xdr:sp macro="" textlink="">
      <xdr:nvSpPr>
        <xdr:cNvPr id="20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4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189258</xdr:rowOff>
    </xdr:to>
    <xdr:sp macro="" textlink="">
      <xdr:nvSpPr>
        <xdr:cNvPr id="20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4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189258</xdr:rowOff>
    </xdr:to>
    <xdr:sp macro="" textlink="">
      <xdr:nvSpPr>
        <xdr:cNvPr id="20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4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189258</xdr:rowOff>
    </xdr:to>
    <xdr:sp macro="" textlink="">
      <xdr:nvSpPr>
        <xdr:cNvPr id="20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4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20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1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20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1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0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0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0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0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0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228600</xdr:rowOff>
    </xdr:to>
    <xdr:sp macro="" textlink="">
      <xdr:nvSpPr>
        <xdr:cNvPr id="21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1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1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1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1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1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1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1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1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1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1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1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387212</xdr:rowOff>
    </xdr:to>
    <xdr:sp macro="" textlink="">
      <xdr:nvSpPr>
        <xdr:cNvPr id="21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1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387212</xdr:rowOff>
    </xdr:to>
    <xdr:sp macro="" textlink="">
      <xdr:nvSpPr>
        <xdr:cNvPr id="21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1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387212</xdr:rowOff>
    </xdr:to>
    <xdr:sp macro="" textlink="">
      <xdr:nvSpPr>
        <xdr:cNvPr id="21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1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387212</xdr:rowOff>
    </xdr:to>
    <xdr:sp macro="" textlink="">
      <xdr:nvSpPr>
        <xdr:cNvPr id="21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1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387212</xdr:rowOff>
    </xdr:to>
    <xdr:sp macro="" textlink="">
      <xdr:nvSpPr>
        <xdr:cNvPr id="21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1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1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334203</xdr:rowOff>
    </xdr:to>
    <xdr:sp macro="" textlink="">
      <xdr:nvSpPr>
        <xdr:cNvPr id="21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4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334203</xdr:rowOff>
    </xdr:to>
    <xdr:sp macro="" textlink="">
      <xdr:nvSpPr>
        <xdr:cNvPr id="21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4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334203</xdr:rowOff>
    </xdr:to>
    <xdr:sp macro="" textlink="">
      <xdr:nvSpPr>
        <xdr:cNvPr id="21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4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334203</xdr:rowOff>
    </xdr:to>
    <xdr:sp macro="" textlink="">
      <xdr:nvSpPr>
        <xdr:cNvPr id="21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4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334203</xdr:rowOff>
    </xdr:to>
    <xdr:sp macro="" textlink="">
      <xdr:nvSpPr>
        <xdr:cNvPr id="21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4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1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180975</xdr:rowOff>
    </xdr:to>
    <xdr:sp macro="" textlink="">
      <xdr:nvSpPr>
        <xdr:cNvPr id="21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4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180974</xdr:rowOff>
    </xdr:to>
    <xdr:sp macro="" textlink="">
      <xdr:nvSpPr>
        <xdr:cNvPr id="21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4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180974</xdr:rowOff>
    </xdr:to>
    <xdr:sp macro="" textlink="">
      <xdr:nvSpPr>
        <xdr:cNvPr id="21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4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180974</xdr:rowOff>
    </xdr:to>
    <xdr:sp macro="" textlink="">
      <xdr:nvSpPr>
        <xdr:cNvPr id="21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4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180974</xdr:rowOff>
    </xdr:to>
    <xdr:sp macro="" textlink="">
      <xdr:nvSpPr>
        <xdr:cNvPr id="21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4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180974</xdr:rowOff>
    </xdr:to>
    <xdr:sp macro="" textlink="">
      <xdr:nvSpPr>
        <xdr:cNvPr id="21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4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50524</xdr:rowOff>
    </xdr:to>
    <xdr:sp macro="" textlink="">
      <xdr:nvSpPr>
        <xdr:cNvPr id="21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4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50524</xdr:rowOff>
    </xdr:to>
    <xdr:sp macro="" textlink="">
      <xdr:nvSpPr>
        <xdr:cNvPr id="21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4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50524</xdr:rowOff>
    </xdr:to>
    <xdr:sp macro="" textlink="">
      <xdr:nvSpPr>
        <xdr:cNvPr id="21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4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50524</xdr:rowOff>
    </xdr:to>
    <xdr:sp macro="" textlink="">
      <xdr:nvSpPr>
        <xdr:cNvPr id="21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4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50524</xdr:rowOff>
    </xdr:to>
    <xdr:sp macro="" textlink="">
      <xdr:nvSpPr>
        <xdr:cNvPr id="21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4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1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1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1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1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1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2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2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2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2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44312</xdr:rowOff>
    </xdr:to>
    <xdr:sp macro="" textlink="">
      <xdr:nvSpPr>
        <xdr:cNvPr id="22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1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1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1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2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2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2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2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49695</xdr:rowOff>
    </xdr:to>
    <xdr:sp macro="" textlink="">
      <xdr:nvSpPr>
        <xdr:cNvPr id="22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1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38100</xdr:rowOff>
    </xdr:to>
    <xdr:sp macro="" textlink="">
      <xdr:nvSpPr>
        <xdr:cNvPr id="22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4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38100</xdr:rowOff>
    </xdr:to>
    <xdr:sp macro="" textlink="">
      <xdr:nvSpPr>
        <xdr:cNvPr id="22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4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38100</xdr:rowOff>
    </xdr:to>
    <xdr:sp macro="" textlink="">
      <xdr:nvSpPr>
        <xdr:cNvPr id="22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4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38100</xdr:rowOff>
    </xdr:to>
    <xdr:sp macro="" textlink="">
      <xdr:nvSpPr>
        <xdr:cNvPr id="22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4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38100</xdr:rowOff>
    </xdr:to>
    <xdr:sp macro="" textlink="">
      <xdr:nvSpPr>
        <xdr:cNvPr id="22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4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419100</xdr:rowOff>
    </xdr:to>
    <xdr:sp macro="" textlink="">
      <xdr:nvSpPr>
        <xdr:cNvPr id="22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4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4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42241</xdr:rowOff>
    </xdr:to>
    <xdr:sp macro="" textlink="">
      <xdr:nvSpPr>
        <xdr:cNvPr id="22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4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42241</xdr:rowOff>
    </xdr:to>
    <xdr:sp macro="" textlink="">
      <xdr:nvSpPr>
        <xdr:cNvPr id="22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4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42241</xdr:rowOff>
    </xdr:to>
    <xdr:sp macro="" textlink="">
      <xdr:nvSpPr>
        <xdr:cNvPr id="22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C04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42241</xdr:rowOff>
    </xdr:to>
    <xdr:sp macro="" textlink="">
      <xdr:nvSpPr>
        <xdr:cNvPr id="22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D04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268</xdr:row>
      <xdr:rowOff>0</xdr:rowOff>
    </xdr:from>
    <xdr:to>
      <xdr:col>5</xdr:col>
      <xdr:colOff>304800</xdr:colOff>
      <xdr:row>272</xdr:row>
      <xdr:rowOff>42241</xdr:rowOff>
    </xdr:to>
    <xdr:sp macro="" textlink="">
      <xdr:nvSpPr>
        <xdr:cNvPr id="22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E04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47625</xdr:rowOff>
    </xdr:to>
    <xdr:sp macro="" textlink="">
      <xdr:nvSpPr>
        <xdr:cNvPr id="22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4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2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2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2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2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271</xdr:row>
      <xdr:rowOff>46383</xdr:rowOff>
    </xdr:to>
    <xdr:sp macro="" textlink="">
      <xdr:nvSpPr>
        <xdr:cNvPr id="22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4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371475</xdr:rowOff>
    </xdr:to>
    <xdr:sp macro="" textlink="">
      <xdr:nvSpPr>
        <xdr:cNvPr id="22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1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2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2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2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2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2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269</xdr:row>
      <xdr:rowOff>0</xdr:rowOff>
    </xdr:from>
    <xdr:to>
      <xdr:col>5</xdr:col>
      <xdr:colOff>304800</xdr:colOff>
      <xdr:row>270</xdr:row>
      <xdr:rowOff>47625</xdr:rowOff>
    </xdr:to>
    <xdr:sp macro="" textlink="">
      <xdr:nvSpPr>
        <xdr:cNvPr id="23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1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23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4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23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5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23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6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23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7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38100</xdr:rowOff>
    </xdr:to>
    <xdr:sp macro="" textlink="">
      <xdr:nvSpPr>
        <xdr:cNvPr id="23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8000000}"/>
            </a:ext>
          </a:extLst>
        </xdr:cNvPr>
        <xdr:cNvSpPr>
          <a:spLocks noChangeAspect="1" noChangeArrowheads="1"/>
        </xdr:cNvSpPr>
      </xdr:nvSpPr>
      <xdr:spPr bwMode="auto">
        <a:xfrm>
          <a:off x="4419600" y="0"/>
          <a:ext cx="304800" cy="47625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9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A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B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C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D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E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F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0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6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7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8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9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A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D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E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F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0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1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23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23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23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23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5</xdr:col>
      <xdr:colOff>0</xdr:colOff>
      <xdr:row>0</xdr:row>
      <xdr:rowOff>0</xdr:rowOff>
    </xdr:from>
    <xdr:to>
      <xdr:col>5</xdr:col>
      <xdr:colOff>304800</xdr:colOff>
      <xdr:row>6</xdr:row>
      <xdr:rowOff>19050</xdr:rowOff>
    </xdr:to>
    <xdr:sp macro="" textlink="">
      <xdr:nvSpPr>
        <xdr:cNvPr id="23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00000}"/>
            </a:ext>
          </a:extLst>
        </xdr:cNvPr>
        <xdr:cNvSpPr>
          <a:spLocks noChangeAspect="1" noChangeArrowheads="1"/>
        </xdr:cNvSpPr>
      </xdr:nvSpPr>
      <xdr:spPr bwMode="auto">
        <a:xfrm>
          <a:off x="5419725" y="0"/>
          <a:ext cx="304800" cy="14954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7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8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9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A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B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1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2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3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4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5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6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7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8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9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A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D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E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F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0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1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2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3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4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5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6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7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8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3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9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3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F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0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1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2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3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3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23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23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23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23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4</xdr:col>
      <xdr:colOff>0</xdr:colOff>
      <xdr:row>0</xdr:row>
      <xdr:rowOff>0</xdr:rowOff>
    </xdr:from>
    <xdr:to>
      <xdr:col>4</xdr:col>
      <xdr:colOff>304800</xdr:colOff>
      <xdr:row>4</xdr:row>
      <xdr:rowOff>142875</xdr:rowOff>
    </xdr:to>
    <xdr:sp macro="" textlink="">
      <xdr:nvSpPr>
        <xdr:cNvPr id="23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00000}"/>
            </a:ext>
          </a:extLst>
        </xdr:cNvPr>
        <xdr:cNvSpPr>
          <a:spLocks noChangeAspect="1" noChangeArrowheads="1"/>
        </xdr:cNvSpPr>
      </xdr:nvSpPr>
      <xdr:spPr bwMode="auto">
        <a:xfrm>
          <a:off x="4419600" y="0"/>
          <a:ext cx="304800" cy="1057275"/>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23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23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23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23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5</xdr:col>
      <xdr:colOff>0</xdr:colOff>
      <xdr:row>0</xdr:row>
      <xdr:rowOff>0</xdr:rowOff>
    </xdr:from>
    <xdr:to>
      <xdr:col>5</xdr:col>
      <xdr:colOff>304800</xdr:colOff>
      <xdr:row>5</xdr:row>
      <xdr:rowOff>66675</xdr:rowOff>
    </xdr:to>
    <xdr:sp macro="" textlink="">
      <xdr:nvSpPr>
        <xdr:cNvPr id="23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00000}"/>
            </a:ext>
          </a:extLst>
        </xdr:cNvPr>
        <xdr:cNvSpPr>
          <a:spLocks noChangeAspect="1" noChangeArrowheads="1"/>
        </xdr:cNvSpPr>
      </xdr:nvSpPr>
      <xdr:spPr bwMode="auto">
        <a:xfrm>
          <a:off x="5419725"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24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E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24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F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24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0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24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1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5</xdr:row>
      <xdr:rowOff>66675</xdr:rowOff>
    </xdr:to>
    <xdr:sp macro="" textlink="">
      <xdr:nvSpPr>
        <xdr:cNvPr id="24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2000000}"/>
            </a:ext>
          </a:extLst>
        </xdr:cNvPr>
        <xdr:cNvSpPr>
          <a:spLocks noChangeAspect="1" noChangeArrowheads="1"/>
        </xdr:cNvSpPr>
      </xdr:nvSpPr>
      <xdr:spPr bwMode="auto">
        <a:xfrm>
          <a:off x="4419600" y="0"/>
          <a:ext cx="304800" cy="1219200"/>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24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3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24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4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24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5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24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6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4</xdr:col>
      <xdr:colOff>0</xdr:colOff>
      <xdr:row>0</xdr:row>
      <xdr:rowOff>0</xdr:rowOff>
    </xdr:from>
    <xdr:to>
      <xdr:col>4</xdr:col>
      <xdr:colOff>304800</xdr:colOff>
      <xdr:row>2</xdr:row>
      <xdr:rowOff>66675</xdr:rowOff>
    </xdr:to>
    <xdr:sp macro="" textlink="">
      <xdr:nvSpPr>
        <xdr:cNvPr id="24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7000000}"/>
            </a:ext>
          </a:extLst>
        </xdr:cNvPr>
        <xdr:cNvSpPr>
          <a:spLocks noChangeAspect="1" noChangeArrowheads="1"/>
        </xdr:cNvSpPr>
      </xdr:nvSpPr>
      <xdr:spPr bwMode="auto">
        <a:xfrm>
          <a:off x="4419600"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8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9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A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D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E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F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0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1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2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3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4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5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6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7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8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9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A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B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4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C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4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D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4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E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4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F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114300</xdr:rowOff>
    </xdr:to>
    <xdr:sp macro="" textlink="">
      <xdr:nvSpPr>
        <xdr:cNvPr id="24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0000000}"/>
            </a:ext>
          </a:extLst>
        </xdr:cNvPr>
        <xdr:cNvSpPr>
          <a:spLocks noChangeAspect="1" noChangeArrowheads="1"/>
        </xdr:cNvSpPr>
      </xdr:nvSpPr>
      <xdr:spPr bwMode="auto">
        <a:xfrm>
          <a:off x="4419600" y="0"/>
          <a:ext cx="304800" cy="79057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1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2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3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4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5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4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6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4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7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4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8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4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9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4</xdr:row>
      <xdr:rowOff>38100</xdr:rowOff>
    </xdr:to>
    <xdr:sp macro="" textlink="">
      <xdr:nvSpPr>
        <xdr:cNvPr id="24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A000000}"/>
            </a:ext>
          </a:extLst>
        </xdr:cNvPr>
        <xdr:cNvSpPr>
          <a:spLocks noChangeAspect="1" noChangeArrowheads="1"/>
        </xdr:cNvSpPr>
      </xdr:nvSpPr>
      <xdr:spPr bwMode="auto">
        <a:xfrm>
          <a:off x="4419600" y="0"/>
          <a:ext cx="304800" cy="952500"/>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4</xdr:col>
      <xdr:colOff>0</xdr:colOff>
      <xdr:row>0</xdr:row>
      <xdr:rowOff>0</xdr:rowOff>
    </xdr:from>
    <xdr:to>
      <xdr:col>4</xdr:col>
      <xdr:colOff>304800</xdr:colOff>
      <xdr:row>3</xdr:row>
      <xdr:rowOff>95250</xdr:rowOff>
    </xdr:to>
    <xdr:sp macro="" textlink="">
      <xdr:nvSpPr>
        <xdr:cNvPr id="24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00000}"/>
            </a:ext>
          </a:extLst>
        </xdr:cNvPr>
        <xdr:cNvSpPr>
          <a:spLocks noChangeAspect="1" noChangeArrowheads="1"/>
        </xdr:cNvSpPr>
      </xdr:nvSpPr>
      <xdr:spPr bwMode="auto">
        <a:xfrm>
          <a:off x="4419600"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5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6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7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8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95250</xdr:rowOff>
    </xdr:to>
    <xdr:sp macro="" textlink="">
      <xdr:nvSpPr>
        <xdr:cNvPr id="24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9000000}"/>
            </a:ext>
          </a:extLst>
        </xdr:cNvPr>
        <xdr:cNvSpPr>
          <a:spLocks noChangeAspect="1" noChangeArrowheads="1"/>
        </xdr:cNvSpPr>
      </xdr:nvSpPr>
      <xdr:spPr bwMode="auto">
        <a:xfrm>
          <a:off x="5419725" y="0"/>
          <a:ext cx="304800" cy="77152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4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5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6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7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8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38100</xdr:rowOff>
    </xdr:to>
    <xdr:sp macro="" textlink="">
      <xdr:nvSpPr>
        <xdr:cNvPr id="24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00000}"/>
            </a:ext>
          </a:extLst>
        </xdr:cNvPr>
        <xdr:cNvSpPr>
          <a:spLocks noChangeAspect="1" noChangeArrowheads="1"/>
        </xdr:cNvSpPr>
      </xdr:nvSpPr>
      <xdr:spPr bwMode="auto">
        <a:xfrm>
          <a:off x="5419725"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3</xdr:row>
      <xdr:rowOff>114300</xdr:rowOff>
    </xdr:to>
    <xdr:sp macro="" textlink="">
      <xdr:nvSpPr>
        <xdr:cNvPr id="24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00000}"/>
            </a:ext>
          </a:extLst>
        </xdr:cNvPr>
        <xdr:cNvSpPr>
          <a:spLocks noChangeAspect="1" noChangeArrowheads="1"/>
        </xdr:cNvSpPr>
      </xdr:nvSpPr>
      <xdr:spPr bwMode="auto">
        <a:xfrm>
          <a:off x="6419850" y="0"/>
          <a:ext cx="304800" cy="790575"/>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4</xdr:row>
      <xdr:rowOff>38100</xdr:rowOff>
    </xdr:to>
    <xdr:sp macro="" textlink="">
      <xdr:nvSpPr>
        <xdr:cNvPr id="24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00000}"/>
            </a:ext>
          </a:extLst>
        </xdr:cNvPr>
        <xdr:cNvSpPr>
          <a:spLocks noChangeAspect="1" noChangeArrowheads="1"/>
        </xdr:cNvSpPr>
      </xdr:nvSpPr>
      <xdr:spPr bwMode="auto">
        <a:xfrm>
          <a:off x="6419850" y="0"/>
          <a:ext cx="304800" cy="952500"/>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6</xdr:col>
      <xdr:colOff>0</xdr:colOff>
      <xdr:row>0</xdr:row>
      <xdr:rowOff>0</xdr:rowOff>
    </xdr:from>
    <xdr:to>
      <xdr:col>6</xdr:col>
      <xdr:colOff>304800</xdr:colOff>
      <xdr:row>2</xdr:row>
      <xdr:rowOff>66675</xdr:rowOff>
    </xdr:to>
    <xdr:sp macro="" textlink="">
      <xdr:nvSpPr>
        <xdr:cNvPr id="24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00000}"/>
            </a:ext>
          </a:extLst>
        </xdr:cNvPr>
        <xdr:cNvSpPr>
          <a:spLocks noChangeAspect="1" noChangeArrowheads="1"/>
        </xdr:cNvSpPr>
      </xdr:nvSpPr>
      <xdr:spPr bwMode="auto">
        <a:xfrm>
          <a:off x="6419850"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24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24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24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24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190500</xdr:rowOff>
    </xdr:to>
    <xdr:sp macro="" textlink="">
      <xdr:nvSpPr>
        <xdr:cNvPr id="24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00000}"/>
            </a:ext>
          </a:extLst>
        </xdr:cNvPr>
        <xdr:cNvSpPr>
          <a:spLocks noChangeAspect="1" noChangeArrowheads="1"/>
        </xdr:cNvSpPr>
      </xdr:nvSpPr>
      <xdr:spPr bwMode="auto">
        <a:xfrm>
          <a:off x="5419725" y="0"/>
          <a:ext cx="304800" cy="86677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25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25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25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25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2</xdr:row>
      <xdr:rowOff>66675</xdr:rowOff>
    </xdr:to>
    <xdr:sp macro="" textlink="">
      <xdr:nvSpPr>
        <xdr:cNvPr id="25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00000}"/>
            </a:ext>
          </a:extLst>
        </xdr:cNvPr>
        <xdr:cNvSpPr>
          <a:spLocks noChangeAspect="1" noChangeArrowheads="1"/>
        </xdr:cNvSpPr>
      </xdr:nvSpPr>
      <xdr:spPr bwMode="auto">
        <a:xfrm>
          <a:off x="5419725" y="0"/>
          <a:ext cx="304800" cy="504825"/>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25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25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25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25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3</xdr:row>
      <xdr:rowOff>9525</xdr:rowOff>
    </xdr:to>
    <xdr:sp macro="" textlink="">
      <xdr:nvSpPr>
        <xdr:cNvPr id="25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00000}"/>
            </a:ext>
          </a:extLst>
        </xdr:cNvPr>
        <xdr:cNvSpPr>
          <a:spLocks noChangeAspect="1" noChangeArrowheads="1"/>
        </xdr:cNvSpPr>
      </xdr:nvSpPr>
      <xdr:spPr bwMode="auto">
        <a:xfrm>
          <a:off x="5419725" y="0"/>
          <a:ext cx="304800" cy="68580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5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5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5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5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5</xdr:col>
      <xdr:colOff>0</xdr:colOff>
      <xdr:row>0</xdr:row>
      <xdr:rowOff>0</xdr:rowOff>
    </xdr:from>
    <xdr:to>
      <xdr:col>5</xdr:col>
      <xdr:colOff>304800</xdr:colOff>
      <xdr:row>4</xdr:row>
      <xdr:rowOff>171450</xdr:rowOff>
    </xdr:to>
    <xdr:sp macro="" textlink="">
      <xdr:nvSpPr>
        <xdr:cNvPr id="25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00000}"/>
            </a:ext>
          </a:extLst>
        </xdr:cNvPr>
        <xdr:cNvSpPr>
          <a:spLocks noChangeAspect="1" noChangeArrowheads="1"/>
        </xdr:cNvSpPr>
      </xdr:nvSpPr>
      <xdr:spPr bwMode="auto">
        <a:xfrm>
          <a:off x="5419725" y="0"/>
          <a:ext cx="304800" cy="1085850"/>
        </a:xfrm>
        <a:prstGeom prst="rect">
          <a:avLst/>
        </a:prstGeom>
        <a:noFill/>
      </xdr:spPr>
    </xdr:sp>
    <xdr:clientData/>
  </xdr:twoCellAnchor>
  <xdr:twoCellAnchor editAs="oneCell">
    <xdr:from>
      <xdr:col>4</xdr:col>
      <xdr:colOff>0</xdr:colOff>
      <xdr:row>318</xdr:row>
      <xdr:rowOff>0</xdr:rowOff>
    </xdr:from>
    <xdr:to>
      <xdr:col>4</xdr:col>
      <xdr:colOff>304800</xdr:colOff>
      <xdr:row>322</xdr:row>
      <xdr:rowOff>123825</xdr:rowOff>
    </xdr:to>
    <xdr:sp macro="" textlink="">
      <xdr:nvSpPr>
        <xdr:cNvPr id="25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318</xdr:row>
      <xdr:rowOff>0</xdr:rowOff>
    </xdr:from>
    <xdr:to>
      <xdr:col>4</xdr:col>
      <xdr:colOff>304800</xdr:colOff>
      <xdr:row>322</xdr:row>
      <xdr:rowOff>123825</xdr:rowOff>
    </xdr:to>
    <xdr:sp macro="" textlink="">
      <xdr:nvSpPr>
        <xdr:cNvPr id="25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318</xdr:row>
      <xdr:rowOff>0</xdr:rowOff>
    </xdr:from>
    <xdr:to>
      <xdr:col>4</xdr:col>
      <xdr:colOff>304800</xdr:colOff>
      <xdr:row>322</xdr:row>
      <xdr:rowOff>123825</xdr:rowOff>
    </xdr:to>
    <xdr:sp macro="" textlink="">
      <xdr:nvSpPr>
        <xdr:cNvPr id="25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4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318</xdr:row>
      <xdr:rowOff>0</xdr:rowOff>
    </xdr:from>
    <xdr:to>
      <xdr:col>4</xdr:col>
      <xdr:colOff>304800</xdr:colOff>
      <xdr:row>322</xdr:row>
      <xdr:rowOff>123825</xdr:rowOff>
    </xdr:to>
    <xdr:sp macro="" textlink="">
      <xdr:nvSpPr>
        <xdr:cNvPr id="25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5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318</xdr:row>
      <xdr:rowOff>0</xdr:rowOff>
    </xdr:from>
    <xdr:to>
      <xdr:col>4</xdr:col>
      <xdr:colOff>304800</xdr:colOff>
      <xdr:row>322</xdr:row>
      <xdr:rowOff>123825</xdr:rowOff>
    </xdr:to>
    <xdr:sp macro="" textlink="">
      <xdr:nvSpPr>
        <xdr:cNvPr id="25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6000000}"/>
            </a:ext>
          </a:extLst>
        </xdr:cNvPr>
        <xdr:cNvSpPr>
          <a:spLocks noChangeAspect="1" noChangeArrowheads="1"/>
        </xdr:cNvSpPr>
      </xdr:nvSpPr>
      <xdr:spPr bwMode="auto">
        <a:xfrm>
          <a:off x="4419600" y="73428225"/>
          <a:ext cx="304800" cy="742950"/>
        </a:xfrm>
        <a:prstGeom prst="rect">
          <a:avLst/>
        </a:prstGeom>
        <a:noFill/>
      </xdr:spPr>
    </xdr:sp>
    <xdr:clientData/>
  </xdr:twoCellAnchor>
  <xdr:twoCellAnchor editAs="oneCell">
    <xdr:from>
      <xdr:col>4</xdr:col>
      <xdr:colOff>0</xdr:colOff>
      <xdr:row>324</xdr:row>
      <xdr:rowOff>0</xdr:rowOff>
    </xdr:from>
    <xdr:to>
      <xdr:col>4</xdr:col>
      <xdr:colOff>304800</xdr:colOff>
      <xdr:row>332</xdr:row>
      <xdr:rowOff>171449</xdr:rowOff>
    </xdr:to>
    <xdr:sp macro="" textlink="">
      <xdr:nvSpPr>
        <xdr:cNvPr id="25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7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4</xdr:col>
      <xdr:colOff>0</xdr:colOff>
      <xdr:row>324</xdr:row>
      <xdr:rowOff>0</xdr:rowOff>
    </xdr:from>
    <xdr:to>
      <xdr:col>4</xdr:col>
      <xdr:colOff>304800</xdr:colOff>
      <xdr:row>332</xdr:row>
      <xdr:rowOff>171449</xdr:rowOff>
    </xdr:to>
    <xdr:sp macro="" textlink="">
      <xdr:nvSpPr>
        <xdr:cNvPr id="25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8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4</xdr:col>
      <xdr:colOff>0</xdr:colOff>
      <xdr:row>324</xdr:row>
      <xdr:rowOff>0</xdr:rowOff>
    </xdr:from>
    <xdr:to>
      <xdr:col>4</xdr:col>
      <xdr:colOff>304800</xdr:colOff>
      <xdr:row>332</xdr:row>
      <xdr:rowOff>171449</xdr:rowOff>
    </xdr:to>
    <xdr:sp macro="" textlink="">
      <xdr:nvSpPr>
        <xdr:cNvPr id="25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9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4</xdr:col>
      <xdr:colOff>0</xdr:colOff>
      <xdr:row>324</xdr:row>
      <xdr:rowOff>0</xdr:rowOff>
    </xdr:from>
    <xdr:to>
      <xdr:col>4</xdr:col>
      <xdr:colOff>304800</xdr:colOff>
      <xdr:row>332</xdr:row>
      <xdr:rowOff>171449</xdr:rowOff>
    </xdr:to>
    <xdr:sp macro="" textlink="">
      <xdr:nvSpPr>
        <xdr:cNvPr id="25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4</xdr:col>
      <xdr:colOff>0</xdr:colOff>
      <xdr:row>324</xdr:row>
      <xdr:rowOff>0</xdr:rowOff>
    </xdr:from>
    <xdr:to>
      <xdr:col>4</xdr:col>
      <xdr:colOff>304800</xdr:colOff>
      <xdr:row>332</xdr:row>
      <xdr:rowOff>171449</xdr:rowOff>
    </xdr:to>
    <xdr:sp macro="" textlink="">
      <xdr:nvSpPr>
        <xdr:cNvPr id="25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00000}"/>
            </a:ext>
          </a:extLst>
        </xdr:cNvPr>
        <xdr:cNvSpPr>
          <a:spLocks noChangeAspect="1" noChangeArrowheads="1"/>
        </xdr:cNvSpPr>
      </xdr:nvSpPr>
      <xdr:spPr bwMode="auto">
        <a:xfrm>
          <a:off x="4419600" y="74856975"/>
          <a:ext cx="304800" cy="1314449"/>
        </a:xfrm>
        <a:prstGeom prst="rect">
          <a:avLst/>
        </a:prstGeom>
        <a:noFill/>
      </xdr:spPr>
    </xdr:sp>
    <xdr:clientData/>
  </xdr:twoCellAnchor>
  <xdr:twoCellAnchor editAs="oneCell">
    <xdr:from>
      <xdr:col>5</xdr:col>
      <xdr:colOff>0</xdr:colOff>
      <xdr:row>324</xdr:row>
      <xdr:rowOff>0</xdr:rowOff>
    </xdr:from>
    <xdr:to>
      <xdr:col>5</xdr:col>
      <xdr:colOff>304800</xdr:colOff>
      <xdr:row>334</xdr:row>
      <xdr:rowOff>104774</xdr:rowOff>
    </xdr:to>
    <xdr:sp macro="" textlink="">
      <xdr:nvSpPr>
        <xdr:cNvPr id="25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C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5</xdr:col>
      <xdr:colOff>0</xdr:colOff>
      <xdr:row>324</xdr:row>
      <xdr:rowOff>0</xdr:rowOff>
    </xdr:from>
    <xdr:to>
      <xdr:col>5</xdr:col>
      <xdr:colOff>304800</xdr:colOff>
      <xdr:row>334</xdr:row>
      <xdr:rowOff>104774</xdr:rowOff>
    </xdr:to>
    <xdr:sp macro="" textlink="">
      <xdr:nvSpPr>
        <xdr:cNvPr id="25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D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5</xdr:col>
      <xdr:colOff>0</xdr:colOff>
      <xdr:row>324</xdr:row>
      <xdr:rowOff>0</xdr:rowOff>
    </xdr:from>
    <xdr:to>
      <xdr:col>5</xdr:col>
      <xdr:colOff>304800</xdr:colOff>
      <xdr:row>334</xdr:row>
      <xdr:rowOff>104774</xdr:rowOff>
    </xdr:to>
    <xdr:sp macro="" textlink="">
      <xdr:nvSpPr>
        <xdr:cNvPr id="25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E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5</xdr:col>
      <xdr:colOff>0</xdr:colOff>
      <xdr:row>324</xdr:row>
      <xdr:rowOff>0</xdr:rowOff>
    </xdr:from>
    <xdr:to>
      <xdr:col>5</xdr:col>
      <xdr:colOff>304800</xdr:colOff>
      <xdr:row>334</xdr:row>
      <xdr:rowOff>104774</xdr:rowOff>
    </xdr:to>
    <xdr:sp macro="" textlink="">
      <xdr:nvSpPr>
        <xdr:cNvPr id="25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5</xdr:col>
      <xdr:colOff>0</xdr:colOff>
      <xdr:row>324</xdr:row>
      <xdr:rowOff>0</xdr:rowOff>
    </xdr:from>
    <xdr:to>
      <xdr:col>5</xdr:col>
      <xdr:colOff>304800</xdr:colOff>
      <xdr:row>334</xdr:row>
      <xdr:rowOff>104774</xdr:rowOff>
    </xdr:to>
    <xdr:sp macro="" textlink="">
      <xdr:nvSpPr>
        <xdr:cNvPr id="25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00000}"/>
            </a:ext>
          </a:extLst>
        </xdr:cNvPr>
        <xdr:cNvSpPr>
          <a:spLocks noChangeAspect="1" noChangeArrowheads="1"/>
        </xdr:cNvSpPr>
      </xdr:nvSpPr>
      <xdr:spPr bwMode="auto">
        <a:xfrm>
          <a:off x="5419725" y="74856975"/>
          <a:ext cx="304800" cy="1581149"/>
        </a:xfrm>
        <a:prstGeom prst="rect">
          <a:avLst/>
        </a:prstGeom>
        <a:noFill/>
      </xdr:spPr>
    </xdr:sp>
    <xdr:clientData/>
  </xdr:twoCellAnchor>
  <xdr:twoCellAnchor editAs="oneCell">
    <xdr:from>
      <xdr:col>4</xdr:col>
      <xdr:colOff>0</xdr:colOff>
      <xdr:row>331</xdr:row>
      <xdr:rowOff>0</xdr:rowOff>
    </xdr:from>
    <xdr:to>
      <xdr:col>4</xdr:col>
      <xdr:colOff>304800</xdr:colOff>
      <xdr:row>335</xdr:row>
      <xdr:rowOff>342901</xdr:rowOff>
    </xdr:to>
    <xdr:sp macro="" textlink="">
      <xdr:nvSpPr>
        <xdr:cNvPr id="25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4</xdr:col>
      <xdr:colOff>0</xdr:colOff>
      <xdr:row>331</xdr:row>
      <xdr:rowOff>0</xdr:rowOff>
    </xdr:from>
    <xdr:to>
      <xdr:col>4</xdr:col>
      <xdr:colOff>304800</xdr:colOff>
      <xdr:row>335</xdr:row>
      <xdr:rowOff>342901</xdr:rowOff>
    </xdr:to>
    <xdr:sp macro="" textlink="">
      <xdr:nvSpPr>
        <xdr:cNvPr id="25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4</xdr:col>
      <xdr:colOff>0</xdr:colOff>
      <xdr:row>331</xdr:row>
      <xdr:rowOff>0</xdr:rowOff>
    </xdr:from>
    <xdr:to>
      <xdr:col>4</xdr:col>
      <xdr:colOff>304800</xdr:colOff>
      <xdr:row>335</xdr:row>
      <xdr:rowOff>342901</xdr:rowOff>
    </xdr:to>
    <xdr:sp macro="" textlink="">
      <xdr:nvSpPr>
        <xdr:cNvPr id="25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4</xdr:col>
      <xdr:colOff>0</xdr:colOff>
      <xdr:row>331</xdr:row>
      <xdr:rowOff>0</xdr:rowOff>
    </xdr:from>
    <xdr:to>
      <xdr:col>4</xdr:col>
      <xdr:colOff>304800</xdr:colOff>
      <xdr:row>335</xdr:row>
      <xdr:rowOff>342901</xdr:rowOff>
    </xdr:to>
    <xdr:sp macro="" textlink="">
      <xdr:nvSpPr>
        <xdr:cNvPr id="25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4</xdr:col>
      <xdr:colOff>0</xdr:colOff>
      <xdr:row>331</xdr:row>
      <xdr:rowOff>0</xdr:rowOff>
    </xdr:from>
    <xdr:to>
      <xdr:col>4</xdr:col>
      <xdr:colOff>304800</xdr:colOff>
      <xdr:row>335</xdr:row>
      <xdr:rowOff>342901</xdr:rowOff>
    </xdr:to>
    <xdr:sp macro="" textlink="">
      <xdr:nvSpPr>
        <xdr:cNvPr id="25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00000}"/>
            </a:ext>
          </a:extLst>
        </xdr:cNvPr>
        <xdr:cNvSpPr>
          <a:spLocks noChangeAspect="1" noChangeArrowheads="1"/>
        </xdr:cNvSpPr>
      </xdr:nvSpPr>
      <xdr:spPr bwMode="auto">
        <a:xfrm>
          <a:off x="4419600" y="76380975"/>
          <a:ext cx="304800" cy="981076"/>
        </a:xfrm>
        <a:prstGeom prst="rect">
          <a:avLst/>
        </a:prstGeom>
        <a:noFill/>
      </xdr:spPr>
    </xdr:sp>
    <xdr:clientData/>
  </xdr:twoCellAnchor>
  <xdr:twoCellAnchor editAs="oneCell">
    <xdr:from>
      <xdr:col>5</xdr:col>
      <xdr:colOff>0</xdr:colOff>
      <xdr:row>331</xdr:row>
      <xdr:rowOff>0</xdr:rowOff>
    </xdr:from>
    <xdr:to>
      <xdr:col>5</xdr:col>
      <xdr:colOff>304800</xdr:colOff>
      <xdr:row>336</xdr:row>
      <xdr:rowOff>38102</xdr:rowOff>
    </xdr:to>
    <xdr:sp macro="" textlink="">
      <xdr:nvSpPr>
        <xdr:cNvPr id="25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5</xdr:col>
      <xdr:colOff>0</xdr:colOff>
      <xdr:row>331</xdr:row>
      <xdr:rowOff>0</xdr:rowOff>
    </xdr:from>
    <xdr:to>
      <xdr:col>5</xdr:col>
      <xdr:colOff>304800</xdr:colOff>
      <xdr:row>336</xdr:row>
      <xdr:rowOff>38102</xdr:rowOff>
    </xdr:to>
    <xdr:sp macro="" textlink="">
      <xdr:nvSpPr>
        <xdr:cNvPr id="25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5</xdr:col>
      <xdr:colOff>0</xdr:colOff>
      <xdr:row>331</xdr:row>
      <xdr:rowOff>0</xdr:rowOff>
    </xdr:from>
    <xdr:to>
      <xdr:col>5</xdr:col>
      <xdr:colOff>304800</xdr:colOff>
      <xdr:row>336</xdr:row>
      <xdr:rowOff>38102</xdr:rowOff>
    </xdr:to>
    <xdr:sp macro="" textlink="">
      <xdr:nvSpPr>
        <xdr:cNvPr id="25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5</xdr:col>
      <xdr:colOff>0</xdr:colOff>
      <xdr:row>331</xdr:row>
      <xdr:rowOff>0</xdr:rowOff>
    </xdr:from>
    <xdr:to>
      <xdr:col>5</xdr:col>
      <xdr:colOff>304800</xdr:colOff>
      <xdr:row>336</xdr:row>
      <xdr:rowOff>38102</xdr:rowOff>
    </xdr:to>
    <xdr:sp macro="" textlink="">
      <xdr:nvSpPr>
        <xdr:cNvPr id="25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5</xdr:col>
      <xdr:colOff>0</xdr:colOff>
      <xdr:row>331</xdr:row>
      <xdr:rowOff>0</xdr:rowOff>
    </xdr:from>
    <xdr:to>
      <xdr:col>5</xdr:col>
      <xdr:colOff>304800</xdr:colOff>
      <xdr:row>336</xdr:row>
      <xdr:rowOff>38102</xdr:rowOff>
    </xdr:to>
    <xdr:sp macro="" textlink="">
      <xdr:nvSpPr>
        <xdr:cNvPr id="25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00000}"/>
            </a:ext>
          </a:extLst>
        </xdr:cNvPr>
        <xdr:cNvSpPr>
          <a:spLocks noChangeAspect="1" noChangeArrowheads="1"/>
        </xdr:cNvSpPr>
      </xdr:nvSpPr>
      <xdr:spPr bwMode="auto">
        <a:xfrm>
          <a:off x="5419725" y="76380975"/>
          <a:ext cx="304800" cy="1343027"/>
        </a:xfrm>
        <a:prstGeom prst="rect">
          <a:avLst/>
        </a:prstGeom>
        <a:noFill/>
      </xdr:spPr>
    </xdr:sp>
    <xdr:clientData/>
  </xdr:twoCellAnchor>
  <xdr:twoCellAnchor editAs="oneCell">
    <xdr:from>
      <xdr:col>4</xdr:col>
      <xdr:colOff>0</xdr:colOff>
      <xdr:row>331</xdr:row>
      <xdr:rowOff>0</xdr:rowOff>
    </xdr:from>
    <xdr:to>
      <xdr:col>4</xdr:col>
      <xdr:colOff>304800</xdr:colOff>
      <xdr:row>336</xdr:row>
      <xdr:rowOff>38102</xdr:rowOff>
    </xdr:to>
    <xdr:sp macro="" textlink="">
      <xdr:nvSpPr>
        <xdr:cNvPr id="25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4</xdr:col>
      <xdr:colOff>0</xdr:colOff>
      <xdr:row>331</xdr:row>
      <xdr:rowOff>0</xdr:rowOff>
    </xdr:from>
    <xdr:to>
      <xdr:col>4</xdr:col>
      <xdr:colOff>304800</xdr:colOff>
      <xdr:row>336</xdr:row>
      <xdr:rowOff>38102</xdr:rowOff>
    </xdr:to>
    <xdr:sp macro="" textlink="">
      <xdr:nvSpPr>
        <xdr:cNvPr id="25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4</xdr:col>
      <xdr:colOff>0</xdr:colOff>
      <xdr:row>331</xdr:row>
      <xdr:rowOff>0</xdr:rowOff>
    </xdr:from>
    <xdr:to>
      <xdr:col>4</xdr:col>
      <xdr:colOff>304800</xdr:colOff>
      <xdr:row>336</xdr:row>
      <xdr:rowOff>38102</xdr:rowOff>
    </xdr:to>
    <xdr:sp macro="" textlink="">
      <xdr:nvSpPr>
        <xdr:cNvPr id="25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4</xdr:col>
      <xdr:colOff>0</xdr:colOff>
      <xdr:row>331</xdr:row>
      <xdr:rowOff>0</xdr:rowOff>
    </xdr:from>
    <xdr:to>
      <xdr:col>4</xdr:col>
      <xdr:colOff>304800</xdr:colOff>
      <xdr:row>336</xdr:row>
      <xdr:rowOff>38102</xdr:rowOff>
    </xdr:to>
    <xdr:sp macro="" textlink="">
      <xdr:nvSpPr>
        <xdr:cNvPr id="25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4</xdr:col>
      <xdr:colOff>0</xdr:colOff>
      <xdr:row>331</xdr:row>
      <xdr:rowOff>0</xdr:rowOff>
    </xdr:from>
    <xdr:to>
      <xdr:col>4</xdr:col>
      <xdr:colOff>304800</xdr:colOff>
      <xdr:row>336</xdr:row>
      <xdr:rowOff>38102</xdr:rowOff>
    </xdr:to>
    <xdr:sp macro="" textlink="">
      <xdr:nvSpPr>
        <xdr:cNvPr id="25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00000}"/>
            </a:ext>
          </a:extLst>
        </xdr:cNvPr>
        <xdr:cNvSpPr>
          <a:spLocks noChangeAspect="1" noChangeArrowheads="1"/>
        </xdr:cNvSpPr>
      </xdr:nvSpPr>
      <xdr:spPr bwMode="auto">
        <a:xfrm>
          <a:off x="4419600" y="76380975"/>
          <a:ext cx="304800" cy="1343027"/>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5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5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5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5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5</xdr:col>
      <xdr:colOff>0</xdr:colOff>
      <xdr:row>8</xdr:row>
      <xdr:rowOff>0</xdr:rowOff>
    </xdr:from>
    <xdr:to>
      <xdr:col>5</xdr:col>
      <xdr:colOff>304800</xdr:colOff>
      <xdr:row>18</xdr:row>
      <xdr:rowOff>9525</xdr:rowOff>
    </xdr:to>
    <xdr:sp macro="" textlink="">
      <xdr:nvSpPr>
        <xdr:cNvPr id="25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00000}"/>
            </a:ext>
          </a:extLst>
        </xdr:cNvPr>
        <xdr:cNvSpPr>
          <a:spLocks noChangeAspect="1" noChangeArrowheads="1"/>
        </xdr:cNvSpPr>
      </xdr:nvSpPr>
      <xdr:spPr bwMode="auto">
        <a:xfrm>
          <a:off x="5419725" y="1800225"/>
          <a:ext cx="304800" cy="1752600"/>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95249</xdr:rowOff>
    </xdr:to>
    <xdr:sp macro="" textlink="">
      <xdr:nvSpPr>
        <xdr:cNvPr id="25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95249</xdr:rowOff>
    </xdr:to>
    <xdr:sp macro="" textlink="">
      <xdr:nvSpPr>
        <xdr:cNvPr id="25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95249</xdr:rowOff>
    </xdr:to>
    <xdr:sp macro="" textlink="">
      <xdr:nvSpPr>
        <xdr:cNvPr id="25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95249</xdr:rowOff>
    </xdr:to>
    <xdr:sp macro="" textlink="">
      <xdr:nvSpPr>
        <xdr:cNvPr id="25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8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95249</xdr:rowOff>
    </xdr:to>
    <xdr:sp macro="" textlink="">
      <xdr:nvSpPr>
        <xdr:cNvPr id="25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9000000}"/>
            </a:ext>
          </a:extLst>
        </xdr:cNvPr>
        <xdr:cNvSpPr>
          <a:spLocks noChangeAspect="1" noChangeArrowheads="1"/>
        </xdr:cNvSpPr>
      </xdr:nvSpPr>
      <xdr:spPr bwMode="auto">
        <a:xfrm>
          <a:off x="4419600" y="78028800"/>
          <a:ext cx="304800" cy="1219199"/>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5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A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5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B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5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C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5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D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5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E00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333374</xdr:rowOff>
    </xdr:to>
    <xdr:sp macro="" textlink="">
      <xdr:nvSpPr>
        <xdr:cNvPr id="25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F00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333374</xdr:rowOff>
    </xdr:to>
    <xdr:sp macro="" textlink="">
      <xdr:nvSpPr>
        <xdr:cNvPr id="25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001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333374</xdr:rowOff>
    </xdr:to>
    <xdr:sp macro="" textlink="">
      <xdr:nvSpPr>
        <xdr:cNvPr id="25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101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333374</xdr:rowOff>
    </xdr:to>
    <xdr:sp macro="" textlink="">
      <xdr:nvSpPr>
        <xdr:cNvPr id="25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201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338</xdr:row>
      <xdr:rowOff>0</xdr:rowOff>
    </xdr:from>
    <xdr:to>
      <xdr:col>4</xdr:col>
      <xdr:colOff>304800</xdr:colOff>
      <xdr:row>345</xdr:row>
      <xdr:rowOff>333374</xdr:rowOff>
    </xdr:to>
    <xdr:sp macro="" textlink="">
      <xdr:nvSpPr>
        <xdr:cNvPr id="25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3010000}"/>
            </a:ext>
          </a:extLst>
        </xdr:cNvPr>
        <xdr:cNvSpPr>
          <a:spLocks noChangeAspect="1" noChangeArrowheads="1"/>
        </xdr:cNvSpPr>
      </xdr:nvSpPr>
      <xdr:spPr bwMode="auto">
        <a:xfrm>
          <a:off x="4419600" y="78028800"/>
          <a:ext cx="304800" cy="1295399"/>
        </a:xfrm>
        <a:prstGeom prst="rect">
          <a:avLst/>
        </a:prstGeom>
        <a:noFill/>
      </xdr:spPr>
    </xdr:sp>
    <xdr:clientData/>
  </xdr:twoCellAnchor>
  <xdr:twoCellAnchor editAs="oneCell">
    <xdr:from>
      <xdr:col>4</xdr:col>
      <xdr:colOff>0</xdr:colOff>
      <xdr:row>345</xdr:row>
      <xdr:rowOff>0</xdr:rowOff>
    </xdr:from>
    <xdr:to>
      <xdr:col>4</xdr:col>
      <xdr:colOff>304800</xdr:colOff>
      <xdr:row>353</xdr:row>
      <xdr:rowOff>57152</xdr:rowOff>
    </xdr:to>
    <xdr:sp macro="" textlink="">
      <xdr:nvSpPr>
        <xdr:cNvPr id="25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4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4</xdr:col>
      <xdr:colOff>0</xdr:colOff>
      <xdr:row>345</xdr:row>
      <xdr:rowOff>0</xdr:rowOff>
    </xdr:from>
    <xdr:to>
      <xdr:col>4</xdr:col>
      <xdr:colOff>304800</xdr:colOff>
      <xdr:row>353</xdr:row>
      <xdr:rowOff>57152</xdr:rowOff>
    </xdr:to>
    <xdr:sp macro="" textlink="">
      <xdr:nvSpPr>
        <xdr:cNvPr id="25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5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4</xdr:col>
      <xdr:colOff>0</xdr:colOff>
      <xdr:row>345</xdr:row>
      <xdr:rowOff>0</xdr:rowOff>
    </xdr:from>
    <xdr:to>
      <xdr:col>4</xdr:col>
      <xdr:colOff>304800</xdr:colOff>
      <xdr:row>353</xdr:row>
      <xdr:rowOff>57152</xdr:rowOff>
    </xdr:to>
    <xdr:sp macro="" textlink="">
      <xdr:nvSpPr>
        <xdr:cNvPr id="25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6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4</xdr:col>
      <xdr:colOff>0</xdr:colOff>
      <xdr:row>345</xdr:row>
      <xdr:rowOff>0</xdr:rowOff>
    </xdr:from>
    <xdr:to>
      <xdr:col>4</xdr:col>
      <xdr:colOff>304800</xdr:colOff>
      <xdr:row>353</xdr:row>
      <xdr:rowOff>57152</xdr:rowOff>
    </xdr:to>
    <xdr:sp macro="" textlink="">
      <xdr:nvSpPr>
        <xdr:cNvPr id="25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7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4</xdr:col>
      <xdr:colOff>0</xdr:colOff>
      <xdr:row>345</xdr:row>
      <xdr:rowOff>0</xdr:rowOff>
    </xdr:from>
    <xdr:to>
      <xdr:col>4</xdr:col>
      <xdr:colOff>304800</xdr:colOff>
      <xdr:row>353</xdr:row>
      <xdr:rowOff>57152</xdr:rowOff>
    </xdr:to>
    <xdr:sp macro="" textlink="">
      <xdr:nvSpPr>
        <xdr:cNvPr id="25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8010000}"/>
            </a:ext>
          </a:extLst>
        </xdr:cNvPr>
        <xdr:cNvSpPr>
          <a:spLocks noChangeAspect="1" noChangeArrowheads="1"/>
        </xdr:cNvSpPr>
      </xdr:nvSpPr>
      <xdr:spPr bwMode="auto">
        <a:xfrm>
          <a:off x="4419600" y="79886175"/>
          <a:ext cx="304800" cy="1362077"/>
        </a:xfrm>
        <a:prstGeom prst="rect">
          <a:avLst/>
        </a:prstGeom>
        <a:noFill/>
      </xdr:spPr>
    </xdr:sp>
    <xdr:clientData/>
  </xdr:twoCellAnchor>
  <xdr:twoCellAnchor editAs="oneCell">
    <xdr:from>
      <xdr:col>5</xdr:col>
      <xdr:colOff>0</xdr:colOff>
      <xdr:row>345</xdr:row>
      <xdr:rowOff>0</xdr:rowOff>
    </xdr:from>
    <xdr:to>
      <xdr:col>5</xdr:col>
      <xdr:colOff>304800</xdr:colOff>
      <xdr:row>354</xdr:row>
      <xdr:rowOff>66675</xdr:rowOff>
    </xdr:to>
    <xdr:sp macro="" textlink="">
      <xdr:nvSpPr>
        <xdr:cNvPr id="25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9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5</xdr:col>
      <xdr:colOff>0</xdr:colOff>
      <xdr:row>345</xdr:row>
      <xdr:rowOff>0</xdr:rowOff>
    </xdr:from>
    <xdr:to>
      <xdr:col>5</xdr:col>
      <xdr:colOff>304800</xdr:colOff>
      <xdr:row>354</xdr:row>
      <xdr:rowOff>66675</xdr:rowOff>
    </xdr:to>
    <xdr:sp macro="" textlink="">
      <xdr:nvSpPr>
        <xdr:cNvPr id="25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A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5</xdr:col>
      <xdr:colOff>0</xdr:colOff>
      <xdr:row>345</xdr:row>
      <xdr:rowOff>0</xdr:rowOff>
    </xdr:from>
    <xdr:to>
      <xdr:col>5</xdr:col>
      <xdr:colOff>304800</xdr:colOff>
      <xdr:row>354</xdr:row>
      <xdr:rowOff>66675</xdr:rowOff>
    </xdr:to>
    <xdr:sp macro="" textlink="">
      <xdr:nvSpPr>
        <xdr:cNvPr id="25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B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5</xdr:col>
      <xdr:colOff>0</xdr:colOff>
      <xdr:row>345</xdr:row>
      <xdr:rowOff>0</xdr:rowOff>
    </xdr:from>
    <xdr:to>
      <xdr:col>5</xdr:col>
      <xdr:colOff>304800</xdr:colOff>
      <xdr:row>354</xdr:row>
      <xdr:rowOff>66675</xdr:rowOff>
    </xdr:to>
    <xdr:sp macro="" textlink="">
      <xdr:nvSpPr>
        <xdr:cNvPr id="25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C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5</xdr:col>
      <xdr:colOff>0</xdr:colOff>
      <xdr:row>345</xdr:row>
      <xdr:rowOff>0</xdr:rowOff>
    </xdr:from>
    <xdr:to>
      <xdr:col>5</xdr:col>
      <xdr:colOff>304800</xdr:colOff>
      <xdr:row>354</xdr:row>
      <xdr:rowOff>66675</xdr:rowOff>
    </xdr:to>
    <xdr:sp macro="" textlink="">
      <xdr:nvSpPr>
        <xdr:cNvPr id="25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D010000}"/>
            </a:ext>
          </a:extLst>
        </xdr:cNvPr>
        <xdr:cNvSpPr>
          <a:spLocks noChangeAspect="1" noChangeArrowheads="1"/>
        </xdr:cNvSpPr>
      </xdr:nvSpPr>
      <xdr:spPr bwMode="auto">
        <a:xfrm>
          <a:off x="5419725" y="79886175"/>
          <a:ext cx="304800" cy="1514475"/>
        </a:xfrm>
        <a:prstGeom prst="rect">
          <a:avLst/>
        </a:prstGeom>
        <a:noFill/>
      </xdr:spPr>
    </xdr:sp>
    <xdr:clientData/>
  </xdr:twoCellAnchor>
  <xdr:twoCellAnchor editAs="oneCell">
    <xdr:from>
      <xdr:col>4</xdr:col>
      <xdr:colOff>0</xdr:colOff>
      <xdr:row>345</xdr:row>
      <xdr:rowOff>0</xdr:rowOff>
    </xdr:from>
    <xdr:to>
      <xdr:col>4</xdr:col>
      <xdr:colOff>304800</xdr:colOff>
      <xdr:row>354</xdr:row>
      <xdr:rowOff>66675</xdr:rowOff>
    </xdr:to>
    <xdr:sp macro="" textlink="">
      <xdr:nvSpPr>
        <xdr:cNvPr id="25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E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345</xdr:row>
      <xdr:rowOff>0</xdr:rowOff>
    </xdr:from>
    <xdr:to>
      <xdr:col>4</xdr:col>
      <xdr:colOff>304800</xdr:colOff>
      <xdr:row>354</xdr:row>
      <xdr:rowOff>66675</xdr:rowOff>
    </xdr:to>
    <xdr:sp macro="" textlink="">
      <xdr:nvSpPr>
        <xdr:cNvPr id="25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F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345</xdr:row>
      <xdr:rowOff>0</xdr:rowOff>
    </xdr:from>
    <xdr:to>
      <xdr:col>4</xdr:col>
      <xdr:colOff>304800</xdr:colOff>
      <xdr:row>354</xdr:row>
      <xdr:rowOff>66675</xdr:rowOff>
    </xdr:to>
    <xdr:sp macro="" textlink="">
      <xdr:nvSpPr>
        <xdr:cNvPr id="25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0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345</xdr:row>
      <xdr:rowOff>0</xdr:rowOff>
    </xdr:from>
    <xdr:to>
      <xdr:col>4</xdr:col>
      <xdr:colOff>304800</xdr:colOff>
      <xdr:row>354</xdr:row>
      <xdr:rowOff>66675</xdr:rowOff>
    </xdr:to>
    <xdr:sp macro="" textlink="">
      <xdr:nvSpPr>
        <xdr:cNvPr id="25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345</xdr:row>
      <xdr:rowOff>0</xdr:rowOff>
    </xdr:from>
    <xdr:to>
      <xdr:col>4</xdr:col>
      <xdr:colOff>304800</xdr:colOff>
      <xdr:row>354</xdr:row>
      <xdr:rowOff>66675</xdr:rowOff>
    </xdr:to>
    <xdr:sp macro="" textlink="">
      <xdr:nvSpPr>
        <xdr:cNvPr id="25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10000}"/>
            </a:ext>
          </a:extLst>
        </xdr:cNvPr>
        <xdr:cNvSpPr>
          <a:spLocks noChangeAspect="1" noChangeArrowheads="1"/>
        </xdr:cNvSpPr>
      </xdr:nvSpPr>
      <xdr:spPr bwMode="auto">
        <a:xfrm>
          <a:off x="4419600" y="79886175"/>
          <a:ext cx="304800" cy="1514475"/>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104773</xdr:rowOff>
    </xdr:to>
    <xdr:sp macro="" textlink="">
      <xdr:nvSpPr>
        <xdr:cNvPr id="25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104773</xdr:rowOff>
    </xdr:to>
    <xdr:sp macro="" textlink="">
      <xdr:nvSpPr>
        <xdr:cNvPr id="25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104773</xdr:rowOff>
    </xdr:to>
    <xdr:sp macro="" textlink="">
      <xdr:nvSpPr>
        <xdr:cNvPr id="25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104773</xdr:rowOff>
    </xdr:to>
    <xdr:sp macro="" textlink="">
      <xdr:nvSpPr>
        <xdr:cNvPr id="25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6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104773</xdr:rowOff>
    </xdr:to>
    <xdr:sp macro="" textlink="">
      <xdr:nvSpPr>
        <xdr:cNvPr id="25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7010000}"/>
            </a:ext>
          </a:extLst>
        </xdr:cNvPr>
        <xdr:cNvSpPr>
          <a:spLocks noChangeAspect="1" noChangeArrowheads="1"/>
        </xdr:cNvSpPr>
      </xdr:nvSpPr>
      <xdr:spPr bwMode="auto">
        <a:xfrm>
          <a:off x="4419600" y="81514950"/>
          <a:ext cx="304800" cy="1228723"/>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5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8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5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9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5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A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5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B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5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C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4</xdr:col>
      <xdr:colOff>0</xdr:colOff>
      <xdr:row>352</xdr:row>
      <xdr:rowOff>0</xdr:rowOff>
    </xdr:from>
    <xdr:to>
      <xdr:col>4</xdr:col>
      <xdr:colOff>304800</xdr:colOff>
      <xdr:row>361</xdr:row>
      <xdr:rowOff>38098</xdr:rowOff>
    </xdr:to>
    <xdr:sp macro="" textlink="">
      <xdr:nvSpPr>
        <xdr:cNvPr id="25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D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352</xdr:row>
      <xdr:rowOff>0</xdr:rowOff>
    </xdr:from>
    <xdr:to>
      <xdr:col>4</xdr:col>
      <xdr:colOff>304800</xdr:colOff>
      <xdr:row>361</xdr:row>
      <xdr:rowOff>38098</xdr:rowOff>
    </xdr:to>
    <xdr:sp macro="" textlink="">
      <xdr:nvSpPr>
        <xdr:cNvPr id="25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E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352</xdr:row>
      <xdr:rowOff>0</xdr:rowOff>
    </xdr:from>
    <xdr:to>
      <xdr:col>4</xdr:col>
      <xdr:colOff>304800</xdr:colOff>
      <xdr:row>361</xdr:row>
      <xdr:rowOff>38098</xdr:rowOff>
    </xdr:to>
    <xdr:sp macro="" textlink="">
      <xdr:nvSpPr>
        <xdr:cNvPr id="25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F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352</xdr:row>
      <xdr:rowOff>0</xdr:rowOff>
    </xdr:from>
    <xdr:to>
      <xdr:col>4</xdr:col>
      <xdr:colOff>304800</xdr:colOff>
      <xdr:row>361</xdr:row>
      <xdr:rowOff>38098</xdr:rowOff>
    </xdr:to>
    <xdr:sp macro="" textlink="">
      <xdr:nvSpPr>
        <xdr:cNvPr id="25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0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352</xdr:row>
      <xdr:rowOff>0</xdr:rowOff>
    </xdr:from>
    <xdr:to>
      <xdr:col>4</xdr:col>
      <xdr:colOff>304800</xdr:colOff>
      <xdr:row>361</xdr:row>
      <xdr:rowOff>38098</xdr:rowOff>
    </xdr:to>
    <xdr:sp macro="" textlink="">
      <xdr:nvSpPr>
        <xdr:cNvPr id="25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1010000}"/>
            </a:ext>
          </a:extLst>
        </xdr:cNvPr>
        <xdr:cNvSpPr>
          <a:spLocks noChangeAspect="1" noChangeArrowheads="1"/>
        </xdr:cNvSpPr>
      </xdr:nvSpPr>
      <xdr:spPr bwMode="auto">
        <a:xfrm>
          <a:off x="4419600" y="81514950"/>
          <a:ext cx="304800" cy="1352548"/>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5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5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5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5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5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5</xdr:col>
      <xdr:colOff>0</xdr:colOff>
      <xdr:row>359</xdr:row>
      <xdr:rowOff>0</xdr:rowOff>
    </xdr:from>
    <xdr:to>
      <xdr:col>5</xdr:col>
      <xdr:colOff>304800</xdr:colOff>
      <xdr:row>362</xdr:row>
      <xdr:rowOff>0</xdr:rowOff>
    </xdr:to>
    <xdr:sp macro="" textlink="">
      <xdr:nvSpPr>
        <xdr:cNvPr id="26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7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5</xdr:col>
      <xdr:colOff>0</xdr:colOff>
      <xdr:row>359</xdr:row>
      <xdr:rowOff>0</xdr:rowOff>
    </xdr:from>
    <xdr:to>
      <xdr:col>5</xdr:col>
      <xdr:colOff>304800</xdr:colOff>
      <xdr:row>362</xdr:row>
      <xdr:rowOff>0</xdr:rowOff>
    </xdr:to>
    <xdr:sp macro="" textlink="">
      <xdr:nvSpPr>
        <xdr:cNvPr id="26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8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5</xdr:col>
      <xdr:colOff>0</xdr:colOff>
      <xdr:row>359</xdr:row>
      <xdr:rowOff>0</xdr:rowOff>
    </xdr:from>
    <xdr:to>
      <xdr:col>5</xdr:col>
      <xdr:colOff>304800</xdr:colOff>
      <xdr:row>362</xdr:row>
      <xdr:rowOff>0</xdr:rowOff>
    </xdr:to>
    <xdr:sp macro="" textlink="">
      <xdr:nvSpPr>
        <xdr:cNvPr id="26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9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5</xdr:col>
      <xdr:colOff>0</xdr:colOff>
      <xdr:row>359</xdr:row>
      <xdr:rowOff>0</xdr:rowOff>
    </xdr:from>
    <xdr:to>
      <xdr:col>5</xdr:col>
      <xdr:colOff>304800</xdr:colOff>
      <xdr:row>362</xdr:row>
      <xdr:rowOff>0</xdr:rowOff>
    </xdr:to>
    <xdr:sp macro="" textlink="">
      <xdr:nvSpPr>
        <xdr:cNvPr id="26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A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5</xdr:col>
      <xdr:colOff>0</xdr:colOff>
      <xdr:row>359</xdr:row>
      <xdr:rowOff>0</xdr:rowOff>
    </xdr:from>
    <xdr:to>
      <xdr:col>5</xdr:col>
      <xdr:colOff>304800</xdr:colOff>
      <xdr:row>362</xdr:row>
      <xdr:rowOff>0</xdr:rowOff>
    </xdr:to>
    <xdr:sp macro="" textlink="">
      <xdr:nvSpPr>
        <xdr:cNvPr id="26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B010000}"/>
            </a:ext>
          </a:extLst>
        </xdr:cNvPr>
        <xdr:cNvSpPr>
          <a:spLocks noChangeAspect="1" noChangeArrowheads="1"/>
        </xdr:cNvSpPr>
      </xdr:nvSpPr>
      <xdr:spPr bwMode="auto">
        <a:xfrm>
          <a:off x="5419725" y="83115150"/>
          <a:ext cx="304800" cy="381000"/>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6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6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6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6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359</xdr:row>
      <xdr:rowOff>0</xdr:rowOff>
    </xdr:from>
    <xdr:to>
      <xdr:col>4</xdr:col>
      <xdr:colOff>304800</xdr:colOff>
      <xdr:row>362</xdr:row>
      <xdr:rowOff>0</xdr:rowOff>
    </xdr:to>
    <xdr:sp macro="" textlink="">
      <xdr:nvSpPr>
        <xdr:cNvPr id="26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10000}"/>
            </a:ext>
          </a:extLst>
        </xdr:cNvPr>
        <xdr:cNvSpPr>
          <a:spLocks noChangeAspect="1" noChangeArrowheads="1"/>
        </xdr:cNvSpPr>
      </xdr:nvSpPr>
      <xdr:spPr bwMode="auto">
        <a:xfrm>
          <a:off x="4419600" y="83115150"/>
          <a:ext cx="304800" cy="381000"/>
        </a:xfrm>
        <a:prstGeom prst="rect">
          <a:avLst/>
        </a:prstGeom>
        <a:noFill/>
      </xdr:spPr>
    </xdr:sp>
    <xdr:clientData/>
  </xdr:twoCellAnchor>
  <xdr:twoCellAnchor editAs="oneCell">
    <xdr:from>
      <xdr:col>4</xdr:col>
      <xdr:colOff>0</xdr:colOff>
      <xdr:row>339</xdr:row>
      <xdr:rowOff>0</xdr:rowOff>
    </xdr:from>
    <xdr:to>
      <xdr:col>4</xdr:col>
      <xdr:colOff>304800</xdr:colOff>
      <xdr:row>342</xdr:row>
      <xdr:rowOff>304799</xdr:rowOff>
    </xdr:to>
    <xdr:sp macro="" textlink="">
      <xdr:nvSpPr>
        <xdr:cNvPr id="26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1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4</xdr:col>
      <xdr:colOff>0</xdr:colOff>
      <xdr:row>339</xdr:row>
      <xdr:rowOff>0</xdr:rowOff>
    </xdr:from>
    <xdr:to>
      <xdr:col>4</xdr:col>
      <xdr:colOff>304800</xdr:colOff>
      <xdr:row>342</xdr:row>
      <xdr:rowOff>304799</xdr:rowOff>
    </xdr:to>
    <xdr:sp macro="" textlink="">
      <xdr:nvSpPr>
        <xdr:cNvPr id="26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2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4</xdr:col>
      <xdr:colOff>0</xdr:colOff>
      <xdr:row>339</xdr:row>
      <xdr:rowOff>0</xdr:rowOff>
    </xdr:from>
    <xdr:to>
      <xdr:col>4</xdr:col>
      <xdr:colOff>304800</xdr:colOff>
      <xdr:row>342</xdr:row>
      <xdr:rowOff>304799</xdr:rowOff>
    </xdr:to>
    <xdr:sp macro="" textlink="">
      <xdr:nvSpPr>
        <xdr:cNvPr id="26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3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4</xdr:col>
      <xdr:colOff>0</xdr:colOff>
      <xdr:row>339</xdr:row>
      <xdr:rowOff>0</xdr:rowOff>
    </xdr:from>
    <xdr:to>
      <xdr:col>4</xdr:col>
      <xdr:colOff>304800</xdr:colOff>
      <xdr:row>342</xdr:row>
      <xdr:rowOff>304799</xdr:rowOff>
    </xdr:to>
    <xdr:sp macro="" textlink="">
      <xdr:nvSpPr>
        <xdr:cNvPr id="26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4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4</xdr:col>
      <xdr:colOff>0</xdr:colOff>
      <xdr:row>339</xdr:row>
      <xdr:rowOff>0</xdr:rowOff>
    </xdr:from>
    <xdr:to>
      <xdr:col>4</xdr:col>
      <xdr:colOff>304800</xdr:colOff>
      <xdr:row>342</xdr:row>
      <xdr:rowOff>304799</xdr:rowOff>
    </xdr:to>
    <xdr:sp macro="" textlink="">
      <xdr:nvSpPr>
        <xdr:cNvPr id="26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5010000}"/>
            </a:ext>
          </a:extLst>
        </xdr:cNvPr>
        <xdr:cNvSpPr>
          <a:spLocks noChangeAspect="1" noChangeArrowheads="1"/>
        </xdr:cNvSpPr>
      </xdr:nvSpPr>
      <xdr:spPr bwMode="auto">
        <a:xfrm>
          <a:off x="4419600" y="78314550"/>
          <a:ext cx="304800" cy="714374"/>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6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6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6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7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6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8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6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9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5</xdr:col>
      <xdr:colOff>0</xdr:colOff>
      <xdr:row>338</xdr:row>
      <xdr:rowOff>0</xdr:rowOff>
    </xdr:from>
    <xdr:to>
      <xdr:col>5</xdr:col>
      <xdr:colOff>304800</xdr:colOff>
      <xdr:row>345</xdr:row>
      <xdr:rowOff>333374</xdr:rowOff>
    </xdr:to>
    <xdr:sp macro="" textlink="">
      <xdr:nvSpPr>
        <xdr:cNvPr id="26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A010000}"/>
            </a:ext>
          </a:extLst>
        </xdr:cNvPr>
        <xdr:cNvSpPr>
          <a:spLocks noChangeAspect="1" noChangeArrowheads="1"/>
        </xdr:cNvSpPr>
      </xdr:nvSpPr>
      <xdr:spPr bwMode="auto">
        <a:xfrm>
          <a:off x="5419725" y="78028800"/>
          <a:ext cx="304800" cy="1295399"/>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85723</xdr:rowOff>
    </xdr:to>
    <xdr:sp macro="" textlink="">
      <xdr:nvSpPr>
        <xdr:cNvPr id="26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B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85723</xdr:rowOff>
    </xdr:to>
    <xdr:sp macro="" textlink="">
      <xdr:nvSpPr>
        <xdr:cNvPr id="26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C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85723</xdr:rowOff>
    </xdr:to>
    <xdr:sp macro="" textlink="">
      <xdr:nvSpPr>
        <xdr:cNvPr id="26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D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85723</xdr:rowOff>
    </xdr:to>
    <xdr:sp macro="" textlink="">
      <xdr:nvSpPr>
        <xdr:cNvPr id="26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E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4</xdr:col>
      <xdr:colOff>0</xdr:colOff>
      <xdr:row>352</xdr:row>
      <xdr:rowOff>0</xdr:rowOff>
    </xdr:from>
    <xdr:to>
      <xdr:col>4</xdr:col>
      <xdr:colOff>304800</xdr:colOff>
      <xdr:row>360</xdr:row>
      <xdr:rowOff>85723</xdr:rowOff>
    </xdr:to>
    <xdr:sp macro="" textlink="">
      <xdr:nvSpPr>
        <xdr:cNvPr id="26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F010000}"/>
            </a:ext>
          </a:extLst>
        </xdr:cNvPr>
        <xdr:cNvSpPr>
          <a:spLocks noChangeAspect="1" noChangeArrowheads="1"/>
        </xdr:cNvSpPr>
      </xdr:nvSpPr>
      <xdr:spPr bwMode="auto">
        <a:xfrm>
          <a:off x="4419600"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0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1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2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3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4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5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6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7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8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5</xdr:col>
      <xdr:colOff>0</xdr:colOff>
      <xdr:row>352</xdr:row>
      <xdr:rowOff>0</xdr:rowOff>
    </xdr:from>
    <xdr:to>
      <xdr:col>5</xdr:col>
      <xdr:colOff>304800</xdr:colOff>
      <xdr:row>360</xdr:row>
      <xdr:rowOff>85723</xdr:rowOff>
    </xdr:to>
    <xdr:sp macro="" textlink="">
      <xdr:nvSpPr>
        <xdr:cNvPr id="26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9010000}"/>
            </a:ext>
          </a:extLst>
        </xdr:cNvPr>
        <xdr:cNvSpPr>
          <a:spLocks noChangeAspect="1" noChangeArrowheads="1"/>
        </xdr:cNvSpPr>
      </xdr:nvSpPr>
      <xdr:spPr bwMode="auto">
        <a:xfrm>
          <a:off x="5419725" y="81514950"/>
          <a:ext cx="304800" cy="1209673"/>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F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0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1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2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3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4</xdr:col>
      <xdr:colOff>0</xdr:colOff>
      <xdr:row>360</xdr:row>
      <xdr:rowOff>0</xdr:rowOff>
    </xdr:from>
    <xdr:to>
      <xdr:col>4</xdr:col>
      <xdr:colOff>304800</xdr:colOff>
      <xdr:row>360</xdr:row>
      <xdr:rowOff>190500</xdr:rowOff>
    </xdr:to>
    <xdr:sp macro="" textlink="">
      <xdr:nvSpPr>
        <xdr:cNvPr id="26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10000}"/>
            </a:ext>
          </a:extLst>
        </xdr:cNvPr>
        <xdr:cNvSpPr>
          <a:spLocks noChangeAspect="1" noChangeArrowheads="1"/>
        </xdr:cNvSpPr>
      </xdr:nvSpPr>
      <xdr:spPr bwMode="auto">
        <a:xfrm>
          <a:off x="4419600"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E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F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0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1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2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3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4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5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6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5</xdr:col>
      <xdr:colOff>0</xdr:colOff>
      <xdr:row>360</xdr:row>
      <xdr:rowOff>0</xdr:rowOff>
    </xdr:from>
    <xdr:to>
      <xdr:col>5</xdr:col>
      <xdr:colOff>304800</xdr:colOff>
      <xdr:row>360</xdr:row>
      <xdr:rowOff>190500</xdr:rowOff>
    </xdr:to>
    <xdr:sp macro="" textlink="">
      <xdr:nvSpPr>
        <xdr:cNvPr id="26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7010000}"/>
            </a:ext>
          </a:extLst>
        </xdr:cNvPr>
        <xdr:cNvSpPr>
          <a:spLocks noChangeAspect="1" noChangeArrowheads="1"/>
        </xdr:cNvSpPr>
      </xdr:nvSpPr>
      <xdr:spPr bwMode="auto">
        <a:xfrm>
          <a:off x="5419725" y="83305650"/>
          <a:ext cx="304800" cy="190500"/>
        </a:xfrm>
        <a:prstGeom prst="rect">
          <a:avLst/>
        </a:prstGeom>
        <a:noFill/>
      </xdr:spPr>
    </xdr:sp>
    <xdr:clientData/>
  </xdr:twoCellAnchor>
  <xdr:twoCellAnchor editAs="oneCell">
    <xdr:from>
      <xdr:col>6</xdr:col>
      <xdr:colOff>0</xdr:colOff>
      <xdr:row>352</xdr:row>
      <xdr:rowOff>0</xdr:rowOff>
    </xdr:from>
    <xdr:to>
      <xdr:col>6</xdr:col>
      <xdr:colOff>304800</xdr:colOff>
      <xdr:row>360</xdr:row>
      <xdr:rowOff>104773</xdr:rowOff>
    </xdr:to>
    <xdr:sp macro="" textlink="">
      <xdr:nvSpPr>
        <xdr:cNvPr id="26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8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352</xdr:row>
      <xdr:rowOff>0</xdr:rowOff>
    </xdr:from>
    <xdr:to>
      <xdr:col>6</xdr:col>
      <xdr:colOff>304800</xdr:colOff>
      <xdr:row>360</xdr:row>
      <xdr:rowOff>104773</xdr:rowOff>
    </xdr:to>
    <xdr:sp macro="" textlink="">
      <xdr:nvSpPr>
        <xdr:cNvPr id="26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9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352</xdr:row>
      <xdr:rowOff>0</xdr:rowOff>
    </xdr:from>
    <xdr:to>
      <xdr:col>6</xdr:col>
      <xdr:colOff>304800</xdr:colOff>
      <xdr:row>360</xdr:row>
      <xdr:rowOff>104773</xdr:rowOff>
    </xdr:to>
    <xdr:sp macro="" textlink="">
      <xdr:nvSpPr>
        <xdr:cNvPr id="26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A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352</xdr:row>
      <xdr:rowOff>0</xdr:rowOff>
    </xdr:from>
    <xdr:to>
      <xdr:col>6</xdr:col>
      <xdr:colOff>304800</xdr:colOff>
      <xdr:row>360</xdr:row>
      <xdr:rowOff>104773</xdr:rowOff>
    </xdr:to>
    <xdr:sp macro="" textlink="">
      <xdr:nvSpPr>
        <xdr:cNvPr id="26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B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352</xdr:row>
      <xdr:rowOff>0</xdr:rowOff>
    </xdr:from>
    <xdr:to>
      <xdr:col>6</xdr:col>
      <xdr:colOff>304800</xdr:colOff>
      <xdr:row>360</xdr:row>
      <xdr:rowOff>104773</xdr:rowOff>
    </xdr:to>
    <xdr:sp macro="" textlink="">
      <xdr:nvSpPr>
        <xdr:cNvPr id="26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C010000}"/>
            </a:ext>
          </a:extLst>
        </xdr:cNvPr>
        <xdr:cNvSpPr>
          <a:spLocks noChangeAspect="1" noChangeArrowheads="1"/>
        </xdr:cNvSpPr>
      </xdr:nvSpPr>
      <xdr:spPr bwMode="auto">
        <a:xfrm>
          <a:off x="6419850" y="81514950"/>
          <a:ext cx="304800" cy="1228723"/>
        </a:xfrm>
        <a:prstGeom prst="rect">
          <a:avLst/>
        </a:prstGeom>
        <a:noFill/>
      </xdr:spPr>
    </xdr:sp>
    <xdr:clientData/>
  </xdr:twoCellAnchor>
  <xdr:twoCellAnchor editAs="oneCell">
    <xdr:from>
      <xdr:col>6</xdr:col>
      <xdr:colOff>0</xdr:colOff>
      <xdr:row>352</xdr:row>
      <xdr:rowOff>0</xdr:rowOff>
    </xdr:from>
    <xdr:to>
      <xdr:col>6</xdr:col>
      <xdr:colOff>304800</xdr:colOff>
      <xdr:row>361</xdr:row>
      <xdr:rowOff>38098</xdr:rowOff>
    </xdr:to>
    <xdr:sp macro="" textlink="">
      <xdr:nvSpPr>
        <xdr:cNvPr id="26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D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352</xdr:row>
      <xdr:rowOff>0</xdr:rowOff>
    </xdr:from>
    <xdr:to>
      <xdr:col>6</xdr:col>
      <xdr:colOff>304800</xdr:colOff>
      <xdr:row>361</xdr:row>
      <xdr:rowOff>38098</xdr:rowOff>
    </xdr:to>
    <xdr:sp macro="" textlink="">
      <xdr:nvSpPr>
        <xdr:cNvPr id="26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E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352</xdr:row>
      <xdr:rowOff>0</xdr:rowOff>
    </xdr:from>
    <xdr:to>
      <xdr:col>6</xdr:col>
      <xdr:colOff>304800</xdr:colOff>
      <xdr:row>361</xdr:row>
      <xdr:rowOff>38098</xdr:rowOff>
    </xdr:to>
    <xdr:sp macro="" textlink="">
      <xdr:nvSpPr>
        <xdr:cNvPr id="26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F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352</xdr:row>
      <xdr:rowOff>0</xdr:rowOff>
    </xdr:from>
    <xdr:to>
      <xdr:col>6</xdr:col>
      <xdr:colOff>304800</xdr:colOff>
      <xdr:row>361</xdr:row>
      <xdr:rowOff>38098</xdr:rowOff>
    </xdr:to>
    <xdr:sp macro="" textlink="">
      <xdr:nvSpPr>
        <xdr:cNvPr id="26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0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352</xdr:row>
      <xdr:rowOff>0</xdr:rowOff>
    </xdr:from>
    <xdr:to>
      <xdr:col>6</xdr:col>
      <xdr:colOff>304800</xdr:colOff>
      <xdr:row>361</xdr:row>
      <xdr:rowOff>38098</xdr:rowOff>
    </xdr:to>
    <xdr:sp macro="" textlink="">
      <xdr:nvSpPr>
        <xdr:cNvPr id="26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1010000}"/>
            </a:ext>
          </a:extLst>
        </xdr:cNvPr>
        <xdr:cNvSpPr>
          <a:spLocks noChangeAspect="1" noChangeArrowheads="1"/>
        </xdr:cNvSpPr>
      </xdr:nvSpPr>
      <xdr:spPr bwMode="auto">
        <a:xfrm>
          <a:off x="6419850" y="81514950"/>
          <a:ext cx="304800" cy="1352548"/>
        </a:xfrm>
        <a:prstGeom prst="rect">
          <a:avLst/>
        </a:prstGeom>
        <a:noFill/>
      </xdr:spPr>
    </xdr:sp>
    <xdr:clientData/>
  </xdr:twoCellAnchor>
  <xdr:twoCellAnchor editAs="oneCell">
    <xdr:from>
      <xdr:col>6</xdr:col>
      <xdr:colOff>0</xdr:colOff>
      <xdr:row>353</xdr:row>
      <xdr:rowOff>0</xdr:rowOff>
    </xdr:from>
    <xdr:to>
      <xdr:col>6</xdr:col>
      <xdr:colOff>304800</xdr:colOff>
      <xdr:row>356</xdr:row>
      <xdr:rowOff>152399</xdr:rowOff>
    </xdr:to>
    <xdr:sp macro="" textlink="">
      <xdr:nvSpPr>
        <xdr:cNvPr id="26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2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6</xdr:col>
      <xdr:colOff>0</xdr:colOff>
      <xdr:row>353</xdr:row>
      <xdr:rowOff>0</xdr:rowOff>
    </xdr:from>
    <xdr:to>
      <xdr:col>6</xdr:col>
      <xdr:colOff>304800</xdr:colOff>
      <xdr:row>356</xdr:row>
      <xdr:rowOff>152399</xdr:rowOff>
    </xdr:to>
    <xdr:sp macro="" textlink="">
      <xdr:nvSpPr>
        <xdr:cNvPr id="26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3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6</xdr:col>
      <xdr:colOff>0</xdr:colOff>
      <xdr:row>353</xdr:row>
      <xdr:rowOff>0</xdr:rowOff>
    </xdr:from>
    <xdr:to>
      <xdr:col>6</xdr:col>
      <xdr:colOff>304800</xdr:colOff>
      <xdr:row>356</xdr:row>
      <xdr:rowOff>152399</xdr:rowOff>
    </xdr:to>
    <xdr:sp macro="" textlink="">
      <xdr:nvSpPr>
        <xdr:cNvPr id="26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4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6</xdr:col>
      <xdr:colOff>0</xdr:colOff>
      <xdr:row>353</xdr:row>
      <xdr:rowOff>0</xdr:rowOff>
    </xdr:from>
    <xdr:to>
      <xdr:col>6</xdr:col>
      <xdr:colOff>304800</xdr:colOff>
      <xdr:row>356</xdr:row>
      <xdr:rowOff>152399</xdr:rowOff>
    </xdr:to>
    <xdr:sp macro="" textlink="">
      <xdr:nvSpPr>
        <xdr:cNvPr id="26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5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6</xdr:col>
      <xdr:colOff>0</xdr:colOff>
      <xdr:row>353</xdr:row>
      <xdr:rowOff>0</xdr:rowOff>
    </xdr:from>
    <xdr:to>
      <xdr:col>6</xdr:col>
      <xdr:colOff>304800</xdr:colOff>
      <xdr:row>356</xdr:row>
      <xdr:rowOff>152399</xdr:rowOff>
    </xdr:to>
    <xdr:sp macro="" textlink="">
      <xdr:nvSpPr>
        <xdr:cNvPr id="26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6010000}"/>
            </a:ext>
          </a:extLst>
        </xdr:cNvPr>
        <xdr:cNvSpPr>
          <a:spLocks noChangeAspect="1" noChangeArrowheads="1"/>
        </xdr:cNvSpPr>
      </xdr:nvSpPr>
      <xdr:spPr bwMode="auto">
        <a:xfrm>
          <a:off x="6419850" y="81734025"/>
          <a:ext cx="304800" cy="819149"/>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6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7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6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8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6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9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6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A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5</xdr:col>
      <xdr:colOff>0</xdr:colOff>
      <xdr:row>352</xdr:row>
      <xdr:rowOff>0</xdr:rowOff>
    </xdr:from>
    <xdr:to>
      <xdr:col>5</xdr:col>
      <xdr:colOff>304800</xdr:colOff>
      <xdr:row>361</xdr:row>
      <xdr:rowOff>38098</xdr:rowOff>
    </xdr:to>
    <xdr:sp macro="" textlink="">
      <xdr:nvSpPr>
        <xdr:cNvPr id="26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B010000}"/>
            </a:ext>
          </a:extLst>
        </xdr:cNvPr>
        <xdr:cNvSpPr>
          <a:spLocks noChangeAspect="1" noChangeArrowheads="1"/>
        </xdr:cNvSpPr>
      </xdr:nvSpPr>
      <xdr:spPr bwMode="auto">
        <a:xfrm>
          <a:off x="5419725" y="81514950"/>
          <a:ext cx="304800" cy="1352548"/>
        </a:xfrm>
        <a:prstGeom prst="rect">
          <a:avLst/>
        </a:prstGeom>
        <a:noFill/>
      </xdr:spPr>
    </xdr:sp>
    <xdr:clientData/>
  </xdr:twoCellAnchor>
  <xdr:twoCellAnchor editAs="oneCell">
    <xdr:from>
      <xdr:col>6</xdr:col>
      <xdr:colOff>0</xdr:colOff>
      <xdr:row>345</xdr:row>
      <xdr:rowOff>0</xdr:rowOff>
    </xdr:from>
    <xdr:to>
      <xdr:col>6</xdr:col>
      <xdr:colOff>304800</xdr:colOff>
      <xdr:row>353</xdr:row>
      <xdr:rowOff>57152</xdr:rowOff>
    </xdr:to>
    <xdr:sp macro="" textlink="">
      <xdr:nvSpPr>
        <xdr:cNvPr id="26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C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345</xdr:row>
      <xdr:rowOff>0</xdr:rowOff>
    </xdr:from>
    <xdr:to>
      <xdr:col>6</xdr:col>
      <xdr:colOff>304800</xdr:colOff>
      <xdr:row>353</xdr:row>
      <xdr:rowOff>57152</xdr:rowOff>
    </xdr:to>
    <xdr:sp macro="" textlink="">
      <xdr:nvSpPr>
        <xdr:cNvPr id="26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D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345</xdr:row>
      <xdr:rowOff>0</xdr:rowOff>
    </xdr:from>
    <xdr:to>
      <xdr:col>6</xdr:col>
      <xdr:colOff>304800</xdr:colOff>
      <xdr:row>353</xdr:row>
      <xdr:rowOff>57152</xdr:rowOff>
    </xdr:to>
    <xdr:sp macro="" textlink="">
      <xdr:nvSpPr>
        <xdr:cNvPr id="26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E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345</xdr:row>
      <xdr:rowOff>0</xdr:rowOff>
    </xdr:from>
    <xdr:to>
      <xdr:col>6</xdr:col>
      <xdr:colOff>304800</xdr:colOff>
      <xdr:row>353</xdr:row>
      <xdr:rowOff>57152</xdr:rowOff>
    </xdr:to>
    <xdr:sp macro="" textlink="">
      <xdr:nvSpPr>
        <xdr:cNvPr id="26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F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345</xdr:row>
      <xdr:rowOff>0</xdr:rowOff>
    </xdr:from>
    <xdr:to>
      <xdr:col>6</xdr:col>
      <xdr:colOff>304800</xdr:colOff>
      <xdr:row>353</xdr:row>
      <xdr:rowOff>57152</xdr:rowOff>
    </xdr:to>
    <xdr:sp macro="" textlink="">
      <xdr:nvSpPr>
        <xdr:cNvPr id="26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0010000}"/>
            </a:ext>
          </a:extLst>
        </xdr:cNvPr>
        <xdr:cNvSpPr>
          <a:spLocks noChangeAspect="1" noChangeArrowheads="1"/>
        </xdr:cNvSpPr>
      </xdr:nvSpPr>
      <xdr:spPr bwMode="auto">
        <a:xfrm>
          <a:off x="6419850" y="79886175"/>
          <a:ext cx="304800" cy="1362077"/>
        </a:xfrm>
        <a:prstGeom prst="rect">
          <a:avLst/>
        </a:prstGeom>
        <a:noFill/>
      </xdr:spPr>
    </xdr:sp>
    <xdr:clientData/>
  </xdr:twoCellAnchor>
  <xdr:twoCellAnchor editAs="oneCell">
    <xdr:from>
      <xdr:col>6</xdr:col>
      <xdr:colOff>0</xdr:colOff>
      <xdr:row>345</xdr:row>
      <xdr:rowOff>0</xdr:rowOff>
    </xdr:from>
    <xdr:to>
      <xdr:col>6</xdr:col>
      <xdr:colOff>304800</xdr:colOff>
      <xdr:row>354</xdr:row>
      <xdr:rowOff>66675</xdr:rowOff>
    </xdr:to>
    <xdr:sp macro="" textlink="">
      <xdr:nvSpPr>
        <xdr:cNvPr id="26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1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345</xdr:row>
      <xdr:rowOff>0</xdr:rowOff>
    </xdr:from>
    <xdr:to>
      <xdr:col>6</xdr:col>
      <xdr:colOff>304800</xdr:colOff>
      <xdr:row>354</xdr:row>
      <xdr:rowOff>66675</xdr:rowOff>
    </xdr:to>
    <xdr:sp macro="" textlink="">
      <xdr:nvSpPr>
        <xdr:cNvPr id="26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2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345</xdr:row>
      <xdr:rowOff>0</xdr:rowOff>
    </xdr:from>
    <xdr:to>
      <xdr:col>6</xdr:col>
      <xdr:colOff>304800</xdr:colOff>
      <xdr:row>354</xdr:row>
      <xdr:rowOff>66675</xdr:rowOff>
    </xdr:to>
    <xdr:sp macro="" textlink="">
      <xdr:nvSpPr>
        <xdr:cNvPr id="26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3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345</xdr:row>
      <xdr:rowOff>0</xdr:rowOff>
    </xdr:from>
    <xdr:to>
      <xdr:col>6</xdr:col>
      <xdr:colOff>304800</xdr:colOff>
      <xdr:row>354</xdr:row>
      <xdr:rowOff>66675</xdr:rowOff>
    </xdr:to>
    <xdr:sp macro="" textlink="">
      <xdr:nvSpPr>
        <xdr:cNvPr id="26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4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345</xdr:row>
      <xdr:rowOff>0</xdr:rowOff>
    </xdr:from>
    <xdr:to>
      <xdr:col>6</xdr:col>
      <xdr:colOff>304800</xdr:colOff>
      <xdr:row>354</xdr:row>
      <xdr:rowOff>66675</xdr:rowOff>
    </xdr:to>
    <xdr:sp macro="" textlink="">
      <xdr:nvSpPr>
        <xdr:cNvPr id="26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5010000}"/>
            </a:ext>
          </a:extLst>
        </xdr:cNvPr>
        <xdr:cNvSpPr>
          <a:spLocks noChangeAspect="1" noChangeArrowheads="1"/>
        </xdr:cNvSpPr>
      </xdr:nvSpPr>
      <xdr:spPr bwMode="auto">
        <a:xfrm>
          <a:off x="6419850" y="79886175"/>
          <a:ext cx="304800" cy="1514475"/>
        </a:xfrm>
        <a:prstGeom prst="rect">
          <a:avLst/>
        </a:prstGeom>
        <a:noFill/>
      </xdr:spPr>
    </xdr:sp>
    <xdr:clientData/>
  </xdr:twoCellAnchor>
  <xdr:twoCellAnchor editAs="oneCell">
    <xdr:from>
      <xdr:col>6</xdr:col>
      <xdr:colOff>0</xdr:colOff>
      <xdr:row>346</xdr:row>
      <xdr:rowOff>0</xdr:rowOff>
    </xdr:from>
    <xdr:to>
      <xdr:col>6</xdr:col>
      <xdr:colOff>304800</xdr:colOff>
      <xdr:row>352</xdr:row>
      <xdr:rowOff>180975</xdr:rowOff>
    </xdr:to>
    <xdr:sp macro="" textlink="">
      <xdr:nvSpPr>
        <xdr:cNvPr id="26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6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6</xdr:col>
      <xdr:colOff>0</xdr:colOff>
      <xdr:row>346</xdr:row>
      <xdr:rowOff>0</xdr:rowOff>
    </xdr:from>
    <xdr:to>
      <xdr:col>6</xdr:col>
      <xdr:colOff>304800</xdr:colOff>
      <xdr:row>352</xdr:row>
      <xdr:rowOff>180975</xdr:rowOff>
    </xdr:to>
    <xdr:sp macro="" textlink="">
      <xdr:nvSpPr>
        <xdr:cNvPr id="26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7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6</xdr:col>
      <xdr:colOff>0</xdr:colOff>
      <xdr:row>346</xdr:row>
      <xdr:rowOff>0</xdr:rowOff>
    </xdr:from>
    <xdr:to>
      <xdr:col>6</xdr:col>
      <xdr:colOff>304800</xdr:colOff>
      <xdr:row>352</xdr:row>
      <xdr:rowOff>180975</xdr:rowOff>
    </xdr:to>
    <xdr:sp macro="" textlink="">
      <xdr:nvSpPr>
        <xdr:cNvPr id="26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8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6</xdr:col>
      <xdr:colOff>0</xdr:colOff>
      <xdr:row>346</xdr:row>
      <xdr:rowOff>0</xdr:rowOff>
    </xdr:from>
    <xdr:to>
      <xdr:col>6</xdr:col>
      <xdr:colOff>304800</xdr:colOff>
      <xdr:row>352</xdr:row>
      <xdr:rowOff>180975</xdr:rowOff>
    </xdr:to>
    <xdr:sp macro="" textlink="">
      <xdr:nvSpPr>
        <xdr:cNvPr id="26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9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6</xdr:col>
      <xdr:colOff>0</xdr:colOff>
      <xdr:row>346</xdr:row>
      <xdr:rowOff>0</xdr:rowOff>
    </xdr:from>
    <xdr:to>
      <xdr:col>6</xdr:col>
      <xdr:colOff>304800</xdr:colOff>
      <xdr:row>352</xdr:row>
      <xdr:rowOff>180975</xdr:rowOff>
    </xdr:to>
    <xdr:sp macro="" textlink="">
      <xdr:nvSpPr>
        <xdr:cNvPr id="26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A010000}"/>
            </a:ext>
          </a:extLst>
        </xdr:cNvPr>
        <xdr:cNvSpPr>
          <a:spLocks noChangeAspect="1" noChangeArrowheads="1"/>
        </xdr:cNvSpPr>
      </xdr:nvSpPr>
      <xdr:spPr bwMode="auto">
        <a:xfrm>
          <a:off x="6419850" y="80190975"/>
          <a:ext cx="304800" cy="781050"/>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5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6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7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8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9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22</xdr:row>
      <xdr:rowOff>0</xdr:rowOff>
    </xdr:from>
    <xdr:to>
      <xdr:col>5</xdr:col>
      <xdr:colOff>304800</xdr:colOff>
      <xdr:row>30</xdr:row>
      <xdr:rowOff>19050</xdr:rowOff>
    </xdr:to>
    <xdr:sp macro="" textlink="">
      <xdr:nvSpPr>
        <xdr:cNvPr id="27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10000}"/>
            </a:ext>
          </a:extLst>
        </xdr:cNvPr>
        <xdr:cNvSpPr>
          <a:spLocks noChangeAspect="1" noChangeArrowheads="1"/>
        </xdr:cNvSpPr>
      </xdr:nvSpPr>
      <xdr:spPr bwMode="auto">
        <a:xfrm>
          <a:off x="5419725" y="5210175"/>
          <a:ext cx="304800" cy="904875"/>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4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5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6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7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29</xdr:row>
      <xdr:rowOff>0</xdr:rowOff>
    </xdr:from>
    <xdr:to>
      <xdr:col>5</xdr:col>
      <xdr:colOff>304800</xdr:colOff>
      <xdr:row>37</xdr:row>
      <xdr:rowOff>85725</xdr:rowOff>
    </xdr:to>
    <xdr:sp macro="" textlink="">
      <xdr:nvSpPr>
        <xdr:cNvPr id="27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8010000}"/>
            </a:ext>
          </a:extLst>
        </xdr:cNvPr>
        <xdr:cNvSpPr>
          <a:spLocks noChangeAspect="1" noChangeArrowheads="1"/>
        </xdr:cNvSpPr>
      </xdr:nvSpPr>
      <xdr:spPr bwMode="auto">
        <a:xfrm>
          <a:off x="5419725" y="6591300"/>
          <a:ext cx="304800" cy="1352550"/>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27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27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27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27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5</xdr:col>
      <xdr:colOff>0</xdr:colOff>
      <xdr:row>36</xdr:row>
      <xdr:rowOff>0</xdr:rowOff>
    </xdr:from>
    <xdr:to>
      <xdr:col>5</xdr:col>
      <xdr:colOff>304800</xdr:colOff>
      <xdr:row>39</xdr:row>
      <xdr:rowOff>91937</xdr:rowOff>
    </xdr:to>
    <xdr:sp macro="" textlink="">
      <xdr:nvSpPr>
        <xdr:cNvPr id="27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10000}"/>
            </a:ext>
          </a:extLst>
        </xdr:cNvPr>
        <xdr:cNvSpPr>
          <a:spLocks noChangeAspect="1" noChangeArrowheads="1"/>
        </xdr:cNvSpPr>
      </xdr:nvSpPr>
      <xdr:spPr bwMode="auto">
        <a:xfrm>
          <a:off x="5419725" y="8334375"/>
          <a:ext cx="304800" cy="615812"/>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57628</xdr:rowOff>
    </xdr:to>
    <xdr:sp macro="" textlink="">
      <xdr:nvSpPr>
        <xdr:cNvPr id="27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57628</xdr:rowOff>
    </xdr:to>
    <xdr:sp macro="" textlink="">
      <xdr:nvSpPr>
        <xdr:cNvPr id="27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57628</xdr:rowOff>
    </xdr:to>
    <xdr:sp macro="" textlink="">
      <xdr:nvSpPr>
        <xdr:cNvPr id="27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57628</xdr:rowOff>
    </xdr:to>
    <xdr:sp macro="" textlink="">
      <xdr:nvSpPr>
        <xdr:cNvPr id="27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4</xdr:col>
      <xdr:colOff>0</xdr:colOff>
      <xdr:row>43</xdr:row>
      <xdr:rowOff>0</xdr:rowOff>
    </xdr:from>
    <xdr:to>
      <xdr:col>4</xdr:col>
      <xdr:colOff>304800</xdr:colOff>
      <xdr:row>51</xdr:row>
      <xdr:rowOff>57628</xdr:rowOff>
    </xdr:to>
    <xdr:sp macro="" textlink="">
      <xdr:nvSpPr>
        <xdr:cNvPr id="27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10000}"/>
            </a:ext>
          </a:extLst>
        </xdr:cNvPr>
        <xdr:cNvSpPr>
          <a:spLocks noChangeAspect="1" noChangeArrowheads="1"/>
        </xdr:cNvSpPr>
      </xdr:nvSpPr>
      <xdr:spPr bwMode="auto">
        <a:xfrm>
          <a:off x="4419600" y="9667875"/>
          <a:ext cx="304800" cy="1343503"/>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27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27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27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27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6</xdr:col>
      <xdr:colOff>0</xdr:colOff>
      <xdr:row>43</xdr:row>
      <xdr:rowOff>0</xdr:rowOff>
    </xdr:from>
    <xdr:to>
      <xdr:col>6</xdr:col>
      <xdr:colOff>304800</xdr:colOff>
      <xdr:row>49</xdr:row>
      <xdr:rowOff>104775</xdr:rowOff>
    </xdr:to>
    <xdr:sp macro="" textlink="">
      <xdr:nvSpPr>
        <xdr:cNvPr id="27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10000}"/>
            </a:ext>
          </a:extLst>
        </xdr:cNvPr>
        <xdr:cNvSpPr>
          <a:spLocks noChangeAspect="1" noChangeArrowheads="1"/>
        </xdr:cNvSpPr>
      </xdr:nvSpPr>
      <xdr:spPr bwMode="auto">
        <a:xfrm>
          <a:off x="6419850" y="9667875"/>
          <a:ext cx="304800" cy="819150"/>
        </a:xfrm>
        <a:prstGeom prst="rect">
          <a:avLst/>
        </a:prstGeom>
        <a:noFill/>
      </xdr:spPr>
    </xdr:sp>
    <xdr:clientData/>
  </xdr:twoCellAnchor>
  <xdr:twoCellAnchor editAs="oneCell">
    <xdr:from>
      <xdr:col>4</xdr:col>
      <xdr:colOff>0</xdr:colOff>
      <xdr:row>279</xdr:row>
      <xdr:rowOff>0</xdr:rowOff>
    </xdr:from>
    <xdr:to>
      <xdr:col>4</xdr:col>
      <xdr:colOff>200025</xdr:colOff>
      <xdr:row>280</xdr:row>
      <xdr:rowOff>161925</xdr:rowOff>
    </xdr:to>
    <xdr:pic>
      <xdr:nvPicPr>
        <xdr:cNvPr id="2745" name="Picture 10" descr="https://rrmaquinas.vtexassets.com/arquivos/wdt-rrmaquinas-burger-alt.png?v=637158672984470000">
          <a:hlinkClick xmlns:r="http://schemas.openxmlformats.org/officeDocument/2006/relationships" r:id="rId2"/>
          <a:extLst>
            <a:ext uri="{FF2B5EF4-FFF2-40B4-BE49-F238E27FC236}">
              <a16:creationId xmlns:a16="http://schemas.microsoft.com/office/drawing/2014/main" xmlns="" id="{00000000-0008-0000-0500-0000B801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419600" y="65379600"/>
          <a:ext cx="200025" cy="161925"/>
        </a:xfrm>
        <a:prstGeom prst="rect">
          <a:avLst/>
        </a:prstGeom>
        <a:noFill/>
      </xdr:spPr>
    </xdr:pic>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27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27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27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27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8</xdr:row>
      <xdr:rowOff>0</xdr:rowOff>
    </xdr:from>
    <xdr:to>
      <xdr:col>5</xdr:col>
      <xdr:colOff>304800</xdr:colOff>
      <xdr:row>16</xdr:row>
      <xdr:rowOff>161925</xdr:rowOff>
    </xdr:to>
    <xdr:sp macro="" textlink="">
      <xdr:nvSpPr>
        <xdr:cNvPr id="27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10000}"/>
            </a:ext>
          </a:extLst>
        </xdr:cNvPr>
        <xdr:cNvSpPr>
          <a:spLocks noChangeAspect="1" noChangeArrowheads="1"/>
        </xdr:cNvSpPr>
      </xdr:nvSpPr>
      <xdr:spPr bwMode="auto">
        <a:xfrm>
          <a:off x="5419725" y="1800225"/>
          <a:ext cx="304800" cy="1524000"/>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18</xdr:row>
      <xdr:rowOff>104775</xdr:rowOff>
    </xdr:to>
    <xdr:sp macro="" textlink="">
      <xdr:nvSpPr>
        <xdr:cNvPr id="27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10000}"/>
            </a:ext>
          </a:extLst>
        </xdr:cNvPr>
        <xdr:cNvSpPr>
          <a:spLocks noChangeAspect="1" noChangeArrowheads="1"/>
        </xdr:cNvSpPr>
      </xdr:nvSpPr>
      <xdr:spPr bwMode="auto">
        <a:xfrm>
          <a:off x="5419725" y="3686175"/>
          <a:ext cx="304800" cy="6762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0</xdr:rowOff>
    </xdr:to>
    <xdr:sp macro="" textlink="">
      <xdr:nvSpPr>
        <xdr:cNvPr id="27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10000}"/>
            </a:ext>
          </a:extLst>
        </xdr:cNvPr>
        <xdr:cNvSpPr>
          <a:spLocks noChangeAspect="1" noChangeArrowheads="1"/>
        </xdr:cNvSpPr>
      </xdr:nvSpPr>
      <xdr:spPr bwMode="auto">
        <a:xfrm>
          <a:off x="5419725" y="3686175"/>
          <a:ext cx="304800" cy="71437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27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27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27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27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15</xdr:row>
      <xdr:rowOff>0</xdr:rowOff>
    </xdr:from>
    <xdr:to>
      <xdr:col>5</xdr:col>
      <xdr:colOff>304800</xdr:colOff>
      <xdr:row>19</xdr:row>
      <xdr:rowOff>2070</xdr:rowOff>
    </xdr:to>
    <xdr:sp macro="" textlink="">
      <xdr:nvSpPr>
        <xdr:cNvPr id="27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10000}"/>
            </a:ext>
          </a:extLst>
        </xdr:cNvPr>
        <xdr:cNvSpPr>
          <a:spLocks noChangeAspect="1" noChangeArrowheads="1"/>
        </xdr:cNvSpPr>
      </xdr:nvSpPr>
      <xdr:spPr bwMode="auto">
        <a:xfrm>
          <a:off x="5419725" y="3686175"/>
          <a:ext cx="304800" cy="716445"/>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27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27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27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27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43</xdr:row>
      <xdr:rowOff>0</xdr:rowOff>
    </xdr:from>
    <xdr:to>
      <xdr:col>5</xdr:col>
      <xdr:colOff>304800</xdr:colOff>
      <xdr:row>50</xdr:row>
      <xdr:rowOff>206237</xdr:rowOff>
    </xdr:to>
    <xdr:sp macro="" textlink="">
      <xdr:nvSpPr>
        <xdr:cNvPr id="27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10000}"/>
            </a:ext>
          </a:extLst>
        </xdr:cNvPr>
        <xdr:cNvSpPr>
          <a:spLocks noChangeAspect="1" noChangeArrowheads="1"/>
        </xdr:cNvSpPr>
      </xdr:nvSpPr>
      <xdr:spPr bwMode="auto">
        <a:xfrm>
          <a:off x="5419725" y="9667875"/>
          <a:ext cx="304800" cy="1063487"/>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27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27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27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4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27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5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5</xdr:col>
      <xdr:colOff>0</xdr:colOff>
      <xdr:row>50</xdr:row>
      <xdr:rowOff>0</xdr:rowOff>
    </xdr:from>
    <xdr:to>
      <xdr:col>5</xdr:col>
      <xdr:colOff>304800</xdr:colOff>
      <xdr:row>58</xdr:row>
      <xdr:rowOff>108917</xdr:rowOff>
    </xdr:to>
    <xdr:sp macro="" textlink="">
      <xdr:nvSpPr>
        <xdr:cNvPr id="27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6010000}"/>
            </a:ext>
          </a:extLst>
        </xdr:cNvPr>
        <xdr:cNvSpPr>
          <a:spLocks noChangeAspect="1" noChangeArrowheads="1"/>
        </xdr:cNvSpPr>
      </xdr:nvSpPr>
      <xdr:spPr bwMode="auto">
        <a:xfrm>
          <a:off x="5419725" y="11001375"/>
          <a:ext cx="304800" cy="1299542"/>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27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7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27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8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27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9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27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editAs="oneCell">
    <xdr:from>
      <xdr:col>6</xdr:col>
      <xdr:colOff>0</xdr:colOff>
      <xdr:row>50</xdr:row>
      <xdr:rowOff>0</xdr:rowOff>
    </xdr:from>
    <xdr:to>
      <xdr:col>6</xdr:col>
      <xdr:colOff>304800</xdr:colOff>
      <xdr:row>57</xdr:row>
      <xdr:rowOff>93179</xdr:rowOff>
    </xdr:to>
    <xdr:sp macro="" textlink="">
      <xdr:nvSpPr>
        <xdr:cNvPr id="27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10000}"/>
            </a:ext>
          </a:extLst>
        </xdr:cNvPr>
        <xdr:cNvSpPr>
          <a:spLocks noChangeAspect="1" noChangeArrowheads="1"/>
        </xdr:cNvSpPr>
      </xdr:nvSpPr>
      <xdr:spPr bwMode="auto">
        <a:xfrm>
          <a:off x="6419850" y="11001375"/>
          <a:ext cx="304800" cy="1093304"/>
        </a:xfrm>
        <a:prstGeom prst="rect">
          <a:avLst/>
        </a:prstGeom>
        <a:noFill/>
      </xdr:spPr>
    </xdr:sp>
    <xdr:clientData/>
  </xdr:twoCellAnchor>
  <xdr:twoCellAnchor>
    <xdr:from>
      <xdr:col>0</xdr:col>
      <xdr:colOff>152400</xdr:colOff>
      <xdr:row>1</xdr:row>
      <xdr:rowOff>114300</xdr:rowOff>
    </xdr:from>
    <xdr:to>
      <xdr:col>1</xdr:col>
      <xdr:colOff>0</xdr:colOff>
      <xdr:row>3</xdr:row>
      <xdr:rowOff>200025</xdr:rowOff>
    </xdr:to>
    <xdr:pic>
      <xdr:nvPicPr>
        <xdr:cNvPr id="2781" name="Picture 1">
          <a:extLst>
            <a:ext uri="{FF2B5EF4-FFF2-40B4-BE49-F238E27FC236}">
              <a16:creationId xmlns:a16="http://schemas.microsoft.com/office/drawing/2014/main" xmlns="" id="{00000000-0008-0000-0500-0000F203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152400" y="314325"/>
          <a:ext cx="733425" cy="561975"/>
        </a:xfrm>
        <a:prstGeom prst="rect">
          <a:avLst/>
        </a:prstGeom>
        <a:noFill/>
        <a:ln w="9525">
          <a:noFill/>
          <a:miter lim="800000"/>
          <a:headEnd/>
          <a:tailEnd/>
        </a:ln>
      </xdr:spPr>
    </xdr:pic>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30000}"/>
            </a:ext>
          </a:extLst>
        </xdr:cNvPr>
        <xdr:cNvSpPr>
          <a:spLocks noChangeAspect="1" noChangeArrowheads="1"/>
        </xdr:cNvSpPr>
      </xdr:nvSpPr>
      <xdr:spPr bwMode="auto">
        <a:xfrm>
          <a:off x="4419600" y="101688900"/>
          <a:ext cx="304800" cy="514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8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9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A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B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C030000}"/>
            </a:ext>
          </a:extLst>
        </xdr:cNvPr>
        <xdr:cNvSpPr>
          <a:spLocks noChangeAspect="1" noChangeArrowheads="1"/>
        </xdr:cNvSpPr>
      </xdr:nvSpPr>
      <xdr:spPr bwMode="auto">
        <a:xfrm>
          <a:off x="4419600" y="101688900"/>
          <a:ext cx="304800" cy="76200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7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D03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7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E03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7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F03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7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004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7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1040000}"/>
            </a:ext>
          </a:extLst>
        </xdr:cNvPr>
        <xdr:cNvSpPr>
          <a:spLocks noChangeAspect="1" noChangeArrowheads="1"/>
        </xdr:cNvSpPr>
      </xdr:nvSpPr>
      <xdr:spPr bwMode="auto">
        <a:xfrm>
          <a:off x="5419725" y="101688900"/>
          <a:ext cx="304800" cy="8953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2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3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7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4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5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6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7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8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9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C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D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E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F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0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28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28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28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28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47625</xdr:rowOff>
    </xdr:to>
    <xdr:sp macro="" textlink="">
      <xdr:nvSpPr>
        <xdr:cNvPr id="28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40000}"/>
            </a:ext>
          </a:extLst>
        </xdr:cNvPr>
        <xdr:cNvSpPr>
          <a:spLocks noChangeAspect="1" noChangeArrowheads="1"/>
        </xdr:cNvSpPr>
      </xdr:nvSpPr>
      <xdr:spPr bwMode="auto">
        <a:xfrm>
          <a:off x="5419725" y="1800225"/>
          <a:ext cx="304800" cy="102870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6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7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8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9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A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C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D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E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F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0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1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7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8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9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1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2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3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4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5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6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7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8040000}"/>
            </a:ext>
          </a:extLst>
        </xdr:cNvPr>
        <xdr:cNvSpPr>
          <a:spLocks noChangeAspect="1" noChangeArrowheads="1"/>
        </xdr:cNvSpPr>
      </xdr:nvSpPr>
      <xdr:spPr bwMode="auto">
        <a:xfrm>
          <a:off x="4419600" y="101688900"/>
          <a:ext cx="304800" cy="61912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9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C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D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E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F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0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1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2040000}"/>
            </a:ext>
          </a:extLst>
        </xdr:cNvPr>
        <xdr:cNvSpPr>
          <a:spLocks noChangeAspect="1" noChangeArrowheads="1"/>
        </xdr:cNvSpPr>
      </xdr:nvSpPr>
      <xdr:spPr bwMode="auto">
        <a:xfrm>
          <a:off x="4419600"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3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4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5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6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7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8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9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40000}"/>
            </a:ext>
          </a:extLst>
        </xdr:cNvPr>
        <xdr:cNvSpPr>
          <a:spLocks noChangeAspect="1" noChangeArrowheads="1"/>
        </xdr:cNvSpPr>
      </xdr:nvSpPr>
      <xdr:spPr bwMode="auto">
        <a:xfrm>
          <a:off x="5419725"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F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0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1040000}"/>
            </a:ext>
          </a:extLst>
        </xdr:cNvPr>
        <xdr:cNvSpPr>
          <a:spLocks noChangeAspect="1" noChangeArrowheads="1"/>
        </xdr:cNvSpPr>
      </xdr:nvSpPr>
      <xdr:spPr bwMode="auto">
        <a:xfrm>
          <a:off x="4419600" y="101688900"/>
          <a:ext cx="304800" cy="5238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2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3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40000}"/>
            </a:ext>
          </a:extLst>
        </xdr:cNvPr>
        <xdr:cNvSpPr>
          <a:spLocks noChangeAspect="1" noChangeArrowheads="1"/>
        </xdr:cNvSpPr>
      </xdr:nvSpPr>
      <xdr:spPr bwMode="auto">
        <a:xfrm>
          <a:off x="4419600" y="101688900"/>
          <a:ext cx="304800" cy="4000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E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F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4</xdr:col>
      <xdr:colOff>0</xdr:colOff>
      <xdr:row>443</xdr:row>
      <xdr:rowOff>0</xdr:rowOff>
    </xdr:from>
    <xdr:to>
      <xdr:col>4</xdr:col>
      <xdr:colOff>304800</xdr:colOff>
      <xdr:row>445</xdr:row>
      <xdr:rowOff>628650</xdr:rowOff>
    </xdr:to>
    <xdr:sp macro="" textlink="">
      <xdr:nvSpPr>
        <xdr:cNvPr id="28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0040000}"/>
            </a:ext>
          </a:extLst>
        </xdr:cNvPr>
        <xdr:cNvSpPr>
          <a:spLocks noChangeAspect="1" noChangeArrowheads="1"/>
        </xdr:cNvSpPr>
      </xdr:nvSpPr>
      <xdr:spPr bwMode="auto">
        <a:xfrm>
          <a:off x="4419600"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1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2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3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4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5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6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7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8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8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9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9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9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A040000}"/>
            </a:ext>
          </a:extLst>
        </xdr:cNvPr>
        <xdr:cNvSpPr>
          <a:spLocks noChangeAspect="1" noChangeArrowheads="1"/>
        </xdr:cNvSpPr>
      </xdr:nvSpPr>
      <xdr:spPr bwMode="auto">
        <a:xfrm>
          <a:off x="5419725" y="101688900"/>
          <a:ext cx="304800" cy="600075"/>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B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C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D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E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F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0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1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2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3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4040000}"/>
            </a:ext>
          </a:extLst>
        </xdr:cNvPr>
        <xdr:cNvSpPr>
          <a:spLocks noChangeAspect="1" noChangeArrowheads="1"/>
        </xdr:cNvSpPr>
      </xdr:nvSpPr>
      <xdr:spPr bwMode="auto">
        <a:xfrm>
          <a:off x="5419725" y="101879400"/>
          <a:ext cx="304800" cy="266700"/>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5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6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7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8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9040000}"/>
            </a:ext>
          </a:extLst>
        </xdr:cNvPr>
        <xdr:cNvSpPr>
          <a:spLocks noChangeAspect="1" noChangeArrowheads="1"/>
        </xdr:cNvSpPr>
      </xdr:nvSpPr>
      <xdr:spPr bwMode="auto">
        <a:xfrm>
          <a:off x="4419600" y="101879400"/>
          <a:ext cx="304800" cy="266700"/>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A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B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C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D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4</xdr:col>
      <xdr:colOff>0</xdr:colOff>
      <xdr:row>445</xdr:row>
      <xdr:rowOff>0</xdr:rowOff>
    </xdr:from>
    <xdr:to>
      <xdr:col>4</xdr:col>
      <xdr:colOff>304800</xdr:colOff>
      <xdr:row>445</xdr:row>
      <xdr:rowOff>200025</xdr:rowOff>
    </xdr:to>
    <xdr:sp macro="" textlink="">
      <xdr:nvSpPr>
        <xdr:cNvPr id="29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E040000}"/>
            </a:ext>
          </a:extLst>
        </xdr:cNvPr>
        <xdr:cNvSpPr>
          <a:spLocks noChangeAspect="1" noChangeArrowheads="1"/>
        </xdr:cNvSpPr>
      </xdr:nvSpPr>
      <xdr:spPr bwMode="auto">
        <a:xfrm>
          <a:off x="4419600"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F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0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1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2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3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4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5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6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7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5</xdr:col>
      <xdr:colOff>0</xdr:colOff>
      <xdr:row>445</xdr:row>
      <xdr:rowOff>0</xdr:rowOff>
    </xdr:from>
    <xdr:to>
      <xdr:col>5</xdr:col>
      <xdr:colOff>304800</xdr:colOff>
      <xdr:row>445</xdr:row>
      <xdr:rowOff>200025</xdr:rowOff>
    </xdr:to>
    <xdr:sp macro="" textlink="">
      <xdr:nvSpPr>
        <xdr:cNvPr id="29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8040000}"/>
            </a:ext>
          </a:extLst>
        </xdr:cNvPr>
        <xdr:cNvSpPr>
          <a:spLocks noChangeAspect="1" noChangeArrowheads="1"/>
        </xdr:cNvSpPr>
      </xdr:nvSpPr>
      <xdr:spPr bwMode="auto">
        <a:xfrm>
          <a:off x="5419725" y="101879400"/>
          <a:ext cx="304800" cy="2000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9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A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5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6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7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9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8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9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9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9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9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5</xdr:col>
      <xdr:colOff>0</xdr:colOff>
      <xdr:row>443</xdr:row>
      <xdr:rowOff>0</xdr:rowOff>
    </xdr:from>
    <xdr:to>
      <xdr:col>5</xdr:col>
      <xdr:colOff>304800</xdr:colOff>
      <xdr:row>445</xdr:row>
      <xdr:rowOff>628650</xdr:rowOff>
    </xdr:to>
    <xdr:sp macro="" textlink="">
      <xdr:nvSpPr>
        <xdr:cNvPr id="29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40000}"/>
            </a:ext>
          </a:extLst>
        </xdr:cNvPr>
        <xdr:cNvSpPr>
          <a:spLocks noChangeAspect="1" noChangeArrowheads="1"/>
        </xdr:cNvSpPr>
      </xdr:nvSpPr>
      <xdr:spPr bwMode="auto">
        <a:xfrm>
          <a:off x="5419725"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40000}"/>
            </a:ext>
          </a:extLst>
        </xdr:cNvPr>
        <xdr:cNvSpPr>
          <a:spLocks noChangeAspect="1" noChangeArrowheads="1"/>
        </xdr:cNvSpPr>
      </xdr:nvSpPr>
      <xdr:spPr bwMode="auto">
        <a:xfrm>
          <a:off x="6419850" y="101688900"/>
          <a:ext cx="304800" cy="619125"/>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4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5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6040000}"/>
            </a:ext>
          </a:extLst>
        </xdr:cNvPr>
        <xdr:cNvSpPr>
          <a:spLocks noChangeAspect="1" noChangeArrowheads="1"/>
        </xdr:cNvSpPr>
      </xdr:nvSpPr>
      <xdr:spPr bwMode="auto">
        <a:xfrm>
          <a:off x="6419850" y="101688900"/>
          <a:ext cx="304800" cy="7429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7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8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6</xdr:col>
      <xdr:colOff>0</xdr:colOff>
      <xdr:row>443</xdr:row>
      <xdr:rowOff>0</xdr:rowOff>
    </xdr:from>
    <xdr:to>
      <xdr:col>6</xdr:col>
      <xdr:colOff>304800</xdr:colOff>
      <xdr:row>445</xdr:row>
      <xdr:rowOff>628650</xdr:rowOff>
    </xdr:to>
    <xdr:sp macro="" textlink="">
      <xdr:nvSpPr>
        <xdr:cNvPr id="29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40000}"/>
            </a:ext>
          </a:extLst>
        </xdr:cNvPr>
        <xdr:cNvSpPr>
          <a:spLocks noChangeAspect="1" noChangeArrowheads="1"/>
        </xdr:cNvSpPr>
      </xdr:nvSpPr>
      <xdr:spPr bwMode="auto">
        <a:xfrm>
          <a:off x="6419850" y="101688900"/>
          <a:ext cx="304800" cy="400050"/>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29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29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29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29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29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29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29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29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29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29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28</xdr:row>
      <xdr:rowOff>0</xdr:rowOff>
    </xdr:from>
    <xdr:to>
      <xdr:col>5</xdr:col>
      <xdr:colOff>304800</xdr:colOff>
      <xdr:row>30</xdr:row>
      <xdr:rowOff>114300</xdr:rowOff>
    </xdr:to>
    <xdr:sp macro="" textlink="">
      <xdr:nvSpPr>
        <xdr:cNvPr id="29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40000}"/>
            </a:ext>
          </a:extLst>
        </xdr:cNvPr>
        <xdr:cNvSpPr>
          <a:spLocks noChangeAspect="1" noChangeArrowheads="1"/>
        </xdr:cNvSpPr>
      </xdr:nvSpPr>
      <xdr:spPr bwMode="auto">
        <a:xfrm>
          <a:off x="5419725" y="6448425"/>
          <a:ext cx="304800" cy="428625"/>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38</xdr:row>
      <xdr:rowOff>0</xdr:rowOff>
    </xdr:from>
    <xdr:to>
      <xdr:col>5</xdr:col>
      <xdr:colOff>304800</xdr:colOff>
      <xdr:row>41</xdr:row>
      <xdr:rowOff>0</xdr:rowOff>
    </xdr:to>
    <xdr:sp macro="" textlink="">
      <xdr:nvSpPr>
        <xdr:cNvPr id="29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40000}"/>
            </a:ext>
          </a:extLst>
        </xdr:cNvPr>
        <xdr:cNvSpPr>
          <a:spLocks noChangeAspect="1" noChangeArrowheads="1"/>
        </xdr:cNvSpPr>
      </xdr:nvSpPr>
      <xdr:spPr bwMode="auto">
        <a:xfrm>
          <a:off x="5419725" y="8715375"/>
          <a:ext cx="304800" cy="571500"/>
        </a:xfrm>
        <a:prstGeom prst="rect">
          <a:avLst/>
        </a:prstGeom>
        <a:noFill/>
      </xdr:spPr>
    </xdr:sp>
    <xdr:clientData/>
  </xdr:twoCellAnchor>
  <xdr:twoCellAnchor editAs="oneCell">
    <xdr:from>
      <xdr:col>5</xdr:col>
      <xdr:colOff>0</xdr:colOff>
      <xdr:row>48</xdr:row>
      <xdr:rowOff>0</xdr:rowOff>
    </xdr:from>
    <xdr:to>
      <xdr:col>5</xdr:col>
      <xdr:colOff>304800</xdr:colOff>
      <xdr:row>55</xdr:row>
      <xdr:rowOff>105603</xdr:rowOff>
    </xdr:to>
    <xdr:sp macro="" textlink="">
      <xdr:nvSpPr>
        <xdr:cNvPr id="29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5</xdr:col>
      <xdr:colOff>0</xdr:colOff>
      <xdr:row>48</xdr:row>
      <xdr:rowOff>0</xdr:rowOff>
    </xdr:from>
    <xdr:to>
      <xdr:col>5</xdr:col>
      <xdr:colOff>304800</xdr:colOff>
      <xdr:row>55</xdr:row>
      <xdr:rowOff>105603</xdr:rowOff>
    </xdr:to>
    <xdr:sp macro="" textlink="">
      <xdr:nvSpPr>
        <xdr:cNvPr id="29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5</xdr:col>
      <xdr:colOff>0</xdr:colOff>
      <xdr:row>48</xdr:row>
      <xdr:rowOff>0</xdr:rowOff>
    </xdr:from>
    <xdr:to>
      <xdr:col>5</xdr:col>
      <xdr:colOff>304800</xdr:colOff>
      <xdr:row>55</xdr:row>
      <xdr:rowOff>105603</xdr:rowOff>
    </xdr:to>
    <xdr:sp macro="" textlink="">
      <xdr:nvSpPr>
        <xdr:cNvPr id="29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5</xdr:col>
      <xdr:colOff>0</xdr:colOff>
      <xdr:row>48</xdr:row>
      <xdr:rowOff>0</xdr:rowOff>
    </xdr:from>
    <xdr:to>
      <xdr:col>5</xdr:col>
      <xdr:colOff>304800</xdr:colOff>
      <xdr:row>55</xdr:row>
      <xdr:rowOff>105603</xdr:rowOff>
    </xdr:to>
    <xdr:sp macro="" textlink="">
      <xdr:nvSpPr>
        <xdr:cNvPr id="30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5</xdr:col>
      <xdr:colOff>0</xdr:colOff>
      <xdr:row>48</xdr:row>
      <xdr:rowOff>0</xdr:rowOff>
    </xdr:from>
    <xdr:to>
      <xdr:col>5</xdr:col>
      <xdr:colOff>304800</xdr:colOff>
      <xdr:row>55</xdr:row>
      <xdr:rowOff>105603</xdr:rowOff>
    </xdr:to>
    <xdr:sp macro="" textlink="">
      <xdr:nvSpPr>
        <xdr:cNvPr id="30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40000}"/>
            </a:ext>
          </a:extLst>
        </xdr:cNvPr>
        <xdr:cNvSpPr>
          <a:spLocks noChangeAspect="1" noChangeArrowheads="1"/>
        </xdr:cNvSpPr>
      </xdr:nvSpPr>
      <xdr:spPr bwMode="auto">
        <a:xfrm>
          <a:off x="5419725" y="10715625"/>
          <a:ext cx="304800" cy="1010478"/>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57979</xdr:rowOff>
    </xdr:to>
    <xdr:sp macro="" textlink="">
      <xdr:nvSpPr>
        <xdr:cNvPr id="30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57979</xdr:rowOff>
    </xdr:to>
    <xdr:sp macro="" textlink="">
      <xdr:nvSpPr>
        <xdr:cNvPr id="30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57979</xdr:rowOff>
    </xdr:to>
    <xdr:sp macro="" textlink="">
      <xdr:nvSpPr>
        <xdr:cNvPr id="30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57979</xdr:rowOff>
    </xdr:to>
    <xdr:sp macro="" textlink="">
      <xdr:nvSpPr>
        <xdr:cNvPr id="30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4</xdr:col>
      <xdr:colOff>0</xdr:colOff>
      <xdr:row>58</xdr:row>
      <xdr:rowOff>0</xdr:rowOff>
    </xdr:from>
    <xdr:to>
      <xdr:col>4</xdr:col>
      <xdr:colOff>304800</xdr:colOff>
      <xdr:row>66</xdr:row>
      <xdr:rowOff>57979</xdr:rowOff>
    </xdr:to>
    <xdr:sp macro="" textlink="">
      <xdr:nvSpPr>
        <xdr:cNvPr id="30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40000}"/>
            </a:ext>
          </a:extLst>
        </xdr:cNvPr>
        <xdr:cNvSpPr>
          <a:spLocks noChangeAspect="1" noChangeArrowheads="1"/>
        </xdr:cNvSpPr>
      </xdr:nvSpPr>
      <xdr:spPr bwMode="auto">
        <a:xfrm>
          <a:off x="4419600" y="12858750"/>
          <a:ext cx="304800" cy="1010479"/>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149087</xdr:rowOff>
    </xdr:to>
    <xdr:sp macro="" textlink="">
      <xdr:nvSpPr>
        <xdr:cNvPr id="30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4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149087</xdr:rowOff>
    </xdr:to>
    <xdr:sp macro="" textlink="">
      <xdr:nvSpPr>
        <xdr:cNvPr id="30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5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149087</xdr:rowOff>
    </xdr:to>
    <xdr:sp macro="" textlink="">
      <xdr:nvSpPr>
        <xdr:cNvPr id="30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6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149087</xdr:rowOff>
    </xdr:to>
    <xdr:sp macro="" textlink="">
      <xdr:nvSpPr>
        <xdr:cNvPr id="30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7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6</xdr:col>
      <xdr:colOff>0</xdr:colOff>
      <xdr:row>58</xdr:row>
      <xdr:rowOff>0</xdr:rowOff>
    </xdr:from>
    <xdr:to>
      <xdr:col>6</xdr:col>
      <xdr:colOff>304800</xdr:colOff>
      <xdr:row>60</xdr:row>
      <xdr:rowOff>149087</xdr:rowOff>
    </xdr:to>
    <xdr:sp macro="" textlink="">
      <xdr:nvSpPr>
        <xdr:cNvPr id="30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8040000}"/>
            </a:ext>
          </a:extLst>
        </xdr:cNvPr>
        <xdr:cNvSpPr>
          <a:spLocks noChangeAspect="1" noChangeArrowheads="1"/>
        </xdr:cNvSpPr>
      </xdr:nvSpPr>
      <xdr:spPr bwMode="auto">
        <a:xfrm>
          <a:off x="6419850" y="12858750"/>
          <a:ext cx="304800" cy="434837"/>
        </a:xfrm>
        <a:prstGeom prst="rect">
          <a:avLst/>
        </a:prstGeom>
        <a:noFill/>
      </xdr:spPr>
    </xdr:sp>
    <xdr:clientData/>
  </xdr:twoCellAnchor>
  <xdr:twoCellAnchor editAs="oneCell">
    <xdr:from>
      <xdr:col>4</xdr:col>
      <xdr:colOff>0</xdr:colOff>
      <xdr:row>392</xdr:row>
      <xdr:rowOff>0</xdr:rowOff>
    </xdr:from>
    <xdr:to>
      <xdr:col>4</xdr:col>
      <xdr:colOff>200025</xdr:colOff>
      <xdr:row>392</xdr:row>
      <xdr:rowOff>142875</xdr:rowOff>
    </xdr:to>
    <xdr:pic>
      <xdr:nvPicPr>
        <xdr:cNvPr id="3012" name="Picture 10" descr="https://rrmaquinas.vtexassets.com/arquivos/wdt-rrmaquinas-burger-alt.png?v=637158672984470000">
          <a:hlinkClick xmlns:r="http://schemas.openxmlformats.org/officeDocument/2006/relationships" r:id="rId2"/>
          <a:extLst>
            <a:ext uri="{FF2B5EF4-FFF2-40B4-BE49-F238E27FC236}">
              <a16:creationId xmlns:a16="http://schemas.microsoft.com/office/drawing/2014/main" xmlns="" id="{00000000-0008-0000-0500-0000D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419600" y="90401775"/>
          <a:ext cx="200025" cy="161925"/>
        </a:xfrm>
        <a:prstGeom prst="rect">
          <a:avLst/>
        </a:prstGeom>
        <a:noFill/>
      </xdr:spPr>
    </xdr:pic>
    <xdr:clientData/>
  </xdr:twoCellAnchor>
  <xdr:twoCellAnchor editAs="oneCell">
    <xdr:from>
      <xdr:col>5</xdr:col>
      <xdr:colOff>0</xdr:colOff>
      <xdr:row>8</xdr:row>
      <xdr:rowOff>0</xdr:rowOff>
    </xdr:from>
    <xdr:to>
      <xdr:col>5</xdr:col>
      <xdr:colOff>304800</xdr:colOff>
      <xdr:row>11</xdr:row>
      <xdr:rowOff>4141</xdr:rowOff>
    </xdr:to>
    <xdr:sp macro="" textlink="">
      <xdr:nvSpPr>
        <xdr:cNvPr id="30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30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30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C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30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D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8</xdr:row>
      <xdr:rowOff>0</xdr:rowOff>
    </xdr:from>
    <xdr:to>
      <xdr:col>5</xdr:col>
      <xdr:colOff>304800</xdr:colOff>
      <xdr:row>11</xdr:row>
      <xdr:rowOff>4141</xdr:rowOff>
    </xdr:to>
    <xdr:sp macro="" textlink="">
      <xdr:nvSpPr>
        <xdr:cNvPr id="30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E040000}"/>
            </a:ext>
          </a:extLst>
        </xdr:cNvPr>
        <xdr:cNvSpPr>
          <a:spLocks noChangeAspect="1" noChangeArrowheads="1"/>
        </xdr:cNvSpPr>
      </xdr:nvSpPr>
      <xdr:spPr bwMode="auto">
        <a:xfrm>
          <a:off x="5419725" y="1800225"/>
          <a:ext cx="304800" cy="985216"/>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30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30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30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30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20</xdr:row>
      <xdr:rowOff>238125</xdr:rowOff>
    </xdr:to>
    <xdr:sp macro="" textlink="">
      <xdr:nvSpPr>
        <xdr:cNvPr id="30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40000}"/>
            </a:ext>
          </a:extLst>
        </xdr:cNvPr>
        <xdr:cNvSpPr>
          <a:spLocks noChangeAspect="1" noChangeArrowheads="1"/>
        </xdr:cNvSpPr>
      </xdr:nvSpPr>
      <xdr:spPr bwMode="auto">
        <a:xfrm>
          <a:off x="5419725" y="4257675"/>
          <a:ext cx="304800" cy="714375"/>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30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30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30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30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95250</xdr:rowOff>
    </xdr:to>
    <xdr:sp macro="" textlink="">
      <xdr:nvSpPr>
        <xdr:cNvPr id="30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40000}"/>
            </a:ext>
          </a:extLst>
        </xdr:cNvPr>
        <xdr:cNvSpPr>
          <a:spLocks noChangeAspect="1" noChangeArrowheads="1"/>
        </xdr:cNvSpPr>
      </xdr:nvSpPr>
      <xdr:spPr bwMode="auto">
        <a:xfrm>
          <a:off x="5419725" y="4257675"/>
          <a:ext cx="304800" cy="857250"/>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30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30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30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30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18</xdr:row>
      <xdr:rowOff>0</xdr:rowOff>
    </xdr:from>
    <xdr:to>
      <xdr:col>5</xdr:col>
      <xdr:colOff>304800</xdr:colOff>
      <xdr:row>21</xdr:row>
      <xdr:rowOff>95249</xdr:rowOff>
    </xdr:to>
    <xdr:sp macro="" textlink="">
      <xdr:nvSpPr>
        <xdr:cNvPr id="30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40000}"/>
            </a:ext>
          </a:extLst>
        </xdr:cNvPr>
        <xdr:cNvSpPr>
          <a:spLocks noChangeAspect="1" noChangeArrowheads="1"/>
        </xdr:cNvSpPr>
      </xdr:nvSpPr>
      <xdr:spPr bwMode="auto">
        <a:xfrm>
          <a:off x="5419725" y="4257675"/>
          <a:ext cx="304800" cy="857249"/>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155299</xdr:rowOff>
    </xdr:to>
    <xdr:sp macro="" textlink="">
      <xdr:nvSpPr>
        <xdr:cNvPr id="30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155299</xdr:rowOff>
    </xdr:to>
    <xdr:sp macro="" textlink="">
      <xdr:nvSpPr>
        <xdr:cNvPr id="30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155299</xdr:rowOff>
    </xdr:to>
    <xdr:sp macro="" textlink="">
      <xdr:nvSpPr>
        <xdr:cNvPr id="30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155299</xdr:rowOff>
    </xdr:to>
    <xdr:sp macro="" textlink="">
      <xdr:nvSpPr>
        <xdr:cNvPr id="30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58</xdr:row>
      <xdr:rowOff>0</xdr:rowOff>
    </xdr:from>
    <xdr:to>
      <xdr:col>5</xdr:col>
      <xdr:colOff>304800</xdr:colOff>
      <xdr:row>61</xdr:row>
      <xdr:rowOff>155299</xdr:rowOff>
    </xdr:to>
    <xdr:sp macro="" textlink="">
      <xdr:nvSpPr>
        <xdr:cNvPr id="30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40000}"/>
            </a:ext>
          </a:extLst>
        </xdr:cNvPr>
        <xdr:cNvSpPr>
          <a:spLocks noChangeAspect="1" noChangeArrowheads="1"/>
        </xdr:cNvSpPr>
      </xdr:nvSpPr>
      <xdr:spPr bwMode="auto">
        <a:xfrm>
          <a:off x="5419725" y="12858750"/>
          <a:ext cx="304800" cy="726799"/>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55908</xdr:rowOff>
    </xdr:to>
    <xdr:sp macro="" textlink="">
      <xdr:nvSpPr>
        <xdr:cNvPr id="30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55908</xdr:rowOff>
    </xdr:to>
    <xdr:sp macro="" textlink="">
      <xdr:nvSpPr>
        <xdr:cNvPr id="30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55908</xdr:rowOff>
    </xdr:to>
    <xdr:sp macro="" textlink="">
      <xdr:nvSpPr>
        <xdr:cNvPr id="30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55908</xdr:rowOff>
    </xdr:to>
    <xdr:sp macro="" textlink="">
      <xdr:nvSpPr>
        <xdr:cNvPr id="30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5</xdr:col>
      <xdr:colOff>0</xdr:colOff>
      <xdr:row>68</xdr:row>
      <xdr:rowOff>0</xdr:rowOff>
    </xdr:from>
    <xdr:to>
      <xdr:col>5</xdr:col>
      <xdr:colOff>304800</xdr:colOff>
      <xdr:row>71</xdr:row>
      <xdr:rowOff>55908</xdr:rowOff>
    </xdr:to>
    <xdr:sp macro="" textlink="">
      <xdr:nvSpPr>
        <xdr:cNvPr id="30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40000}"/>
            </a:ext>
          </a:extLst>
        </xdr:cNvPr>
        <xdr:cNvSpPr>
          <a:spLocks noChangeAspect="1" noChangeArrowheads="1"/>
        </xdr:cNvSpPr>
      </xdr:nvSpPr>
      <xdr:spPr bwMode="auto">
        <a:xfrm>
          <a:off x="5419725" y="14859000"/>
          <a:ext cx="304800" cy="627408"/>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196712</xdr:rowOff>
    </xdr:to>
    <xdr:sp macro="" textlink="">
      <xdr:nvSpPr>
        <xdr:cNvPr id="30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8040000}"/>
            </a:ext>
          </a:extLst>
        </xdr:cNvPr>
        <xdr:cNvSpPr>
          <a:spLocks noChangeAspect="1" noChangeArrowheads="1"/>
        </xdr:cNvSpPr>
      </xdr:nvSpPr>
      <xdr:spPr bwMode="auto">
        <a:xfrm>
          <a:off x="6419850" y="14859000"/>
          <a:ext cx="304800" cy="482462"/>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196712</xdr:rowOff>
    </xdr:to>
    <xdr:sp macro="" textlink="">
      <xdr:nvSpPr>
        <xdr:cNvPr id="30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9040000}"/>
            </a:ext>
          </a:extLst>
        </xdr:cNvPr>
        <xdr:cNvSpPr>
          <a:spLocks noChangeAspect="1" noChangeArrowheads="1"/>
        </xdr:cNvSpPr>
      </xdr:nvSpPr>
      <xdr:spPr bwMode="auto">
        <a:xfrm>
          <a:off x="6419850" y="14859000"/>
          <a:ext cx="304800" cy="482462"/>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196712</xdr:rowOff>
    </xdr:to>
    <xdr:sp macro="" textlink="">
      <xdr:nvSpPr>
        <xdr:cNvPr id="30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A040000}"/>
            </a:ext>
          </a:extLst>
        </xdr:cNvPr>
        <xdr:cNvSpPr>
          <a:spLocks noChangeAspect="1" noChangeArrowheads="1"/>
        </xdr:cNvSpPr>
      </xdr:nvSpPr>
      <xdr:spPr bwMode="auto">
        <a:xfrm>
          <a:off x="6419850" y="14859000"/>
          <a:ext cx="304800" cy="482462"/>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196712</xdr:rowOff>
    </xdr:to>
    <xdr:sp macro="" textlink="">
      <xdr:nvSpPr>
        <xdr:cNvPr id="30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B040000}"/>
            </a:ext>
          </a:extLst>
        </xdr:cNvPr>
        <xdr:cNvSpPr>
          <a:spLocks noChangeAspect="1" noChangeArrowheads="1"/>
        </xdr:cNvSpPr>
      </xdr:nvSpPr>
      <xdr:spPr bwMode="auto">
        <a:xfrm>
          <a:off x="6419850" y="14859000"/>
          <a:ext cx="304800" cy="482462"/>
        </a:xfrm>
        <a:prstGeom prst="rect">
          <a:avLst/>
        </a:prstGeom>
        <a:noFill/>
      </xdr:spPr>
    </xdr:sp>
    <xdr:clientData/>
  </xdr:twoCellAnchor>
  <xdr:twoCellAnchor editAs="oneCell">
    <xdr:from>
      <xdr:col>6</xdr:col>
      <xdr:colOff>0</xdr:colOff>
      <xdr:row>68</xdr:row>
      <xdr:rowOff>0</xdr:rowOff>
    </xdr:from>
    <xdr:to>
      <xdr:col>6</xdr:col>
      <xdr:colOff>304800</xdr:colOff>
      <xdr:row>70</xdr:row>
      <xdr:rowOff>196712</xdr:rowOff>
    </xdr:to>
    <xdr:sp macro="" textlink="">
      <xdr:nvSpPr>
        <xdr:cNvPr id="30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C040000}"/>
            </a:ext>
          </a:extLst>
        </xdr:cNvPr>
        <xdr:cNvSpPr>
          <a:spLocks noChangeAspect="1" noChangeArrowheads="1"/>
        </xdr:cNvSpPr>
      </xdr:nvSpPr>
      <xdr:spPr bwMode="auto">
        <a:xfrm>
          <a:off x="6419850" y="14859000"/>
          <a:ext cx="304800" cy="482462"/>
        </a:xfrm>
        <a:prstGeom prst="rect">
          <a:avLst/>
        </a:prstGeom>
        <a:noFill/>
      </xdr:spPr>
    </xdr:sp>
    <xdr:clientData/>
  </xdr:twoCellAnchor>
  <xdr:oneCellAnchor>
    <xdr:from>
      <xdr:col>6</xdr:col>
      <xdr:colOff>0</xdr:colOff>
      <xdr:row>363</xdr:row>
      <xdr:rowOff>0</xdr:rowOff>
    </xdr:from>
    <xdr:ext cx="304800" cy="819150"/>
    <xdr:sp macro="" textlink="">
      <xdr:nvSpPr>
        <xdr:cNvPr id="30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20000}"/>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6</xdr:col>
      <xdr:colOff>0</xdr:colOff>
      <xdr:row>363</xdr:row>
      <xdr:rowOff>0</xdr:rowOff>
    </xdr:from>
    <xdr:ext cx="304800" cy="819150"/>
    <xdr:sp macro="" textlink="">
      <xdr:nvSpPr>
        <xdr:cNvPr id="30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20000}"/>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6</xdr:col>
      <xdr:colOff>0</xdr:colOff>
      <xdr:row>363</xdr:row>
      <xdr:rowOff>0</xdr:rowOff>
    </xdr:from>
    <xdr:ext cx="304800" cy="819150"/>
    <xdr:sp macro="" textlink="">
      <xdr:nvSpPr>
        <xdr:cNvPr id="30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20000}"/>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6</xdr:col>
      <xdr:colOff>0</xdr:colOff>
      <xdr:row>363</xdr:row>
      <xdr:rowOff>0</xdr:rowOff>
    </xdr:from>
    <xdr:ext cx="304800" cy="819150"/>
    <xdr:sp macro="" textlink="">
      <xdr:nvSpPr>
        <xdr:cNvPr id="30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20000}"/>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6</xdr:col>
      <xdr:colOff>0</xdr:colOff>
      <xdr:row>363</xdr:row>
      <xdr:rowOff>0</xdr:rowOff>
    </xdr:from>
    <xdr:ext cx="304800" cy="819150"/>
    <xdr:sp macro="" textlink="">
      <xdr:nvSpPr>
        <xdr:cNvPr id="30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20000}"/>
            </a:ext>
          </a:extLst>
        </xdr:cNvPr>
        <xdr:cNvSpPr>
          <a:spLocks noChangeAspect="1" noChangeArrowheads="1"/>
        </xdr:cNvSpPr>
      </xdr:nvSpPr>
      <xdr:spPr bwMode="auto">
        <a:xfrm>
          <a:off x="6419850" y="83972400"/>
          <a:ext cx="304800" cy="819150"/>
        </a:xfrm>
        <a:prstGeom prst="rect">
          <a:avLst/>
        </a:prstGeom>
        <a:noFill/>
      </xdr:spPr>
    </xdr:sp>
    <xdr:clientData/>
  </xdr:oneCellAnchor>
  <xdr:oneCellAnchor>
    <xdr:from>
      <xdr:col>4</xdr:col>
      <xdr:colOff>0</xdr:colOff>
      <xdr:row>383</xdr:row>
      <xdr:rowOff>0</xdr:rowOff>
    </xdr:from>
    <xdr:ext cx="304800" cy="819150"/>
    <xdr:sp macro="" textlink="">
      <xdr:nvSpPr>
        <xdr:cNvPr id="30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20000}"/>
            </a:ext>
          </a:extLst>
        </xdr:cNvPr>
        <xdr:cNvSpPr>
          <a:spLocks noChangeAspect="1" noChangeArrowheads="1"/>
        </xdr:cNvSpPr>
      </xdr:nvSpPr>
      <xdr:spPr bwMode="auto">
        <a:xfrm>
          <a:off x="4419600" y="88353900"/>
          <a:ext cx="304800" cy="819150"/>
        </a:xfrm>
        <a:prstGeom prst="rect">
          <a:avLst/>
        </a:prstGeom>
        <a:noFill/>
      </xdr:spPr>
    </xdr:sp>
    <xdr:clientData/>
  </xdr:oneCellAnchor>
  <xdr:oneCellAnchor>
    <xdr:from>
      <xdr:col>4</xdr:col>
      <xdr:colOff>0</xdr:colOff>
      <xdr:row>383</xdr:row>
      <xdr:rowOff>0</xdr:rowOff>
    </xdr:from>
    <xdr:ext cx="304800" cy="819150"/>
    <xdr:sp macro="" textlink="">
      <xdr:nvSpPr>
        <xdr:cNvPr id="30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20000}"/>
            </a:ext>
          </a:extLst>
        </xdr:cNvPr>
        <xdr:cNvSpPr>
          <a:spLocks noChangeAspect="1" noChangeArrowheads="1"/>
        </xdr:cNvSpPr>
      </xdr:nvSpPr>
      <xdr:spPr bwMode="auto">
        <a:xfrm>
          <a:off x="4419600" y="88353900"/>
          <a:ext cx="304800" cy="819150"/>
        </a:xfrm>
        <a:prstGeom prst="rect">
          <a:avLst/>
        </a:prstGeom>
        <a:noFill/>
      </xdr:spPr>
    </xdr:sp>
    <xdr:clientData/>
  </xdr:oneCellAnchor>
  <xdr:oneCellAnchor>
    <xdr:from>
      <xdr:col>4</xdr:col>
      <xdr:colOff>0</xdr:colOff>
      <xdr:row>383</xdr:row>
      <xdr:rowOff>0</xdr:rowOff>
    </xdr:from>
    <xdr:ext cx="304800" cy="819150"/>
    <xdr:sp macro="" textlink="">
      <xdr:nvSpPr>
        <xdr:cNvPr id="30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20000}"/>
            </a:ext>
          </a:extLst>
        </xdr:cNvPr>
        <xdr:cNvSpPr>
          <a:spLocks noChangeAspect="1" noChangeArrowheads="1"/>
        </xdr:cNvSpPr>
      </xdr:nvSpPr>
      <xdr:spPr bwMode="auto">
        <a:xfrm>
          <a:off x="4419600" y="88353900"/>
          <a:ext cx="304800" cy="819150"/>
        </a:xfrm>
        <a:prstGeom prst="rect">
          <a:avLst/>
        </a:prstGeom>
        <a:noFill/>
      </xdr:spPr>
    </xdr:sp>
    <xdr:clientData/>
  </xdr:oneCellAnchor>
  <xdr:oneCellAnchor>
    <xdr:from>
      <xdr:col>4</xdr:col>
      <xdr:colOff>0</xdr:colOff>
      <xdr:row>383</xdr:row>
      <xdr:rowOff>0</xdr:rowOff>
    </xdr:from>
    <xdr:ext cx="304800" cy="819150"/>
    <xdr:sp macro="" textlink="">
      <xdr:nvSpPr>
        <xdr:cNvPr id="30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20000}"/>
            </a:ext>
          </a:extLst>
        </xdr:cNvPr>
        <xdr:cNvSpPr>
          <a:spLocks noChangeAspect="1" noChangeArrowheads="1"/>
        </xdr:cNvSpPr>
      </xdr:nvSpPr>
      <xdr:spPr bwMode="auto">
        <a:xfrm>
          <a:off x="4419600" y="88353900"/>
          <a:ext cx="304800" cy="819150"/>
        </a:xfrm>
        <a:prstGeom prst="rect">
          <a:avLst/>
        </a:prstGeom>
        <a:noFill/>
      </xdr:spPr>
    </xdr:sp>
    <xdr:clientData/>
  </xdr:oneCellAnchor>
  <xdr:oneCellAnchor>
    <xdr:from>
      <xdr:col>4</xdr:col>
      <xdr:colOff>0</xdr:colOff>
      <xdr:row>383</xdr:row>
      <xdr:rowOff>0</xdr:rowOff>
    </xdr:from>
    <xdr:ext cx="304800" cy="819150"/>
    <xdr:sp macro="" textlink="">
      <xdr:nvSpPr>
        <xdr:cNvPr id="30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20000}"/>
            </a:ext>
          </a:extLst>
        </xdr:cNvPr>
        <xdr:cNvSpPr>
          <a:spLocks noChangeAspect="1" noChangeArrowheads="1"/>
        </xdr:cNvSpPr>
      </xdr:nvSpPr>
      <xdr:spPr bwMode="auto">
        <a:xfrm>
          <a:off x="4419600" y="88353900"/>
          <a:ext cx="304800" cy="819150"/>
        </a:xfrm>
        <a:prstGeom prst="rect">
          <a:avLst/>
        </a:prstGeom>
        <a:noFill/>
      </xdr:spPr>
    </xdr:sp>
    <xdr:clientData/>
  </xdr:oneCellAnchor>
  <xdr:twoCellAnchor editAs="oneCell">
    <xdr:from>
      <xdr:col>5</xdr:col>
      <xdr:colOff>0</xdr:colOff>
      <xdr:row>104</xdr:row>
      <xdr:rowOff>0</xdr:rowOff>
    </xdr:from>
    <xdr:to>
      <xdr:col>5</xdr:col>
      <xdr:colOff>304800</xdr:colOff>
      <xdr:row>106</xdr:row>
      <xdr:rowOff>95250</xdr:rowOff>
    </xdr:to>
    <xdr:sp macro="" textlink="">
      <xdr:nvSpPr>
        <xdr:cNvPr id="30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30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30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30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30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30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30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30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30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104</xdr:row>
      <xdr:rowOff>0</xdr:rowOff>
    </xdr:from>
    <xdr:to>
      <xdr:col>5</xdr:col>
      <xdr:colOff>304800</xdr:colOff>
      <xdr:row>106</xdr:row>
      <xdr:rowOff>95250</xdr:rowOff>
    </xdr:to>
    <xdr:sp macro="" textlink="">
      <xdr:nvSpPr>
        <xdr:cNvPr id="30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20000}"/>
            </a:ext>
          </a:extLst>
        </xdr:cNvPr>
        <xdr:cNvSpPr>
          <a:spLocks noChangeAspect="1" noChangeArrowheads="1"/>
        </xdr:cNvSpPr>
      </xdr:nvSpPr>
      <xdr:spPr bwMode="auto">
        <a:xfrm>
          <a:off x="5419725" y="23326725"/>
          <a:ext cx="304800" cy="3810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802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902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A02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B02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C02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D02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E02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F02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003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103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203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303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403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503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105</xdr:row>
      <xdr:rowOff>0</xdr:rowOff>
    </xdr:from>
    <xdr:to>
      <xdr:col>5</xdr:col>
      <xdr:colOff>304800</xdr:colOff>
      <xdr:row>105</xdr:row>
      <xdr:rowOff>190500</xdr:rowOff>
    </xdr:to>
    <xdr:sp macro="" textlink="">
      <xdr:nvSpPr>
        <xdr:cNvPr id="30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6030000}"/>
            </a:ext>
          </a:extLst>
        </xdr:cNvPr>
        <xdr:cNvSpPr>
          <a:spLocks noChangeAspect="1" noChangeArrowheads="1"/>
        </xdr:cNvSpPr>
      </xdr:nvSpPr>
      <xdr:spPr bwMode="auto">
        <a:xfrm>
          <a:off x="5419725" y="23517225"/>
          <a:ext cx="304800" cy="190500"/>
        </a:xfrm>
        <a:prstGeom prst="rect">
          <a:avLst/>
        </a:prstGeom>
        <a:noFill/>
      </xdr:spPr>
    </xdr:sp>
    <xdr:clientData/>
  </xdr:twoCellAnchor>
  <xdr:twoCellAnchor editAs="oneCell">
    <xdr:from>
      <xdr:col>5</xdr:col>
      <xdr:colOff>0</xdr:colOff>
      <xdr:row>209</xdr:row>
      <xdr:rowOff>0</xdr:rowOff>
    </xdr:from>
    <xdr:to>
      <xdr:col>5</xdr:col>
      <xdr:colOff>304800</xdr:colOff>
      <xdr:row>219</xdr:row>
      <xdr:rowOff>104775</xdr:rowOff>
    </xdr:to>
    <xdr:sp macro="" textlink="">
      <xdr:nvSpPr>
        <xdr:cNvPr id="30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703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209</xdr:row>
      <xdr:rowOff>0</xdr:rowOff>
    </xdr:from>
    <xdr:to>
      <xdr:col>5</xdr:col>
      <xdr:colOff>304800</xdr:colOff>
      <xdr:row>219</xdr:row>
      <xdr:rowOff>104775</xdr:rowOff>
    </xdr:to>
    <xdr:sp macro="" textlink="">
      <xdr:nvSpPr>
        <xdr:cNvPr id="30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803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209</xdr:row>
      <xdr:rowOff>0</xdr:rowOff>
    </xdr:from>
    <xdr:to>
      <xdr:col>5</xdr:col>
      <xdr:colOff>304800</xdr:colOff>
      <xdr:row>219</xdr:row>
      <xdr:rowOff>104775</xdr:rowOff>
    </xdr:to>
    <xdr:sp macro="" textlink="">
      <xdr:nvSpPr>
        <xdr:cNvPr id="30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903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209</xdr:row>
      <xdr:rowOff>0</xdr:rowOff>
    </xdr:from>
    <xdr:to>
      <xdr:col>5</xdr:col>
      <xdr:colOff>304800</xdr:colOff>
      <xdr:row>219</xdr:row>
      <xdr:rowOff>104775</xdr:rowOff>
    </xdr:to>
    <xdr:sp macro="" textlink="">
      <xdr:nvSpPr>
        <xdr:cNvPr id="30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A03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209</xdr:row>
      <xdr:rowOff>0</xdr:rowOff>
    </xdr:from>
    <xdr:to>
      <xdr:col>5</xdr:col>
      <xdr:colOff>304800</xdr:colOff>
      <xdr:row>219</xdr:row>
      <xdr:rowOff>104775</xdr:rowOff>
    </xdr:to>
    <xdr:sp macro="" textlink="">
      <xdr:nvSpPr>
        <xdr:cNvPr id="30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B030000}"/>
            </a:ext>
          </a:extLst>
        </xdr:cNvPr>
        <xdr:cNvSpPr>
          <a:spLocks noChangeAspect="1" noChangeArrowheads="1"/>
        </xdr:cNvSpPr>
      </xdr:nvSpPr>
      <xdr:spPr bwMode="auto">
        <a:xfrm>
          <a:off x="5419725" y="47139225"/>
          <a:ext cx="304800" cy="16287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0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C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0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D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0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E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0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F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0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0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0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0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0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0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0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0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6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0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7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1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8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1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9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1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A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B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C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D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E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F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1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0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1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1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1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1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180975</xdr:rowOff>
    </xdr:to>
    <xdr:sp macro="" textlink="">
      <xdr:nvSpPr>
        <xdr:cNvPr id="31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30000}"/>
            </a:ext>
          </a:extLst>
        </xdr:cNvPr>
        <xdr:cNvSpPr>
          <a:spLocks noChangeAspect="1" noChangeArrowheads="1"/>
        </xdr:cNvSpPr>
      </xdr:nvSpPr>
      <xdr:spPr bwMode="auto">
        <a:xfrm>
          <a:off x="5419725" y="473297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1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1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1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7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1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8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57150</xdr:rowOff>
    </xdr:to>
    <xdr:sp macro="" textlink="">
      <xdr:nvSpPr>
        <xdr:cNvPr id="31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9030000}"/>
            </a:ext>
          </a:extLst>
        </xdr:cNvPr>
        <xdr:cNvSpPr>
          <a:spLocks noChangeAspect="1" noChangeArrowheads="1"/>
        </xdr:cNvSpPr>
      </xdr:nvSpPr>
      <xdr:spPr bwMode="auto">
        <a:xfrm>
          <a:off x="5419725" y="47329725"/>
          <a:ext cx="304800" cy="13525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320537</xdr:rowOff>
    </xdr:to>
    <xdr:sp macro="" textlink="">
      <xdr:nvSpPr>
        <xdr:cNvPr id="31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A03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320537</xdr:rowOff>
    </xdr:to>
    <xdr:sp macro="" textlink="">
      <xdr:nvSpPr>
        <xdr:cNvPr id="31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B03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320537</xdr:rowOff>
    </xdr:to>
    <xdr:sp macro="" textlink="">
      <xdr:nvSpPr>
        <xdr:cNvPr id="31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3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320537</xdr:rowOff>
    </xdr:to>
    <xdr:sp macro="" textlink="">
      <xdr:nvSpPr>
        <xdr:cNvPr id="31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3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320537</xdr:rowOff>
    </xdr:to>
    <xdr:sp macro="" textlink="">
      <xdr:nvSpPr>
        <xdr:cNvPr id="31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30000}"/>
            </a:ext>
          </a:extLst>
        </xdr:cNvPr>
        <xdr:cNvSpPr>
          <a:spLocks noChangeAspect="1" noChangeArrowheads="1"/>
        </xdr:cNvSpPr>
      </xdr:nvSpPr>
      <xdr:spPr bwMode="auto">
        <a:xfrm>
          <a:off x="5419725" y="47329725"/>
          <a:ext cx="304800" cy="615812"/>
        </a:xfrm>
        <a:prstGeom prst="rect">
          <a:avLst/>
        </a:prstGeom>
        <a:noFill/>
      </xdr:spPr>
    </xdr:sp>
    <xdr:clientData/>
  </xdr:twoCellAnchor>
  <xdr:twoCellAnchor editAs="oneCell">
    <xdr:from>
      <xdr:col>4</xdr:col>
      <xdr:colOff>0</xdr:colOff>
      <xdr:row>210</xdr:row>
      <xdr:rowOff>0</xdr:rowOff>
    </xdr:from>
    <xdr:to>
      <xdr:col>4</xdr:col>
      <xdr:colOff>304800</xdr:colOff>
      <xdr:row>218</xdr:row>
      <xdr:rowOff>48103</xdr:rowOff>
    </xdr:to>
    <xdr:sp macro="" textlink="">
      <xdr:nvSpPr>
        <xdr:cNvPr id="31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3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4</xdr:col>
      <xdr:colOff>0</xdr:colOff>
      <xdr:row>210</xdr:row>
      <xdr:rowOff>0</xdr:rowOff>
    </xdr:from>
    <xdr:to>
      <xdr:col>4</xdr:col>
      <xdr:colOff>304800</xdr:colOff>
      <xdr:row>218</xdr:row>
      <xdr:rowOff>48103</xdr:rowOff>
    </xdr:to>
    <xdr:sp macro="" textlink="">
      <xdr:nvSpPr>
        <xdr:cNvPr id="31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3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4</xdr:col>
      <xdr:colOff>0</xdr:colOff>
      <xdr:row>210</xdr:row>
      <xdr:rowOff>0</xdr:rowOff>
    </xdr:from>
    <xdr:to>
      <xdr:col>4</xdr:col>
      <xdr:colOff>304800</xdr:colOff>
      <xdr:row>218</xdr:row>
      <xdr:rowOff>48103</xdr:rowOff>
    </xdr:to>
    <xdr:sp macro="" textlink="">
      <xdr:nvSpPr>
        <xdr:cNvPr id="31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103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4</xdr:col>
      <xdr:colOff>0</xdr:colOff>
      <xdr:row>210</xdr:row>
      <xdr:rowOff>0</xdr:rowOff>
    </xdr:from>
    <xdr:to>
      <xdr:col>4</xdr:col>
      <xdr:colOff>304800</xdr:colOff>
      <xdr:row>218</xdr:row>
      <xdr:rowOff>48103</xdr:rowOff>
    </xdr:to>
    <xdr:sp macro="" textlink="">
      <xdr:nvSpPr>
        <xdr:cNvPr id="31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203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4</xdr:col>
      <xdr:colOff>0</xdr:colOff>
      <xdr:row>210</xdr:row>
      <xdr:rowOff>0</xdr:rowOff>
    </xdr:from>
    <xdr:to>
      <xdr:col>4</xdr:col>
      <xdr:colOff>304800</xdr:colOff>
      <xdr:row>218</xdr:row>
      <xdr:rowOff>48103</xdr:rowOff>
    </xdr:to>
    <xdr:sp macro="" textlink="">
      <xdr:nvSpPr>
        <xdr:cNvPr id="31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3030000}"/>
            </a:ext>
          </a:extLst>
        </xdr:cNvPr>
        <xdr:cNvSpPr>
          <a:spLocks noChangeAspect="1" noChangeArrowheads="1"/>
        </xdr:cNvSpPr>
      </xdr:nvSpPr>
      <xdr:spPr bwMode="auto">
        <a:xfrm>
          <a:off x="4419600" y="47329725"/>
          <a:ext cx="304800" cy="1343503"/>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66675</xdr:rowOff>
    </xdr:to>
    <xdr:sp macro="" textlink="">
      <xdr:nvSpPr>
        <xdr:cNvPr id="31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403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66675</xdr:rowOff>
    </xdr:to>
    <xdr:sp macro="" textlink="">
      <xdr:nvSpPr>
        <xdr:cNvPr id="31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503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66675</xdr:rowOff>
    </xdr:to>
    <xdr:sp macro="" textlink="">
      <xdr:nvSpPr>
        <xdr:cNvPr id="31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603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66675</xdr:rowOff>
    </xdr:to>
    <xdr:sp macro="" textlink="">
      <xdr:nvSpPr>
        <xdr:cNvPr id="31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703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209</xdr:row>
      <xdr:rowOff>0</xdr:rowOff>
    </xdr:from>
    <xdr:to>
      <xdr:col>5</xdr:col>
      <xdr:colOff>304800</xdr:colOff>
      <xdr:row>218</xdr:row>
      <xdr:rowOff>66675</xdr:rowOff>
    </xdr:to>
    <xdr:sp macro="" textlink="">
      <xdr:nvSpPr>
        <xdr:cNvPr id="31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8030000}"/>
            </a:ext>
          </a:extLst>
        </xdr:cNvPr>
        <xdr:cNvSpPr>
          <a:spLocks noChangeAspect="1" noChangeArrowheads="1"/>
        </xdr:cNvSpPr>
      </xdr:nvSpPr>
      <xdr:spPr bwMode="auto">
        <a:xfrm>
          <a:off x="5419725" y="47139225"/>
          <a:ext cx="304800" cy="14001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1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9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1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A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1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B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1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C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381000</xdr:rowOff>
    </xdr:to>
    <xdr:sp macro="" textlink="">
      <xdr:nvSpPr>
        <xdr:cNvPr id="31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D030000}"/>
            </a:ext>
          </a:extLst>
        </xdr:cNvPr>
        <xdr:cNvSpPr>
          <a:spLocks noChangeAspect="1" noChangeArrowheads="1"/>
        </xdr:cNvSpPr>
      </xdr:nvSpPr>
      <xdr:spPr bwMode="auto">
        <a:xfrm>
          <a:off x="5419725" y="47329725"/>
          <a:ext cx="304800" cy="6762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E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F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0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1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2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421170</xdr:rowOff>
    </xdr:to>
    <xdr:sp macro="" textlink="">
      <xdr:nvSpPr>
        <xdr:cNvPr id="31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303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421170</xdr:rowOff>
    </xdr:to>
    <xdr:sp macro="" textlink="">
      <xdr:nvSpPr>
        <xdr:cNvPr id="31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403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421170</xdr:rowOff>
    </xdr:to>
    <xdr:sp macro="" textlink="">
      <xdr:nvSpPr>
        <xdr:cNvPr id="31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503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421170</xdr:rowOff>
    </xdr:to>
    <xdr:sp macro="" textlink="">
      <xdr:nvSpPr>
        <xdr:cNvPr id="31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603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421170</xdr:rowOff>
    </xdr:to>
    <xdr:sp macro="" textlink="">
      <xdr:nvSpPr>
        <xdr:cNvPr id="31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7030000}"/>
            </a:ext>
          </a:extLst>
        </xdr:cNvPr>
        <xdr:cNvSpPr>
          <a:spLocks noChangeAspect="1" noChangeArrowheads="1"/>
        </xdr:cNvSpPr>
      </xdr:nvSpPr>
      <xdr:spPr bwMode="auto">
        <a:xfrm>
          <a:off x="5419725" y="47329725"/>
          <a:ext cx="304800" cy="716445"/>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149087</xdr:rowOff>
    </xdr:to>
    <xdr:sp macro="" textlink="">
      <xdr:nvSpPr>
        <xdr:cNvPr id="31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803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149087</xdr:rowOff>
    </xdr:to>
    <xdr:sp macro="" textlink="">
      <xdr:nvSpPr>
        <xdr:cNvPr id="31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903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149087</xdr:rowOff>
    </xdr:to>
    <xdr:sp macro="" textlink="">
      <xdr:nvSpPr>
        <xdr:cNvPr id="31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3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149087</xdr:rowOff>
    </xdr:to>
    <xdr:sp macro="" textlink="">
      <xdr:nvSpPr>
        <xdr:cNvPr id="31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3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149087</xdr:rowOff>
    </xdr:to>
    <xdr:sp macro="" textlink="">
      <xdr:nvSpPr>
        <xdr:cNvPr id="31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30000}"/>
            </a:ext>
          </a:extLst>
        </xdr:cNvPr>
        <xdr:cNvSpPr>
          <a:spLocks noChangeAspect="1" noChangeArrowheads="1"/>
        </xdr:cNvSpPr>
      </xdr:nvSpPr>
      <xdr:spPr bwMode="auto">
        <a:xfrm>
          <a:off x="5419725" y="47329725"/>
          <a:ext cx="304800" cy="1063487"/>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4142</xdr:rowOff>
    </xdr:to>
    <xdr:sp macro="" textlink="">
      <xdr:nvSpPr>
        <xdr:cNvPr id="31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3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4142</xdr:rowOff>
    </xdr:to>
    <xdr:sp macro="" textlink="">
      <xdr:nvSpPr>
        <xdr:cNvPr id="31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3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4142</xdr:rowOff>
    </xdr:to>
    <xdr:sp macro="" textlink="">
      <xdr:nvSpPr>
        <xdr:cNvPr id="31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F03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4142</xdr:rowOff>
    </xdr:to>
    <xdr:sp macro="" textlink="">
      <xdr:nvSpPr>
        <xdr:cNvPr id="31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003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210</xdr:row>
      <xdr:rowOff>0</xdr:rowOff>
    </xdr:from>
    <xdr:to>
      <xdr:col>5</xdr:col>
      <xdr:colOff>304800</xdr:colOff>
      <xdr:row>218</xdr:row>
      <xdr:rowOff>4142</xdr:rowOff>
    </xdr:to>
    <xdr:sp macro="" textlink="">
      <xdr:nvSpPr>
        <xdr:cNvPr id="31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1030000}"/>
            </a:ext>
          </a:extLst>
        </xdr:cNvPr>
        <xdr:cNvSpPr>
          <a:spLocks noChangeAspect="1" noChangeArrowheads="1"/>
        </xdr:cNvSpPr>
      </xdr:nvSpPr>
      <xdr:spPr bwMode="auto">
        <a:xfrm>
          <a:off x="5419725" y="47329725"/>
          <a:ext cx="304800" cy="1299542"/>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142875</xdr:rowOff>
    </xdr:to>
    <xdr:sp macro="" textlink="">
      <xdr:nvSpPr>
        <xdr:cNvPr id="31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203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142875</xdr:rowOff>
    </xdr:to>
    <xdr:sp macro="" textlink="">
      <xdr:nvSpPr>
        <xdr:cNvPr id="31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303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142875</xdr:rowOff>
    </xdr:to>
    <xdr:sp macro="" textlink="">
      <xdr:nvSpPr>
        <xdr:cNvPr id="31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3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142875</xdr:rowOff>
    </xdr:to>
    <xdr:sp macro="" textlink="">
      <xdr:nvSpPr>
        <xdr:cNvPr id="31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3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142875</xdr:rowOff>
    </xdr:to>
    <xdr:sp macro="" textlink="">
      <xdr:nvSpPr>
        <xdr:cNvPr id="31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30000}"/>
            </a:ext>
          </a:extLst>
        </xdr:cNvPr>
        <xdr:cNvSpPr>
          <a:spLocks noChangeAspect="1" noChangeArrowheads="1"/>
        </xdr:cNvSpPr>
      </xdr:nvSpPr>
      <xdr:spPr bwMode="auto">
        <a:xfrm>
          <a:off x="5419725" y="47139225"/>
          <a:ext cx="304800" cy="9048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1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E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F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0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1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2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3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4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5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1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6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1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7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1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8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1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9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1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A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B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C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D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E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133350</xdr:rowOff>
    </xdr:to>
    <xdr:sp macro="" textlink="">
      <xdr:nvSpPr>
        <xdr:cNvPr id="31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F030000}"/>
            </a:ext>
          </a:extLst>
        </xdr:cNvPr>
        <xdr:cNvSpPr>
          <a:spLocks noChangeAspect="1" noChangeArrowheads="1"/>
        </xdr:cNvSpPr>
      </xdr:nvSpPr>
      <xdr:spPr bwMode="auto">
        <a:xfrm>
          <a:off x="5419725" y="47329725"/>
          <a:ext cx="304800" cy="42862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0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1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2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3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276225</xdr:rowOff>
    </xdr:to>
    <xdr:sp macro="" textlink="">
      <xdr:nvSpPr>
        <xdr:cNvPr id="31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4030000}"/>
            </a:ext>
          </a:extLst>
        </xdr:cNvPr>
        <xdr:cNvSpPr>
          <a:spLocks noChangeAspect="1" noChangeArrowheads="1"/>
        </xdr:cNvSpPr>
      </xdr:nvSpPr>
      <xdr:spPr bwMode="auto">
        <a:xfrm>
          <a:off x="5419725" y="47329725"/>
          <a:ext cx="304800" cy="571500"/>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96078</xdr:rowOff>
    </xdr:to>
    <xdr:sp macro="" textlink="">
      <xdr:nvSpPr>
        <xdr:cNvPr id="31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503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96078</xdr:rowOff>
    </xdr:to>
    <xdr:sp macro="" textlink="">
      <xdr:nvSpPr>
        <xdr:cNvPr id="31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603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96078</xdr:rowOff>
    </xdr:to>
    <xdr:sp macro="" textlink="">
      <xdr:nvSpPr>
        <xdr:cNvPr id="31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703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96078</xdr:rowOff>
    </xdr:to>
    <xdr:sp macro="" textlink="">
      <xdr:nvSpPr>
        <xdr:cNvPr id="31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803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5</xdr:col>
      <xdr:colOff>0</xdr:colOff>
      <xdr:row>210</xdr:row>
      <xdr:rowOff>0</xdr:rowOff>
    </xdr:from>
    <xdr:to>
      <xdr:col>5</xdr:col>
      <xdr:colOff>304800</xdr:colOff>
      <xdr:row>216</xdr:row>
      <xdr:rowOff>96078</xdr:rowOff>
    </xdr:to>
    <xdr:sp macro="" textlink="">
      <xdr:nvSpPr>
        <xdr:cNvPr id="31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9030000}"/>
            </a:ext>
          </a:extLst>
        </xdr:cNvPr>
        <xdr:cNvSpPr>
          <a:spLocks noChangeAspect="1" noChangeArrowheads="1"/>
        </xdr:cNvSpPr>
      </xdr:nvSpPr>
      <xdr:spPr bwMode="auto">
        <a:xfrm>
          <a:off x="5419725" y="47329725"/>
          <a:ext cx="304800" cy="1010478"/>
        </a:xfrm>
        <a:prstGeom prst="rect">
          <a:avLst/>
        </a:prstGeom>
        <a:noFill/>
      </xdr:spPr>
    </xdr:sp>
    <xdr:clientData/>
  </xdr:twoCellAnchor>
  <xdr:twoCellAnchor editAs="oneCell">
    <xdr:from>
      <xdr:col>4</xdr:col>
      <xdr:colOff>0</xdr:colOff>
      <xdr:row>210</xdr:row>
      <xdr:rowOff>0</xdr:rowOff>
    </xdr:from>
    <xdr:to>
      <xdr:col>4</xdr:col>
      <xdr:colOff>304800</xdr:colOff>
      <xdr:row>216</xdr:row>
      <xdr:rowOff>96079</xdr:rowOff>
    </xdr:to>
    <xdr:sp macro="" textlink="">
      <xdr:nvSpPr>
        <xdr:cNvPr id="31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A03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4</xdr:col>
      <xdr:colOff>0</xdr:colOff>
      <xdr:row>210</xdr:row>
      <xdr:rowOff>0</xdr:rowOff>
    </xdr:from>
    <xdr:to>
      <xdr:col>4</xdr:col>
      <xdr:colOff>304800</xdr:colOff>
      <xdr:row>216</xdr:row>
      <xdr:rowOff>96079</xdr:rowOff>
    </xdr:to>
    <xdr:sp macro="" textlink="">
      <xdr:nvSpPr>
        <xdr:cNvPr id="31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B03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4</xdr:col>
      <xdr:colOff>0</xdr:colOff>
      <xdr:row>210</xdr:row>
      <xdr:rowOff>0</xdr:rowOff>
    </xdr:from>
    <xdr:to>
      <xdr:col>4</xdr:col>
      <xdr:colOff>304800</xdr:colOff>
      <xdr:row>216</xdr:row>
      <xdr:rowOff>96079</xdr:rowOff>
    </xdr:to>
    <xdr:sp macro="" textlink="">
      <xdr:nvSpPr>
        <xdr:cNvPr id="32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C03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4</xdr:col>
      <xdr:colOff>0</xdr:colOff>
      <xdr:row>210</xdr:row>
      <xdr:rowOff>0</xdr:rowOff>
    </xdr:from>
    <xdr:to>
      <xdr:col>4</xdr:col>
      <xdr:colOff>304800</xdr:colOff>
      <xdr:row>216</xdr:row>
      <xdr:rowOff>96079</xdr:rowOff>
    </xdr:to>
    <xdr:sp macro="" textlink="">
      <xdr:nvSpPr>
        <xdr:cNvPr id="32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D03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4</xdr:col>
      <xdr:colOff>0</xdr:colOff>
      <xdr:row>210</xdr:row>
      <xdr:rowOff>0</xdr:rowOff>
    </xdr:from>
    <xdr:to>
      <xdr:col>4</xdr:col>
      <xdr:colOff>304800</xdr:colOff>
      <xdr:row>216</xdr:row>
      <xdr:rowOff>96079</xdr:rowOff>
    </xdr:to>
    <xdr:sp macro="" textlink="">
      <xdr:nvSpPr>
        <xdr:cNvPr id="32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E030000}"/>
            </a:ext>
          </a:extLst>
        </xdr:cNvPr>
        <xdr:cNvSpPr>
          <a:spLocks noChangeAspect="1" noChangeArrowheads="1"/>
        </xdr:cNvSpPr>
      </xdr:nvSpPr>
      <xdr:spPr bwMode="auto">
        <a:xfrm>
          <a:off x="4419600" y="47329725"/>
          <a:ext cx="304800" cy="1010479"/>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99391</xdr:rowOff>
    </xdr:to>
    <xdr:sp macro="" textlink="">
      <xdr:nvSpPr>
        <xdr:cNvPr id="32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F03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99391</xdr:rowOff>
    </xdr:to>
    <xdr:sp macro="" textlink="">
      <xdr:nvSpPr>
        <xdr:cNvPr id="32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003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99391</xdr:rowOff>
    </xdr:to>
    <xdr:sp macro="" textlink="">
      <xdr:nvSpPr>
        <xdr:cNvPr id="32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103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99391</xdr:rowOff>
    </xdr:to>
    <xdr:sp macro="" textlink="">
      <xdr:nvSpPr>
        <xdr:cNvPr id="32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203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209</xdr:row>
      <xdr:rowOff>0</xdr:rowOff>
    </xdr:from>
    <xdr:to>
      <xdr:col>5</xdr:col>
      <xdr:colOff>304800</xdr:colOff>
      <xdr:row>212</xdr:row>
      <xdr:rowOff>99391</xdr:rowOff>
    </xdr:to>
    <xdr:sp macro="" textlink="">
      <xdr:nvSpPr>
        <xdr:cNvPr id="32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3030000}"/>
            </a:ext>
          </a:extLst>
        </xdr:cNvPr>
        <xdr:cNvSpPr>
          <a:spLocks noChangeAspect="1" noChangeArrowheads="1"/>
        </xdr:cNvSpPr>
      </xdr:nvSpPr>
      <xdr:spPr bwMode="auto">
        <a:xfrm>
          <a:off x="5419725" y="47139225"/>
          <a:ext cx="304800" cy="861391"/>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2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4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2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5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2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6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2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7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419100</xdr:rowOff>
    </xdr:to>
    <xdr:sp macro="" textlink="">
      <xdr:nvSpPr>
        <xdr:cNvPr id="32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8030000}"/>
            </a:ext>
          </a:extLst>
        </xdr:cNvPr>
        <xdr:cNvSpPr>
          <a:spLocks noChangeAspect="1" noChangeArrowheads="1"/>
        </xdr:cNvSpPr>
      </xdr:nvSpPr>
      <xdr:spPr bwMode="auto">
        <a:xfrm>
          <a:off x="5419725" y="47329725"/>
          <a:ext cx="304800" cy="714375"/>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2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9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2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A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2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2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133350</xdr:rowOff>
    </xdr:to>
    <xdr:sp macro="" textlink="">
      <xdr:nvSpPr>
        <xdr:cNvPr id="32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30000}"/>
            </a:ext>
          </a:extLst>
        </xdr:cNvPr>
        <xdr:cNvSpPr>
          <a:spLocks noChangeAspect="1" noChangeArrowheads="1"/>
        </xdr:cNvSpPr>
      </xdr:nvSpPr>
      <xdr:spPr bwMode="auto">
        <a:xfrm>
          <a:off x="5419725" y="47329725"/>
          <a:ext cx="304800" cy="857250"/>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133349</xdr:rowOff>
    </xdr:to>
    <xdr:sp macro="" textlink="">
      <xdr:nvSpPr>
        <xdr:cNvPr id="32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3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133349</xdr:rowOff>
    </xdr:to>
    <xdr:sp macro="" textlink="">
      <xdr:nvSpPr>
        <xdr:cNvPr id="32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3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133349</xdr:rowOff>
    </xdr:to>
    <xdr:sp macro="" textlink="">
      <xdr:nvSpPr>
        <xdr:cNvPr id="32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3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133349</xdr:rowOff>
    </xdr:to>
    <xdr:sp macro="" textlink="">
      <xdr:nvSpPr>
        <xdr:cNvPr id="32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3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133349</xdr:rowOff>
    </xdr:to>
    <xdr:sp macro="" textlink="">
      <xdr:nvSpPr>
        <xdr:cNvPr id="32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30000}"/>
            </a:ext>
          </a:extLst>
        </xdr:cNvPr>
        <xdr:cNvSpPr>
          <a:spLocks noChangeAspect="1" noChangeArrowheads="1"/>
        </xdr:cNvSpPr>
      </xdr:nvSpPr>
      <xdr:spPr bwMode="auto">
        <a:xfrm>
          <a:off x="5419725" y="47329725"/>
          <a:ext cx="304800" cy="857249"/>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2899</xdr:rowOff>
    </xdr:to>
    <xdr:sp macro="" textlink="">
      <xdr:nvSpPr>
        <xdr:cNvPr id="32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3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2899</xdr:rowOff>
    </xdr:to>
    <xdr:sp macro="" textlink="">
      <xdr:nvSpPr>
        <xdr:cNvPr id="32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3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2899</xdr:rowOff>
    </xdr:to>
    <xdr:sp macro="" textlink="">
      <xdr:nvSpPr>
        <xdr:cNvPr id="32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503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2899</xdr:rowOff>
    </xdr:to>
    <xdr:sp macro="" textlink="">
      <xdr:nvSpPr>
        <xdr:cNvPr id="32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603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212</xdr:row>
      <xdr:rowOff>2899</xdr:rowOff>
    </xdr:to>
    <xdr:sp macro="" textlink="">
      <xdr:nvSpPr>
        <xdr:cNvPr id="32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7030000}"/>
            </a:ext>
          </a:extLst>
        </xdr:cNvPr>
        <xdr:cNvSpPr>
          <a:spLocks noChangeAspect="1" noChangeArrowheads="1"/>
        </xdr:cNvSpPr>
      </xdr:nvSpPr>
      <xdr:spPr bwMode="auto">
        <a:xfrm>
          <a:off x="5419725" y="47329725"/>
          <a:ext cx="304800" cy="726799"/>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332133</xdr:rowOff>
    </xdr:to>
    <xdr:sp macro="" textlink="">
      <xdr:nvSpPr>
        <xdr:cNvPr id="32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803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332133</xdr:rowOff>
    </xdr:to>
    <xdr:sp macro="" textlink="">
      <xdr:nvSpPr>
        <xdr:cNvPr id="32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903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332133</xdr:rowOff>
    </xdr:to>
    <xdr:sp macro="" textlink="">
      <xdr:nvSpPr>
        <xdr:cNvPr id="32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3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332133</xdr:rowOff>
    </xdr:to>
    <xdr:sp macro="" textlink="">
      <xdr:nvSpPr>
        <xdr:cNvPr id="32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3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332133</xdr:rowOff>
    </xdr:to>
    <xdr:sp macro="" textlink="">
      <xdr:nvSpPr>
        <xdr:cNvPr id="32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30000}"/>
            </a:ext>
          </a:extLst>
        </xdr:cNvPr>
        <xdr:cNvSpPr>
          <a:spLocks noChangeAspect="1" noChangeArrowheads="1"/>
        </xdr:cNvSpPr>
      </xdr:nvSpPr>
      <xdr:spPr bwMode="auto">
        <a:xfrm>
          <a:off x="5419725" y="47329725"/>
          <a:ext cx="304800" cy="627408"/>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4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5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211</xdr:row>
      <xdr:rowOff>85725</xdr:rowOff>
    </xdr:to>
    <xdr:sp macro="" textlink="">
      <xdr:nvSpPr>
        <xdr:cNvPr id="32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6030000}"/>
            </a:ext>
          </a:extLst>
        </xdr:cNvPr>
        <xdr:cNvSpPr>
          <a:spLocks noChangeAspect="1" noChangeArrowheads="1"/>
        </xdr:cNvSpPr>
      </xdr:nvSpPr>
      <xdr:spPr bwMode="auto">
        <a:xfrm>
          <a:off x="5419725" y="47329725"/>
          <a:ext cx="304800" cy="3810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7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8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210</xdr:row>
      <xdr:rowOff>0</xdr:rowOff>
    </xdr:from>
    <xdr:to>
      <xdr:col>5</xdr:col>
      <xdr:colOff>304800</xdr:colOff>
      <xdr:row>210</xdr:row>
      <xdr:rowOff>190500</xdr:rowOff>
    </xdr:to>
    <xdr:sp macro="" textlink="">
      <xdr:nvSpPr>
        <xdr:cNvPr id="32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30000}"/>
            </a:ext>
          </a:extLst>
        </xdr:cNvPr>
        <xdr:cNvSpPr>
          <a:spLocks noChangeAspect="1" noChangeArrowheads="1"/>
        </xdr:cNvSpPr>
      </xdr:nvSpPr>
      <xdr:spPr bwMode="auto">
        <a:xfrm>
          <a:off x="5419725" y="4732972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180975</xdr:rowOff>
    </xdr:to>
    <xdr:sp macro="" textlink="">
      <xdr:nvSpPr>
        <xdr:cNvPr id="32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30000}"/>
            </a:ext>
          </a:extLst>
        </xdr:cNvPr>
        <xdr:cNvSpPr>
          <a:spLocks noChangeAspect="1" noChangeArrowheads="1"/>
        </xdr:cNvSpPr>
      </xdr:nvSpPr>
      <xdr:spPr bwMode="auto">
        <a:xfrm>
          <a:off x="5419725" y="496728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320537</xdr:rowOff>
    </xdr:to>
    <xdr:sp macro="" textlink="">
      <xdr:nvSpPr>
        <xdr:cNvPr id="32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3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320537</xdr:rowOff>
    </xdr:to>
    <xdr:sp macro="" textlink="">
      <xdr:nvSpPr>
        <xdr:cNvPr id="32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3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320537</xdr:rowOff>
    </xdr:to>
    <xdr:sp macro="" textlink="">
      <xdr:nvSpPr>
        <xdr:cNvPr id="32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3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320537</xdr:rowOff>
    </xdr:to>
    <xdr:sp macro="" textlink="">
      <xdr:nvSpPr>
        <xdr:cNvPr id="32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3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320537</xdr:rowOff>
    </xdr:to>
    <xdr:sp macro="" textlink="">
      <xdr:nvSpPr>
        <xdr:cNvPr id="32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30000}"/>
            </a:ext>
          </a:extLst>
        </xdr:cNvPr>
        <xdr:cNvSpPr>
          <a:spLocks noChangeAspect="1" noChangeArrowheads="1"/>
        </xdr:cNvSpPr>
      </xdr:nvSpPr>
      <xdr:spPr bwMode="auto">
        <a:xfrm>
          <a:off x="5419725" y="49672875"/>
          <a:ext cx="304800" cy="625337"/>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381000</xdr:rowOff>
    </xdr:to>
    <xdr:sp macro="" textlink="">
      <xdr:nvSpPr>
        <xdr:cNvPr id="32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30000}"/>
            </a:ext>
          </a:extLst>
        </xdr:cNvPr>
        <xdr:cNvSpPr>
          <a:spLocks noChangeAspect="1" noChangeArrowheads="1"/>
        </xdr:cNvSpPr>
      </xdr:nvSpPr>
      <xdr:spPr bwMode="auto">
        <a:xfrm>
          <a:off x="5419725" y="49672875"/>
          <a:ext cx="304800" cy="6858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4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5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6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7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2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8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421170</xdr:rowOff>
    </xdr:to>
    <xdr:sp macro="" textlink="">
      <xdr:nvSpPr>
        <xdr:cNvPr id="32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903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421170</xdr:rowOff>
    </xdr:to>
    <xdr:sp macro="" textlink="">
      <xdr:nvSpPr>
        <xdr:cNvPr id="32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3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421170</xdr:rowOff>
    </xdr:to>
    <xdr:sp macro="" textlink="">
      <xdr:nvSpPr>
        <xdr:cNvPr id="32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3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421170</xdr:rowOff>
    </xdr:to>
    <xdr:sp macro="" textlink="">
      <xdr:nvSpPr>
        <xdr:cNvPr id="32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C03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421170</xdr:rowOff>
    </xdr:to>
    <xdr:sp macro="" textlink="">
      <xdr:nvSpPr>
        <xdr:cNvPr id="32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D030000}"/>
            </a:ext>
          </a:extLst>
        </xdr:cNvPr>
        <xdr:cNvSpPr>
          <a:spLocks noChangeAspect="1" noChangeArrowheads="1"/>
        </xdr:cNvSpPr>
      </xdr:nvSpPr>
      <xdr:spPr bwMode="auto">
        <a:xfrm>
          <a:off x="5419725" y="49672875"/>
          <a:ext cx="304800" cy="725970"/>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149087</xdr:rowOff>
    </xdr:to>
    <xdr:sp macro="" textlink="">
      <xdr:nvSpPr>
        <xdr:cNvPr id="32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E03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149087</xdr:rowOff>
    </xdr:to>
    <xdr:sp macro="" textlink="">
      <xdr:nvSpPr>
        <xdr:cNvPr id="32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3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149087</xdr:rowOff>
    </xdr:to>
    <xdr:sp macro="" textlink="">
      <xdr:nvSpPr>
        <xdr:cNvPr id="33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3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149087</xdr:rowOff>
    </xdr:to>
    <xdr:sp macro="" textlink="">
      <xdr:nvSpPr>
        <xdr:cNvPr id="33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3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149087</xdr:rowOff>
    </xdr:to>
    <xdr:sp macro="" textlink="">
      <xdr:nvSpPr>
        <xdr:cNvPr id="33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30000}"/>
            </a:ext>
          </a:extLst>
        </xdr:cNvPr>
        <xdr:cNvSpPr>
          <a:spLocks noChangeAspect="1" noChangeArrowheads="1"/>
        </xdr:cNvSpPr>
      </xdr:nvSpPr>
      <xdr:spPr bwMode="auto">
        <a:xfrm>
          <a:off x="5419725" y="49672875"/>
          <a:ext cx="304800" cy="1073012"/>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152400</xdr:rowOff>
    </xdr:to>
    <xdr:sp macro="" textlink="">
      <xdr:nvSpPr>
        <xdr:cNvPr id="33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3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152400</xdr:rowOff>
    </xdr:to>
    <xdr:sp macro="" textlink="">
      <xdr:nvSpPr>
        <xdr:cNvPr id="33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3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152400</xdr:rowOff>
    </xdr:to>
    <xdr:sp macro="" textlink="">
      <xdr:nvSpPr>
        <xdr:cNvPr id="33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3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152400</xdr:rowOff>
    </xdr:to>
    <xdr:sp macro="" textlink="">
      <xdr:nvSpPr>
        <xdr:cNvPr id="33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3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152400</xdr:rowOff>
    </xdr:to>
    <xdr:sp macro="" textlink="">
      <xdr:nvSpPr>
        <xdr:cNvPr id="33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30000}"/>
            </a:ext>
          </a:extLst>
        </xdr:cNvPr>
        <xdr:cNvSpPr>
          <a:spLocks noChangeAspect="1" noChangeArrowheads="1"/>
        </xdr:cNvSpPr>
      </xdr:nvSpPr>
      <xdr:spPr bwMode="auto">
        <a:xfrm>
          <a:off x="5419725" y="49482375"/>
          <a:ext cx="304800" cy="9144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3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3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3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3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3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3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D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E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F04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005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105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2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3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4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5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6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705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805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905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A05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133350</xdr:rowOff>
    </xdr:to>
    <xdr:sp macro="" textlink="">
      <xdr:nvSpPr>
        <xdr:cNvPr id="33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B050000}"/>
            </a:ext>
          </a:extLst>
        </xdr:cNvPr>
        <xdr:cNvSpPr>
          <a:spLocks noChangeAspect="1" noChangeArrowheads="1"/>
        </xdr:cNvSpPr>
      </xdr:nvSpPr>
      <xdr:spPr bwMode="auto">
        <a:xfrm>
          <a:off x="5419725" y="49672875"/>
          <a:ext cx="304800" cy="43815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C05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D05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E05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F05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276225</xdr:rowOff>
    </xdr:to>
    <xdr:sp macro="" textlink="">
      <xdr:nvSpPr>
        <xdr:cNvPr id="33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0050000}"/>
            </a:ext>
          </a:extLst>
        </xdr:cNvPr>
        <xdr:cNvSpPr>
          <a:spLocks noChangeAspect="1" noChangeArrowheads="1"/>
        </xdr:cNvSpPr>
      </xdr:nvSpPr>
      <xdr:spPr bwMode="auto">
        <a:xfrm>
          <a:off x="5419725" y="49672875"/>
          <a:ext cx="304800" cy="581025"/>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96078</xdr:rowOff>
    </xdr:to>
    <xdr:sp macro="" textlink="">
      <xdr:nvSpPr>
        <xdr:cNvPr id="33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5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96078</xdr:rowOff>
    </xdr:to>
    <xdr:sp macro="" textlink="">
      <xdr:nvSpPr>
        <xdr:cNvPr id="33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5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96078</xdr:rowOff>
    </xdr:to>
    <xdr:sp macro="" textlink="">
      <xdr:nvSpPr>
        <xdr:cNvPr id="33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5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96078</xdr:rowOff>
    </xdr:to>
    <xdr:sp macro="" textlink="">
      <xdr:nvSpPr>
        <xdr:cNvPr id="33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5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220</xdr:row>
      <xdr:rowOff>0</xdr:rowOff>
    </xdr:from>
    <xdr:to>
      <xdr:col>5</xdr:col>
      <xdr:colOff>304800</xdr:colOff>
      <xdr:row>226</xdr:row>
      <xdr:rowOff>96078</xdr:rowOff>
    </xdr:to>
    <xdr:sp macro="" textlink="">
      <xdr:nvSpPr>
        <xdr:cNvPr id="33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50000}"/>
            </a:ext>
          </a:extLst>
        </xdr:cNvPr>
        <xdr:cNvSpPr>
          <a:spLocks noChangeAspect="1" noChangeArrowheads="1"/>
        </xdr:cNvSpPr>
      </xdr:nvSpPr>
      <xdr:spPr bwMode="auto">
        <a:xfrm>
          <a:off x="5419725" y="49672875"/>
          <a:ext cx="304800" cy="1020003"/>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108916</xdr:rowOff>
    </xdr:to>
    <xdr:sp macro="" textlink="">
      <xdr:nvSpPr>
        <xdr:cNvPr id="33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605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108916</xdr:rowOff>
    </xdr:to>
    <xdr:sp macro="" textlink="">
      <xdr:nvSpPr>
        <xdr:cNvPr id="33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705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108916</xdr:rowOff>
    </xdr:to>
    <xdr:sp macro="" textlink="">
      <xdr:nvSpPr>
        <xdr:cNvPr id="33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805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108916</xdr:rowOff>
    </xdr:to>
    <xdr:sp macro="" textlink="">
      <xdr:nvSpPr>
        <xdr:cNvPr id="33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905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219</xdr:row>
      <xdr:rowOff>0</xdr:rowOff>
    </xdr:from>
    <xdr:to>
      <xdr:col>5</xdr:col>
      <xdr:colOff>304800</xdr:colOff>
      <xdr:row>222</xdr:row>
      <xdr:rowOff>108916</xdr:rowOff>
    </xdr:to>
    <xdr:sp macro="" textlink="">
      <xdr:nvSpPr>
        <xdr:cNvPr id="33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A050000}"/>
            </a:ext>
          </a:extLst>
        </xdr:cNvPr>
        <xdr:cNvSpPr>
          <a:spLocks noChangeAspect="1" noChangeArrowheads="1"/>
        </xdr:cNvSpPr>
      </xdr:nvSpPr>
      <xdr:spPr bwMode="auto">
        <a:xfrm>
          <a:off x="5419725" y="49482375"/>
          <a:ext cx="304800" cy="870916"/>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B05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C05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D05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E05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419100</xdr:rowOff>
    </xdr:to>
    <xdr:sp macro="" textlink="">
      <xdr:nvSpPr>
        <xdr:cNvPr id="33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F050000}"/>
            </a:ext>
          </a:extLst>
        </xdr:cNvPr>
        <xdr:cNvSpPr>
          <a:spLocks noChangeAspect="1" noChangeArrowheads="1"/>
        </xdr:cNvSpPr>
      </xdr:nvSpPr>
      <xdr:spPr bwMode="auto">
        <a:xfrm>
          <a:off x="5419725" y="49672875"/>
          <a:ext cx="304800" cy="723900"/>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0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1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133350</xdr:rowOff>
    </xdr:to>
    <xdr:sp macro="" textlink="">
      <xdr:nvSpPr>
        <xdr:cNvPr id="33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4050000}"/>
            </a:ext>
          </a:extLst>
        </xdr:cNvPr>
        <xdr:cNvSpPr>
          <a:spLocks noChangeAspect="1" noChangeArrowheads="1"/>
        </xdr:cNvSpPr>
      </xdr:nvSpPr>
      <xdr:spPr bwMode="auto">
        <a:xfrm>
          <a:off x="5419725" y="49672875"/>
          <a:ext cx="304800" cy="866775"/>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133349</xdr:rowOff>
    </xdr:to>
    <xdr:sp macro="" textlink="">
      <xdr:nvSpPr>
        <xdr:cNvPr id="33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505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133349</xdr:rowOff>
    </xdr:to>
    <xdr:sp macro="" textlink="">
      <xdr:nvSpPr>
        <xdr:cNvPr id="33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605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133349</xdr:rowOff>
    </xdr:to>
    <xdr:sp macro="" textlink="">
      <xdr:nvSpPr>
        <xdr:cNvPr id="33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705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133349</xdr:rowOff>
    </xdr:to>
    <xdr:sp macro="" textlink="">
      <xdr:nvSpPr>
        <xdr:cNvPr id="33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805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133349</xdr:rowOff>
    </xdr:to>
    <xdr:sp macro="" textlink="">
      <xdr:nvSpPr>
        <xdr:cNvPr id="33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9050000}"/>
            </a:ext>
          </a:extLst>
        </xdr:cNvPr>
        <xdr:cNvSpPr>
          <a:spLocks noChangeAspect="1" noChangeArrowheads="1"/>
        </xdr:cNvSpPr>
      </xdr:nvSpPr>
      <xdr:spPr bwMode="auto">
        <a:xfrm>
          <a:off x="5419725" y="49672875"/>
          <a:ext cx="304800" cy="866774"/>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2899</xdr:rowOff>
    </xdr:to>
    <xdr:sp macro="" textlink="">
      <xdr:nvSpPr>
        <xdr:cNvPr id="33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A05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2899</xdr:rowOff>
    </xdr:to>
    <xdr:sp macro="" textlink="">
      <xdr:nvSpPr>
        <xdr:cNvPr id="33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B05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2899</xdr:rowOff>
    </xdr:to>
    <xdr:sp macro="" textlink="">
      <xdr:nvSpPr>
        <xdr:cNvPr id="33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C05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2899</xdr:rowOff>
    </xdr:to>
    <xdr:sp macro="" textlink="">
      <xdr:nvSpPr>
        <xdr:cNvPr id="33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D05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222</xdr:row>
      <xdr:rowOff>2899</xdr:rowOff>
    </xdr:to>
    <xdr:sp macro="" textlink="">
      <xdr:nvSpPr>
        <xdr:cNvPr id="33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E050000}"/>
            </a:ext>
          </a:extLst>
        </xdr:cNvPr>
        <xdr:cNvSpPr>
          <a:spLocks noChangeAspect="1" noChangeArrowheads="1"/>
        </xdr:cNvSpPr>
      </xdr:nvSpPr>
      <xdr:spPr bwMode="auto">
        <a:xfrm>
          <a:off x="5419725" y="49672875"/>
          <a:ext cx="304800" cy="736324"/>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332133</xdr:rowOff>
    </xdr:to>
    <xdr:sp macro="" textlink="">
      <xdr:nvSpPr>
        <xdr:cNvPr id="33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F05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332133</xdr:rowOff>
    </xdr:to>
    <xdr:sp macro="" textlink="">
      <xdr:nvSpPr>
        <xdr:cNvPr id="33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005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332133</xdr:rowOff>
    </xdr:to>
    <xdr:sp macro="" textlink="">
      <xdr:nvSpPr>
        <xdr:cNvPr id="33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105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332133</xdr:rowOff>
    </xdr:to>
    <xdr:sp macro="" textlink="">
      <xdr:nvSpPr>
        <xdr:cNvPr id="33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205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332133</xdr:rowOff>
    </xdr:to>
    <xdr:sp macro="" textlink="">
      <xdr:nvSpPr>
        <xdr:cNvPr id="33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3050000}"/>
            </a:ext>
          </a:extLst>
        </xdr:cNvPr>
        <xdr:cNvSpPr>
          <a:spLocks noChangeAspect="1" noChangeArrowheads="1"/>
        </xdr:cNvSpPr>
      </xdr:nvSpPr>
      <xdr:spPr bwMode="auto">
        <a:xfrm>
          <a:off x="5419725" y="49672875"/>
          <a:ext cx="304800" cy="636933"/>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4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5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6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7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8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9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A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B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C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221</xdr:row>
      <xdr:rowOff>85725</xdr:rowOff>
    </xdr:to>
    <xdr:sp macro="" textlink="">
      <xdr:nvSpPr>
        <xdr:cNvPr id="33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D050000}"/>
            </a:ext>
          </a:extLst>
        </xdr:cNvPr>
        <xdr:cNvSpPr>
          <a:spLocks noChangeAspect="1" noChangeArrowheads="1"/>
        </xdr:cNvSpPr>
      </xdr:nvSpPr>
      <xdr:spPr bwMode="auto">
        <a:xfrm>
          <a:off x="5419725" y="49672875"/>
          <a:ext cx="304800" cy="390525"/>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E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3F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0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1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2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3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4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5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6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7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8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9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A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B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220</xdr:row>
      <xdr:rowOff>0</xdr:rowOff>
    </xdr:from>
    <xdr:to>
      <xdr:col>5</xdr:col>
      <xdr:colOff>304800</xdr:colOff>
      <xdr:row>220</xdr:row>
      <xdr:rowOff>190500</xdr:rowOff>
    </xdr:to>
    <xdr:sp macro="" textlink="">
      <xdr:nvSpPr>
        <xdr:cNvPr id="33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C050000}"/>
            </a:ext>
          </a:extLst>
        </xdr:cNvPr>
        <xdr:cNvSpPr>
          <a:spLocks noChangeAspect="1" noChangeArrowheads="1"/>
        </xdr:cNvSpPr>
      </xdr:nvSpPr>
      <xdr:spPr bwMode="auto">
        <a:xfrm>
          <a:off x="5419725" y="4967287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3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D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3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E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4F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0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1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2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3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4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5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6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7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8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9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A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B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C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D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E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5F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371475</xdr:rowOff>
    </xdr:to>
    <xdr:sp macro="" textlink="">
      <xdr:nvSpPr>
        <xdr:cNvPr id="34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0050000}"/>
            </a:ext>
          </a:extLst>
        </xdr:cNvPr>
        <xdr:cNvSpPr>
          <a:spLocks noChangeAspect="1" noChangeArrowheads="1"/>
        </xdr:cNvSpPr>
      </xdr:nvSpPr>
      <xdr:spPr bwMode="auto">
        <a:xfrm>
          <a:off x="5419725" y="629126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4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1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4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2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4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3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4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4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4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5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6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7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8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9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A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B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C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D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E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6F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4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0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4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1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4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2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4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3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4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4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101462</xdr:rowOff>
    </xdr:to>
    <xdr:sp macro="" textlink="">
      <xdr:nvSpPr>
        <xdr:cNvPr id="34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505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101462</xdr:rowOff>
    </xdr:to>
    <xdr:sp macro="" textlink="">
      <xdr:nvSpPr>
        <xdr:cNvPr id="34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605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101462</xdr:rowOff>
    </xdr:to>
    <xdr:sp macro="" textlink="">
      <xdr:nvSpPr>
        <xdr:cNvPr id="34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705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101462</xdr:rowOff>
    </xdr:to>
    <xdr:sp macro="" textlink="">
      <xdr:nvSpPr>
        <xdr:cNvPr id="34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805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101462</xdr:rowOff>
    </xdr:to>
    <xdr:sp macro="" textlink="">
      <xdr:nvSpPr>
        <xdr:cNvPr id="34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9050000}"/>
            </a:ext>
          </a:extLst>
        </xdr:cNvPr>
        <xdr:cNvSpPr>
          <a:spLocks noChangeAspect="1" noChangeArrowheads="1"/>
        </xdr:cNvSpPr>
      </xdr:nvSpPr>
      <xdr:spPr bwMode="auto">
        <a:xfrm>
          <a:off x="5419725" y="62912625"/>
          <a:ext cx="304800" cy="1377812"/>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A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B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C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D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E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7F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0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1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2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3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4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5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6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7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8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9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A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B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C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D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E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8F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0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1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4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2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3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4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5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6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7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48453</xdr:rowOff>
    </xdr:to>
    <xdr:sp macro="" textlink="">
      <xdr:nvSpPr>
        <xdr:cNvPr id="34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805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48453</xdr:rowOff>
    </xdr:to>
    <xdr:sp macro="" textlink="">
      <xdr:nvSpPr>
        <xdr:cNvPr id="34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905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48453</xdr:rowOff>
    </xdr:to>
    <xdr:sp macro="" textlink="">
      <xdr:nvSpPr>
        <xdr:cNvPr id="34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A05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48453</xdr:rowOff>
    </xdr:to>
    <xdr:sp macro="" textlink="">
      <xdr:nvSpPr>
        <xdr:cNvPr id="34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B05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270</xdr:row>
      <xdr:rowOff>0</xdr:rowOff>
    </xdr:from>
    <xdr:to>
      <xdr:col>5</xdr:col>
      <xdr:colOff>304800</xdr:colOff>
      <xdr:row>272</xdr:row>
      <xdr:rowOff>48453</xdr:rowOff>
    </xdr:to>
    <xdr:sp macro="" textlink="">
      <xdr:nvSpPr>
        <xdr:cNvPr id="34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C050000}"/>
            </a:ext>
          </a:extLst>
        </xdr:cNvPr>
        <xdr:cNvSpPr>
          <a:spLocks noChangeAspect="1" noChangeArrowheads="1"/>
        </xdr:cNvSpPr>
      </xdr:nvSpPr>
      <xdr:spPr bwMode="auto">
        <a:xfrm>
          <a:off x="5419725" y="62912625"/>
          <a:ext cx="304800" cy="132480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D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E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9F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0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4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1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2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3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4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5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323850</xdr:rowOff>
    </xdr:to>
    <xdr:sp macro="" textlink="">
      <xdr:nvSpPr>
        <xdr:cNvPr id="34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6050000}"/>
            </a:ext>
          </a:extLst>
        </xdr:cNvPr>
        <xdr:cNvSpPr>
          <a:spLocks noChangeAspect="1" noChangeArrowheads="1"/>
        </xdr:cNvSpPr>
      </xdr:nvSpPr>
      <xdr:spPr bwMode="auto">
        <a:xfrm>
          <a:off x="5419725" y="62912625"/>
          <a:ext cx="304800" cy="117157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323849</xdr:rowOff>
    </xdr:to>
    <xdr:sp macro="" textlink="">
      <xdr:nvSpPr>
        <xdr:cNvPr id="34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705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323849</xdr:rowOff>
    </xdr:to>
    <xdr:sp macro="" textlink="">
      <xdr:nvSpPr>
        <xdr:cNvPr id="34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805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323849</xdr:rowOff>
    </xdr:to>
    <xdr:sp macro="" textlink="">
      <xdr:nvSpPr>
        <xdr:cNvPr id="34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905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323849</xdr:rowOff>
    </xdr:to>
    <xdr:sp macro="" textlink="">
      <xdr:nvSpPr>
        <xdr:cNvPr id="34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A05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323849</xdr:rowOff>
    </xdr:to>
    <xdr:sp macro="" textlink="">
      <xdr:nvSpPr>
        <xdr:cNvPr id="34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B050000}"/>
            </a:ext>
          </a:extLst>
        </xdr:cNvPr>
        <xdr:cNvSpPr>
          <a:spLocks noChangeAspect="1" noChangeArrowheads="1"/>
        </xdr:cNvSpPr>
      </xdr:nvSpPr>
      <xdr:spPr bwMode="auto">
        <a:xfrm>
          <a:off x="5419725" y="62912625"/>
          <a:ext cx="304800" cy="117157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193399</xdr:rowOff>
    </xdr:to>
    <xdr:sp macro="" textlink="">
      <xdr:nvSpPr>
        <xdr:cNvPr id="34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C05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193399</xdr:rowOff>
    </xdr:to>
    <xdr:sp macro="" textlink="">
      <xdr:nvSpPr>
        <xdr:cNvPr id="34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D05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193399</xdr:rowOff>
    </xdr:to>
    <xdr:sp macro="" textlink="">
      <xdr:nvSpPr>
        <xdr:cNvPr id="34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E05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193399</xdr:rowOff>
    </xdr:to>
    <xdr:sp macro="" textlink="">
      <xdr:nvSpPr>
        <xdr:cNvPr id="34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AF05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193399</xdr:rowOff>
    </xdr:to>
    <xdr:sp macro="" textlink="">
      <xdr:nvSpPr>
        <xdr:cNvPr id="34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0050000}"/>
            </a:ext>
          </a:extLst>
        </xdr:cNvPr>
        <xdr:cNvSpPr>
          <a:spLocks noChangeAspect="1" noChangeArrowheads="1"/>
        </xdr:cNvSpPr>
      </xdr:nvSpPr>
      <xdr:spPr bwMode="auto">
        <a:xfrm>
          <a:off x="5419725" y="62912625"/>
          <a:ext cx="304800" cy="1041124"/>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4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105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4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205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5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305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5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405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5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505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6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7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8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9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A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B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C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D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E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BF05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1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0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1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1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1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2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1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3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1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4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1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5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1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6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2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7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2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8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2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9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52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A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52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B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52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C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52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D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187187</xdr:rowOff>
    </xdr:to>
    <xdr:sp macro="" textlink="">
      <xdr:nvSpPr>
        <xdr:cNvPr id="352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E050000}"/>
            </a:ext>
          </a:extLst>
        </xdr:cNvPr>
        <xdr:cNvSpPr>
          <a:spLocks noChangeAspect="1" noChangeArrowheads="1"/>
        </xdr:cNvSpPr>
      </xdr:nvSpPr>
      <xdr:spPr bwMode="auto">
        <a:xfrm>
          <a:off x="5419725" y="62912625"/>
          <a:ext cx="304800" cy="930137"/>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2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CF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2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0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3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1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3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2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3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3050000}"/>
            </a:ext>
          </a:extLst>
        </xdr:cNvPr>
        <xdr:cNvSpPr>
          <a:spLocks noChangeAspect="1" noChangeArrowheads="1"/>
        </xdr:cNvSpPr>
      </xdr:nvSpPr>
      <xdr:spPr bwMode="auto">
        <a:xfrm>
          <a:off x="5419725" y="62912625"/>
          <a:ext cx="304800" cy="9906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3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4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3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5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3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6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3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7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3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8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53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9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53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A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54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B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54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C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192570</xdr:rowOff>
    </xdr:to>
    <xdr:sp macro="" textlink="">
      <xdr:nvSpPr>
        <xdr:cNvPr id="354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D050000}"/>
            </a:ext>
          </a:extLst>
        </xdr:cNvPr>
        <xdr:cNvSpPr>
          <a:spLocks noChangeAspect="1" noChangeArrowheads="1"/>
        </xdr:cNvSpPr>
      </xdr:nvSpPr>
      <xdr:spPr bwMode="auto">
        <a:xfrm>
          <a:off x="5419725" y="62912625"/>
          <a:ext cx="304800" cy="1030770"/>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47625</xdr:rowOff>
    </xdr:to>
    <xdr:sp macro="" textlink="">
      <xdr:nvSpPr>
        <xdr:cNvPr id="354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E05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47625</xdr:rowOff>
    </xdr:to>
    <xdr:sp macro="" textlink="">
      <xdr:nvSpPr>
        <xdr:cNvPr id="354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DF05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47625</xdr:rowOff>
    </xdr:to>
    <xdr:sp macro="" textlink="">
      <xdr:nvSpPr>
        <xdr:cNvPr id="354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005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47625</xdr:rowOff>
    </xdr:to>
    <xdr:sp macro="" textlink="">
      <xdr:nvSpPr>
        <xdr:cNvPr id="354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105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47625</xdr:rowOff>
    </xdr:to>
    <xdr:sp macro="" textlink="">
      <xdr:nvSpPr>
        <xdr:cNvPr id="354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2050000}"/>
            </a:ext>
          </a:extLst>
        </xdr:cNvPr>
        <xdr:cNvSpPr>
          <a:spLocks noChangeAspect="1" noChangeArrowheads="1"/>
        </xdr:cNvSpPr>
      </xdr:nvSpPr>
      <xdr:spPr bwMode="auto">
        <a:xfrm>
          <a:off x="5419725" y="62722125"/>
          <a:ext cx="304800" cy="12192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4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3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4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4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5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5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5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6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5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705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5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8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5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9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5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A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5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B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5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C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5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D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5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E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6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EF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6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0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6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1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6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2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6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3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6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4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6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5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133350</xdr:rowOff>
    </xdr:to>
    <xdr:sp macro="" textlink="">
      <xdr:nvSpPr>
        <xdr:cNvPr id="356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6050000}"/>
            </a:ext>
          </a:extLst>
        </xdr:cNvPr>
        <xdr:cNvSpPr>
          <a:spLocks noChangeAspect="1" noChangeArrowheads="1"/>
        </xdr:cNvSpPr>
      </xdr:nvSpPr>
      <xdr:spPr bwMode="auto">
        <a:xfrm>
          <a:off x="5419725" y="62912625"/>
          <a:ext cx="304800" cy="74295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6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7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6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8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7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9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7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A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7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B050000}"/>
            </a:ext>
          </a:extLst>
        </xdr:cNvPr>
        <xdr:cNvSpPr>
          <a:spLocks noChangeAspect="1" noChangeArrowheads="1"/>
        </xdr:cNvSpPr>
      </xdr:nvSpPr>
      <xdr:spPr bwMode="auto">
        <a:xfrm>
          <a:off x="5419725" y="62912625"/>
          <a:ext cx="304800" cy="885825"/>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51766</xdr:rowOff>
    </xdr:to>
    <xdr:sp macro="" textlink="">
      <xdr:nvSpPr>
        <xdr:cNvPr id="357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C05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51766</xdr:rowOff>
    </xdr:to>
    <xdr:sp macro="" textlink="">
      <xdr:nvSpPr>
        <xdr:cNvPr id="357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D05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51766</xdr:rowOff>
    </xdr:to>
    <xdr:sp macro="" textlink="">
      <xdr:nvSpPr>
        <xdr:cNvPr id="357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E05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51766</xdr:rowOff>
    </xdr:to>
    <xdr:sp macro="" textlink="">
      <xdr:nvSpPr>
        <xdr:cNvPr id="357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FF05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269</xdr:row>
      <xdr:rowOff>0</xdr:rowOff>
    </xdr:from>
    <xdr:to>
      <xdr:col>5</xdr:col>
      <xdr:colOff>304800</xdr:colOff>
      <xdr:row>272</xdr:row>
      <xdr:rowOff>51766</xdr:rowOff>
    </xdr:to>
    <xdr:sp macro="" textlink="">
      <xdr:nvSpPr>
        <xdr:cNvPr id="357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0060000}"/>
            </a:ext>
          </a:extLst>
        </xdr:cNvPr>
        <xdr:cNvSpPr>
          <a:spLocks noChangeAspect="1" noChangeArrowheads="1"/>
        </xdr:cNvSpPr>
      </xdr:nvSpPr>
      <xdr:spPr bwMode="auto">
        <a:xfrm>
          <a:off x="5419725" y="62722125"/>
          <a:ext cx="304800" cy="1175716"/>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7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106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7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206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8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306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8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406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190500</xdr:rowOff>
    </xdr:to>
    <xdr:sp macro="" textlink="">
      <xdr:nvSpPr>
        <xdr:cNvPr id="358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5060000}"/>
            </a:ext>
          </a:extLst>
        </xdr:cNvPr>
        <xdr:cNvSpPr>
          <a:spLocks noChangeAspect="1" noChangeArrowheads="1"/>
        </xdr:cNvSpPr>
      </xdr:nvSpPr>
      <xdr:spPr bwMode="auto">
        <a:xfrm>
          <a:off x="5419725" y="62912625"/>
          <a:ext cx="304800" cy="1028700"/>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58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606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58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706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58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806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58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906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189258</xdr:rowOff>
    </xdr:to>
    <xdr:sp macro="" textlink="">
      <xdr:nvSpPr>
        <xdr:cNvPr id="358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A060000}"/>
            </a:ext>
          </a:extLst>
        </xdr:cNvPr>
        <xdr:cNvSpPr>
          <a:spLocks noChangeAspect="1" noChangeArrowheads="1"/>
        </xdr:cNvSpPr>
      </xdr:nvSpPr>
      <xdr:spPr bwMode="auto">
        <a:xfrm>
          <a:off x="5419725" y="62912625"/>
          <a:ext cx="304800" cy="941733"/>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8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B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8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C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9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D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9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E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9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0F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9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0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9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1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9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2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9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3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271</xdr:row>
      <xdr:rowOff>85725</xdr:rowOff>
    </xdr:to>
    <xdr:sp macro="" textlink="">
      <xdr:nvSpPr>
        <xdr:cNvPr id="359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4060000}"/>
            </a:ext>
          </a:extLst>
        </xdr:cNvPr>
        <xdr:cNvSpPr>
          <a:spLocks noChangeAspect="1" noChangeArrowheads="1"/>
        </xdr:cNvSpPr>
      </xdr:nvSpPr>
      <xdr:spPr bwMode="auto">
        <a:xfrm>
          <a:off x="5419725" y="62912625"/>
          <a:ext cx="304800" cy="695325"/>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59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5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59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6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7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8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9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3"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A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4"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B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5"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C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6"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D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7"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E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8"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1F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09"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0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10"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1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11"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2060000}"/>
            </a:ext>
          </a:extLst>
        </xdr:cNvPr>
        <xdr:cNvSpPr>
          <a:spLocks noChangeAspect="1" noChangeArrowheads="1"/>
        </xdr:cNvSpPr>
      </xdr:nvSpPr>
      <xdr:spPr bwMode="auto">
        <a:xfrm>
          <a:off x="5419725" y="62912625"/>
          <a:ext cx="304800" cy="190500"/>
        </a:xfrm>
        <a:prstGeom prst="rect">
          <a:avLst/>
        </a:prstGeom>
        <a:noFill/>
      </xdr:spPr>
    </xdr:sp>
    <xdr:clientData/>
  </xdr:twoCellAnchor>
  <xdr:twoCellAnchor editAs="oneCell">
    <xdr:from>
      <xdr:col>5</xdr:col>
      <xdr:colOff>0</xdr:colOff>
      <xdr:row>270</xdr:row>
      <xdr:rowOff>0</xdr:rowOff>
    </xdr:from>
    <xdr:to>
      <xdr:col>5</xdr:col>
      <xdr:colOff>304800</xdr:colOff>
      <xdr:row>270</xdr:row>
      <xdr:rowOff>190500</xdr:rowOff>
    </xdr:to>
    <xdr:sp macro="" textlink="">
      <xdr:nvSpPr>
        <xdr:cNvPr id="3612" name="AutoShape 7" descr="whatsapp_16x16">
          <a:hlinkClick xmlns:r="http://schemas.openxmlformats.org/officeDocument/2006/relationships" r:id="rId1" tgtFrame="_blank"/>
          <a:extLst>
            <a:ext uri="{FF2B5EF4-FFF2-40B4-BE49-F238E27FC236}">
              <a16:creationId xmlns:a16="http://schemas.microsoft.com/office/drawing/2014/main" xmlns="" id="{00000000-0008-0000-0500-000023060000}"/>
            </a:ext>
          </a:extLst>
        </xdr:cNvPr>
        <xdr:cNvSpPr>
          <a:spLocks noChangeAspect="1" noChangeArrowheads="1"/>
        </xdr:cNvSpPr>
      </xdr:nvSpPr>
      <xdr:spPr bwMode="auto">
        <a:xfrm>
          <a:off x="5419725" y="62912625"/>
          <a:ext cx="304800" cy="190500"/>
        </a:xfrm>
        <a:prstGeom prst="rect">
          <a:avLst/>
        </a:prstGeom>
        <a:noFill/>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295275</xdr:colOff>
      <xdr:row>0</xdr:row>
      <xdr:rowOff>123825</xdr:rowOff>
    </xdr:from>
    <xdr:to>
      <xdr:col>2</xdr:col>
      <xdr:colOff>323850</xdr:colOff>
      <xdr:row>4</xdr:row>
      <xdr:rowOff>142875</xdr:rowOff>
    </xdr:to>
    <xdr:pic>
      <xdr:nvPicPr>
        <xdr:cNvPr id="3" name="Picture 1">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5275" y="123825"/>
          <a:ext cx="885825" cy="895350"/>
        </a:xfrm>
        <a:prstGeom prst="rect">
          <a:avLst/>
        </a:prstGeom>
        <a:noFill/>
        <a:ln w="9525">
          <a:noFill/>
          <a:miter lim="800000"/>
          <a:headEnd/>
          <a:tailEnd/>
        </a:ln>
      </xdr:spPr>
    </xdr:pic>
    <xdr:clientData/>
  </xdr:twoCellAnchor>
  <xdr:twoCellAnchor editAs="oneCell">
    <xdr:from>
      <xdr:col>6</xdr:col>
      <xdr:colOff>0</xdr:colOff>
      <xdr:row>53</xdr:row>
      <xdr:rowOff>0</xdr:rowOff>
    </xdr:from>
    <xdr:to>
      <xdr:col>6</xdr:col>
      <xdr:colOff>304800</xdr:colOff>
      <xdr:row>55</xdr:row>
      <xdr:rowOff>123825</xdr:rowOff>
    </xdr:to>
    <xdr:sp macro="" textlink="">
      <xdr:nvSpPr>
        <xdr:cNvPr id="4"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3542525"/>
          <a:ext cx="304800" cy="952500"/>
        </a:xfrm>
        <a:prstGeom prst="rect">
          <a:avLst/>
        </a:prstGeom>
        <a:noFill/>
      </xdr:spPr>
    </xdr:sp>
    <xdr:clientData/>
  </xdr:twoCellAnchor>
  <xdr:twoCellAnchor editAs="oneCell">
    <xdr:from>
      <xdr:col>6</xdr:col>
      <xdr:colOff>0</xdr:colOff>
      <xdr:row>53</xdr:row>
      <xdr:rowOff>0</xdr:rowOff>
    </xdr:from>
    <xdr:to>
      <xdr:col>6</xdr:col>
      <xdr:colOff>304800</xdr:colOff>
      <xdr:row>55</xdr:row>
      <xdr:rowOff>123825</xdr:rowOff>
    </xdr:to>
    <xdr:sp macro="" textlink="">
      <xdr:nvSpPr>
        <xdr:cNvPr id="5"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3542525"/>
          <a:ext cx="304800" cy="952500"/>
        </a:xfrm>
        <a:prstGeom prst="rect">
          <a:avLst/>
        </a:prstGeom>
        <a:noFill/>
      </xdr:spPr>
    </xdr:sp>
    <xdr:clientData/>
  </xdr:twoCellAnchor>
  <xdr:twoCellAnchor editAs="oneCell">
    <xdr:from>
      <xdr:col>6</xdr:col>
      <xdr:colOff>0</xdr:colOff>
      <xdr:row>53</xdr:row>
      <xdr:rowOff>0</xdr:rowOff>
    </xdr:from>
    <xdr:to>
      <xdr:col>6</xdr:col>
      <xdr:colOff>304800</xdr:colOff>
      <xdr:row>55</xdr:row>
      <xdr:rowOff>123825</xdr:rowOff>
    </xdr:to>
    <xdr:sp macro="" textlink="">
      <xdr:nvSpPr>
        <xdr:cNvPr id="6"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3542525"/>
          <a:ext cx="304800" cy="952500"/>
        </a:xfrm>
        <a:prstGeom prst="rect">
          <a:avLst/>
        </a:prstGeom>
        <a:noFill/>
      </xdr:spPr>
    </xdr:sp>
    <xdr:clientData/>
  </xdr:twoCellAnchor>
  <xdr:twoCellAnchor editAs="oneCell">
    <xdr:from>
      <xdr:col>6</xdr:col>
      <xdr:colOff>0</xdr:colOff>
      <xdr:row>53</xdr:row>
      <xdr:rowOff>0</xdr:rowOff>
    </xdr:from>
    <xdr:to>
      <xdr:col>6</xdr:col>
      <xdr:colOff>304800</xdr:colOff>
      <xdr:row>55</xdr:row>
      <xdr:rowOff>123825</xdr:rowOff>
    </xdr:to>
    <xdr:sp macro="" textlink="">
      <xdr:nvSpPr>
        <xdr:cNvPr id="7"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3542525"/>
          <a:ext cx="304800" cy="952500"/>
        </a:xfrm>
        <a:prstGeom prst="rect">
          <a:avLst/>
        </a:prstGeom>
        <a:noFill/>
      </xdr:spPr>
    </xdr:sp>
    <xdr:clientData/>
  </xdr:twoCellAnchor>
  <xdr:twoCellAnchor editAs="oneCell">
    <xdr:from>
      <xdr:col>6</xdr:col>
      <xdr:colOff>0</xdr:colOff>
      <xdr:row>53</xdr:row>
      <xdr:rowOff>0</xdr:rowOff>
    </xdr:from>
    <xdr:to>
      <xdr:col>6</xdr:col>
      <xdr:colOff>304800</xdr:colOff>
      <xdr:row>55</xdr:row>
      <xdr:rowOff>123825</xdr:rowOff>
    </xdr:to>
    <xdr:sp macro="" textlink="">
      <xdr:nvSpPr>
        <xdr:cNvPr id="8"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3542525"/>
          <a:ext cx="304800" cy="952500"/>
        </a:xfrm>
        <a:prstGeom prst="rect">
          <a:avLst/>
        </a:prstGeom>
        <a:noFill/>
      </xdr:spPr>
    </xdr:sp>
    <xdr:clientData/>
  </xdr:twoCellAnchor>
  <xdr:twoCellAnchor editAs="oneCell">
    <xdr:from>
      <xdr:col>6</xdr:col>
      <xdr:colOff>0</xdr:colOff>
      <xdr:row>54</xdr:row>
      <xdr:rowOff>0</xdr:rowOff>
    </xdr:from>
    <xdr:to>
      <xdr:col>6</xdr:col>
      <xdr:colOff>304800</xdr:colOff>
      <xdr:row>55</xdr:row>
      <xdr:rowOff>66675</xdr:rowOff>
    </xdr:to>
    <xdr:sp macro="" textlink="">
      <xdr:nvSpPr>
        <xdr:cNvPr id="9"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3675875"/>
          <a:ext cx="304800" cy="762000"/>
        </a:xfrm>
        <a:prstGeom prst="rect">
          <a:avLst/>
        </a:prstGeom>
        <a:noFill/>
      </xdr:spPr>
    </xdr:sp>
    <xdr:clientData/>
  </xdr:twoCellAnchor>
  <xdr:twoCellAnchor editAs="oneCell">
    <xdr:from>
      <xdr:col>6</xdr:col>
      <xdr:colOff>0</xdr:colOff>
      <xdr:row>54</xdr:row>
      <xdr:rowOff>0</xdr:rowOff>
    </xdr:from>
    <xdr:to>
      <xdr:col>6</xdr:col>
      <xdr:colOff>304800</xdr:colOff>
      <xdr:row>55</xdr:row>
      <xdr:rowOff>66675</xdr:rowOff>
    </xdr:to>
    <xdr:sp macro="" textlink="">
      <xdr:nvSpPr>
        <xdr:cNvPr id="10"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3675875"/>
          <a:ext cx="304800" cy="762000"/>
        </a:xfrm>
        <a:prstGeom prst="rect">
          <a:avLst/>
        </a:prstGeom>
        <a:noFill/>
      </xdr:spPr>
    </xdr:sp>
    <xdr:clientData/>
  </xdr:twoCellAnchor>
  <xdr:twoCellAnchor editAs="oneCell">
    <xdr:from>
      <xdr:col>6</xdr:col>
      <xdr:colOff>0</xdr:colOff>
      <xdr:row>54</xdr:row>
      <xdr:rowOff>0</xdr:rowOff>
    </xdr:from>
    <xdr:to>
      <xdr:col>6</xdr:col>
      <xdr:colOff>304800</xdr:colOff>
      <xdr:row>55</xdr:row>
      <xdr:rowOff>66675</xdr:rowOff>
    </xdr:to>
    <xdr:sp macro="" textlink="">
      <xdr:nvSpPr>
        <xdr:cNvPr id="11"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3675875"/>
          <a:ext cx="304800" cy="762000"/>
        </a:xfrm>
        <a:prstGeom prst="rect">
          <a:avLst/>
        </a:prstGeom>
        <a:noFill/>
      </xdr:spPr>
    </xdr:sp>
    <xdr:clientData/>
  </xdr:twoCellAnchor>
  <xdr:twoCellAnchor editAs="oneCell">
    <xdr:from>
      <xdr:col>6</xdr:col>
      <xdr:colOff>0</xdr:colOff>
      <xdr:row>54</xdr:row>
      <xdr:rowOff>0</xdr:rowOff>
    </xdr:from>
    <xdr:to>
      <xdr:col>6</xdr:col>
      <xdr:colOff>304800</xdr:colOff>
      <xdr:row>55</xdr:row>
      <xdr:rowOff>66675</xdr:rowOff>
    </xdr:to>
    <xdr:sp macro="" textlink="">
      <xdr:nvSpPr>
        <xdr:cNvPr id="12"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3675875"/>
          <a:ext cx="304800" cy="762000"/>
        </a:xfrm>
        <a:prstGeom prst="rect">
          <a:avLst/>
        </a:prstGeom>
        <a:noFill/>
      </xdr:spPr>
    </xdr:sp>
    <xdr:clientData/>
  </xdr:twoCellAnchor>
  <xdr:twoCellAnchor editAs="oneCell">
    <xdr:from>
      <xdr:col>6</xdr:col>
      <xdr:colOff>0</xdr:colOff>
      <xdr:row>54</xdr:row>
      <xdr:rowOff>0</xdr:rowOff>
    </xdr:from>
    <xdr:to>
      <xdr:col>6</xdr:col>
      <xdr:colOff>304800</xdr:colOff>
      <xdr:row>55</xdr:row>
      <xdr:rowOff>66675</xdr:rowOff>
    </xdr:to>
    <xdr:sp macro="" textlink="">
      <xdr:nvSpPr>
        <xdr:cNvPr id="13"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3675875"/>
          <a:ext cx="304800" cy="762000"/>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14"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3675875"/>
          <a:ext cx="304800" cy="619125"/>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15"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3675875"/>
          <a:ext cx="304800" cy="619125"/>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16"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3675875"/>
          <a:ext cx="304800" cy="619125"/>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17"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3675875"/>
          <a:ext cx="304800" cy="619125"/>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18"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3675875"/>
          <a:ext cx="304800" cy="619125"/>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19"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4000000}"/>
            </a:ext>
          </a:extLst>
        </xdr:cNvPr>
        <xdr:cNvSpPr>
          <a:spLocks noChangeAspect="1" noChangeArrowheads="1"/>
        </xdr:cNvSpPr>
      </xdr:nvSpPr>
      <xdr:spPr bwMode="auto">
        <a:xfrm>
          <a:off x="5419725" y="73675875"/>
          <a:ext cx="304800" cy="619125"/>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20"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5000000}"/>
            </a:ext>
          </a:extLst>
        </xdr:cNvPr>
        <xdr:cNvSpPr>
          <a:spLocks noChangeAspect="1" noChangeArrowheads="1"/>
        </xdr:cNvSpPr>
      </xdr:nvSpPr>
      <xdr:spPr bwMode="auto">
        <a:xfrm>
          <a:off x="5419725" y="73675875"/>
          <a:ext cx="304800" cy="619125"/>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21"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6000000}"/>
            </a:ext>
          </a:extLst>
        </xdr:cNvPr>
        <xdr:cNvSpPr>
          <a:spLocks noChangeAspect="1" noChangeArrowheads="1"/>
        </xdr:cNvSpPr>
      </xdr:nvSpPr>
      <xdr:spPr bwMode="auto">
        <a:xfrm>
          <a:off x="5419725" y="73675875"/>
          <a:ext cx="304800" cy="619125"/>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22"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7000000}"/>
            </a:ext>
          </a:extLst>
        </xdr:cNvPr>
        <xdr:cNvSpPr>
          <a:spLocks noChangeAspect="1" noChangeArrowheads="1"/>
        </xdr:cNvSpPr>
      </xdr:nvSpPr>
      <xdr:spPr bwMode="auto">
        <a:xfrm>
          <a:off x="5419725" y="73675875"/>
          <a:ext cx="304800" cy="619125"/>
        </a:xfrm>
        <a:prstGeom prst="rect">
          <a:avLst/>
        </a:prstGeom>
        <a:noFill/>
      </xdr:spPr>
    </xdr:sp>
    <xdr:clientData/>
  </xdr:twoCellAnchor>
  <xdr:twoCellAnchor editAs="oneCell">
    <xdr:from>
      <xdr:col>6</xdr:col>
      <xdr:colOff>0</xdr:colOff>
      <xdr:row>54</xdr:row>
      <xdr:rowOff>0</xdr:rowOff>
    </xdr:from>
    <xdr:to>
      <xdr:col>6</xdr:col>
      <xdr:colOff>304800</xdr:colOff>
      <xdr:row>54</xdr:row>
      <xdr:rowOff>619125</xdr:rowOff>
    </xdr:to>
    <xdr:sp macro="" textlink="">
      <xdr:nvSpPr>
        <xdr:cNvPr id="23" name="AutoShape 7" descr="whatsapp_16x16">
          <a:hlinkClick xmlns:r="http://schemas.openxmlformats.org/officeDocument/2006/relationships" r:id="rId2" tgtFrame="_blank"/>
          <a:extLst>
            <a:ext uri="{FF2B5EF4-FFF2-40B4-BE49-F238E27FC236}">
              <a16:creationId xmlns="" xmlns:a16="http://schemas.microsoft.com/office/drawing/2014/main" id="{00000000-0008-0000-0700-000008000000}"/>
            </a:ext>
          </a:extLst>
        </xdr:cNvPr>
        <xdr:cNvSpPr>
          <a:spLocks noChangeAspect="1" noChangeArrowheads="1"/>
        </xdr:cNvSpPr>
      </xdr:nvSpPr>
      <xdr:spPr bwMode="auto">
        <a:xfrm>
          <a:off x="5419725" y="73675875"/>
          <a:ext cx="304800" cy="619125"/>
        </a:xfrm>
        <a:prstGeom prst="rect">
          <a:avLst/>
        </a:prstGeom>
        <a:noFill/>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228600</xdr:colOff>
      <xdr:row>0</xdr:row>
      <xdr:rowOff>161925</xdr:rowOff>
    </xdr:from>
    <xdr:to>
      <xdr:col>1</xdr:col>
      <xdr:colOff>38100</xdr:colOff>
      <xdr:row>3</xdr:row>
      <xdr:rowOff>47625</xdr:rowOff>
    </xdr:to>
    <xdr:pic>
      <xdr:nvPicPr>
        <xdr:cNvPr id="2"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8600" y="161925"/>
          <a:ext cx="828675" cy="56197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123264</xdr:colOff>
      <xdr:row>1</xdr:row>
      <xdr:rowOff>123265</xdr:rowOff>
    </xdr:from>
    <xdr:to>
      <xdr:col>3</xdr:col>
      <xdr:colOff>806824</xdr:colOff>
      <xdr:row>42</xdr:row>
      <xdr:rowOff>61081</xdr:rowOff>
    </xdr:to>
    <xdr:pic>
      <xdr:nvPicPr>
        <xdr:cNvPr id="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23264" y="369794"/>
          <a:ext cx="6353736" cy="8936140"/>
        </a:xfrm>
        <a:prstGeom prst="rect">
          <a:avLst/>
        </a:prstGeom>
        <a:noFill/>
        <a:ln w="1">
          <a:noFill/>
          <a:miter lim="800000"/>
          <a:headEnd/>
          <a:tailEnd type="none" w="med" len="med"/>
        </a:ln>
        <a:effec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twoCellAnchor editAs="oneCell">
    <xdr:from>
      <xdr:col>3</xdr:col>
      <xdr:colOff>2425213</xdr:colOff>
      <xdr:row>0</xdr:row>
      <xdr:rowOff>36636</xdr:rowOff>
    </xdr:from>
    <xdr:to>
      <xdr:col>8</xdr:col>
      <xdr:colOff>175847</xdr:colOff>
      <xdr:row>0</xdr:row>
      <xdr:rowOff>649978</xdr:rowOff>
    </xdr:to>
    <xdr:pic>
      <xdr:nvPicPr>
        <xdr:cNvPr id="3" name="Imagem 2" descr="SINESP.png">
          <a:extLst>
            <a:ext uri="{FF2B5EF4-FFF2-40B4-BE49-F238E27FC236}">
              <a16:creationId xmlns=""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stretch>
          <a:fillRect/>
        </a:stretch>
      </xdr:blipFill>
      <xdr:spPr>
        <a:xfrm>
          <a:off x="3539638" y="36636"/>
          <a:ext cx="1751134" cy="6133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s03\ditec\de-seor&#231;a\Users\Eduardo\01%20-%20TRABALHOS\01_PROJETOS\2009.06%20-%20CAIXA%20IGUATU\IGUATU\04_PE\PLO\3716-08-CAIXA-AGE-IGUATU-PE-PLO-0101-0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OTA&#199;&#213;ES-L&#233;o(05.07.21)/MAPA/PROJ-DE-125-18-OR&#199;-DT-074-19-SEOR&#199;A-SDS-PLA-CLP-R01-21.05.21-CARLA.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s03\Users\ednum.ribeiro\Desktop\PROJ-DE-125-18-OR&#199;-DT-074-19-SEOR&#199;A-SDS-PLA-CLP-R00_25.01.202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COTA&#199;&#213;ES-L&#233;o(05.07.21)/COTA&#199;&#213;ES-L&#233;o(05.07.21)/MAPA/PROJ-DE-125-18-OR&#199;-DT-074-19-SEOR&#199;A-SDS-PLA-CLP-R01-21.05.21-CARLA.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07-SEOR&#199;A/RELAT&#211;RIO%20E%20ANEXOS%20-%20Novo%20BDI/Anexo%20III%20-%20Demonstrativo%20BDI%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 val="comp_instalação"/>
      <sheetName val="l_sociai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LANILHA"/>
    </sheetNames>
    <sheetDataSet>
      <sheetData sheetId="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l.sociais"/>
      <sheetName val="BDI"/>
      <sheetName val="CRONOGRAMA"/>
      <sheetName val="comp"/>
      <sheetName val="PLANILHA"/>
      <sheetName val="RESUMO"/>
      <sheetName val="ROSTO"/>
      <sheetName val="l_sociais"/>
    </sheetNames>
    <sheetDataSet>
      <sheetData sheetId="0"/>
      <sheetData sheetId="1"/>
      <sheetData sheetId="2"/>
      <sheetData sheetId="3"/>
      <sheetData sheetId="4"/>
      <sheetData sheetId="5"/>
      <sheetData sheetId="6"/>
      <sheetData sheetId="7"/>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074-19-CAPA"/>
      <sheetName val="074.01-19-Edificação"/>
      <sheetName val="074-19-CCU's"/>
      <sheetName val="SERVIÇOS"/>
      <sheetName val="INSUMOS"/>
      <sheetName val="074-19-cotação"/>
      <sheetName val="074-19-CRO"/>
      <sheetName val="074-19-ABC"/>
      <sheetName val="Encargos"/>
      <sheetName val="BDI-Edificações"/>
      <sheetName val="Reajustamento INCC"/>
    </sheetNames>
    <sheetDataSet>
      <sheetData sheetId="0" refreshError="1"/>
      <sheetData sheetId="1">
        <row r="6">
          <cell r="J6">
            <v>44225</v>
          </cell>
        </row>
      </sheetData>
      <sheetData sheetId="2" refreshError="1"/>
      <sheetData sheetId="3" refreshError="1"/>
      <sheetData sheetId="4" refreshError="1"/>
      <sheetData sheetId="5" refreshError="1"/>
      <sheetData sheetId="6">
        <row r="6">
          <cell r="C6" t="str">
            <v>074/2019-SEORÇA-SDS-R01</v>
          </cell>
        </row>
      </sheetData>
      <sheetData sheetId="7" refreshError="1"/>
      <sheetData sheetId="8" refreshError="1"/>
      <sheetData sheetId="9" refreshError="1"/>
      <sheetData sheetId="10">
        <row r="155">
          <cell r="C155">
            <v>1.0174762121189906</v>
          </cell>
        </row>
      </sheetData>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074-19-CAPA"/>
      <sheetName val="088.01-19-Adm"/>
      <sheetName val="074.01-19-Edificação"/>
      <sheetName val="074-19-CCU's"/>
      <sheetName val="SERVIÇOS"/>
      <sheetName val="INSUMOS"/>
      <sheetName val="074-19-cotação"/>
      <sheetName val="Reajustamento INCC"/>
      <sheetName val="074-19-CRO"/>
      <sheetName val="074-19-ABC"/>
      <sheetName val="Encargos"/>
      <sheetName val="BDI-Edificações"/>
    </sheetNames>
    <sheetDataSet>
      <sheetData sheetId="0">
        <row r="20">
          <cell r="C20">
            <v>43815</v>
          </cell>
        </row>
      </sheetData>
      <sheetData sheetId="1" refreshError="1"/>
      <sheetData sheetId="2">
        <row r="7">
          <cell r="H7" t="str">
            <v>PROJ-DE 125-18</v>
          </cell>
        </row>
      </sheetData>
      <sheetData sheetId="3">
        <row r="6">
          <cell r="C6" t="str">
            <v>074/2019-SEORÇA-SDS-R00</v>
          </cell>
        </row>
        <row r="7">
          <cell r="C7" t="str">
            <v>REFORMA DA CRECHE NÚCLEO RURAL JARDIM II</v>
          </cell>
        </row>
      </sheetData>
      <sheetData sheetId="4" refreshError="1"/>
      <sheetData sheetId="5" refreshError="1"/>
      <sheetData sheetId="6" refreshError="1"/>
      <sheetData sheetId="7">
        <row r="155">
          <cell r="C155">
            <v>1.0174762121189906</v>
          </cell>
        </row>
      </sheetData>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074-19-CAPA"/>
      <sheetName val="074.01-19-Edificação"/>
      <sheetName val="074-19-CCU's"/>
      <sheetName val="SERVIÇOS"/>
      <sheetName val="INSUMOS"/>
      <sheetName val="074-19-cotação"/>
      <sheetName val="074-19-CRO"/>
      <sheetName val="074-19-ABC"/>
      <sheetName val="Encargos"/>
      <sheetName val="BDI-Edificações"/>
      <sheetName val="Reajustamento INCC"/>
    </sheetNames>
    <sheetDataSet>
      <sheetData sheetId="0" refreshError="1"/>
      <sheetData sheetId="1">
        <row r="6">
          <cell r="J6">
            <v>44225</v>
          </cell>
        </row>
      </sheetData>
      <sheetData sheetId="2" refreshError="1"/>
      <sheetData sheetId="3" refreshError="1"/>
      <sheetData sheetId="4" refreshError="1"/>
      <sheetData sheetId="5" refreshError="1"/>
      <sheetData sheetId="6">
        <row r="6">
          <cell r="C6" t="str">
            <v>074/2019-SEORÇA-SDS-R01</v>
          </cell>
        </row>
      </sheetData>
      <sheetData sheetId="7" refreshError="1"/>
      <sheetData sheetId="8" refreshError="1"/>
      <sheetData sheetId="9" refreshError="1"/>
      <sheetData sheetId="10">
        <row r="155">
          <cell r="C155">
            <v>1.0174762121189906</v>
          </cell>
        </row>
      </sheetData>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RESULTADOS"/>
      <sheetName val="Edificações COM"/>
      <sheetName val="Edificações SEM"/>
      <sheetName val="Vias Urbanas COM"/>
      <sheetName val="Vias Urbanas SEM"/>
      <sheetName val="Drenagem COM"/>
      <sheetName val="Drenagem SEM"/>
      <sheetName val="Pavimentação e Drenagem COM"/>
      <sheetName val="Pavimentação e Drenagem SEM"/>
      <sheetName val="Paisagismo COM"/>
      <sheetName val="Paisagismo SEM"/>
      <sheetName val="Pequenas Obras COM"/>
      <sheetName val="Pequenas Obras SEM"/>
      <sheetName val="Materiais COM"/>
      <sheetName val="Materiais SEM"/>
      <sheetName val="Quadro Comparativo"/>
      <sheetName val="Quadro Geral"/>
      <sheetName val="Comparativo"/>
      <sheetName val="BDI Matriz"/>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ow r="6">
          <cell r="C6" t="str">
            <v>1º Quartil</v>
          </cell>
          <cell r="D6" t="str">
            <v>Médio</v>
          </cell>
          <cell r="E6" t="str">
            <v>3º Quartil</v>
          </cell>
          <cell r="F6" t="str">
            <v>1º Quartil</v>
          </cell>
          <cell r="G6" t="str">
            <v>Médio</v>
          </cell>
          <cell r="H6" t="str">
            <v>3º Quartil</v>
          </cell>
          <cell r="I6" t="str">
            <v>1º Quartil</v>
          </cell>
          <cell r="J6" t="str">
            <v>Médio</v>
          </cell>
          <cell r="K6" t="str">
            <v>3º Quartil</v>
          </cell>
          <cell r="L6" t="str">
            <v>1º Quartil</v>
          </cell>
          <cell r="M6" t="str">
            <v>Médio</v>
          </cell>
          <cell r="N6" t="str">
            <v>3º Quartil</v>
          </cell>
          <cell r="O6" t="str">
            <v>1º Quartil</v>
          </cell>
          <cell r="P6" t="str">
            <v>Médio</v>
          </cell>
          <cell r="Q6" t="str">
            <v>3º Quartil</v>
          </cell>
        </row>
        <row r="7">
          <cell r="C7">
            <v>0.03</v>
          </cell>
          <cell r="D7">
            <v>0.04</v>
          </cell>
          <cell r="E7">
            <v>5.5E-2</v>
          </cell>
          <cell r="F7">
            <v>8.0000000000000002E-3</v>
          </cell>
          <cell r="G7">
            <v>8.0000000000000002E-3</v>
          </cell>
          <cell r="H7">
            <v>0.01</v>
          </cell>
          <cell r="I7">
            <v>9.7000000000000003E-3</v>
          </cell>
          <cell r="J7">
            <v>1.2699999999999999E-2</v>
          </cell>
          <cell r="K7">
            <v>1.2699999999999999E-2</v>
          </cell>
          <cell r="L7">
            <v>5.8999999999999999E-3</v>
          </cell>
          <cell r="M7">
            <v>1.23E-2</v>
          </cell>
          <cell r="N7">
            <v>1.3899999999999999E-2</v>
          </cell>
          <cell r="O7">
            <v>6.1600000000000002E-2</v>
          </cell>
          <cell r="P7">
            <v>7.3999999999999996E-2</v>
          </cell>
          <cell r="Q7">
            <v>8.9599999999999999E-2</v>
          </cell>
        </row>
        <row r="9">
          <cell r="A9" t="str">
            <v>Drenagem Pluvial, Redes de Abastecimento de Água, Coleta de Esgoto e Construções Correlatas</v>
          </cell>
        </row>
        <row r="10">
          <cell r="A10" t="str">
            <v>Drenagem Pluvial com Pavimentação</v>
          </cell>
        </row>
        <row r="11">
          <cell r="A11" t="str">
            <v>Paisagismo, Parques e Jardins</v>
          </cell>
        </row>
        <row r="12">
          <cell r="A12" t="str">
            <v>Obras de Menor Complexidade (Praças, Calçadas, Ciclovias, Meios Fios, Quiosques e Obras Correlatas)</v>
          </cell>
        </row>
        <row r="13">
          <cell r="A13" t="str">
            <v>Fornecimento de Materiais Betuminosos e Outros Materiais e Equipamentos de Grande Relevância de Natureza Específica</v>
          </cell>
        </row>
      </sheetData>
      <sheetData sheetId="16">
        <row r="4">
          <cell r="B4" t="str">
            <v>Administração Central</v>
          </cell>
          <cell r="C4" t="str">
            <v>Seguros + Garantias</v>
          </cell>
          <cell r="D4" t="str">
            <v>Riscos</v>
          </cell>
          <cell r="E4" t="str">
            <v>Despesas Financeiras</v>
          </cell>
          <cell r="F4" t="str">
            <v>Lucro</v>
          </cell>
          <cell r="G4" t="str">
            <v>ISS - Imposto Sobre Serviços de Qualquer Natureza</v>
          </cell>
        </row>
        <row r="5">
          <cell r="A5" t="str">
            <v>Edificações</v>
          </cell>
          <cell r="B5">
            <v>0.03</v>
          </cell>
          <cell r="C5">
            <v>8.0000000000000002E-3</v>
          </cell>
          <cell r="D5">
            <v>9.7000000000000003E-3</v>
          </cell>
          <cell r="E5">
            <v>5.8999999999999999E-3</v>
          </cell>
          <cell r="F5">
            <v>6.1600000000000002E-2</v>
          </cell>
          <cell r="G5">
            <v>0.01</v>
          </cell>
        </row>
        <row r="6">
          <cell r="A6" t="str">
            <v>Vias Urbanas e Rodovias (incluindo obras de arte especiais)</v>
          </cell>
          <cell r="B6">
            <v>3.7999999999999999E-2</v>
          </cell>
          <cell r="C6">
            <v>3.2000000000000002E-3</v>
          </cell>
          <cell r="D6">
            <v>5.0000000000000001E-3</v>
          </cell>
          <cell r="E6">
            <v>1.0200000000000001E-2</v>
          </cell>
          <cell r="F6">
            <v>6.6400000000000001E-2</v>
          </cell>
          <cell r="G6">
            <v>0.01</v>
          </cell>
        </row>
        <row r="7">
          <cell r="A7" t="str">
            <v>Drenagem Pluvial, Redes de Abastecimento de Água, Coleta de Esgoto e Construções Correlatas</v>
          </cell>
          <cell r="B7">
            <v>3.4299999999999997E-2</v>
          </cell>
          <cell r="C7">
            <v>2.8E-3</v>
          </cell>
          <cell r="D7">
            <v>0.01</v>
          </cell>
          <cell r="E7">
            <v>9.4000000000000004E-3</v>
          </cell>
          <cell r="F7">
            <v>6.7400000000000002E-2</v>
          </cell>
          <cell r="G7">
            <v>0.01</v>
          </cell>
        </row>
        <row r="8">
          <cell r="A8" t="str">
            <v>Drenagem Pluvial com Pavimentação</v>
          </cell>
          <cell r="B8">
            <v>3.4299999999999997E-2</v>
          </cell>
          <cell r="C8">
            <v>2.8E-3</v>
          </cell>
          <cell r="D8">
            <v>5.0000000000000001E-3</v>
          </cell>
          <cell r="E8">
            <v>9.4000000000000004E-3</v>
          </cell>
          <cell r="F8">
            <v>6.6400000000000001E-2</v>
          </cell>
          <cell r="G8">
            <v>0.01</v>
          </cell>
        </row>
        <row r="9">
          <cell r="A9" t="str">
            <v>Paisagismo, Parques e Jardins</v>
          </cell>
          <cell r="B9">
            <v>0.03</v>
          </cell>
          <cell r="C9">
            <v>8.0000000000000002E-3</v>
          </cell>
          <cell r="D9">
            <v>9.7000000000000003E-3</v>
          </cell>
          <cell r="E9">
            <v>5.8999999999999999E-3</v>
          </cell>
          <cell r="F9">
            <v>6.1600000000000002E-2</v>
          </cell>
          <cell r="G9">
            <v>0.05</v>
          </cell>
        </row>
        <row r="10">
          <cell r="A10" t="str">
            <v>Obras de Menor Complexidade (Praças, Calçadas, Ciclovias, Meios Fios, Quiosques e Obras Correlatas)</v>
          </cell>
          <cell r="B10">
            <v>0.03</v>
          </cell>
          <cell r="C10">
            <v>8.0000000000000002E-3</v>
          </cell>
          <cell r="D10">
            <v>9.7000000000000003E-3</v>
          </cell>
          <cell r="E10">
            <v>5.8999999999999999E-3</v>
          </cell>
          <cell r="F10">
            <v>6.1600000000000002E-2</v>
          </cell>
          <cell r="G10">
            <v>0.01</v>
          </cell>
        </row>
        <row r="11">
          <cell r="A11" t="str">
            <v>Fornecimento de Materiais Betuminosos e Outros Materiais e Equipamentos de Grande Relevância de Natureza Específica</v>
          </cell>
          <cell r="B11">
            <v>1.4999999999999999E-2</v>
          </cell>
          <cell r="C11">
            <v>3.0000000000000001E-3</v>
          </cell>
          <cell r="D11">
            <v>5.5999999999999999E-3</v>
          </cell>
          <cell r="E11">
            <v>8.5000000000000006E-3</v>
          </cell>
          <cell r="F11">
            <v>3.5000000000000003E-2</v>
          </cell>
          <cell r="G11">
            <v>0</v>
          </cell>
        </row>
      </sheetData>
      <sheetData sheetId="17" refreshError="1"/>
      <sheetData sheetId="18"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www.lojazaaz.com.br/" TargetMode="External"/><Relationship Id="rId13" Type="http://schemas.openxmlformats.org/officeDocument/2006/relationships/hyperlink" Target="mailto:soraya.lima@gravia.com.br" TargetMode="External"/><Relationship Id="rId18" Type="http://schemas.openxmlformats.org/officeDocument/2006/relationships/hyperlink" Target="mailto:fabioconrado@grademaxx.com.br" TargetMode="External"/><Relationship Id="rId26" Type="http://schemas.openxmlformats.org/officeDocument/2006/relationships/hyperlink" Target="mailto:vendas@placcenter.com.br" TargetMode="External"/><Relationship Id="rId3" Type="http://schemas.openxmlformats.org/officeDocument/2006/relationships/hyperlink" Target="http://cnpj.info/17556962000124" TargetMode="External"/><Relationship Id="rId21" Type="http://schemas.openxmlformats.org/officeDocument/2006/relationships/hyperlink" Target="mailto:andreia.rodrigues@placasexpress.com" TargetMode="External"/><Relationship Id="rId7" Type="http://schemas.openxmlformats.org/officeDocument/2006/relationships/hyperlink" Target="http://www.americanas.com.br/" TargetMode="External"/><Relationship Id="rId12" Type="http://schemas.openxmlformats.org/officeDocument/2006/relationships/hyperlink" Target="http://www.americanas.com.br/" TargetMode="External"/><Relationship Id="rId17" Type="http://schemas.openxmlformats.org/officeDocument/2006/relationships/hyperlink" Target="http://www.copafer.com.br/" TargetMode="External"/><Relationship Id="rId25" Type="http://schemas.openxmlformats.org/officeDocument/2006/relationships/hyperlink" Target="mailto:andreia.rodrigues@placasexpress.com" TargetMode="External"/><Relationship Id="rId2" Type="http://schemas.openxmlformats.org/officeDocument/2006/relationships/hyperlink" Target="http://www.lojaeletrica.com.br/" TargetMode="External"/><Relationship Id="rId16" Type="http://schemas.openxmlformats.org/officeDocument/2006/relationships/hyperlink" Target="http://www.submarino.com.br/" TargetMode="External"/><Relationship Id="rId20" Type="http://schemas.openxmlformats.org/officeDocument/2006/relationships/hyperlink" Target="mailto:fabioconrado@grademaxx.com.br" TargetMode="External"/><Relationship Id="rId29" Type="http://schemas.openxmlformats.org/officeDocument/2006/relationships/printerSettings" Target="../printerSettings/printerSettings6.bin"/><Relationship Id="rId1" Type="http://schemas.openxmlformats.org/officeDocument/2006/relationships/hyperlink" Target="http://www.lojaeletrica.com.br/" TargetMode="External"/><Relationship Id="rId6" Type="http://schemas.openxmlformats.org/officeDocument/2006/relationships/hyperlink" Target="http://www.lojasguapore.com.br/" TargetMode="External"/><Relationship Id="rId11" Type="http://schemas.openxmlformats.org/officeDocument/2006/relationships/hyperlink" Target="http://www.americanas.com.br/" TargetMode="External"/><Relationship Id="rId24" Type="http://schemas.openxmlformats.org/officeDocument/2006/relationships/hyperlink" Target="mailto:vendas@placcenter.com.br" TargetMode="External"/><Relationship Id="rId32" Type="http://schemas.openxmlformats.org/officeDocument/2006/relationships/comments" Target="../comments4.xml"/><Relationship Id="rId5" Type="http://schemas.openxmlformats.org/officeDocument/2006/relationships/hyperlink" Target="http://www.submarino.com.br/" TargetMode="External"/><Relationship Id="rId15" Type="http://schemas.openxmlformats.org/officeDocument/2006/relationships/hyperlink" Target="https://www.google.com/search?q=madeiramadeira%20telefone%20curitiba&amp;rlz=1C1GCEA_enBR888BR892&amp;oq=madeiramadeira+telefone&amp;aqs=chrome.0.69i59j69i57j0i395j0i22i30i395l7.8647j1j4&amp;sourceid=chrome&amp;ie=UTF-8&amp;tbs=lf:1,lf_ui:10&amp;tbm=lcl&amp;sxsrf=ALeKk00KCKJo-vGtnmmY0OvU85Cm68L2pA:1609941401349&amp;rflfq=1&amp;num=10&amp;rldimm=9321279817847940733&amp;lqi=CiBtYWRlaXJhbWFkZWlyYSB0ZWxlZm9uZSBjdXJpdGliYSICEAFaKQoObWFkZWlyYW1hZGVpcmEiF21hZGVpcmFtYWRlaXJhIGN1cml0aWJh&amp;phdesc=Wc9WjnqZsUU&amp;ved=2ahUKEwjwpNiKu4fuAhVTK7kGHXMQB6YQvS4wAnoECAIQQg&amp;rlst=f" TargetMode="External"/><Relationship Id="rId23" Type="http://schemas.openxmlformats.org/officeDocument/2006/relationships/hyperlink" Target="mailto:andreia.rodrigues@placasexpress.com" TargetMode="External"/><Relationship Id="rId28" Type="http://schemas.openxmlformats.org/officeDocument/2006/relationships/hyperlink" Target="mailto:soraya.lima@gravia.com.br" TargetMode="External"/><Relationship Id="rId10" Type="http://schemas.openxmlformats.org/officeDocument/2006/relationships/hyperlink" Target="http://www.copafer.com.br/" TargetMode="External"/><Relationship Id="rId19" Type="http://schemas.openxmlformats.org/officeDocument/2006/relationships/hyperlink" Target="mailto:fabioconrado@grademaxx.com.br" TargetMode="External"/><Relationship Id="rId31" Type="http://schemas.openxmlformats.org/officeDocument/2006/relationships/vmlDrawing" Target="../drawings/vmlDrawing4.vml"/><Relationship Id="rId4" Type="http://schemas.openxmlformats.org/officeDocument/2006/relationships/hyperlink" Target="https://www.google.com/search?q=madeiramadeira%20telefone%20curitiba&amp;rlz=1C1GCEA_enBR888BR892&amp;oq=madeiramadeira+telefone&amp;aqs=chrome.0.69i59j69i57j0i395j0i22i30i395l7.8647j1j4&amp;sourceid=chrome&amp;ie=UTF-8&amp;tbs=lf:1,lf_ui:10&amp;tbm=lcl&amp;sxsrf=ALeKk00KCKJo-vGtnmmY0OvU85Cm68L2pA:1609941401349&amp;rflfq=1&amp;num=10&amp;rldimm=9321279817847940733&amp;lqi=CiBtYWRlaXJhbWFkZWlyYSB0ZWxlZm9uZSBjdXJpdGliYSICEAFaKQoObWFkZWlyYW1hZGVpcmEiF21hZGVpcmFtYWRlaXJhIGN1cml0aWJh&amp;phdesc=Wc9WjnqZsUU&amp;ved=2ahUKEwjwpNiKu4fuAhVTK7kGHXMQB6YQvS4wAnoECAIQQg&amp;rlst=f" TargetMode="External"/><Relationship Id="rId9" Type="http://schemas.openxmlformats.org/officeDocument/2006/relationships/hyperlink" Target="http://www.americanas.com.br/" TargetMode="External"/><Relationship Id="rId14" Type="http://schemas.openxmlformats.org/officeDocument/2006/relationships/hyperlink" Target="http://www.parafutrecos.com.br/" TargetMode="External"/><Relationship Id="rId22" Type="http://schemas.openxmlformats.org/officeDocument/2006/relationships/hyperlink" Target="mailto:vendas@placcenter.com.br" TargetMode="External"/><Relationship Id="rId27" Type="http://schemas.openxmlformats.org/officeDocument/2006/relationships/hyperlink" Target="mailto:contato@aricanduvaesquadrias.com.br" TargetMode="External"/><Relationship Id="rId30"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sheetPr>
    <tabColor theme="9" tint="-0.249977111117893"/>
    <pageSetUpPr fitToPage="1"/>
  </sheetPr>
  <dimension ref="A1:L49"/>
  <sheetViews>
    <sheetView view="pageBreakPreview" topLeftCell="A20" zoomScaleNormal="100" zoomScaleSheetLayoutView="100" workbookViewId="0">
      <selection activeCell="B30" sqref="B30:D32"/>
    </sheetView>
  </sheetViews>
  <sheetFormatPr defaultRowHeight="15"/>
  <cols>
    <col min="1" max="1" width="2.7109375" style="2" customWidth="1"/>
    <col min="2" max="2" width="26" style="2" customWidth="1"/>
    <col min="3" max="3" width="50.140625" style="2" customWidth="1"/>
    <col min="4" max="4" width="23.42578125" style="2" customWidth="1"/>
    <col min="5" max="6" width="2.7109375" style="2" customWidth="1"/>
    <col min="7" max="7" width="15.85546875" style="2" bestFit="1" customWidth="1"/>
    <col min="8" max="8" width="9.140625" style="2"/>
    <col min="9" max="9" width="15.85546875" style="2" bestFit="1" customWidth="1"/>
    <col min="10" max="10" width="20.5703125" style="2" bestFit="1" customWidth="1"/>
    <col min="11" max="11" width="15.85546875" style="2" bestFit="1" customWidth="1"/>
    <col min="12" max="12" width="20.5703125" style="2" bestFit="1" customWidth="1"/>
    <col min="13" max="256" width="9.140625" style="2"/>
    <col min="257" max="257" width="2.7109375" style="2" customWidth="1"/>
    <col min="258" max="258" width="20.140625" style="2" customWidth="1"/>
    <col min="259" max="259" width="50.140625" style="2" customWidth="1"/>
    <col min="260" max="260" width="23.42578125" style="2" customWidth="1"/>
    <col min="261" max="262" width="2.7109375" style="2" customWidth="1"/>
    <col min="263" max="263" width="15.28515625" style="2" bestFit="1" customWidth="1"/>
    <col min="264" max="264" width="9.140625" style="2"/>
    <col min="265" max="265" width="11.28515625" style="2" bestFit="1" customWidth="1"/>
    <col min="266" max="512" width="9.140625" style="2"/>
    <col min="513" max="513" width="2.7109375" style="2" customWidth="1"/>
    <col min="514" max="514" width="20.140625" style="2" customWidth="1"/>
    <col min="515" max="515" width="50.140625" style="2" customWidth="1"/>
    <col min="516" max="516" width="23.42578125" style="2" customWidth="1"/>
    <col min="517" max="518" width="2.7109375" style="2" customWidth="1"/>
    <col min="519" max="519" width="15.28515625" style="2" bestFit="1" customWidth="1"/>
    <col min="520" max="520" width="9.140625" style="2"/>
    <col min="521" max="521" width="11.28515625" style="2" bestFit="1" customWidth="1"/>
    <col min="522" max="768" width="9.140625" style="2"/>
    <col min="769" max="769" width="2.7109375" style="2" customWidth="1"/>
    <col min="770" max="770" width="20.140625" style="2" customWidth="1"/>
    <col min="771" max="771" width="50.140625" style="2" customWidth="1"/>
    <col min="772" max="772" width="23.42578125" style="2" customWidth="1"/>
    <col min="773" max="774" width="2.7109375" style="2" customWidth="1"/>
    <col min="775" max="775" width="15.28515625" style="2" bestFit="1" customWidth="1"/>
    <col min="776" max="776" width="9.140625" style="2"/>
    <col min="777" max="777" width="11.28515625" style="2" bestFit="1" customWidth="1"/>
    <col min="778" max="1024" width="9.140625" style="2"/>
    <col min="1025" max="1025" width="2.7109375" style="2" customWidth="1"/>
    <col min="1026" max="1026" width="20.140625" style="2" customWidth="1"/>
    <col min="1027" max="1027" width="50.140625" style="2" customWidth="1"/>
    <col min="1028" max="1028" width="23.42578125" style="2" customWidth="1"/>
    <col min="1029" max="1030" width="2.7109375" style="2" customWidth="1"/>
    <col min="1031" max="1031" width="15.28515625" style="2" bestFit="1" customWidth="1"/>
    <col min="1032" max="1032" width="9.140625" style="2"/>
    <col min="1033" max="1033" width="11.28515625" style="2" bestFit="1" customWidth="1"/>
    <col min="1034" max="1280" width="9.140625" style="2"/>
    <col min="1281" max="1281" width="2.7109375" style="2" customWidth="1"/>
    <col min="1282" max="1282" width="20.140625" style="2" customWidth="1"/>
    <col min="1283" max="1283" width="50.140625" style="2" customWidth="1"/>
    <col min="1284" max="1284" width="23.42578125" style="2" customWidth="1"/>
    <col min="1285" max="1286" width="2.7109375" style="2" customWidth="1"/>
    <col min="1287" max="1287" width="15.28515625" style="2" bestFit="1" customWidth="1"/>
    <col min="1288" max="1288" width="9.140625" style="2"/>
    <col min="1289" max="1289" width="11.28515625" style="2" bestFit="1" customWidth="1"/>
    <col min="1290" max="1536" width="9.140625" style="2"/>
    <col min="1537" max="1537" width="2.7109375" style="2" customWidth="1"/>
    <col min="1538" max="1538" width="20.140625" style="2" customWidth="1"/>
    <col min="1539" max="1539" width="50.140625" style="2" customWidth="1"/>
    <col min="1540" max="1540" width="23.42578125" style="2" customWidth="1"/>
    <col min="1541" max="1542" width="2.7109375" style="2" customWidth="1"/>
    <col min="1543" max="1543" width="15.28515625" style="2" bestFit="1" customWidth="1"/>
    <col min="1544" max="1544" width="9.140625" style="2"/>
    <col min="1545" max="1545" width="11.28515625" style="2" bestFit="1" customWidth="1"/>
    <col min="1546" max="1792" width="9.140625" style="2"/>
    <col min="1793" max="1793" width="2.7109375" style="2" customWidth="1"/>
    <col min="1794" max="1794" width="20.140625" style="2" customWidth="1"/>
    <col min="1795" max="1795" width="50.140625" style="2" customWidth="1"/>
    <col min="1796" max="1796" width="23.42578125" style="2" customWidth="1"/>
    <col min="1797" max="1798" width="2.7109375" style="2" customWidth="1"/>
    <col min="1799" max="1799" width="15.28515625" style="2" bestFit="1" customWidth="1"/>
    <col min="1800" max="1800" width="9.140625" style="2"/>
    <col min="1801" max="1801" width="11.28515625" style="2" bestFit="1" customWidth="1"/>
    <col min="1802" max="2048" width="9.140625" style="2"/>
    <col min="2049" max="2049" width="2.7109375" style="2" customWidth="1"/>
    <col min="2050" max="2050" width="20.140625" style="2" customWidth="1"/>
    <col min="2051" max="2051" width="50.140625" style="2" customWidth="1"/>
    <col min="2052" max="2052" width="23.42578125" style="2" customWidth="1"/>
    <col min="2053" max="2054" width="2.7109375" style="2" customWidth="1"/>
    <col min="2055" max="2055" width="15.28515625" style="2" bestFit="1" customWidth="1"/>
    <col min="2056" max="2056" width="9.140625" style="2"/>
    <col min="2057" max="2057" width="11.28515625" style="2" bestFit="1" customWidth="1"/>
    <col min="2058" max="2304" width="9.140625" style="2"/>
    <col min="2305" max="2305" width="2.7109375" style="2" customWidth="1"/>
    <col min="2306" max="2306" width="20.140625" style="2" customWidth="1"/>
    <col min="2307" max="2307" width="50.140625" style="2" customWidth="1"/>
    <col min="2308" max="2308" width="23.42578125" style="2" customWidth="1"/>
    <col min="2309" max="2310" width="2.7109375" style="2" customWidth="1"/>
    <col min="2311" max="2311" width="15.28515625" style="2" bestFit="1" customWidth="1"/>
    <col min="2312" max="2312" width="9.140625" style="2"/>
    <col min="2313" max="2313" width="11.28515625" style="2" bestFit="1" customWidth="1"/>
    <col min="2314" max="2560" width="9.140625" style="2"/>
    <col min="2561" max="2561" width="2.7109375" style="2" customWidth="1"/>
    <col min="2562" max="2562" width="20.140625" style="2" customWidth="1"/>
    <col min="2563" max="2563" width="50.140625" style="2" customWidth="1"/>
    <col min="2564" max="2564" width="23.42578125" style="2" customWidth="1"/>
    <col min="2565" max="2566" width="2.7109375" style="2" customWidth="1"/>
    <col min="2567" max="2567" width="15.28515625" style="2" bestFit="1" customWidth="1"/>
    <col min="2568" max="2568" width="9.140625" style="2"/>
    <col min="2569" max="2569" width="11.28515625" style="2" bestFit="1" customWidth="1"/>
    <col min="2570" max="2816" width="9.140625" style="2"/>
    <col min="2817" max="2817" width="2.7109375" style="2" customWidth="1"/>
    <col min="2818" max="2818" width="20.140625" style="2" customWidth="1"/>
    <col min="2819" max="2819" width="50.140625" style="2" customWidth="1"/>
    <col min="2820" max="2820" width="23.42578125" style="2" customWidth="1"/>
    <col min="2821" max="2822" width="2.7109375" style="2" customWidth="1"/>
    <col min="2823" max="2823" width="15.28515625" style="2" bestFit="1" customWidth="1"/>
    <col min="2824" max="2824" width="9.140625" style="2"/>
    <col min="2825" max="2825" width="11.28515625" style="2" bestFit="1" customWidth="1"/>
    <col min="2826" max="3072" width="9.140625" style="2"/>
    <col min="3073" max="3073" width="2.7109375" style="2" customWidth="1"/>
    <col min="3074" max="3074" width="20.140625" style="2" customWidth="1"/>
    <col min="3075" max="3075" width="50.140625" style="2" customWidth="1"/>
    <col min="3076" max="3076" width="23.42578125" style="2" customWidth="1"/>
    <col min="3077" max="3078" width="2.7109375" style="2" customWidth="1"/>
    <col min="3079" max="3079" width="15.28515625" style="2" bestFit="1" customWidth="1"/>
    <col min="3080" max="3080" width="9.140625" style="2"/>
    <col min="3081" max="3081" width="11.28515625" style="2" bestFit="1" customWidth="1"/>
    <col min="3082" max="3328" width="9.140625" style="2"/>
    <col min="3329" max="3329" width="2.7109375" style="2" customWidth="1"/>
    <col min="3330" max="3330" width="20.140625" style="2" customWidth="1"/>
    <col min="3331" max="3331" width="50.140625" style="2" customWidth="1"/>
    <col min="3332" max="3332" width="23.42578125" style="2" customWidth="1"/>
    <col min="3333" max="3334" width="2.7109375" style="2" customWidth="1"/>
    <col min="3335" max="3335" width="15.28515625" style="2" bestFit="1" customWidth="1"/>
    <col min="3336" max="3336" width="9.140625" style="2"/>
    <col min="3337" max="3337" width="11.28515625" style="2" bestFit="1" customWidth="1"/>
    <col min="3338" max="3584" width="9.140625" style="2"/>
    <col min="3585" max="3585" width="2.7109375" style="2" customWidth="1"/>
    <col min="3586" max="3586" width="20.140625" style="2" customWidth="1"/>
    <col min="3587" max="3587" width="50.140625" style="2" customWidth="1"/>
    <col min="3588" max="3588" width="23.42578125" style="2" customWidth="1"/>
    <col min="3589" max="3590" width="2.7109375" style="2" customWidth="1"/>
    <col min="3591" max="3591" width="15.28515625" style="2" bestFit="1" customWidth="1"/>
    <col min="3592" max="3592" width="9.140625" style="2"/>
    <col min="3593" max="3593" width="11.28515625" style="2" bestFit="1" customWidth="1"/>
    <col min="3594" max="3840" width="9.140625" style="2"/>
    <col min="3841" max="3841" width="2.7109375" style="2" customWidth="1"/>
    <col min="3842" max="3842" width="20.140625" style="2" customWidth="1"/>
    <col min="3843" max="3843" width="50.140625" style="2" customWidth="1"/>
    <col min="3844" max="3844" width="23.42578125" style="2" customWidth="1"/>
    <col min="3845" max="3846" width="2.7109375" style="2" customWidth="1"/>
    <col min="3847" max="3847" width="15.28515625" style="2" bestFit="1" customWidth="1"/>
    <col min="3848" max="3848" width="9.140625" style="2"/>
    <col min="3849" max="3849" width="11.28515625" style="2" bestFit="1" customWidth="1"/>
    <col min="3850" max="4096" width="9.140625" style="2"/>
    <col min="4097" max="4097" width="2.7109375" style="2" customWidth="1"/>
    <col min="4098" max="4098" width="20.140625" style="2" customWidth="1"/>
    <col min="4099" max="4099" width="50.140625" style="2" customWidth="1"/>
    <col min="4100" max="4100" width="23.42578125" style="2" customWidth="1"/>
    <col min="4101" max="4102" width="2.7109375" style="2" customWidth="1"/>
    <col min="4103" max="4103" width="15.28515625" style="2" bestFit="1" customWidth="1"/>
    <col min="4104" max="4104" width="9.140625" style="2"/>
    <col min="4105" max="4105" width="11.28515625" style="2" bestFit="1" customWidth="1"/>
    <col min="4106" max="4352" width="9.140625" style="2"/>
    <col min="4353" max="4353" width="2.7109375" style="2" customWidth="1"/>
    <col min="4354" max="4354" width="20.140625" style="2" customWidth="1"/>
    <col min="4355" max="4355" width="50.140625" style="2" customWidth="1"/>
    <col min="4356" max="4356" width="23.42578125" style="2" customWidth="1"/>
    <col min="4357" max="4358" width="2.7109375" style="2" customWidth="1"/>
    <col min="4359" max="4359" width="15.28515625" style="2" bestFit="1" customWidth="1"/>
    <col min="4360" max="4360" width="9.140625" style="2"/>
    <col min="4361" max="4361" width="11.28515625" style="2" bestFit="1" customWidth="1"/>
    <col min="4362" max="4608" width="9.140625" style="2"/>
    <col min="4609" max="4609" width="2.7109375" style="2" customWidth="1"/>
    <col min="4610" max="4610" width="20.140625" style="2" customWidth="1"/>
    <col min="4611" max="4611" width="50.140625" style="2" customWidth="1"/>
    <col min="4612" max="4612" width="23.42578125" style="2" customWidth="1"/>
    <col min="4613" max="4614" width="2.7109375" style="2" customWidth="1"/>
    <col min="4615" max="4615" width="15.28515625" style="2" bestFit="1" customWidth="1"/>
    <col min="4616" max="4616" width="9.140625" style="2"/>
    <col min="4617" max="4617" width="11.28515625" style="2" bestFit="1" customWidth="1"/>
    <col min="4618" max="4864" width="9.140625" style="2"/>
    <col min="4865" max="4865" width="2.7109375" style="2" customWidth="1"/>
    <col min="4866" max="4866" width="20.140625" style="2" customWidth="1"/>
    <col min="4867" max="4867" width="50.140625" style="2" customWidth="1"/>
    <col min="4868" max="4868" width="23.42578125" style="2" customWidth="1"/>
    <col min="4869" max="4870" width="2.7109375" style="2" customWidth="1"/>
    <col min="4871" max="4871" width="15.28515625" style="2" bestFit="1" customWidth="1"/>
    <col min="4872" max="4872" width="9.140625" style="2"/>
    <col min="4873" max="4873" width="11.28515625" style="2" bestFit="1" customWidth="1"/>
    <col min="4874" max="5120" width="9.140625" style="2"/>
    <col min="5121" max="5121" width="2.7109375" style="2" customWidth="1"/>
    <col min="5122" max="5122" width="20.140625" style="2" customWidth="1"/>
    <col min="5123" max="5123" width="50.140625" style="2" customWidth="1"/>
    <col min="5124" max="5124" width="23.42578125" style="2" customWidth="1"/>
    <col min="5125" max="5126" width="2.7109375" style="2" customWidth="1"/>
    <col min="5127" max="5127" width="15.28515625" style="2" bestFit="1" customWidth="1"/>
    <col min="5128" max="5128" width="9.140625" style="2"/>
    <col min="5129" max="5129" width="11.28515625" style="2" bestFit="1" customWidth="1"/>
    <col min="5130" max="5376" width="9.140625" style="2"/>
    <col min="5377" max="5377" width="2.7109375" style="2" customWidth="1"/>
    <col min="5378" max="5378" width="20.140625" style="2" customWidth="1"/>
    <col min="5379" max="5379" width="50.140625" style="2" customWidth="1"/>
    <col min="5380" max="5380" width="23.42578125" style="2" customWidth="1"/>
    <col min="5381" max="5382" width="2.7109375" style="2" customWidth="1"/>
    <col min="5383" max="5383" width="15.28515625" style="2" bestFit="1" customWidth="1"/>
    <col min="5384" max="5384" width="9.140625" style="2"/>
    <col min="5385" max="5385" width="11.28515625" style="2" bestFit="1" customWidth="1"/>
    <col min="5386" max="5632" width="9.140625" style="2"/>
    <col min="5633" max="5633" width="2.7109375" style="2" customWidth="1"/>
    <col min="5634" max="5634" width="20.140625" style="2" customWidth="1"/>
    <col min="5635" max="5635" width="50.140625" style="2" customWidth="1"/>
    <col min="5636" max="5636" width="23.42578125" style="2" customWidth="1"/>
    <col min="5637" max="5638" width="2.7109375" style="2" customWidth="1"/>
    <col min="5639" max="5639" width="15.28515625" style="2" bestFit="1" customWidth="1"/>
    <col min="5640" max="5640" width="9.140625" style="2"/>
    <col min="5641" max="5641" width="11.28515625" style="2" bestFit="1" customWidth="1"/>
    <col min="5642" max="5888" width="9.140625" style="2"/>
    <col min="5889" max="5889" width="2.7109375" style="2" customWidth="1"/>
    <col min="5890" max="5890" width="20.140625" style="2" customWidth="1"/>
    <col min="5891" max="5891" width="50.140625" style="2" customWidth="1"/>
    <col min="5892" max="5892" width="23.42578125" style="2" customWidth="1"/>
    <col min="5893" max="5894" width="2.7109375" style="2" customWidth="1"/>
    <col min="5895" max="5895" width="15.28515625" style="2" bestFit="1" customWidth="1"/>
    <col min="5896" max="5896" width="9.140625" style="2"/>
    <col min="5897" max="5897" width="11.28515625" style="2" bestFit="1" customWidth="1"/>
    <col min="5898" max="6144" width="9.140625" style="2"/>
    <col min="6145" max="6145" width="2.7109375" style="2" customWidth="1"/>
    <col min="6146" max="6146" width="20.140625" style="2" customWidth="1"/>
    <col min="6147" max="6147" width="50.140625" style="2" customWidth="1"/>
    <col min="6148" max="6148" width="23.42578125" style="2" customWidth="1"/>
    <col min="6149" max="6150" width="2.7109375" style="2" customWidth="1"/>
    <col min="6151" max="6151" width="15.28515625" style="2" bestFit="1" customWidth="1"/>
    <col min="6152" max="6152" width="9.140625" style="2"/>
    <col min="6153" max="6153" width="11.28515625" style="2" bestFit="1" customWidth="1"/>
    <col min="6154" max="6400" width="9.140625" style="2"/>
    <col min="6401" max="6401" width="2.7109375" style="2" customWidth="1"/>
    <col min="6402" max="6402" width="20.140625" style="2" customWidth="1"/>
    <col min="6403" max="6403" width="50.140625" style="2" customWidth="1"/>
    <col min="6404" max="6404" width="23.42578125" style="2" customWidth="1"/>
    <col min="6405" max="6406" width="2.7109375" style="2" customWidth="1"/>
    <col min="6407" max="6407" width="15.28515625" style="2" bestFit="1" customWidth="1"/>
    <col min="6408" max="6408" width="9.140625" style="2"/>
    <col min="6409" max="6409" width="11.28515625" style="2" bestFit="1" customWidth="1"/>
    <col min="6410" max="6656" width="9.140625" style="2"/>
    <col min="6657" max="6657" width="2.7109375" style="2" customWidth="1"/>
    <col min="6658" max="6658" width="20.140625" style="2" customWidth="1"/>
    <col min="6659" max="6659" width="50.140625" style="2" customWidth="1"/>
    <col min="6660" max="6660" width="23.42578125" style="2" customWidth="1"/>
    <col min="6661" max="6662" width="2.7109375" style="2" customWidth="1"/>
    <col min="6663" max="6663" width="15.28515625" style="2" bestFit="1" customWidth="1"/>
    <col min="6664" max="6664" width="9.140625" style="2"/>
    <col min="6665" max="6665" width="11.28515625" style="2" bestFit="1" customWidth="1"/>
    <col min="6666" max="6912" width="9.140625" style="2"/>
    <col min="6913" max="6913" width="2.7109375" style="2" customWidth="1"/>
    <col min="6914" max="6914" width="20.140625" style="2" customWidth="1"/>
    <col min="6915" max="6915" width="50.140625" style="2" customWidth="1"/>
    <col min="6916" max="6916" width="23.42578125" style="2" customWidth="1"/>
    <col min="6917" max="6918" width="2.7109375" style="2" customWidth="1"/>
    <col min="6919" max="6919" width="15.28515625" style="2" bestFit="1" customWidth="1"/>
    <col min="6920" max="6920" width="9.140625" style="2"/>
    <col min="6921" max="6921" width="11.28515625" style="2" bestFit="1" customWidth="1"/>
    <col min="6922" max="7168" width="9.140625" style="2"/>
    <col min="7169" max="7169" width="2.7109375" style="2" customWidth="1"/>
    <col min="7170" max="7170" width="20.140625" style="2" customWidth="1"/>
    <col min="7171" max="7171" width="50.140625" style="2" customWidth="1"/>
    <col min="7172" max="7172" width="23.42578125" style="2" customWidth="1"/>
    <col min="7173" max="7174" width="2.7109375" style="2" customWidth="1"/>
    <col min="7175" max="7175" width="15.28515625" style="2" bestFit="1" customWidth="1"/>
    <col min="7176" max="7176" width="9.140625" style="2"/>
    <col min="7177" max="7177" width="11.28515625" style="2" bestFit="1" customWidth="1"/>
    <col min="7178" max="7424" width="9.140625" style="2"/>
    <col min="7425" max="7425" width="2.7109375" style="2" customWidth="1"/>
    <col min="7426" max="7426" width="20.140625" style="2" customWidth="1"/>
    <col min="7427" max="7427" width="50.140625" style="2" customWidth="1"/>
    <col min="7428" max="7428" width="23.42578125" style="2" customWidth="1"/>
    <col min="7429" max="7430" width="2.7109375" style="2" customWidth="1"/>
    <col min="7431" max="7431" width="15.28515625" style="2" bestFit="1" customWidth="1"/>
    <col min="7432" max="7432" width="9.140625" style="2"/>
    <col min="7433" max="7433" width="11.28515625" style="2" bestFit="1" customWidth="1"/>
    <col min="7434" max="7680" width="9.140625" style="2"/>
    <col min="7681" max="7681" width="2.7109375" style="2" customWidth="1"/>
    <col min="7682" max="7682" width="20.140625" style="2" customWidth="1"/>
    <col min="7683" max="7683" width="50.140625" style="2" customWidth="1"/>
    <col min="7684" max="7684" width="23.42578125" style="2" customWidth="1"/>
    <col min="7685" max="7686" width="2.7109375" style="2" customWidth="1"/>
    <col min="7687" max="7687" width="15.28515625" style="2" bestFit="1" customWidth="1"/>
    <col min="7688" max="7688" width="9.140625" style="2"/>
    <col min="7689" max="7689" width="11.28515625" style="2" bestFit="1" customWidth="1"/>
    <col min="7690" max="7936" width="9.140625" style="2"/>
    <col min="7937" max="7937" width="2.7109375" style="2" customWidth="1"/>
    <col min="7938" max="7938" width="20.140625" style="2" customWidth="1"/>
    <col min="7939" max="7939" width="50.140625" style="2" customWidth="1"/>
    <col min="7940" max="7940" width="23.42578125" style="2" customWidth="1"/>
    <col min="7941" max="7942" width="2.7109375" style="2" customWidth="1"/>
    <col min="7943" max="7943" width="15.28515625" style="2" bestFit="1" customWidth="1"/>
    <col min="7944" max="7944" width="9.140625" style="2"/>
    <col min="7945" max="7945" width="11.28515625" style="2" bestFit="1" customWidth="1"/>
    <col min="7946" max="8192" width="9.140625" style="2"/>
    <col min="8193" max="8193" width="2.7109375" style="2" customWidth="1"/>
    <col min="8194" max="8194" width="20.140625" style="2" customWidth="1"/>
    <col min="8195" max="8195" width="50.140625" style="2" customWidth="1"/>
    <col min="8196" max="8196" width="23.42578125" style="2" customWidth="1"/>
    <col min="8197" max="8198" width="2.7109375" style="2" customWidth="1"/>
    <col min="8199" max="8199" width="15.28515625" style="2" bestFit="1" customWidth="1"/>
    <col min="8200" max="8200" width="9.140625" style="2"/>
    <col min="8201" max="8201" width="11.28515625" style="2" bestFit="1" customWidth="1"/>
    <col min="8202" max="8448" width="9.140625" style="2"/>
    <col min="8449" max="8449" width="2.7109375" style="2" customWidth="1"/>
    <col min="8450" max="8450" width="20.140625" style="2" customWidth="1"/>
    <col min="8451" max="8451" width="50.140625" style="2" customWidth="1"/>
    <col min="8452" max="8452" width="23.42578125" style="2" customWidth="1"/>
    <col min="8453" max="8454" width="2.7109375" style="2" customWidth="1"/>
    <col min="8455" max="8455" width="15.28515625" style="2" bestFit="1" customWidth="1"/>
    <col min="8456" max="8456" width="9.140625" style="2"/>
    <col min="8457" max="8457" width="11.28515625" style="2" bestFit="1" customWidth="1"/>
    <col min="8458" max="8704" width="9.140625" style="2"/>
    <col min="8705" max="8705" width="2.7109375" style="2" customWidth="1"/>
    <col min="8706" max="8706" width="20.140625" style="2" customWidth="1"/>
    <col min="8707" max="8707" width="50.140625" style="2" customWidth="1"/>
    <col min="8708" max="8708" width="23.42578125" style="2" customWidth="1"/>
    <col min="8709" max="8710" width="2.7109375" style="2" customWidth="1"/>
    <col min="8711" max="8711" width="15.28515625" style="2" bestFit="1" customWidth="1"/>
    <col min="8712" max="8712" width="9.140625" style="2"/>
    <col min="8713" max="8713" width="11.28515625" style="2" bestFit="1" customWidth="1"/>
    <col min="8714" max="8960" width="9.140625" style="2"/>
    <col min="8961" max="8961" width="2.7109375" style="2" customWidth="1"/>
    <col min="8962" max="8962" width="20.140625" style="2" customWidth="1"/>
    <col min="8963" max="8963" width="50.140625" style="2" customWidth="1"/>
    <col min="8964" max="8964" width="23.42578125" style="2" customWidth="1"/>
    <col min="8965" max="8966" width="2.7109375" style="2" customWidth="1"/>
    <col min="8967" max="8967" width="15.28515625" style="2" bestFit="1" customWidth="1"/>
    <col min="8968" max="8968" width="9.140625" style="2"/>
    <col min="8969" max="8969" width="11.28515625" style="2" bestFit="1" customWidth="1"/>
    <col min="8970" max="9216" width="9.140625" style="2"/>
    <col min="9217" max="9217" width="2.7109375" style="2" customWidth="1"/>
    <col min="9218" max="9218" width="20.140625" style="2" customWidth="1"/>
    <col min="9219" max="9219" width="50.140625" style="2" customWidth="1"/>
    <col min="9220" max="9220" width="23.42578125" style="2" customWidth="1"/>
    <col min="9221" max="9222" width="2.7109375" style="2" customWidth="1"/>
    <col min="9223" max="9223" width="15.28515625" style="2" bestFit="1" customWidth="1"/>
    <col min="9224" max="9224" width="9.140625" style="2"/>
    <col min="9225" max="9225" width="11.28515625" style="2" bestFit="1" customWidth="1"/>
    <col min="9226" max="9472" width="9.140625" style="2"/>
    <col min="9473" max="9473" width="2.7109375" style="2" customWidth="1"/>
    <col min="9474" max="9474" width="20.140625" style="2" customWidth="1"/>
    <col min="9475" max="9475" width="50.140625" style="2" customWidth="1"/>
    <col min="9476" max="9476" width="23.42578125" style="2" customWidth="1"/>
    <col min="9477" max="9478" width="2.7109375" style="2" customWidth="1"/>
    <col min="9479" max="9479" width="15.28515625" style="2" bestFit="1" customWidth="1"/>
    <col min="9480" max="9480" width="9.140625" style="2"/>
    <col min="9481" max="9481" width="11.28515625" style="2" bestFit="1" customWidth="1"/>
    <col min="9482" max="9728" width="9.140625" style="2"/>
    <col min="9729" max="9729" width="2.7109375" style="2" customWidth="1"/>
    <col min="9730" max="9730" width="20.140625" style="2" customWidth="1"/>
    <col min="9731" max="9731" width="50.140625" style="2" customWidth="1"/>
    <col min="9732" max="9732" width="23.42578125" style="2" customWidth="1"/>
    <col min="9733" max="9734" width="2.7109375" style="2" customWidth="1"/>
    <col min="9735" max="9735" width="15.28515625" style="2" bestFit="1" customWidth="1"/>
    <col min="9736" max="9736" width="9.140625" style="2"/>
    <col min="9737" max="9737" width="11.28515625" style="2" bestFit="1" customWidth="1"/>
    <col min="9738" max="9984" width="9.140625" style="2"/>
    <col min="9985" max="9985" width="2.7109375" style="2" customWidth="1"/>
    <col min="9986" max="9986" width="20.140625" style="2" customWidth="1"/>
    <col min="9987" max="9987" width="50.140625" style="2" customWidth="1"/>
    <col min="9988" max="9988" width="23.42578125" style="2" customWidth="1"/>
    <col min="9989" max="9990" width="2.7109375" style="2" customWidth="1"/>
    <col min="9991" max="9991" width="15.28515625" style="2" bestFit="1" customWidth="1"/>
    <col min="9992" max="9992" width="9.140625" style="2"/>
    <col min="9993" max="9993" width="11.28515625" style="2" bestFit="1" customWidth="1"/>
    <col min="9994" max="10240" width="9.140625" style="2"/>
    <col min="10241" max="10241" width="2.7109375" style="2" customWidth="1"/>
    <col min="10242" max="10242" width="20.140625" style="2" customWidth="1"/>
    <col min="10243" max="10243" width="50.140625" style="2" customWidth="1"/>
    <col min="10244" max="10244" width="23.42578125" style="2" customWidth="1"/>
    <col min="10245" max="10246" width="2.7109375" style="2" customWidth="1"/>
    <col min="10247" max="10247" width="15.28515625" style="2" bestFit="1" customWidth="1"/>
    <col min="10248" max="10248" width="9.140625" style="2"/>
    <col min="10249" max="10249" width="11.28515625" style="2" bestFit="1" customWidth="1"/>
    <col min="10250" max="10496" width="9.140625" style="2"/>
    <col min="10497" max="10497" width="2.7109375" style="2" customWidth="1"/>
    <col min="10498" max="10498" width="20.140625" style="2" customWidth="1"/>
    <col min="10499" max="10499" width="50.140625" style="2" customWidth="1"/>
    <col min="10500" max="10500" width="23.42578125" style="2" customWidth="1"/>
    <col min="10501" max="10502" width="2.7109375" style="2" customWidth="1"/>
    <col min="10503" max="10503" width="15.28515625" style="2" bestFit="1" customWidth="1"/>
    <col min="10504" max="10504" width="9.140625" style="2"/>
    <col min="10505" max="10505" width="11.28515625" style="2" bestFit="1" customWidth="1"/>
    <col min="10506" max="10752" width="9.140625" style="2"/>
    <col min="10753" max="10753" width="2.7109375" style="2" customWidth="1"/>
    <col min="10754" max="10754" width="20.140625" style="2" customWidth="1"/>
    <col min="10755" max="10755" width="50.140625" style="2" customWidth="1"/>
    <col min="10756" max="10756" width="23.42578125" style="2" customWidth="1"/>
    <col min="10757" max="10758" width="2.7109375" style="2" customWidth="1"/>
    <col min="10759" max="10759" width="15.28515625" style="2" bestFit="1" customWidth="1"/>
    <col min="10760" max="10760" width="9.140625" style="2"/>
    <col min="10761" max="10761" width="11.28515625" style="2" bestFit="1" customWidth="1"/>
    <col min="10762" max="11008" width="9.140625" style="2"/>
    <col min="11009" max="11009" width="2.7109375" style="2" customWidth="1"/>
    <col min="11010" max="11010" width="20.140625" style="2" customWidth="1"/>
    <col min="11011" max="11011" width="50.140625" style="2" customWidth="1"/>
    <col min="11012" max="11012" width="23.42578125" style="2" customWidth="1"/>
    <col min="11013" max="11014" width="2.7109375" style="2" customWidth="1"/>
    <col min="11015" max="11015" width="15.28515625" style="2" bestFit="1" customWidth="1"/>
    <col min="11016" max="11016" width="9.140625" style="2"/>
    <col min="11017" max="11017" width="11.28515625" style="2" bestFit="1" customWidth="1"/>
    <col min="11018" max="11264" width="9.140625" style="2"/>
    <col min="11265" max="11265" width="2.7109375" style="2" customWidth="1"/>
    <col min="11266" max="11266" width="20.140625" style="2" customWidth="1"/>
    <col min="11267" max="11267" width="50.140625" style="2" customWidth="1"/>
    <col min="11268" max="11268" width="23.42578125" style="2" customWidth="1"/>
    <col min="11269" max="11270" width="2.7109375" style="2" customWidth="1"/>
    <col min="11271" max="11271" width="15.28515625" style="2" bestFit="1" customWidth="1"/>
    <col min="11272" max="11272" width="9.140625" style="2"/>
    <col min="11273" max="11273" width="11.28515625" style="2" bestFit="1" customWidth="1"/>
    <col min="11274" max="11520" width="9.140625" style="2"/>
    <col min="11521" max="11521" width="2.7109375" style="2" customWidth="1"/>
    <col min="11522" max="11522" width="20.140625" style="2" customWidth="1"/>
    <col min="11523" max="11523" width="50.140625" style="2" customWidth="1"/>
    <col min="11524" max="11524" width="23.42578125" style="2" customWidth="1"/>
    <col min="11525" max="11526" width="2.7109375" style="2" customWidth="1"/>
    <col min="11527" max="11527" width="15.28515625" style="2" bestFit="1" customWidth="1"/>
    <col min="11528" max="11528" width="9.140625" style="2"/>
    <col min="11529" max="11529" width="11.28515625" style="2" bestFit="1" customWidth="1"/>
    <col min="11530" max="11776" width="9.140625" style="2"/>
    <col min="11777" max="11777" width="2.7109375" style="2" customWidth="1"/>
    <col min="11778" max="11778" width="20.140625" style="2" customWidth="1"/>
    <col min="11779" max="11779" width="50.140625" style="2" customWidth="1"/>
    <col min="11780" max="11780" width="23.42578125" style="2" customWidth="1"/>
    <col min="11781" max="11782" width="2.7109375" style="2" customWidth="1"/>
    <col min="11783" max="11783" width="15.28515625" style="2" bestFit="1" customWidth="1"/>
    <col min="11784" max="11784" width="9.140625" style="2"/>
    <col min="11785" max="11785" width="11.28515625" style="2" bestFit="1" customWidth="1"/>
    <col min="11786" max="12032" width="9.140625" style="2"/>
    <col min="12033" max="12033" width="2.7109375" style="2" customWidth="1"/>
    <col min="12034" max="12034" width="20.140625" style="2" customWidth="1"/>
    <col min="12035" max="12035" width="50.140625" style="2" customWidth="1"/>
    <col min="12036" max="12036" width="23.42578125" style="2" customWidth="1"/>
    <col min="12037" max="12038" width="2.7109375" style="2" customWidth="1"/>
    <col min="12039" max="12039" width="15.28515625" style="2" bestFit="1" customWidth="1"/>
    <col min="12040" max="12040" width="9.140625" style="2"/>
    <col min="12041" max="12041" width="11.28515625" style="2" bestFit="1" customWidth="1"/>
    <col min="12042" max="12288" width="9.140625" style="2"/>
    <col min="12289" max="12289" width="2.7109375" style="2" customWidth="1"/>
    <col min="12290" max="12290" width="20.140625" style="2" customWidth="1"/>
    <col min="12291" max="12291" width="50.140625" style="2" customWidth="1"/>
    <col min="12292" max="12292" width="23.42578125" style="2" customWidth="1"/>
    <col min="12293" max="12294" width="2.7109375" style="2" customWidth="1"/>
    <col min="12295" max="12295" width="15.28515625" style="2" bestFit="1" customWidth="1"/>
    <col min="12296" max="12296" width="9.140625" style="2"/>
    <col min="12297" max="12297" width="11.28515625" style="2" bestFit="1" customWidth="1"/>
    <col min="12298" max="12544" width="9.140625" style="2"/>
    <col min="12545" max="12545" width="2.7109375" style="2" customWidth="1"/>
    <col min="12546" max="12546" width="20.140625" style="2" customWidth="1"/>
    <col min="12547" max="12547" width="50.140625" style="2" customWidth="1"/>
    <col min="12548" max="12548" width="23.42578125" style="2" customWidth="1"/>
    <col min="12549" max="12550" width="2.7109375" style="2" customWidth="1"/>
    <col min="12551" max="12551" width="15.28515625" style="2" bestFit="1" customWidth="1"/>
    <col min="12552" max="12552" width="9.140625" style="2"/>
    <col min="12553" max="12553" width="11.28515625" style="2" bestFit="1" customWidth="1"/>
    <col min="12554" max="12800" width="9.140625" style="2"/>
    <col min="12801" max="12801" width="2.7109375" style="2" customWidth="1"/>
    <col min="12802" max="12802" width="20.140625" style="2" customWidth="1"/>
    <col min="12803" max="12803" width="50.140625" style="2" customWidth="1"/>
    <col min="12804" max="12804" width="23.42578125" style="2" customWidth="1"/>
    <col min="12805" max="12806" width="2.7109375" style="2" customWidth="1"/>
    <col min="12807" max="12807" width="15.28515625" style="2" bestFit="1" customWidth="1"/>
    <col min="12808" max="12808" width="9.140625" style="2"/>
    <col min="12809" max="12809" width="11.28515625" style="2" bestFit="1" customWidth="1"/>
    <col min="12810" max="13056" width="9.140625" style="2"/>
    <col min="13057" max="13057" width="2.7109375" style="2" customWidth="1"/>
    <col min="13058" max="13058" width="20.140625" style="2" customWidth="1"/>
    <col min="13059" max="13059" width="50.140625" style="2" customWidth="1"/>
    <col min="13060" max="13060" width="23.42578125" style="2" customWidth="1"/>
    <col min="13061" max="13062" width="2.7109375" style="2" customWidth="1"/>
    <col min="13063" max="13063" width="15.28515625" style="2" bestFit="1" customWidth="1"/>
    <col min="13064" max="13064" width="9.140625" style="2"/>
    <col min="13065" max="13065" width="11.28515625" style="2" bestFit="1" customWidth="1"/>
    <col min="13066" max="13312" width="9.140625" style="2"/>
    <col min="13313" max="13313" width="2.7109375" style="2" customWidth="1"/>
    <col min="13314" max="13314" width="20.140625" style="2" customWidth="1"/>
    <col min="13315" max="13315" width="50.140625" style="2" customWidth="1"/>
    <col min="13316" max="13316" width="23.42578125" style="2" customWidth="1"/>
    <col min="13317" max="13318" width="2.7109375" style="2" customWidth="1"/>
    <col min="13319" max="13319" width="15.28515625" style="2" bestFit="1" customWidth="1"/>
    <col min="13320" max="13320" width="9.140625" style="2"/>
    <col min="13321" max="13321" width="11.28515625" style="2" bestFit="1" customWidth="1"/>
    <col min="13322" max="13568" width="9.140625" style="2"/>
    <col min="13569" max="13569" width="2.7109375" style="2" customWidth="1"/>
    <col min="13570" max="13570" width="20.140625" style="2" customWidth="1"/>
    <col min="13571" max="13571" width="50.140625" style="2" customWidth="1"/>
    <col min="13572" max="13572" width="23.42578125" style="2" customWidth="1"/>
    <col min="13573" max="13574" width="2.7109375" style="2" customWidth="1"/>
    <col min="13575" max="13575" width="15.28515625" style="2" bestFit="1" customWidth="1"/>
    <col min="13576" max="13576" width="9.140625" style="2"/>
    <col min="13577" max="13577" width="11.28515625" style="2" bestFit="1" customWidth="1"/>
    <col min="13578" max="13824" width="9.140625" style="2"/>
    <col min="13825" max="13825" width="2.7109375" style="2" customWidth="1"/>
    <col min="13826" max="13826" width="20.140625" style="2" customWidth="1"/>
    <col min="13827" max="13827" width="50.140625" style="2" customWidth="1"/>
    <col min="13828" max="13828" width="23.42578125" style="2" customWidth="1"/>
    <col min="13829" max="13830" width="2.7109375" style="2" customWidth="1"/>
    <col min="13831" max="13831" width="15.28515625" style="2" bestFit="1" customWidth="1"/>
    <col min="13832" max="13832" width="9.140625" style="2"/>
    <col min="13833" max="13833" width="11.28515625" style="2" bestFit="1" customWidth="1"/>
    <col min="13834" max="14080" width="9.140625" style="2"/>
    <col min="14081" max="14081" width="2.7109375" style="2" customWidth="1"/>
    <col min="14082" max="14082" width="20.140625" style="2" customWidth="1"/>
    <col min="14083" max="14083" width="50.140625" style="2" customWidth="1"/>
    <col min="14084" max="14084" width="23.42578125" style="2" customWidth="1"/>
    <col min="14085" max="14086" width="2.7109375" style="2" customWidth="1"/>
    <col min="14087" max="14087" width="15.28515625" style="2" bestFit="1" customWidth="1"/>
    <col min="14088" max="14088" width="9.140625" style="2"/>
    <col min="14089" max="14089" width="11.28515625" style="2" bestFit="1" customWidth="1"/>
    <col min="14090" max="14336" width="9.140625" style="2"/>
    <col min="14337" max="14337" width="2.7109375" style="2" customWidth="1"/>
    <col min="14338" max="14338" width="20.140625" style="2" customWidth="1"/>
    <col min="14339" max="14339" width="50.140625" style="2" customWidth="1"/>
    <col min="14340" max="14340" width="23.42578125" style="2" customWidth="1"/>
    <col min="14341" max="14342" width="2.7109375" style="2" customWidth="1"/>
    <col min="14343" max="14343" width="15.28515625" style="2" bestFit="1" customWidth="1"/>
    <col min="14344" max="14344" width="9.140625" style="2"/>
    <col min="14345" max="14345" width="11.28515625" style="2" bestFit="1" customWidth="1"/>
    <col min="14346" max="14592" width="9.140625" style="2"/>
    <col min="14593" max="14593" width="2.7109375" style="2" customWidth="1"/>
    <col min="14594" max="14594" width="20.140625" style="2" customWidth="1"/>
    <col min="14595" max="14595" width="50.140625" style="2" customWidth="1"/>
    <col min="14596" max="14596" width="23.42578125" style="2" customWidth="1"/>
    <col min="14597" max="14598" width="2.7109375" style="2" customWidth="1"/>
    <col min="14599" max="14599" width="15.28515625" style="2" bestFit="1" customWidth="1"/>
    <col min="14600" max="14600" width="9.140625" style="2"/>
    <col min="14601" max="14601" width="11.28515625" style="2" bestFit="1" customWidth="1"/>
    <col min="14602" max="14848" width="9.140625" style="2"/>
    <col min="14849" max="14849" width="2.7109375" style="2" customWidth="1"/>
    <col min="14850" max="14850" width="20.140625" style="2" customWidth="1"/>
    <col min="14851" max="14851" width="50.140625" style="2" customWidth="1"/>
    <col min="14852" max="14852" width="23.42578125" style="2" customWidth="1"/>
    <col min="14853" max="14854" width="2.7109375" style="2" customWidth="1"/>
    <col min="14855" max="14855" width="15.28515625" style="2" bestFit="1" customWidth="1"/>
    <col min="14856" max="14856" width="9.140625" style="2"/>
    <col min="14857" max="14857" width="11.28515625" style="2" bestFit="1" customWidth="1"/>
    <col min="14858" max="15104" width="9.140625" style="2"/>
    <col min="15105" max="15105" width="2.7109375" style="2" customWidth="1"/>
    <col min="15106" max="15106" width="20.140625" style="2" customWidth="1"/>
    <col min="15107" max="15107" width="50.140625" style="2" customWidth="1"/>
    <col min="15108" max="15108" width="23.42578125" style="2" customWidth="1"/>
    <col min="15109" max="15110" width="2.7109375" style="2" customWidth="1"/>
    <col min="15111" max="15111" width="15.28515625" style="2" bestFit="1" customWidth="1"/>
    <col min="15112" max="15112" width="9.140625" style="2"/>
    <col min="15113" max="15113" width="11.28515625" style="2" bestFit="1" customWidth="1"/>
    <col min="15114" max="15360" width="9.140625" style="2"/>
    <col min="15361" max="15361" width="2.7109375" style="2" customWidth="1"/>
    <col min="15362" max="15362" width="20.140625" style="2" customWidth="1"/>
    <col min="15363" max="15363" width="50.140625" style="2" customWidth="1"/>
    <col min="15364" max="15364" width="23.42578125" style="2" customWidth="1"/>
    <col min="15365" max="15366" width="2.7109375" style="2" customWidth="1"/>
    <col min="15367" max="15367" width="15.28515625" style="2" bestFit="1" customWidth="1"/>
    <col min="15368" max="15368" width="9.140625" style="2"/>
    <col min="15369" max="15369" width="11.28515625" style="2" bestFit="1" customWidth="1"/>
    <col min="15370" max="15616" width="9.140625" style="2"/>
    <col min="15617" max="15617" width="2.7109375" style="2" customWidth="1"/>
    <col min="15618" max="15618" width="20.140625" style="2" customWidth="1"/>
    <col min="15619" max="15619" width="50.140625" style="2" customWidth="1"/>
    <col min="15620" max="15620" width="23.42578125" style="2" customWidth="1"/>
    <col min="15621" max="15622" width="2.7109375" style="2" customWidth="1"/>
    <col min="15623" max="15623" width="15.28515625" style="2" bestFit="1" customWidth="1"/>
    <col min="15624" max="15624" width="9.140625" style="2"/>
    <col min="15625" max="15625" width="11.28515625" style="2" bestFit="1" customWidth="1"/>
    <col min="15626" max="15872" width="9.140625" style="2"/>
    <col min="15873" max="15873" width="2.7109375" style="2" customWidth="1"/>
    <col min="15874" max="15874" width="20.140625" style="2" customWidth="1"/>
    <col min="15875" max="15875" width="50.140625" style="2" customWidth="1"/>
    <col min="15876" max="15876" width="23.42578125" style="2" customWidth="1"/>
    <col min="15877" max="15878" width="2.7109375" style="2" customWidth="1"/>
    <col min="15879" max="15879" width="15.28515625" style="2" bestFit="1" customWidth="1"/>
    <col min="15880" max="15880" width="9.140625" style="2"/>
    <col min="15881" max="15881" width="11.28515625" style="2" bestFit="1" customWidth="1"/>
    <col min="15882" max="16128" width="9.140625" style="2"/>
    <col min="16129" max="16129" width="2.7109375" style="2" customWidth="1"/>
    <col min="16130" max="16130" width="20.140625" style="2" customWidth="1"/>
    <col min="16131" max="16131" width="50.140625" style="2" customWidth="1"/>
    <col min="16132" max="16132" width="23.42578125" style="2" customWidth="1"/>
    <col min="16133" max="16134" width="2.7109375" style="2" customWidth="1"/>
    <col min="16135" max="16135" width="15.28515625" style="2" bestFit="1" customWidth="1"/>
    <col min="16136" max="16136" width="9.140625" style="2"/>
    <col min="16137" max="16137" width="11.28515625" style="2" bestFit="1" customWidth="1"/>
    <col min="16138" max="16384" width="9.140625" style="2"/>
  </cols>
  <sheetData>
    <row r="1" spans="1:6" ht="85.5" hidden="1" customHeight="1">
      <c r="A1" s="721" t="s">
        <v>16</v>
      </c>
      <c r="B1" s="722"/>
      <c r="C1" s="722"/>
      <c r="D1" s="722"/>
      <c r="E1" s="722"/>
      <c r="F1" s="722"/>
    </row>
    <row r="2" spans="1:6" ht="7.5" customHeight="1"/>
    <row r="3" spans="1:6" ht="9" customHeight="1">
      <c r="A3" s="3"/>
      <c r="B3" s="4"/>
      <c r="C3" s="4"/>
      <c r="D3" s="4"/>
      <c r="E3" s="5"/>
    </row>
    <row r="4" spans="1:6">
      <c r="A4" s="6"/>
      <c r="B4" s="7"/>
      <c r="C4" s="8"/>
      <c r="D4" s="9"/>
      <c r="E4" s="10"/>
    </row>
    <row r="5" spans="1:6" ht="9" customHeight="1">
      <c r="A5" s="6"/>
      <c r="B5" s="11"/>
      <c r="C5" s="12"/>
      <c r="D5" s="13"/>
      <c r="E5" s="10"/>
    </row>
    <row r="6" spans="1:6">
      <c r="A6" s="6"/>
      <c r="B6" s="11"/>
      <c r="C6" s="12"/>
      <c r="D6" s="13"/>
      <c r="E6" s="10"/>
    </row>
    <row r="7" spans="1:6">
      <c r="A7" s="6"/>
      <c r="B7" s="11"/>
      <c r="C7" s="12"/>
      <c r="D7" s="13"/>
      <c r="E7" s="10"/>
    </row>
    <row r="8" spans="1:6" ht="15.75">
      <c r="A8" s="6"/>
      <c r="B8" s="723" t="s">
        <v>3614</v>
      </c>
      <c r="C8" s="724"/>
      <c r="D8" s="725"/>
      <c r="E8" s="10"/>
    </row>
    <row r="9" spans="1:6" ht="15.75">
      <c r="A9" s="6"/>
      <c r="B9" s="726" t="s">
        <v>3615</v>
      </c>
      <c r="C9" s="727"/>
      <c r="D9" s="728"/>
      <c r="E9" s="10"/>
    </row>
    <row r="10" spans="1:6" ht="15.75">
      <c r="A10" s="6"/>
      <c r="B10" s="723" t="s">
        <v>3616</v>
      </c>
      <c r="C10" s="724"/>
      <c r="D10" s="725"/>
      <c r="E10" s="10"/>
    </row>
    <row r="11" spans="1:6" ht="19.5">
      <c r="A11" s="6"/>
      <c r="B11" s="729" t="s">
        <v>17</v>
      </c>
      <c r="C11" s="730"/>
      <c r="D11" s="731"/>
      <c r="E11" s="14"/>
    </row>
    <row r="12" spans="1:6" ht="7.5" customHeight="1">
      <c r="A12" s="6"/>
      <c r="B12" s="732"/>
      <c r="C12" s="733"/>
      <c r="D12" s="734"/>
      <c r="E12" s="14"/>
    </row>
    <row r="13" spans="1:6" ht="6" customHeight="1">
      <c r="A13" s="6"/>
      <c r="B13" s="15"/>
      <c r="C13" s="16"/>
      <c r="D13" s="15"/>
      <c r="E13" s="10"/>
    </row>
    <row r="14" spans="1:6" s="19" customFormat="1" ht="21" customHeight="1">
      <c r="A14" s="17"/>
      <c r="B14" s="119" t="s">
        <v>31</v>
      </c>
      <c r="C14" s="735" t="s">
        <v>18539</v>
      </c>
      <c r="D14" s="736"/>
      <c r="E14" s="18"/>
    </row>
    <row r="15" spans="1:6" s="19" customFormat="1" ht="21" customHeight="1">
      <c r="A15" s="17"/>
      <c r="B15" s="120" t="s">
        <v>14</v>
      </c>
      <c r="C15" s="737" t="s">
        <v>10496</v>
      </c>
      <c r="D15" s="738"/>
      <c r="E15" s="18"/>
    </row>
    <row r="16" spans="1:6" s="19" customFormat="1" ht="21" customHeight="1">
      <c r="A16" s="17"/>
      <c r="B16" s="20" t="s">
        <v>18</v>
      </c>
      <c r="C16" s="737" t="s">
        <v>9947</v>
      </c>
      <c r="D16" s="738"/>
      <c r="E16" s="18"/>
    </row>
    <row r="17" spans="1:12" s="19" customFormat="1" ht="21" customHeight="1">
      <c r="A17" s="17"/>
      <c r="B17" s="20" t="s">
        <v>19</v>
      </c>
      <c r="C17" s="737" t="s">
        <v>10496</v>
      </c>
      <c r="D17" s="738"/>
      <c r="E17" s="18"/>
    </row>
    <row r="18" spans="1:12" s="19" customFormat="1" ht="21" customHeight="1">
      <c r="A18" s="17"/>
      <c r="B18" s="20" t="s">
        <v>20</v>
      </c>
      <c r="C18" s="717" t="s">
        <v>10497</v>
      </c>
      <c r="D18" s="718"/>
      <c r="E18" s="21"/>
    </row>
    <row r="19" spans="1:12" s="19" customFormat="1" ht="19.5" customHeight="1">
      <c r="A19" s="17"/>
      <c r="B19" s="20" t="s">
        <v>21</v>
      </c>
      <c r="C19" s="717" t="s">
        <v>10537</v>
      </c>
      <c r="D19" s="718"/>
      <c r="E19" s="22"/>
    </row>
    <row r="20" spans="1:12" s="19" customFormat="1" ht="21" customHeight="1">
      <c r="A20" s="17"/>
      <c r="B20" s="20" t="s">
        <v>22</v>
      </c>
      <c r="C20" s="714">
        <v>44386</v>
      </c>
      <c r="D20" s="144"/>
      <c r="E20" s="22"/>
    </row>
    <row r="21" spans="1:12" s="19" customFormat="1" ht="75.75" customHeight="1">
      <c r="A21" s="17"/>
      <c r="B21" s="20" t="s">
        <v>23</v>
      </c>
      <c r="C21" s="715" t="s">
        <v>10517</v>
      </c>
      <c r="D21" s="716"/>
      <c r="E21" s="22"/>
    </row>
    <row r="22" spans="1:12" s="19" customFormat="1">
      <c r="A22" s="17"/>
      <c r="B22" s="20" t="s">
        <v>13585</v>
      </c>
      <c r="C22" s="656">
        <v>54609777</v>
      </c>
      <c r="D22" s="400"/>
      <c r="E22" s="22"/>
    </row>
    <row r="23" spans="1:12" s="25" customFormat="1" ht="21" customHeight="1">
      <c r="A23" s="23"/>
      <c r="B23" s="121" t="s">
        <v>24</v>
      </c>
      <c r="C23" s="740" t="s">
        <v>13799</v>
      </c>
      <c r="D23" s="741"/>
      <c r="E23" s="24"/>
    </row>
    <row r="24" spans="1:12" s="19" customFormat="1" ht="21" customHeight="1">
      <c r="A24" s="17"/>
      <c r="B24" s="20" t="s">
        <v>25</v>
      </c>
      <c r="C24" s="742" t="s">
        <v>18541</v>
      </c>
      <c r="D24" s="743"/>
      <c r="E24" s="22"/>
    </row>
    <row r="25" spans="1:12" s="19" customFormat="1" ht="21" customHeight="1">
      <c r="A25" s="17"/>
      <c r="B25" s="121" t="s">
        <v>26</v>
      </c>
      <c r="C25" s="720" t="s">
        <v>10516</v>
      </c>
      <c r="D25" s="744"/>
      <c r="E25" s="22"/>
    </row>
    <row r="26" spans="1:12" s="19" customFormat="1" ht="168" customHeight="1">
      <c r="A26" s="17"/>
      <c r="B26" s="122" t="s">
        <v>27</v>
      </c>
      <c r="C26" s="747" t="s">
        <v>18540</v>
      </c>
      <c r="D26" s="748"/>
      <c r="E26" s="22"/>
    </row>
    <row r="27" spans="1:12" s="19" customFormat="1" ht="12.75">
      <c r="A27" s="17"/>
      <c r="B27" s="122" t="s">
        <v>13431</v>
      </c>
      <c r="C27" s="715" t="s">
        <v>13587</v>
      </c>
      <c r="D27" s="755"/>
      <c r="E27" s="22"/>
    </row>
    <row r="28" spans="1:12" s="19" customFormat="1" ht="40.5" customHeight="1">
      <c r="A28" s="17"/>
      <c r="B28" s="123" t="s">
        <v>28</v>
      </c>
      <c r="C28" s="749" t="s">
        <v>13586</v>
      </c>
      <c r="D28" s="750"/>
      <c r="E28" s="22"/>
    </row>
    <row r="29" spans="1:12" s="19" customFormat="1" ht="6" customHeight="1">
      <c r="A29" s="17"/>
      <c r="B29" s="242"/>
      <c r="C29" s="739"/>
      <c r="D29" s="739"/>
      <c r="E29" s="22"/>
    </row>
    <row r="30" spans="1:12" s="29" customFormat="1" ht="21" customHeight="1">
      <c r="A30" s="27"/>
      <c r="B30" s="753" t="s">
        <v>49</v>
      </c>
      <c r="C30" s="754"/>
      <c r="D30" s="241"/>
      <c r="E30" s="28"/>
    </row>
    <row r="31" spans="1:12" s="25" customFormat="1" ht="21" customHeight="1">
      <c r="A31" s="23"/>
      <c r="B31" s="719" t="s">
        <v>9814</v>
      </c>
      <c r="C31" s="720"/>
      <c r="D31" s="88">
        <v>441122.17116886197</v>
      </c>
      <c r="E31" s="24"/>
      <c r="I31" s="89"/>
    </row>
    <row r="32" spans="1:12" s="92" customFormat="1" ht="21" customHeight="1">
      <c r="A32" s="90"/>
      <c r="B32" s="751" t="s">
        <v>13432</v>
      </c>
      <c r="C32" s="752"/>
      <c r="D32" s="30">
        <v>441122.17116886197</v>
      </c>
      <c r="E32" s="91"/>
      <c r="I32" s="164"/>
      <c r="J32" s="174"/>
      <c r="L32" s="174"/>
    </row>
    <row r="33" spans="1:12" s="19" customFormat="1" ht="6" customHeight="1">
      <c r="A33" s="17"/>
      <c r="B33" s="26"/>
      <c r="C33" s="26"/>
      <c r="D33" s="31"/>
      <c r="E33" s="22"/>
    </row>
    <row r="34" spans="1:12" s="19" customFormat="1" ht="61.5" customHeight="1">
      <c r="A34" s="17"/>
      <c r="B34" s="32" t="s">
        <v>29</v>
      </c>
      <c r="C34" s="745" t="s">
        <v>30</v>
      </c>
      <c r="D34" s="746"/>
      <c r="E34" s="22"/>
      <c r="I34" s="150"/>
      <c r="J34" s="150"/>
      <c r="K34" s="150"/>
      <c r="L34" s="150"/>
    </row>
    <row r="35" spans="1:12" s="19" customFormat="1" ht="9" customHeight="1">
      <c r="A35" s="33"/>
      <c r="B35" s="34"/>
      <c r="C35" s="34"/>
      <c r="D35" s="34"/>
      <c r="E35" s="35"/>
      <c r="I35" s="151"/>
      <c r="J35" s="150"/>
      <c r="K35" s="150"/>
    </row>
    <row r="36" spans="1:12" ht="26.25" customHeight="1">
      <c r="I36" s="152"/>
      <c r="J36" s="150"/>
      <c r="K36" s="153"/>
    </row>
    <row r="37" spans="1:12" s="75" customFormat="1" ht="55.5" customHeight="1">
      <c r="B37" s="438" t="s">
        <v>13433</v>
      </c>
      <c r="C37" s="438"/>
      <c r="D37" s="438" t="s">
        <v>10514</v>
      </c>
      <c r="E37" s="394"/>
      <c r="F37" s="145"/>
      <c r="G37" s="145"/>
      <c r="H37" s="145"/>
      <c r="K37" s="154"/>
    </row>
    <row r="38" spans="1:12">
      <c r="D38" s="36"/>
      <c r="F38" s="36"/>
    </row>
    <row r="39" spans="1:12">
      <c r="B39" s="2" t="s">
        <v>3612</v>
      </c>
      <c r="C39" s="100">
        <f>SUM(D31:D31)</f>
        <v>441122.17116886197</v>
      </c>
      <c r="D39" s="36"/>
      <c r="I39" s="153"/>
      <c r="J39" s="153"/>
    </row>
    <row r="40" spans="1:12">
      <c r="C40" s="100"/>
      <c r="D40" s="37"/>
    </row>
    <row r="41" spans="1:12">
      <c r="C41" s="138"/>
      <c r="D41" s="36"/>
    </row>
    <row r="42" spans="1:12">
      <c r="B42" s="2" t="s">
        <v>3613</v>
      </c>
      <c r="C42" s="152">
        <f>D32/257.64</f>
        <v>1712.1649245802748</v>
      </c>
      <c r="D42" s="36"/>
    </row>
    <row r="44" spans="1:12">
      <c r="D44" s="36"/>
      <c r="F44" s="38"/>
    </row>
    <row r="47" spans="1:12">
      <c r="F47" s="39"/>
    </row>
    <row r="49" spans="6:6">
      <c r="F49" s="40"/>
    </row>
  </sheetData>
  <mergeCells count="24">
    <mergeCell ref="C24:D24"/>
    <mergeCell ref="C25:D25"/>
    <mergeCell ref="C34:D34"/>
    <mergeCell ref="C26:D26"/>
    <mergeCell ref="C28:D28"/>
    <mergeCell ref="B32:C32"/>
    <mergeCell ref="B30:C30"/>
    <mergeCell ref="C27:D27"/>
    <mergeCell ref="C21:D21"/>
    <mergeCell ref="C19:D19"/>
    <mergeCell ref="B31:C31"/>
    <mergeCell ref="A1:F1"/>
    <mergeCell ref="B8:D8"/>
    <mergeCell ref="B9:D9"/>
    <mergeCell ref="B10:D10"/>
    <mergeCell ref="B11:D11"/>
    <mergeCell ref="B12:D12"/>
    <mergeCell ref="C14:D14"/>
    <mergeCell ref="C15:D15"/>
    <mergeCell ref="C16:D16"/>
    <mergeCell ref="C17:D17"/>
    <mergeCell ref="C18:D18"/>
    <mergeCell ref="C29:D29"/>
    <mergeCell ref="C23:D23"/>
  </mergeCells>
  <printOptions horizontalCentered="1" verticalCentered="1"/>
  <pageMargins left="0.78740157480314965" right="0.39370078740157483" top="0.39370078740157483" bottom="0.39370078740157483" header="0.11811023622047245" footer="0.11811023622047245"/>
  <pageSetup paperSize="9" scale="83" orientation="portrait" r:id="rId1"/>
  <headerFooter>
    <oddHeader>&amp;C&amp;F</oddHeader>
    <oddFooter>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sheetPr>
    <tabColor rgb="FF00B0F0"/>
  </sheetPr>
  <dimension ref="A1:T461"/>
  <sheetViews>
    <sheetView showGridLines="0" view="pageBreakPreview" zoomScaleNormal="100" zoomScaleSheetLayoutView="100" workbookViewId="0">
      <selection activeCell="B11" sqref="B11:J454"/>
    </sheetView>
  </sheetViews>
  <sheetFormatPr defaultColWidth="9.140625" defaultRowHeight="12.75"/>
  <cols>
    <col min="1" max="1" width="9.140625" style="248" customWidth="1"/>
    <col min="2" max="2" width="12.7109375" style="186" customWidth="1"/>
    <col min="3" max="3" width="13.7109375" style="186" customWidth="1"/>
    <col min="4" max="4" width="44.7109375" style="469" customWidth="1"/>
    <col min="5" max="5" width="7.7109375" style="186" customWidth="1"/>
    <col min="6" max="6" width="9.42578125" style="187" customWidth="1"/>
    <col min="7" max="7" width="11.140625" style="187" customWidth="1"/>
    <col min="8" max="8" width="9.42578125" style="187" customWidth="1"/>
    <col min="9" max="9" width="11.7109375" style="187" customWidth="1"/>
    <col min="10" max="10" width="17.7109375" style="187" customWidth="1"/>
    <col min="11" max="11" width="9.140625" style="80"/>
    <col min="12" max="12" width="20.140625" style="255" customWidth="1"/>
    <col min="13" max="13" width="9.140625" style="80" customWidth="1"/>
    <col min="14" max="17" width="9.140625" style="248" customWidth="1"/>
    <col min="18" max="18" width="13.85546875" style="248" customWidth="1"/>
    <col min="19" max="19" width="9.140625" style="80" customWidth="1"/>
    <col min="20" max="16384" width="9.140625" style="80"/>
  </cols>
  <sheetData>
    <row r="1" spans="1:18" s="94" customFormat="1" ht="15.75">
      <c r="A1" s="133"/>
      <c r="B1" s="758"/>
      <c r="C1" s="758"/>
      <c r="D1" s="758"/>
      <c r="E1" s="758"/>
      <c r="F1" s="758"/>
      <c r="G1" s="758"/>
      <c r="H1" s="758"/>
      <c r="I1" s="758"/>
      <c r="J1" s="758"/>
      <c r="K1" s="95"/>
      <c r="L1" s="249"/>
      <c r="N1" s="133"/>
      <c r="O1" s="133"/>
      <c r="P1" s="133"/>
      <c r="Q1" s="133"/>
      <c r="R1" s="133"/>
    </row>
    <row r="2" spans="1:18" s="72" customFormat="1" ht="18.75">
      <c r="A2" s="136"/>
      <c r="B2" s="759" t="s">
        <v>3614</v>
      </c>
      <c r="C2" s="759"/>
      <c r="D2" s="759"/>
      <c r="E2" s="759"/>
      <c r="F2" s="759"/>
      <c r="G2" s="759"/>
      <c r="H2" s="759"/>
      <c r="I2" s="759"/>
      <c r="J2" s="759"/>
      <c r="K2" s="71"/>
      <c r="L2" s="250"/>
      <c r="M2" s="70"/>
      <c r="N2" s="134"/>
      <c r="O2" s="134"/>
      <c r="P2" s="134"/>
      <c r="Q2" s="134"/>
      <c r="R2" s="136"/>
    </row>
    <row r="3" spans="1:18" s="72" customFormat="1" ht="18.75">
      <c r="A3" s="136"/>
      <c r="B3" s="759" t="s">
        <v>3615</v>
      </c>
      <c r="C3" s="759"/>
      <c r="D3" s="759"/>
      <c r="E3" s="759"/>
      <c r="F3" s="759"/>
      <c r="G3" s="759"/>
      <c r="H3" s="759"/>
      <c r="I3" s="759"/>
      <c r="J3" s="759"/>
      <c r="K3" s="71"/>
      <c r="L3" s="250"/>
      <c r="M3" s="70"/>
      <c r="N3" s="134"/>
      <c r="O3" s="134"/>
      <c r="P3" s="134"/>
      <c r="Q3" s="134"/>
      <c r="R3" s="136"/>
    </row>
    <row r="4" spans="1:18" s="72" customFormat="1" ht="18.75">
      <c r="A4" s="136"/>
      <c r="B4" s="759" t="s">
        <v>3617</v>
      </c>
      <c r="C4" s="759"/>
      <c r="D4" s="759"/>
      <c r="E4" s="759"/>
      <c r="F4" s="759"/>
      <c r="G4" s="759"/>
      <c r="H4" s="759"/>
      <c r="I4" s="759"/>
      <c r="J4" s="759"/>
      <c r="K4" s="70"/>
      <c r="L4" s="250"/>
      <c r="M4" s="70"/>
      <c r="N4" s="134"/>
      <c r="O4" s="134"/>
      <c r="P4" s="134"/>
      <c r="Q4" s="134"/>
      <c r="R4" s="136"/>
    </row>
    <row r="5" spans="1:18" s="72" customFormat="1" ht="18.75">
      <c r="A5" s="136"/>
      <c r="B5" s="759" t="s">
        <v>15</v>
      </c>
      <c r="C5" s="759"/>
      <c r="D5" s="759"/>
      <c r="E5" s="759"/>
      <c r="F5" s="759"/>
      <c r="G5" s="759"/>
      <c r="H5" s="759"/>
      <c r="I5" s="759"/>
      <c r="J5" s="759"/>
      <c r="K5" s="70"/>
      <c r="L5" s="250"/>
      <c r="M5" s="70"/>
      <c r="N5" s="134"/>
      <c r="O5" s="134"/>
      <c r="P5" s="134"/>
      <c r="Q5" s="134"/>
      <c r="R5" s="136"/>
    </row>
    <row r="6" spans="1:18" s="72" customFormat="1" ht="12.75" customHeight="1">
      <c r="A6" s="136"/>
      <c r="B6" s="756" t="s">
        <v>32</v>
      </c>
      <c r="C6" s="756"/>
      <c r="D6" s="757" t="str">
        <f>'074-19-CCU''s'!C6</f>
        <v>074/2019-SEORÇA-SDS-R02</v>
      </c>
      <c r="E6" s="757"/>
      <c r="F6" s="136"/>
      <c r="G6" s="136"/>
      <c r="H6" s="136"/>
      <c r="I6" s="171" t="s">
        <v>33</v>
      </c>
      <c r="J6" s="181">
        <f>'074-19-CAPA'!C20</f>
        <v>44386</v>
      </c>
      <c r="K6" s="71"/>
      <c r="L6" s="250"/>
      <c r="M6" s="70"/>
      <c r="N6" s="134"/>
      <c r="O6" s="134"/>
      <c r="P6" s="134"/>
      <c r="Q6" s="134"/>
      <c r="R6" s="134"/>
    </row>
    <row r="7" spans="1:18" s="72" customFormat="1" ht="12.75" customHeight="1">
      <c r="A7" s="136"/>
      <c r="B7" s="756" t="s">
        <v>34</v>
      </c>
      <c r="C7" s="756"/>
      <c r="D7" s="259" t="s">
        <v>10496</v>
      </c>
      <c r="E7" s="259"/>
      <c r="F7" s="136"/>
      <c r="G7" s="136"/>
      <c r="H7" s="136"/>
      <c r="I7" s="169" t="s">
        <v>18</v>
      </c>
      <c r="J7" s="395" t="s">
        <v>9947</v>
      </c>
      <c r="K7" s="395"/>
      <c r="L7" s="250"/>
      <c r="M7" s="70"/>
      <c r="N7" s="134"/>
      <c r="O7" s="134"/>
      <c r="P7" s="134"/>
      <c r="Q7" s="134"/>
      <c r="R7" s="136"/>
    </row>
    <row r="8" spans="1:18" s="72" customFormat="1" ht="12.75" customHeight="1">
      <c r="A8" s="136"/>
      <c r="B8" s="762" t="s">
        <v>20</v>
      </c>
      <c r="C8" s="756" t="s">
        <v>35</v>
      </c>
      <c r="D8" s="717" t="s">
        <v>10497</v>
      </c>
      <c r="E8" s="717"/>
      <c r="F8" s="407"/>
      <c r="G8" s="407"/>
      <c r="H8" s="407"/>
      <c r="I8" s="169" t="s">
        <v>36</v>
      </c>
      <c r="J8" s="166" t="s">
        <v>10513</v>
      </c>
      <c r="K8" s="71"/>
      <c r="L8" s="250"/>
      <c r="M8" s="70"/>
      <c r="N8" s="134"/>
      <c r="O8" s="134"/>
      <c r="P8" s="134"/>
      <c r="Q8" s="134"/>
      <c r="R8" s="134"/>
    </row>
    <row r="9" spans="1:18" s="72" customFormat="1" ht="12.75" customHeight="1">
      <c r="A9" s="136"/>
      <c r="B9" s="756" t="s">
        <v>37</v>
      </c>
      <c r="C9" s="756"/>
      <c r="D9" s="415" t="s">
        <v>13430</v>
      </c>
      <c r="E9" s="630" t="s">
        <v>38</v>
      </c>
      <c r="F9" s="172" t="s">
        <v>13437</v>
      </c>
      <c r="G9" s="172"/>
      <c r="H9" s="172"/>
      <c r="I9" s="167" t="s">
        <v>40</v>
      </c>
      <c r="J9" s="250" t="s">
        <v>18542</v>
      </c>
      <c r="K9" s="71"/>
      <c r="L9" s="250"/>
      <c r="M9" s="70"/>
      <c r="N9" s="134"/>
      <c r="O9" s="134"/>
      <c r="P9" s="134"/>
      <c r="Q9" s="134"/>
      <c r="R9" s="134"/>
    </row>
    <row r="10" spans="1:18" s="72" customFormat="1" ht="12.75" customHeight="1">
      <c r="A10" s="136"/>
      <c r="B10" s="169"/>
      <c r="C10" s="169"/>
      <c r="D10" s="456"/>
      <c r="E10" s="171"/>
      <c r="F10" s="172"/>
      <c r="G10" s="172"/>
      <c r="H10" s="172"/>
      <c r="I10" s="167"/>
      <c r="J10" s="166"/>
      <c r="K10" s="71"/>
      <c r="L10" s="250"/>
      <c r="M10" s="70"/>
      <c r="N10" s="134"/>
      <c r="O10" s="134"/>
      <c r="P10" s="134"/>
      <c r="Q10" s="134"/>
      <c r="R10" s="134"/>
    </row>
    <row r="11" spans="1:18" s="1" customFormat="1" ht="45">
      <c r="A11" s="243"/>
      <c r="B11" s="175" t="s">
        <v>43</v>
      </c>
      <c r="C11" s="175" t="s">
        <v>0</v>
      </c>
      <c r="D11" s="457" t="s">
        <v>1</v>
      </c>
      <c r="E11" s="175" t="s">
        <v>90</v>
      </c>
      <c r="F11" s="175" t="s">
        <v>2</v>
      </c>
      <c r="G11" s="175" t="s">
        <v>13434</v>
      </c>
      <c r="H11" s="175" t="s">
        <v>8767</v>
      </c>
      <c r="I11" s="175" t="s">
        <v>13435</v>
      </c>
      <c r="J11" s="175" t="s">
        <v>13436</v>
      </c>
      <c r="L11" s="234"/>
      <c r="N11" s="243"/>
      <c r="O11" s="243"/>
      <c r="P11" s="243"/>
      <c r="Q11" s="243"/>
      <c r="R11" s="243"/>
    </row>
    <row r="12" spans="1:18" s="101" customFormat="1">
      <c r="A12" s="356"/>
      <c r="B12" s="188" t="s">
        <v>9681</v>
      </c>
      <c r="C12" s="188"/>
      <c r="D12" s="458" t="s">
        <v>9682</v>
      </c>
      <c r="E12" s="349"/>
      <c r="F12" s="352"/>
      <c r="G12" s="352"/>
      <c r="H12" s="352"/>
      <c r="I12" s="352"/>
      <c r="J12" s="355"/>
      <c r="L12" s="251">
        <f t="shared" ref="L12:L45" si="0">I12*F12</f>
        <v>0</v>
      </c>
      <c r="N12" s="244"/>
      <c r="O12" s="244"/>
      <c r="P12" s="244"/>
      <c r="Q12" s="244"/>
      <c r="R12" s="244"/>
    </row>
    <row r="13" spans="1:18" s="101" customFormat="1">
      <c r="A13" s="356"/>
      <c r="B13" s="188" t="s">
        <v>9683</v>
      </c>
      <c r="C13" s="188"/>
      <c r="D13" s="459" t="s">
        <v>3643</v>
      </c>
      <c r="E13" s="349"/>
      <c r="F13" s="352"/>
      <c r="G13" s="352"/>
      <c r="H13" s="352"/>
      <c r="I13" s="352"/>
      <c r="J13" s="355"/>
      <c r="L13" s="252">
        <f>I13*F13</f>
        <v>0</v>
      </c>
      <c r="N13" s="244"/>
      <c r="O13" s="244"/>
      <c r="P13" s="244"/>
      <c r="Q13" s="244"/>
      <c r="R13" s="244"/>
    </row>
    <row r="14" spans="1:18" s="101" customFormat="1">
      <c r="A14" s="356"/>
      <c r="B14" s="188" t="s">
        <v>9684</v>
      </c>
      <c r="C14" s="188"/>
      <c r="D14" s="459" t="s">
        <v>3644</v>
      </c>
      <c r="E14" s="349"/>
      <c r="F14" s="352"/>
      <c r="G14" s="352"/>
      <c r="H14" s="352"/>
      <c r="I14" s="352"/>
      <c r="J14" s="355"/>
      <c r="L14" s="252">
        <f>I14*F14</f>
        <v>0</v>
      </c>
      <c r="N14" s="244"/>
      <c r="O14" s="244"/>
      <c r="P14" s="244"/>
      <c r="Q14" s="244"/>
      <c r="R14" s="244"/>
    </row>
    <row r="15" spans="1:18" s="101" customFormat="1">
      <c r="A15" s="356"/>
      <c r="B15" s="441" t="s">
        <v>13800</v>
      </c>
      <c r="C15" s="443" t="s">
        <v>9685</v>
      </c>
      <c r="D15" s="365" t="s">
        <v>9686</v>
      </c>
      <c r="E15" s="349" t="s">
        <v>58</v>
      </c>
      <c r="F15" s="352">
        <v>1</v>
      </c>
      <c r="G15" s="238">
        <v>240.82</v>
      </c>
      <c r="H15" s="352" t="s">
        <v>13437</v>
      </c>
      <c r="I15" s="398">
        <v>291.24770799999999</v>
      </c>
      <c r="J15" s="355">
        <v>291.24770799999999</v>
      </c>
      <c r="L15" s="252">
        <f>I15*F15</f>
        <v>291.24770799999999</v>
      </c>
      <c r="N15" s="244"/>
      <c r="O15" s="244"/>
      <c r="P15" s="244"/>
      <c r="Q15" s="244"/>
      <c r="R15" s="244">
        <f>I15*F15</f>
        <v>291.24770799999999</v>
      </c>
    </row>
    <row r="16" spans="1:18" s="101" customFormat="1">
      <c r="A16" s="356"/>
      <c r="B16" s="444"/>
      <c r="C16" s="433"/>
      <c r="D16" s="365"/>
      <c r="E16" s="349"/>
      <c r="F16" s="352"/>
      <c r="G16" s="352"/>
      <c r="H16" s="352"/>
      <c r="I16" s="398"/>
      <c r="J16" s="355"/>
      <c r="L16" s="251"/>
      <c r="N16" s="244"/>
      <c r="O16" s="244"/>
      <c r="P16" s="244"/>
      <c r="Q16" s="244"/>
      <c r="R16" s="356">
        <f t="shared" ref="R16:R85" si="1">I16*F16</f>
        <v>0</v>
      </c>
    </row>
    <row r="17" spans="1:20" s="101" customFormat="1">
      <c r="A17" s="356"/>
      <c r="B17" s="296"/>
      <c r="C17" s="296"/>
      <c r="D17" s="460"/>
      <c r="E17" s="296" t="s">
        <v>41</v>
      </c>
      <c r="F17" s="296"/>
      <c r="G17" s="296"/>
      <c r="H17" s="296"/>
      <c r="I17" s="183"/>
      <c r="J17" s="183">
        <v>291.24770799999999</v>
      </c>
      <c r="L17" s="251"/>
      <c r="N17" s="244"/>
      <c r="O17" s="244"/>
      <c r="P17" s="244"/>
      <c r="Q17" s="244"/>
      <c r="R17" s="356">
        <f t="shared" si="1"/>
        <v>0</v>
      </c>
    </row>
    <row r="18" spans="1:20" s="101" customFormat="1">
      <c r="A18" s="356"/>
      <c r="B18" s="445"/>
      <c r="C18" s="446"/>
      <c r="D18" s="461"/>
      <c r="E18" s="349"/>
      <c r="F18" s="352"/>
      <c r="G18" s="352"/>
      <c r="H18" s="352"/>
      <c r="I18" s="352"/>
      <c r="J18" s="355"/>
      <c r="L18" s="251">
        <f t="shared" si="0"/>
        <v>0</v>
      </c>
      <c r="N18" s="244"/>
      <c r="O18" s="244"/>
      <c r="P18" s="244"/>
      <c r="Q18" s="244"/>
      <c r="R18" s="356">
        <f t="shared" si="1"/>
        <v>0</v>
      </c>
    </row>
    <row r="19" spans="1:20" s="101" customFormat="1">
      <c r="A19" s="356"/>
      <c r="B19" s="188" t="s">
        <v>46</v>
      </c>
      <c r="C19" s="188"/>
      <c r="D19" s="459" t="s">
        <v>9687</v>
      </c>
      <c r="E19" s="349"/>
      <c r="F19" s="352"/>
      <c r="G19" s="352"/>
      <c r="H19" s="352"/>
      <c r="I19" s="352"/>
      <c r="J19" s="355"/>
      <c r="L19" s="251">
        <f t="shared" si="0"/>
        <v>0</v>
      </c>
      <c r="N19" s="244"/>
      <c r="O19" s="244"/>
      <c r="P19" s="244"/>
      <c r="Q19" s="244"/>
      <c r="R19" s="356">
        <f t="shared" si="1"/>
        <v>0</v>
      </c>
    </row>
    <row r="20" spans="1:20" s="101" customFormat="1">
      <c r="A20" s="356"/>
      <c r="B20" s="188" t="s">
        <v>9688</v>
      </c>
      <c r="C20" s="188"/>
      <c r="D20" s="459" t="s">
        <v>9689</v>
      </c>
      <c r="E20" s="349"/>
      <c r="F20" s="352"/>
      <c r="G20" s="352"/>
      <c r="H20" s="352"/>
      <c r="I20" s="352"/>
      <c r="J20" s="355"/>
      <c r="K20" s="346"/>
      <c r="L20" s="251">
        <f t="shared" si="0"/>
        <v>0</v>
      </c>
      <c r="N20" s="244"/>
      <c r="O20" s="244"/>
      <c r="P20" s="244"/>
      <c r="Q20" s="244"/>
      <c r="R20" s="356">
        <f t="shared" si="1"/>
        <v>0</v>
      </c>
    </row>
    <row r="21" spans="1:20" s="219" customFormat="1" ht="38.25">
      <c r="A21" s="632" t="s">
        <v>3182</v>
      </c>
      <c r="B21" s="447" t="s">
        <v>9690</v>
      </c>
      <c r="C21" s="447">
        <v>10775</v>
      </c>
      <c r="D21" s="462" t="s">
        <v>6334</v>
      </c>
      <c r="E21" s="349" t="s">
        <v>3167</v>
      </c>
      <c r="F21" s="319">
        <v>3</v>
      </c>
      <c r="G21" s="398" t="s">
        <v>17247</v>
      </c>
      <c r="H21" s="352" t="s">
        <v>13437</v>
      </c>
      <c r="I21" s="398">
        <v>707.49900000000002</v>
      </c>
      <c r="J21" s="355">
        <v>2122.4970000000003</v>
      </c>
      <c r="K21" s="346"/>
      <c r="L21" s="251">
        <f>I21*F21</f>
        <v>2122.4970000000003</v>
      </c>
      <c r="M21" s="252"/>
      <c r="O21" s="231" t="s">
        <v>9779</v>
      </c>
      <c r="P21" s="231"/>
      <c r="Q21" s="231"/>
      <c r="R21" s="356">
        <f>I21*F21</f>
        <v>2122.4970000000003</v>
      </c>
      <c r="S21" s="231"/>
    </row>
    <row r="22" spans="1:20" s="219" customFormat="1" ht="38.25">
      <c r="A22" s="632" t="s">
        <v>3182</v>
      </c>
      <c r="B22" s="447" t="s">
        <v>9691</v>
      </c>
      <c r="C22" s="447">
        <v>10779</v>
      </c>
      <c r="D22" s="462" t="s">
        <v>6336</v>
      </c>
      <c r="E22" s="349" t="s">
        <v>3167</v>
      </c>
      <c r="F22" s="319">
        <v>3</v>
      </c>
      <c r="G22" s="398" t="s">
        <v>17249</v>
      </c>
      <c r="H22" s="352" t="s">
        <v>13437</v>
      </c>
      <c r="I22" s="398">
        <v>884.37374999999997</v>
      </c>
      <c r="J22" s="355">
        <v>2653.1212500000001</v>
      </c>
      <c r="K22" s="346"/>
      <c r="L22" s="251">
        <f>I22*F22</f>
        <v>2653.1212500000001</v>
      </c>
      <c r="M22" s="252"/>
      <c r="O22" s="231" t="s">
        <v>9780</v>
      </c>
      <c r="P22" s="231"/>
      <c r="Q22" s="231"/>
      <c r="R22" s="356">
        <f>I22*F22</f>
        <v>2653.1212500000001</v>
      </c>
      <c r="S22" s="231"/>
    </row>
    <row r="23" spans="1:20" s="219" customFormat="1" ht="39.75" customHeight="1">
      <c r="A23" s="632" t="s">
        <v>3182</v>
      </c>
      <c r="B23" s="447" t="s">
        <v>9692</v>
      </c>
      <c r="C23" s="447">
        <v>10776</v>
      </c>
      <c r="D23" s="462" t="s">
        <v>6335</v>
      </c>
      <c r="E23" s="349" t="s">
        <v>3167</v>
      </c>
      <c r="F23" s="319">
        <v>3</v>
      </c>
      <c r="G23" s="398" t="s">
        <v>17248</v>
      </c>
      <c r="H23" s="352" t="s">
        <v>13437</v>
      </c>
      <c r="I23" s="398">
        <v>552.73208199999999</v>
      </c>
      <c r="J23" s="355">
        <v>1658.196246</v>
      </c>
      <c r="K23" s="346"/>
      <c r="L23" s="251">
        <f>I23*F23</f>
        <v>1658.196246</v>
      </c>
      <c r="M23" s="252"/>
      <c r="O23" s="231" t="s">
        <v>3894</v>
      </c>
      <c r="P23" s="231"/>
      <c r="Q23" s="231"/>
      <c r="R23" s="356">
        <f>I23*F23</f>
        <v>1658.196246</v>
      </c>
      <c r="S23" s="231"/>
    </row>
    <row r="24" spans="1:20" s="219" customFormat="1" ht="51">
      <c r="A24" s="632" t="s">
        <v>3180</v>
      </c>
      <c r="B24" s="447" t="s">
        <v>9693</v>
      </c>
      <c r="C24" s="447">
        <v>93210</v>
      </c>
      <c r="D24" s="462" t="s">
        <v>150</v>
      </c>
      <c r="E24" s="349" t="s">
        <v>112</v>
      </c>
      <c r="F24" s="319">
        <v>15.48</v>
      </c>
      <c r="G24" s="398" t="s">
        <v>18773</v>
      </c>
      <c r="H24" s="352" t="s">
        <v>13437</v>
      </c>
      <c r="I24" s="398">
        <v>627.485096</v>
      </c>
      <c r="J24" s="355">
        <v>9713.4692860800005</v>
      </c>
      <c r="K24" s="346"/>
      <c r="L24" s="251">
        <f>I24*F24</f>
        <v>9713.4692860800005</v>
      </c>
      <c r="M24" s="252"/>
      <c r="O24" s="231" t="s">
        <v>10268</v>
      </c>
      <c r="P24" s="231"/>
      <c r="Q24" s="231"/>
      <c r="R24" s="356">
        <f>I24*F24</f>
        <v>9713.4692860800005</v>
      </c>
      <c r="S24" s="231"/>
    </row>
    <row r="25" spans="1:20" s="219" customFormat="1" ht="25.5">
      <c r="A25" s="632" t="s">
        <v>13</v>
      </c>
      <c r="B25" s="447" t="s">
        <v>9782</v>
      </c>
      <c r="C25" s="447" t="s">
        <v>3611</v>
      </c>
      <c r="D25" s="462" t="s">
        <v>10269</v>
      </c>
      <c r="E25" s="349" t="s">
        <v>58</v>
      </c>
      <c r="F25" s="319">
        <v>3</v>
      </c>
      <c r="G25" s="398">
        <v>730</v>
      </c>
      <c r="H25" s="352" t="s">
        <v>13437</v>
      </c>
      <c r="I25" s="398">
        <v>882.86199999999997</v>
      </c>
      <c r="J25" s="355">
        <v>2648.5859999999998</v>
      </c>
      <c r="K25" s="346"/>
      <c r="L25" s="251">
        <f>I25*F25</f>
        <v>2648.5859999999998</v>
      </c>
      <c r="M25" s="252"/>
      <c r="O25" s="231"/>
      <c r="P25" s="231"/>
      <c r="Q25" s="231"/>
      <c r="R25" s="356">
        <f>I25*F25</f>
        <v>2648.5859999999998</v>
      </c>
      <c r="S25" s="231"/>
    </row>
    <row r="26" spans="1:20" s="346" customFormat="1">
      <c r="A26" s="356"/>
      <c r="B26" s="188"/>
      <c r="C26" s="188"/>
      <c r="D26" s="459"/>
      <c r="E26" s="349"/>
      <c r="F26" s="352"/>
      <c r="G26" s="352"/>
      <c r="H26" s="352"/>
      <c r="I26" s="352"/>
      <c r="J26" s="355"/>
      <c r="L26" s="251">
        <f t="shared" si="0"/>
        <v>0</v>
      </c>
      <c r="N26" s="356"/>
      <c r="O26" s="356"/>
      <c r="P26" s="356"/>
      <c r="Q26" s="356"/>
      <c r="R26" s="356">
        <f t="shared" si="1"/>
        <v>0</v>
      </c>
    </row>
    <row r="27" spans="1:20" s="346" customFormat="1">
      <c r="A27" s="356"/>
      <c r="B27" s="445"/>
      <c r="C27" s="446"/>
      <c r="D27" s="461"/>
      <c r="E27" s="349"/>
      <c r="F27" s="352"/>
      <c r="G27" s="352"/>
      <c r="H27" s="352"/>
      <c r="I27" s="352"/>
      <c r="J27" s="239"/>
      <c r="L27" s="251">
        <f t="shared" si="0"/>
        <v>0</v>
      </c>
      <c r="M27" s="252"/>
      <c r="O27" s="356"/>
      <c r="P27" s="356"/>
      <c r="Q27" s="356"/>
      <c r="R27" s="356">
        <f t="shared" si="1"/>
        <v>0</v>
      </c>
      <c r="S27" s="356"/>
    </row>
    <row r="28" spans="1:20" s="346" customFormat="1">
      <c r="A28" s="356"/>
      <c r="B28" s="188" t="s">
        <v>9802</v>
      </c>
      <c r="C28" s="188"/>
      <c r="D28" s="459" t="s">
        <v>9803</v>
      </c>
      <c r="E28" s="349"/>
      <c r="F28" s="352"/>
      <c r="G28" s="352"/>
      <c r="H28" s="352"/>
      <c r="I28" s="352"/>
      <c r="J28" s="239"/>
      <c r="L28" s="251">
        <f t="shared" si="0"/>
        <v>0</v>
      </c>
      <c r="M28" s="252"/>
      <c r="O28" s="356"/>
      <c r="P28" s="356"/>
      <c r="Q28" s="356"/>
      <c r="R28" s="356">
        <f t="shared" si="1"/>
        <v>0</v>
      </c>
      <c r="S28" s="356"/>
    </row>
    <row r="29" spans="1:20" s="219" customFormat="1" ht="38.25">
      <c r="A29" s="356" t="s">
        <v>3181</v>
      </c>
      <c r="B29" s="447" t="s">
        <v>9801</v>
      </c>
      <c r="C29" s="447" t="s">
        <v>8796</v>
      </c>
      <c r="D29" s="462" t="s">
        <v>9806</v>
      </c>
      <c r="E29" s="349" t="s">
        <v>58</v>
      </c>
      <c r="F29" s="319">
        <v>1</v>
      </c>
      <c r="G29" s="398">
        <v>2252.9132</v>
      </c>
      <c r="H29" s="352" t="s">
        <v>13437</v>
      </c>
      <c r="I29" s="398">
        <v>2724.6732240800002</v>
      </c>
      <c r="J29" s="355">
        <v>2724.6732240800002</v>
      </c>
      <c r="K29" s="346"/>
      <c r="L29" s="251">
        <f t="shared" si="0"/>
        <v>2724.6732240800002</v>
      </c>
      <c r="M29" s="252"/>
      <c r="O29" s="231"/>
      <c r="P29" s="231"/>
      <c r="Q29" s="231"/>
      <c r="R29" s="356">
        <f t="shared" si="1"/>
        <v>2724.6732240800002</v>
      </c>
      <c r="S29" s="231"/>
      <c r="T29" s="262"/>
    </row>
    <row r="30" spans="1:20" s="219" customFormat="1" ht="51">
      <c r="A30" s="632" t="s">
        <v>3180</v>
      </c>
      <c r="B30" s="447" t="s">
        <v>9804</v>
      </c>
      <c r="C30" s="447">
        <v>93214</v>
      </c>
      <c r="D30" s="462" t="s">
        <v>86</v>
      </c>
      <c r="E30" s="349" t="s">
        <v>58</v>
      </c>
      <c r="F30" s="319">
        <v>1</v>
      </c>
      <c r="G30" s="398" t="s">
        <v>18777</v>
      </c>
      <c r="H30" s="352" t="s">
        <v>13437</v>
      </c>
      <c r="I30" s="398">
        <v>5797.9966340000001</v>
      </c>
      <c r="J30" s="355">
        <v>5797.9966340000001</v>
      </c>
      <c r="K30" s="346"/>
      <c r="L30" s="251">
        <f t="shared" si="0"/>
        <v>5797.9966340000001</v>
      </c>
      <c r="M30" s="252"/>
      <c r="O30" s="231"/>
      <c r="P30" s="231"/>
      <c r="Q30" s="231"/>
      <c r="R30" s="356">
        <f t="shared" si="1"/>
        <v>5797.9966340000001</v>
      </c>
      <c r="S30" s="265"/>
      <c r="T30" s="263"/>
    </row>
    <row r="31" spans="1:20" s="219" customFormat="1" ht="63.75">
      <c r="A31" s="632" t="s">
        <v>3182</v>
      </c>
      <c r="B31" s="447" t="s">
        <v>9805</v>
      </c>
      <c r="C31" s="447">
        <v>39362</v>
      </c>
      <c r="D31" s="462" t="s">
        <v>5850</v>
      </c>
      <c r="E31" s="349" t="s">
        <v>3161</v>
      </c>
      <c r="F31" s="319">
        <v>1</v>
      </c>
      <c r="G31" s="398" t="s">
        <v>16948</v>
      </c>
      <c r="H31" s="352" t="s">
        <v>13437</v>
      </c>
      <c r="I31" s="398">
        <v>4400.4865580000005</v>
      </c>
      <c r="J31" s="355">
        <v>4400.4865580000005</v>
      </c>
      <c r="K31" s="346"/>
      <c r="L31" s="251">
        <f t="shared" si="0"/>
        <v>4400.4865580000005</v>
      </c>
      <c r="M31" s="252"/>
      <c r="O31" s="231"/>
      <c r="P31" s="231"/>
      <c r="Q31" s="231"/>
      <c r="R31" s="356">
        <f t="shared" si="1"/>
        <v>4400.4865580000005</v>
      </c>
      <c r="S31" s="266"/>
      <c r="T31" s="264"/>
    </row>
    <row r="32" spans="1:20" s="219" customFormat="1" ht="67.5" customHeight="1">
      <c r="A32" s="632" t="s">
        <v>3180</v>
      </c>
      <c r="B32" s="447" t="s">
        <v>10273</v>
      </c>
      <c r="C32" s="447">
        <v>101529</v>
      </c>
      <c r="D32" s="462" t="s">
        <v>11020</v>
      </c>
      <c r="E32" s="349" t="s">
        <v>58</v>
      </c>
      <c r="F32" s="319">
        <v>1</v>
      </c>
      <c r="G32" s="398" t="s">
        <v>20101</v>
      </c>
      <c r="H32" s="352" t="s">
        <v>13437</v>
      </c>
      <c r="I32" s="398">
        <v>1335.7339240000001</v>
      </c>
      <c r="J32" s="355">
        <v>1335.7339240000001</v>
      </c>
      <c r="L32" s="251">
        <f t="shared" si="0"/>
        <v>1335.7339240000001</v>
      </c>
      <c r="M32" s="346" t="s">
        <v>13438</v>
      </c>
      <c r="O32" s="231"/>
      <c r="P32" s="231"/>
      <c r="Q32" s="231"/>
      <c r="R32" s="356">
        <f t="shared" si="1"/>
        <v>1335.7339240000001</v>
      </c>
      <c r="S32" s="266"/>
      <c r="T32" s="264"/>
    </row>
    <row r="33" spans="1:20" s="219" customFormat="1" ht="25.5">
      <c r="A33" s="632"/>
      <c r="B33" s="447" t="s">
        <v>13771</v>
      </c>
      <c r="C33" s="447" t="s">
        <v>13772</v>
      </c>
      <c r="D33" s="635" t="s">
        <v>13773</v>
      </c>
      <c r="E33" s="349" t="s">
        <v>9677</v>
      </c>
      <c r="F33" s="319">
        <v>3</v>
      </c>
      <c r="G33" s="398">
        <v>1679.5516771</v>
      </c>
      <c r="H33" s="352" t="s">
        <v>13437</v>
      </c>
      <c r="I33" s="398">
        <v>2031.2497982847401</v>
      </c>
      <c r="J33" s="355">
        <v>6093.7493948542206</v>
      </c>
      <c r="L33" s="251">
        <f t="shared" ref="L33" si="2">I33*F33</f>
        <v>6093.7493948542206</v>
      </c>
      <c r="M33" s="346"/>
      <c r="O33" s="231"/>
      <c r="P33" s="231"/>
      <c r="Q33" s="231"/>
      <c r="R33" s="356">
        <f t="shared" si="1"/>
        <v>6093.7493948542206</v>
      </c>
      <c r="S33" s="266"/>
      <c r="T33" s="264"/>
    </row>
    <row r="34" spans="1:20" s="346" customFormat="1">
      <c r="A34" s="356"/>
      <c r="B34" s="188"/>
      <c r="C34" s="188"/>
      <c r="D34" s="459"/>
      <c r="E34" s="349"/>
      <c r="F34" s="352"/>
      <c r="G34" s="352"/>
      <c r="H34" s="352"/>
      <c r="I34" s="352"/>
      <c r="J34" s="355"/>
      <c r="L34" s="251">
        <f t="shared" si="0"/>
        <v>0</v>
      </c>
      <c r="N34" s="356"/>
      <c r="O34" s="356"/>
      <c r="P34" s="356"/>
      <c r="Q34" s="356"/>
      <c r="R34" s="356">
        <f t="shared" si="1"/>
        <v>0</v>
      </c>
    </row>
    <row r="35" spans="1:20" s="346" customFormat="1">
      <c r="A35" s="356"/>
      <c r="B35" s="188" t="s">
        <v>9694</v>
      </c>
      <c r="C35" s="188"/>
      <c r="D35" s="459" t="s">
        <v>9695</v>
      </c>
      <c r="E35" s="349"/>
      <c r="F35" s="352"/>
      <c r="G35" s="352"/>
      <c r="H35" s="352"/>
      <c r="I35" s="352"/>
      <c r="J35" s="239"/>
      <c r="L35" s="251">
        <f t="shared" si="0"/>
        <v>0</v>
      </c>
      <c r="M35" s="252"/>
      <c r="O35" s="356"/>
      <c r="P35" s="356"/>
      <c r="Q35" s="356"/>
      <c r="R35" s="356">
        <f t="shared" si="1"/>
        <v>0</v>
      </c>
      <c r="S35" s="356"/>
    </row>
    <row r="36" spans="1:20" s="346" customFormat="1">
      <c r="A36" s="356"/>
      <c r="B36" s="188" t="s">
        <v>9696</v>
      </c>
      <c r="C36" s="188"/>
      <c r="D36" s="459" t="s">
        <v>9697</v>
      </c>
      <c r="E36" s="349"/>
      <c r="F36" s="352"/>
      <c r="G36" s="352"/>
      <c r="H36" s="352"/>
      <c r="I36" s="352"/>
      <c r="J36" s="239"/>
      <c r="L36" s="251">
        <f t="shared" si="0"/>
        <v>0</v>
      </c>
      <c r="M36" s="252"/>
      <c r="O36" s="356"/>
      <c r="P36" s="356"/>
      <c r="Q36" s="356"/>
      <c r="R36" s="356">
        <f t="shared" si="1"/>
        <v>0</v>
      </c>
      <c r="S36" s="356"/>
    </row>
    <row r="37" spans="1:20" s="147" customFormat="1">
      <c r="A37" s="186" t="s">
        <v>3180</v>
      </c>
      <c r="B37" s="447" t="s">
        <v>9698</v>
      </c>
      <c r="C37" s="447">
        <v>98459</v>
      </c>
      <c r="D37" s="462" t="s">
        <v>8446</v>
      </c>
      <c r="E37" s="349" t="s">
        <v>112</v>
      </c>
      <c r="F37" s="319">
        <v>155.804</v>
      </c>
      <c r="G37" s="398" t="s">
        <v>18796</v>
      </c>
      <c r="H37" s="352" t="s">
        <v>13437</v>
      </c>
      <c r="I37" s="398">
        <v>129.05507399999999</v>
      </c>
      <c r="J37" s="355">
        <v>20107.296749495999</v>
      </c>
      <c r="K37" s="346"/>
      <c r="L37" s="251">
        <f t="shared" si="0"/>
        <v>20107.296749495999</v>
      </c>
      <c r="M37" s="252"/>
      <c r="O37" s="186"/>
      <c r="P37" s="186"/>
      <c r="Q37" s="186"/>
      <c r="R37" s="356">
        <f t="shared" si="1"/>
        <v>20107.296749495999</v>
      </c>
      <c r="S37" s="186"/>
    </row>
    <row r="38" spans="1:20" s="346" customFormat="1">
      <c r="A38" s="356"/>
      <c r="B38" s="445"/>
      <c r="C38" s="446"/>
      <c r="D38" s="461"/>
      <c r="E38" s="349"/>
      <c r="F38" s="352"/>
      <c r="G38" s="352"/>
      <c r="H38" s="352"/>
      <c r="I38" s="352"/>
      <c r="J38" s="239"/>
      <c r="L38" s="251">
        <f t="shared" si="0"/>
        <v>0</v>
      </c>
      <c r="M38" s="252"/>
      <c r="O38" s="356"/>
      <c r="P38" s="356"/>
      <c r="Q38" s="356"/>
      <c r="R38" s="356">
        <f t="shared" si="1"/>
        <v>0</v>
      </c>
      <c r="S38" s="372"/>
    </row>
    <row r="39" spans="1:20" s="346" customFormat="1">
      <c r="A39" s="356"/>
      <c r="B39" s="188" t="s">
        <v>10186</v>
      </c>
      <c r="C39" s="188"/>
      <c r="D39" s="459" t="s">
        <v>10187</v>
      </c>
      <c r="E39" s="349"/>
      <c r="F39" s="352"/>
      <c r="G39" s="352"/>
      <c r="H39" s="352"/>
      <c r="I39" s="352"/>
      <c r="J39" s="355"/>
      <c r="L39" s="251">
        <f t="shared" si="0"/>
        <v>0</v>
      </c>
      <c r="N39" s="356"/>
      <c r="O39" s="356"/>
      <c r="P39" s="356"/>
      <c r="Q39" s="356"/>
      <c r="R39" s="356">
        <f t="shared" si="1"/>
        <v>0</v>
      </c>
    </row>
    <row r="40" spans="1:20" s="346" customFormat="1" ht="38.25">
      <c r="A40" s="631" t="s">
        <v>3180</v>
      </c>
      <c r="B40" s="439" t="s">
        <v>9796</v>
      </c>
      <c r="C40" s="447">
        <v>97622</v>
      </c>
      <c r="D40" s="462" t="s">
        <v>3563</v>
      </c>
      <c r="E40" s="349" t="s">
        <v>125</v>
      </c>
      <c r="F40" s="319">
        <v>4.76</v>
      </c>
      <c r="G40" s="398" t="s">
        <v>13973</v>
      </c>
      <c r="H40" s="352" t="s">
        <v>13437</v>
      </c>
      <c r="I40" s="398">
        <v>55.995219999999996</v>
      </c>
      <c r="J40" s="355">
        <v>266.53724719999997</v>
      </c>
      <c r="L40" s="251">
        <f t="shared" si="0"/>
        <v>266.53724719999997</v>
      </c>
      <c r="N40" s="356"/>
      <c r="O40" s="356"/>
      <c r="P40" s="356"/>
      <c r="Q40" s="356"/>
      <c r="R40" s="356">
        <f t="shared" si="1"/>
        <v>266.53724719999997</v>
      </c>
    </row>
    <row r="41" spans="1:20" s="346" customFormat="1" ht="38.25">
      <c r="A41" s="186" t="s">
        <v>3181</v>
      </c>
      <c r="B41" s="439" t="s">
        <v>13777</v>
      </c>
      <c r="C41" s="447" t="s">
        <v>13780</v>
      </c>
      <c r="D41" s="462" t="s">
        <v>13778</v>
      </c>
      <c r="E41" s="349" t="s">
        <v>112</v>
      </c>
      <c r="F41" s="319">
        <v>15.48</v>
      </c>
      <c r="G41" s="398">
        <v>11.79</v>
      </c>
      <c r="H41" s="352" t="s">
        <v>13437</v>
      </c>
      <c r="I41" s="398">
        <v>14.258825999999999</v>
      </c>
      <c r="J41" s="355">
        <v>220.72662647999999</v>
      </c>
      <c r="L41" s="251">
        <f t="shared" ref="L41" si="3">I41*F41</f>
        <v>220.72662647999999</v>
      </c>
      <c r="M41" s="655" t="s">
        <v>13797</v>
      </c>
      <c r="N41" s="356"/>
      <c r="O41" s="356"/>
      <c r="P41" s="356"/>
      <c r="Q41" s="356"/>
      <c r="R41" s="356">
        <f t="shared" si="1"/>
        <v>220.72662647999999</v>
      </c>
    </row>
    <row r="42" spans="1:20" s="346" customFormat="1">
      <c r="A42" s="356"/>
      <c r="B42" s="188"/>
      <c r="C42" s="188"/>
      <c r="D42" s="459"/>
      <c r="E42" s="349"/>
      <c r="F42" s="352"/>
      <c r="G42" s="352"/>
      <c r="H42" s="352"/>
      <c r="I42" s="352"/>
      <c r="J42" s="355"/>
      <c r="L42" s="251">
        <f t="shared" si="0"/>
        <v>0</v>
      </c>
      <c r="N42" s="356"/>
      <c r="O42" s="356"/>
      <c r="P42" s="356"/>
      <c r="Q42" s="356"/>
      <c r="R42" s="356">
        <f t="shared" si="1"/>
        <v>0</v>
      </c>
    </row>
    <row r="43" spans="1:20" s="346" customFormat="1">
      <c r="A43" s="356"/>
      <c r="B43" s="188" t="s">
        <v>9745</v>
      </c>
      <c r="C43" s="188"/>
      <c r="D43" s="459" t="s">
        <v>10188</v>
      </c>
      <c r="E43" s="349"/>
      <c r="F43" s="352"/>
      <c r="G43" s="352"/>
      <c r="H43" s="352"/>
      <c r="I43" s="352"/>
      <c r="J43" s="355"/>
      <c r="L43" s="251">
        <f t="shared" si="0"/>
        <v>0</v>
      </c>
      <c r="N43" s="356"/>
      <c r="O43" s="356"/>
      <c r="P43" s="356"/>
      <c r="Q43" s="356"/>
      <c r="R43" s="356">
        <f t="shared" si="1"/>
        <v>0</v>
      </c>
    </row>
    <row r="44" spans="1:20" s="346" customFormat="1" ht="25.5">
      <c r="A44" s="631" t="s">
        <v>3180</v>
      </c>
      <c r="B44" s="349" t="s">
        <v>10189</v>
      </c>
      <c r="C44" s="447">
        <v>97644</v>
      </c>
      <c r="D44" s="462" t="s">
        <v>3584</v>
      </c>
      <c r="E44" s="349" t="s">
        <v>112</v>
      </c>
      <c r="F44" s="319">
        <v>0.69</v>
      </c>
      <c r="G44" s="398" t="s">
        <v>8917</v>
      </c>
      <c r="H44" s="352" t="s">
        <v>13437</v>
      </c>
      <c r="I44" s="398">
        <v>9.2881920000000004</v>
      </c>
      <c r="J44" s="355">
        <v>6.4088524800000002</v>
      </c>
      <c r="L44" s="251">
        <f t="shared" si="0"/>
        <v>6.4088524800000002</v>
      </c>
      <c r="N44" s="356"/>
      <c r="O44" s="356"/>
      <c r="P44" s="356"/>
      <c r="Q44" s="356"/>
      <c r="R44" s="356">
        <f t="shared" si="1"/>
        <v>6.4088524800000002</v>
      </c>
    </row>
    <row r="45" spans="1:20" s="346" customFormat="1" ht="38.25">
      <c r="A45" s="631" t="s">
        <v>3180</v>
      </c>
      <c r="B45" s="349" t="s">
        <v>10190</v>
      </c>
      <c r="C45" s="447">
        <v>97640</v>
      </c>
      <c r="D45" s="462" t="s">
        <v>3580</v>
      </c>
      <c r="E45" s="349" t="s">
        <v>112</v>
      </c>
      <c r="F45" s="319">
        <v>173.35</v>
      </c>
      <c r="G45" s="398" t="s">
        <v>7810</v>
      </c>
      <c r="H45" s="352" t="s">
        <v>13437</v>
      </c>
      <c r="I45" s="398">
        <v>1.6326900000000002</v>
      </c>
      <c r="J45" s="355">
        <v>283.02681150000001</v>
      </c>
      <c r="L45" s="251">
        <f t="shared" si="0"/>
        <v>283.02681150000001</v>
      </c>
      <c r="N45" s="356"/>
      <c r="O45" s="356"/>
      <c r="P45" s="356"/>
      <c r="Q45" s="356"/>
      <c r="R45" s="356">
        <f t="shared" si="1"/>
        <v>283.02681150000001</v>
      </c>
    </row>
    <row r="46" spans="1:20" s="346" customFormat="1" ht="38.25">
      <c r="A46" s="631" t="s">
        <v>3180</v>
      </c>
      <c r="B46" s="349" t="s">
        <v>13774</v>
      </c>
      <c r="C46" s="441">
        <v>97637</v>
      </c>
      <c r="D46" s="462" t="s">
        <v>3577</v>
      </c>
      <c r="E46" s="349" t="s">
        <v>112</v>
      </c>
      <c r="F46" s="319">
        <v>155.804</v>
      </c>
      <c r="G46" s="398" t="s">
        <v>21747</v>
      </c>
      <c r="H46" s="352" t="s">
        <v>13437</v>
      </c>
      <c r="I46" s="398">
        <v>2.6002100000000001</v>
      </c>
      <c r="J46" s="355">
        <v>405.12311884000002</v>
      </c>
      <c r="L46" s="251">
        <f t="shared" ref="L46:L48" si="4">I46*F46</f>
        <v>405.12311884000002</v>
      </c>
      <c r="M46" s="655" t="s">
        <v>13797</v>
      </c>
      <c r="N46" s="356"/>
      <c r="O46" s="356"/>
      <c r="P46" s="356"/>
      <c r="Q46" s="356"/>
      <c r="R46" s="356"/>
    </row>
    <row r="47" spans="1:20" s="346" customFormat="1">
      <c r="A47" s="186" t="s">
        <v>3181</v>
      </c>
      <c r="B47" s="349" t="s">
        <v>13775</v>
      </c>
      <c r="C47" s="447" t="s">
        <v>13783</v>
      </c>
      <c r="D47" s="462" t="s">
        <v>13781</v>
      </c>
      <c r="E47" s="349" t="s">
        <v>112</v>
      </c>
      <c r="F47" s="319">
        <v>14.4</v>
      </c>
      <c r="G47" s="398">
        <v>18.3</v>
      </c>
      <c r="H47" s="352" t="s">
        <v>13437</v>
      </c>
      <c r="I47" s="398">
        <v>22.132020000000001</v>
      </c>
      <c r="J47" s="355">
        <v>318.70108800000003</v>
      </c>
      <c r="L47" s="251">
        <f t="shared" si="4"/>
        <v>318.70108800000003</v>
      </c>
      <c r="M47" s="655" t="s">
        <v>13797</v>
      </c>
      <c r="N47" s="356"/>
      <c r="O47" s="356"/>
      <c r="P47" s="356"/>
      <c r="Q47" s="356"/>
      <c r="R47" s="356"/>
    </row>
    <row r="48" spans="1:20" s="346" customFormat="1" ht="38.25">
      <c r="A48" s="186" t="s">
        <v>3181</v>
      </c>
      <c r="B48" s="349" t="s">
        <v>13776</v>
      </c>
      <c r="C48" s="447" t="s">
        <v>13788</v>
      </c>
      <c r="D48" s="462" t="s">
        <v>13790</v>
      </c>
      <c r="E48" s="349" t="s">
        <v>3161</v>
      </c>
      <c r="F48" s="319">
        <v>1</v>
      </c>
      <c r="G48" s="398">
        <v>233.75</v>
      </c>
      <c r="H48" s="352" t="s">
        <v>13437</v>
      </c>
      <c r="I48" s="398">
        <v>282.69725</v>
      </c>
      <c r="J48" s="355">
        <v>282.69725</v>
      </c>
      <c r="L48" s="251">
        <f t="shared" si="4"/>
        <v>282.69725</v>
      </c>
      <c r="M48" s="655" t="s">
        <v>13797</v>
      </c>
      <c r="N48" s="356"/>
      <c r="O48" s="356"/>
      <c r="P48" s="356"/>
      <c r="Q48" s="356"/>
      <c r="R48" s="356"/>
    </row>
    <row r="49" spans="1:18" s="346" customFormat="1">
      <c r="A49" s="186" t="s">
        <v>3181</v>
      </c>
      <c r="B49" s="349" t="s">
        <v>13794</v>
      </c>
      <c r="C49" s="447" t="s">
        <v>13791</v>
      </c>
      <c r="D49" s="462" t="s">
        <v>13792</v>
      </c>
      <c r="E49" s="349" t="s">
        <v>3161</v>
      </c>
      <c r="F49" s="319">
        <v>1</v>
      </c>
      <c r="G49" s="398">
        <v>1364.34</v>
      </c>
      <c r="H49" s="352" t="s">
        <v>13437</v>
      </c>
      <c r="I49" s="398">
        <v>1650.032796</v>
      </c>
      <c r="J49" s="355">
        <v>1650.032796</v>
      </c>
      <c r="L49" s="251">
        <f t="shared" ref="L49" si="5">I49*F49</f>
        <v>1650.032796</v>
      </c>
      <c r="M49" s="655" t="s">
        <v>13797</v>
      </c>
      <c r="N49" s="356"/>
      <c r="O49" s="356"/>
      <c r="P49" s="356"/>
      <c r="Q49" s="356"/>
      <c r="R49" s="356"/>
    </row>
    <row r="50" spans="1:18" s="346" customFormat="1">
      <c r="A50" s="356"/>
      <c r="B50" s="188"/>
      <c r="C50" s="188"/>
      <c r="D50" s="459"/>
      <c r="E50" s="349"/>
      <c r="F50" s="352"/>
      <c r="G50" s="352"/>
      <c r="H50" s="352"/>
      <c r="I50" s="352"/>
      <c r="J50" s="355"/>
      <c r="L50" s="251"/>
      <c r="N50" s="356"/>
      <c r="O50" s="356"/>
      <c r="P50" s="356"/>
      <c r="Q50" s="356"/>
      <c r="R50" s="356">
        <f t="shared" si="1"/>
        <v>0</v>
      </c>
    </row>
    <row r="51" spans="1:18" s="101" customFormat="1">
      <c r="A51" s="356"/>
      <c r="B51" s="188" t="s">
        <v>9699</v>
      </c>
      <c r="C51" s="188"/>
      <c r="D51" s="459" t="s">
        <v>9700</v>
      </c>
      <c r="E51" s="349"/>
      <c r="F51" s="352"/>
      <c r="G51" s="352"/>
      <c r="H51" s="352"/>
      <c r="I51" s="352"/>
      <c r="J51" s="355"/>
      <c r="L51" s="252">
        <f>I51*F51</f>
        <v>0</v>
      </c>
      <c r="N51" s="244"/>
      <c r="O51" s="244"/>
      <c r="P51" s="244"/>
      <c r="Q51" s="244"/>
      <c r="R51" s="356">
        <f t="shared" si="1"/>
        <v>0</v>
      </c>
    </row>
    <row r="52" spans="1:18" s="147" customFormat="1" ht="25.5">
      <c r="A52" s="186" t="s">
        <v>3181</v>
      </c>
      <c r="B52" s="349" t="s">
        <v>9701</v>
      </c>
      <c r="C52" s="481" t="s">
        <v>13439</v>
      </c>
      <c r="D52" s="462" t="s">
        <v>87</v>
      </c>
      <c r="E52" s="349" t="s">
        <v>10291</v>
      </c>
      <c r="F52" s="352">
        <v>14.4</v>
      </c>
      <c r="G52" s="398">
        <v>319.23450000000003</v>
      </c>
      <c r="H52" s="352" t="s">
        <v>13437</v>
      </c>
      <c r="I52" s="398">
        <v>386.08220430000006</v>
      </c>
      <c r="J52" s="355">
        <v>5559.5837419200006</v>
      </c>
      <c r="L52" s="252">
        <f>I52*F52</f>
        <v>5559.5837419200006</v>
      </c>
      <c r="M52" s="346" t="s">
        <v>13441</v>
      </c>
      <c r="N52" s="186"/>
      <c r="O52" s="186"/>
      <c r="P52" s="186"/>
      <c r="Q52" s="186"/>
      <c r="R52" s="356">
        <f t="shared" si="1"/>
        <v>5559.5837419200006</v>
      </c>
    </row>
    <row r="53" spans="1:18" s="101" customFormat="1">
      <c r="A53" s="356"/>
      <c r="B53" s="349"/>
      <c r="C53" s="349"/>
      <c r="D53" s="463"/>
      <c r="E53" s="349"/>
      <c r="F53" s="352"/>
      <c r="G53" s="352"/>
      <c r="H53" s="352"/>
      <c r="I53" s="352"/>
      <c r="J53" s="355"/>
      <c r="L53" s="251"/>
      <c r="N53" s="244"/>
      <c r="O53" s="244"/>
      <c r="P53" s="244"/>
      <c r="Q53" s="244"/>
      <c r="R53" s="356">
        <f t="shared" si="1"/>
        <v>0</v>
      </c>
    </row>
    <row r="54" spans="1:18" s="346" customFormat="1" ht="15">
      <c r="A54" s="631"/>
      <c r="B54" s="188" t="s">
        <v>10219</v>
      </c>
      <c r="C54" s="188"/>
      <c r="D54" s="459" t="s">
        <v>10220</v>
      </c>
      <c r="E54" s="439"/>
      <c r="F54" s="471"/>
      <c r="G54" s="471"/>
      <c r="H54" s="471"/>
      <c r="I54" s="471"/>
      <c r="J54" s="399"/>
      <c r="L54" s="251"/>
      <c r="N54" s="356"/>
      <c r="O54" s="356"/>
      <c r="P54" s="356"/>
      <c r="Q54" s="356"/>
      <c r="R54" s="356">
        <f t="shared" si="1"/>
        <v>0</v>
      </c>
    </row>
    <row r="55" spans="1:18" s="346" customFormat="1" ht="15">
      <c r="A55" s="631"/>
      <c r="B55" s="349" t="s">
        <v>10221</v>
      </c>
      <c r="C55" s="439"/>
      <c r="D55" s="416" t="s">
        <v>10222</v>
      </c>
      <c r="E55" s="439"/>
      <c r="F55" s="471"/>
      <c r="G55" s="471"/>
      <c r="H55" s="471"/>
      <c r="I55" s="471"/>
      <c r="J55" s="399"/>
      <c r="L55" s="251"/>
      <c r="N55" s="356"/>
      <c r="O55" s="356"/>
      <c r="P55" s="356"/>
      <c r="Q55" s="356"/>
      <c r="R55" s="356">
        <f t="shared" si="1"/>
        <v>0</v>
      </c>
    </row>
    <row r="56" spans="1:18" s="346" customFormat="1" ht="25.5">
      <c r="A56" s="631" t="s">
        <v>3180</v>
      </c>
      <c r="B56" s="349" t="s">
        <v>10223</v>
      </c>
      <c r="C56" s="349">
        <v>99058</v>
      </c>
      <c r="D56" s="462" t="s">
        <v>9625</v>
      </c>
      <c r="E56" s="349" t="s">
        <v>58</v>
      </c>
      <c r="F56" s="352">
        <v>6</v>
      </c>
      <c r="G56" s="398" t="s">
        <v>14055</v>
      </c>
      <c r="H56" s="352" t="s">
        <v>13437</v>
      </c>
      <c r="I56" s="398">
        <v>7.8731939999999998</v>
      </c>
      <c r="J56" s="355">
        <v>47.239164000000002</v>
      </c>
      <c r="L56" s="251"/>
      <c r="N56" s="356"/>
      <c r="O56" s="356"/>
      <c r="P56" s="356"/>
      <c r="Q56" s="356"/>
      <c r="R56" s="356">
        <f t="shared" si="1"/>
        <v>47.239164000000002</v>
      </c>
    </row>
    <row r="57" spans="1:18" s="346" customFormat="1" ht="15">
      <c r="A57" s="631"/>
      <c r="B57" s="349"/>
      <c r="C57" s="439"/>
      <c r="D57" s="417"/>
      <c r="E57" s="439"/>
      <c r="F57" s="471"/>
      <c r="G57" s="471"/>
      <c r="H57" s="471"/>
      <c r="I57" s="471"/>
      <c r="J57" s="399"/>
      <c r="L57" s="251"/>
      <c r="N57" s="356"/>
      <c r="O57" s="356"/>
      <c r="P57" s="356"/>
      <c r="Q57" s="356"/>
      <c r="R57" s="356">
        <f t="shared" si="1"/>
        <v>0</v>
      </c>
    </row>
    <row r="58" spans="1:18" s="346" customFormat="1">
      <c r="A58" s="356"/>
      <c r="B58" s="296"/>
      <c r="C58" s="296"/>
      <c r="D58" s="459"/>
      <c r="E58" s="296" t="s">
        <v>41</v>
      </c>
      <c r="F58" s="296"/>
      <c r="G58" s="183"/>
      <c r="H58" s="296"/>
      <c r="I58" s="183"/>
      <c r="J58" s="183">
        <v>68295.88296293022</v>
      </c>
      <c r="L58" s="251"/>
      <c r="N58" s="356"/>
      <c r="O58" s="356"/>
      <c r="P58" s="356"/>
      <c r="Q58" s="356"/>
      <c r="R58" s="356">
        <f t="shared" si="1"/>
        <v>0</v>
      </c>
    </row>
    <row r="59" spans="1:18" s="101" customFormat="1">
      <c r="A59" s="356"/>
      <c r="B59" s="349"/>
      <c r="C59" s="349"/>
      <c r="D59" s="463"/>
      <c r="E59" s="349"/>
      <c r="F59" s="352"/>
      <c r="G59" s="352"/>
      <c r="H59" s="352"/>
      <c r="I59" s="352"/>
      <c r="J59" s="355"/>
      <c r="L59" s="251"/>
      <c r="N59" s="244"/>
      <c r="O59" s="244"/>
      <c r="P59" s="244"/>
      <c r="Q59" s="244"/>
      <c r="R59" s="356">
        <f t="shared" si="1"/>
        <v>0</v>
      </c>
    </row>
    <row r="60" spans="1:18" s="101" customFormat="1">
      <c r="A60" s="356"/>
      <c r="B60" s="188" t="s">
        <v>3184</v>
      </c>
      <c r="C60" s="188"/>
      <c r="D60" s="459" t="s">
        <v>3185</v>
      </c>
      <c r="E60" s="188"/>
      <c r="F60" s="188"/>
      <c r="G60" s="355"/>
      <c r="H60" s="188"/>
      <c r="I60" s="355"/>
      <c r="J60" s="188"/>
      <c r="L60" s="251">
        <f>I60*F60</f>
        <v>0</v>
      </c>
      <c r="N60" s="244"/>
      <c r="O60" s="244"/>
      <c r="P60" s="244"/>
      <c r="Q60" s="244"/>
      <c r="R60" s="356">
        <f t="shared" si="1"/>
        <v>0</v>
      </c>
    </row>
    <row r="61" spans="1:18" s="101" customFormat="1">
      <c r="A61" s="356"/>
      <c r="B61" s="188" t="s">
        <v>3186</v>
      </c>
      <c r="C61" s="188"/>
      <c r="D61" s="459" t="s">
        <v>9815</v>
      </c>
      <c r="E61" s="188"/>
      <c r="F61" s="188"/>
      <c r="G61" s="355"/>
      <c r="H61" s="188"/>
      <c r="I61" s="355"/>
      <c r="J61" s="188"/>
      <c r="L61" s="251"/>
      <c r="N61" s="244"/>
      <c r="O61" s="244"/>
      <c r="P61" s="244"/>
      <c r="Q61" s="244"/>
      <c r="R61" s="356">
        <f t="shared" si="1"/>
        <v>0</v>
      </c>
    </row>
    <row r="62" spans="1:18" s="101" customFormat="1">
      <c r="A62" s="356"/>
      <c r="B62" s="188" t="s">
        <v>9816</v>
      </c>
      <c r="C62" s="188"/>
      <c r="D62" s="459" t="s">
        <v>9817</v>
      </c>
      <c r="E62" s="188"/>
      <c r="F62" s="188"/>
      <c r="G62" s="355"/>
      <c r="H62" s="188"/>
      <c r="I62" s="355"/>
      <c r="J62" s="188"/>
      <c r="L62" s="251"/>
      <c r="N62" s="244"/>
      <c r="O62" s="244"/>
      <c r="P62" s="244"/>
      <c r="Q62" s="244"/>
      <c r="R62" s="356">
        <f t="shared" si="1"/>
        <v>0</v>
      </c>
    </row>
    <row r="63" spans="1:18" s="101" customFormat="1" ht="38.25">
      <c r="A63" s="356" t="s">
        <v>3180</v>
      </c>
      <c r="B63" s="349" t="s">
        <v>9850</v>
      </c>
      <c r="C63" s="349">
        <v>96527</v>
      </c>
      <c r="D63" s="462" t="s">
        <v>2386</v>
      </c>
      <c r="E63" s="349" t="s">
        <v>125</v>
      </c>
      <c r="F63" s="319">
        <v>2.25</v>
      </c>
      <c r="G63" s="398" t="s">
        <v>21126</v>
      </c>
      <c r="H63" s="352" t="s">
        <v>13437</v>
      </c>
      <c r="I63" s="398">
        <v>130.30075600000001</v>
      </c>
      <c r="J63" s="355">
        <v>293.17670100000004</v>
      </c>
      <c r="K63" s="147"/>
      <c r="L63" s="252">
        <f>I63*F63</f>
        <v>293.17670100000004</v>
      </c>
      <c r="N63" s="244" t="s">
        <v>9875</v>
      </c>
      <c r="O63" s="244"/>
      <c r="P63" s="244"/>
      <c r="Q63" s="244"/>
      <c r="R63" s="356">
        <f t="shared" si="1"/>
        <v>293.17670100000004</v>
      </c>
    </row>
    <row r="64" spans="1:18" s="101" customFormat="1" ht="38.25">
      <c r="A64" s="356" t="s">
        <v>3180</v>
      </c>
      <c r="B64" s="349" t="s">
        <v>9851</v>
      </c>
      <c r="C64" s="349">
        <v>96523</v>
      </c>
      <c r="D64" s="462" t="s">
        <v>2382</v>
      </c>
      <c r="E64" s="349" t="s">
        <v>125</v>
      </c>
      <c r="F64" s="319">
        <v>3.68</v>
      </c>
      <c r="G64" s="398" t="s">
        <v>21123</v>
      </c>
      <c r="H64" s="352" t="s">
        <v>13437</v>
      </c>
      <c r="I64" s="398">
        <v>99.376398000000009</v>
      </c>
      <c r="J64" s="355">
        <v>365.70514464000007</v>
      </c>
      <c r="K64" s="147"/>
      <c r="L64" s="252">
        <f>I64*F64</f>
        <v>365.70514464000007</v>
      </c>
      <c r="N64" s="244"/>
      <c r="O64" s="244"/>
      <c r="P64" s="244"/>
      <c r="Q64" s="244"/>
      <c r="R64" s="356">
        <f t="shared" si="1"/>
        <v>365.70514464000007</v>
      </c>
    </row>
    <row r="65" spans="1:18" s="101" customFormat="1" ht="38.25">
      <c r="A65" s="356" t="s">
        <v>3180</v>
      </c>
      <c r="B65" s="349" t="s">
        <v>9852</v>
      </c>
      <c r="C65" s="349">
        <v>101616</v>
      </c>
      <c r="D65" s="462" t="s">
        <v>11747</v>
      </c>
      <c r="E65" s="349" t="s">
        <v>112</v>
      </c>
      <c r="F65" s="319">
        <v>11.719999999999999</v>
      </c>
      <c r="G65" s="398" t="s">
        <v>3761</v>
      </c>
      <c r="H65" s="352" t="s">
        <v>13437</v>
      </c>
      <c r="I65" s="398">
        <v>6.3735379999999999</v>
      </c>
      <c r="J65" s="355">
        <v>74.697865359999994</v>
      </c>
      <c r="K65" s="147"/>
      <c r="L65" s="252">
        <f>I65*F65</f>
        <v>74.697865359999994</v>
      </c>
      <c r="M65" s="346" t="s">
        <v>13442</v>
      </c>
      <c r="N65" s="244"/>
      <c r="O65" s="244"/>
      <c r="P65" s="244"/>
      <c r="Q65" s="244"/>
      <c r="R65" s="356">
        <f t="shared" si="1"/>
        <v>74.697865359999994</v>
      </c>
    </row>
    <row r="66" spans="1:18" s="101" customFormat="1" ht="25.5">
      <c r="A66" s="356" t="s">
        <v>3180</v>
      </c>
      <c r="B66" s="349" t="s">
        <v>9853</v>
      </c>
      <c r="C66" s="349">
        <v>93382</v>
      </c>
      <c r="D66" s="462" t="s">
        <v>2419</v>
      </c>
      <c r="E66" s="349" t="s">
        <v>125</v>
      </c>
      <c r="F66" s="319">
        <v>3.45</v>
      </c>
      <c r="G66" s="398" t="s">
        <v>15830</v>
      </c>
      <c r="H66" s="352" t="s">
        <v>13437</v>
      </c>
      <c r="I66" s="398">
        <v>30.380128000000003</v>
      </c>
      <c r="J66" s="355">
        <v>104.81144160000001</v>
      </c>
      <c r="K66" s="147"/>
      <c r="L66" s="252">
        <f>I66*F66</f>
        <v>104.81144160000001</v>
      </c>
      <c r="N66" s="244"/>
      <c r="O66" s="244"/>
      <c r="P66" s="244"/>
      <c r="Q66" s="244"/>
      <c r="R66" s="356">
        <f t="shared" si="1"/>
        <v>104.81144160000001</v>
      </c>
    </row>
    <row r="67" spans="1:18" s="101" customFormat="1">
      <c r="A67" s="356"/>
      <c r="B67" s="188"/>
      <c r="C67" s="188"/>
      <c r="D67" s="459"/>
      <c r="E67" s="188"/>
      <c r="F67" s="188"/>
      <c r="G67" s="355"/>
      <c r="H67" s="188"/>
      <c r="I67" s="355"/>
      <c r="J67" s="188"/>
      <c r="L67" s="251"/>
      <c r="N67" s="244"/>
      <c r="O67" s="244"/>
      <c r="P67" s="244"/>
      <c r="Q67" s="244"/>
      <c r="R67" s="356">
        <f t="shared" si="1"/>
        <v>0</v>
      </c>
    </row>
    <row r="68" spans="1:18" s="101" customFormat="1">
      <c r="A68" s="356"/>
      <c r="B68" s="188" t="s">
        <v>9876</v>
      </c>
      <c r="C68" s="188"/>
      <c r="D68" s="459" t="s">
        <v>9880</v>
      </c>
      <c r="E68" s="188"/>
      <c r="F68" s="188"/>
      <c r="G68" s="355"/>
      <c r="H68" s="188"/>
      <c r="I68" s="355"/>
      <c r="J68" s="188"/>
      <c r="L68" s="251"/>
      <c r="N68" s="244"/>
      <c r="O68" s="244"/>
      <c r="P68" s="244"/>
      <c r="Q68" s="244"/>
      <c r="R68" s="356">
        <f t="shared" si="1"/>
        <v>0</v>
      </c>
    </row>
    <row r="69" spans="1:18" s="101" customFormat="1" ht="38.25">
      <c r="A69" s="356" t="s">
        <v>3180</v>
      </c>
      <c r="B69" s="349" t="s">
        <v>9877</v>
      </c>
      <c r="C69" s="349">
        <v>96523</v>
      </c>
      <c r="D69" s="462" t="s">
        <v>2382</v>
      </c>
      <c r="E69" s="349" t="s">
        <v>125</v>
      </c>
      <c r="F69" s="319">
        <v>5.44</v>
      </c>
      <c r="G69" s="398" t="s">
        <v>21123</v>
      </c>
      <c r="H69" s="352" t="s">
        <v>13437</v>
      </c>
      <c r="I69" s="398">
        <v>99.376398000000009</v>
      </c>
      <c r="J69" s="355">
        <v>540.60760512000013</v>
      </c>
      <c r="K69" s="147"/>
      <c r="L69" s="252">
        <f>I69*F69</f>
        <v>540.60760512000013</v>
      </c>
      <c r="N69" s="244" t="s">
        <v>9854</v>
      </c>
      <c r="O69" s="244"/>
      <c r="P69" s="244"/>
      <c r="Q69" s="244"/>
      <c r="R69" s="356">
        <f t="shared" si="1"/>
        <v>540.60760512000013</v>
      </c>
    </row>
    <row r="70" spans="1:18" s="101" customFormat="1" ht="38.25">
      <c r="A70" s="356" t="s">
        <v>3180</v>
      </c>
      <c r="B70" s="349" t="s">
        <v>9878</v>
      </c>
      <c r="C70" s="349">
        <v>101616</v>
      </c>
      <c r="D70" s="462" t="s">
        <v>11747</v>
      </c>
      <c r="E70" s="349" t="s">
        <v>112</v>
      </c>
      <c r="F70" s="319">
        <v>0.33600000000000002</v>
      </c>
      <c r="G70" s="398" t="s">
        <v>3761</v>
      </c>
      <c r="H70" s="352" t="s">
        <v>13437</v>
      </c>
      <c r="I70" s="398">
        <v>6.3735379999999999</v>
      </c>
      <c r="J70" s="355">
        <v>2.141508768</v>
      </c>
      <c r="K70" s="147"/>
      <c r="L70" s="252">
        <f>I70*F70</f>
        <v>2.141508768</v>
      </c>
      <c r="M70" s="346" t="s">
        <v>13442</v>
      </c>
      <c r="N70" s="244" t="s">
        <v>9854</v>
      </c>
      <c r="O70" s="244"/>
      <c r="P70" s="244"/>
      <c r="Q70" s="244"/>
      <c r="R70" s="356">
        <f t="shared" si="1"/>
        <v>2.141508768</v>
      </c>
    </row>
    <row r="71" spans="1:18" s="101" customFormat="1" ht="36.75" customHeight="1">
      <c r="A71" s="356" t="s">
        <v>3180</v>
      </c>
      <c r="B71" s="349" t="s">
        <v>9879</v>
      </c>
      <c r="C71" s="349">
        <v>93382</v>
      </c>
      <c r="D71" s="462" t="s">
        <v>2419</v>
      </c>
      <c r="E71" s="349" t="s">
        <v>125</v>
      </c>
      <c r="F71" s="319">
        <v>3.56</v>
      </c>
      <c r="G71" s="398" t="s">
        <v>15830</v>
      </c>
      <c r="H71" s="352" t="s">
        <v>13437</v>
      </c>
      <c r="I71" s="398">
        <v>30.380128000000003</v>
      </c>
      <c r="J71" s="355">
        <v>108.15325568000002</v>
      </c>
      <c r="K71" s="147"/>
      <c r="L71" s="252">
        <f>I71*F71</f>
        <v>108.15325568000002</v>
      </c>
      <c r="N71" s="244" t="s">
        <v>9854</v>
      </c>
      <c r="O71" s="244"/>
      <c r="P71" s="244"/>
      <c r="Q71" s="244"/>
      <c r="R71" s="356">
        <f t="shared" si="1"/>
        <v>108.15325568000002</v>
      </c>
    </row>
    <row r="72" spans="1:18" s="101" customFormat="1">
      <c r="A72" s="356"/>
      <c r="B72" s="188"/>
      <c r="C72" s="188"/>
      <c r="D72" s="459"/>
      <c r="E72" s="188"/>
      <c r="F72" s="188"/>
      <c r="G72" s="355"/>
      <c r="H72" s="188"/>
      <c r="I72" s="355"/>
      <c r="J72" s="188"/>
      <c r="L72" s="251"/>
      <c r="N72" s="244"/>
      <c r="O72" s="244"/>
      <c r="P72" s="244"/>
      <c r="Q72" s="244"/>
      <c r="R72" s="356">
        <f t="shared" si="1"/>
        <v>0</v>
      </c>
    </row>
    <row r="73" spans="1:18" s="101" customFormat="1">
      <c r="A73" s="356"/>
      <c r="B73" s="188" t="s">
        <v>9818</v>
      </c>
      <c r="C73" s="188"/>
      <c r="D73" s="459" t="s">
        <v>9819</v>
      </c>
      <c r="E73" s="188"/>
      <c r="F73" s="188"/>
      <c r="G73" s="355"/>
      <c r="H73" s="188"/>
      <c r="I73" s="355"/>
      <c r="J73" s="188"/>
      <c r="L73" s="251"/>
      <c r="N73" s="244"/>
      <c r="O73" s="244"/>
      <c r="P73" s="244"/>
      <c r="Q73" s="244"/>
      <c r="R73" s="356">
        <f t="shared" si="1"/>
        <v>0</v>
      </c>
    </row>
    <row r="74" spans="1:18" s="101" customFormat="1">
      <c r="A74" s="356"/>
      <c r="B74" s="188" t="s">
        <v>9820</v>
      </c>
      <c r="C74" s="188"/>
      <c r="D74" s="459" t="s">
        <v>9821</v>
      </c>
      <c r="E74" s="188"/>
      <c r="F74" s="188"/>
      <c r="G74" s="355"/>
      <c r="H74" s="188"/>
      <c r="I74" s="355"/>
      <c r="J74" s="188"/>
      <c r="L74" s="251"/>
      <c r="N74" s="244"/>
      <c r="O74" s="244"/>
      <c r="P74" s="244"/>
      <c r="Q74" s="244"/>
      <c r="R74" s="356">
        <f t="shared" si="1"/>
        <v>0</v>
      </c>
    </row>
    <row r="75" spans="1:18" s="101" customFormat="1" ht="38.25">
      <c r="A75" s="356" t="s">
        <v>3181</v>
      </c>
      <c r="B75" s="349" t="s">
        <v>9855</v>
      </c>
      <c r="C75" s="349" t="s">
        <v>9707</v>
      </c>
      <c r="D75" s="462" t="s">
        <v>9882</v>
      </c>
      <c r="E75" s="349" t="s">
        <v>5</v>
      </c>
      <c r="F75" s="319">
        <v>28</v>
      </c>
      <c r="G75" s="398">
        <v>85.728039999999993</v>
      </c>
      <c r="H75" s="352" t="s">
        <v>13437</v>
      </c>
      <c r="I75" s="398">
        <v>103.67949157599999</v>
      </c>
      <c r="J75" s="355">
        <v>2903.0257641279995</v>
      </c>
      <c r="K75" s="147"/>
      <c r="L75" s="252">
        <f>I75*F75</f>
        <v>2903.0257641279995</v>
      </c>
      <c r="N75" s="244"/>
      <c r="O75" s="244"/>
      <c r="P75" s="244"/>
      <c r="Q75" s="244"/>
      <c r="R75" s="356">
        <f t="shared" si="1"/>
        <v>2903.0257641279995</v>
      </c>
    </row>
    <row r="76" spans="1:18" s="101" customFormat="1" ht="38.25">
      <c r="A76" s="356" t="s">
        <v>3180</v>
      </c>
      <c r="B76" s="349" t="s">
        <v>9856</v>
      </c>
      <c r="C76" s="349">
        <v>95583</v>
      </c>
      <c r="D76" s="462" t="s">
        <v>1348</v>
      </c>
      <c r="E76" s="349" t="s">
        <v>57</v>
      </c>
      <c r="F76" s="319">
        <v>11</v>
      </c>
      <c r="G76" s="398" t="s">
        <v>14948</v>
      </c>
      <c r="H76" s="352" t="s">
        <v>13437</v>
      </c>
      <c r="I76" s="398">
        <v>21.043559999999999</v>
      </c>
      <c r="J76" s="355">
        <v>231.47915999999998</v>
      </c>
      <c r="K76" s="147"/>
      <c r="L76" s="252">
        <f>I76*F76</f>
        <v>231.47915999999998</v>
      </c>
      <c r="N76" s="244"/>
      <c r="O76" s="244"/>
      <c r="P76" s="244"/>
      <c r="Q76" s="244"/>
      <c r="R76" s="356">
        <f t="shared" si="1"/>
        <v>231.47915999999998</v>
      </c>
    </row>
    <row r="77" spans="1:18" s="101" customFormat="1" ht="38.25">
      <c r="A77" s="356" t="s">
        <v>3180</v>
      </c>
      <c r="B77" s="349" t="s">
        <v>9857</v>
      </c>
      <c r="C77" s="349">
        <v>95577</v>
      </c>
      <c r="D77" s="462" t="s">
        <v>1344</v>
      </c>
      <c r="E77" s="349" t="s">
        <v>57</v>
      </c>
      <c r="F77" s="319">
        <v>45</v>
      </c>
      <c r="G77" s="398" t="s">
        <v>15806</v>
      </c>
      <c r="H77" s="352" t="s">
        <v>13437</v>
      </c>
      <c r="I77" s="398">
        <v>16.000362000000003</v>
      </c>
      <c r="J77" s="355">
        <v>720.01629000000014</v>
      </c>
      <c r="K77" s="147"/>
      <c r="L77" s="252">
        <f>I77*F77</f>
        <v>720.01629000000014</v>
      </c>
      <c r="N77" s="244"/>
      <c r="O77" s="244"/>
      <c r="P77" s="244"/>
      <c r="Q77" s="244"/>
      <c r="R77" s="356">
        <f t="shared" si="1"/>
        <v>720.01629000000014</v>
      </c>
    </row>
    <row r="78" spans="1:18" s="101" customFormat="1">
      <c r="A78" s="356"/>
      <c r="B78" s="188"/>
      <c r="C78" s="349"/>
      <c r="D78" s="459"/>
      <c r="E78" s="188"/>
      <c r="F78" s="188"/>
      <c r="G78" s="398"/>
      <c r="H78" s="188"/>
      <c r="I78" s="355"/>
      <c r="J78" s="188"/>
      <c r="L78" s="251"/>
      <c r="N78" s="244"/>
      <c r="O78" s="244"/>
      <c r="P78" s="244"/>
      <c r="Q78" s="244"/>
      <c r="R78" s="356">
        <f t="shared" si="1"/>
        <v>0</v>
      </c>
    </row>
    <row r="79" spans="1:18" s="101" customFormat="1">
      <c r="A79" s="356"/>
      <c r="B79" s="188" t="s">
        <v>9822</v>
      </c>
      <c r="C79" s="188"/>
      <c r="D79" s="459" t="s">
        <v>9823</v>
      </c>
      <c r="E79" s="188"/>
      <c r="F79" s="188"/>
      <c r="G79" s="398"/>
      <c r="H79" s="188"/>
      <c r="I79" s="355"/>
      <c r="J79" s="188"/>
      <c r="L79" s="251"/>
      <c r="N79" s="244"/>
      <c r="O79" s="244"/>
      <c r="P79" s="244"/>
      <c r="Q79" s="244"/>
      <c r="R79" s="356">
        <f t="shared" si="1"/>
        <v>0</v>
      </c>
    </row>
    <row r="80" spans="1:18" s="101" customFormat="1" ht="38.25">
      <c r="A80" s="356" t="s">
        <v>3180</v>
      </c>
      <c r="B80" s="349" t="s">
        <v>9858</v>
      </c>
      <c r="C80" s="349">
        <v>95601</v>
      </c>
      <c r="D80" s="462" t="s">
        <v>14492</v>
      </c>
      <c r="E80" s="349" t="s">
        <v>58</v>
      </c>
      <c r="F80" s="352">
        <v>6</v>
      </c>
      <c r="G80" s="398" t="s">
        <v>19512</v>
      </c>
      <c r="H80" s="352" t="s">
        <v>13437</v>
      </c>
      <c r="I80" s="398">
        <v>16.665531999999999</v>
      </c>
      <c r="J80" s="355">
        <v>99.993191999999993</v>
      </c>
      <c r="L80" s="267">
        <f>I80*F80</f>
        <v>99.993191999999993</v>
      </c>
      <c r="N80" s="244"/>
      <c r="O80" s="244"/>
      <c r="P80" s="244"/>
      <c r="Q80" s="244"/>
      <c r="R80" s="356">
        <f t="shared" si="1"/>
        <v>99.993191999999993</v>
      </c>
    </row>
    <row r="81" spans="1:18" s="101" customFormat="1">
      <c r="A81" s="356"/>
      <c r="B81" s="188"/>
      <c r="C81" s="188"/>
      <c r="D81" s="459"/>
      <c r="E81" s="188"/>
      <c r="F81" s="188"/>
      <c r="G81" s="398"/>
      <c r="H81" s="188"/>
      <c r="I81" s="355"/>
      <c r="J81" s="188"/>
      <c r="L81" s="251"/>
      <c r="N81" s="244"/>
      <c r="O81" s="244"/>
      <c r="P81" s="244"/>
      <c r="Q81" s="244"/>
      <c r="R81" s="356">
        <f t="shared" si="1"/>
        <v>0</v>
      </c>
    </row>
    <row r="82" spans="1:18" s="101" customFormat="1">
      <c r="A82" s="356"/>
      <c r="B82" s="188" t="s">
        <v>9824</v>
      </c>
      <c r="C82" s="188"/>
      <c r="D82" s="459" t="s">
        <v>9825</v>
      </c>
      <c r="E82" s="188"/>
      <c r="F82" s="188"/>
      <c r="G82" s="398"/>
      <c r="H82" s="188"/>
      <c r="I82" s="355"/>
      <c r="J82" s="188"/>
      <c r="L82" s="251"/>
      <c r="N82" s="244"/>
      <c r="O82" s="244"/>
      <c r="P82" s="244"/>
      <c r="Q82" s="244"/>
      <c r="R82" s="356">
        <f t="shared" si="1"/>
        <v>0</v>
      </c>
    </row>
    <row r="83" spans="1:18" s="101" customFormat="1" ht="38.25">
      <c r="A83" s="356" t="s">
        <v>3180</v>
      </c>
      <c r="B83" s="349" t="s">
        <v>9859</v>
      </c>
      <c r="C83" s="349">
        <v>95241</v>
      </c>
      <c r="D83" s="462" t="s">
        <v>14521</v>
      </c>
      <c r="E83" s="349" t="s">
        <v>112</v>
      </c>
      <c r="F83" s="352">
        <v>4.5999999999999996</v>
      </c>
      <c r="G83" s="398" t="s">
        <v>15110</v>
      </c>
      <c r="H83" s="352" t="s">
        <v>13437</v>
      </c>
      <c r="I83" s="398">
        <v>31.420212000000003</v>
      </c>
      <c r="J83" s="355">
        <v>144.53297520000001</v>
      </c>
      <c r="L83" s="267">
        <f t="shared" ref="L83:L90" si="6">I83*F83</f>
        <v>144.53297520000001</v>
      </c>
      <c r="Q83" s="267"/>
      <c r="R83" s="356">
        <f t="shared" si="1"/>
        <v>144.53297520000001</v>
      </c>
    </row>
    <row r="84" spans="1:18" s="101" customFormat="1" ht="55.5" customHeight="1">
      <c r="A84" s="356" t="s">
        <v>3180</v>
      </c>
      <c r="B84" s="349" t="s">
        <v>9860</v>
      </c>
      <c r="C84" s="349">
        <v>96540</v>
      </c>
      <c r="D84" s="462" t="s">
        <v>1271</v>
      </c>
      <c r="E84" s="349" t="s">
        <v>112</v>
      </c>
      <c r="F84" s="352">
        <v>8.16</v>
      </c>
      <c r="G84" s="398" t="s">
        <v>19643</v>
      </c>
      <c r="H84" s="352" t="s">
        <v>13437</v>
      </c>
      <c r="I84" s="398">
        <v>137.653908</v>
      </c>
      <c r="J84" s="355">
        <v>1123.25588928</v>
      </c>
      <c r="L84" s="267">
        <f t="shared" si="6"/>
        <v>1123.25588928</v>
      </c>
      <c r="Q84" s="267"/>
      <c r="R84" s="356">
        <f t="shared" si="1"/>
        <v>1123.25588928</v>
      </c>
    </row>
    <row r="85" spans="1:18" s="101" customFormat="1" ht="51">
      <c r="A85" s="356" t="s">
        <v>3180</v>
      </c>
      <c r="B85" s="349" t="s">
        <v>9861</v>
      </c>
      <c r="C85" s="349">
        <v>96542</v>
      </c>
      <c r="D85" s="462" t="s">
        <v>1273</v>
      </c>
      <c r="E85" s="349" t="s">
        <v>112</v>
      </c>
      <c r="F85" s="352">
        <v>9.17</v>
      </c>
      <c r="G85" s="398" t="s">
        <v>15493</v>
      </c>
      <c r="H85" s="352" t="s">
        <v>13437</v>
      </c>
      <c r="I85" s="398">
        <v>96.413368000000006</v>
      </c>
      <c r="J85" s="355">
        <v>884.11058456000001</v>
      </c>
      <c r="L85" s="267">
        <f>I85*F85</f>
        <v>884.11058456000001</v>
      </c>
      <c r="Q85" s="267"/>
      <c r="R85" s="356">
        <f t="shared" si="1"/>
        <v>884.11058456000001</v>
      </c>
    </row>
    <row r="86" spans="1:18" s="101" customFormat="1" ht="38.25">
      <c r="A86" s="356" t="s">
        <v>3180</v>
      </c>
      <c r="B86" s="349" t="s">
        <v>9862</v>
      </c>
      <c r="C86" s="349">
        <v>96543</v>
      </c>
      <c r="D86" s="462" t="s">
        <v>1274</v>
      </c>
      <c r="E86" s="349" t="s">
        <v>57</v>
      </c>
      <c r="F86" s="352">
        <v>13</v>
      </c>
      <c r="G86" s="398" t="s">
        <v>13239</v>
      </c>
      <c r="H86" s="352" t="s">
        <v>13437</v>
      </c>
      <c r="I86" s="398">
        <v>22.337617999999999</v>
      </c>
      <c r="J86" s="355">
        <v>290.38903399999998</v>
      </c>
      <c r="L86" s="267">
        <f>I86*F86</f>
        <v>290.38903399999998</v>
      </c>
      <c r="Q86" s="267"/>
      <c r="R86" s="356">
        <f t="shared" ref="R86:R149" si="7">I86*F86</f>
        <v>290.38903399999998</v>
      </c>
    </row>
    <row r="87" spans="1:18" s="101" customFormat="1" ht="38.25">
      <c r="A87" s="356" t="s">
        <v>3180</v>
      </c>
      <c r="B87" s="349" t="s">
        <v>9863</v>
      </c>
      <c r="C87" s="349">
        <v>96544</v>
      </c>
      <c r="D87" s="462" t="s">
        <v>1356</v>
      </c>
      <c r="E87" s="349" t="s">
        <v>57</v>
      </c>
      <c r="F87" s="352">
        <v>45</v>
      </c>
      <c r="G87" s="398" t="s">
        <v>13119</v>
      </c>
      <c r="H87" s="352" t="s">
        <v>13437</v>
      </c>
      <c r="I87" s="398">
        <v>20.813774000000002</v>
      </c>
      <c r="J87" s="355">
        <v>936.61983000000009</v>
      </c>
      <c r="L87" s="267">
        <f t="shared" si="6"/>
        <v>936.61983000000009</v>
      </c>
      <c r="Q87" s="267"/>
      <c r="R87" s="356">
        <f t="shared" si="7"/>
        <v>936.61983000000009</v>
      </c>
    </row>
    <row r="88" spans="1:18" s="101" customFormat="1" ht="38.25">
      <c r="A88" s="356" t="s">
        <v>3180</v>
      </c>
      <c r="B88" s="349" t="s">
        <v>9864</v>
      </c>
      <c r="C88" s="349">
        <v>96545</v>
      </c>
      <c r="D88" s="462" t="s">
        <v>1357</v>
      </c>
      <c r="E88" s="349" t="s">
        <v>57</v>
      </c>
      <c r="F88" s="352">
        <v>58</v>
      </c>
      <c r="G88" s="398" t="s">
        <v>19739</v>
      </c>
      <c r="H88" s="352" t="s">
        <v>13437</v>
      </c>
      <c r="I88" s="398">
        <v>19.374587999999999</v>
      </c>
      <c r="J88" s="355">
        <v>1123.7261039999999</v>
      </c>
      <c r="L88" s="267">
        <f t="shared" si="6"/>
        <v>1123.7261039999999</v>
      </c>
      <c r="Q88" s="267"/>
      <c r="R88" s="356">
        <f t="shared" si="7"/>
        <v>1123.7261039999999</v>
      </c>
    </row>
    <row r="89" spans="1:18" s="101" customFormat="1" ht="38.25">
      <c r="A89" s="356" t="s">
        <v>3180</v>
      </c>
      <c r="B89" s="349" t="s">
        <v>9865</v>
      </c>
      <c r="C89" s="349">
        <v>96546</v>
      </c>
      <c r="D89" s="462" t="s">
        <v>1358</v>
      </c>
      <c r="E89" s="349" t="s">
        <v>57</v>
      </c>
      <c r="F89" s="352">
        <v>23</v>
      </c>
      <c r="G89" s="398" t="s">
        <v>8816</v>
      </c>
      <c r="H89" s="352" t="s">
        <v>13437</v>
      </c>
      <c r="I89" s="398">
        <v>17.246044000000001</v>
      </c>
      <c r="J89" s="355">
        <v>396.65901200000002</v>
      </c>
      <c r="L89" s="267">
        <f t="shared" si="6"/>
        <v>396.65901200000002</v>
      </c>
      <c r="Q89" s="267"/>
      <c r="R89" s="356">
        <f t="shared" si="7"/>
        <v>396.65901200000002</v>
      </c>
    </row>
    <row r="90" spans="1:18" s="101" customFormat="1" ht="51">
      <c r="A90" s="356" t="s">
        <v>3181</v>
      </c>
      <c r="B90" s="349" t="s">
        <v>9866</v>
      </c>
      <c r="C90" s="349" t="s">
        <v>9708</v>
      </c>
      <c r="D90" s="462" t="s">
        <v>9884</v>
      </c>
      <c r="E90" s="349" t="s">
        <v>125</v>
      </c>
      <c r="F90" s="352">
        <v>2.8699999999999997</v>
      </c>
      <c r="G90" s="398">
        <v>400.79196000000002</v>
      </c>
      <c r="H90" s="352" t="s">
        <v>13437</v>
      </c>
      <c r="I90" s="398">
        <v>484.71779642400003</v>
      </c>
      <c r="J90" s="355">
        <v>1391.1400757368799</v>
      </c>
      <c r="L90" s="267">
        <f t="shared" si="6"/>
        <v>1391.1400757368799</v>
      </c>
      <c r="Q90" s="267"/>
      <c r="R90" s="356">
        <f t="shared" si="7"/>
        <v>1391.1400757368799</v>
      </c>
    </row>
    <row r="91" spans="1:18" s="101" customFormat="1">
      <c r="A91" s="356"/>
      <c r="B91" s="188"/>
      <c r="C91" s="188"/>
      <c r="D91" s="459"/>
      <c r="E91" s="188"/>
      <c r="F91" s="188"/>
      <c r="G91" s="355"/>
      <c r="H91" s="188"/>
      <c r="I91" s="355"/>
      <c r="J91" s="188"/>
      <c r="L91" s="251"/>
      <c r="N91" s="244"/>
      <c r="O91" s="244"/>
      <c r="P91" s="244"/>
      <c r="Q91" s="244"/>
      <c r="R91" s="356">
        <f t="shared" si="7"/>
        <v>0</v>
      </c>
    </row>
    <row r="92" spans="1:18" s="101" customFormat="1">
      <c r="A92" s="356"/>
      <c r="B92" s="188"/>
      <c r="C92" s="188"/>
      <c r="D92" s="459"/>
      <c r="E92" s="188"/>
      <c r="F92" s="188"/>
      <c r="G92" s="355"/>
      <c r="H92" s="188"/>
      <c r="I92" s="355"/>
      <c r="J92" s="188"/>
      <c r="L92" s="251"/>
      <c r="N92" s="244"/>
      <c r="O92" s="244"/>
      <c r="P92" s="244"/>
      <c r="Q92" s="244"/>
      <c r="R92" s="356">
        <f t="shared" si="7"/>
        <v>0</v>
      </c>
    </row>
    <row r="93" spans="1:18" s="101" customFormat="1">
      <c r="A93" s="356"/>
      <c r="B93" s="188" t="s">
        <v>9826</v>
      </c>
      <c r="C93" s="188"/>
      <c r="D93" s="459" t="s">
        <v>9827</v>
      </c>
      <c r="E93" s="188"/>
      <c r="F93" s="188"/>
      <c r="G93" s="355"/>
      <c r="H93" s="188"/>
      <c r="I93" s="355"/>
      <c r="J93" s="188"/>
      <c r="L93" s="251"/>
      <c r="N93" s="244"/>
      <c r="O93" s="244"/>
      <c r="P93" s="244"/>
      <c r="Q93" s="244"/>
      <c r="R93" s="356">
        <f t="shared" si="7"/>
        <v>0</v>
      </c>
    </row>
    <row r="94" spans="1:18" s="101" customFormat="1">
      <c r="A94" s="356"/>
      <c r="B94" s="188" t="s">
        <v>9828</v>
      </c>
      <c r="C94" s="188"/>
      <c r="D94" s="459" t="s">
        <v>9829</v>
      </c>
      <c r="E94" s="188"/>
      <c r="F94" s="188"/>
      <c r="G94" s="355"/>
      <c r="H94" s="188"/>
      <c r="I94" s="355"/>
      <c r="J94" s="188"/>
      <c r="L94" s="251"/>
      <c r="N94" s="244"/>
      <c r="O94" s="244"/>
      <c r="P94" s="244"/>
      <c r="Q94" s="244"/>
      <c r="R94" s="356">
        <f t="shared" si="7"/>
        <v>0</v>
      </c>
    </row>
    <row r="95" spans="1:18" s="101" customFormat="1" ht="25.5">
      <c r="A95" s="356" t="s">
        <v>3180</v>
      </c>
      <c r="B95" s="349" t="s">
        <v>9867</v>
      </c>
      <c r="C95" s="349">
        <v>98557</v>
      </c>
      <c r="D95" s="462" t="s">
        <v>8503</v>
      </c>
      <c r="E95" s="349" t="s">
        <v>112</v>
      </c>
      <c r="F95" s="352">
        <v>24.95</v>
      </c>
      <c r="G95" s="398" t="s">
        <v>9121</v>
      </c>
      <c r="H95" s="352" t="s">
        <v>13437</v>
      </c>
      <c r="I95" s="398">
        <v>44.288227999999997</v>
      </c>
      <c r="J95" s="355">
        <v>1104.9912886</v>
      </c>
      <c r="L95" s="267">
        <f>I95*F95</f>
        <v>1104.9912886</v>
      </c>
      <c r="M95" s="346" t="s">
        <v>13443</v>
      </c>
      <c r="N95" s="244"/>
      <c r="O95" s="244"/>
      <c r="P95" s="244"/>
      <c r="Q95" s="244"/>
      <c r="R95" s="356">
        <f t="shared" si="7"/>
        <v>1104.9912886</v>
      </c>
    </row>
    <row r="96" spans="1:18" s="101" customFormat="1">
      <c r="A96" s="356"/>
      <c r="B96" s="188"/>
      <c r="C96" s="188"/>
      <c r="D96" s="459"/>
      <c r="E96" s="188"/>
      <c r="F96" s="188"/>
      <c r="G96" s="355"/>
      <c r="H96" s="188"/>
      <c r="I96" s="355"/>
      <c r="J96" s="188"/>
      <c r="L96" s="251"/>
      <c r="N96" s="244"/>
      <c r="O96" s="244"/>
      <c r="P96" s="244"/>
      <c r="Q96" s="244"/>
      <c r="R96" s="356">
        <f t="shared" si="7"/>
        <v>0</v>
      </c>
    </row>
    <row r="97" spans="1:18" s="101" customFormat="1">
      <c r="A97" s="356"/>
      <c r="B97" s="188" t="s">
        <v>9830</v>
      </c>
      <c r="C97" s="188"/>
      <c r="D97" s="459" t="s">
        <v>9658</v>
      </c>
      <c r="E97" s="188"/>
      <c r="F97" s="188"/>
      <c r="G97" s="355"/>
      <c r="H97" s="188"/>
      <c r="I97" s="355"/>
      <c r="J97" s="188"/>
      <c r="L97" s="251"/>
      <c r="N97" s="244"/>
      <c r="O97" s="244"/>
      <c r="P97" s="244"/>
      <c r="Q97" s="244"/>
      <c r="R97" s="356">
        <f t="shared" si="7"/>
        <v>0</v>
      </c>
    </row>
    <row r="98" spans="1:18" s="101" customFormat="1">
      <c r="A98" s="356"/>
      <c r="B98" s="188" t="s">
        <v>9831</v>
      </c>
      <c r="C98" s="188"/>
      <c r="D98" s="459" t="s">
        <v>9832</v>
      </c>
      <c r="E98" s="188"/>
      <c r="F98" s="188"/>
      <c r="G98" s="355"/>
      <c r="H98" s="188"/>
      <c r="I98" s="355"/>
      <c r="J98" s="188"/>
      <c r="L98" s="251"/>
      <c r="N98" s="244"/>
      <c r="O98" s="244"/>
      <c r="P98" s="244"/>
      <c r="Q98" s="244"/>
      <c r="R98" s="356">
        <f t="shared" si="7"/>
        <v>0</v>
      </c>
    </row>
    <row r="99" spans="1:18" s="101" customFormat="1">
      <c r="A99" s="356"/>
      <c r="B99" s="188" t="s">
        <v>9833</v>
      </c>
      <c r="C99" s="188"/>
      <c r="D99" s="459" t="s">
        <v>9834</v>
      </c>
      <c r="E99" s="188"/>
      <c r="F99" s="188"/>
      <c r="G99" s="355"/>
      <c r="H99" s="188"/>
      <c r="I99" s="355"/>
      <c r="J99" s="188"/>
      <c r="L99" s="251"/>
      <c r="N99" s="244"/>
      <c r="O99" s="244"/>
      <c r="P99" s="244"/>
      <c r="Q99" s="244"/>
      <c r="R99" s="356">
        <f t="shared" si="7"/>
        <v>0</v>
      </c>
    </row>
    <row r="100" spans="1:18" s="101" customFormat="1">
      <c r="A100" s="356"/>
      <c r="B100" s="188" t="s">
        <v>9835</v>
      </c>
      <c r="C100" s="188"/>
      <c r="D100" s="459" t="s">
        <v>9836</v>
      </c>
      <c r="E100" s="188"/>
      <c r="F100" s="188"/>
      <c r="G100" s="355"/>
      <c r="H100" s="188"/>
      <c r="I100" s="355"/>
      <c r="J100" s="188"/>
      <c r="L100" s="251"/>
      <c r="N100" s="244"/>
      <c r="O100" s="244"/>
      <c r="P100" s="244"/>
      <c r="Q100" s="244"/>
      <c r="R100" s="356">
        <f t="shared" si="7"/>
        <v>0</v>
      </c>
    </row>
    <row r="101" spans="1:18" s="101" customFormat="1" ht="63.75">
      <c r="A101" s="356" t="s">
        <v>3180</v>
      </c>
      <c r="B101" s="349" t="s">
        <v>9868</v>
      </c>
      <c r="C101" s="349">
        <v>92415</v>
      </c>
      <c r="D101" s="462" t="s">
        <v>10788</v>
      </c>
      <c r="E101" s="349" t="s">
        <v>112</v>
      </c>
      <c r="F101" s="352">
        <v>7.92</v>
      </c>
      <c r="G101" s="398" t="s">
        <v>15074</v>
      </c>
      <c r="H101" s="352" t="s">
        <v>13437</v>
      </c>
      <c r="I101" s="398">
        <v>134.36434</v>
      </c>
      <c r="J101" s="355">
        <v>1064.1655728000001</v>
      </c>
      <c r="L101" s="267">
        <f>I101*F101</f>
        <v>1064.1655728000001</v>
      </c>
      <c r="M101" s="346" t="s">
        <v>13444</v>
      </c>
      <c r="Q101" s="267"/>
      <c r="R101" s="356">
        <f t="shared" si="7"/>
        <v>1064.1655728000001</v>
      </c>
    </row>
    <row r="102" spans="1:18" s="101" customFormat="1">
      <c r="A102" s="356"/>
      <c r="B102" s="188"/>
      <c r="C102" s="188"/>
      <c r="D102" s="459"/>
      <c r="E102" s="188"/>
      <c r="F102" s="188"/>
      <c r="G102" s="355"/>
      <c r="H102" s="188"/>
      <c r="I102" s="398"/>
      <c r="J102" s="188"/>
      <c r="L102" s="251"/>
      <c r="N102" s="244"/>
      <c r="O102" s="244"/>
      <c r="P102" s="244"/>
      <c r="Q102" s="244"/>
      <c r="R102" s="356">
        <f t="shared" si="7"/>
        <v>0</v>
      </c>
    </row>
    <row r="103" spans="1:18" s="101" customFormat="1">
      <c r="A103" s="356"/>
      <c r="B103" s="188" t="s">
        <v>9837</v>
      </c>
      <c r="C103" s="188"/>
      <c r="D103" s="459" t="s">
        <v>9838</v>
      </c>
      <c r="E103" s="188"/>
      <c r="F103" s="188"/>
      <c r="G103" s="355"/>
      <c r="H103" s="188"/>
      <c r="I103" s="355"/>
      <c r="J103" s="188"/>
      <c r="L103" s="251"/>
      <c r="N103" s="244"/>
      <c r="O103" s="244"/>
      <c r="P103" s="244"/>
      <c r="Q103" s="244"/>
      <c r="R103" s="356">
        <f t="shared" si="7"/>
        <v>0</v>
      </c>
    </row>
    <row r="104" spans="1:18" s="101" customFormat="1" ht="63.75">
      <c r="A104" s="356" t="s">
        <v>3180</v>
      </c>
      <c r="B104" s="349" t="s">
        <v>9869</v>
      </c>
      <c r="C104" s="349">
        <v>92775</v>
      </c>
      <c r="D104" s="462" t="s">
        <v>1296</v>
      </c>
      <c r="E104" s="349" t="s">
        <v>57</v>
      </c>
      <c r="F104" s="352">
        <v>10</v>
      </c>
      <c r="G104" s="398" t="s">
        <v>13894</v>
      </c>
      <c r="H104" s="352" t="s">
        <v>13437</v>
      </c>
      <c r="I104" s="398">
        <v>22.385994000000004</v>
      </c>
      <c r="J104" s="355">
        <v>223.85994000000005</v>
      </c>
      <c r="L104" s="267">
        <f>I104*F104</f>
        <v>223.85994000000005</v>
      </c>
      <c r="Q104" s="267"/>
      <c r="R104" s="356">
        <f t="shared" si="7"/>
        <v>223.85994000000005</v>
      </c>
    </row>
    <row r="105" spans="1:18" s="101" customFormat="1" ht="63.75">
      <c r="A105" s="356" t="s">
        <v>3180</v>
      </c>
      <c r="B105" s="349" t="s">
        <v>9870</v>
      </c>
      <c r="C105" s="349">
        <v>92778</v>
      </c>
      <c r="D105" s="462" t="s">
        <v>1299</v>
      </c>
      <c r="E105" s="349" t="s">
        <v>57</v>
      </c>
      <c r="F105" s="352">
        <v>32</v>
      </c>
      <c r="G105" s="398" t="s">
        <v>8910</v>
      </c>
      <c r="H105" s="352" t="s">
        <v>13437</v>
      </c>
      <c r="I105" s="398">
        <v>17.161386</v>
      </c>
      <c r="J105" s="355">
        <v>549.16435200000001</v>
      </c>
      <c r="L105" s="267">
        <f>I105*F105</f>
        <v>549.16435200000001</v>
      </c>
      <c r="Q105" s="267"/>
      <c r="R105" s="356">
        <f t="shared" si="7"/>
        <v>549.16435200000001</v>
      </c>
    </row>
    <row r="106" spans="1:18" s="101" customFormat="1">
      <c r="A106" s="356"/>
      <c r="B106" s="188"/>
      <c r="C106" s="188"/>
      <c r="D106" s="459"/>
      <c r="E106" s="188"/>
      <c r="F106" s="188"/>
      <c r="G106" s="355"/>
      <c r="H106" s="188"/>
      <c r="I106" s="355"/>
      <c r="J106" s="188"/>
      <c r="L106" s="251"/>
      <c r="N106" s="244"/>
      <c r="O106" s="244"/>
      <c r="P106" s="244"/>
      <c r="Q106" s="244"/>
      <c r="R106" s="356">
        <f t="shared" si="7"/>
        <v>0</v>
      </c>
    </row>
    <row r="107" spans="1:18" s="101" customFormat="1">
      <c r="A107" s="356"/>
      <c r="B107" s="188"/>
      <c r="C107" s="188"/>
      <c r="D107" s="459"/>
      <c r="E107" s="188"/>
      <c r="F107" s="188"/>
      <c r="G107" s="355"/>
      <c r="H107" s="188"/>
      <c r="I107" s="355"/>
      <c r="J107" s="188"/>
      <c r="L107" s="251"/>
      <c r="N107" s="244"/>
      <c r="O107" s="244"/>
      <c r="P107" s="244"/>
      <c r="Q107" s="244"/>
      <c r="R107" s="356">
        <f t="shared" si="7"/>
        <v>0</v>
      </c>
    </row>
    <row r="108" spans="1:18" s="101" customFormat="1">
      <c r="A108" s="356"/>
      <c r="B108" s="188" t="s">
        <v>9839</v>
      </c>
      <c r="C108" s="188"/>
      <c r="D108" s="459" t="s">
        <v>9840</v>
      </c>
      <c r="E108" s="188"/>
      <c r="F108" s="188"/>
      <c r="G108" s="355"/>
      <c r="H108" s="188"/>
      <c r="I108" s="355"/>
      <c r="J108" s="188"/>
      <c r="L108" s="251"/>
      <c r="N108" s="244"/>
      <c r="O108" s="244"/>
      <c r="P108" s="244"/>
      <c r="Q108" s="244"/>
      <c r="R108" s="356">
        <f t="shared" si="7"/>
        <v>0</v>
      </c>
    </row>
    <row r="109" spans="1:18" s="101" customFormat="1" ht="63.75">
      <c r="A109" s="356" t="s">
        <v>3180</v>
      </c>
      <c r="B109" s="349" t="s">
        <v>9871</v>
      </c>
      <c r="C109" s="349">
        <v>92718</v>
      </c>
      <c r="D109" s="462" t="s">
        <v>1374</v>
      </c>
      <c r="E109" s="349" t="s">
        <v>125</v>
      </c>
      <c r="F109" s="352">
        <v>0.36</v>
      </c>
      <c r="G109" s="398" t="s">
        <v>19761</v>
      </c>
      <c r="H109" s="352" t="s">
        <v>13437</v>
      </c>
      <c r="I109" s="398">
        <v>635.38247799999999</v>
      </c>
      <c r="J109" s="355">
        <v>228.73769207999999</v>
      </c>
      <c r="L109" s="267">
        <f>I109*F109</f>
        <v>228.73769207999999</v>
      </c>
      <c r="Q109" s="267"/>
      <c r="R109" s="356">
        <f t="shared" si="7"/>
        <v>228.73769207999999</v>
      </c>
    </row>
    <row r="110" spans="1:18" s="101" customFormat="1">
      <c r="A110" s="356"/>
      <c r="B110" s="188"/>
      <c r="C110" s="188"/>
      <c r="D110" s="459"/>
      <c r="E110" s="188"/>
      <c r="F110" s="188"/>
      <c r="G110" s="355"/>
      <c r="H110" s="188"/>
      <c r="I110" s="355"/>
      <c r="J110" s="188"/>
      <c r="L110" s="251"/>
      <c r="N110" s="244"/>
      <c r="O110" s="244"/>
      <c r="P110" s="244"/>
      <c r="Q110" s="244"/>
      <c r="R110" s="356">
        <f t="shared" si="7"/>
        <v>0</v>
      </c>
    </row>
    <row r="111" spans="1:18" s="101" customFormat="1">
      <c r="A111" s="356"/>
      <c r="B111" s="188" t="s">
        <v>9841</v>
      </c>
      <c r="C111" s="188"/>
      <c r="D111" s="459" t="s">
        <v>9842</v>
      </c>
      <c r="E111" s="188"/>
      <c r="F111" s="188"/>
      <c r="G111" s="355"/>
      <c r="H111" s="188"/>
      <c r="I111" s="355"/>
      <c r="J111" s="188"/>
      <c r="L111" s="251"/>
      <c r="N111" s="244"/>
      <c r="O111" s="244"/>
      <c r="P111" s="244"/>
      <c r="Q111" s="244"/>
      <c r="R111" s="356">
        <f t="shared" si="7"/>
        <v>0</v>
      </c>
    </row>
    <row r="112" spans="1:18" s="101" customFormat="1">
      <c r="A112" s="356"/>
      <c r="B112" s="188" t="s">
        <v>9843</v>
      </c>
      <c r="C112" s="188"/>
      <c r="D112" s="459" t="s">
        <v>9836</v>
      </c>
      <c r="E112" s="188"/>
      <c r="F112" s="188"/>
      <c r="G112" s="355"/>
      <c r="H112" s="188"/>
      <c r="I112" s="355"/>
      <c r="J112" s="188"/>
      <c r="L112" s="251"/>
      <c r="N112" s="244"/>
      <c r="O112" s="244"/>
      <c r="P112" s="244"/>
      <c r="Q112" s="244"/>
      <c r="R112" s="356">
        <f t="shared" si="7"/>
        <v>0</v>
      </c>
    </row>
    <row r="113" spans="1:18" s="101" customFormat="1" ht="51">
      <c r="A113" s="356" t="s">
        <v>3180</v>
      </c>
      <c r="B113" s="349" t="s">
        <v>9872</v>
      </c>
      <c r="C113" s="349">
        <v>92452</v>
      </c>
      <c r="D113" s="462" t="s">
        <v>10810</v>
      </c>
      <c r="E113" s="349" t="s">
        <v>112</v>
      </c>
      <c r="F113" s="352">
        <v>4.51</v>
      </c>
      <c r="G113" s="398" t="s">
        <v>19590</v>
      </c>
      <c r="H113" s="352" t="s">
        <v>13437</v>
      </c>
      <c r="I113" s="398">
        <v>160.89857599999999</v>
      </c>
      <c r="J113" s="355">
        <v>725.65257775999987</v>
      </c>
      <c r="L113" s="267">
        <f>I113*F113</f>
        <v>725.65257775999987</v>
      </c>
      <c r="Q113" s="267"/>
      <c r="R113" s="356">
        <f t="shared" si="7"/>
        <v>725.65257775999987</v>
      </c>
    </row>
    <row r="114" spans="1:18" s="101" customFormat="1">
      <c r="A114" s="356"/>
      <c r="B114" s="188"/>
      <c r="C114" s="188"/>
      <c r="D114" s="459"/>
      <c r="E114" s="188"/>
      <c r="F114" s="188"/>
      <c r="G114" s="355"/>
      <c r="H114" s="188"/>
      <c r="I114" s="355"/>
      <c r="J114" s="188"/>
      <c r="L114" s="251"/>
      <c r="N114" s="244"/>
      <c r="O114" s="244"/>
      <c r="P114" s="244"/>
      <c r="Q114" s="244"/>
      <c r="R114" s="356">
        <f t="shared" si="7"/>
        <v>0</v>
      </c>
    </row>
    <row r="115" spans="1:18" s="101" customFormat="1">
      <c r="A115" s="356"/>
      <c r="B115" s="188" t="s">
        <v>9844</v>
      </c>
      <c r="C115" s="188"/>
      <c r="D115" s="459" t="s">
        <v>9838</v>
      </c>
      <c r="E115" s="188"/>
      <c r="F115" s="188"/>
      <c r="G115" s="355"/>
      <c r="H115" s="188"/>
      <c r="I115" s="355"/>
      <c r="J115" s="188"/>
      <c r="L115" s="251"/>
      <c r="N115" s="244"/>
      <c r="O115" s="244"/>
      <c r="P115" s="244"/>
      <c r="Q115" s="244"/>
      <c r="R115" s="356">
        <f t="shared" si="7"/>
        <v>0</v>
      </c>
    </row>
    <row r="116" spans="1:18" s="101" customFormat="1" ht="63.75">
      <c r="A116" s="356" t="s">
        <v>3180</v>
      </c>
      <c r="B116" s="349" t="s">
        <v>9873</v>
      </c>
      <c r="C116" s="349">
        <v>92775</v>
      </c>
      <c r="D116" s="462" t="s">
        <v>1296</v>
      </c>
      <c r="E116" s="349" t="s">
        <v>57</v>
      </c>
      <c r="F116" s="352">
        <v>4</v>
      </c>
      <c r="G116" s="398" t="s">
        <v>13894</v>
      </c>
      <c r="H116" s="352" t="s">
        <v>13437</v>
      </c>
      <c r="I116" s="398">
        <v>22.385994000000004</v>
      </c>
      <c r="J116" s="355">
        <v>89.543976000000015</v>
      </c>
      <c r="L116" s="267">
        <f>I116*F116</f>
        <v>89.543976000000015</v>
      </c>
      <c r="Q116" s="267"/>
      <c r="R116" s="356">
        <f t="shared" si="7"/>
        <v>89.543976000000015</v>
      </c>
    </row>
    <row r="117" spans="1:18" s="101" customFormat="1" ht="63.75">
      <c r="A117" s="356" t="s">
        <v>3180</v>
      </c>
      <c r="B117" s="349" t="s">
        <v>10448</v>
      </c>
      <c r="C117" s="349">
        <v>92776</v>
      </c>
      <c r="D117" s="462" t="s">
        <v>1297</v>
      </c>
      <c r="E117" s="349" t="s">
        <v>57</v>
      </c>
      <c r="F117" s="352">
        <v>7</v>
      </c>
      <c r="G117" s="398" t="s">
        <v>14769</v>
      </c>
      <c r="H117" s="352" t="s">
        <v>13437</v>
      </c>
      <c r="I117" s="398">
        <v>20.874244000000001</v>
      </c>
      <c r="J117" s="355">
        <v>146.119708</v>
      </c>
      <c r="L117" s="267">
        <f>I117*F117</f>
        <v>146.119708</v>
      </c>
      <c r="Q117" s="267"/>
      <c r="R117" s="356">
        <f t="shared" si="7"/>
        <v>146.119708</v>
      </c>
    </row>
    <row r="118" spans="1:18" s="101" customFormat="1">
      <c r="A118" s="356"/>
      <c r="B118" s="188"/>
      <c r="C118" s="188"/>
      <c r="D118" s="459"/>
      <c r="E118" s="188"/>
      <c r="F118" s="188"/>
      <c r="G118" s="355"/>
      <c r="H118" s="188"/>
      <c r="I118" s="355"/>
      <c r="J118" s="188"/>
      <c r="L118" s="251"/>
      <c r="N118" s="244"/>
      <c r="O118" s="244"/>
      <c r="P118" s="244"/>
      <c r="Q118" s="244"/>
      <c r="R118" s="356">
        <f t="shared" si="7"/>
        <v>0</v>
      </c>
    </row>
    <row r="119" spans="1:18" s="101" customFormat="1">
      <c r="A119" s="356"/>
      <c r="B119" s="188" t="s">
        <v>9845</v>
      </c>
      <c r="C119" s="188"/>
      <c r="D119" s="459" t="s">
        <v>9840</v>
      </c>
      <c r="E119" s="188"/>
      <c r="F119" s="188"/>
      <c r="G119" s="355"/>
      <c r="H119" s="188"/>
      <c r="I119" s="355"/>
      <c r="J119" s="188"/>
      <c r="L119" s="251"/>
      <c r="N119" s="244"/>
      <c r="O119" s="244"/>
      <c r="P119" s="244"/>
      <c r="Q119" s="244"/>
      <c r="R119" s="356">
        <f t="shared" si="7"/>
        <v>0</v>
      </c>
    </row>
    <row r="120" spans="1:18" s="101" customFormat="1" ht="51">
      <c r="A120" s="356" t="s">
        <v>3181</v>
      </c>
      <c r="B120" s="349" t="s">
        <v>9874</v>
      </c>
      <c r="C120" s="349" t="s">
        <v>9709</v>
      </c>
      <c r="D120" s="462" t="s">
        <v>9884</v>
      </c>
      <c r="E120" s="349" t="s">
        <v>125</v>
      </c>
      <c r="F120" s="352">
        <v>0.12</v>
      </c>
      <c r="G120" s="398">
        <v>629.48534000000006</v>
      </c>
      <c r="H120" s="352" t="s">
        <v>13437</v>
      </c>
      <c r="I120" s="398">
        <v>761.2995701960001</v>
      </c>
      <c r="J120" s="355">
        <v>91.355948423520005</v>
      </c>
      <c r="L120" s="267">
        <f>I120*F120</f>
        <v>91.355948423520005</v>
      </c>
      <c r="Q120" s="267"/>
      <c r="R120" s="356">
        <f t="shared" si="7"/>
        <v>91.355948423520005</v>
      </c>
    </row>
    <row r="121" spans="1:18" s="346" customFormat="1">
      <c r="A121" s="356"/>
      <c r="B121" s="349"/>
      <c r="C121" s="349"/>
      <c r="D121" s="463"/>
      <c r="E121" s="349"/>
      <c r="F121" s="352"/>
      <c r="G121" s="352"/>
      <c r="H121" s="352"/>
      <c r="I121" s="398"/>
      <c r="J121" s="355"/>
      <c r="L121" s="267"/>
      <c r="Q121" s="267"/>
      <c r="R121" s="356">
        <f t="shared" si="7"/>
        <v>0</v>
      </c>
    </row>
    <row r="122" spans="1:18" s="101" customFormat="1">
      <c r="A122" s="356"/>
      <c r="B122" s="188"/>
      <c r="C122" s="188"/>
      <c r="D122" s="459"/>
      <c r="E122" s="188"/>
      <c r="F122" s="188"/>
      <c r="G122" s="355"/>
      <c r="H122" s="188"/>
      <c r="I122" s="355"/>
      <c r="J122" s="188"/>
      <c r="L122" s="251"/>
      <c r="N122" s="244"/>
      <c r="O122" s="244"/>
      <c r="P122" s="244"/>
      <c r="Q122" s="244"/>
      <c r="R122" s="356">
        <f t="shared" si="7"/>
        <v>0</v>
      </c>
    </row>
    <row r="123" spans="1:18" s="101" customFormat="1">
      <c r="A123" s="356"/>
      <c r="B123" s="188" t="s">
        <v>9846</v>
      </c>
      <c r="C123" s="188"/>
      <c r="D123" s="459" t="s">
        <v>9847</v>
      </c>
      <c r="E123" s="188"/>
      <c r="F123" s="188"/>
      <c r="G123" s="355"/>
      <c r="H123" s="188"/>
      <c r="I123" s="355"/>
      <c r="J123" s="188"/>
      <c r="L123" s="251"/>
      <c r="N123" s="244"/>
      <c r="O123" s="244"/>
      <c r="P123" s="244"/>
      <c r="Q123" s="244"/>
      <c r="R123" s="356">
        <f t="shared" si="7"/>
        <v>0</v>
      </c>
    </row>
    <row r="124" spans="1:18" s="101" customFormat="1">
      <c r="A124" s="356"/>
      <c r="B124" s="188" t="s">
        <v>9848</v>
      </c>
      <c r="C124" s="188"/>
      <c r="D124" s="459" t="s">
        <v>9849</v>
      </c>
      <c r="E124" s="188"/>
      <c r="F124" s="188"/>
      <c r="G124" s="355"/>
      <c r="H124" s="188"/>
      <c r="I124" s="355"/>
      <c r="J124" s="188"/>
      <c r="L124" s="251"/>
      <c r="N124" s="244"/>
      <c r="O124" s="244"/>
      <c r="P124" s="244"/>
      <c r="Q124" s="244"/>
      <c r="R124" s="356">
        <f t="shared" si="7"/>
        <v>0</v>
      </c>
    </row>
    <row r="125" spans="1:18" s="101" customFormat="1" ht="28.5" customHeight="1">
      <c r="A125" s="356" t="s">
        <v>3181</v>
      </c>
      <c r="B125" s="349" t="s">
        <v>9893</v>
      </c>
      <c r="C125" s="349" t="s">
        <v>9710</v>
      </c>
      <c r="D125" s="462" t="s">
        <v>9891</v>
      </c>
      <c r="E125" s="349" t="s">
        <v>57</v>
      </c>
      <c r="F125" s="319">
        <v>64.62</v>
      </c>
      <c r="G125" s="398">
        <v>18.122284577226608</v>
      </c>
      <c r="H125" s="352" t="s">
        <v>13437</v>
      </c>
      <c r="I125" s="398">
        <v>21.91709096769786</v>
      </c>
      <c r="J125" s="355">
        <v>1416.2824183326359</v>
      </c>
      <c r="L125" s="251">
        <f t="shared" ref="L125:L142" si="8">I125*F125</f>
        <v>1416.2824183326359</v>
      </c>
      <c r="N125" s="244"/>
      <c r="O125" s="244"/>
      <c r="P125" s="244"/>
      <c r="Q125" s="244"/>
      <c r="R125" s="356">
        <f t="shared" si="7"/>
        <v>1416.2824183326359</v>
      </c>
    </row>
    <row r="126" spans="1:18" s="101" customFormat="1" ht="28.5" customHeight="1">
      <c r="A126" s="356" t="s">
        <v>3181</v>
      </c>
      <c r="B126" s="349" t="s">
        <v>9894</v>
      </c>
      <c r="C126" s="349" t="s">
        <v>9711</v>
      </c>
      <c r="D126" s="462" t="s">
        <v>9892</v>
      </c>
      <c r="E126" s="349" t="s">
        <v>57</v>
      </c>
      <c r="F126" s="319">
        <v>188.44</v>
      </c>
      <c r="G126" s="398">
        <v>15.397653023255815</v>
      </c>
      <c r="H126" s="352" t="s">
        <v>13437</v>
      </c>
      <c r="I126" s="398">
        <v>18.621921566325582</v>
      </c>
      <c r="J126" s="355">
        <v>3509.1148999583929</v>
      </c>
      <c r="K126" s="402">
        <v>188.44</v>
      </c>
      <c r="L126" s="251">
        <f t="shared" si="8"/>
        <v>3509.1148999583929</v>
      </c>
      <c r="N126" s="244"/>
      <c r="O126" s="244"/>
      <c r="P126" s="244"/>
      <c r="Q126" s="244"/>
      <c r="R126" s="356">
        <f t="shared" si="7"/>
        <v>3509.1148999583929</v>
      </c>
    </row>
    <row r="127" spans="1:18" s="101" customFormat="1" ht="28.5" customHeight="1">
      <c r="A127" s="356" t="s">
        <v>3181</v>
      </c>
      <c r="B127" s="349" t="s">
        <v>9895</v>
      </c>
      <c r="C127" s="349" t="s">
        <v>9715</v>
      </c>
      <c r="D127" s="462" t="s">
        <v>9900</v>
      </c>
      <c r="E127" s="349" t="s">
        <v>57</v>
      </c>
      <c r="F127" s="319">
        <v>5.49</v>
      </c>
      <c r="G127" s="398">
        <v>7.7203549999999996</v>
      </c>
      <c r="H127" s="352" t="s">
        <v>13437</v>
      </c>
      <c r="I127" s="398">
        <v>9.3369973369999997</v>
      </c>
      <c r="J127" s="355">
        <v>51.260115380130003</v>
      </c>
      <c r="L127" s="251">
        <f t="shared" si="8"/>
        <v>51.260115380130003</v>
      </c>
      <c r="N127" s="244"/>
      <c r="O127" s="244"/>
      <c r="P127" s="244"/>
      <c r="Q127" s="244"/>
      <c r="R127" s="356">
        <f t="shared" si="7"/>
        <v>51.260115380130003</v>
      </c>
    </row>
    <row r="128" spans="1:18" s="101" customFormat="1" ht="28.5" customHeight="1">
      <c r="A128" s="356" t="s">
        <v>3181</v>
      </c>
      <c r="B128" s="349" t="s">
        <v>9896</v>
      </c>
      <c r="C128" s="349" t="s">
        <v>9791</v>
      </c>
      <c r="D128" s="462" t="s">
        <v>9901</v>
      </c>
      <c r="E128" s="349" t="s">
        <v>57</v>
      </c>
      <c r="F128" s="319">
        <v>1.0900000000000001</v>
      </c>
      <c r="G128" s="398">
        <v>7.7203549999999996</v>
      </c>
      <c r="H128" s="352" t="s">
        <v>13437</v>
      </c>
      <c r="I128" s="398">
        <v>9.3369973369999997</v>
      </c>
      <c r="J128" s="355">
        <v>10.17732709733</v>
      </c>
      <c r="L128" s="251">
        <f t="shared" si="8"/>
        <v>10.17732709733</v>
      </c>
      <c r="N128" s="244"/>
      <c r="O128" s="244"/>
      <c r="P128" s="244"/>
      <c r="Q128" s="244"/>
      <c r="R128" s="356">
        <f t="shared" si="7"/>
        <v>10.17732709733</v>
      </c>
    </row>
    <row r="129" spans="1:18" s="101" customFormat="1" ht="28.5" customHeight="1">
      <c r="A129" s="356" t="s">
        <v>3181</v>
      </c>
      <c r="B129" s="349" t="s">
        <v>9897</v>
      </c>
      <c r="C129" s="349" t="s">
        <v>9898</v>
      </c>
      <c r="D129" s="462" t="s">
        <v>9902</v>
      </c>
      <c r="E129" s="349" t="s">
        <v>57</v>
      </c>
      <c r="F129" s="319">
        <v>5.6300000000000008</v>
      </c>
      <c r="G129" s="398">
        <v>7.7203549999999996</v>
      </c>
      <c r="H129" s="352" t="s">
        <v>13437</v>
      </c>
      <c r="I129" s="398">
        <v>9.3369973369999997</v>
      </c>
      <c r="J129" s="355">
        <v>52.567295007310008</v>
      </c>
      <c r="K129" s="402">
        <v>5.63</v>
      </c>
      <c r="L129" s="251">
        <f t="shared" si="8"/>
        <v>52.567295007310008</v>
      </c>
      <c r="N129" s="244"/>
      <c r="O129" s="244"/>
      <c r="P129" s="244"/>
      <c r="Q129" s="244"/>
      <c r="R129" s="356">
        <f t="shared" si="7"/>
        <v>52.567295007310008</v>
      </c>
    </row>
    <row r="130" spans="1:18" s="101" customFormat="1" ht="28.5" customHeight="1">
      <c r="A130" s="356" t="s">
        <v>3181</v>
      </c>
      <c r="B130" s="349" t="s">
        <v>9899</v>
      </c>
      <c r="C130" s="349" t="s">
        <v>9718</v>
      </c>
      <c r="D130" s="462" t="s">
        <v>9903</v>
      </c>
      <c r="E130" s="349" t="s">
        <v>57</v>
      </c>
      <c r="F130" s="319">
        <v>14.74</v>
      </c>
      <c r="G130" s="398">
        <v>8.0656999999999996</v>
      </c>
      <c r="H130" s="352" t="s">
        <v>13437</v>
      </c>
      <c r="I130" s="398">
        <v>9.7546575799999999</v>
      </c>
      <c r="J130" s="355">
        <v>143.78365272920001</v>
      </c>
      <c r="L130" s="251">
        <f t="shared" si="8"/>
        <v>143.78365272920001</v>
      </c>
      <c r="N130" s="244"/>
      <c r="O130" s="244"/>
      <c r="P130" s="244"/>
      <c r="Q130" s="244"/>
      <c r="R130" s="356">
        <f t="shared" si="7"/>
        <v>143.78365272920001</v>
      </c>
    </row>
    <row r="131" spans="1:18" s="101" customFormat="1" ht="28.5" customHeight="1">
      <c r="A131" s="356" t="s">
        <v>3181</v>
      </c>
      <c r="B131" s="349" t="s">
        <v>9914</v>
      </c>
      <c r="C131" s="349" t="s">
        <v>9904</v>
      </c>
      <c r="D131" s="462" t="s">
        <v>9905</v>
      </c>
      <c r="E131" s="349" t="s">
        <v>57</v>
      </c>
      <c r="F131" s="319">
        <v>7.86</v>
      </c>
      <c r="G131" s="398">
        <v>8.0656999999999996</v>
      </c>
      <c r="H131" s="352" t="s">
        <v>13437</v>
      </c>
      <c r="I131" s="398">
        <v>9.7546575799999999</v>
      </c>
      <c r="J131" s="355">
        <v>76.671608578800004</v>
      </c>
      <c r="L131" s="251">
        <f t="shared" si="8"/>
        <v>76.671608578800004</v>
      </c>
      <c r="N131" s="244"/>
      <c r="O131" s="244"/>
      <c r="P131" s="244"/>
      <c r="Q131" s="244"/>
      <c r="R131" s="356">
        <f t="shared" si="7"/>
        <v>76.671608578800004</v>
      </c>
    </row>
    <row r="132" spans="1:18" s="101" customFormat="1" ht="28.5" customHeight="1">
      <c r="A132" s="356" t="s">
        <v>3181</v>
      </c>
      <c r="B132" s="349" t="s">
        <v>9915</v>
      </c>
      <c r="C132" s="349" t="s">
        <v>9906</v>
      </c>
      <c r="D132" s="462" t="s">
        <v>9907</v>
      </c>
      <c r="E132" s="349" t="s">
        <v>57</v>
      </c>
      <c r="F132" s="319">
        <v>2.97</v>
      </c>
      <c r="G132" s="398">
        <v>8.0656999999999996</v>
      </c>
      <c r="H132" s="352" t="s">
        <v>13437</v>
      </c>
      <c r="I132" s="398">
        <v>9.7546575799999999</v>
      </c>
      <c r="J132" s="355">
        <v>28.971333012600002</v>
      </c>
      <c r="L132" s="251">
        <f t="shared" si="8"/>
        <v>28.971333012600002</v>
      </c>
      <c r="N132" s="244"/>
      <c r="O132" s="244"/>
      <c r="P132" s="244"/>
      <c r="Q132" s="244"/>
      <c r="R132" s="356">
        <f t="shared" si="7"/>
        <v>28.971333012600002</v>
      </c>
    </row>
    <row r="133" spans="1:18" s="101" customFormat="1" ht="28.5" customHeight="1">
      <c r="A133" s="356" t="s">
        <v>3181</v>
      </c>
      <c r="B133" s="349" t="s">
        <v>9916</v>
      </c>
      <c r="C133" s="349" t="s">
        <v>9908</v>
      </c>
      <c r="D133" s="462" t="s">
        <v>9909</v>
      </c>
      <c r="E133" s="349" t="s">
        <v>57</v>
      </c>
      <c r="F133" s="319">
        <v>0.5</v>
      </c>
      <c r="G133" s="398">
        <v>8.0656999999999996</v>
      </c>
      <c r="H133" s="352" t="s">
        <v>13437</v>
      </c>
      <c r="I133" s="398">
        <v>9.7546575799999999</v>
      </c>
      <c r="J133" s="355">
        <v>4.87732879</v>
      </c>
      <c r="L133" s="251">
        <f t="shared" si="8"/>
        <v>4.87732879</v>
      </c>
      <c r="N133" s="244"/>
      <c r="O133" s="244"/>
      <c r="P133" s="244"/>
      <c r="Q133" s="244"/>
      <c r="R133" s="356">
        <f t="shared" si="7"/>
        <v>4.87732879</v>
      </c>
    </row>
    <row r="134" spans="1:18" s="101" customFormat="1" ht="28.5" customHeight="1">
      <c r="A134" s="356" t="s">
        <v>3181</v>
      </c>
      <c r="B134" s="349" t="s">
        <v>9917</v>
      </c>
      <c r="C134" s="349" t="s">
        <v>9910</v>
      </c>
      <c r="D134" s="462" t="s">
        <v>9911</v>
      </c>
      <c r="E134" s="349" t="s">
        <v>57</v>
      </c>
      <c r="F134" s="319">
        <v>0.5</v>
      </c>
      <c r="G134" s="398">
        <v>8.0656999999999996</v>
      </c>
      <c r="H134" s="352" t="s">
        <v>13437</v>
      </c>
      <c r="I134" s="398">
        <v>9.7546575799999999</v>
      </c>
      <c r="J134" s="355">
        <v>4.87732879</v>
      </c>
      <c r="L134" s="251">
        <f t="shared" si="8"/>
        <v>4.87732879</v>
      </c>
      <c r="N134" s="244"/>
      <c r="O134" s="244"/>
      <c r="P134" s="244"/>
      <c r="Q134" s="244"/>
      <c r="R134" s="356">
        <f t="shared" si="7"/>
        <v>4.87732879</v>
      </c>
    </row>
    <row r="135" spans="1:18" s="101" customFormat="1" ht="28.5" customHeight="1">
      <c r="A135" s="356" t="s">
        <v>3181</v>
      </c>
      <c r="B135" s="349" t="s">
        <v>9918</v>
      </c>
      <c r="C135" s="349" t="s">
        <v>9912</v>
      </c>
      <c r="D135" s="462" t="s">
        <v>9913</v>
      </c>
      <c r="E135" s="349" t="s">
        <v>57</v>
      </c>
      <c r="F135" s="319">
        <v>6.41</v>
      </c>
      <c r="G135" s="398">
        <v>7.7203549999999996</v>
      </c>
      <c r="H135" s="352" t="s">
        <v>13437</v>
      </c>
      <c r="I135" s="398">
        <v>9.3369973369999997</v>
      </c>
      <c r="J135" s="355">
        <v>59.850152930169997</v>
      </c>
      <c r="L135" s="251">
        <f t="shared" si="8"/>
        <v>59.850152930169997</v>
      </c>
      <c r="N135" s="244"/>
      <c r="O135" s="244"/>
      <c r="P135" s="244"/>
      <c r="Q135" s="244"/>
      <c r="R135" s="356">
        <f t="shared" si="7"/>
        <v>59.850152930169997</v>
      </c>
    </row>
    <row r="136" spans="1:18" s="101" customFormat="1" ht="25.5">
      <c r="A136" s="356" t="s">
        <v>3181</v>
      </c>
      <c r="B136" s="349" t="s">
        <v>9919</v>
      </c>
      <c r="C136" s="349" t="s">
        <v>9920</v>
      </c>
      <c r="D136" s="462" t="s">
        <v>9931</v>
      </c>
      <c r="E136" s="349" t="s">
        <v>57</v>
      </c>
      <c r="F136" s="319">
        <v>26.6</v>
      </c>
      <c r="G136" s="398">
        <v>12.857060000000001</v>
      </c>
      <c r="H136" s="352" t="s">
        <v>13437</v>
      </c>
      <c r="I136" s="398">
        <v>15.549328364000001</v>
      </c>
      <c r="J136" s="355">
        <v>413.61213448240005</v>
      </c>
      <c r="L136" s="251">
        <f t="shared" si="8"/>
        <v>413.61213448240005</v>
      </c>
      <c r="N136" s="244"/>
      <c r="O136" s="244"/>
      <c r="P136" s="244"/>
      <c r="Q136" s="244"/>
      <c r="R136" s="356">
        <f t="shared" si="7"/>
        <v>413.61213448240005</v>
      </c>
    </row>
    <row r="137" spans="1:18" s="101" customFormat="1" ht="25.5">
      <c r="A137" s="356" t="s">
        <v>3181</v>
      </c>
      <c r="B137" s="349" t="s">
        <v>9921</v>
      </c>
      <c r="C137" s="349" t="s">
        <v>9886</v>
      </c>
      <c r="D137" s="462" t="s">
        <v>9933</v>
      </c>
      <c r="E137" s="349" t="s">
        <v>58</v>
      </c>
      <c r="F137" s="319">
        <v>6</v>
      </c>
      <c r="G137" s="398">
        <v>22.164249999999999</v>
      </c>
      <c r="H137" s="352" t="s">
        <v>13437</v>
      </c>
      <c r="I137" s="398">
        <v>26.805443950000001</v>
      </c>
      <c r="J137" s="355">
        <v>160.83266370000001</v>
      </c>
      <c r="K137" s="309" t="s">
        <v>10152</v>
      </c>
      <c r="L137" s="251">
        <f t="shared" si="8"/>
        <v>160.83266370000001</v>
      </c>
      <c r="N137" s="244"/>
      <c r="O137" s="244"/>
      <c r="P137" s="244"/>
      <c r="Q137" s="244"/>
      <c r="R137" s="356">
        <f t="shared" si="7"/>
        <v>160.83266370000001</v>
      </c>
    </row>
    <row r="138" spans="1:18" s="101" customFormat="1" ht="25.5">
      <c r="A138" s="356" t="s">
        <v>3181</v>
      </c>
      <c r="B138" s="349" t="s">
        <v>9922</v>
      </c>
      <c r="C138" s="349" t="s">
        <v>9932</v>
      </c>
      <c r="D138" s="462" t="s">
        <v>9934</v>
      </c>
      <c r="E138" s="349" t="s">
        <v>58</v>
      </c>
      <c r="F138" s="319">
        <v>4</v>
      </c>
      <c r="G138" s="398">
        <v>13.826499999999999</v>
      </c>
      <c r="H138" s="352" t="s">
        <v>13437</v>
      </c>
      <c r="I138" s="398">
        <v>16.721769099999999</v>
      </c>
      <c r="J138" s="355">
        <v>66.887076399999998</v>
      </c>
      <c r="K138" s="309" t="s">
        <v>10152</v>
      </c>
      <c r="L138" s="251">
        <f t="shared" si="8"/>
        <v>66.887076399999998</v>
      </c>
      <c r="N138" s="244"/>
      <c r="O138" s="244"/>
      <c r="P138" s="244"/>
      <c r="Q138" s="244"/>
      <c r="R138" s="356">
        <f t="shared" si="7"/>
        <v>66.887076399999998</v>
      </c>
    </row>
    <row r="139" spans="1:18" s="101" customFormat="1">
      <c r="A139" s="356" t="s">
        <v>13</v>
      </c>
      <c r="B139" s="349" t="s">
        <v>9923</v>
      </c>
      <c r="C139" s="349" t="s">
        <v>3608</v>
      </c>
      <c r="D139" s="462" t="s">
        <v>9929</v>
      </c>
      <c r="E139" s="349" t="s">
        <v>58</v>
      </c>
      <c r="F139" s="319">
        <v>19</v>
      </c>
      <c r="G139" s="398">
        <v>2.2462</v>
      </c>
      <c r="H139" s="352" t="s">
        <v>13437</v>
      </c>
      <c r="I139" s="398">
        <v>2.71655428</v>
      </c>
      <c r="J139" s="355">
        <v>51.614531319999998</v>
      </c>
      <c r="L139" s="251">
        <f t="shared" si="8"/>
        <v>51.614531319999998</v>
      </c>
      <c r="N139" s="244"/>
      <c r="O139" s="244"/>
      <c r="P139" s="244"/>
      <c r="Q139" s="244"/>
      <c r="R139" s="356">
        <f t="shared" si="7"/>
        <v>51.614531319999998</v>
      </c>
    </row>
    <row r="140" spans="1:18" s="101" customFormat="1">
      <c r="A140" s="356" t="s">
        <v>13</v>
      </c>
      <c r="B140" s="349" t="s">
        <v>9924</v>
      </c>
      <c r="C140" s="349" t="s">
        <v>9719</v>
      </c>
      <c r="D140" s="462" t="s">
        <v>9927</v>
      </c>
      <c r="E140" s="349" t="s">
        <v>58</v>
      </c>
      <c r="F140" s="319">
        <v>19</v>
      </c>
      <c r="G140" s="398">
        <v>0.32</v>
      </c>
      <c r="H140" s="352" t="s">
        <v>13437</v>
      </c>
      <c r="I140" s="398">
        <v>0.38700800000000002</v>
      </c>
      <c r="J140" s="355">
        <v>7.3531520000000006</v>
      </c>
      <c r="L140" s="251">
        <f t="shared" si="8"/>
        <v>7.3531520000000006</v>
      </c>
      <c r="N140" s="244"/>
      <c r="O140" s="244"/>
      <c r="P140" s="244"/>
      <c r="Q140" s="244"/>
      <c r="R140" s="356">
        <f t="shared" si="7"/>
        <v>7.3531520000000006</v>
      </c>
    </row>
    <row r="141" spans="1:18" s="101" customFormat="1">
      <c r="A141" s="356" t="s">
        <v>13</v>
      </c>
      <c r="B141" s="349" t="s">
        <v>9946</v>
      </c>
      <c r="C141" s="349" t="s">
        <v>9735</v>
      </c>
      <c r="D141" s="462" t="s">
        <v>9928</v>
      </c>
      <c r="E141" s="349" t="s">
        <v>58</v>
      </c>
      <c r="F141" s="319">
        <v>38</v>
      </c>
      <c r="G141" s="398">
        <v>0.15990000000000001</v>
      </c>
      <c r="H141" s="352" t="s">
        <v>13437</v>
      </c>
      <c r="I141" s="398">
        <v>0.19338306000000002</v>
      </c>
      <c r="J141" s="355">
        <v>7.3485562800000013</v>
      </c>
      <c r="L141" s="251">
        <f t="shared" si="8"/>
        <v>7.3485562800000013</v>
      </c>
      <c r="N141" s="244"/>
      <c r="O141" s="244"/>
      <c r="P141" s="244"/>
      <c r="Q141" s="244"/>
      <c r="R141" s="356">
        <f t="shared" si="7"/>
        <v>7.3485562800000013</v>
      </c>
    </row>
    <row r="142" spans="1:18" s="101" customFormat="1" ht="89.25">
      <c r="A142" s="356" t="s">
        <v>3181</v>
      </c>
      <c r="B142" s="349" t="s">
        <v>10449</v>
      </c>
      <c r="C142" s="349" t="s">
        <v>9941</v>
      </c>
      <c r="D142" s="462" t="s">
        <v>9935</v>
      </c>
      <c r="E142" s="349" t="s">
        <v>112</v>
      </c>
      <c r="F142" s="319">
        <v>30.46</v>
      </c>
      <c r="G142" s="398">
        <v>33.060655000000004</v>
      </c>
      <c r="H142" s="352" t="s">
        <v>13437</v>
      </c>
      <c r="I142" s="398">
        <v>39.98355615700001</v>
      </c>
      <c r="J142" s="355">
        <v>1217.8991205422203</v>
      </c>
      <c r="L142" s="251">
        <f t="shared" si="8"/>
        <v>1217.8991205422203</v>
      </c>
      <c r="M142" s="661" t="s">
        <v>9935</v>
      </c>
      <c r="N142" s="244"/>
      <c r="O142" s="244"/>
      <c r="P142" s="244"/>
      <c r="Q142" s="244"/>
      <c r="R142" s="356">
        <f t="shared" si="7"/>
        <v>1217.8991205422203</v>
      </c>
    </row>
    <row r="143" spans="1:18" s="101" customFormat="1">
      <c r="A143" s="356"/>
      <c r="B143" s="349"/>
      <c r="C143" s="349"/>
      <c r="D143" s="463"/>
      <c r="E143" s="349"/>
      <c r="F143" s="319"/>
      <c r="G143" s="319"/>
      <c r="H143" s="319"/>
      <c r="I143" s="398"/>
      <c r="J143" s="355"/>
      <c r="L143" s="251"/>
      <c r="N143" s="244"/>
      <c r="O143" s="244"/>
      <c r="P143" s="244"/>
      <c r="Q143" s="244"/>
      <c r="R143" s="356">
        <f t="shared" si="7"/>
        <v>0</v>
      </c>
    </row>
    <row r="144" spans="1:18" s="101" customFormat="1">
      <c r="A144" s="356"/>
      <c r="B144" s="296"/>
      <c r="C144" s="296"/>
      <c r="D144" s="460"/>
      <c r="E144" s="296" t="s">
        <v>41</v>
      </c>
      <c r="F144" s="296"/>
      <c r="G144" s="183"/>
      <c r="H144" s="296"/>
      <c r="I144" s="183"/>
      <c r="J144" s="183">
        <v>23241.813184067585</v>
      </c>
      <c r="L144" s="251"/>
      <c r="N144" s="244"/>
      <c r="O144" s="244"/>
      <c r="P144" s="244"/>
      <c r="Q144" s="244"/>
      <c r="R144" s="356">
        <f t="shared" si="7"/>
        <v>0</v>
      </c>
    </row>
    <row r="145" spans="1:18" s="101" customFormat="1">
      <c r="A145" s="356"/>
      <c r="B145" s="349"/>
      <c r="C145" s="349"/>
      <c r="D145" s="463"/>
      <c r="E145" s="349"/>
      <c r="F145" s="352"/>
      <c r="G145" s="352"/>
      <c r="H145" s="352"/>
      <c r="I145" s="352"/>
      <c r="J145" s="355"/>
      <c r="L145" s="251"/>
      <c r="N145" s="244"/>
      <c r="O145" s="244"/>
      <c r="P145" s="244"/>
      <c r="Q145" s="244"/>
      <c r="R145" s="356">
        <f t="shared" si="7"/>
        <v>0</v>
      </c>
    </row>
    <row r="146" spans="1:18" s="101" customFormat="1">
      <c r="A146" s="356"/>
      <c r="B146" s="188" t="s">
        <v>100</v>
      </c>
      <c r="C146" s="188"/>
      <c r="D146" s="459" t="s">
        <v>101</v>
      </c>
      <c r="E146" s="188"/>
      <c r="F146" s="188"/>
      <c r="G146" s="355"/>
      <c r="H146" s="188"/>
      <c r="I146" s="355"/>
      <c r="J146" s="355"/>
      <c r="L146" s="251"/>
      <c r="N146" s="244"/>
      <c r="O146" s="244"/>
      <c r="P146" s="244"/>
      <c r="Q146" s="244"/>
      <c r="R146" s="356">
        <f t="shared" si="7"/>
        <v>0</v>
      </c>
    </row>
    <row r="147" spans="1:18" s="346" customFormat="1">
      <c r="A147" s="356"/>
      <c r="B147" s="188" t="s">
        <v>10191</v>
      </c>
      <c r="C147" s="188"/>
      <c r="D147" s="459" t="s">
        <v>10192</v>
      </c>
      <c r="E147" s="188"/>
      <c r="F147" s="188"/>
      <c r="G147" s="355"/>
      <c r="H147" s="188"/>
      <c r="I147" s="355"/>
      <c r="J147" s="188"/>
      <c r="L147" s="251"/>
      <c r="N147" s="356"/>
      <c r="O147" s="356"/>
      <c r="P147" s="356"/>
      <c r="Q147" s="356"/>
      <c r="R147" s="356">
        <f t="shared" si="7"/>
        <v>0</v>
      </c>
    </row>
    <row r="148" spans="1:18" s="346" customFormat="1">
      <c r="A148" s="356"/>
      <c r="B148" s="188" t="s">
        <v>10193</v>
      </c>
      <c r="C148" s="188"/>
      <c r="D148" s="459" t="s">
        <v>10194</v>
      </c>
      <c r="E148" s="188"/>
      <c r="F148" s="188"/>
      <c r="G148" s="355"/>
      <c r="H148" s="188"/>
      <c r="I148" s="355"/>
      <c r="J148" s="188"/>
      <c r="L148" s="251"/>
      <c r="N148" s="356"/>
      <c r="O148" s="356"/>
      <c r="P148" s="356"/>
      <c r="Q148" s="356"/>
      <c r="R148" s="356">
        <f t="shared" si="7"/>
        <v>0</v>
      </c>
    </row>
    <row r="149" spans="1:18" s="346" customFormat="1" ht="89.25">
      <c r="A149" s="356" t="s">
        <v>3180</v>
      </c>
      <c r="B149" s="349" t="s">
        <v>10195</v>
      </c>
      <c r="C149" s="349">
        <v>87513</v>
      </c>
      <c r="D149" s="462" t="s">
        <v>2465</v>
      </c>
      <c r="E149" s="349" t="s">
        <v>112</v>
      </c>
      <c r="F149" s="352">
        <v>9.57</v>
      </c>
      <c r="G149" s="398" t="s">
        <v>21199</v>
      </c>
      <c r="H149" s="352" t="s">
        <v>13437</v>
      </c>
      <c r="I149" s="398">
        <v>117.928594</v>
      </c>
      <c r="J149" s="355">
        <v>1128.57664458</v>
      </c>
      <c r="L149" s="251"/>
      <c r="N149" s="356"/>
      <c r="O149" s="356"/>
      <c r="P149" s="356"/>
      <c r="Q149" s="356"/>
      <c r="R149" s="356">
        <f t="shared" si="7"/>
        <v>1128.57664458</v>
      </c>
    </row>
    <row r="150" spans="1:18" s="346" customFormat="1" ht="89.25">
      <c r="A150" s="356" t="s">
        <v>3180</v>
      </c>
      <c r="B150" s="349" t="s">
        <v>10196</v>
      </c>
      <c r="C150" s="349">
        <v>87497</v>
      </c>
      <c r="D150" s="462" t="s">
        <v>2449</v>
      </c>
      <c r="E150" s="349" t="s">
        <v>112</v>
      </c>
      <c r="F150" s="352">
        <v>12.81</v>
      </c>
      <c r="G150" s="398" t="s">
        <v>21185</v>
      </c>
      <c r="H150" s="352" t="s">
        <v>13437</v>
      </c>
      <c r="I150" s="398">
        <v>105.56852600000001</v>
      </c>
      <c r="J150" s="355">
        <v>1352.3328180600001</v>
      </c>
      <c r="L150" s="251"/>
      <c r="N150" s="356"/>
      <c r="O150" s="356"/>
      <c r="P150" s="356"/>
      <c r="Q150" s="356"/>
      <c r="R150" s="356">
        <f t="shared" ref="R150:R213" si="9">I150*F150</f>
        <v>1352.3328180600001</v>
      </c>
    </row>
    <row r="151" spans="1:18" s="346" customFormat="1" ht="89.25">
      <c r="A151" s="356" t="s">
        <v>3180</v>
      </c>
      <c r="B151" s="349" t="s">
        <v>10197</v>
      </c>
      <c r="C151" s="349">
        <v>87521</v>
      </c>
      <c r="D151" s="462" t="s">
        <v>2473</v>
      </c>
      <c r="E151" s="349" t="s">
        <v>112</v>
      </c>
      <c r="F151" s="352">
        <v>7.15</v>
      </c>
      <c r="G151" s="398" t="s">
        <v>21207</v>
      </c>
      <c r="H151" s="352" t="s">
        <v>13437</v>
      </c>
      <c r="I151" s="398">
        <v>97.949305999999993</v>
      </c>
      <c r="J151" s="355">
        <v>700.33753790000003</v>
      </c>
      <c r="L151" s="251"/>
      <c r="N151" s="356"/>
      <c r="O151" s="356"/>
      <c r="P151" s="356"/>
      <c r="Q151" s="356"/>
      <c r="R151" s="356">
        <f t="shared" si="9"/>
        <v>700.33753790000003</v>
      </c>
    </row>
    <row r="152" spans="1:18" s="346" customFormat="1" ht="89.25">
      <c r="A152" s="356" t="s">
        <v>3180</v>
      </c>
      <c r="B152" s="349" t="s">
        <v>10198</v>
      </c>
      <c r="C152" s="349">
        <v>87505</v>
      </c>
      <c r="D152" s="462" t="s">
        <v>2457</v>
      </c>
      <c r="E152" s="349" t="s">
        <v>112</v>
      </c>
      <c r="F152" s="352">
        <v>9.6</v>
      </c>
      <c r="G152" s="398" t="s">
        <v>17611</v>
      </c>
      <c r="H152" s="352" t="s">
        <v>13437</v>
      </c>
      <c r="I152" s="398">
        <v>90.330085999999994</v>
      </c>
      <c r="J152" s="355">
        <v>867.16882559999988</v>
      </c>
      <c r="L152" s="251"/>
      <c r="N152" s="356"/>
      <c r="O152" s="356"/>
      <c r="P152" s="356"/>
      <c r="Q152" s="356"/>
      <c r="R152" s="356">
        <f t="shared" si="9"/>
        <v>867.16882559999988</v>
      </c>
    </row>
    <row r="153" spans="1:18" s="346" customFormat="1" ht="38.25">
      <c r="A153" s="356" t="s">
        <v>3180</v>
      </c>
      <c r="B153" s="349" t="s">
        <v>10199</v>
      </c>
      <c r="C153" s="349">
        <v>93201</v>
      </c>
      <c r="D153" s="462" t="s">
        <v>1420</v>
      </c>
      <c r="E153" s="349" t="s">
        <v>5</v>
      </c>
      <c r="F153" s="352">
        <v>16.809999999999999</v>
      </c>
      <c r="G153" s="398" t="s">
        <v>3764</v>
      </c>
      <c r="H153" s="352" t="s">
        <v>13437</v>
      </c>
      <c r="I153" s="398">
        <v>6.7968280000000005</v>
      </c>
      <c r="J153" s="355">
        <v>114.25467868</v>
      </c>
      <c r="L153" s="251"/>
      <c r="N153" s="356"/>
      <c r="O153" s="356"/>
      <c r="P153" s="356"/>
      <c r="Q153" s="356"/>
      <c r="R153" s="356">
        <f t="shared" si="9"/>
        <v>114.25467868</v>
      </c>
    </row>
    <row r="154" spans="1:18" s="346" customFormat="1" ht="25.5">
      <c r="A154" s="356" t="s">
        <v>3180</v>
      </c>
      <c r="B154" s="349" t="s">
        <v>10450</v>
      </c>
      <c r="C154" s="349">
        <v>93184</v>
      </c>
      <c r="D154" s="462" t="s">
        <v>1403</v>
      </c>
      <c r="E154" s="349" t="s">
        <v>5</v>
      </c>
      <c r="F154" s="352">
        <v>12.17</v>
      </c>
      <c r="G154" s="398" t="s">
        <v>19831</v>
      </c>
      <c r="H154" s="352" t="s">
        <v>13437</v>
      </c>
      <c r="I154" s="398">
        <v>37.91469</v>
      </c>
      <c r="J154" s="355">
        <v>461.42177729999997</v>
      </c>
      <c r="K154" s="403"/>
      <c r="L154" s="251"/>
      <c r="N154" s="356"/>
      <c r="O154" s="356"/>
      <c r="P154" s="356"/>
      <c r="Q154" s="356"/>
      <c r="R154" s="356">
        <f t="shared" si="9"/>
        <v>461.42177729999997</v>
      </c>
    </row>
    <row r="155" spans="1:18" s="346" customFormat="1" ht="25.5">
      <c r="A155" s="356" t="s">
        <v>3180</v>
      </c>
      <c r="B155" s="349" t="s">
        <v>10451</v>
      </c>
      <c r="C155" s="349">
        <v>93185</v>
      </c>
      <c r="D155" s="462" t="s">
        <v>1404</v>
      </c>
      <c r="E155" s="349" t="s">
        <v>5</v>
      </c>
      <c r="F155" s="352">
        <v>3.37</v>
      </c>
      <c r="G155" s="398" t="s">
        <v>19832</v>
      </c>
      <c r="H155" s="352" t="s">
        <v>13437</v>
      </c>
      <c r="I155" s="398">
        <v>64.412644</v>
      </c>
      <c r="J155" s="355">
        <v>217.07061028000001</v>
      </c>
      <c r="K155" s="403"/>
      <c r="L155" s="251"/>
      <c r="N155" s="356"/>
      <c r="O155" s="356"/>
      <c r="P155" s="356"/>
      <c r="Q155" s="356"/>
      <c r="R155" s="356">
        <f t="shared" si="9"/>
        <v>217.07061028000001</v>
      </c>
    </row>
    <row r="156" spans="1:18" s="346" customFormat="1" ht="25.5">
      <c r="A156" s="356" t="s">
        <v>3180</v>
      </c>
      <c r="B156" s="349" t="s">
        <v>10452</v>
      </c>
      <c r="C156" s="349">
        <v>93182</v>
      </c>
      <c r="D156" s="462" t="s">
        <v>1401</v>
      </c>
      <c r="E156" s="349" t="s">
        <v>5</v>
      </c>
      <c r="F156" s="352">
        <v>1.4</v>
      </c>
      <c r="G156" s="398" t="s">
        <v>19830</v>
      </c>
      <c r="H156" s="352" t="s">
        <v>13437</v>
      </c>
      <c r="I156" s="398">
        <v>51.036680000000004</v>
      </c>
      <c r="J156" s="355">
        <v>71.451352</v>
      </c>
      <c r="L156" s="251"/>
      <c r="N156" s="356"/>
      <c r="O156" s="356"/>
      <c r="P156" s="356"/>
      <c r="Q156" s="356"/>
      <c r="R156" s="356">
        <f t="shared" si="9"/>
        <v>71.451352</v>
      </c>
    </row>
    <row r="157" spans="1:18" s="346" customFormat="1" ht="25.5">
      <c r="A157" s="356" t="s">
        <v>3180</v>
      </c>
      <c r="B157" s="349" t="s">
        <v>10453</v>
      </c>
      <c r="C157" s="349">
        <v>93183</v>
      </c>
      <c r="D157" s="462" t="s">
        <v>1402</v>
      </c>
      <c r="E157" s="349" t="s">
        <v>5</v>
      </c>
      <c r="F157" s="352">
        <v>3.37</v>
      </c>
      <c r="G157" s="398" t="s">
        <v>17206</v>
      </c>
      <c r="H157" s="352" t="s">
        <v>13437</v>
      </c>
      <c r="I157" s="398">
        <v>65.380164000000008</v>
      </c>
      <c r="J157" s="355">
        <v>220.33115268000003</v>
      </c>
      <c r="L157" s="251"/>
      <c r="N157" s="356"/>
      <c r="O157" s="356"/>
      <c r="P157" s="356"/>
      <c r="Q157" s="356"/>
      <c r="R157" s="356">
        <f t="shared" si="9"/>
        <v>220.33115268000003</v>
      </c>
    </row>
    <row r="158" spans="1:18" s="346" customFormat="1" ht="25.5">
      <c r="A158" s="356" t="s">
        <v>3180</v>
      </c>
      <c r="B158" s="349" t="s">
        <v>10454</v>
      </c>
      <c r="C158" s="349">
        <v>93194</v>
      </c>
      <c r="D158" s="462" t="s">
        <v>1413</v>
      </c>
      <c r="E158" s="349" t="s">
        <v>5</v>
      </c>
      <c r="F158" s="352">
        <v>1.4</v>
      </c>
      <c r="G158" s="398" t="s">
        <v>19839</v>
      </c>
      <c r="H158" s="352" t="s">
        <v>13437</v>
      </c>
      <c r="I158" s="398">
        <v>50.020783999999999</v>
      </c>
      <c r="J158" s="355">
        <v>70.0290976</v>
      </c>
      <c r="L158" s="251"/>
      <c r="N158" s="356"/>
      <c r="O158" s="356"/>
      <c r="P158" s="356"/>
      <c r="Q158" s="356"/>
      <c r="R158" s="356">
        <f t="shared" si="9"/>
        <v>70.0290976</v>
      </c>
    </row>
    <row r="159" spans="1:18" s="346" customFormat="1" ht="38.25">
      <c r="A159" s="356" t="s">
        <v>3180</v>
      </c>
      <c r="B159" s="349" t="s">
        <v>10455</v>
      </c>
      <c r="C159" s="349">
        <v>93195</v>
      </c>
      <c r="D159" s="462" t="s">
        <v>1414</v>
      </c>
      <c r="E159" s="349" t="s">
        <v>5</v>
      </c>
      <c r="F159" s="352">
        <v>3.37</v>
      </c>
      <c r="G159" s="398" t="s">
        <v>14857</v>
      </c>
      <c r="H159" s="352" t="s">
        <v>13437</v>
      </c>
      <c r="I159" s="398">
        <v>60.385342000000001</v>
      </c>
      <c r="J159" s="355">
        <v>203.49860254000001</v>
      </c>
      <c r="L159" s="251"/>
      <c r="N159" s="356"/>
      <c r="O159" s="356"/>
      <c r="P159" s="356"/>
      <c r="Q159" s="356"/>
      <c r="R159" s="356">
        <f t="shared" si="9"/>
        <v>203.49860254000001</v>
      </c>
    </row>
    <row r="160" spans="1:18" s="346" customFormat="1" ht="51">
      <c r="A160" s="356" t="s">
        <v>3181</v>
      </c>
      <c r="B160" s="349" t="s">
        <v>10456</v>
      </c>
      <c r="C160" s="440" t="s">
        <v>3623</v>
      </c>
      <c r="D160" s="462" t="s">
        <v>10225</v>
      </c>
      <c r="E160" s="349" t="s">
        <v>112</v>
      </c>
      <c r="F160" s="352">
        <v>2.38</v>
      </c>
      <c r="G160" s="398">
        <v>184.06796874999998</v>
      </c>
      <c r="H160" s="352" t="s">
        <v>13437</v>
      </c>
      <c r="I160" s="398">
        <v>222.61180140624998</v>
      </c>
      <c r="J160" s="355">
        <v>529.81608734687495</v>
      </c>
      <c r="L160" s="251"/>
      <c r="N160" s="356"/>
      <c r="O160" s="356"/>
      <c r="P160" s="356"/>
      <c r="Q160" s="356"/>
      <c r="R160" s="356">
        <f t="shared" si="9"/>
        <v>529.81608734687495</v>
      </c>
    </row>
    <row r="161" spans="1:18" s="346" customFormat="1" ht="25.5">
      <c r="A161" s="356" t="s">
        <v>3181</v>
      </c>
      <c r="B161" s="349" t="s">
        <v>10457</v>
      </c>
      <c r="C161" s="422" t="s">
        <v>10224</v>
      </c>
      <c r="D161" s="462" t="s">
        <v>10232</v>
      </c>
      <c r="E161" s="349" t="s">
        <v>112</v>
      </c>
      <c r="F161" s="352">
        <v>61.02</v>
      </c>
      <c r="G161" s="398">
        <v>84.533272000000011</v>
      </c>
      <c r="H161" s="352" t="s">
        <v>13437</v>
      </c>
      <c r="I161" s="398">
        <v>102.23453915680001</v>
      </c>
      <c r="J161" s="355">
        <v>6238.3515793479373</v>
      </c>
      <c r="L161" s="251"/>
      <c r="N161" s="356"/>
      <c r="O161" s="356"/>
      <c r="P161" s="356"/>
      <c r="Q161" s="356"/>
      <c r="R161" s="356">
        <f t="shared" si="9"/>
        <v>6238.3515793479373</v>
      </c>
    </row>
    <row r="162" spans="1:18" s="346" customFormat="1">
      <c r="A162" s="356"/>
      <c r="B162" s="349"/>
      <c r="C162" s="349"/>
      <c r="D162" s="463"/>
      <c r="E162" s="349"/>
      <c r="F162" s="352"/>
      <c r="G162" s="352"/>
      <c r="H162" s="352"/>
      <c r="I162" s="352"/>
      <c r="J162" s="355"/>
      <c r="L162" s="251"/>
      <c r="N162" s="356"/>
      <c r="O162" s="356"/>
      <c r="P162" s="356"/>
      <c r="Q162" s="356"/>
      <c r="R162" s="356">
        <f t="shared" si="9"/>
        <v>0</v>
      </c>
    </row>
    <row r="163" spans="1:18" s="346" customFormat="1">
      <c r="A163" s="356"/>
      <c r="B163" s="188" t="s">
        <v>10229</v>
      </c>
      <c r="C163" s="188"/>
      <c r="D163" s="459" t="s">
        <v>10230</v>
      </c>
      <c r="E163" s="188"/>
      <c r="F163" s="355"/>
      <c r="G163" s="355"/>
      <c r="H163" s="355"/>
      <c r="I163" s="355"/>
      <c r="J163" s="188"/>
      <c r="L163" s="251"/>
      <c r="N163" s="356"/>
      <c r="O163" s="356"/>
      <c r="P163" s="356"/>
      <c r="Q163" s="356"/>
      <c r="R163" s="356">
        <f t="shared" si="9"/>
        <v>0</v>
      </c>
    </row>
    <row r="164" spans="1:18" s="346" customFormat="1" ht="51">
      <c r="A164" s="356" t="s">
        <v>3180</v>
      </c>
      <c r="B164" s="448" t="s">
        <v>10458</v>
      </c>
      <c r="C164" s="448">
        <v>91341</v>
      </c>
      <c r="D164" s="462" t="s">
        <v>10719</v>
      </c>
      <c r="E164" s="349" t="s">
        <v>112</v>
      </c>
      <c r="F164" s="319">
        <v>1.827</v>
      </c>
      <c r="G164" s="398" t="s">
        <v>19448</v>
      </c>
      <c r="H164" s="352" t="s">
        <v>13437</v>
      </c>
      <c r="I164" s="398">
        <v>572.03410600000007</v>
      </c>
      <c r="J164" s="355">
        <v>1045.1063116620001</v>
      </c>
      <c r="K164" s="346" t="s">
        <v>10240</v>
      </c>
      <c r="L164" s="251"/>
      <c r="N164" s="356"/>
      <c r="O164" s="356"/>
      <c r="P164" s="356"/>
      <c r="Q164" s="356"/>
      <c r="R164" s="356">
        <f t="shared" si="9"/>
        <v>1045.1063116620001</v>
      </c>
    </row>
    <row r="165" spans="1:18" s="346" customFormat="1" ht="44.25" customHeight="1">
      <c r="A165" s="356" t="s">
        <v>3181</v>
      </c>
      <c r="B165" s="448" t="s">
        <v>10231</v>
      </c>
      <c r="C165" s="440" t="s">
        <v>3624</v>
      </c>
      <c r="D165" s="462" t="s">
        <v>10439</v>
      </c>
      <c r="E165" s="349" t="s">
        <v>3161</v>
      </c>
      <c r="F165" s="319">
        <v>2</v>
      </c>
      <c r="G165" s="398">
        <v>1550.0816100000002</v>
      </c>
      <c r="H165" s="352" t="s">
        <v>13437</v>
      </c>
      <c r="I165" s="398">
        <v>1874.6686991340002</v>
      </c>
      <c r="J165" s="355">
        <v>3749.3373982680005</v>
      </c>
      <c r="K165" s="346" t="s">
        <v>10241</v>
      </c>
      <c r="L165" s="251"/>
      <c r="N165" s="356"/>
      <c r="O165" s="356"/>
      <c r="P165" s="356"/>
      <c r="Q165" s="356"/>
      <c r="R165" s="356">
        <f t="shared" si="9"/>
        <v>3749.3373982680005</v>
      </c>
    </row>
    <row r="166" spans="1:18" s="346" customFormat="1" ht="51">
      <c r="A166" s="356" t="s">
        <v>3181</v>
      </c>
      <c r="B166" s="448" t="s">
        <v>10246</v>
      </c>
      <c r="C166" s="440" t="s">
        <v>3628</v>
      </c>
      <c r="D166" s="462" t="s">
        <v>10504</v>
      </c>
      <c r="E166" s="349" t="s">
        <v>3161</v>
      </c>
      <c r="F166" s="319">
        <v>1</v>
      </c>
      <c r="G166" s="398">
        <v>1201.9488764</v>
      </c>
      <c r="H166" s="352" t="s">
        <v>13437</v>
      </c>
      <c r="I166" s="398">
        <v>1453.6369711181601</v>
      </c>
      <c r="J166" s="355">
        <v>1453.6369711181601</v>
      </c>
      <c r="K166" s="404" t="s">
        <v>10233</v>
      </c>
      <c r="L166" s="251"/>
      <c r="N166" s="356"/>
      <c r="O166" s="356"/>
      <c r="P166" s="356"/>
      <c r="Q166" s="356"/>
      <c r="R166" s="356">
        <f t="shared" si="9"/>
        <v>1453.6369711181601</v>
      </c>
    </row>
    <row r="167" spans="1:18" s="346" customFormat="1" ht="25.5">
      <c r="A167" s="356" t="s">
        <v>3181</v>
      </c>
      <c r="B167" s="448" t="s">
        <v>10459</v>
      </c>
      <c r="C167" s="440" t="s">
        <v>3629</v>
      </c>
      <c r="D167" s="462" t="s">
        <v>10244</v>
      </c>
      <c r="E167" s="349" t="s">
        <v>3161</v>
      </c>
      <c r="F167" s="319">
        <v>1</v>
      </c>
      <c r="G167" s="398">
        <v>8547.4744134600005</v>
      </c>
      <c r="H167" s="352" t="s">
        <v>13437</v>
      </c>
      <c r="I167" s="398">
        <v>10337.315555638525</v>
      </c>
      <c r="J167" s="355">
        <v>10337.315555638525</v>
      </c>
      <c r="K167" s="404" t="s">
        <v>10234</v>
      </c>
      <c r="L167" s="251"/>
      <c r="N167" s="356"/>
      <c r="O167" s="356"/>
      <c r="P167" s="356"/>
      <c r="Q167" s="356"/>
      <c r="R167" s="356">
        <f t="shared" si="9"/>
        <v>10337.315555638525</v>
      </c>
    </row>
    <row r="168" spans="1:18" s="346" customFormat="1" ht="38.25">
      <c r="A168" s="356" t="s">
        <v>3181</v>
      </c>
      <c r="B168" s="448" t="s">
        <v>10460</v>
      </c>
      <c r="C168" s="440" t="s">
        <v>3630</v>
      </c>
      <c r="D168" s="462" t="s">
        <v>10243</v>
      </c>
      <c r="E168" s="349" t="s">
        <v>3161</v>
      </c>
      <c r="F168" s="319">
        <v>1</v>
      </c>
      <c r="G168" s="398">
        <v>146.7381</v>
      </c>
      <c r="H168" s="352" t="s">
        <v>13437</v>
      </c>
      <c r="I168" s="398">
        <v>177.46505814</v>
      </c>
      <c r="J168" s="355">
        <v>177.46505814</v>
      </c>
      <c r="K168" s="404" t="s">
        <v>10235</v>
      </c>
      <c r="L168" s="251"/>
      <c r="M168" s="346" t="s">
        <v>10243</v>
      </c>
      <c r="N168" s="356"/>
      <c r="O168" s="356"/>
      <c r="P168" s="356"/>
      <c r="Q168" s="356"/>
      <c r="R168" s="356">
        <f t="shared" si="9"/>
        <v>177.46505814</v>
      </c>
    </row>
    <row r="169" spans="1:18" s="346" customFormat="1" ht="38.25">
      <c r="A169" s="356" t="s">
        <v>3181</v>
      </c>
      <c r="B169" s="448" t="s">
        <v>10461</v>
      </c>
      <c r="C169" s="440" t="s">
        <v>3631</v>
      </c>
      <c r="D169" s="462" t="s">
        <v>10505</v>
      </c>
      <c r="E169" s="349" t="s">
        <v>3161</v>
      </c>
      <c r="F169" s="319">
        <v>1</v>
      </c>
      <c r="G169" s="398">
        <v>1141.5545568000002</v>
      </c>
      <c r="H169" s="352" t="s">
        <v>13437</v>
      </c>
      <c r="I169" s="398">
        <v>1380.5960809939204</v>
      </c>
      <c r="J169" s="355">
        <v>1380.5960809939204</v>
      </c>
      <c r="K169" s="364" t="s">
        <v>10236</v>
      </c>
      <c r="L169" s="251"/>
      <c r="N169" s="356"/>
      <c r="O169" s="356"/>
      <c r="P169" s="356"/>
      <c r="Q169" s="356"/>
      <c r="R169" s="356">
        <f t="shared" si="9"/>
        <v>1380.5960809939204</v>
      </c>
    </row>
    <row r="170" spans="1:18" s="346" customFormat="1" ht="38.25">
      <c r="A170" s="356" t="s">
        <v>3181</v>
      </c>
      <c r="B170" s="448" t="s">
        <v>10462</v>
      </c>
      <c r="C170" s="440" t="s">
        <v>9717</v>
      </c>
      <c r="D170" s="462" t="s">
        <v>10506</v>
      </c>
      <c r="E170" s="349" t="s">
        <v>3161</v>
      </c>
      <c r="F170" s="319">
        <v>1</v>
      </c>
      <c r="G170" s="398">
        <v>3346.3381086000004</v>
      </c>
      <c r="H170" s="352" t="s">
        <v>13437</v>
      </c>
      <c r="I170" s="398">
        <v>4047.0613085408404</v>
      </c>
      <c r="J170" s="355">
        <v>4047.0613085408404</v>
      </c>
      <c r="K170" s="364" t="s">
        <v>10245</v>
      </c>
      <c r="L170" s="251"/>
      <c r="N170" s="356"/>
      <c r="O170" s="356"/>
      <c r="P170" s="356"/>
      <c r="Q170" s="356"/>
      <c r="R170" s="356">
        <f t="shared" si="9"/>
        <v>4047.0613085408404</v>
      </c>
    </row>
    <row r="171" spans="1:18" s="346" customFormat="1" ht="127.5">
      <c r="A171" s="356" t="s">
        <v>3181</v>
      </c>
      <c r="B171" s="448" t="s">
        <v>10463</v>
      </c>
      <c r="C171" s="440" t="s">
        <v>10248</v>
      </c>
      <c r="D171" s="462" t="s">
        <v>13584</v>
      </c>
      <c r="E171" s="349" t="s">
        <v>112</v>
      </c>
      <c r="F171" s="319">
        <v>75.06</v>
      </c>
      <c r="G171" s="398">
        <v>184.38077900070377</v>
      </c>
      <c r="H171" s="352" t="s">
        <v>13437</v>
      </c>
      <c r="I171" s="398">
        <v>222.99011412345115</v>
      </c>
      <c r="J171" s="355">
        <v>16737.637966106246</v>
      </c>
      <c r="K171" s="346" t="s">
        <v>10247</v>
      </c>
      <c r="L171" s="251"/>
      <c r="M171" s="346" t="s">
        <v>13446</v>
      </c>
      <c r="N171" s="356"/>
      <c r="O171" s="356"/>
      <c r="P171" s="356"/>
      <c r="Q171" s="356"/>
      <c r="R171" s="356">
        <f t="shared" si="9"/>
        <v>16737.637966106246</v>
      </c>
    </row>
    <row r="172" spans="1:18" s="346" customFormat="1" ht="89.25">
      <c r="A172" s="356" t="s">
        <v>3180</v>
      </c>
      <c r="B172" s="448" t="s">
        <v>10464</v>
      </c>
      <c r="C172" s="448">
        <v>91312</v>
      </c>
      <c r="D172" s="462" t="s">
        <v>10650</v>
      </c>
      <c r="E172" s="349" t="s">
        <v>58</v>
      </c>
      <c r="F172" s="319">
        <v>1</v>
      </c>
      <c r="G172" s="398" t="s">
        <v>19375</v>
      </c>
      <c r="H172" s="352" t="s">
        <v>13437</v>
      </c>
      <c r="I172" s="398">
        <v>883.84161399999994</v>
      </c>
      <c r="J172" s="355">
        <v>883.84161399999994</v>
      </c>
      <c r="L172" s="251"/>
      <c r="N172" s="356"/>
      <c r="O172" s="356"/>
      <c r="P172" s="356"/>
      <c r="Q172" s="356"/>
      <c r="R172" s="356">
        <f t="shared" si="9"/>
        <v>883.84161399999994</v>
      </c>
    </row>
    <row r="173" spans="1:18" s="346" customFormat="1" ht="89.25">
      <c r="A173" s="356" t="s">
        <v>3180</v>
      </c>
      <c r="B173" s="448" t="s">
        <v>10465</v>
      </c>
      <c r="C173" s="448">
        <v>91314</v>
      </c>
      <c r="D173" s="462" t="s">
        <v>10652</v>
      </c>
      <c r="E173" s="349" t="s">
        <v>58</v>
      </c>
      <c r="F173" s="319">
        <v>5</v>
      </c>
      <c r="G173" s="398" t="s">
        <v>19377</v>
      </c>
      <c r="H173" s="352" t="s">
        <v>13437</v>
      </c>
      <c r="I173" s="398">
        <v>917.63225</v>
      </c>
      <c r="J173" s="355">
        <v>4588.1612500000001</v>
      </c>
      <c r="L173" s="251"/>
      <c r="N173" s="356"/>
      <c r="O173" s="356"/>
      <c r="P173" s="356"/>
      <c r="Q173" s="356"/>
      <c r="R173" s="356">
        <f t="shared" si="9"/>
        <v>4588.1612500000001</v>
      </c>
    </row>
    <row r="174" spans="1:18" s="346" customFormat="1" ht="89.25">
      <c r="A174" s="356" t="s">
        <v>3180</v>
      </c>
      <c r="B174" s="448" t="s">
        <v>10466</v>
      </c>
      <c r="C174" s="448">
        <v>91315</v>
      </c>
      <c r="D174" s="462" t="s">
        <v>10653</v>
      </c>
      <c r="E174" s="349" t="s">
        <v>58</v>
      </c>
      <c r="F174" s="319">
        <v>3</v>
      </c>
      <c r="G174" s="398" t="s">
        <v>19378</v>
      </c>
      <c r="H174" s="352" t="s">
        <v>13437</v>
      </c>
      <c r="I174" s="398">
        <v>992.760178</v>
      </c>
      <c r="J174" s="355">
        <v>2978.280534</v>
      </c>
      <c r="L174" s="251"/>
      <c r="N174" s="356"/>
      <c r="O174" s="356"/>
      <c r="P174" s="356"/>
      <c r="Q174" s="356"/>
      <c r="R174" s="356">
        <f t="shared" si="9"/>
        <v>2978.280534</v>
      </c>
    </row>
    <row r="175" spans="1:18" s="346" customFormat="1">
      <c r="A175" s="356"/>
      <c r="B175" s="448"/>
      <c r="C175" s="448"/>
      <c r="D175" s="463"/>
      <c r="E175" s="349"/>
      <c r="F175" s="319"/>
      <c r="G175" s="319"/>
      <c r="H175" s="319"/>
      <c r="I175" s="398"/>
      <c r="J175" s="355"/>
      <c r="L175" s="251"/>
      <c r="N175" s="356"/>
      <c r="O175" s="356"/>
      <c r="P175" s="356"/>
      <c r="Q175" s="356"/>
      <c r="R175" s="356">
        <f t="shared" si="9"/>
        <v>0</v>
      </c>
    </row>
    <row r="176" spans="1:18" s="346" customFormat="1">
      <c r="A176" s="356"/>
      <c r="B176" s="188" t="s">
        <v>10249</v>
      </c>
      <c r="C176" s="188"/>
      <c r="D176" s="459" t="s">
        <v>10250</v>
      </c>
      <c r="E176" s="188"/>
      <c r="F176" s="188"/>
      <c r="G176" s="355"/>
      <c r="H176" s="188"/>
      <c r="I176" s="355"/>
      <c r="J176" s="188"/>
      <c r="L176" s="251"/>
      <c r="N176" s="356"/>
      <c r="O176" s="356"/>
      <c r="P176" s="356"/>
      <c r="Q176" s="356"/>
      <c r="R176" s="356">
        <f t="shared" si="9"/>
        <v>0</v>
      </c>
    </row>
    <row r="177" spans="1:18" s="346" customFormat="1" ht="38.25">
      <c r="A177" s="186" t="s">
        <v>3180</v>
      </c>
      <c r="B177" s="448" t="s">
        <v>10467</v>
      </c>
      <c r="C177" s="448">
        <v>102166</v>
      </c>
      <c r="D177" s="462" t="s">
        <v>14469</v>
      </c>
      <c r="E177" s="349" t="s">
        <v>112</v>
      </c>
      <c r="F177" s="319">
        <v>12.879999999999999</v>
      </c>
      <c r="G177" s="398">
        <v>220.49</v>
      </c>
      <c r="H177" s="352" t="s">
        <v>13437</v>
      </c>
      <c r="I177" s="398">
        <v>266.66060600000003</v>
      </c>
      <c r="J177" s="355">
        <v>3434.5886052800001</v>
      </c>
      <c r="L177" s="666" t="s">
        <v>21951</v>
      </c>
      <c r="M177" s="346" t="s">
        <v>1244</v>
      </c>
      <c r="N177" s="356"/>
      <c r="O177" s="356"/>
      <c r="P177" s="356"/>
      <c r="Q177" s="356"/>
      <c r="R177" s="356">
        <f t="shared" si="9"/>
        <v>3434.5886052800001</v>
      </c>
    </row>
    <row r="178" spans="1:18" s="346" customFormat="1">
      <c r="A178" s="356"/>
      <c r="B178" s="349"/>
      <c r="C178" s="349"/>
      <c r="D178" s="463"/>
      <c r="E178" s="349"/>
      <c r="F178" s="352"/>
      <c r="G178" s="352"/>
      <c r="H178" s="352"/>
      <c r="I178" s="352"/>
      <c r="J178" s="355"/>
      <c r="L178" s="251"/>
      <c r="N178" s="356"/>
      <c r="O178" s="356"/>
      <c r="P178" s="356"/>
      <c r="Q178" s="356"/>
      <c r="R178" s="356">
        <f t="shared" si="9"/>
        <v>0</v>
      </c>
    </row>
    <row r="179" spans="1:18" s="346" customFormat="1">
      <c r="A179" s="356"/>
      <c r="B179" s="188" t="s">
        <v>10251</v>
      </c>
      <c r="C179" s="188"/>
      <c r="D179" s="459" t="s">
        <v>10252</v>
      </c>
      <c r="E179" s="188"/>
      <c r="F179" s="188"/>
      <c r="G179" s="355"/>
      <c r="H179" s="188"/>
      <c r="I179" s="355"/>
      <c r="J179" s="188"/>
      <c r="L179" s="251"/>
      <c r="N179" s="356"/>
      <c r="O179" s="356"/>
      <c r="P179" s="356"/>
      <c r="Q179" s="356"/>
      <c r="R179" s="356">
        <f t="shared" si="9"/>
        <v>0</v>
      </c>
    </row>
    <row r="180" spans="1:18" s="346" customFormat="1" ht="38.25">
      <c r="A180" s="186" t="s">
        <v>3180</v>
      </c>
      <c r="B180" s="448" t="s">
        <v>10253</v>
      </c>
      <c r="C180" s="448">
        <v>94218</v>
      </c>
      <c r="D180" s="462" t="s">
        <v>14221</v>
      </c>
      <c r="E180" s="349" t="s">
        <v>112</v>
      </c>
      <c r="F180" s="319">
        <v>252.6</v>
      </c>
      <c r="G180" s="398" t="s">
        <v>18969</v>
      </c>
      <c r="H180" s="352" t="s">
        <v>13437</v>
      </c>
      <c r="I180" s="398">
        <v>111.8695</v>
      </c>
      <c r="J180" s="355">
        <v>28258.235700000001</v>
      </c>
      <c r="L180" s="251"/>
      <c r="N180" s="356"/>
      <c r="O180" s="356"/>
      <c r="P180" s="356"/>
      <c r="Q180" s="356"/>
      <c r="R180" s="356">
        <f t="shared" si="9"/>
        <v>28258.235700000001</v>
      </c>
    </row>
    <row r="181" spans="1:18" s="346" customFormat="1" ht="38.25">
      <c r="A181" s="186" t="s">
        <v>3180</v>
      </c>
      <c r="B181" s="448" t="s">
        <v>10254</v>
      </c>
      <c r="C181" s="448">
        <v>94227</v>
      </c>
      <c r="D181" s="462" t="s">
        <v>9305</v>
      </c>
      <c r="E181" s="349" t="s">
        <v>5</v>
      </c>
      <c r="F181" s="319">
        <v>13.95</v>
      </c>
      <c r="G181" s="398" t="s">
        <v>18979</v>
      </c>
      <c r="H181" s="352" t="s">
        <v>13437</v>
      </c>
      <c r="I181" s="398">
        <v>78.731939999999994</v>
      </c>
      <c r="J181" s="355">
        <v>1098.3105629999998</v>
      </c>
      <c r="L181" s="251"/>
      <c r="N181" s="356"/>
      <c r="O181" s="356"/>
      <c r="P181" s="356"/>
      <c r="Q181" s="356"/>
      <c r="R181" s="356">
        <f t="shared" si="9"/>
        <v>1098.3105629999998</v>
      </c>
    </row>
    <row r="182" spans="1:18" s="346" customFormat="1" ht="38.25">
      <c r="A182" s="186" t="s">
        <v>3180</v>
      </c>
      <c r="B182" s="448" t="s">
        <v>10255</v>
      </c>
      <c r="C182" s="448">
        <v>94223</v>
      </c>
      <c r="D182" s="462" t="s">
        <v>9297</v>
      </c>
      <c r="E182" s="349" t="s">
        <v>5</v>
      </c>
      <c r="F182" s="319">
        <v>23.52</v>
      </c>
      <c r="G182" s="398" t="s">
        <v>18974</v>
      </c>
      <c r="H182" s="352" t="s">
        <v>13437</v>
      </c>
      <c r="I182" s="398">
        <v>63.904696000000008</v>
      </c>
      <c r="J182" s="355">
        <v>1503.0384499200002</v>
      </c>
      <c r="L182" s="251"/>
      <c r="N182" s="356"/>
      <c r="O182" s="356"/>
      <c r="P182" s="356"/>
      <c r="Q182" s="356"/>
      <c r="R182" s="356">
        <f t="shared" si="9"/>
        <v>1503.0384499200002</v>
      </c>
    </row>
    <row r="183" spans="1:18" s="346" customFormat="1">
      <c r="A183" s="356"/>
      <c r="B183" s="349"/>
      <c r="C183" s="349"/>
      <c r="D183" s="463"/>
      <c r="E183" s="349"/>
      <c r="F183" s="352"/>
      <c r="G183" s="352"/>
      <c r="H183" s="352"/>
      <c r="I183" s="352"/>
      <c r="J183" s="355"/>
      <c r="L183" s="251"/>
      <c r="N183" s="356"/>
      <c r="O183" s="356"/>
      <c r="P183" s="356"/>
      <c r="Q183" s="356"/>
      <c r="R183" s="356"/>
    </row>
    <row r="184" spans="1:18" s="346" customFormat="1">
      <c r="A184" s="356"/>
      <c r="B184" s="188" t="s">
        <v>10256</v>
      </c>
      <c r="C184" s="188"/>
      <c r="D184" s="459" t="s">
        <v>10257</v>
      </c>
      <c r="E184" s="188"/>
      <c r="F184" s="188"/>
      <c r="G184" s="355"/>
      <c r="H184" s="188"/>
      <c r="I184" s="355"/>
      <c r="J184" s="188"/>
      <c r="L184" s="251"/>
      <c r="N184" s="356"/>
      <c r="O184" s="356"/>
      <c r="P184" s="356"/>
      <c r="Q184" s="356"/>
      <c r="R184" s="356">
        <f t="shared" si="9"/>
        <v>0</v>
      </c>
    </row>
    <row r="185" spans="1:18" s="346" customFormat="1">
      <c r="A185" s="356"/>
      <c r="B185" s="188" t="s">
        <v>10258</v>
      </c>
      <c r="C185" s="188"/>
      <c r="D185" s="459" t="s">
        <v>10259</v>
      </c>
      <c r="E185" s="188"/>
      <c r="F185" s="188"/>
      <c r="G185" s="355"/>
      <c r="H185" s="188"/>
      <c r="I185" s="355"/>
      <c r="J185" s="188"/>
      <c r="L185" s="251"/>
      <c r="N185" s="356"/>
      <c r="O185" s="356"/>
      <c r="P185" s="356"/>
      <c r="Q185" s="356"/>
      <c r="R185" s="356">
        <f t="shared" si="9"/>
        <v>0</v>
      </c>
    </row>
    <row r="186" spans="1:18" s="346" customFormat="1" ht="38.25">
      <c r="A186" s="231" t="s">
        <v>3180</v>
      </c>
      <c r="B186" s="448" t="s">
        <v>10260</v>
      </c>
      <c r="C186" s="448">
        <v>95241</v>
      </c>
      <c r="D186" s="462" t="s">
        <v>14521</v>
      </c>
      <c r="E186" s="349" t="s">
        <v>112</v>
      </c>
      <c r="F186" s="319">
        <v>58.45</v>
      </c>
      <c r="G186" s="398" t="s">
        <v>15110</v>
      </c>
      <c r="H186" s="352" t="s">
        <v>13437</v>
      </c>
      <c r="I186" s="398">
        <v>31.420212000000003</v>
      </c>
      <c r="J186" s="355">
        <v>1836.5113914000003</v>
      </c>
      <c r="L186" s="251"/>
      <c r="N186" s="356"/>
      <c r="O186" s="356"/>
      <c r="P186" s="356"/>
      <c r="Q186" s="356"/>
      <c r="R186" s="356">
        <f t="shared" si="9"/>
        <v>1836.5113914000003</v>
      </c>
    </row>
    <row r="187" spans="1:18" s="346" customFormat="1" ht="63.75">
      <c r="A187" s="186" t="s">
        <v>3180</v>
      </c>
      <c r="B187" s="448" t="s">
        <v>10261</v>
      </c>
      <c r="C187" s="448">
        <v>87630</v>
      </c>
      <c r="D187" s="462" t="s">
        <v>2685</v>
      </c>
      <c r="E187" s="349" t="s">
        <v>112</v>
      </c>
      <c r="F187" s="319">
        <v>58.45</v>
      </c>
      <c r="G187" s="398" t="s">
        <v>20429</v>
      </c>
      <c r="H187" s="352" t="s">
        <v>13437</v>
      </c>
      <c r="I187" s="398">
        <v>43.719810000000003</v>
      </c>
      <c r="J187" s="355">
        <v>2555.4228945000004</v>
      </c>
      <c r="L187" s="251"/>
      <c r="N187" s="356"/>
      <c r="O187" s="356"/>
      <c r="P187" s="356"/>
      <c r="Q187" s="356"/>
      <c r="R187" s="356">
        <f t="shared" si="9"/>
        <v>2555.4228945000004</v>
      </c>
    </row>
    <row r="188" spans="1:18" s="346" customFormat="1" ht="63.75">
      <c r="A188" s="186" t="s">
        <v>3180</v>
      </c>
      <c r="B188" s="448" t="s">
        <v>10262</v>
      </c>
      <c r="C188" s="448">
        <v>87620</v>
      </c>
      <c r="D188" s="462" t="s">
        <v>134</v>
      </c>
      <c r="E188" s="349" t="s">
        <v>112</v>
      </c>
      <c r="F188" s="319">
        <v>15.18</v>
      </c>
      <c r="G188" s="398" t="s">
        <v>13169</v>
      </c>
      <c r="H188" s="352" t="s">
        <v>13437</v>
      </c>
      <c r="I188" s="398">
        <v>35.580548</v>
      </c>
      <c r="J188" s="355">
        <v>540.11271864000003</v>
      </c>
      <c r="L188" s="251"/>
      <c r="N188" s="356"/>
      <c r="O188" s="356"/>
      <c r="P188" s="356"/>
      <c r="Q188" s="356"/>
      <c r="R188" s="356">
        <f t="shared" si="9"/>
        <v>540.11271864000003</v>
      </c>
    </row>
    <row r="189" spans="1:18" s="346" customFormat="1" ht="63.75">
      <c r="A189" s="186" t="s">
        <v>3180</v>
      </c>
      <c r="B189" s="448" t="s">
        <v>10263</v>
      </c>
      <c r="C189" s="448">
        <v>93391</v>
      </c>
      <c r="D189" s="462" t="s">
        <v>2667</v>
      </c>
      <c r="E189" s="349" t="s">
        <v>112</v>
      </c>
      <c r="F189" s="319">
        <v>24.47</v>
      </c>
      <c r="G189" s="398" t="s">
        <v>21427</v>
      </c>
      <c r="H189" s="352" t="s">
        <v>13437</v>
      </c>
      <c r="I189" s="398">
        <v>36.76576</v>
      </c>
      <c r="J189" s="355">
        <v>899.65814719999992</v>
      </c>
      <c r="L189" s="251"/>
      <c r="N189" s="356"/>
      <c r="O189" s="356"/>
      <c r="P189" s="356"/>
      <c r="Q189" s="356"/>
      <c r="R189" s="356">
        <f t="shared" si="9"/>
        <v>899.65814719999992</v>
      </c>
    </row>
    <row r="190" spans="1:18" s="346" customFormat="1" ht="25.5">
      <c r="A190" s="356" t="s">
        <v>3181</v>
      </c>
      <c r="B190" s="448" t="s">
        <v>10264</v>
      </c>
      <c r="C190" s="441" t="s">
        <v>9783</v>
      </c>
      <c r="D190" s="462" t="s">
        <v>22089</v>
      </c>
      <c r="E190" s="349" t="s">
        <v>112</v>
      </c>
      <c r="F190" s="319">
        <v>36.21</v>
      </c>
      <c r="G190" s="398">
        <v>155.65064999999998</v>
      </c>
      <c r="H190" s="352" t="s">
        <v>13437</v>
      </c>
      <c r="I190" s="398">
        <v>188.24389610999998</v>
      </c>
      <c r="J190" s="355">
        <v>6816.3114781430995</v>
      </c>
      <c r="L190" s="251"/>
      <c r="N190" s="356"/>
      <c r="O190" s="356"/>
      <c r="P190" s="356"/>
      <c r="Q190" s="356"/>
      <c r="R190" s="356">
        <f t="shared" si="9"/>
        <v>6816.3114781430995</v>
      </c>
    </row>
    <row r="191" spans="1:18" s="346" customFormat="1">
      <c r="A191" s="632" t="s">
        <v>3181</v>
      </c>
      <c r="B191" s="448" t="s">
        <v>10468</v>
      </c>
      <c r="C191" s="442" t="s">
        <v>9784</v>
      </c>
      <c r="D191" s="462" t="s">
        <v>10267</v>
      </c>
      <c r="E191" s="349" t="s">
        <v>112</v>
      </c>
      <c r="F191" s="319">
        <v>18.920000000000002</v>
      </c>
      <c r="G191" s="398">
        <v>164.57669999999999</v>
      </c>
      <c r="H191" s="352" t="s">
        <v>13437</v>
      </c>
      <c r="I191" s="398">
        <v>199.03906097999999</v>
      </c>
      <c r="J191" s="355">
        <v>3765.8190337415999</v>
      </c>
      <c r="L191" s="251"/>
      <c r="N191" s="356"/>
      <c r="O191" s="356"/>
      <c r="P191" s="356"/>
      <c r="Q191" s="356"/>
      <c r="R191" s="356">
        <f t="shared" si="9"/>
        <v>3765.8190337415999</v>
      </c>
    </row>
    <row r="192" spans="1:18" s="346" customFormat="1" ht="25.5">
      <c r="A192" s="186" t="s">
        <v>3180</v>
      </c>
      <c r="B192" s="448" t="s">
        <v>10469</v>
      </c>
      <c r="C192" s="349">
        <v>101747</v>
      </c>
      <c r="D192" s="462" t="s">
        <v>11885</v>
      </c>
      <c r="E192" s="349" t="s">
        <v>112</v>
      </c>
      <c r="F192" s="319">
        <v>61.300000000000004</v>
      </c>
      <c r="G192" s="398" t="s">
        <v>21456</v>
      </c>
      <c r="H192" s="352" t="s">
        <v>13437</v>
      </c>
      <c r="I192" s="398">
        <v>71.644856000000004</v>
      </c>
      <c r="J192" s="355">
        <v>4391.8296728000005</v>
      </c>
      <c r="L192" s="251"/>
      <c r="M192" s="346" t="s">
        <v>13445</v>
      </c>
      <c r="N192" s="356"/>
      <c r="O192" s="356"/>
      <c r="P192" s="356"/>
      <c r="Q192" s="356"/>
      <c r="R192" s="356">
        <f t="shared" si="9"/>
        <v>4391.8296728000005</v>
      </c>
    </row>
    <row r="193" spans="1:18" s="346" customFormat="1">
      <c r="A193" s="356"/>
      <c r="B193" s="448"/>
      <c r="C193" s="448"/>
      <c r="D193" s="463"/>
      <c r="E193" s="349"/>
      <c r="F193" s="319"/>
      <c r="G193" s="319"/>
      <c r="H193" s="319"/>
      <c r="I193" s="398"/>
      <c r="J193" s="355"/>
      <c r="L193" s="251"/>
      <c r="N193" s="356"/>
      <c r="O193" s="356"/>
      <c r="P193" s="356"/>
      <c r="Q193" s="356"/>
      <c r="R193" s="356">
        <f t="shared" si="9"/>
        <v>0</v>
      </c>
    </row>
    <row r="194" spans="1:18" s="346" customFormat="1">
      <c r="A194" s="356"/>
      <c r="B194" s="349"/>
      <c r="C194" s="349"/>
      <c r="D194" s="463"/>
      <c r="E194" s="349"/>
      <c r="F194" s="352"/>
      <c r="G194" s="352"/>
      <c r="H194" s="352"/>
      <c r="I194" s="352"/>
      <c r="J194" s="355"/>
      <c r="K194" s="364"/>
      <c r="L194" s="251"/>
      <c r="N194" s="356"/>
      <c r="O194" s="356"/>
      <c r="P194" s="356"/>
      <c r="Q194" s="356"/>
      <c r="R194" s="356">
        <f t="shared" si="9"/>
        <v>0</v>
      </c>
    </row>
    <row r="195" spans="1:18" s="346" customFormat="1" ht="15.75">
      <c r="A195" s="356"/>
      <c r="B195" s="188" t="s">
        <v>10293</v>
      </c>
      <c r="C195" s="188"/>
      <c r="D195" s="459" t="s">
        <v>10294</v>
      </c>
      <c r="E195" s="188"/>
      <c r="F195" s="188"/>
      <c r="G195" s="355"/>
      <c r="H195" s="188"/>
      <c r="I195" s="355"/>
      <c r="J195" s="188"/>
      <c r="K195" s="404"/>
      <c r="L195" s="251"/>
      <c r="N195" s="356"/>
      <c r="O195" s="356"/>
      <c r="P195" s="356"/>
      <c r="Q195" s="356"/>
      <c r="R195" s="356">
        <f t="shared" si="9"/>
        <v>0</v>
      </c>
    </row>
    <row r="196" spans="1:18" s="346" customFormat="1" ht="15.75">
      <c r="A196" s="356"/>
      <c r="B196" s="188" t="s">
        <v>10295</v>
      </c>
      <c r="C196" s="188"/>
      <c r="D196" s="459" t="s">
        <v>10296</v>
      </c>
      <c r="E196" s="188"/>
      <c r="F196" s="188"/>
      <c r="G196" s="355"/>
      <c r="H196" s="188"/>
      <c r="I196" s="355"/>
      <c r="J196" s="188"/>
      <c r="K196" s="404"/>
      <c r="L196" s="251"/>
      <c r="N196" s="356"/>
      <c r="O196" s="356"/>
      <c r="P196" s="356"/>
      <c r="Q196" s="356"/>
      <c r="R196" s="356">
        <f t="shared" si="9"/>
        <v>0</v>
      </c>
    </row>
    <row r="197" spans="1:18" s="346" customFormat="1" ht="63.75">
      <c r="A197" s="231" t="s">
        <v>3180</v>
      </c>
      <c r="B197" s="448" t="s">
        <v>10297</v>
      </c>
      <c r="C197" s="448">
        <v>87879</v>
      </c>
      <c r="D197" s="462" t="s">
        <v>2762</v>
      </c>
      <c r="E197" s="349" t="s">
        <v>112</v>
      </c>
      <c r="F197" s="319">
        <v>220.85</v>
      </c>
      <c r="G197" s="398" t="s">
        <v>12701</v>
      </c>
      <c r="H197" s="352" t="s">
        <v>13437</v>
      </c>
      <c r="I197" s="398">
        <v>4.2449940000000002</v>
      </c>
      <c r="J197" s="355">
        <v>937.50692490000006</v>
      </c>
      <c r="K197" s="404"/>
      <c r="L197" s="251"/>
      <c r="N197" s="356"/>
      <c r="O197" s="356"/>
      <c r="P197" s="356"/>
      <c r="Q197" s="356"/>
      <c r="R197" s="356">
        <f t="shared" si="9"/>
        <v>937.50692490000006</v>
      </c>
    </row>
    <row r="198" spans="1:18" s="346" customFormat="1" ht="15.75">
      <c r="A198" s="356"/>
      <c r="B198" s="349"/>
      <c r="C198" s="349"/>
      <c r="D198" s="463"/>
      <c r="E198" s="349"/>
      <c r="F198" s="352"/>
      <c r="G198" s="352"/>
      <c r="H198" s="352"/>
      <c r="I198" s="352"/>
      <c r="J198" s="355"/>
      <c r="K198" s="404"/>
      <c r="L198" s="251"/>
      <c r="N198" s="356"/>
      <c r="O198" s="356"/>
      <c r="P198" s="356"/>
      <c r="Q198" s="356"/>
      <c r="R198" s="356">
        <f t="shared" si="9"/>
        <v>0</v>
      </c>
    </row>
    <row r="199" spans="1:18" s="346" customFormat="1" ht="15.75">
      <c r="A199" s="356"/>
      <c r="B199" s="188" t="s">
        <v>10298</v>
      </c>
      <c r="C199" s="188"/>
      <c r="D199" s="459" t="s">
        <v>10299</v>
      </c>
      <c r="E199" s="188"/>
      <c r="F199" s="188"/>
      <c r="G199" s="355"/>
      <c r="H199" s="188"/>
      <c r="I199" s="355"/>
      <c r="J199" s="188"/>
      <c r="K199" s="404"/>
      <c r="L199" s="251"/>
      <c r="N199" s="356"/>
      <c r="O199" s="356"/>
      <c r="P199" s="356"/>
      <c r="Q199" s="356"/>
      <c r="R199" s="356">
        <f t="shared" si="9"/>
        <v>0</v>
      </c>
    </row>
    <row r="200" spans="1:18" s="346" customFormat="1" ht="89.25">
      <c r="A200" s="186" t="s">
        <v>3180</v>
      </c>
      <c r="B200" s="448" t="s">
        <v>10300</v>
      </c>
      <c r="C200" s="448">
        <v>87535</v>
      </c>
      <c r="D200" s="462" t="s">
        <v>2821</v>
      </c>
      <c r="E200" s="349" t="s">
        <v>112</v>
      </c>
      <c r="F200" s="319">
        <v>49.49</v>
      </c>
      <c r="G200" s="398" t="s">
        <v>21507</v>
      </c>
      <c r="H200" s="352" t="s">
        <v>13437</v>
      </c>
      <c r="I200" s="398">
        <v>32.472390000000004</v>
      </c>
      <c r="J200" s="355">
        <v>1607.0585811000003</v>
      </c>
      <c r="K200" s="404"/>
      <c r="L200" s="251"/>
      <c r="N200" s="356"/>
      <c r="O200" s="356"/>
      <c r="P200" s="356"/>
      <c r="Q200" s="356"/>
      <c r="R200" s="356">
        <f t="shared" si="9"/>
        <v>1607.0585811000003</v>
      </c>
    </row>
    <row r="201" spans="1:18" s="346" customFormat="1" ht="15.75">
      <c r="A201" s="356"/>
      <c r="B201" s="349"/>
      <c r="C201" s="349"/>
      <c r="D201" s="463"/>
      <c r="E201" s="349"/>
      <c r="F201" s="352"/>
      <c r="G201" s="352"/>
      <c r="H201" s="352"/>
      <c r="I201" s="352"/>
      <c r="J201" s="355"/>
      <c r="K201" s="404"/>
      <c r="L201" s="251"/>
      <c r="N201" s="356"/>
      <c r="O201" s="356"/>
      <c r="P201" s="356"/>
      <c r="Q201" s="356"/>
      <c r="R201" s="356">
        <f t="shared" si="9"/>
        <v>0</v>
      </c>
    </row>
    <row r="202" spans="1:18" s="346" customFormat="1" ht="15.75">
      <c r="A202" s="356"/>
      <c r="B202" s="188" t="s">
        <v>10301</v>
      </c>
      <c r="C202" s="188"/>
      <c r="D202" s="459" t="s">
        <v>10302</v>
      </c>
      <c r="E202" s="188"/>
      <c r="F202" s="188"/>
      <c r="G202" s="355"/>
      <c r="H202" s="188"/>
      <c r="I202" s="355"/>
      <c r="J202" s="188"/>
      <c r="K202" s="404"/>
      <c r="L202" s="251"/>
      <c r="N202" s="356"/>
      <c r="O202" s="356"/>
      <c r="P202" s="356"/>
      <c r="Q202" s="356"/>
      <c r="R202" s="356">
        <f t="shared" si="9"/>
        <v>0</v>
      </c>
    </row>
    <row r="203" spans="1:18" s="346" customFormat="1" ht="81" customHeight="1">
      <c r="A203" s="186" t="s">
        <v>3180</v>
      </c>
      <c r="B203" s="448" t="s">
        <v>10303</v>
      </c>
      <c r="C203" s="448">
        <v>87529</v>
      </c>
      <c r="D203" s="462" t="s">
        <v>139</v>
      </c>
      <c r="E203" s="349" t="s">
        <v>112</v>
      </c>
      <c r="F203" s="319">
        <v>171.36</v>
      </c>
      <c r="G203" s="398" t="s">
        <v>19900</v>
      </c>
      <c r="H203" s="352" t="s">
        <v>13437</v>
      </c>
      <c r="I203" s="398">
        <v>37.950972</v>
      </c>
      <c r="J203" s="355">
        <v>6503.2785619200004</v>
      </c>
      <c r="K203" s="404"/>
      <c r="L203" s="251"/>
      <c r="N203" s="356"/>
      <c r="O203" s="356"/>
      <c r="P203" s="356"/>
      <c r="Q203" s="356"/>
      <c r="R203" s="356">
        <f t="shared" si="9"/>
        <v>6503.2785619200004</v>
      </c>
    </row>
    <row r="204" spans="1:18" s="346" customFormat="1" ht="15.75">
      <c r="A204" s="356"/>
      <c r="B204" s="349"/>
      <c r="C204" s="349"/>
      <c r="D204" s="463"/>
      <c r="E204" s="349"/>
      <c r="F204" s="352"/>
      <c r="G204" s="352"/>
      <c r="H204" s="352"/>
      <c r="I204" s="352"/>
      <c r="J204" s="355"/>
      <c r="K204" s="404"/>
      <c r="L204" s="251"/>
      <c r="N204" s="356"/>
      <c r="O204" s="356"/>
      <c r="P204" s="356"/>
      <c r="Q204" s="356"/>
      <c r="R204" s="356">
        <f t="shared" si="9"/>
        <v>0</v>
      </c>
    </row>
    <row r="205" spans="1:18" s="346" customFormat="1" ht="15.75">
      <c r="A205" s="356"/>
      <c r="B205" s="188" t="s">
        <v>10304</v>
      </c>
      <c r="C205" s="188"/>
      <c r="D205" s="459" t="s">
        <v>10305</v>
      </c>
      <c r="E205" s="188"/>
      <c r="F205" s="188"/>
      <c r="G205" s="355"/>
      <c r="H205" s="188"/>
      <c r="I205" s="355"/>
      <c r="J205" s="188"/>
      <c r="K205" s="404"/>
      <c r="L205" s="251"/>
      <c r="N205" s="356"/>
      <c r="O205" s="356"/>
      <c r="P205" s="356"/>
      <c r="Q205" s="356"/>
      <c r="R205" s="356">
        <f t="shared" si="9"/>
        <v>0</v>
      </c>
    </row>
    <row r="206" spans="1:18" s="346" customFormat="1" ht="63.75">
      <c r="A206" s="186" t="s">
        <v>3180</v>
      </c>
      <c r="B206" s="448" t="s">
        <v>10306</v>
      </c>
      <c r="C206" s="448">
        <v>87271</v>
      </c>
      <c r="D206" s="462" t="s">
        <v>2925</v>
      </c>
      <c r="E206" s="349" t="s">
        <v>112</v>
      </c>
      <c r="F206" s="319">
        <v>40.98</v>
      </c>
      <c r="G206" s="398" t="s">
        <v>15872</v>
      </c>
      <c r="H206" s="352" t="s">
        <v>13437</v>
      </c>
      <c r="I206" s="398">
        <v>72.104427999999999</v>
      </c>
      <c r="J206" s="355">
        <v>2954.8394594399997</v>
      </c>
      <c r="K206" s="404"/>
      <c r="L206" s="251"/>
      <c r="N206" s="356"/>
      <c r="O206" s="356"/>
      <c r="P206" s="356"/>
      <c r="Q206" s="356"/>
      <c r="R206" s="356">
        <f t="shared" si="9"/>
        <v>2954.8394594399997</v>
      </c>
    </row>
    <row r="207" spans="1:18" s="346" customFormat="1" ht="15.75">
      <c r="A207" s="356"/>
      <c r="B207" s="349"/>
      <c r="C207" s="349"/>
      <c r="D207" s="463"/>
      <c r="E207" s="349"/>
      <c r="F207" s="352"/>
      <c r="G207" s="352"/>
      <c r="H207" s="352"/>
      <c r="I207" s="398"/>
      <c r="J207" s="355"/>
      <c r="K207" s="404"/>
      <c r="L207" s="251"/>
      <c r="N207" s="356"/>
      <c r="O207" s="356"/>
      <c r="P207" s="356"/>
      <c r="Q207" s="356"/>
      <c r="R207" s="356">
        <f t="shared" si="9"/>
        <v>0</v>
      </c>
    </row>
    <row r="208" spans="1:18" s="346" customFormat="1" ht="15.75">
      <c r="A208" s="356"/>
      <c r="B208" s="188" t="s">
        <v>10307</v>
      </c>
      <c r="C208" s="188"/>
      <c r="D208" s="459" t="s">
        <v>10308</v>
      </c>
      <c r="E208" s="188"/>
      <c r="F208" s="188"/>
      <c r="G208" s="355"/>
      <c r="H208" s="188"/>
      <c r="I208" s="355"/>
      <c r="J208" s="188"/>
      <c r="K208" s="404"/>
      <c r="L208" s="251"/>
      <c r="N208" s="356"/>
      <c r="O208" s="356"/>
      <c r="P208" s="356"/>
      <c r="Q208" s="356"/>
      <c r="R208" s="356">
        <f t="shared" si="9"/>
        <v>0</v>
      </c>
    </row>
    <row r="209" spans="1:18" s="346" customFormat="1" ht="15.75">
      <c r="A209" s="356"/>
      <c r="B209" s="188" t="s">
        <v>10309</v>
      </c>
      <c r="C209" s="188"/>
      <c r="D209" s="459" t="s">
        <v>10310</v>
      </c>
      <c r="E209" s="188"/>
      <c r="F209" s="188"/>
      <c r="G209" s="355"/>
      <c r="H209" s="188"/>
      <c r="I209" s="355"/>
      <c r="J209" s="188"/>
      <c r="K209" s="404"/>
      <c r="L209" s="251"/>
      <c r="N209" s="356"/>
      <c r="O209" s="356"/>
      <c r="P209" s="356"/>
      <c r="Q209" s="356"/>
      <c r="R209" s="356">
        <f t="shared" si="9"/>
        <v>0</v>
      </c>
    </row>
    <row r="210" spans="1:18" s="346" customFormat="1" ht="38.25">
      <c r="A210" s="186" t="s">
        <v>3180</v>
      </c>
      <c r="B210" s="448" t="s">
        <v>10311</v>
      </c>
      <c r="C210" s="349">
        <v>96114</v>
      </c>
      <c r="D210" s="462" t="s">
        <v>2940</v>
      </c>
      <c r="E210" s="349" t="s">
        <v>112</v>
      </c>
      <c r="F210" s="182">
        <v>236.2</v>
      </c>
      <c r="G210" s="398" t="s">
        <v>18157</v>
      </c>
      <c r="H210" s="352" t="s">
        <v>13437</v>
      </c>
      <c r="I210" s="398">
        <v>71.838359999999994</v>
      </c>
      <c r="J210" s="355">
        <v>16968.220631999997</v>
      </c>
      <c r="K210" s="404"/>
      <c r="L210" s="251"/>
      <c r="N210" s="356"/>
      <c r="O210" s="356"/>
      <c r="P210" s="356"/>
      <c r="Q210" s="356"/>
      <c r="R210" s="356">
        <f t="shared" si="9"/>
        <v>16968.220631999997</v>
      </c>
    </row>
    <row r="211" spans="1:18" s="346" customFormat="1" ht="15.75">
      <c r="A211" s="356"/>
      <c r="B211" s="349"/>
      <c r="C211" s="349"/>
      <c r="D211" s="463"/>
      <c r="E211" s="349"/>
      <c r="F211" s="352"/>
      <c r="G211" s="352"/>
      <c r="H211" s="352"/>
      <c r="I211" s="352"/>
      <c r="J211" s="355"/>
      <c r="K211" s="404"/>
      <c r="L211" s="251"/>
      <c r="N211" s="356"/>
      <c r="O211" s="356"/>
      <c r="P211" s="356"/>
      <c r="Q211" s="356"/>
      <c r="R211" s="356">
        <f t="shared" si="9"/>
        <v>0</v>
      </c>
    </row>
    <row r="212" spans="1:18" s="346" customFormat="1" ht="15.75">
      <c r="A212" s="356"/>
      <c r="B212" s="188" t="s">
        <v>9795</v>
      </c>
      <c r="C212" s="188"/>
      <c r="D212" s="459" t="s">
        <v>113</v>
      </c>
      <c r="E212" s="188"/>
      <c r="F212" s="188"/>
      <c r="G212" s="355"/>
      <c r="H212" s="188"/>
      <c r="I212" s="355"/>
      <c r="J212" s="188"/>
      <c r="K212" s="404"/>
      <c r="L212" s="251"/>
      <c r="N212" s="356"/>
      <c r="O212" s="356"/>
      <c r="P212" s="356"/>
      <c r="Q212" s="356"/>
      <c r="R212" s="356">
        <f t="shared" si="9"/>
        <v>0</v>
      </c>
    </row>
    <row r="213" spans="1:18" s="346" customFormat="1" ht="15.75">
      <c r="A213" s="356"/>
      <c r="B213" s="188" t="s">
        <v>10312</v>
      </c>
      <c r="C213" s="188"/>
      <c r="D213" s="459" t="s">
        <v>10313</v>
      </c>
      <c r="E213" s="188"/>
      <c r="F213" s="188"/>
      <c r="G213" s="355"/>
      <c r="H213" s="188"/>
      <c r="I213" s="355"/>
      <c r="J213" s="188"/>
      <c r="K213" s="404"/>
      <c r="L213" s="251"/>
      <c r="N213" s="356"/>
      <c r="O213" s="356"/>
      <c r="P213" s="356"/>
      <c r="Q213" s="356"/>
      <c r="R213" s="356">
        <f t="shared" si="9"/>
        <v>0</v>
      </c>
    </row>
    <row r="214" spans="1:18" s="346" customFormat="1" ht="25.5">
      <c r="A214" s="186" t="s">
        <v>3180</v>
      </c>
      <c r="B214" s="448" t="s">
        <v>10470</v>
      </c>
      <c r="C214" s="448">
        <v>88497</v>
      </c>
      <c r="D214" s="462" t="s">
        <v>140</v>
      </c>
      <c r="E214" s="349" t="s">
        <v>112</v>
      </c>
      <c r="F214" s="319">
        <v>171.36</v>
      </c>
      <c r="G214" s="398" t="s">
        <v>13425</v>
      </c>
      <c r="H214" s="352" t="s">
        <v>13437</v>
      </c>
      <c r="I214" s="398">
        <v>16.605062</v>
      </c>
      <c r="J214" s="355">
        <v>2845.4434243200003</v>
      </c>
      <c r="K214" s="404"/>
      <c r="L214" s="251"/>
      <c r="N214" s="356"/>
      <c r="O214" s="356"/>
      <c r="P214" s="356"/>
      <c r="Q214" s="356"/>
      <c r="R214" s="356">
        <f t="shared" ref="R214:R272" si="10">I214*F214</f>
        <v>2845.4434243200003</v>
      </c>
    </row>
    <row r="215" spans="1:18" s="346" customFormat="1" ht="25.5">
      <c r="A215" s="186" t="s">
        <v>3180</v>
      </c>
      <c r="B215" s="448" t="s">
        <v>10314</v>
      </c>
      <c r="C215" s="448">
        <v>88496</v>
      </c>
      <c r="D215" s="462" t="s">
        <v>136</v>
      </c>
      <c r="E215" s="349" t="s">
        <v>112</v>
      </c>
      <c r="F215" s="319">
        <v>236.2</v>
      </c>
      <c r="G215" s="398" t="s">
        <v>20017</v>
      </c>
      <c r="H215" s="352" t="s">
        <v>13437</v>
      </c>
      <c r="I215" s="398">
        <v>30.271282000000003</v>
      </c>
      <c r="J215" s="355">
        <v>7150.0768084000001</v>
      </c>
      <c r="K215" s="404"/>
      <c r="L215" s="251"/>
      <c r="N215" s="356"/>
      <c r="O215" s="356"/>
      <c r="P215" s="356"/>
      <c r="Q215" s="356"/>
      <c r="R215" s="356">
        <f t="shared" si="10"/>
        <v>7150.0768084000001</v>
      </c>
    </row>
    <row r="216" spans="1:18" s="346" customFormat="1" ht="15.75">
      <c r="A216" s="356"/>
      <c r="B216" s="349"/>
      <c r="C216" s="349"/>
      <c r="D216" s="463"/>
      <c r="E216" s="349"/>
      <c r="F216" s="352"/>
      <c r="G216" s="352"/>
      <c r="H216" s="352"/>
      <c r="I216" s="352"/>
      <c r="J216" s="355"/>
      <c r="K216" s="404"/>
      <c r="L216" s="251"/>
      <c r="N216" s="356"/>
      <c r="O216" s="356"/>
      <c r="P216" s="356"/>
      <c r="Q216" s="356"/>
      <c r="R216" s="356">
        <f t="shared" si="10"/>
        <v>0</v>
      </c>
    </row>
    <row r="217" spans="1:18" s="346" customFormat="1" ht="25.5">
      <c r="A217" s="356"/>
      <c r="B217" s="188" t="s">
        <v>10315</v>
      </c>
      <c r="C217" s="188"/>
      <c r="D217" s="459" t="s">
        <v>10316</v>
      </c>
      <c r="E217" s="188"/>
      <c r="F217" s="188"/>
      <c r="G217" s="355"/>
      <c r="H217" s="188"/>
      <c r="I217" s="355"/>
      <c r="J217" s="188"/>
      <c r="K217" s="404"/>
      <c r="L217" s="251"/>
      <c r="N217" s="356"/>
      <c r="O217" s="356"/>
      <c r="P217" s="356"/>
      <c r="Q217" s="356"/>
      <c r="R217" s="356">
        <f t="shared" si="10"/>
        <v>0</v>
      </c>
    </row>
    <row r="218" spans="1:18" s="346" customFormat="1" ht="63.75">
      <c r="A218" s="186" t="s">
        <v>3180</v>
      </c>
      <c r="B218" s="448" t="s">
        <v>10317</v>
      </c>
      <c r="C218" s="448">
        <v>100761</v>
      </c>
      <c r="D218" s="462" t="s">
        <v>15665</v>
      </c>
      <c r="E218" s="349" t="s">
        <v>112</v>
      </c>
      <c r="F218" s="352">
        <v>287.79000000000002</v>
      </c>
      <c r="G218" s="398" t="s">
        <v>21411</v>
      </c>
      <c r="H218" s="352" t="s">
        <v>13437</v>
      </c>
      <c r="I218" s="398">
        <v>47.831769999999999</v>
      </c>
      <c r="J218" s="355">
        <v>13765.5050883</v>
      </c>
      <c r="K218" s="404"/>
      <c r="L218" s="251"/>
      <c r="M218" s="346" t="s">
        <v>13447</v>
      </c>
      <c r="N218" s="356"/>
      <c r="O218" s="356"/>
      <c r="P218" s="356"/>
      <c r="Q218" s="356"/>
      <c r="R218" s="356">
        <f t="shared" si="10"/>
        <v>13765.5050883</v>
      </c>
    </row>
    <row r="219" spans="1:18" s="346" customFormat="1" ht="15.75">
      <c r="A219" s="186"/>
      <c r="B219" s="448"/>
      <c r="C219" s="448"/>
      <c r="D219" s="463"/>
      <c r="E219" s="349"/>
      <c r="F219" s="352"/>
      <c r="G219" s="352"/>
      <c r="H219" s="352"/>
      <c r="I219" s="398"/>
      <c r="J219" s="355"/>
      <c r="K219" s="404"/>
      <c r="L219" s="251"/>
      <c r="N219" s="356"/>
      <c r="O219" s="356"/>
      <c r="P219" s="356"/>
      <c r="Q219" s="356"/>
      <c r="R219" s="356">
        <f t="shared" si="10"/>
        <v>0</v>
      </c>
    </row>
    <row r="220" spans="1:18" s="346" customFormat="1" ht="25.5">
      <c r="A220" s="186"/>
      <c r="B220" s="188" t="s">
        <v>10318</v>
      </c>
      <c r="C220" s="188"/>
      <c r="D220" s="459" t="s">
        <v>10319</v>
      </c>
      <c r="E220" s="349"/>
      <c r="F220" s="352"/>
      <c r="G220" s="352"/>
      <c r="H220" s="352"/>
      <c r="I220" s="398"/>
      <c r="J220" s="355"/>
      <c r="K220" s="404"/>
      <c r="L220" s="251"/>
      <c r="N220" s="356"/>
      <c r="O220" s="356"/>
      <c r="P220" s="356"/>
      <c r="Q220" s="356"/>
      <c r="R220" s="356">
        <f t="shared" si="10"/>
        <v>0</v>
      </c>
    </row>
    <row r="221" spans="1:18" s="346" customFormat="1" ht="38.25">
      <c r="A221" s="186" t="s">
        <v>3180</v>
      </c>
      <c r="B221" s="448" t="s">
        <v>10320</v>
      </c>
      <c r="C221" s="448">
        <v>88489</v>
      </c>
      <c r="D221" s="462" t="s">
        <v>143</v>
      </c>
      <c r="E221" s="349" t="s">
        <v>112</v>
      </c>
      <c r="F221" s="319">
        <v>419.8</v>
      </c>
      <c r="G221" s="398" t="s">
        <v>13288</v>
      </c>
      <c r="H221" s="352" t="s">
        <v>13437</v>
      </c>
      <c r="I221" s="398">
        <v>15.286816000000002</v>
      </c>
      <c r="J221" s="355">
        <v>6417.4053568000008</v>
      </c>
      <c r="K221" s="404"/>
      <c r="L221" s="251"/>
      <c r="N221" s="356"/>
      <c r="O221" s="356"/>
      <c r="P221" s="356"/>
      <c r="Q221" s="356"/>
      <c r="R221" s="356">
        <f t="shared" si="10"/>
        <v>6417.4053568000008</v>
      </c>
    </row>
    <row r="222" spans="1:18" s="346" customFormat="1" ht="38.25">
      <c r="A222" s="186" t="s">
        <v>3180</v>
      </c>
      <c r="B222" s="448" t="s">
        <v>10471</v>
      </c>
      <c r="C222" s="448">
        <v>88488</v>
      </c>
      <c r="D222" s="462" t="s">
        <v>137</v>
      </c>
      <c r="E222" s="349" t="s">
        <v>112</v>
      </c>
      <c r="F222" s="319">
        <v>242.29</v>
      </c>
      <c r="G222" s="398" t="s">
        <v>9110</v>
      </c>
      <c r="H222" s="352" t="s">
        <v>13437</v>
      </c>
      <c r="I222" s="398">
        <v>17.427454000000001</v>
      </c>
      <c r="J222" s="355">
        <v>4222.4978296600002</v>
      </c>
      <c r="K222" s="404"/>
      <c r="L222" s="251"/>
      <c r="N222" s="356"/>
      <c r="O222" s="356"/>
      <c r="P222" s="356"/>
      <c r="Q222" s="356"/>
      <c r="R222" s="356">
        <f t="shared" si="10"/>
        <v>4222.4978296600002</v>
      </c>
    </row>
    <row r="223" spans="1:18" s="346" customFormat="1" ht="15.75">
      <c r="A223" s="186"/>
      <c r="B223" s="448"/>
      <c r="C223" s="448"/>
      <c r="D223" s="463"/>
      <c r="E223" s="349"/>
      <c r="F223" s="319"/>
      <c r="G223" s="319"/>
      <c r="H223" s="319"/>
      <c r="I223" s="398"/>
      <c r="J223" s="355"/>
      <c r="K223" s="404"/>
      <c r="L223" s="251"/>
      <c r="N223" s="356"/>
      <c r="O223" s="356"/>
      <c r="P223" s="356"/>
      <c r="Q223" s="356"/>
      <c r="R223" s="356">
        <f t="shared" si="10"/>
        <v>0</v>
      </c>
    </row>
    <row r="224" spans="1:18" s="346" customFormat="1" ht="25.5">
      <c r="A224" s="186"/>
      <c r="B224" s="188" t="s">
        <v>10321</v>
      </c>
      <c r="C224" s="188"/>
      <c r="D224" s="459" t="s">
        <v>10322</v>
      </c>
      <c r="E224" s="349"/>
      <c r="F224" s="319"/>
      <c r="G224" s="319"/>
      <c r="H224" s="319"/>
      <c r="I224" s="398"/>
      <c r="J224" s="355"/>
      <c r="L224" s="251"/>
      <c r="N224" s="356"/>
      <c r="O224" s="356"/>
      <c r="P224" s="356"/>
      <c r="Q224" s="356"/>
      <c r="R224" s="356">
        <f t="shared" si="10"/>
        <v>0</v>
      </c>
    </row>
    <row r="225" spans="1:18" s="346" customFormat="1" ht="38.25">
      <c r="A225" s="186" t="s">
        <v>3180</v>
      </c>
      <c r="B225" s="448" t="s">
        <v>10472</v>
      </c>
      <c r="C225" s="448">
        <v>88489</v>
      </c>
      <c r="D225" s="462" t="s">
        <v>143</v>
      </c>
      <c r="E225" s="349" t="s">
        <v>112</v>
      </c>
      <c r="F225" s="319">
        <v>179.53</v>
      </c>
      <c r="G225" s="398" t="s">
        <v>13288</v>
      </c>
      <c r="H225" s="352" t="s">
        <v>13437</v>
      </c>
      <c r="I225" s="398">
        <v>15.286816000000002</v>
      </c>
      <c r="J225" s="355">
        <v>2744.4420764800002</v>
      </c>
      <c r="L225" s="251"/>
      <c r="N225" s="356"/>
      <c r="O225" s="356"/>
      <c r="P225" s="356"/>
      <c r="Q225" s="356"/>
      <c r="R225" s="356">
        <f t="shared" si="10"/>
        <v>2744.4420764800002</v>
      </c>
    </row>
    <row r="226" spans="1:18" s="346" customFormat="1">
      <c r="A226" s="356"/>
      <c r="B226" s="188"/>
      <c r="C226" s="188"/>
      <c r="D226" s="459"/>
      <c r="E226" s="188"/>
      <c r="F226" s="188"/>
      <c r="G226" s="355"/>
      <c r="H226" s="188"/>
      <c r="I226" s="355"/>
      <c r="J226" s="355"/>
      <c r="L226" s="251"/>
      <c r="N226" s="356"/>
      <c r="O226" s="356"/>
      <c r="P226" s="356"/>
      <c r="Q226" s="356"/>
      <c r="R226" s="356">
        <f t="shared" si="10"/>
        <v>0</v>
      </c>
    </row>
    <row r="227" spans="1:18" s="346" customFormat="1">
      <c r="A227" s="356"/>
      <c r="B227" s="188" t="s">
        <v>10323</v>
      </c>
      <c r="C227" s="188"/>
      <c r="D227" s="459" t="s">
        <v>10324</v>
      </c>
      <c r="E227" s="188"/>
      <c r="F227" s="188"/>
      <c r="G227" s="355"/>
      <c r="H227" s="188"/>
      <c r="I227" s="355"/>
      <c r="J227" s="188"/>
      <c r="L227" s="251"/>
      <c r="N227" s="356"/>
      <c r="O227" s="356"/>
      <c r="P227" s="356"/>
      <c r="Q227" s="356"/>
      <c r="R227" s="356">
        <f t="shared" si="10"/>
        <v>0</v>
      </c>
    </row>
    <row r="228" spans="1:18" s="346" customFormat="1">
      <c r="A228" s="356"/>
      <c r="B228" s="188" t="s">
        <v>10325</v>
      </c>
      <c r="C228" s="188"/>
      <c r="D228" s="459" t="s">
        <v>10326</v>
      </c>
      <c r="E228" s="188"/>
      <c r="F228" s="188"/>
      <c r="G228" s="355"/>
      <c r="H228" s="188"/>
      <c r="I228" s="355"/>
      <c r="J228" s="188"/>
      <c r="L228" s="251"/>
      <c r="N228" s="356"/>
      <c r="O228" s="356"/>
      <c r="P228" s="356"/>
      <c r="Q228" s="356"/>
      <c r="R228" s="356">
        <f t="shared" si="10"/>
        <v>0</v>
      </c>
    </row>
    <row r="229" spans="1:18" s="346" customFormat="1" ht="25.5">
      <c r="A229" s="186" t="s">
        <v>3181</v>
      </c>
      <c r="B229" s="448" t="s">
        <v>10327</v>
      </c>
      <c r="C229" s="448" t="s">
        <v>10341</v>
      </c>
      <c r="D229" s="462" t="s">
        <v>10335</v>
      </c>
      <c r="E229" s="349" t="s">
        <v>5</v>
      </c>
      <c r="F229" s="319">
        <v>131.27000000000001</v>
      </c>
      <c r="G229" s="398">
        <v>29.437419999999999</v>
      </c>
      <c r="H229" s="352" t="s">
        <v>13437</v>
      </c>
      <c r="I229" s="398">
        <v>35.601615748</v>
      </c>
      <c r="J229" s="355">
        <v>4673.42409923996</v>
      </c>
      <c r="L229" s="251"/>
      <c r="N229" s="356"/>
      <c r="O229" s="356"/>
      <c r="P229" s="356"/>
      <c r="Q229" s="356"/>
      <c r="R229" s="356">
        <f t="shared" si="10"/>
        <v>4673.42409923996</v>
      </c>
    </row>
    <row r="230" spans="1:18" s="346" customFormat="1">
      <c r="A230" s="356"/>
      <c r="B230" s="349"/>
      <c r="C230" s="349"/>
      <c r="D230" s="463"/>
      <c r="E230" s="349"/>
      <c r="F230" s="352"/>
      <c r="G230" s="352"/>
      <c r="H230" s="352"/>
      <c r="I230" s="352"/>
      <c r="J230" s="355"/>
      <c r="L230" s="251"/>
      <c r="N230" s="356"/>
      <c r="O230" s="356"/>
      <c r="P230" s="356"/>
      <c r="Q230" s="356"/>
      <c r="R230" s="356">
        <f t="shared" si="10"/>
        <v>0</v>
      </c>
    </row>
    <row r="231" spans="1:18" s="346" customFormat="1">
      <c r="A231" s="356"/>
      <c r="B231" s="188" t="s">
        <v>10328</v>
      </c>
      <c r="C231" s="188"/>
      <c r="D231" s="459" t="s">
        <v>10329</v>
      </c>
      <c r="E231" s="188"/>
      <c r="F231" s="188"/>
      <c r="G231" s="355"/>
      <c r="H231" s="188"/>
      <c r="I231" s="355"/>
      <c r="J231" s="188"/>
      <c r="L231" s="251"/>
      <c r="N231" s="356"/>
      <c r="O231" s="356"/>
      <c r="P231" s="356"/>
      <c r="Q231" s="356"/>
      <c r="R231" s="356">
        <f t="shared" si="10"/>
        <v>0</v>
      </c>
    </row>
    <row r="232" spans="1:18" s="346" customFormat="1" ht="25.5">
      <c r="A232" s="186" t="s">
        <v>3181</v>
      </c>
      <c r="B232" s="448" t="s">
        <v>10330</v>
      </c>
      <c r="C232" s="448" t="s">
        <v>10344</v>
      </c>
      <c r="D232" s="462" t="s">
        <v>10342</v>
      </c>
      <c r="E232" s="349" t="s">
        <v>5</v>
      </c>
      <c r="F232" s="319">
        <v>5.6700000000000008</v>
      </c>
      <c r="G232" s="398">
        <v>93.194800000000001</v>
      </c>
      <c r="H232" s="352" t="s">
        <v>13437</v>
      </c>
      <c r="I232" s="398">
        <v>112.70979112000001</v>
      </c>
      <c r="J232" s="355">
        <v>639.06451565040015</v>
      </c>
      <c r="L232" s="251"/>
      <c r="N232" s="356"/>
      <c r="O232" s="356"/>
      <c r="P232" s="356"/>
      <c r="Q232" s="356"/>
      <c r="R232" s="356">
        <f t="shared" si="10"/>
        <v>639.06451565040015</v>
      </c>
    </row>
    <row r="233" spans="1:18" s="346" customFormat="1">
      <c r="A233" s="356"/>
      <c r="B233" s="349"/>
      <c r="C233" s="349"/>
      <c r="D233" s="463"/>
      <c r="E233" s="349"/>
      <c r="F233" s="352"/>
      <c r="G233" s="352"/>
      <c r="H233" s="352"/>
      <c r="I233" s="352"/>
      <c r="J233" s="355"/>
      <c r="L233" s="251"/>
      <c r="N233" s="356"/>
      <c r="O233" s="356"/>
      <c r="P233" s="356"/>
      <c r="Q233" s="356"/>
      <c r="R233" s="356">
        <f t="shared" si="10"/>
        <v>0</v>
      </c>
    </row>
    <row r="234" spans="1:18" s="346" customFormat="1">
      <c r="A234" s="356"/>
      <c r="B234" s="349"/>
      <c r="C234" s="349"/>
      <c r="D234" s="463"/>
      <c r="E234" s="349"/>
      <c r="F234" s="352"/>
      <c r="G234" s="352"/>
      <c r="H234" s="352"/>
      <c r="I234" s="352"/>
      <c r="J234" s="355"/>
      <c r="L234" s="251"/>
      <c r="N234" s="356"/>
      <c r="O234" s="356"/>
      <c r="P234" s="356"/>
      <c r="Q234" s="356"/>
      <c r="R234" s="356">
        <f t="shared" si="10"/>
        <v>0</v>
      </c>
    </row>
    <row r="235" spans="1:18" s="346" customFormat="1">
      <c r="A235" s="356"/>
      <c r="B235" s="188" t="s">
        <v>9800</v>
      </c>
      <c r="C235" s="188"/>
      <c r="D235" s="459" t="s">
        <v>8801</v>
      </c>
      <c r="E235" s="188"/>
      <c r="F235" s="188"/>
      <c r="G235" s="355"/>
      <c r="H235" s="188"/>
      <c r="I235" s="355"/>
      <c r="J235" s="188"/>
      <c r="L235" s="251"/>
      <c r="N235" s="356"/>
      <c r="O235" s="356"/>
      <c r="P235" s="356"/>
      <c r="Q235" s="356"/>
      <c r="R235" s="356">
        <f t="shared" si="10"/>
        <v>0</v>
      </c>
    </row>
    <row r="236" spans="1:18" s="346" customFormat="1">
      <c r="A236" s="356"/>
      <c r="B236" s="188" t="s">
        <v>10331</v>
      </c>
      <c r="C236" s="188"/>
      <c r="D236" s="459" t="s">
        <v>10332</v>
      </c>
      <c r="E236" s="188"/>
      <c r="F236" s="188"/>
      <c r="G236" s="355"/>
      <c r="H236" s="188"/>
      <c r="I236" s="355"/>
      <c r="J236" s="188"/>
      <c r="L236" s="251"/>
      <c r="N236" s="356"/>
      <c r="O236" s="356"/>
      <c r="P236" s="356"/>
      <c r="Q236" s="356"/>
      <c r="R236" s="356">
        <f t="shared" si="10"/>
        <v>0</v>
      </c>
    </row>
    <row r="237" spans="1:18" s="346" customFormat="1" ht="51">
      <c r="A237" s="186" t="s">
        <v>3181</v>
      </c>
      <c r="B237" s="448" t="s">
        <v>10333</v>
      </c>
      <c r="C237" s="448" t="s">
        <v>10347</v>
      </c>
      <c r="D237" s="462" t="s">
        <v>10345</v>
      </c>
      <c r="E237" s="349" t="s">
        <v>58</v>
      </c>
      <c r="F237" s="319">
        <v>1</v>
      </c>
      <c r="G237" s="398">
        <v>166.26999999999998</v>
      </c>
      <c r="H237" s="352" t="s">
        <v>13437</v>
      </c>
      <c r="I237" s="398">
        <v>201.08693799999998</v>
      </c>
      <c r="J237" s="355">
        <v>201.08693799999998</v>
      </c>
      <c r="L237" s="251"/>
      <c r="N237" s="356"/>
      <c r="O237" s="356"/>
      <c r="P237" s="356"/>
      <c r="Q237" s="356"/>
      <c r="R237" s="356">
        <f t="shared" si="10"/>
        <v>201.08693799999998</v>
      </c>
    </row>
    <row r="238" spans="1:18" s="346" customFormat="1" ht="51">
      <c r="A238" s="186" t="s">
        <v>3181</v>
      </c>
      <c r="B238" s="448" t="s">
        <v>10473</v>
      </c>
      <c r="C238" s="448" t="s">
        <v>10350</v>
      </c>
      <c r="D238" s="462" t="s">
        <v>10348</v>
      </c>
      <c r="E238" s="349" t="s">
        <v>58</v>
      </c>
      <c r="F238" s="319">
        <v>1</v>
      </c>
      <c r="G238" s="398">
        <v>56.370000000000005</v>
      </c>
      <c r="H238" s="352" t="s">
        <v>13437</v>
      </c>
      <c r="I238" s="398">
        <v>68.173878000000002</v>
      </c>
      <c r="J238" s="355">
        <v>68.173878000000002</v>
      </c>
      <c r="L238" s="251"/>
      <c r="N238" s="356"/>
      <c r="O238" s="356"/>
      <c r="P238" s="356"/>
      <c r="Q238" s="356"/>
      <c r="R238" s="356">
        <f t="shared" si="10"/>
        <v>68.173878000000002</v>
      </c>
    </row>
    <row r="239" spans="1:18" s="346" customFormat="1" ht="51">
      <c r="A239" s="186" t="s">
        <v>3181</v>
      </c>
      <c r="B239" s="448" t="s">
        <v>10334</v>
      </c>
      <c r="C239" s="448" t="s">
        <v>9781</v>
      </c>
      <c r="D239" s="462" t="s">
        <v>10266</v>
      </c>
      <c r="E239" s="349" t="s">
        <v>5</v>
      </c>
      <c r="F239" s="319">
        <v>4.5</v>
      </c>
      <c r="G239" s="398">
        <v>245.27189581967212</v>
      </c>
      <c r="H239" s="352" t="s">
        <v>13437</v>
      </c>
      <c r="I239" s="398">
        <v>296.63183080431145</v>
      </c>
      <c r="J239" s="355">
        <v>1334.8432386194015</v>
      </c>
      <c r="L239" s="251"/>
      <c r="M239" s="346" t="s">
        <v>13446</v>
      </c>
      <c r="N239" s="356"/>
      <c r="O239" s="356"/>
      <c r="P239" s="356"/>
      <c r="Q239" s="356"/>
      <c r="R239" s="356">
        <f t="shared" si="10"/>
        <v>1334.8432386194015</v>
      </c>
    </row>
    <row r="240" spans="1:18" s="346" customFormat="1">
      <c r="A240" s="356"/>
      <c r="B240" s="188"/>
      <c r="C240" s="188"/>
      <c r="D240" s="464"/>
      <c r="E240" s="188"/>
      <c r="F240" s="188"/>
      <c r="G240" s="355"/>
      <c r="H240" s="188"/>
      <c r="I240" s="355"/>
      <c r="J240" s="355"/>
      <c r="L240" s="251"/>
      <c r="N240" s="356"/>
      <c r="O240" s="356"/>
      <c r="P240" s="356"/>
      <c r="Q240" s="356"/>
      <c r="R240" s="356">
        <f t="shared" si="10"/>
        <v>0</v>
      </c>
    </row>
    <row r="241" spans="1:18" s="346" customFormat="1">
      <c r="A241" s="356"/>
      <c r="B241" s="188" t="s">
        <v>10351</v>
      </c>
      <c r="C241" s="188"/>
      <c r="D241" s="459" t="s">
        <v>10352</v>
      </c>
      <c r="E241" s="188"/>
      <c r="F241" s="188"/>
      <c r="G241" s="355"/>
      <c r="H241" s="188"/>
      <c r="I241" s="355"/>
      <c r="J241" s="188"/>
      <c r="K241" s="374"/>
      <c r="L241" s="251"/>
      <c r="N241" s="356"/>
      <c r="O241" s="356"/>
      <c r="P241" s="356"/>
      <c r="Q241" s="356"/>
      <c r="R241" s="356">
        <f t="shared" si="10"/>
        <v>0</v>
      </c>
    </row>
    <row r="242" spans="1:18" s="346" customFormat="1" ht="38.25">
      <c r="A242" s="186" t="s">
        <v>3181</v>
      </c>
      <c r="B242" s="448" t="s">
        <v>10353</v>
      </c>
      <c r="C242" s="448" t="s">
        <v>10354</v>
      </c>
      <c r="D242" s="462" t="s">
        <v>10373</v>
      </c>
      <c r="E242" s="349" t="s">
        <v>10374</v>
      </c>
      <c r="F242" s="319">
        <v>3</v>
      </c>
      <c r="G242" s="398">
        <v>959.163185</v>
      </c>
      <c r="H242" s="352" t="s">
        <v>13437</v>
      </c>
      <c r="I242" s="398">
        <v>1160.011955939</v>
      </c>
      <c r="J242" s="355">
        <v>3480.0358678170001</v>
      </c>
      <c r="K242" s="375"/>
      <c r="L242" s="251"/>
      <c r="N242" s="356"/>
      <c r="O242" s="356"/>
      <c r="P242" s="356"/>
      <c r="Q242" s="356"/>
      <c r="R242" s="356">
        <f t="shared" si="10"/>
        <v>3480.0358678170001</v>
      </c>
    </row>
    <row r="243" spans="1:18" s="346" customFormat="1" ht="38.25">
      <c r="A243" s="186" t="s">
        <v>3181</v>
      </c>
      <c r="B243" s="448" t="s">
        <v>10474</v>
      </c>
      <c r="C243" s="448" t="s">
        <v>10360</v>
      </c>
      <c r="D243" s="462" t="s">
        <v>10389</v>
      </c>
      <c r="E243" s="349" t="s">
        <v>10374</v>
      </c>
      <c r="F243" s="319">
        <v>1</v>
      </c>
      <c r="G243" s="398">
        <v>220.54949499999998</v>
      </c>
      <c r="H243" s="352" t="s">
        <v>13437</v>
      </c>
      <c r="I243" s="398">
        <v>266.73255925299998</v>
      </c>
      <c r="J243" s="355">
        <v>266.73255925299998</v>
      </c>
      <c r="K243" s="375"/>
      <c r="L243" s="251"/>
      <c r="N243" s="356"/>
      <c r="O243" s="356"/>
      <c r="P243" s="356"/>
      <c r="Q243" s="356"/>
      <c r="R243" s="356">
        <f t="shared" si="10"/>
        <v>266.73255925299998</v>
      </c>
    </row>
    <row r="244" spans="1:18" s="346" customFormat="1" ht="38.25">
      <c r="A244" s="186" t="s">
        <v>3181</v>
      </c>
      <c r="B244" s="448" t="s">
        <v>10475</v>
      </c>
      <c r="C244" s="448" t="s">
        <v>10361</v>
      </c>
      <c r="D244" s="462" t="s">
        <v>10390</v>
      </c>
      <c r="E244" s="349" t="s">
        <v>10374</v>
      </c>
      <c r="F244" s="319">
        <v>4</v>
      </c>
      <c r="G244" s="398">
        <v>47.971499999999999</v>
      </c>
      <c r="H244" s="352" t="s">
        <v>13437</v>
      </c>
      <c r="I244" s="398">
        <v>58.016732099999999</v>
      </c>
      <c r="J244" s="355">
        <v>232.06692839999999</v>
      </c>
      <c r="K244" s="375"/>
      <c r="L244" s="251"/>
      <c r="N244" s="356"/>
      <c r="O244" s="356"/>
      <c r="P244" s="356"/>
      <c r="Q244" s="356"/>
      <c r="R244" s="356">
        <f t="shared" si="10"/>
        <v>232.06692839999999</v>
      </c>
    </row>
    <row r="245" spans="1:18" s="346" customFormat="1" ht="25.5">
      <c r="A245" s="186" t="s">
        <v>3181</v>
      </c>
      <c r="B245" s="448" t="s">
        <v>10362</v>
      </c>
      <c r="C245" s="448" t="s">
        <v>10394</v>
      </c>
      <c r="D245" s="462" t="s">
        <v>10392</v>
      </c>
      <c r="E245" s="349" t="s">
        <v>10374</v>
      </c>
      <c r="F245" s="319">
        <v>4</v>
      </c>
      <c r="G245" s="398">
        <v>49.791499999999999</v>
      </c>
      <c r="H245" s="352" t="s">
        <v>13437</v>
      </c>
      <c r="I245" s="398">
        <v>60.217840100000004</v>
      </c>
      <c r="J245" s="355">
        <v>240.87136040000001</v>
      </c>
      <c r="K245" s="375"/>
      <c r="L245" s="251"/>
      <c r="N245" s="356"/>
      <c r="O245" s="356"/>
      <c r="P245" s="356"/>
      <c r="Q245" s="356"/>
      <c r="R245" s="356">
        <f t="shared" si="10"/>
        <v>240.87136040000001</v>
      </c>
    </row>
    <row r="246" spans="1:18" s="346" customFormat="1" ht="25.5">
      <c r="A246" s="186" t="s">
        <v>3181</v>
      </c>
      <c r="B246" s="448" t="s">
        <v>10476</v>
      </c>
      <c r="C246" s="448" t="s">
        <v>10397</v>
      </c>
      <c r="D246" s="462" t="s">
        <v>10396</v>
      </c>
      <c r="E246" s="349" t="s">
        <v>10374</v>
      </c>
      <c r="F246" s="319">
        <v>4</v>
      </c>
      <c r="G246" s="398">
        <v>49.791499999999999</v>
      </c>
      <c r="H246" s="352" t="s">
        <v>13437</v>
      </c>
      <c r="I246" s="398">
        <v>60.217840100000004</v>
      </c>
      <c r="J246" s="355">
        <v>240.87136040000001</v>
      </c>
      <c r="K246" s="375"/>
      <c r="L246" s="251"/>
      <c r="N246" s="356"/>
      <c r="O246" s="356"/>
      <c r="P246" s="356"/>
      <c r="Q246" s="356"/>
      <c r="R246" s="356">
        <f t="shared" si="10"/>
        <v>240.87136040000001</v>
      </c>
    </row>
    <row r="247" spans="1:18" s="346" customFormat="1" ht="51">
      <c r="A247" s="186" t="s">
        <v>3181</v>
      </c>
      <c r="B247" s="448" t="s">
        <v>10363</v>
      </c>
      <c r="C247" s="448" t="s">
        <v>10400</v>
      </c>
      <c r="D247" s="462" t="s">
        <v>10403</v>
      </c>
      <c r="E247" s="349" t="s">
        <v>10374</v>
      </c>
      <c r="F247" s="319">
        <v>2</v>
      </c>
      <c r="G247" s="398">
        <v>101.22875999999999</v>
      </c>
      <c r="H247" s="352" t="s">
        <v>13437</v>
      </c>
      <c r="I247" s="398">
        <v>122.426062344</v>
      </c>
      <c r="J247" s="355">
        <v>244.852124688</v>
      </c>
      <c r="K247" s="375"/>
      <c r="L247" s="251"/>
      <c r="N247" s="356"/>
      <c r="O247" s="356"/>
      <c r="P247" s="356"/>
      <c r="Q247" s="356"/>
      <c r="R247" s="356">
        <f t="shared" si="10"/>
        <v>244.852124688</v>
      </c>
    </row>
    <row r="248" spans="1:18" s="346" customFormat="1" ht="25.5">
      <c r="A248" s="186" t="s">
        <v>3181</v>
      </c>
      <c r="B248" s="448" t="s">
        <v>10364</v>
      </c>
      <c r="C248" s="448" t="s">
        <v>10402</v>
      </c>
      <c r="D248" s="462" t="s">
        <v>10404</v>
      </c>
      <c r="E248" s="349" t="s">
        <v>10374</v>
      </c>
      <c r="F248" s="319">
        <v>1</v>
      </c>
      <c r="G248" s="398">
        <v>120.88786</v>
      </c>
      <c r="H248" s="352" t="s">
        <v>13437</v>
      </c>
      <c r="I248" s="398">
        <v>146.20177788399999</v>
      </c>
      <c r="J248" s="355">
        <v>146.20177788399999</v>
      </c>
      <c r="K248" s="405" t="s">
        <v>10356</v>
      </c>
      <c r="L248" s="251"/>
      <c r="N248" s="356"/>
      <c r="O248" s="356"/>
      <c r="P248" s="356"/>
      <c r="Q248" s="356"/>
      <c r="R248" s="356">
        <f t="shared" si="10"/>
        <v>146.20177788399999</v>
      </c>
    </row>
    <row r="249" spans="1:18" s="346" customFormat="1" ht="51">
      <c r="A249" s="186" t="s">
        <v>3181</v>
      </c>
      <c r="B249" s="448" t="s">
        <v>10477</v>
      </c>
      <c r="C249" s="448" t="s">
        <v>10407</v>
      </c>
      <c r="D249" s="462" t="s">
        <v>10408</v>
      </c>
      <c r="E249" s="349" t="s">
        <v>10374</v>
      </c>
      <c r="F249" s="319">
        <v>1</v>
      </c>
      <c r="G249" s="398">
        <v>230.87179999999998</v>
      </c>
      <c r="H249" s="352" t="s">
        <v>13437</v>
      </c>
      <c r="I249" s="398">
        <v>279.21635491999996</v>
      </c>
      <c r="J249" s="355">
        <v>279.21635491999996</v>
      </c>
      <c r="K249" s="405" t="s">
        <v>10357</v>
      </c>
      <c r="L249" s="251"/>
      <c r="N249" s="356"/>
      <c r="O249" s="356"/>
      <c r="P249" s="356"/>
      <c r="Q249" s="356"/>
      <c r="R249" s="356">
        <f t="shared" si="10"/>
        <v>279.21635491999996</v>
      </c>
    </row>
    <row r="250" spans="1:18" s="346" customFormat="1" ht="38.25">
      <c r="A250" s="186" t="s">
        <v>3181</v>
      </c>
      <c r="B250" s="448" t="s">
        <v>10365</v>
      </c>
      <c r="C250" s="448" t="s">
        <v>10416</v>
      </c>
      <c r="D250" s="462" t="s">
        <v>10418</v>
      </c>
      <c r="E250" s="349" t="s">
        <v>10374</v>
      </c>
      <c r="F250" s="319">
        <v>1</v>
      </c>
      <c r="G250" s="398">
        <v>1010.5799999999999</v>
      </c>
      <c r="H250" s="352" t="s">
        <v>13437</v>
      </c>
      <c r="I250" s="398">
        <v>1222.1954519999999</v>
      </c>
      <c r="J250" s="355">
        <v>1222.1954519999999</v>
      </c>
      <c r="K250" s="405" t="s">
        <v>10358</v>
      </c>
      <c r="L250" s="251"/>
      <c r="N250" s="356"/>
      <c r="O250" s="356"/>
      <c r="P250" s="356"/>
      <c r="Q250" s="356"/>
      <c r="R250" s="356">
        <f t="shared" si="10"/>
        <v>1222.1954519999999</v>
      </c>
    </row>
    <row r="251" spans="1:18" s="346" customFormat="1" ht="38.25">
      <c r="A251" s="186" t="s">
        <v>3181</v>
      </c>
      <c r="B251" s="448" t="s">
        <v>10478</v>
      </c>
      <c r="C251" s="448" t="s">
        <v>10355</v>
      </c>
      <c r="D251" s="462" t="s">
        <v>10519</v>
      </c>
      <c r="E251" s="349" t="s">
        <v>10374</v>
      </c>
      <c r="F251" s="319">
        <v>1</v>
      </c>
      <c r="G251" s="398">
        <v>927.56280000000004</v>
      </c>
      <c r="H251" s="352" t="s">
        <v>13437</v>
      </c>
      <c r="I251" s="398">
        <v>1121.7944503200001</v>
      </c>
      <c r="J251" s="355">
        <v>1121.7944503200001</v>
      </c>
      <c r="K251" s="405" t="s">
        <v>10359</v>
      </c>
      <c r="L251" s="251"/>
      <c r="N251" s="356"/>
      <c r="O251" s="356"/>
      <c r="P251" s="356"/>
      <c r="Q251" s="356"/>
      <c r="R251" s="356">
        <f t="shared" si="10"/>
        <v>1121.7944503200001</v>
      </c>
    </row>
    <row r="252" spans="1:18" s="346" customFormat="1" ht="38.25">
      <c r="A252" s="186" t="s">
        <v>3181</v>
      </c>
      <c r="B252" s="448" t="s">
        <v>10479</v>
      </c>
      <c r="C252" s="448" t="s">
        <v>10419</v>
      </c>
      <c r="D252" s="462" t="s">
        <v>10527</v>
      </c>
      <c r="E252" s="349" t="s">
        <v>10374</v>
      </c>
      <c r="F252" s="319">
        <v>1</v>
      </c>
      <c r="G252" s="398">
        <v>628.75331751724138</v>
      </c>
      <c r="H252" s="352" t="s">
        <v>13437</v>
      </c>
      <c r="I252" s="398">
        <v>760.41426220535175</v>
      </c>
      <c r="J252" s="355">
        <v>760.41426220535175</v>
      </c>
      <c r="K252" s="375" t="s">
        <v>10526</v>
      </c>
      <c r="L252" s="251"/>
      <c r="N252" s="356"/>
      <c r="O252" s="356"/>
      <c r="P252" s="356"/>
      <c r="Q252" s="356"/>
      <c r="R252" s="356">
        <f t="shared" si="10"/>
        <v>760.41426220535175</v>
      </c>
    </row>
    <row r="253" spans="1:18" s="346" customFormat="1" ht="76.5">
      <c r="A253" s="186" t="s">
        <v>3180</v>
      </c>
      <c r="B253" s="448" t="s">
        <v>10480</v>
      </c>
      <c r="C253" s="448">
        <v>86920</v>
      </c>
      <c r="D253" s="462" t="s">
        <v>11558</v>
      </c>
      <c r="E253" s="349" t="s">
        <v>58</v>
      </c>
      <c r="F253" s="319">
        <v>1</v>
      </c>
      <c r="G253" s="398" t="s">
        <v>20906</v>
      </c>
      <c r="H253" s="352" t="s">
        <v>13437</v>
      </c>
      <c r="I253" s="398">
        <v>937.53897400000005</v>
      </c>
      <c r="J253" s="355">
        <v>937.53897400000005</v>
      </c>
      <c r="K253" s="375"/>
      <c r="L253" s="251"/>
      <c r="N253" s="356"/>
      <c r="O253" s="356"/>
      <c r="P253" s="356"/>
      <c r="Q253" s="356"/>
      <c r="R253" s="356">
        <f t="shared" si="10"/>
        <v>937.53897400000005</v>
      </c>
    </row>
    <row r="254" spans="1:18" s="346" customFormat="1" ht="38.25">
      <c r="A254" s="186" t="s">
        <v>3181</v>
      </c>
      <c r="B254" s="448" t="s">
        <v>10481</v>
      </c>
      <c r="C254" s="448" t="s">
        <v>10428</v>
      </c>
      <c r="D254" s="462" t="s">
        <v>10427</v>
      </c>
      <c r="E254" s="349" t="s">
        <v>10374</v>
      </c>
      <c r="F254" s="319">
        <v>2</v>
      </c>
      <c r="G254" s="398">
        <v>79.811800000000005</v>
      </c>
      <c r="H254" s="352" t="s">
        <v>13437</v>
      </c>
      <c r="I254" s="398">
        <v>96.524390920000002</v>
      </c>
      <c r="J254" s="355">
        <v>193.04878184</v>
      </c>
      <c r="K254" s="375"/>
      <c r="L254" s="251"/>
      <c r="N254" s="356"/>
      <c r="O254" s="356"/>
      <c r="P254" s="356"/>
      <c r="Q254" s="356"/>
      <c r="R254" s="356">
        <f t="shared" si="10"/>
        <v>193.04878184</v>
      </c>
    </row>
    <row r="255" spans="1:18" s="346" customFormat="1" ht="25.5">
      <c r="A255" s="186" t="s">
        <v>3180</v>
      </c>
      <c r="B255" s="448" t="s">
        <v>10482</v>
      </c>
      <c r="C255" s="448">
        <v>86887</v>
      </c>
      <c r="D255" s="462" t="s">
        <v>11535</v>
      </c>
      <c r="E255" s="349" t="s">
        <v>58</v>
      </c>
      <c r="F255" s="319">
        <v>3</v>
      </c>
      <c r="G255" s="398" t="s">
        <v>20885</v>
      </c>
      <c r="H255" s="352" t="s">
        <v>13437</v>
      </c>
      <c r="I255" s="398">
        <v>50.274757999999999</v>
      </c>
      <c r="J255" s="355">
        <v>150.824274</v>
      </c>
      <c r="K255" s="375"/>
      <c r="L255" s="251"/>
      <c r="N255" s="356"/>
      <c r="O255" s="356"/>
      <c r="P255" s="356"/>
      <c r="Q255" s="356"/>
      <c r="R255" s="356">
        <f t="shared" si="10"/>
        <v>150.824274</v>
      </c>
    </row>
    <row r="256" spans="1:18" s="346" customFormat="1" ht="30.75" customHeight="1">
      <c r="A256" s="186" t="s">
        <v>3180</v>
      </c>
      <c r="B256" s="448" t="s">
        <v>10483</v>
      </c>
      <c r="C256" s="448">
        <v>86883</v>
      </c>
      <c r="D256" s="462" t="s">
        <v>11531</v>
      </c>
      <c r="E256" s="349" t="s">
        <v>58</v>
      </c>
      <c r="F256" s="319">
        <v>2</v>
      </c>
      <c r="G256" s="398" t="s">
        <v>4830</v>
      </c>
      <c r="H256" s="352" t="s">
        <v>13437</v>
      </c>
      <c r="I256" s="398">
        <v>13.3034</v>
      </c>
      <c r="J256" s="355">
        <v>26.6068</v>
      </c>
      <c r="K256" s="375"/>
      <c r="L256" s="251"/>
      <c r="N256" s="356"/>
      <c r="O256" s="356"/>
      <c r="P256" s="356"/>
      <c r="Q256" s="356"/>
      <c r="R256" s="356">
        <f t="shared" si="10"/>
        <v>26.6068</v>
      </c>
    </row>
    <row r="257" spans="1:18" s="346" customFormat="1" ht="51">
      <c r="A257" s="186" t="s">
        <v>3180</v>
      </c>
      <c r="B257" s="448" t="s">
        <v>10484</v>
      </c>
      <c r="C257" s="448">
        <v>86877</v>
      </c>
      <c r="D257" s="462" t="s">
        <v>11525</v>
      </c>
      <c r="E257" s="349" t="s">
        <v>58</v>
      </c>
      <c r="F257" s="319">
        <v>2</v>
      </c>
      <c r="G257" s="398" t="s">
        <v>14447</v>
      </c>
      <c r="H257" s="352" t="s">
        <v>13437</v>
      </c>
      <c r="I257" s="398">
        <v>33.621320000000004</v>
      </c>
      <c r="J257" s="355">
        <v>67.242640000000009</v>
      </c>
      <c r="K257" s="375"/>
      <c r="L257" s="251"/>
      <c r="N257" s="356"/>
      <c r="O257" s="356"/>
      <c r="P257" s="356"/>
      <c r="Q257" s="356"/>
      <c r="R257" s="356">
        <f t="shared" si="10"/>
        <v>67.242640000000009</v>
      </c>
    </row>
    <row r="258" spans="1:18" s="346" customFormat="1" ht="38.25">
      <c r="A258" s="186" t="s">
        <v>3180</v>
      </c>
      <c r="B258" s="448" t="s">
        <v>10485</v>
      </c>
      <c r="C258" s="448">
        <v>86878</v>
      </c>
      <c r="D258" s="462" t="s">
        <v>11526</v>
      </c>
      <c r="E258" s="349" t="s">
        <v>58</v>
      </c>
      <c r="F258" s="319">
        <v>2</v>
      </c>
      <c r="G258" s="398" t="s">
        <v>20882</v>
      </c>
      <c r="H258" s="352" t="s">
        <v>13437</v>
      </c>
      <c r="I258" s="398">
        <v>67.315203999999994</v>
      </c>
      <c r="J258" s="355">
        <v>134.63040799999999</v>
      </c>
      <c r="K258" s="375"/>
      <c r="L258" s="251"/>
      <c r="N258" s="356"/>
      <c r="O258" s="356"/>
      <c r="P258" s="356"/>
      <c r="Q258" s="356"/>
      <c r="R258" s="356">
        <f t="shared" si="10"/>
        <v>134.63040799999999</v>
      </c>
    </row>
    <row r="259" spans="1:18" s="346" customFormat="1" ht="38.25">
      <c r="A259" s="186" t="s">
        <v>3182</v>
      </c>
      <c r="B259" s="448" t="s">
        <v>10486</v>
      </c>
      <c r="C259" s="448">
        <v>38605</v>
      </c>
      <c r="D259" s="462" t="s">
        <v>3672</v>
      </c>
      <c r="E259" s="349" t="s">
        <v>3161</v>
      </c>
      <c r="F259" s="319">
        <v>1</v>
      </c>
      <c r="G259" s="398" t="s">
        <v>15857</v>
      </c>
      <c r="H259" s="352" t="s">
        <v>13437</v>
      </c>
      <c r="I259" s="398">
        <v>111.74856000000001</v>
      </c>
      <c r="J259" s="355">
        <v>111.74856000000001</v>
      </c>
      <c r="K259" s="375"/>
      <c r="L259" s="251"/>
      <c r="N259" s="356"/>
      <c r="O259" s="356"/>
      <c r="P259" s="356"/>
      <c r="Q259" s="356"/>
      <c r="R259" s="356">
        <f t="shared" si="10"/>
        <v>111.74856000000001</v>
      </c>
    </row>
    <row r="260" spans="1:18" s="346" customFormat="1" ht="38.25">
      <c r="A260" s="186" t="s">
        <v>3181</v>
      </c>
      <c r="B260" s="448" t="s">
        <v>10487</v>
      </c>
      <c r="C260" s="448" t="s">
        <v>10431</v>
      </c>
      <c r="D260" s="462" t="s">
        <v>10429</v>
      </c>
      <c r="E260" s="349" t="s">
        <v>5</v>
      </c>
      <c r="F260" s="319">
        <v>1.18</v>
      </c>
      <c r="G260" s="398">
        <v>67.003</v>
      </c>
      <c r="H260" s="352" t="s">
        <v>13437</v>
      </c>
      <c r="I260" s="398">
        <v>81.033428200000003</v>
      </c>
      <c r="J260" s="355">
        <v>95.619445275999993</v>
      </c>
      <c r="K260" s="375"/>
      <c r="L260" s="251"/>
      <c r="N260" s="356"/>
      <c r="O260" s="356"/>
      <c r="P260" s="356"/>
      <c r="Q260" s="356"/>
      <c r="R260" s="356">
        <f t="shared" si="10"/>
        <v>95.619445275999993</v>
      </c>
    </row>
    <row r="261" spans="1:18" s="346" customFormat="1" ht="38.25">
      <c r="A261" s="186" t="s">
        <v>3181</v>
      </c>
      <c r="B261" s="448" t="s">
        <v>10488</v>
      </c>
      <c r="C261" s="448" t="s">
        <v>10433</v>
      </c>
      <c r="D261" s="462" t="s">
        <v>10432</v>
      </c>
      <c r="E261" s="349" t="s">
        <v>5</v>
      </c>
      <c r="F261" s="319">
        <v>1.98</v>
      </c>
      <c r="G261" s="398">
        <v>67.003</v>
      </c>
      <c r="H261" s="352" t="s">
        <v>13437</v>
      </c>
      <c r="I261" s="398">
        <v>81.033428200000003</v>
      </c>
      <c r="J261" s="355">
        <v>160.44618783600001</v>
      </c>
      <c r="K261" s="375"/>
      <c r="L261" s="251"/>
      <c r="N261" s="356"/>
      <c r="O261" s="356"/>
      <c r="P261" s="356"/>
      <c r="Q261" s="356"/>
      <c r="R261" s="356">
        <f t="shared" si="10"/>
        <v>160.44618783600001</v>
      </c>
    </row>
    <row r="262" spans="1:18" s="346" customFormat="1">
      <c r="A262" s="356"/>
      <c r="B262" s="349"/>
      <c r="C262" s="349"/>
      <c r="D262" s="463"/>
      <c r="E262" s="349"/>
      <c r="F262" s="352"/>
      <c r="G262" s="352"/>
      <c r="H262" s="352"/>
      <c r="I262" s="352"/>
      <c r="J262" s="355"/>
      <c r="K262" s="374"/>
      <c r="L262" s="251"/>
      <c r="N262" s="356"/>
      <c r="O262" s="356"/>
      <c r="P262" s="356"/>
      <c r="Q262" s="356"/>
      <c r="R262" s="356">
        <f t="shared" si="10"/>
        <v>0</v>
      </c>
    </row>
    <row r="263" spans="1:18" s="346" customFormat="1">
      <c r="A263" s="356"/>
      <c r="B263" s="188" t="s">
        <v>10366</v>
      </c>
      <c r="C263" s="188"/>
      <c r="D263" s="459" t="s">
        <v>10367</v>
      </c>
      <c r="E263" s="188"/>
      <c r="F263" s="188"/>
      <c r="G263" s="355"/>
      <c r="H263" s="188"/>
      <c r="I263" s="355"/>
      <c r="J263" s="188"/>
      <c r="K263" s="374"/>
      <c r="L263" s="251"/>
      <c r="N263" s="356"/>
      <c r="O263" s="356"/>
      <c r="P263" s="356"/>
      <c r="Q263" s="356"/>
      <c r="R263" s="356">
        <f t="shared" si="10"/>
        <v>0</v>
      </c>
    </row>
    <row r="264" spans="1:18" s="346" customFormat="1">
      <c r="A264" s="356"/>
      <c r="B264" s="188" t="s">
        <v>10368</v>
      </c>
      <c r="C264" s="188"/>
      <c r="D264" s="459" t="s">
        <v>10369</v>
      </c>
      <c r="E264" s="188"/>
      <c r="F264" s="188"/>
      <c r="G264" s="355"/>
      <c r="H264" s="188"/>
      <c r="I264" s="355"/>
      <c r="J264" s="188"/>
      <c r="K264" s="374"/>
      <c r="L264" s="251"/>
      <c r="N264" s="356"/>
      <c r="O264" s="356"/>
      <c r="P264" s="356"/>
      <c r="Q264" s="356"/>
      <c r="R264" s="356">
        <f t="shared" si="10"/>
        <v>0</v>
      </c>
    </row>
    <row r="265" spans="1:18" s="346" customFormat="1">
      <c r="A265" s="356"/>
      <c r="B265" s="188" t="s">
        <v>10370</v>
      </c>
      <c r="C265" s="188"/>
      <c r="D265" s="459" t="s">
        <v>10371</v>
      </c>
      <c r="E265" s="188"/>
      <c r="F265" s="188"/>
      <c r="G265" s="355"/>
      <c r="H265" s="188"/>
      <c r="I265" s="355"/>
      <c r="J265" s="188"/>
      <c r="K265" s="374"/>
      <c r="L265" s="251"/>
      <c r="N265" s="356"/>
      <c r="O265" s="356"/>
      <c r="P265" s="356"/>
      <c r="Q265" s="356"/>
      <c r="R265" s="356">
        <f t="shared" si="10"/>
        <v>0</v>
      </c>
    </row>
    <row r="266" spans="1:18" s="346" customFormat="1" ht="25.5">
      <c r="A266" s="186" t="s">
        <v>3181</v>
      </c>
      <c r="B266" s="448" t="s">
        <v>10372</v>
      </c>
      <c r="C266" s="448" t="s">
        <v>10435</v>
      </c>
      <c r="D266" s="462" t="s">
        <v>10442</v>
      </c>
      <c r="E266" s="349" t="s">
        <v>10374</v>
      </c>
      <c r="F266" s="319">
        <v>3</v>
      </c>
      <c r="G266" s="398">
        <v>64.78</v>
      </c>
      <c r="H266" s="352" t="s">
        <v>13437</v>
      </c>
      <c r="I266" s="398">
        <v>78.344932</v>
      </c>
      <c r="J266" s="355">
        <v>235.034796</v>
      </c>
      <c r="K266" s="375"/>
      <c r="L266" s="251"/>
      <c r="N266" s="356"/>
      <c r="O266" s="356"/>
      <c r="P266" s="356"/>
      <c r="Q266" s="356"/>
      <c r="R266" s="356">
        <f t="shared" si="10"/>
        <v>235.034796</v>
      </c>
    </row>
    <row r="267" spans="1:18" s="346" customFormat="1" ht="25.5">
      <c r="A267" s="186" t="s">
        <v>3181</v>
      </c>
      <c r="B267" s="448" t="s">
        <v>10489</v>
      </c>
      <c r="C267" s="448" t="s">
        <v>10436</v>
      </c>
      <c r="D267" s="462" t="s">
        <v>10443</v>
      </c>
      <c r="E267" s="349" t="s">
        <v>10374</v>
      </c>
      <c r="F267" s="319">
        <v>3</v>
      </c>
      <c r="G267" s="398">
        <v>94.78</v>
      </c>
      <c r="H267" s="352" t="s">
        <v>13437</v>
      </c>
      <c r="I267" s="398">
        <v>114.62693200000001</v>
      </c>
      <c r="J267" s="355">
        <v>343.88079600000003</v>
      </c>
      <c r="K267" s="375"/>
      <c r="L267" s="251"/>
      <c r="N267" s="356"/>
      <c r="O267" s="356"/>
      <c r="P267" s="356"/>
      <c r="Q267" s="356"/>
      <c r="R267" s="356">
        <f t="shared" si="10"/>
        <v>343.88079600000003</v>
      </c>
    </row>
    <row r="268" spans="1:18" s="346" customFormat="1" ht="51">
      <c r="A268" s="186" t="s">
        <v>3181</v>
      </c>
      <c r="B268" s="448" t="s">
        <v>10490</v>
      </c>
      <c r="C268" s="448" t="s">
        <v>10437</v>
      </c>
      <c r="D268" s="462" t="s">
        <v>10536</v>
      </c>
      <c r="E268" s="349" t="s">
        <v>10374</v>
      </c>
      <c r="F268" s="319">
        <v>1</v>
      </c>
      <c r="G268" s="398">
        <v>766.38</v>
      </c>
      <c r="H268" s="352" t="s">
        <v>13437</v>
      </c>
      <c r="I268" s="398">
        <v>926.85997199999997</v>
      </c>
      <c r="J268" s="355">
        <v>926.85997199999997</v>
      </c>
      <c r="K268" s="375"/>
      <c r="L268" s="251"/>
      <c r="N268" s="356"/>
      <c r="O268" s="356"/>
      <c r="P268" s="356"/>
      <c r="Q268" s="356"/>
      <c r="R268" s="356">
        <f t="shared" si="10"/>
        <v>926.85997199999997</v>
      </c>
    </row>
    <row r="269" spans="1:18" s="346" customFormat="1">
      <c r="A269" s="356"/>
      <c r="B269" s="349"/>
      <c r="C269" s="349"/>
      <c r="D269" s="463"/>
      <c r="E269" s="349"/>
      <c r="F269" s="352"/>
      <c r="G269" s="352"/>
      <c r="H269" s="352"/>
      <c r="I269" s="352"/>
      <c r="J269" s="355"/>
      <c r="K269" s="374"/>
      <c r="L269" s="251"/>
      <c r="N269" s="356"/>
      <c r="O269" s="356"/>
      <c r="P269" s="356"/>
      <c r="Q269" s="356"/>
      <c r="R269" s="356">
        <f t="shared" si="10"/>
        <v>0</v>
      </c>
    </row>
    <row r="270" spans="1:18" s="346" customFormat="1">
      <c r="A270" s="186"/>
      <c r="B270" s="449"/>
      <c r="C270" s="449"/>
      <c r="D270" s="465"/>
      <c r="E270" s="296" t="s">
        <v>41</v>
      </c>
      <c r="F270" s="296"/>
      <c r="G270" s="183"/>
      <c r="H270" s="296"/>
      <c r="I270" s="183"/>
      <c r="J270" s="376">
        <v>199304.52101307636</v>
      </c>
      <c r="K270" s="375"/>
      <c r="L270" s="251"/>
      <c r="N270" s="356"/>
      <c r="O270" s="356"/>
      <c r="P270" s="356"/>
      <c r="Q270" s="356"/>
      <c r="R270" s="356">
        <f t="shared" si="10"/>
        <v>0</v>
      </c>
    </row>
    <row r="271" spans="1:18" s="101" customFormat="1">
      <c r="A271" s="356"/>
      <c r="B271" s="349"/>
      <c r="C271" s="349"/>
      <c r="D271" s="463"/>
      <c r="E271" s="349"/>
      <c r="F271" s="352"/>
      <c r="G271" s="352"/>
      <c r="H271" s="352"/>
      <c r="I271" s="352"/>
      <c r="J271" s="355"/>
      <c r="L271" s="251"/>
      <c r="N271" s="244"/>
      <c r="O271" s="356"/>
      <c r="P271" s="244"/>
      <c r="Q271" s="244"/>
      <c r="R271" s="356">
        <f t="shared" si="10"/>
        <v>0</v>
      </c>
    </row>
    <row r="272" spans="1:18" s="224" customFormat="1">
      <c r="A272" s="186"/>
      <c r="B272" s="188" t="s">
        <v>8799</v>
      </c>
      <c r="C272" s="188"/>
      <c r="D272" s="459" t="s">
        <v>8800</v>
      </c>
      <c r="E272" s="349"/>
      <c r="F272" s="352"/>
      <c r="G272" s="352"/>
      <c r="H272" s="352"/>
      <c r="I272" s="352"/>
      <c r="J272" s="355"/>
      <c r="L272" s="253"/>
      <c r="N272" s="245"/>
      <c r="O272" s="356"/>
      <c r="P272" s="245"/>
      <c r="Q272" s="245"/>
      <c r="R272" s="356">
        <f t="shared" si="10"/>
        <v>0</v>
      </c>
    </row>
    <row r="273" spans="1:18" s="101" customFormat="1">
      <c r="A273" s="356"/>
      <c r="B273" s="188" t="s">
        <v>9736</v>
      </c>
      <c r="C273" s="188"/>
      <c r="D273" s="459" t="s">
        <v>9737</v>
      </c>
      <c r="E273" s="349"/>
      <c r="F273" s="352"/>
      <c r="G273" s="352"/>
      <c r="H273" s="352"/>
      <c r="I273" s="352"/>
      <c r="J273" s="355"/>
      <c r="L273" s="251"/>
      <c r="N273" s="244"/>
      <c r="O273" s="356"/>
      <c r="P273" s="244"/>
      <c r="Q273" s="244"/>
      <c r="R273" s="356">
        <f t="shared" ref="R273:R336" si="11">I273*F273</f>
        <v>0</v>
      </c>
    </row>
    <row r="274" spans="1:18" s="101" customFormat="1">
      <c r="A274" s="245"/>
      <c r="B274" s="188" t="s">
        <v>9949</v>
      </c>
      <c r="C274" s="188"/>
      <c r="D274" s="459" t="s">
        <v>9953</v>
      </c>
      <c r="E274" s="349"/>
      <c r="F274" s="352"/>
      <c r="G274" s="352"/>
      <c r="H274" s="352"/>
      <c r="I274" s="352"/>
      <c r="J274" s="355"/>
      <c r="L274" s="251"/>
      <c r="N274" s="244"/>
      <c r="O274" s="356"/>
      <c r="P274" s="244"/>
      <c r="Q274" s="244"/>
      <c r="R274" s="356">
        <f t="shared" si="11"/>
        <v>0</v>
      </c>
    </row>
    <row r="275" spans="1:18" s="101" customFormat="1">
      <c r="A275" s="356"/>
      <c r="B275" s="188" t="s">
        <v>9951</v>
      </c>
      <c r="C275" s="188"/>
      <c r="D275" s="459" t="s">
        <v>9952</v>
      </c>
      <c r="E275" s="349"/>
      <c r="F275" s="352"/>
      <c r="G275" s="352"/>
      <c r="H275" s="352"/>
      <c r="I275" s="352"/>
      <c r="J275" s="355"/>
      <c r="L275" s="251"/>
      <c r="N275" s="244"/>
      <c r="O275" s="356"/>
      <c r="P275" s="244"/>
      <c r="Q275" s="244"/>
      <c r="R275" s="356">
        <f t="shared" si="11"/>
        <v>0</v>
      </c>
    </row>
    <row r="276" spans="1:18" s="224" customFormat="1" ht="38.25">
      <c r="A276" s="245" t="s">
        <v>3180</v>
      </c>
      <c r="B276" s="447" t="s">
        <v>9950</v>
      </c>
      <c r="C276" s="447">
        <v>89355</v>
      </c>
      <c r="D276" s="462" t="s">
        <v>1677</v>
      </c>
      <c r="E276" s="349" t="s">
        <v>5</v>
      </c>
      <c r="F276" s="319">
        <v>3.3</v>
      </c>
      <c r="G276" s="398" t="s">
        <v>15180</v>
      </c>
      <c r="H276" s="352" t="s">
        <v>13437</v>
      </c>
      <c r="I276" s="398">
        <v>20.354201999999997</v>
      </c>
      <c r="J276" s="355">
        <v>67.168866599999987</v>
      </c>
      <c r="L276" s="251">
        <f>I276*F276</f>
        <v>67.168866599999987</v>
      </c>
      <c r="N276" s="245"/>
      <c r="O276" s="356"/>
      <c r="P276" s="245"/>
      <c r="Q276" s="245"/>
      <c r="R276" s="356">
        <f t="shared" si="11"/>
        <v>67.168866599999987</v>
      </c>
    </row>
    <row r="277" spans="1:18" s="225" customFormat="1" ht="24.75" customHeight="1">
      <c r="A277" s="245" t="s">
        <v>3180</v>
      </c>
      <c r="B277" s="447" t="s">
        <v>9954</v>
      </c>
      <c r="C277" s="447">
        <v>89356</v>
      </c>
      <c r="D277" s="462" t="s">
        <v>1678</v>
      </c>
      <c r="E277" s="349" t="s">
        <v>5</v>
      </c>
      <c r="F277" s="319">
        <v>40.479999999999997</v>
      </c>
      <c r="G277" s="398" t="s">
        <v>8818</v>
      </c>
      <c r="H277" s="352" t="s">
        <v>13437</v>
      </c>
      <c r="I277" s="398">
        <v>24.054966</v>
      </c>
      <c r="J277" s="355">
        <v>973.74502367999992</v>
      </c>
      <c r="L277" s="251">
        <f>I277*F277</f>
        <v>973.74502367999992</v>
      </c>
      <c r="N277" s="246"/>
      <c r="O277" s="356"/>
      <c r="P277" s="246"/>
      <c r="Q277" s="246"/>
      <c r="R277" s="356">
        <f t="shared" si="11"/>
        <v>973.74502367999992</v>
      </c>
    </row>
    <row r="278" spans="1:18" s="229" customFormat="1" ht="36.75" customHeight="1">
      <c r="A278" s="245" t="s">
        <v>3180</v>
      </c>
      <c r="B278" s="447" t="s">
        <v>9955</v>
      </c>
      <c r="C278" s="447">
        <v>89403</v>
      </c>
      <c r="D278" s="462" t="s">
        <v>157</v>
      </c>
      <c r="E278" s="349" t="s">
        <v>5</v>
      </c>
      <c r="F278" s="319">
        <v>58.13</v>
      </c>
      <c r="G278" s="398" t="s">
        <v>20260</v>
      </c>
      <c r="H278" s="352" t="s">
        <v>13437</v>
      </c>
      <c r="I278" s="398">
        <v>18.503820000000001</v>
      </c>
      <c r="J278" s="355">
        <v>1075.6270566000001</v>
      </c>
      <c r="L278" s="251">
        <f>I278*F278</f>
        <v>1075.6270566000001</v>
      </c>
      <c r="N278" s="247"/>
      <c r="O278" s="356"/>
      <c r="P278" s="247"/>
      <c r="Q278" s="247"/>
      <c r="R278" s="356">
        <f t="shared" si="11"/>
        <v>1075.6270566000001</v>
      </c>
    </row>
    <row r="279" spans="1:18" s="229" customFormat="1" ht="36.75" customHeight="1">
      <c r="A279" s="245" t="s">
        <v>3180</v>
      </c>
      <c r="B279" s="447" t="s">
        <v>9956</v>
      </c>
      <c r="C279" s="447">
        <v>89449</v>
      </c>
      <c r="D279" s="462" t="s">
        <v>159</v>
      </c>
      <c r="E279" s="349" t="s">
        <v>5</v>
      </c>
      <c r="F279" s="319">
        <v>22.39</v>
      </c>
      <c r="G279" s="398" t="s">
        <v>14959</v>
      </c>
      <c r="H279" s="352" t="s">
        <v>13437</v>
      </c>
      <c r="I279" s="398">
        <v>20.922620000000002</v>
      </c>
      <c r="J279" s="355">
        <v>468.45746180000003</v>
      </c>
      <c r="L279" s="251">
        <f>I279*F279</f>
        <v>468.45746180000003</v>
      </c>
      <c r="N279" s="247"/>
      <c r="O279" s="356"/>
      <c r="P279" s="247"/>
      <c r="Q279" s="247"/>
      <c r="R279" s="356">
        <f t="shared" si="11"/>
        <v>468.45746180000003</v>
      </c>
    </row>
    <row r="280" spans="1:18" s="229" customFormat="1" ht="36.75" customHeight="1">
      <c r="A280" s="245" t="s">
        <v>3180</v>
      </c>
      <c r="B280" s="447" t="s">
        <v>9972</v>
      </c>
      <c r="C280" s="447">
        <v>89413</v>
      </c>
      <c r="D280" s="462" t="s">
        <v>163</v>
      </c>
      <c r="E280" s="349" t="s">
        <v>58</v>
      </c>
      <c r="F280" s="319">
        <v>2</v>
      </c>
      <c r="G280" s="398" t="s">
        <v>20407</v>
      </c>
      <c r="H280" s="352" t="s">
        <v>13437</v>
      </c>
      <c r="I280" s="398">
        <v>10.134772000000002</v>
      </c>
      <c r="J280" s="355">
        <v>20.269544000000003</v>
      </c>
      <c r="L280" s="251">
        <f>I280*F280</f>
        <v>20.269544000000003</v>
      </c>
      <c r="N280" s="247"/>
      <c r="O280" s="356"/>
      <c r="P280" s="247"/>
      <c r="Q280" s="247"/>
      <c r="R280" s="356">
        <f t="shared" si="11"/>
        <v>20.269544000000003</v>
      </c>
    </row>
    <row r="281" spans="1:18" s="229" customFormat="1" ht="36.75" customHeight="1">
      <c r="A281" s="245" t="s">
        <v>3180</v>
      </c>
      <c r="B281" s="447" t="s">
        <v>9973</v>
      </c>
      <c r="C281" s="447">
        <v>89408</v>
      </c>
      <c r="D281" s="462" t="s">
        <v>162</v>
      </c>
      <c r="E281" s="349" t="s">
        <v>58</v>
      </c>
      <c r="F281" s="319">
        <v>30</v>
      </c>
      <c r="G281" s="398" t="s">
        <v>15463</v>
      </c>
      <c r="H281" s="352" t="s">
        <v>13437</v>
      </c>
      <c r="I281" s="398">
        <v>6.9056740000000003</v>
      </c>
      <c r="J281" s="355">
        <v>207.17022</v>
      </c>
      <c r="L281" s="251"/>
      <c r="N281" s="247"/>
      <c r="O281" s="356"/>
      <c r="P281" s="247"/>
      <c r="Q281" s="247"/>
      <c r="R281" s="356">
        <f t="shared" si="11"/>
        <v>207.17022</v>
      </c>
    </row>
    <row r="282" spans="1:18" s="229" customFormat="1" ht="36.75" customHeight="1">
      <c r="A282" s="245" t="s">
        <v>3180</v>
      </c>
      <c r="B282" s="447" t="s">
        <v>9974</v>
      </c>
      <c r="C282" s="447">
        <v>89440</v>
      </c>
      <c r="D282" s="462" t="s">
        <v>168</v>
      </c>
      <c r="E282" s="349" t="s">
        <v>58</v>
      </c>
      <c r="F282" s="319">
        <v>8</v>
      </c>
      <c r="G282" s="398" t="s">
        <v>20414</v>
      </c>
      <c r="H282" s="352" t="s">
        <v>13437</v>
      </c>
      <c r="I282" s="398">
        <v>9.8324220000000011</v>
      </c>
      <c r="J282" s="355">
        <v>78.659376000000009</v>
      </c>
      <c r="L282" s="251"/>
      <c r="N282" s="247"/>
      <c r="O282" s="356"/>
      <c r="P282" s="247"/>
      <c r="Q282" s="247"/>
      <c r="R282" s="356">
        <f t="shared" si="11"/>
        <v>78.659376000000009</v>
      </c>
    </row>
    <row r="283" spans="1:18" s="229" customFormat="1" ht="36.75" customHeight="1">
      <c r="A283" s="245" t="s">
        <v>3180</v>
      </c>
      <c r="B283" s="447" t="s">
        <v>9975</v>
      </c>
      <c r="C283" s="447">
        <v>89625</v>
      </c>
      <c r="D283" s="462" t="s">
        <v>171</v>
      </c>
      <c r="E283" s="349" t="s">
        <v>58</v>
      </c>
      <c r="F283" s="319">
        <v>1</v>
      </c>
      <c r="G283" s="398" t="s">
        <v>13817</v>
      </c>
      <c r="H283" s="352" t="s">
        <v>13437</v>
      </c>
      <c r="I283" s="398">
        <v>25.965817999999999</v>
      </c>
      <c r="J283" s="355">
        <v>25.965817999999999</v>
      </c>
      <c r="L283" s="251"/>
      <c r="N283" s="247"/>
      <c r="O283" s="356"/>
      <c r="P283" s="247"/>
      <c r="Q283" s="247"/>
      <c r="R283" s="356">
        <f t="shared" si="11"/>
        <v>25.965817999999999</v>
      </c>
    </row>
    <row r="284" spans="1:18" s="229" customFormat="1" ht="36.75" customHeight="1">
      <c r="A284" s="245" t="s">
        <v>3180</v>
      </c>
      <c r="B284" s="447" t="s">
        <v>9976</v>
      </c>
      <c r="C284" s="447">
        <v>90373</v>
      </c>
      <c r="D284" s="462" t="s">
        <v>2141</v>
      </c>
      <c r="E284" s="349" t="s">
        <v>58</v>
      </c>
      <c r="F284" s="319">
        <v>5</v>
      </c>
      <c r="G284" s="398" t="s">
        <v>20525</v>
      </c>
      <c r="H284" s="352" t="s">
        <v>13437</v>
      </c>
      <c r="I284" s="398">
        <v>17.076727999999999</v>
      </c>
      <c r="J284" s="355">
        <v>85.38364</v>
      </c>
      <c r="L284" s="251"/>
      <c r="N284" s="247"/>
      <c r="O284" s="356"/>
      <c r="P284" s="247"/>
      <c r="Q284" s="247"/>
      <c r="R284" s="356">
        <f t="shared" si="11"/>
        <v>85.38364</v>
      </c>
    </row>
    <row r="285" spans="1:18" s="229" customFormat="1" ht="36.75" customHeight="1">
      <c r="A285" s="245" t="s">
        <v>3180</v>
      </c>
      <c r="B285" s="447" t="s">
        <v>9977</v>
      </c>
      <c r="C285" s="450">
        <v>89366</v>
      </c>
      <c r="D285" s="462" t="s">
        <v>1749</v>
      </c>
      <c r="E285" s="349" t="s">
        <v>58</v>
      </c>
      <c r="F285" s="319">
        <v>7</v>
      </c>
      <c r="G285" s="398" t="s">
        <v>15469</v>
      </c>
      <c r="H285" s="352" t="s">
        <v>13437</v>
      </c>
      <c r="I285" s="398">
        <v>18.576384000000001</v>
      </c>
      <c r="J285" s="355">
        <v>130.03468800000002</v>
      </c>
      <c r="L285" s="251"/>
      <c r="N285" s="247"/>
      <c r="O285" s="356"/>
      <c r="P285" s="247"/>
      <c r="Q285" s="247"/>
      <c r="R285" s="356">
        <f t="shared" si="11"/>
        <v>130.03468800000002</v>
      </c>
    </row>
    <row r="286" spans="1:18" s="229" customFormat="1" ht="51" customHeight="1">
      <c r="A286" s="245" t="s">
        <v>3180</v>
      </c>
      <c r="B286" s="447" t="s">
        <v>9978</v>
      </c>
      <c r="C286" s="450">
        <v>89987</v>
      </c>
      <c r="D286" s="462" t="s">
        <v>2283</v>
      </c>
      <c r="E286" s="349" t="s">
        <v>58</v>
      </c>
      <c r="F286" s="319">
        <v>6</v>
      </c>
      <c r="G286" s="398" t="s">
        <v>15828</v>
      </c>
      <c r="H286" s="352" t="s">
        <v>13437</v>
      </c>
      <c r="I286" s="398">
        <v>110.527066</v>
      </c>
      <c r="J286" s="355">
        <v>663.16239600000006</v>
      </c>
      <c r="L286" s="251"/>
      <c r="N286" s="247"/>
      <c r="O286" s="356"/>
      <c r="P286" s="247"/>
      <c r="Q286" s="247"/>
      <c r="R286" s="356">
        <f t="shared" si="11"/>
        <v>663.16239600000006</v>
      </c>
    </row>
    <row r="287" spans="1:18" s="229" customFormat="1" ht="51" customHeight="1">
      <c r="A287" s="245" t="s">
        <v>3180</v>
      </c>
      <c r="B287" s="447" t="s">
        <v>9979</v>
      </c>
      <c r="C287" s="450">
        <v>89984</v>
      </c>
      <c r="D287" s="462" t="s">
        <v>2280</v>
      </c>
      <c r="E287" s="349" t="s">
        <v>58</v>
      </c>
      <c r="F287" s="319">
        <v>3</v>
      </c>
      <c r="G287" s="398" t="s">
        <v>21018</v>
      </c>
      <c r="H287" s="352" t="s">
        <v>13437</v>
      </c>
      <c r="I287" s="398">
        <v>102.049172</v>
      </c>
      <c r="J287" s="355">
        <v>306.147516</v>
      </c>
      <c r="L287" s="251"/>
      <c r="N287" s="247"/>
      <c r="O287" s="356"/>
      <c r="P287" s="247"/>
      <c r="Q287" s="247"/>
      <c r="R287" s="356">
        <f t="shared" si="11"/>
        <v>306.147516</v>
      </c>
    </row>
    <row r="288" spans="1:18" s="229" customFormat="1" ht="51" customHeight="1">
      <c r="A288" s="245" t="s">
        <v>3180</v>
      </c>
      <c r="B288" s="447" t="s">
        <v>9980</v>
      </c>
      <c r="C288" s="450">
        <v>89400</v>
      </c>
      <c r="D288" s="462" t="s">
        <v>1781</v>
      </c>
      <c r="E288" s="349" t="s">
        <v>58</v>
      </c>
      <c r="F288" s="319">
        <v>4</v>
      </c>
      <c r="G288" s="398" t="s">
        <v>15739</v>
      </c>
      <c r="H288" s="352" t="s">
        <v>13437</v>
      </c>
      <c r="I288" s="398">
        <v>23.063258000000001</v>
      </c>
      <c r="J288" s="355">
        <v>92.253032000000005</v>
      </c>
      <c r="L288" s="251"/>
      <c r="N288" s="247"/>
      <c r="O288" s="356"/>
      <c r="P288" s="247"/>
      <c r="Q288" s="247"/>
      <c r="R288" s="356">
        <f t="shared" si="11"/>
        <v>92.253032000000005</v>
      </c>
    </row>
    <row r="289" spans="1:18" s="229" customFormat="1" ht="51" customHeight="1">
      <c r="A289" s="245" t="s">
        <v>3180</v>
      </c>
      <c r="B289" s="447" t="s">
        <v>9981</v>
      </c>
      <c r="C289" s="450">
        <v>89442</v>
      </c>
      <c r="D289" s="462" t="s">
        <v>1817</v>
      </c>
      <c r="E289" s="349" t="s">
        <v>58</v>
      </c>
      <c r="F289" s="319">
        <v>2</v>
      </c>
      <c r="G289" s="398" t="s">
        <v>14776</v>
      </c>
      <c r="H289" s="352" t="s">
        <v>13437</v>
      </c>
      <c r="I289" s="398">
        <v>12.493102</v>
      </c>
      <c r="J289" s="355">
        <v>24.986204000000001</v>
      </c>
      <c r="L289" s="251"/>
      <c r="N289" s="247"/>
      <c r="O289" s="356"/>
      <c r="P289" s="247"/>
      <c r="Q289" s="247"/>
      <c r="R289" s="356">
        <f t="shared" si="11"/>
        <v>24.986204000000001</v>
      </c>
    </row>
    <row r="290" spans="1:18" s="229" customFormat="1" ht="51" customHeight="1">
      <c r="A290" s="245" t="s">
        <v>3180</v>
      </c>
      <c r="B290" s="447" t="s">
        <v>9982</v>
      </c>
      <c r="C290" s="450">
        <v>89376</v>
      </c>
      <c r="D290" s="462" t="s">
        <v>1758</v>
      </c>
      <c r="E290" s="349" t="s">
        <v>58</v>
      </c>
      <c r="F290" s="319">
        <v>6</v>
      </c>
      <c r="G290" s="398" t="s">
        <v>16225</v>
      </c>
      <c r="H290" s="352" t="s">
        <v>13437</v>
      </c>
      <c r="I290" s="398">
        <v>6.4340080000000004</v>
      </c>
      <c r="J290" s="355">
        <v>38.604048000000006</v>
      </c>
      <c r="L290" s="251"/>
      <c r="N290" s="247"/>
      <c r="O290" s="356"/>
      <c r="P290" s="247"/>
      <c r="Q290" s="247"/>
      <c r="R290" s="356">
        <f t="shared" si="11"/>
        <v>38.604048000000006</v>
      </c>
    </row>
    <row r="291" spans="1:18" s="229" customFormat="1" ht="51" customHeight="1">
      <c r="A291" s="245" t="s">
        <v>3180</v>
      </c>
      <c r="B291" s="447" t="s">
        <v>9983</v>
      </c>
      <c r="C291" s="450">
        <v>89538</v>
      </c>
      <c r="D291" s="462" t="s">
        <v>1860</v>
      </c>
      <c r="E291" s="349" t="s">
        <v>58</v>
      </c>
      <c r="F291" s="319">
        <v>12</v>
      </c>
      <c r="G291" s="398" t="s">
        <v>4155</v>
      </c>
      <c r="H291" s="352" t="s">
        <v>13437</v>
      </c>
      <c r="I291" s="398">
        <v>4.5231560000000002</v>
      </c>
      <c r="J291" s="355">
        <v>54.277872000000002</v>
      </c>
      <c r="L291" s="251"/>
      <c r="N291" s="247"/>
      <c r="O291" s="356"/>
      <c r="P291" s="247"/>
      <c r="Q291" s="247"/>
      <c r="R291" s="356">
        <f t="shared" si="11"/>
        <v>54.277872000000002</v>
      </c>
    </row>
    <row r="292" spans="1:18" s="229" customFormat="1" ht="51" customHeight="1">
      <c r="A292" s="245" t="s">
        <v>3181</v>
      </c>
      <c r="B292" s="447" t="s">
        <v>9984</v>
      </c>
      <c r="C292" s="349" t="s">
        <v>9738</v>
      </c>
      <c r="D292" s="462" t="s">
        <v>9961</v>
      </c>
      <c r="E292" s="349" t="s">
        <v>10</v>
      </c>
      <c r="F292" s="319">
        <v>2</v>
      </c>
      <c r="G292" s="398">
        <v>11.199579999999999</v>
      </c>
      <c r="H292" s="352" t="s">
        <v>13437</v>
      </c>
      <c r="I292" s="398">
        <v>13.544772051999999</v>
      </c>
      <c r="J292" s="355">
        <v>27.089544103999998</v>
      </c>
      <c r="K292" s="229" t="s">
        <v>9957</v>
      </c>
      <c r="L292" s="251"/>
      <c r="N292" s="247"/>
      <c r="O292" s="356"/>
      <c r="P292" s="247"/>
      <c r="Q292" s="247"/>
      <c r="R292" s="356">
        <f t="shared" si="11"/>
        <v>27.089544103999998</v>
      </c>
    </row>
    <row r="293" spans="1:18" s="229" customFormat="1" ht="51" customHeight="1">
      <c r="A293" s="245" t="s">
        <v>3181</v>
      </c>
      <c r="B293" s="447" t="s">
        <v>9985</v>
      </c>
      <c r="C293" s="349" t="s">
        <v>9739</v>
      </c>
      <c r="D293" s="462" t="s">
        <v>9963</v>
      </c>
      <c r="E293" s="349" t="s">
        <v>10</v>
      </c>
      <c r="F293" s="319">
        <v>3</v>
      </c>
      <c r="G293" s="398">
        <v>13.65971</v>
      </c>
      <c r="H293" s="352" t="s">
        <v>13437</v>
      </c>
      <c r="I293" s="398">
        <v>16.520053274000002</v>
      </c>
      <c r="J293" s="355">
        <v>49.560159822000003</v>
      </c>
      <c r="K293" s="229" t="s">
        <v>9960</v>
      </c>
      <c r="L293" s="251"/>
      <c r="N293" s="247"/>
      <c r="O293" s="356"/>
      <c r="P293" s="247"/>
      <c r="Q293" s="247"/>
      <c r="R293" s="356">
        <f t="shared" si="11"/>
        <v>49.560159822000003</v>
      </c>
    </row>
    <row r="294" spans="1:18" s="229" customFormat="1" ht="51">
      <c r="A294" s="633" t="s">
        <v>3181</v>
      </c>
      <c r="B294" s="447" t="s">
        <v>9986</v>
      </c>
      <c r="C294" s="349" t="s">
        <v>9740</v>
      </c>
      <c r="D294" s="462" t="s">
        <v>9965</v>
      </c>
      <c r="E294" s="349" t="s">
        <v>10</v>
      </c>
      <c r="F294" s="319">
        <v>2</v>
      </c>
      <c r="G294" s="398">
        <v>13.357980000000001</v>
      </c>
      <c r="H294" s="352" t="s">
        <v>13437</v>
      </c>
      <c r="I294" s="398">
        <v>16.155141012000001</v>
      </c>
      <c r="J294" s="355">
        <v>32.310282024000003</v>
      </c>
      <c r="K294" s="406" t="s">
        <v>9958</v>
      </c>
      <c r="L294" s="251"/>
      <c r="N294" s="247"/>
      <c r="O294" s="356"/>
      <c r="P294" s="247"/>
      <c r="Q294" s="247"/>
      <c r="R294" s="356">
        <f t="shared" si="11"/>
        <v>32.310282024000003</v>
      </c>
    </row>
    <row r="295" spans="1:18" s="229" customFormat="1" ht="51">
      <c r="A295" s="633" t="s">
        <v>3181</v>
      </c>
      <c r="B295" s="447" t="s">
        <v>9987</v>
      </c>
      <c r="C295" s="349" t="s">
        <v>9741</v>
      </c>
      <c r="D295" s="462" t="s">
        <v>9967</v>
      </c>
      <c r="E295" s="349" t="s">
        <v>10</v>
      </c>
      <c r="F295" s="319">
        <v>1</v>
      </c>
      <c r="G295" s="398">
        <v>9.9497099999999996</v>
      </c>
      <c r="H295" s="352" t="s">
        <v>13437</v>
      </c>
      <c r="I295" s="398">
        <v>12.033179274</v>
      </c>
      <c r="J295" s="355">
        <v>12.033179274</v>
      </c>
      <c r="K295" s="229" t="s">
        <v>9959</v>
      </c>
      <c r="L295" s="251"/>
      <c r="N295" s="247"/>
      <c r="O295" s="356"/>
      <c r="P295" s="247"/>
      <c r="Q295" s="247"/>
      <c r="R295" s="356">
        <f t="shared" si="11"/>
        <v>12.033179274</v>
      </c>
    </row>
    <row r="296" spans="1:18" s="229" customFormat="1" ht="76.5">
      <c r="A296" s="245" t="s">
        <v>3180</v>
      </c>
      <c r="B296" s="447" t="s">
        <v>10209</v>
      </c>
      <c r="C296" s="450">
        <v>94703</v>
      </c>
      <c r="D296" s="462" t="s">
        <v>2206</v>
      </c>
      <c r="E296" s="349" t="s">
        <v>58</v>
      </c>
      <c r="F296" s="319">
        <v>1</v>
      </c>
      <c r="G296" s="398" t="s">
        <v>14138</v>
      </c>
      <c r="H296" s="352" t="s">
        <v>13437</v>
      </c>
      <c r="I296" s="398">
        <v>23.897744000000003</v>
      </c>
      <c r="J296" s="355">
        <v>23.897744000000003</v>
      </c>
      <c r="L296" s="251"/>
      <c r="N296" s="247"/>
      <c r="O296" s="356"/>
      <c r="P296" s="247"/>
      <c r="Q296" s="247"/>
      <c r="R296" s="356">
        <f t="shared" si="11"/>
        <v>23.897744000000003</v>
      </c>
    </row>
    <row r="297" spans="1:18" s="229" customFormat="1" ht="76.5">
      <c r="A297" s="245" t="s">
        <v>3180</v>
      </c>
      <c r="B297" s="447" t="s">
        <v>10210</v>
      </c>
      <c r="C297" s="450">
        <v>94706</v>
      </c>
      <c r="D297" s="462" t="s">
        <v>2209</v>
      </c>
      <c r="E297" s="349" t="s">
        <v>58</v>
      </c>
      <c r="F297" s="319">
        <v>2</v>
      </c>
      <c r="G297" s="398" t="s">
        <v>20680</v>
      </c>
      <c r="H297" s="352" t="s">
        <v>13437</v>
      </c>
      <c r="I297" s="398">
        <v>50.710141999999998</v>
      </c>
      <c r="J297" s="355">
        <v>101.420284</v>
      </c>
      <c r="L297" s="251"/>
      <c r="N297" s="247"/>
      <c r="O297" s="356"/>
      <c r="P297" s="247"/>
      <c r="Q297" s="247"/>
      <c r="R297" s="356">
        <f t="shared" si="11"/>
        <v>101.420284</v>
      </c>
    </row>
    <row r="298" spans="1:18" s="229" customFormat="1" ht="63.75">
      <c r="A298" s="245" t="s">
        <v>3180</v>
      </c>
      <c r="B298" s="447" t="s">
        <v>10211</v>
      </c>
      <c r="C298" s="450">
        <v>94678</v>
      </c>
      <c r="D298" s="462" t="s">
        <v>2181</v>
      </c>
      <c r="E298" s="349" t="s">
        <v>58</v>
      </c>
      <c r="F298" s="319">
        <v>5</v>
      </c>
      <c r="G298" s="398" t="s">
        <v>18658</v>
      </c>
      <c r="H298" s="352" t="s">
        <v>13437</v>
      </c>
      <c r="I298" s="398">
        <v>19.737408000000002</v>
      </c>
      <c r="J298" s="355">
        <v>98.68704000000001</v>
      </c>
      <c r="L298" s="251"/>
      <c r="N298" s="247"/>
      <c r="O298" s="356"/>
      <c r="P298" s="247"/>
      <c r="Q298" s="247"/>
      <c r="R298" s="356">
        <f t="shared" si="11"/>
        <v>98.68704000000001</v>
      </c>
    </row>
    <row r="299" spans="1:18" s="229" customFormat="1" ht="63.75">
      <c r="A299" s="245" t="s">
        <v>3180</v>
      </c>
      <c r="B299" s="447" t="s">
        <v>10212</v>
      </c>
      <c r="C299" s="450">
        <v>94492</v>
      </c>
      <c r="D299" s="462" t="s">
        <v>2288</v>
      </c>
      <c r="E299" s="349" t="s">
        <v>58</v>
      </c>
      <c r="F299" s="319">
        <v>1</v>
      </c>
      <c r="G299" s="398" t="s">
        <v>21025</v>
      </c>
      <c r="H299" s="352" t="s">
        <v>13437</v>
      </c>
      <c r="I299" s="398">
        <v>101.52913000000001</v>
      </c>
      <c r="J299" s="355">
        <v>101.52913000000001</v>
      </c>
      <c r="L299" s="251"/>
      <c r="N299" s="247"/>
      <c r="O299" s="356"/>
      <c r="P299" s="247"/>
      <c r="Q299" s="247"/>
      <c r="R299" s="356">
        <f t="shared" si="11"/>
        <v>101.52913000000001</v>
      </c>
    </row>
    <row r="300" spans="1:18" s="229" customFormat="1" ht="38.25">
      <c r="A300" s="245" t="s">
        <v>3180</v>
      </c>
      <c r="B300" s="447" t="s">
        <v>10213</v>
      </c>
      <c r="C300" s="450">
        <v>94796</v>
      </c>
      <c r="D300" s="462" t="s">
        <v>9467</v>
      </c>
      <c r="E300" s="349" t="s">
        <v>58</v>
      </c>
      <c r="F300" s="319">
        <v>1</v>
      </c>
      <c r="G300" s="398" t="s">
        <v>21038</v>
      </c>
      <c r="H300" s="352" t="s">
        <v>13437</v>
      </c>
      <c r="I300" s="398">
        <v>72.310026000000008</v>
      </c>
      <c r="J300" s="355">
        <v>72.310026000000008</v>
      </c>
      <c r="L300" s="251"/>
      <c r="N300" s="247"/>
      <c r="O300" s="356"/>
      <c r="P300" s="247"/>
      <c r="Q300" s="247"/>
      <c r="R300" s="356">
        <f t="shared" si="11"/>
        <v>72.310026000000008</v>
      </c>
    </row>
    <row r="301" spans="1:18" s="229" customFormat="1" ht="38.25">
      <c r="A301" s="245" t="s">
        <v>13</v>
      </c>
      <c r="B301" s="447" t="s">
        <v>10214</v>
      </c>
      <c r="C301" s="447" t="s">
        <v>10208</v>
      </c>
      <c r="D301" s="462" t="s">
        <v>13542</v>
      </c>
      <c r="E301" s="349" t="s">
        <v>58</v>
      </c>
      <c r="F301" s="319">
        <v>1</v>
      </c>
      <c r="G301" s="398">
        <v>12130</v>
      </c>
      <c r="H301" s="352" t="s">
        <v>13437</v>
      </c>
      <c r="I301" s="398">
        <v>14670.022000000001</v>
      </c>
      <c r="J301" s="355">
        <v>14670.022000000001</v>
      </c>
      <c r="L301" s="251"/>
      <c r="N301" s="247"/>
      <c r="O301" s="356"/>
      <c r="P301" s="247"/>
      <c r="Q301" s="247"/>
      <c r="R301" s="356">
        <f t="shared" si="11"/>
        <v>14670.022000000001</v>
      </c>
    </row>
    <row r="302" spans="1:18" s="229" customFormat="1">
      <c r="A302" s="245"/>
      <c r="B302" s="451"/>
      <c r="C302" s="451"/>
      <c r="D302" s="463"/>
      <c r="E302" s="349"/>
      <c r="F302" s="319"/>
      <c r="G302" s="319"/>
      <c r="H302" s="319"/>
      <c r="I302" s="398"/>
      <c r="J302" s="355"/>
      <c r="L302" s="251"/>
      <c r="N302" s="247"/>
      <c r="O302" s="356"/>
      <c r="P302" s="247"/>
      <c r="Q302" s="247"/>
      <c r="R302" s="356">
        <f t="shared" si="11"/>
        <v>0</v>
      </c>
    </row>
    <row r="303" spans="1:18" s="229" customFormat="1">
      <c r="A303" s="247"/>
      <c r="B303" s="188" t="s">
        <v>9969</v>
      </c>
      <c r="C303" s="188"/>
      <c r="D303" s="459" t="s">
        <v>9797</v>
      </c>
      <c r="E303" s="349"/>
      <c r="F303" s="319"/>
      <c r="G303" s="319"/>
      <c r="H303" s="319"/>
      <c r="I303" s="398"/>
      <c r="J303" s="355"/>
      <c r="L303" s="251"/>
      <c r="N303" s="247"/>
      <c r="O303" s="356"/>
      <c r="P303" s="247"/>
      <c r="Q303" s="247"/>
      <c r="R303" s="356">
        <f t="shared" si="11"/>
        <v>0</v>
      </c>
    </row>
    <row r="304" spans="1:18" s="229" customFormat="1">
      <c r="A304" s="245"/>
      <c r="B304" s="188" t="s">
        <v>9970</v>
      </c>
      <c r="C304" s="188"/>
      <c r="D304" s="459" t="s">
        <v>9971</v>
      </c>
      <c r="E304" s="349"/>
      <c r="F304" s="319"/>
      <c r="G304" s="319"/>
      <c r="H304" s="319"/>
      <c r="I304" s="398"/>
      <c r="J304" s="355"/>
      <c r="L304" s="251"/>
      <c r="N304" s="247"/>
      <c r="O304" s="356"/>
      <c r="P304" s="247"/>
      <c r="Q304" s="247"/>
      <c r="R304" s="356">
        <f t="shared" si="11"/>
        <v>0</v>
      </c>
    </row>
    <row r="305" spans="1:18" s="229" customFormat="1" ht="38.25">
      <c r="A305" s="245" t="s">
        <v>3180</v>
      </c>
      <c r="B305" s="447" t="s">
        <v>9798</v>
      </c>
      <c r="C305" s="450">
        <v>89512</v>
      </c>
      <c r="D305" s="462" t="s">
        <v>1686</v>
      </c>
      <c r="E305" s="349" t="s">
        <v>5</v>
      </c>
      <c r="F305" s="319">
        <v>3.72</v>
      </c>
      <c r="G305" s="398" t="s">
        <v>18224</v>
      </c>
      <c r="H305" s="352" t="s">
        <v>13437</v>
      </c>
      <c r="I305" s="398">
        <v>77.740232000000006</v>
      </c>
      <c r="J305" s="355">
        <v>289.19366304000005</v>
      </c>
      <c r="L305" s="251"/>
      <c r="N305" s="247"/>
      <c r="O305" s="356"/>
      <c r="P305" s="247"/>
      <c r="Q305" s="247"/>
      <c r="R305" s="356">
        <f t="shared" si="11"/>
        <v>289.19366304000005</v>
      </c>
    </row>
    <row r="306" spans="1:18" s="229" customFormat="1" ht="25.5">
      <c r="A306" s="633" t="s">
        <v>3181</v>
      </c>
      <c r="B306" s="447" t="s">
        <v>9998</v>
      </c>
      <c r="C306" s="349" t="s">
        <v>9742</v>
      </c>
      <c r="D306" s="462" t="s">
        <v>9988</v>
      </c>
      <c r="E306" s="349" t="s">
        <v>10</v>
      </c>
      <c r="F306" s="319">
        <v>1</v>
      </c>
      <c r="G306" s="398">
        <v>28.153999999999996</v>
      </c>
      <c r="H306" s="352" t="s">
        <v>13437</v>
      </c>
      <c r="I306" s="398">
        <v>34.049447599999993</v>
      </c>
      <c r="J306" s="355">
        <v>34.049447599999993</v>
      </c>
      <c r="L306" s="251"/>
      <c r="N306" s="247"/>
      <c r="O306" s="356"/>
      <c r="P306" s="247"/>
      <c r="Q306" s="247"/>
      <c r="R306" s="356">
        <f t="shared" si="11"/>
        <v>34.049447599999993</v>
      </c>
    </row>
    <row r="307" spans="1:18" s="229" customFormat="1" ht="51">
      <c r="A307" s="245" t="s">
        <v>3180</v>
      </c>
      <c r="B307" s="447" t="s">
        <v>10200</v>
      </c>
      <c r="C307" s="450">
        <v>89533</v>
      </c>
      <c r="D307" s="462" t="s">
        <v>1856</v>
      </c>
      <c r="E307" s="349" t="s">
        <v>58</v>
      </c>
      <c r="F307" s="319">
        <v>6</v>
      </c>
      <c r="G307" s="398" t="s">
        <v>12741</v>
      </c>
      <c r="H307" s="352" t="s">
        <v>13437</v>
      </c>
      <c r="I307" s="398">
        <v>39.765072000000004</v>
      </c>
      <c r="J307" s="355">
        <v>238.59043200000002</v>
      </c>
      <c r="L307" s="251"/>
      <c r="N307" s="247"/>
      <c r="O307" s="356"/>
      <c r="P307" s="247"/>
      <c r="Q307" s="247"/>
      <c r="R307" s="356">
        <f t="shared" si="11"/>
        <v>238.59043200000002</v>
      </c>
    </row>
    <row r="308" spans="1:18" s="229" customFormat="1">
      <c r="A308" s="633"/>
      <c r="B308" s="188"/>
      <c r="C308" s="188"/>
      <c r="D308" s="459"/>
      <c r="E308" s="349"/>
      <c r="F308" s="319"/>
      <c r="G308" s="319"/>
      <c r="H308" s="319"/>
      <c r="I308" s="398"/>
      <c r="J308" s="355"/>
      <c r="L308" s="251"/>
      <c r="N308" s="247"/>
      <c r="O308" s="356"/>
      <c r="P308" s="247"/>
      <c r="Q308" s="247"/>
      <c r="R308" s="356">
        <f t="shared" si="11"/>
        <v>0</v>
      </c>
    </row>
    <row r="309" spans="1:18" s="229" customFormat="1">
      <c r="A309" s="245"/>
      <c r="B309" s="452" t="s">
        <v>9990</v>
      </c>
      <c r="C309" s="452"/>
      <c r="D309" s="465" t="s">
        <v>9991</v>
      </c>
      <c r="E309" s="349"/>
      <c r="F309" s="319"/>
      <c r="G309" s="319"/>
      <c r="H309" s="319"/>
      <c r="I309" s="398"/>
      <c r="J309" s="355"/>
      <c r="L309" s="251"/>
      <c r="N309" s="247"/>
      <c r="O309" s="356"/>
      <c r="P309" s="247"/>
      <c r="Q309" s="247"/>
      <c r="R309" s="356">
        <f t="shared" si="11"/>
        <v>0</v>
      </c>
    </row>
    <row r="310" spans="1:18" s="229" customFormat="1">
      <c r="A310" s="245"/>
      <c r="B310" s="452" t="s">
        <v>9992</v>
      </c>
      <c r="C310" s="452"/>
      <c r="D310" s="465" t="s">
        <v>9993</v>
      </c>
      <c r="E310" s="349"/>
      <c r="F310" s="319"/>
      <c r="G310" s="319"/>
      <c r="H310" s="319"/>
      <c r="I310" s="398"/>
      <c r="J310" s="355"/>
      <c r="L310" s="251"/>
      <c r="N310" s="247"/>
      <c r="O310" s="356"/>
      <c r="P310" s="247"/>
      <c r="Q310" s="247"/>
      <c r="R310" s="356">
        <f t="shared" si="11"/>
        <v>0</v>
      </c>
    </row>
    <row r="311" spans="1:18" s="229" customFormat="1" ht="51">
      <c r="A311" s="245" t="s">
        <v>3180</v>
      </c>
      <c r="B311" s="447" t="s">
        <v>9994</v>
      </c>
      <c r="C311" s="450">
        <v>89711</v>
      </c>
      <c r="D311" s="462" t="s">
        <v>1694</v>
      </c>
      <c r="E311" s="349" t="s">
        <v>5</v>
      </c>
      <c r="F311" s="319">
        <v>13.12</v>
      </c>
      <c r="G311" s="398" t="s">
        <v>15793</v>
      </c>
      <c r="H311" s="352" t="s">
        <v>13437</v>
      </c>
      <c r="I311" s="398">
        <v>21.962704000000002</v>
      </c>
      <c r="J311" s="355">
        <v>288.15067648000002</v>
      </c>
      <c r="L311" s="251"/>
      <c r="N311" s="247"/>
      <c r="O311" s="356"/>
      <c r="P311" s="247"/>
      <c r="Q311" s="247"/>
      <c r="R311" s="356">
        <f t="shared" si="11"/>
        <v>288.15067648000002</v>
      </c>
    </row>
    <row r="312" spans="1:18" s="229" customFormat="1" ht="51">
      <c r="A312" s="245" t="s">
        <v>3180</v>
      </c>
      <c r="B312" s="447" t="s">
        <v>9995</v>
      </c>
      <c r="C312" s="450">
        <v>89712</v>
      </c>
      <c r="D312" s="462" t="s">
        <v>1695</v>
      </c>
      <c r="E312" s="349" t="s">
        <v>5</v>
      </c>
      <c r="F312" s="319">
        <v>27.68</v>
      </c>
      <c r="G312" s="398" t="s">
        <v>14223</v>
      </c>
      <c r="H312" s="352" t="s">
        <v>13437</v>
      </c>
      <c r="I312" s="398">
        <v>33.113371999999998</v>
      </c>
      <c r="J312" s="355">
        <v>916.57813695999994</v>
      </c>
      <c r="L312" s="251"/>
      <c r="N312" s="247"/>
      <c r="O312" s="356"/>
      <c r="P312" s="247"/>
      <c r="Q312" s="247"/>
      <c r="R312" s="356">
        <f t="shared" si="11"/>
        <v>916.57813695999994</v>
      </c>
    </row>
    <row r="313" spans="1:18" s="229" customFormat="1" ht="51">
      <c r="A313" s="245" t="s">
        <v>3180</v>
      </c>
      <c r="B313" s="447" t="s">
        <v>9996</v>
      </c>
      <c r="C313" s="450">
        <v>89713</v>
      </c>
      <c r="D313" s="462" t="s">
        <v>1696</v>
      </c>
      <c r="E313" s="349" t="s">
        <v>5</v>
      </c>
      <c r="F313" s="319">
        <v>2.3199999999999998</v>
      </c>
      <c r="G313" s="398" t="s">
        <v>20269</v>
      </c>
      <c r="H313" s="352" t="s">
        <v>13437</v>
      </c>
      <c r="I313" s="398">
        <v>50.55292</v>
      </c>
      <c r="J313" s="355">
        <v>117.28277439999999</v>
      </c>
      <c r="L313" s="251"/>
      <c r="N313" s="247"/>
      <c r="O313" s="356"/>
      <c r="P313" s="247"/>
      <c r="Q313" s="247"/>
      <c r="R313" s="356">
        <f t="shared" si="11"/>
        <v>117.28277439999999</v>
      </c>
    </row>
    <row r="314" spans="1:18" s="229" customFormat="1" ht="51">
      <c r="A314" s="245" t="s">
        <v>3180</v>
      </c>
      <c r="B314" s="447" t="s">
        <v>9997</v>
      </c>
      <c r="C314" s="450">
        <v>89714</v>
      </c>
      <c r="D314" s="462" t="s">
        <v>1697</v>
      </c>
      <c r="E314" s="349" t="s">
        <v>5</v>
      </c>
      <c r="F314" s="319">
        <v>26.02</v>
      </c>
      <c r="G314" s="398" t="s">
        <v>15473</v>
      </c>
      <c r="H314" s="352" t="s">
        <v>13437</v>
      </c>
      <c r="I314" s="398">
        <v>64.751276000000004</v>
      </c>
      <c r="J314" s="355">
        <v>1684.82820152</v>
      </c>
      <c r="L314" s="251"/>
      <c r="N314" s="247"/>
      <c r="O314" s="356"/>
      <c r="P314" s="247"/>
      <c r="Q314" s="247"/>
      <c r="R314" s="356">
        <f t="shared" si="11"/>
        <v>1684.82820152</v>
      </c>
    </row>
    <row r="315" spans="1:18" s="229" customFormat="1" ht="25.5">
      <c r="A315" s="633" t="s">
        <v>3181</v>
      </c>
      <c r="B315" s="447" t="s">
        <v>10119</v>
      </c>
      <c r="C315" s="349" t="s">
        <v>21952</v>
      </c>
      <c r="D315" s="462" t="s">
        <v>1160</v>
      </c>
      <c r="E315" s="349" t="s">
        <v>5</v>
      </c>
      <c r="F315" s="319">
        <v>1.82</v>
      </c>
      <c r="G315" s="398">
        <v>21.652800000000003</v>
      </c>
      <c r="H315" s="352" t="s">
        <v>13437</v>
      </c>
      <c r="I315" s="398">
        <v>26.186896320000002</v>
      </c>
      <c r="J315" s="355">
        <v>47.660151302400003</v>
      </c>
      <c r="L315" s="251"/>
      <c r="M315" s="229" t="s">
        <v>1160</v>
      </c>
      <c r="N315" s="247"/>
      <c r="O315" s="356"/>
      <c r="P315" s="247"/>
      <c r="Q315" s="247"/>
      <c r="R315" s="356">
        <f t="shared" si="11"/>
        <v>47.660151302400003</v>
      </c>
    </row>
    <row r="316" spans="1:18" s="229" customFormat="1" ht="63.75">
      <c r="A316" s="245" t="s">
        <v>3180</v>
      </c>
      <c r="B316" s="447" t="s">
        <v>10120</v>
      </c>
      <c r="C316" s="450">
        <v>89726</v>
      </c>
      <c r="D316" s="462" t="s">
        <v>2007</v>
      </c>
      <c r="E316" s="349" t="s">
        <v>58</v>
      </c>
      <c r="F316" s="319">
        <v>8</v>
      </c>
      <c r="G316" s="398" t="s">
        <v>5276</v>
      </c>
      <c r="H316" s="352" t="s">
        <v>13437</v>
      </c>
      <c r="I316" s="398">
        <v>8.5504580000000008</v>
      </c>
      <c r="J316" s="355">
        <v>68.403664000000006</v>
      </c>
      <c r="L316" s="251"/>
      <c r="N316" s="247"/>
      <c r="O316" s="356"/>
      <c r="P316" s="247"/>
      <c r="Q316" s="247"/>
      <c r="R316" s="356">
        <f t="shared" si="11"/>
        <v>68.403664000000006</v>
      </c>
    </row>
    <row r="317" spans="1:18" s="229" customFormat="1" ht="63.75">
      <c r="A317" s="245" t="s">
        <v>3180</v>
      </c>
      <c r="B317" s="447" t="s">
        <v>10121</v>
      </c>
      <c r="C317" s="450">
        <v>89724</v>
      </c>
      <c r="D317" s="462" t="s">
        <v>2005</v>
      </c>
      <c r="E317" s="349" t="s">
        <v>58</v>
      </c>
      <c r="F317" s="319">
        <v>4</v>
      </c>
      <c r="G317" s="398" t="s">
        <v>14010</v>
      </c>
      <c r="H317" s="352" t="s">
        <v>13437</v>
      </c>
      <c r="I317" s="398">
        <v>11.670710000000001</v>
      </c>
      <c r="J317" s="355">
        <v>46.682840000000006</v>
      </c>
      <c r="L317" s="251"/>
      <c r="N317" s="247"/>
      <c r="O317" s="356"/>
      <c r="P317" s="247"/>
      <c r="Q317" s="247"/>
      <c r="R317" s="356">
        <f t="shared" si="11"/>
        <v>46.682840000000006</v>
      </c>
    </row>
    <row r="318" spans="1:18" s="229" customFormat="1" ht="63.75">
      <c r="A318" s="245" t="s">
        <v>3180</v>
      </c>
      <c r="B318" s="447" t="s">
        <v>10122</v>
      </c>
      <c r="C318" s="450">
        <v>89731</v>
      </c>
      <c r="D318" s="462" t="s">
        <v>2012</v>
      </c>
      <c r="E318" s="349" t="s">
        <v>58</v>
      </c>
      <c r="F318" s="319">
        <v>6</v>
      </c>
      <c r="G318" s="398" t="s">
        <v>8919</v>
      </c>
      <c r="H318" s="352" t="s">
        <v>13437</v>
      </c>
      <c r="I318" s="398">
        <v>12.21494</v>
      </c>
      <c r="J318" s="355">
        <v>73.289640000000006</v>
      </c>
      <c r="L318" s="251"/>
      <c r="N318" s="247"/>
      <c r="O318" s="356"/>
      <c r="P318" s="247"/>
      <c r="Q318" s="247"/>
      <c r="R318" s="356">
        <f t="shared" si="11"/>
        <v>73.289640000000006</v>
      </c>
    </row>
    <row r="319" spans="1:18" s="229" customFormat="1" ht="63.75">
      <c r="A319" s="245" t="s">
        <v>3180</v>
      </c>
      <c r="B319" s="447" t="s">
        <v>10123</v>
      </c>
      <c r="C319" s="450">
        <v>89744</v>
      </c>
      <c r="D319" s="462" t="s">
        <v>2025</v>
      </c>
      <c r="E319" s="349" t="s">
        <v>58</v>
      </c>
      <c r="F319" s="319">
        <v>1</v>
      </c>
      <c r="G319" s="398" t="s">
        <v>20484</v>
      </c>
      <c r="H319" s="352" t="s">
        <v>13437</v>
      </c>
      <c r="I319" s="398">
        <v>27.646884</v>
      </c>
      <c r="J319" s="355">
        <v>27.646884</v>
      </c>
      <c r="L319" s="251"/>
      <c r="N319" s="247"/>
      <c r="O319" s="356"/>
      <c r="P319" s="247"/>
      <c r="Q319" s="247"/>
      <c r="R319" s="356">
        <f t="shared" si="11"/>
        <v>27.646884</v>
      </c>
    </row>
    <row r="320" spans="1:18" s="229" customFormat="1" ht="51">
      <c r="A320" s="245" t="s">
        <v>3180</v>
      </c>
      <c r="B320" s="447" t="s">
        <v>10124</v>
      </c>
      <c r="C320" s="450">
        <v>89784</v>
      </c>
      <c r="D320" s="462" t="s">
        <v>2061</v>
      </c>
      <c r="E320" s="349" t="s">
        <v>58</v>
      </c>
      <c r="F320" s="319">
        <v>2</v>
      </c>
      <c r="G320" s="398" t="s">
        <v>13894</v>
      </c>
      <c r="H320" s="352" t="s">
        <v>13437</v>
      </c>
      <c r="I320" s="398">
        <v>22.385994000000004</v>
      </c>
      <c r="J320" s="355">
        <v>44.771988000000007</v>
      </c>
      <c r="L320" s="251"/>
      <c r="N320" s="247"/>
      <c r="O320" s="356"/>
      <c r="P320" s="247"/>
      <c r="Q320" s="247"/>
      <c r="R320" s="356">
        <f t="shared" si="11"/>
        <v>44.771988000000007</v>
      </c>
    </row>
    <row r="321" spans="1:18" s="229" customFormat="1" ht="63.75">
      <c r="A321" s="245" t="s">
        <v>3180</v>
      </c>
      <c r="B321" s="447" t="s">
        <v>10125</v>
      </c>
      <c r="C321" s="450">
        <v>89796</v>
      </c>
      <c r="D321" s="462" t="s">
        <v>2073</v>
      </c>
      <c r="E321" s="349" t="s">
        <v>58</v>
      </c>
      <c r="F321" s="319">
        <v>2</v>
      </c>
      <c r="G321" s="398" t="s">
        <v>20027</v>
      </c>
      <c r="H321" s="352" t="s">
        <v>13437</v>
      </c>
      <c r="I321" s="398">
        <v>45.969293999999998</v>
      </c>
      <c r="J321" s="355">
        <v>91.938587999999996</v>
      </c>
      <c r="L321" s="251"/>
      <c r="N321" s="247"/>
      <c r="O321" s="356"/>
      <c r="P321" s="247"/>
      <c r="Q321" s="247"/>
      <c r="R321" s="356">
        <f t="shared" si="11"/>
        <v>91.938587999999996</v>
      </c>
    </row>
    <row r="322" spans="1:18" s="229" customFormat="1" ht="38.25">
      <c r="A322" s="245" t="s">
        <v>3181</v>
      </c>
      <c r="B322" s="447" t="s">
        <v>10126</v>
      </c>
      <c r="C322" s="349" t="s">
        <v>9743</v>
      </c>
      <c r="D322" s="462" t="s">
        <v>10002</v>
      </c>
      <c r="E322" s="349" t="s">
        <v>10</v>
      </c>
      <c r="F322" s="319">
        <v>1</v>
      </c>
      <c r="G322" s="398">
        <v>12.57423</v>
      </c>
      <c r="H322" s="352" t="s">
        <v>13437</v>
      </c>
      <c r="I322" s="398">
        <v>15.207273762</v>
      </c>
      <c r="J322" s="355">
        <v>15.207273762</v>
      </c>
      <c r="L322" s="251"/>
      <c r="N322" s="247"/>
      <c r="O322" s="356"/>
      <c r="P322" s="247"/>
      <c r="Q322" s="247"/>
      <c r="R322" s="356">
        <f t="shared" si="11"/>
        <v>15.207273762</v>
      </c>
    </row>
    <row r="323" spans="1:18" s="229" customFormat="1" ht="51">
      <c r="A323" s="245" t="s">
        <v>3180</v>
      </c>
      <c r="B323" s="447" t="s">
        <v>10127</v>
      </c>
      <c r="C323" s="450">
        <v>89710</v>
      </c>
      <c r="D323" s="462" t="s">
        <v>2267</v>
      </c>
      <c r="E323" s="349" t="s">
        <v>58</v>
      </c>
      <c r="F323" s="319">
        <v>2</v>
      </c>
      <c r="G323" s="398" t="s">
        <v>9183</v>
      </c>
      <c r="H323" s="352" t="s">
        <v>13437</v>
      </c>
      <c r="I323" s="398">
        <v>16.762284000000001</v>
      </c>
      <c r="J323" s="355">
        <v>33.524568000000002</v>
      </c>
      <c r="L323" s="251"/>
      <c r="N323" s="247"/>
      <c r="O323" s="356"/>
      <c r="P323" s="247"/>
      <c r="Q323" s="247"/>
      <c r="R323" s="356">
        <f t="shared" si="11"/>
        <v>33.524568000000002</v>
      </c>
    </row>
    <row r="324" spans="1:18" s="229" customFormat="1" ht="63.75">
      <c r="A324" s="245" t="s">
        <v>3181</v>
      </c>
      <c r="B324" s="447" t="s">
        <v>10128</v>
      </c>
      <c r="C324" s="349" t="s">
        <v>9744</v>
      </c>
      <c r="D324" s="462" t="s">
        <v>10008</v>
      </c>
      <c r="E324" s="349" t="s">
        <v>10</v>
      </c>
      <c r="F324" s="319">
        <v>2</v>
      </c>
      <c r="G324" s="398">
        <v>37.318759999999997</v>
      </c>
      <c r="H324" s="352" t="s">
        <v>13437</v>
      </c>
      <c r="I324" s="398">
        <v>45.133308344</v>
      </c>
      <c r="J324" s="355">
        <v>90.266616687999999</v>
      </c>
      <c r="K324" s="229" t="s">
        <v>10011</v>
      </c>
      <c r="L324" s="251"/>
      <c r="N324" s="247"/>
      <c r="O324" s="356"/>
      <c r="P324" s="247"/>
      <c r="Q324" s="247"/>
      <c r="R324" s="356">
        <f t="shared" si="11"/>
        <v>90.266616687999999</v>
      </c>
    </row>
    <row r="325" spans="1:18" s="229" customFormat="1" ht="51">
      <c r="A325" s="245" t="s">
        <v>3181</v>
      </c>
      <c r="B325" s="447" t="s">
        <v>10129</v>
      </c>
      <c r="C325" s="349" t="s">
        <v>9799</v>
      </c>
      <c r="D325" s="462" t="s">
        <v>10010</v>
      </c>
      <c r="E325" s="349" t="s">
        <v>10</v>
      </c>
      <c r="F325" s="319">
        <v>1</v>
      </c>
      <c r="G325" s="398">
        <v>6.1924000000000001</v>
      </c>
      <c r="H325" s="352" t="s">
        <v>13437</v>
      </c>
      <c r="I325" s="398">
        <v>7.4890885600000008</v>
      </c>
      <c r="J325" s="355">
        <v>7.4890885600000008</v>
      </c>
      <c r="K325" s="229" t="s">
        <v>10012</v>
      </c>
      <c r="L325" s="251"/>
      <c r="N325" s="247"/>
      <c r="O325" s="356"/>
      <c r="P325" s="247"/>
      <c r="Q325" s="247"/>
      <c r="R325" s="356">
        <f t="shared" si="11"/>
        <v>7.4890885600000008</v>
      </c>
    </row>
    <row r="326" spans="1:18" s="229" customFormat="1">
      <c r="A326" s="245" t="s">
        <v>3181</v>
      </c>
      <c r="B326" s="447"/>
      <c r="C326" s="450"/>
      <c r="D326" s="463"/>
      <c r="E326" s="349"/>
      <c r="F326" s="319"/>
      <c r="G326" s="319"/>
      <c r="H326" s="319"/>
      <c r="I326" s="398"/>
      <c r="J326" s="355"/>
      <c r="L326" s="251"/>
      <c r="N326" s="247"/>
      <c r="O326" s="356"/>
      <c r="P326" s="247"/>
      <c r="Q326" s="247"/>
      <c r="R326" s="356">
        <f t="shared" si="11"/>
        <v>0</v>
      </c>
    </row>
    <row r="327" spans="1:18" s="229" customFormat="1">
      <c r="A327" s="245" t="s">
        <v>3181</v>
      </c>
      <c r="B327" s="452" t="s">
        <v>10000</v>
      </c>
      <c r="C327" s="450"/>
      <c r="D327" s="465" t="s">
        <v>10001</v>
      </c>
      <c r="E327" s="349"/>
      <c r="F327" s="319"/>
      <c r="G327" s="319"/>
      <c r="H327" s="319"/>
      <c r="I327" s="398"/>
      <c r="J327" s="355"/>
      <c r="L327" s="251"/>
      <c r="N327" s="247"/>
      <c r="O327" s="356"/>
      <c r="P327" s="247"/>
      <c r="Q327" s="247"/>
      <c r="R327" s="356">
        <f t="shared" si="11"/>
        <v>0</v>
      </c>
    </row>
    <row r="328" spans="1:18" s="229" customFormat="1" ht="51">
      <c r="A328" s="245" t="s">
        <v>3180</v>
      </c>
      <c r="B328" s="447" t="s">
        <v>10130</v>
      </c>
      <c r="C328" s="450">
        <v>89708</v>
      </c>
      <c r="D328" s="462" t="s">
        <v>2265</v>
      </c>
      <c r="E328" s="349" t="s">
        <v>58</v>
      </c>
      <c r="F328" s="319">
        <v>1</v>
      </c>
      <c r="G328" s="398" t="s">
        <v>17123</v>
      </c>
      <c r="H328" s="352" t="s">
        <v>13437</v>
      </c>
      <c r="I328" s="398">
        <v>102.77481200000001</v>
      </c>
      <c r="J328" s="355">
        <v>102.77481200000001</v>
      </c>
      <c r="L328" s="251"/>
      <c r="N328" s="247"/>
      <c r="O328" s="356"/>
      <c r="P328" s="247"/>
      <c r="Q328" s="247"/>
      <c r="R328" s="356">
        <f t="shared" si="11"/>
        <v>102.77481200000001</v>
      </c>
    </row>
    <row r="329" spans="1:18" s="229" customFormat="1" ht="51">
      <c r="A329" s="245" t="s">
        <v>3181</v>
      </c>
      <c r="B329" s="447" t="s">
        <v>10131</v>
      </c>
      <c r="C329" s="349" t="s">
        <v>10009</v>
      </c>
      <c r="D329" s="462" t="s">
        <v>9999</v>
      </c>
      <c r="E329" s="349" t="s">
        <v>10</v>
      </c>
      <c r="F329" s="319">
        <v>3</v>
      </c>
      <c r="G329" s="398">
        <v>68.583446999999992</v>
      </c>
      <c r="H329" s="352" t="s">
        <v>13437</v>
      </c>
      <c r="I329" s="398">
        <v>82.944820801799992</v>
      </c>
      <c r="J329" s="355">
        <v>248.83446240539996</v>
      </c>
      <c r="L329" s="251"/>
      <c r="N329" s="247"/>
      <c r="O329" s="356"/>
      <c r="P329" s="247"/>
      <c r="Q329" s="247"/>
      <c r="R329" s="356">
        <f t="shared" si="11"/>
        <v>248.83446240539996</v>
      </c>
    </row>
    <row r="330" spans="1:18" s="229" customFormat="1" ht="51">
      <c r="A330" s="245" t="s">
        <v>3180</v>
      </c>
      <c r="B330" s="447" t="s">
        <v>10132</v>
      </c>
      <c r="C330" s="450">
        <v>97902</v>
      </c>
      <c r="D330" s="462" t="s">
        <v>15221</v>
      </c>
      <c r="E330" s="349" t="s">
        <v>58</v>
      </c>
      <c r="F330" s="319">
        <v>2</v>
      </c>
      <c r="G330" s="398" t="s">
        <v>20852</v>
      </c>
      <c r="H330" s="352" t="s">
        <v>13437</v>
      </c>
      <c r="I330" s="398">
        <v>678.08639199999993</v>
      </c>
      <c r="J330" s="355">
        <v>1356.1727839999999</v>
      </c>
      <c r="L330" s="251"/>
      <c r="N330" s="247"/>
      <c r="O330" s="356"/>
      <c r="P330" s="247"/>
      <c r="Q330" s="247"/>
      <c r="R330" s="356">
        <f t="shared" si="11"/>
        <v>1356.1727839999999</v>
      </c>
    </row>
    <row r="331" spans="1:18" s="229" customFormat="1" ht="63.75">
      <c r="A331" s="245" t="s">
        <v>3180</v>
      </c>
      <c r="B331" s="447" t="s">
        <v>10133</v>
      </c>
      <c r="C331" s="450">
        <v>98105</v>
      </c>
      <c r="D331" s="462" t="s">
        <v>15231</v>
      </c>
      <c r="E331" s="349" t="s">
        <v>58</v>
      </c>
      <c r="F331" s="319">
        <v>2</v>
      </c>
      <c r="G331" s="398" t="s">
        <v>20861</v>
      </c>
      <c r="H331" s="352" t="s">
        <v>13437</v>
      </c>
      <c r="I331" s="398">
        <v>793.17289600000004</v>
      </c>
      <c r="J331" s="355">
        <v>1586.3457920000001</v>
      </c>
      <c r="L331" s="251"/>
      <c r="N331" s="247"/>
      <c r="O331" s="356"/>
      <c r="P331" s="247"/>
      <c r="Q331" s="247"/>
      <c r="R331" s="356">
        <f t="shared" si="11"/>
        <v>1586.3457920000001</v>
      </c>
    </row>
    <row r="332" spans="1:18" s="229" customFormat="1" ht="63.75">
      <c r="A332" s="245" t="s">
        <v>3181</v>
      </c>
      <c r="B332" s="447" t="s">
        <v>10204</v>
      </c>
      <c r="C332" s="349" t="s">
        <v>10201</v>
      </c>
      <c r="D332" s="462" t="s">
        <v>10202</v>
      </c>
      <c r="E332" s="349" t="s">
        <v>10</v>
      </c>
      <c r="F332" s="319">
        <v>1</v>
      </c>
      <c r="G332" s="398">
        <v>2764.8771699999998</v>
      </c>
      <c r="H332" s="352" t="s">
        <v>13437</v>
      </c>
      <c r="I332" s="398">
        <v>3343.8424493979996</v>
      </c>
      <c r="J332" s="355">
        <v>3343.8424493979996</v>
      </c>
      <c r="L332" s="251"/>
      <c r="N332" s="247"/>
      <c r="O332" s="356"/>
      <c r="P332" s="247"/>
      <c r="Q332" s="247"/>
      <c r="R332" s="356">
        <f t="shared" si="11"/>
        <v>3343.8424493979996</v>
      </c>
    </row>
    <row r="333" spans="1:18" s="229" customFormat="1" ht="25.5">
      <c r="A333" s="245" t="s">
        <v>3181</v>
      </c>
      <c r="B333" s="447" t="s">
        <v>10205</v>
      </c>
      <c r="C333" s="349" t="s">
        <v>13448</v>
      </c>
      <c r="D333" s="462" t="s">
        <v>2422</v>
      </c>
      <c r="E333" s="349" t="s">
        <v>13449</v>
      </c>
      <c r="F333" s="319">
        <v>1</v>
      </c>
      <c r="G333" s="398">
        <v>148.31400000000002</v>
      </c>
      <c r="H333" s="352" t="s">
        <v>13437</v>
      </c>
      <c r="I333" s="398">
        <v>179.37095160000004</v>
      </c>
      <c r="J333" s="355">
        <v>179.37095160000004</v>
      </c>
      <c r="L333" s="251"/>
      <c r="M333" s="346" t="s">
        <v>13451</v>
      </c>
      <c r="N333" s="247"/>
      <c r="O333" s="356"/>
      <c r="P333" s="247"/>
      <c r="Q333" s="247"/>
      <c r="R333" s="356">
        <f t="shared" si="11"/>
        <v>179.37095160000004</v>
      </c>
    </row>
    <row r="334" spans="1:18" s="101" customFormat="1">
      <c r="A334" s="245"/>
      <c r="B334" s="349"/>
      <c r="C334" s="349"/>
      <c r="D334" s="463"/>
      <c r="E334" s="349"/>
      <c r="F334" s="352"/>
      <c r="G334" s="352"/>
      <c r="H334" s="352"/>
      <c r="I334" s="352"/>
      <c r="J334" s="355"/>
      <c r="L334" s="251">
        <f>I334*F334</f>
        <v>0</v>
      </c>
      <c r="N334" s="244"/>
      <c r="O334" s="356"/>
      <c r="P334" s="244"/>
      <c r="Q334" s="244"/>
      <c r="R334" s="356">
        <f t="shared" si="11"/>
        <v>0</v>
      </c>
    </row>
    <row r="335" spans="1:18" s="101" customFormat="1">
      <c r="A335" s="356"/>
      <c r="B335" s="452" t="s">
        <v>10013</v>
      </c>
      <c r="C335" s="349"/>
      <c r="D335" s="465" t="s">
        <v>8798</v>
      </c>
      <c r="E335" s="349"/>
      <c r="F335" s="352"/>
      <c r="G335" s="352"/>
      <c r="H335" s="352"/>
      <c r="I335" s="352"/>
      <c r="J335" s="355"/>
      <c r="L335" s="251"/>
      <c r="N335" s="244"/>
      <c r="O335" s="356"/>
      <c r="P335" s="244"/>
      <c r="Q335" s="244"/>
      <c r="R335" s="356">
        <f t="shared" si="11"/>
        <v>0</v>
      </c>
    </row>
    <row r="336" spans="1:18" s="101" customFormat="1" ht="51">
      <c r="A336" s="245" t="s">
        <v>3180</v>
      </c>
      <c r="B336" s="447" t="s">
        <v>10014</v>
      </c>
      <c r="C336" s="450">
        <v>91222</v>
      </c>
      <c r="D336" s="462" t="s">
        <v>75</v>
      </c>
      <c r="E336" s="349" t="s">
        <v>5</v>
      </c>
      <c r="F336" s="319">
        <v>7.3599999999999994</v>
      </c>
      <c r="G336" s="398" t="s">
        <v>12817</v>
      </c>
      <c r="H336" s="352" t="s">
        <v>13437</v>
      </c>
      <c r="I336" s="398">
        <v>15.335191999999999</v>
      </c>
      <c r="J336" s="355">
        <v>112.86701311999998</v>
      </c>
      <c r="L336" s="251"/>
      <c r="N336" s="244"/>
      <c r="O336" s="356"/>
      <c r="P336" s="244"/>
      <c r="Q336" s="244"/>
      <c r="R336" s="356">
        <f t="shared" si="11"/>
        <v>112.86701311999998</v>
      </c>
    </row>
    <row r="337" spans="1:18" s="101" customFormat="1" ht="38.25">
      <c r="A337" s="245" t="s">
        <v>3180</v>
      </c>
      <c r="B337" s="447" t="s">
        <v>10015</v>
      </c>
      <c r="C337" s="450">
        <v>90443</v>
      </c>
      <c r="D337" s="462" t="s">
        <v>70</v>
      </c>
      <c r="E337" s="349" t="s">
        <v>5</v>
      </c>
      <c r="F337" s="319">
        <v>43.11</v>
      </c>
      <c r="G337" s="398" t="s">
        <v>6880</v>
      </c>
      <c r="H337" s="352" t="s">
        <v>13437</v>
      </c>
      <c r="I337" s="398">
        <v>14.246732</v>
      </c>
      <c r="J337" s="355">
        <v>614.17661651999993</v>
      </c>
      <c r="L337" s="251"/>
      <c r="N337" s="244"/>
      <c r="O337" s="356"/>
      <c r="P337" s="244"/>
      <c r="Q337" s="244"/>
      <c r="R337" s="356">
        <f t="shared" ref="R337:R399" si="12">I337*F337</f>
        <v>614.17661651999993</v>
      </c>
    </row>
    <row r="338" spans="1:18" s="294" customFormat="1" ht="38.25">
      <c r="A338" s="245" t="s">
        <v>3180</v>
      </c>
      <c r="B338" s="447" t="s">
        <v>10016</v>
      </c>
      <c r="C338" s="450">
        <v>90466</v>
      </c>
      <c r="D338" s="462" t="s">
        <v>72</v>
      </c>
      <c r="E338" s="349" t="s">
        <v>5</v>
      </c>
      <c r="F338" s="319">
        <v>43.11</v>
      </c>
      <c r="G338" s="398" t="s">
        <v>8878</v>
      </c>
      <c r="H338" s="352" t="s">
        <v>13437</v>
      </c>
      <c r="I338" s="398">
        <v>14.065322000000002</v>
      </c>
      <c r="J338" s="355">
        <v>606.35603142000002</v>
      </c>
      <c r="L338" s="251"/>
      <c r="N338" s="295"/>
      <c r="O338" s="356"/>
      <c r="P338" s="295"/>
      <c r="Q338" s="295"/>
      <c r="R338" s="356">
        <f t="shared" si="12"/>
        <v>606.35603142000002</v>
      </c>
    </row>
    <row r="339" spans="1:18" s="101" customFormat="1" ht="54.75" customHeight="1">
      <c r="A339" s="245" t="s">
        <v>3180</v>
      </c>
      <c r="B339" s="447" t="s">
        <v>10017</v>
      </c>
      <c r="C339" s="450">
        <v>90467</v>
      </c>
      <c r="D339" s="462" t="s">
        <v>73</v>
      </c>
      <c r="E339" s="349" t="s">
        <v>5</v>
      </c>
      <c r="F339" s="319">
        <v>7.3599999999999994</v>
      </c>
      <c r="G339" s="398" t="s">
        <v>15817</v>
      </c>
      <c r="H339" s="352" t="s">
        <v>13437</v>
      </c>
      <c r="I339" s="398">
        <v>22.228771999999999</v>
      </c>
      <c r="J339" s="355">
        <v>163.60376191999998</v>
      </c>
      <c r="L339" s="251"/>
      <c r="N339" s="244"/>
      <c r="O339" s="356"/>
      <c r="P339" s="244"/>
      <c r="Q339" s="244"/>
      <c r="R339" s="356">
        <f t="shared" si="12"/>
        <v>163.60376191999998</v>
      </c>
    </row>
    <row r="340" spans="1:18" s="101" customFormat="1" ht="51" customHeight="1">
      <c r="A340" s="245" t="s">
        <v>3180</v>
      </c>
      <c r="B340" s="447" t="s">
        <v>10018</v>
      </c>
      <c r="C340" s="450">
        <v>91181</v>
      </c>
      <c r="D340" s="462" t="s">
        <v>2354</v>
      </c>
      <c r="E340" s="349" t="s">
        <v>5</v>
      </c>
      <c r="F340" s="319">
        <v>0.49</v>
      </c>
      <c r="G340" s="398" t="s">
        <v>16680</v>
      </c>
      <c r="H340" s="352" t="s">
        <v>13437</v>
      </c>
      <c r="I340" s="398">
        <v>7.3410580000000003</v>
      </c>
      <c r="J340" s="355">
        <v>3.5971184200000001</v>
      </c>
      <c r="L340" s="251"/>
      <c r="N340" s="244"/>
      <c r="O340" s="356"/>
      <c r="P340" s="244"/>
      <c r="Q340" s="244"/>
      <c r="R340" s="356">
        <f t="shared" si="12"/>
        <v>3.5971184200000001</v>
      </c>
    </row>
    <row r="341" spans="1:18" s="101" customFormat="1" ht="39.75" customHeight="1">
      <c r="A341" s="245" t="s">
        <v>3180</v>
      </c>
      <c r="B341" s="447" t="s">
        <v>10019</v>
      </c>
      <c r="C341" s="450">
        <v>93358</v>
      </c>
      <c r="D341" s="462" t="s">
        <v>15403</v>
      </c>
      <c r="E341" s="349" t="s">
        <v>125</v>
      </c>
      <c r="F341" s="319">
        <v>17.84</v>
      </c>
      <c r="G341" s="398" t="s">
        <v>15513</v>
      </c>
      <c r="H341" s="352" t="s">
        <v>13437</v>
      </c>
      <c r="I341" s="398">
        <v>84.246803999999997</v>
      </c>
      <c r="J341" s="355">
        <v>1502.96298336</v>
      </c>
      <c r="L341" s="251"/>
      <c r="N341" s="244"/>
      <c r="O341" s="356"/>
      <c r="P341" s="244"/>
      <c r="Q341" s="244"/>
      <c r="R341" s="356">
        <f t="shared" si="12"/>
        <v>1502.96298336</v>
      </c>
    </row>
    <row r="342" spans="1:18" s="101" customFormat="1" ht="38.25">
      <c r="A342" s="245" t="s">
        <v>3180</v>
      </c>
      <c r="B342" s="447" t="s">
        <v>10020</v>
      </c>
      <c r="C342" s="450">
        <v>101616</v>
      </c>
      <c r="D342" s="462" t="s">
        <v>11747</v>
      </c>
      <c r="E342" s="349" t="s">
        <v>112</v>
      </c>
      <c r="F342" s="319">
        <v>38.72</v>
      </c>
      <c r="G342" s="398" t="s">
        <v>3761</v>
      </c>
      <c r="H342" s="352" t="s">
        <v>13437</v>
      </c>
      <c r="I342" s="398">
        <v>6.3735379999999999</v>
      </c>
      <c r="J342" s="355">
        <v>246.78339136</v>
      </c>
      <c r="L342" s="251"/>
      <c r="M342" s="346" t="s">
        <v>13442</v>
      </c>
      <c r="N342" s="244"/>
      <c r="O342" s="356"/>
      <c r="P342" s="244"/>
      <c r="Q342" s="244"/>
      <c r="R342" s="356">
        <f t="shared" si="12"/>
        <v>246.78339136</v>
      </c>
    </row>
    <row r="343" spans="1:18" s="294" customFormat="1" ht="25.5">
      <c r="A343" s="245" t="s">
        <v>3180</v>
      </c>
      <c r="B343" s="447" t="s">
        <v>10118</v>
      </c>
      <c r="C343" s="450">
        <v>93382</v>
      </c>
      <c r="D343" s="462" t="s">
        <v>2419</v>
      </c>
      <c r="E343" s="349" t="s">
        <v>125</v>
      </c>
      <c r="F343" s="319">
        <v>17.5</v>
      </c>
      <c r="G343" s="398" t="s">
        <v>15830</v>
      </c>
      <c r="H343" s="352" t="s">
        <v>13437</v>
      </c>
      <c r="I343" s="398">
        <v>30.380128000000003</v>
      </c>
      <c r="J343" s="355">
        <v>531.65224000000001</v>
      </c>
      <c r="L343" s="251"/>
      <c r="N343" s="295"/>
      <c r="O343" s="356"/>
      <c r="P343" s="295"/>
      <c r="Q343" s="295"/>
      <c r="R343" s="356">
        <f t="shared" si="12"/>
        <v>531.65224000000001</v>
      </c>
    </row>
    <row r="344" spans="1:18" s="309" customFormat="1" ht="25.5">
      <c r="A344" s="245" t="s">
        <v>13</v>
      </c>
      <c r="B344" s="447" t="s">
        <v>10491</v>
      </c>
      <c r="C344" s="447" t="s">
        <v>10159</v>
      </c>
      <c r="D344" s="462" t="s">
        <v>10160</v>
      </c>
      <c r="E344" s="349" t="s">
        <v>58</v>
      </c>
      <c r="F344" s="319">
        <v>1</v>
      </c>
      <c r="G344" s="398">
        <v>2350</v>
      </c>
      <c r="H344" s="352" t="s">
        <v>13437</v>
      </c>
      <c r="I344" s="398">
        <v>2842.09</v>
      </c>
      <c r="J344" s="355">
        <v>2842.09</v>
      </c>
      <c r="L344" s="251"/>
      <c r="N344" s="320"/>
      <c r="O344" s="356"/>
      <c r="P344" s="320"/>
      <c r="Q344" s="320"/>
      <c r="R344" s="356">
        <f t="shared" si="12"/>
        <v>2842.09</v>
      </c>
    </row>
    <row r="345" spans="1:18" s="309" customFormat="1" ht="25.5">
      <c r="A345" s="245" t="s">
        <v>13</v>
      </c>
      <c r="B345" s="447" t="s">
        <v>10492</v>
      </c>
      <c r="C345" s="447" t="s">
        <v>10166</v>
      </c>
      <c r="D345" s="462" t="s">
        <v>10165</v>
      </c>
      <c r="E345" s="349" t="s">
        <v>58</v>
      </c>
      <c r="F345" s="319">
        <v>1</v>
      </c>
      <c r="G345" s="398">
        <v>1900</v>
      </c>
      <c r="H345" s="352" t="s">
        <v>13437</v>
      </c>
      <c r="I345" s="398">
        <v>2297.86</v>
      </c>
      <c r="J345" s="355">
        <v>2297.86</v>
      </c>
      <c r="L345" s="251"/>
      <c r="N345" s="320"/>
      <c r="O345" s="356"/>
      <c r="P345" s="320"/>
      <c r="Q345" s="320"/>
      <c r="R345" s="356">
        <f t="shared" si="12"/>
        <v>2297.86</v>
      </c>
    </row>
    <row r="346" spans="1:18" s="294" customFormat="1">
      <c r="A346" s="245"/>
      <c r="B346" s="349"/>
      <c r="C346" s="349"/>
      <c r="D346" s="463"/>
      <c r="E346" s="349"/>
      <c r="F346" s="352"/>
      <c r="G346" s="352"/>
      <c r="H346" s="352"/>
      <c r="I346" s="352"/>
      <c r="J346" s="355"/>
      <c r="L346" s="251"/>
      <c r="N346" s="295"/>
      <c r="O346" s="356"/>
      <c r="P346" s="295"/>
      <c r="Q346" s="295"/>
      <c r="R346" s="356">
        <f t="shared" si="12"/>
        <v>0</v>
      </c>
    </row>
    <row r="347" spans="1:18" s="294" customFormat="1">
      <c r="A347" s="245"/>
      <c r="B347" s="349"/>
      <c r="C347" s="349"/>
      <c r="D347" s="463"/>
      <c r="E347" s="296" t="s">
        <v>41</v>
      </c>
      <c r="F347" s="352"/>
      <c r="G347" s="352"/>
      <c r="H347" s="352"/>
      <c r="I347" s="352"/>
      <c r="J347" s="355">
        <v>39355.617193739803</v>
      </c>
      <c r="L347" s="251"/>
      <c r="N347" s="295"/>
      <c r="O347" s="356"/>
      <c r="P347" s="295"/>
      <c r="Q347" s="295"/>
      <c r="R347" s="356">
        <f t="shared" si="12"/>
        <v>0</v>
      </c>
    </row>
    <row r="348" spans="1:18" s="294" customFormat="1">
      <c r="A348" s="356"/>
      <c r="B348" s="349"/>
      <c r="C348" s="349"/>
      <c r="D348" s="463"/>
      <c r="E348" s="349"/>
      <c r="F348" s="352"/>
      <c r="G348" s="352"/>
      <c r="H348" s="352"/>
      <c r="I348" s="352"/>
      <c r="J348" s="355"/>
      <c r="L348" s="251"/>
      <c r="N348" s="295"/>
      <c r="O348" s="356"/>
      <c r="P348" s="295"/>
      <c r="Q348" s="295"/>
      <c r="R348" s="356">
        <f t="shared" si="12"/>
        <v>0</v>
      </c>
    </row>
    <row r="349" spans="1:18" s="294" customFormat="1">
      <c r="A349" s="356"/>
      <c r="B349" s="452" t="s">
        <v>60</v>
      </c>
      <c r="C349" s="452"/>
      <c r="D349" s="465" t="s">
        <v>10021</v>
      </c>
      <c r="E349" s="349"/>
      <c r="F349" s="352"/>
      <c r="G349" s="352"/>
      <c r="H349" s="352"/>
      <c r="I349" s="352"/>
      <c r="J349" s="355"/>
      <c r="L349" s="251"/>
      <c r="N349" s="295"/>
      <c r="O349" s="356"/>
      <c r="P349" s="295"/>
      <c r="Q349" s="295"/>
      <c r="R349" s="356">
        <f t="shared" si="12"/>
        <v>0</v>
      </c>
    </row>
    <row r="350" spans="1:18" s="294" customFormat="1">
      <c r="A350" s="356"/>
      <c r="B350" s="188" t="s">
        <v>10022</v>
      </c>
      <c r="C350" s="188"/>
      <c r="D350" s="459" t="s">
        <v>10023</v>
      </c>
      <c r="E350" s="349"/>
      <c r="F350" s="352"/>
      <c r="G350" s="352"/>
      <c r="H350" s="352"/>
      <c r="I350" s="352"/>
      <c r="J350" s="355"/>
      <c r="L350" s="251"/>
      <c r="N350" s="295"/>
      <c r="O350" s="356"/>
      <c r="P350" s="295"/>
      <c r="Q350" s="295"/>
      <c r="R350" s="356">
        <f t="shared" si="12"/>
        <v>0</v>
      </c>
    </row>
    <row r="351" spans="1:18" s="294" customFormat="1">
      <c r="A351" s="356"/>
      <c r="B351" s="188" t="s">
        <v>10024</v>
      </c>
      <c r="C351" s="188"/>
      <c r="D351" s="459" t="s">
        <v>10025</v>
      </c>
      <c r="E351" s="349"/>
      <c r="F351" s="352"/>
      <c r="G351" s="352"/>
      <c r="H351" s="352"/>
      <c r="I351" s="352"/>
      <c r="J351" s="355"/>
      <c r="L351" s="251"/>
      <c r="N351" s="295"/>
      <c r="O351" s="356"/>
      <c r="P351" s="295"/>
      <c r="Q351" s="295"/>
      <c r="R351" s="356">
        <f t="shared" si="12"/>
        <v>0</v>
      </c>
    </row>
    <row r="352" spans="1:18" s="294" customFormat="1">
      <c r="A352" s="356"/>
      <c r="B352" s="453" t="s">
        <v>9668</v>
      </c>
      <c r="C352" s="453"/>
      <c r="D352" s="466" t="s">
        <v>10026</v>
      </c>
      <c r="E352" s="349"/>
      <c r="F352" s="352"/>
      <c r="G352" s="352"/>
      <c r="H352" s="352"/>
      <c r="I352" s="352"/>
      <c r="J352" s="355"/>
      <c r="L352" s="251"/>
      <c r="N352" s="295"/>
      <c r="O352" s="356"/>
      <c r="P352" s="295"/>
      <c r="Q352" s="295"/>
      <c r="R352" s="356">
        <f t="shared" si="12"/>
        <v>0</v>
      </c>
    </row>
    <row r="353" spans="1:18" s="294" customFormat="1">
      <c r="A353" s="245" t="s">
        <v>3181</v>
      </c>
      <c r="B353" s="447" t="s">
        <v>9669</v>
      </c>
      <c r="C353" s="349" t="s">
        <v>10116</v>
      </c>
      <c r="D353" s="462" t="s">
        <v>10115</v>
      </c>
      <c r="E353" s="349" t="s">
        <v>10</v>
      </c>
      <c r="F353" s="319">
        <v>1</v>
      </c>
      <c r="G353" s="398">
        <v>1820.1</v>
      </c>
      <c r="H353" s="352" t="s">
        <v>13437</v>
      </c>
      <c r="I353" s="398">
        <v>2201.22894</v>
      </c>
      <c r="J353" s="355">
        <v>2201.22894</v>
      </c>
      <c r="L353" s="251"/>
      <c r="N353" s="295"/>
      <c r="O353" s="356"/>
      <c r="P353" s="295"/>
      <c r="Q353" s="295"/>
      <c r="R353" s="356">
        <f t="shared" si="12"/>
        <v>2201.22894</v>
      </c>
    </row>
    <row r="354" spans="1:18" s="294" customFormat="1">
      <c r="A354" s="356"/>
      <c r="B354" s="349"/>
      <c r="C354" s="349"/>
      <c r="D354" s="463"/>
      <c r="E354" s="349"/>
      <c r="F354" s="352"/>
      <c r="G354" s="352"/>
      <c r="H354" s="352"/>
      <c r="I354" s="352"/>
      <c r="J354" s="355"/>
      <c r="L354" s="251"/>
      <c r="N354" s="295"/>
      <c r="O354" s="356"/>
      <c r="P354" s="295"/>
      <c r="Q354" s="295"/>
      <c r="R354" s="356">
        <f t="shared" si="12"/>
        <v>0</v>
      </c>
    </row>
    <row r="355" spans="1:18" s="294" customFormat="1">
      <c r="A355" s="245"/>
      <c r="B355" s="453" t="s">
        <v>10027</v>
      </c>
      <c r="C355" s="453"/>
      <c r="D355" s="466" t="s">
        <v>10028</v>
      </c>
      <c r="E355" s="349"/>
      <c r="F355" s="352"/>
      <c r="G355" s="352"/>
      <c r="H355" s="352"/>
      <c r="I355" s="352"/>
      <c r="J355" s="355"/>
      <c r="L355" s="251"/>
      <c r="N355" s="295"/>
      <c r="O355" s="356"/>
      <c r="P355" s="295"/>
      <c r="Q355" s="295"/>
      <c r="R355" s="356">
        <f t="shared" si="12"/>
        <v>0</v>
      </c>
    </row>
    <row r="356" spans="1:18" s="294" customFormat="1" ht="51">
      <c r="A356" s="245" t="s">
        <v>3180</v>
      </c>
      <c r="B356" s="447" t="s">
        <v>10030</v>
      </c>
      <c r="C356" s="450">
        <v>95747</v>
      </c>
      <c r="D356" s="462" t="s">
        <v>1461</v>
      </c>
      <c r="E356" s="349" t="s">
        <v>5</v>
      </c>
      <c r="F356" s="319">
        <v>32.69</v>
      </c>
      <c r="G356" s="398" t="s">
        <v>13844</v>
      </c>
      <c r="H356" s="352" t="s">
        <v>13437</v>
      </c>
      <c r="I356" s="398">
        <v>45.703226000000001</v>
      </c>
      <c r="J356" s="355">
        <v>1494.0384579399999</v>
      </c>
      <c r="K356" s="294">
        <v>32.22</v>
      </c>
      <c r="L356" s="251"/>
      <c r="N356" s="295"/>
      <c r="O356" s="356"/>
      <c r="P356" s="295"/>
      <c r="Q356" s="295"/>
      <c r="R356" s="356">
        <f t="shared" si="12"/>
        <v>1494.0384579399999</v>
      </c>
    </row>
    <row r="357" spans="1:18" s="294" customFormat="1" ht="51">
      <c r="A357" s="245" t="s">
        <v>3180</v>
      </c>
      <c r="B357" s="447" t="s">
        <v>10031</v>
      </c>
      <c r="C357" s="450">
        <v>95750</v>
      </c>
      <c r="D357" s="462" t="s">
        <v>1464</v>
      </c>
      <c r="E357" s="349" t="s">
        <v>5</v>
      </c>
      <c r="F357" s="319">
        <v>21.65</v>
      </c>
      <c r="G357" s="398" t="s">
        <v>14178</v>
      </c>
      <c r="H357" s="352" t="s">
        <v>13437</v>
      </c>
      <c r="I357" s="398">
        <v>34.830719999999999</v>
      </c>
      <c r="J357" s="355">
        <v>754.08508799999993</v>
      </c>
      <c r="K357" s="294">
        <v>43.65</v>
      </c>
      <c r="L357" s="251"/>
      <c r="N357" s="295"/>
      <c r="O357" s="356"/>
      <c r="P357" s="295"/>
      <c r="Q357" s="295"/>
      <c r="R357" s="356">
        <f t="shared" si="12"/>
        <v>754.08508799999993</v>
      </c>
    </row>
    <row r="358" spans="1:18" s="294" customFormat="1" ht="51">
      <c r="A358" s="245" t="s">
        <v>3180</v>
      </c>
      <c r="B358" s="447" t="s">
        <v>10032</v>
      </c>
      <c r="C358" s="450">
        <v>95746</v>
      </c>
      <c r="D358" s="462" t="s">
        <v>1460</v>
      </c>
      <c r="E358" s="349" t="s">
        <v>5</v>
      </c>
      <c r="F358" s="319">
        <v>49.23</v>
      </c>
      <c r="G358" s="398" t="s">
        <v>15144</v>
      </c>
      <c r="H358" s="352" t="s">
        <v>13437</v>
      </c>
      <c r="I358" s="398">
        <v>27.828294000000003</v>
      </c>
      <c r="J358" s="355">
        <v>1369.98691362</v>
      </c>
      <c r="K358" s="294">
        <v>49.23</v>
      </c>
      <c r="L358" s="251"/>
      <c r="N358" s="295"/>
      <c r="O358" s="356"/>
      <c r="P358" s="295"/>
      <c r="Q358" s="295"/>
      <c r="R358" s="356">
        <f t="shared" si="12"/>
        <v>1369.98691362</v>
      </c>
    </row>
    <row r="359" spans="1:18" s="294" customFormat="1" ht="51">
      <c r="A359" s="245" t="s">
        <v>3180</v>
      </c>
      <c r="B359" s="447" t="s">
        <v>10033</v>
      </c>
      <c r="C359" s="450">
        <v>95749</v>
      </c>
      <c r="D359" s="462" t="s">
        <v>1463</v>
      </c>
      <c r="E359" s="349" t="s">
        <v>5</v>
      </c>
      <c r="F359" s="319">
        <v>73.69</v>
      </c>
      <c r="G359" s="398" t="s">
        <v>15182</v>
      </c>
      <c r="H359" s="352" t="s">
        <v>13437</v>
      </c>
      <c r="I359" s="398">
        <v>29.581924000000001</v>
      </c>
      <c r="J359" s="355">
        <v>2179.89197956</v>
      </c>
      <c r="K359" s="294">
        <v>45.94</v>
      </c>
      <c r="L359" s="251"/>
      <c r="N359" s="295"/>
      <c r="O359" s="356"/>
      <c r="P359" s="295"/>
      <c r="Q359" s="295"/>
      <c r="R359" s="356">
        <f t="shared" si="12"/>
        <v>2179.89197956</v>
      </c>
    </row>
    <row r="360" spans="1:18" s="294" customFormat="1" ht="51">
      <c r="A360" s="245" t="s">
        <v>3180</v>
      </c>
      <c r="B360" s="447" t="s">
        <v>10034</v>
      </c>
      <c r="C360" s="450">
        <v>95745</v>
      </c>
      <c r="D360" s="462" t="s">
        <v>1459</v>
      </c>
      <c r="E360" s="349" t="s">
        <v>5</v>
      </c>
      <c r="F360" s="319">
        <v>44.63</v>
      </c>
      <c r="G360" s="398" t="s">
        <v>19903</v>
      </c>
      <c r="H360" s="352" t="s">
        <v>13437</v>
      </c>
      <c r="I360" s="398">
        <v>22.422276</v>
      </c>
      <c r="J360" s="355">
        <v>1000.70617788</v>
      </c>
      <c r="K360" s="294">
        <v>44.86</v>
      </c>
      <c r="L360" s="251"/>
      <c r="N360" s="295"/>
      <c r="O360" s="356"/>
      <c r="P360" s="295"/>
      <c r="Q360" s="295"/>
      <c r="R360" s="356">
        <f t="shared" si="12"/>
        <v>1000.70617788</v>
      </c>
    </row>
    <row r="361" spans="1:18" s="294" customFormat="1">
      <c r="A361" s="245"/>
      <c r="B361" s="349"/>
      <c r="C361" s="349"/>
      <c r="D361" s="463"/>
      <c r="E361" s="349"/>
      <c r="F361" s="352"/>
      <c r="G361" s="398"/>
      <c r="H361" s="352"/>
      <c r="I361" s="352"/>
      <c r="J361" s="355"/>
      <c r="L361" s="251"/>
      <c r="N361" s="295"/>
      <c r="O361" s="356"/>
      <c r="P361" s="295"/>
      <c r="Q361" s="295"/>
      <c r="R361" s="356">
        <f t="shared" si="12"/>
        <v>0</v>
      </c>
    </row>
    <row r="362" spans="1:18" s="294" customFormat="1">
      <c r="A362" s="245"/>
      <c r="B362" s="453" t="s">
        <v>3183</v>
      </c>
      <c r="C362" s="453"/>
      <c r="D362" s="466" t="s">
        <v>10029</v>
      </c>
      <c r="E362" s="349"/>
      <c r="F362" s="352"/>
      <c r="G362" s="398"/>
      <c r="H362" s="352"/>
      <c r="I362" s="352"/>
      <c r="J362" s="355"/>
      <c r="L362" s="251"/>
      <c r="N362" s="295"/>
      <c r="O362" s="356"/>
      <c r="P362" s="295"/>
      <c r="Q362" s="295"/>
      <c r="R362" s="356">
        <f t="shared" si="12"/>
        <v>0</v>
      </c>
    </row>
    <row r="363" spans="1:18" s="297" customFormat="1" ht="51">
      <c r="A363" s="245" t="s">
        <v>3180</v>
      </c>
      <c r="B363" s="447" t="s">
        <v>3661</v>
      </c>
      <c r="C363" s="450">
        <v>91926</v>
      </c>
      <c r="D363" s="462" t="s">
        <v>65</v>
      </c>
      <c r="E363" s="349" t="s">
        <v>5</v>
      </c>
      <c r="F363" s="319">
        <v>1344.24</v>
      </c>
      <c r="G363" s="398" t="s">
        <v>15426</v>
      </c>
      <c r="H363" s="352" t="s">
        <v>13437</v>
      </c>
      <c r="I363" s="398">
        <v>4.9222580000000002</v>
      </c>
      <c r="J363" s="355">
        <v>6616.6960939200007</v>
      </c>
      <c r="K363" s="297">
        <v>1369.32</v>
      </c>
      <c r="L363" s="251"/>
      <c r="N363" s="298"/>
      <c r="O363" s="356"/>
      <c r="P363" s="298"/>
      <c r="Q363" s="298"/>
      <c r="R363" s="356">
        <f t="shared" si="12"/>
        <v>6616.6960939200007</v>
      </c>
    </row>
    <row r="364" spans="1:18" s="297" customFormat="1" ht="51">
      <c r="A364" s="245" t="s">
        <v>3180</v>
      </c>
      <c r="B364" s="447" t="s">
        <v>8797</v>
      </c>
      <c r="C364" s="450">
        <v>91929</v>
      </c>
      <c r="D364" s="462" t="s">
        <v>1525</v>
      </c>
      <c r="E364" s="349" t="s">
        <v>5</v>
      </c>
      <c r="F364" s="319">
        <v>171.84</v>
      </c>
      <c r="G364" s="398" t="s">
        <v>9052</v>
      </c>
      <c r="H364" s="352" t="s">
        <v>13437</v>
      </c>
      <c r="I364" s="398">
        <v>9.1914400000000001</v>
      </c>
      <c r="J364" s="355">
        <v>1579.4570496000001</v>
      </c>
      <c r="K364" s="297">
        <v>171.84</v>
      </c>
      <c r="L364" s="251"/>
      <c r="N364" s="298"/>
      <c r="O364" s="356"/>
      <c r="P364" s="298"/>
      <c r="Q364" s="298"/>
      <c r="R364" s="356">
        <f t="shared" si="12"/>
        <v>1579.4570496000001</v>
      </c>
    </row>
    <row r="365" spans="1:18" s="297" customFormat="1" ht="38.25">
      <c r="A365" s="245" t="s">
        <v>3180</v>
      </c>
      <c r="B365" s="447" t="s">
        <v>9667</v>
      </c>
      <c r="C365" s="450">
        <v>92980</v>
      </c>
      <c r="D365" s="462" t="s">
        <v>1531</v>
      </c>
      <c r="E365" s="349" t="s">
        <v>5</v>
      </c>
      <c r="F365" s="319">
        <v>24.64</v>
      </c>
      <c r="G365" s="398" t="s">
        <v>12600</v>
      </c>
      <c r="H365" s="352" t="s">
        <v>13437</v>
      </c>
      <c r="I365" s="398">
        <v>13.920194</v>
      </c>
      <c r="J365" s="355">
        <v>342.99358016000002</v>
      </c>
      <c r="K365" s="297">
        <v>24.64</v>
      </c>
      <c r="L365" s="251"/>
      <c r="N365" s="298"/>
      <c r="O365" s="356"/>
      <c r="P365" s="298"/>
      <c r="Q365" s="298"/>
      <c r="R365" s="356">
        <f t="shared" si="12"/>
        <v>342.99358016000002</v>
      </c>
    </row>
    <row r="366" spans="1:18" s="297" customFormat="1">
      <c r="A366" s="245"/>
      <c r="B366" s="453"/>
      <c r="C366" s="453"/>
      <c r="D366" s="466"/>
      <c r="E366" s="349"/>
      <c r="F366" s="352"/>
      <c r="G366" s="352"/>
      <c r="H366" s="352"/>
      <c r="I366" s="352"/>
      <c r="J366" s="355"/>
      <c r="L366" s="251"/>
      <c r="N366" s="298"/>
      <c r="O366" s="356"/>
      <c r="P366" s="298"/>
      <c r="Q366" s="298"/>
      <c r="R366" s="356">
        <f t="shared" si="12"/>
        <v>0</v>
      </c>
    </row>
    <row r="367" spans="1:18" s="297" customFormat="1">
      <c r="A367" s="245"/>
      <c r="B367" s="453" t="s">
        <v>10035</v>
      </c>
      <c r="C367" s="453"/>
      <c r="D367" s="466" t="s">
        <v>10036</v>
      </c>
      <c r="E367" s="349"/>
      <c r="F367" s="352"/>
      <c r="G367" s="352"/>
      <c r="H367" s="352"/>
      <c r="I367" s="352"/>
      <c r="J367" s="355"/>
      <c r="L367" s="251"/>
      <c r="N367" s="298"/>
      <c r="O367" s="356"/>
      <c r="P367" s="298"/>
      <c r="Q367" s="298"/>
      <c r="R367" s="356">
        <f t="shared" si="12"/>
        <v>0</v>
      </c>
    </row>
    <row r="368" spans="1:18" s="309" customFormat="1" ht="51">
      <c r="A368" s="245" t="s">
        <v>3180</v>
      </c>
      <c r="B368" s="447" t="s">
        <v>10055</v>
      </c>
      <c r="C368" s="450">
        <v>95782</v>
      </c>
      <c r="D368" s="462" t="s">
        <v>1567</v>
      </c>
      <c r="E368" s="349" t="s">
        <v>58</v>
      </c>
      <c r="F368" s="319">
        <v>28</v>
      </c>
      <c r="G368" s="398" t="s">
        <v>19941</v>
      </c>
      <c r="H368" s="352" t="s">
        <v>13437</v>
      </c>
      <c r="I368" s="398">
        <v>31.166238</v>
      </c>
      <c r="J368" s="355">
        <v>872.65466400000003</v>
      </c>
      <c r="L368" s="251"/>
      <c r="N368" s="320"/>
      <c r="O368" s="356"/>
      <c r="P368" s="320"/>
      <c r="Q368" s="320"/>
      <c r="R368" s="356">
        <f t="shared" si="12"/>
        <v>872.65466400000003</v>
      </c>
    </row>
    <row r="369" spans="1:18" s="309" customFormat="1" ht="51">
      <c r="A369" s="245" t="s">
        <v>3180</v>
      </c>
      <c r="B369" s="447" t="s">
        <v>10134</v>
      </c>
      <c r="C369" s="450">
        <v>95779</v>
      </c>
      <c r="D369" s="462" t="s">
        <v>185</v>
      </c>
      <c r="E369" s="349" t="s">
        <v>58</v>
      </c>
      <c r="F369" s="319">
        <v>30</v>
      </c>
      <c r="G369" s="398" t="s">
        <v>9051</v>
      </c>
      <c r="H369" s="352" t="s">
        <v>13437</v>
      </c>
      <c r="I369" s="398">
        <v>25.627186000000002</v>
      </c>
      <c r="J369" s="355">
        <v>768.81558000000007</v>
      </c>
      <c r="L369" s="251"/>
      <c r="N369" s="320"/>
      <c r="O369" s="356"/>
      <c r="P369" s="320"/>
      <c r="Q369" s="320"/>
      <c r="R369" s="356">
        <f t="shared" si="12"/>
        <v>768.81558000000007</v>
      </c>
    </row>
    <row r="370" spans="1:18" s="309" customFormat="1" ht="51">
      <c r="A370" s="245" t="s">
        <v>3180</v>
      </c>
      <c r="B370" s="447" t="s">
        <v>10135</v>
      </c>
      <c r="C370" s="450">
        <v>95785</v>
      </c>
      <c r="D370" s="462" t="s">
        <v>1568</v>
      </c>
      <c r="E370" s="349" t="s">
        <v>58</v>
      </c>
      <c r="F370" s="319">
        <v>4</v>
      </c>
      <c r="G370" s="398" t="s">
        <v>19942</v>
      </c>
      <c r="H370" s="352" t="s">
        <v>13437</v>
      </c>
      <c r="I370" s="398">
        <v>34.842813999999997</v>
      </c>
      <c r="J370" s="355">
        <v>139.37125599999999</v>
      </c>
      <c r="L370" s="251"/>
      <c r="N370" s="320"/>
      <c r="O370" s="356"/>
      <c r="P370" s="320"/>
      <c r="Q370" s="320"/>
      <c r="R370" s="356">
        <f t="shared" si="12"/>
        <v>139.37125599999999</v>
      </c>
    </row>
    <row r="371" spans="1:18" s="309" customFormat="1" ht="51">
      <c r="A371" s="245" t="s">
        <v>3180</v>
      </c>
      <c r="B371" s="447" t="s">
        <v>10136</v>
      </c>
      <c r="C371" s="450">
        <v>95789</v>
      </c>
      <c r="D371" s="462" t="s">
        <v>1569</v>
      </c>
      <c r="E371" s="349" t="s">
        <v>58</v>
      </c>
      <c r="F371" s="319">
        <v>17</v>
      </c>
      <c r="G371" s="398" t="s">
        <v>19943</v>
      </c>
      <c r="H371" s="352" t="s">
        <v>13437</v>
      </c>
      <c r="I371" s="398">
        <v>32.883586000000001</v>
      </c>
      <c r="J371" s="355">
        <v>559.02096200000005</v>
      </c>
      <c r="L371" s="251"/>
      <c r="N371" s="320"/>
      <c r="O371" s="356"/>
      <c r="P371" s="320"/>
      <c r="Q371" s="320"/>
      <c r="R371" s="356">
        <f t="shared" si="12"/>
        <v>559.02096200000005</v>
      </c>
    </row>
    <row r="372" spans="1:18" s="309" customFormat="1" ht="51">
      <c r="A372" s="245" t="s">
        <v>3180</v>
      </c>
      <c r="B372" s="447" t="s">
        <v>10137</v>
      </c>
      <c r="C372" s="450">
        <v>95787</v>
      </c>
      <c r="D372" s="462" t="s">
        <v>186</v>
      </c>
      <c r="E372" s="349" t="s">
        <v>58</v>
      </c>
      <c r="F372" s="319">
        <v>18</v>
      </c>
      <c r="G372" s="398" t="s">
        <v>12809</v>
      </c>
      <c r="H372" s="352" t="s">
        <v>13437</v>
      </c>
      <c r="I372" s="398">
        <v>27.598508000000002</v>
      </c>
      <c r="J372" s="355">
        <v>496.77314400000006</v>
      </c>
      <c r="L372" s="251"/>
      <c r="N372" s="320"/>
      <c r="O372" s="356"/>
      <c r="P372" s="320"/>
      <c r="Q372" s="320"/>
      <c r="R372" s="356">
        <f t="shared" si="12"/>
        <v>496.77314400000006</v>
      </c>
    </row>
    <row r="373" spans="1:18" s="309" customFormat="1" ht="51">
      <c r="A373" s="245" t="s">
        <v>3180</v>
      </c>
      <c r="B373" s="447" t="s">
        <v>10138</v>
      </c>
      <c r="C373" s="450">
        <v>95791</v>
      </c>
      <c r="D373" s="462" t="s">
        <v>1570</v>
      </c>
      <c r="E373" s="349" t="s">
        <v>58</v>
      </c>
      <c r="F373" s="319">
        <v>3</v>
      </c>
      <c r="G373" s="398" t="s">
        <v>19944</v>
      </c>
      <c r="H373" s="352" t="s">
        <v>13437</v>
      </c>
      <c r="I373" s="398">
        <v>40.720498000000006</v>
      </c>
      <c r="J373" s="355">
        <v>122.16149400000002</v>
      </c>
      <c r="L373" s="251"/>
      <c r="N373" s="320"/>
      <c r="O373" s="356"/>
      <c r="P373" s="320"/>
      <c r="Q373" s="320"/>
      <c r="R373" s="356">
        <f t="shared" si="12"/>
        <v>122.16149400000002</v>
      </c>
    </row>
    <row r="374" spans="1:18" s="309" customFormat="1" ht="51">
      <c r="A374" s="245" t="s">
        <v>3180</v>
      </c>
      <c r="B374" s="447" t="s">
        <v>10139</v>
      </c>
      <c r="C374" s="450">
        <v>95802</v>
      </c>
      <c r="D374" s="462" t="s">
        <v>1573</v>
      </c>
      <c r="E374" s="349" t="s">
        <v>58</v>
      </c>
      <c r="F374" s="319">
        <v>2</v>
      </c>
      <c r="G374" s="398" t="s">
        <v>19842</v>
      </c>
      <c r="H374" s="352" t="s">
        <v>13437</v>
      </c>
      <c r="I374" s="398">
        <v>41.675924000000002</v>
      </c>
      <c r="J374" s="355">
        <v>83.351848000000004</v>
      </c>
      <c r="L374" s="251"/>
      <c r="N374" s="320"/>
      <c r="O374" s="356"/>
      <c r="P374" s="320"/>
      <c r="Q374" s="320"/>
      <c r="R374" s="356">
        <f t="shared" si="12"/>
        <v>83.351848000000004</v>
      </c>
    </row>
    <row r="375" spans="1:18" s="309" customFormat="1" ht="51">
      <c r="A375" s="245" t="s">
        <v>3180</v>
      </c>
      <c r="B375" s="447" t="s">
        <v>10140</v>
      </c>
      <c r="C375" s="450">
        <v>95803</v>
      </c>
      <c r="D375" s="462" t="s">
        <v>1574</v>
      </c>
      <c r="E375" s="349" t="s">
        <v>58</v>
      </c>
      <c r="F375" s="319">
        <v>2</v>
      </c>
      <c r="G375" s="398" t="s">
        <v>16093</v>
      </c>
      <c r="H375" s="352" t="s">
        <v>13437</v>
      </c>
      <c r="I375" s="398">
        <v>53.080566000000005</v>
      </c>
      <c r="J375" s="355">
        <v>106.16113200000001</v>
      </c>
      <c r="L375" s="251"/>
      <c r="N375" s="320"/>
      <c r="O375" s="356"/>
      <c r="P375" s="320"/>
      <c r="Q375" s="320"/>
      <c r="R375" s="356">
        <f t="shared" si="12"/>
        <v>106.16113200000001</v>
      </c>
    </row>
    <row r="376" spans="1:18" s="309" customFormat="1" ht="51">
      <c r="A376" s="245" t="s">
        <v>3180</v>
      </c>
      <c r="B376" s="447" t="s">
        <v>10141</v>
      </c>
      <c r="C376" s="450">
        <v>95796</v>
      </c>
      <c r="D376" s="462" t="s">
        <v>187</v>
      </c>
      <c r="E376" s="349" t="s">
        <v>58</v>
      </c>
      <c r="F376" s="319">
        <v>1</v>
      </c>
      <c r="G376" s="398" t="s">
        <v>14197</v>
      </c>
      <c r="H376" s="352" t="s">
        <v>13437</v>
      </c>
      <c r="I376" s="398">
        <v>38.628236000000001</v>
      </c>
      <c r="J376" s="355">
        <v>38.628236000000001</v>
      </c>
      <c r="L376" s="251"/>
      <c r="N376" s="320"/>
      <c r="O376" s="356"/>
      <c r="P376" s="320"/>
      <c r="Q376" s="320"/>
      <c r="R376" s="356">
        <f t="shared" si="12"/>
        <v>38.628236000000001</v>
      </c>
    </row>
    <row r="377" spans="1:18" s="309" customFormat="1" ht="51">
      <c r="A377" s="245" t="s">
        <v>3180</v>
      </c>
      <c r="B377" s="447" t="s">
        <v>10142</v>
      </c>
      <c r="C377" s="450">
        <v>95795</v>
      </c>
      <c r="D377" s="462" t="s">
        <v>184</v>
      </c>
      <c r="E377" s="349" t="s">
        <v>58</v>
      </c>
      <c r="F377" s="319">
        <v>1</v>
      </c>
      <c r="G377" s="398" t="s">
        <v>19945</v>
      </c>
      <c r="H377" s="352" t="s">
        <v>13437</v>
      </c>
      <c r="I377" s="398">
        <v>31.831408</v>
      </c>
      <c r="J377" s="355">
        <v>31.831408</v>
      </c>
      <c r="L377" s="251"/>
      <c r="N377" s="320"/>
      <c r="O377" s="356"/>
      <c r="P377" s="320"/>
      <c r="Q377" s="320"/>
      <c r="R377" s="356">
        <f t="shared" si="12"/>
        <v>31.831408</v>
      </c>
    </row>
    <row r="378" spans="1:18" s="309" customFormat="1" ht="51">
      <c r="A378" s="245" t="s">
        <v>3180</v>
      </c>
      <c r="B378" s="447" t="s">
        <v>10143</v>
      </c>
      <c r="C378" s="450">
        <v>95797</v>
      </c>
      <c r="D378" s="462" t="s">
        <v>1571</v>
      </c>
      <c r="E378" s="349" t="s">
        <v>58</v>
      </c>
      <c r="F378" s="319">
        <v>2</v>
      </c>
      <c r="G378" s="398" t="s">
        <v>18886</v>
      </c>
      <c r="H378" s="352" t="s">
        <v>13437</v>
      </c>
      <c r="I378" s="398">
        <v>47.517325999999997</v>
      </c>
      <c r="J378" s="355">
        <v>95.034651999999994</v>
      </c>
      <c r="L378" s="251"/>
      <c r="N378" s="320"/>
      <c r="O378" s="356"/>
      <c r="P378" s="320"/>
      <c r="Q378" s="320"/>
      <c r="R378" s="356">
        <f t="shared" si="12"/>
        <v>95.034651999999994</v>
      </c>
    </row>
    <row r="379" spans="1:18" s="309" customFormat="1" ht="51">
      <c r="A379" s="245" t="s">
        <v>3181</v>
      </c>
      <c r="B379" s="447" t="s">
        <v>10144</v>
      </c>
      <c r="C379" s="349" t="s">
        <v>3638</v>
      </c>
      <c r="D379" s="462" t="s">
        <v>10064</v>
      </c>
      <c r="E379" s="349" t="s">
        <v>58</v>
      </c>
      <c r="F379" s="319">
        <v>10</v>
      </c>
      <c r="G379" s="398">
        <v>21.121256000000002</v>
      </c>
      <c r="H379" s="352" t="s">
        <v>13437</v>
      </c>
      <c r="I379" s="398">
        <v>25.544047006400003</v>
      </c>
      <c r="J379" s="355">
        <v>255.44047006400004</v>
      </c>
      <c r="L379" s="251"/>
      <c r="N379" s="320"/>
      <c r="O379" s="356"/>
      <c r="P379" s="320"/>
      <c r="Q379" s="320"/>
      <c r="R379" s="356">
        <f t="shared" si="12"/>
        <v>255.44047006400004</v>
      </c>
    </row>
    <row r="380" spans="1:18" s="309" customFormat="1" ht="51">
      <c r="A380" s="245" t="s">
        <v>3181</v>
      </c>
      <c r="B380" s="447" t="s">
        <v>10145</v>
      </c>
      <c r="C380" s="349" t="s">
        <v>3640</v>
      </c>
      <c r="D380" s="462" t="s">
        <v>10067</v>
      </c>
      <c r="E380" s="349" t="s">
        <v>58</v>
      </c>
      <c r="F380" s="319">
        <v>8</v>
      </c>
      <c r="G380" s="398">
        <v>27.813879999999997</v>
      </c>
      <c r="H380" s="352" t="s">
        <v>13437</v>
      </c>
      <c r="I380" s="398">
        <v>33.638106471999997</v>
      </c>
      <c r="J380" s="355">
        <v>269.10485177599998</v>
      </c>
      <c r="L380" s="251"/>
      <c r="N380" s="320"/>
      <c r="O380" s="356"/>
      <c r="P380" s="320"/>
      <c r="Q380" s="320"/>
      <c r="R380" s="356">
        <f t="shared" si="12"/>
        <v>269.10485177599998</v>
      </c>
    </row>
    <row r="381" spans="1:18" s="309" customFormat="1" ht="51">
      <c r="A381" s="245" t="s">
        <v>3181</v>
      </c>
      <c r="B381" s="447" t="s">
        <v>10146</v>
      </c>
      <c r="C381" s="349" t="s">
        <v>3639</v>
      </c>
      <c r="D381" s="462" t="s">
        <v>10069</v>
      </c>
      <c r="E381" s="349" t="s">
        <v>58</v>
      </c>
      <c r="F381" s="319">
        <v>7</v>
      </c>
      <c r="G381" s="398">
        <v>52.268364000000005</v>
      </c>
      <c r="H381" s="352" t="s">
        <v>13437</v>
      </c>
      <c r="I381" s="398">
        <v>63.213359421600011</v>
      </c>
      <c r="J381" s="355">
        <v>442.4935159512001</v>
      </c>
      <c r="L381" s="251"/>
      <c r="N381" s="320"/>
      <c r="O381" s="356"/>
      <c r="P381" s="320"/>
      <c r="Q381" s="320"/>
      <c r="R381" s="356">
        <f t="shared" si="12"/>
        <v>442.4935159512001</v>
      </c>
    </row>
    <row r="382" spans="1:18" s="309" customFormat="1" ht="51">
      <c r="A382" s="245" t="s">
        <v>3181</v>
      </c>
      <c r="B382" s="447" t="s">
        <v>10147</v>
      </c>
      <c r="C382" s="349" t="s">
        <v>3642</v>
      </c>
      <c r="D382" s="462" t="s">
        <v>10072</v>
      </c>
      <c r="E382" s="349" t="s">
        <v>58</v>
      </c>
      <c r="F382" s="319">
        <v>14</v>
      </c>
      <c r="G382" s="398">
        <v>23.961255999999999</v>
      </c>
      <c r="H382" s="352" t="s">
        <v>13437</v>
      </c>
      <c r="I382" s="398">
        <v>28.978743006399998</v>
      </c>
      <c r="J382" s="355">
        <v>405.70240208959996</v>
      </c>
      <c r="L382" s="251"/>
      <c r="N382" s="320"/>
      <c r="O382" s="356"/>
      <c r="P382" s="320"/>
      <c r="Q382" s="320"/>
      <c r="R382" s="356">
        <f t="shared" si="12"/>
        <v>405.70240208959996</v>
      </c>
    </row>
    <row r="383" spans="1:18" s="309" customFormat="1" ht="51">
      <c r="A383" s="245" t="s">
        <v>3181</v>
      </c>
      <c r="B383" s="447" t="s">
        <v>10148</v>
      </c>
      <c r="C383" s="349" t="s">
        <v>10090</v>
      </c>
      <c r="D383" s="462" t="s">
        <v>10089</v>
      </c>
      <c r="E383" s="349" t="s">
        <v>58</v>
      </c>
      <c r="F383" s="319">
        <v>7</v>
      </c>
      <c r="G383" s="398">
        <v>29.181255999999998</v>
      </c>
      <c r="H383" s="352" t="s">
        <v>13437</v>
      </c>
      <c r="I383" s="398">
        <v>35.291811006399996</v>
      </c>
      <c r="J383" s="355">
        <v>247.04267704479997</v>
      </c>
      <c r="L383" s="251"/>
      <c r="N383" s="320"/>
      <c r="O383" s="356"/>
      <c r="P383" s="320"/>
      <c r="Q383" s="320"/>
      <c r="R383" s="356">
        <f t="shared" si="12"/>
        <v>247.04267704479997</v>
      </c>
    </row>
    <row r="384" spans="1:18" s="309" customFormat="1" ht="51">
      <c r="A384" s="245" t="s">
        <v>3181</v>
      </c>
      <c r="B384" s="447" t="s">
        <v>10151</v>
      </c>
      <c r="C384" s="349" t="s">
        <v>10091</v>
      </c>
      <c r="D384" s="462" t="s">
        <v>10206</v>
      </c>
      <c r="E384" s="349" t="s">
        <v>58</v>
      </c>
      <c r="F384" s="319">
        <v>2</v>
      </c>
      <c r="G384" s="398">
        <v>46.621255999999995</v>
      </c>
      <c r="H384" s="352" t="s">
        <v>13437</v>
      </c>
      <c r="I384" s="398">
        <v>56.383747006399993</v>
      </c>
      <c r="J384" s="355">
        <v>112.76749401279999</v>
      </c>
      <c r="L384" s="251"/>
      <c r="N384" s="320"/>
      <c r="O384" s="356"/>
      <c r="P384" s="320"/>
      <c r="Q384" s="320"/>
      <c r="R384" s="356">
        <f t="shared" si="12"/>
        <v>112.76749401279999</v>
      </c>
    </row>
    <row r="385" spans="1:18" s="297" customFormat="1">
      <c r="A385" s="245"/>
      <c r="B385" s="453"/>
      <c r="C385" s="453"/>
      <c r="D385" s="466"/>
      <c r="E385" s="349"/>
      <c r="F385" s="352"/>
      <c r="G385" s="352"/>
      <c r="H385" s="352"/>
      <c r="I385" s="352"/>
      <c r="J385" s="355"/>
      <c r="L385" s="251"/>
      <c r="N385" s="298"/>
      <c r="O385" s="356"/>
      <c r="P385" s="298"/>
      <c r="Q385" s="298"/>
      <c r="R385" s="356">
        <f t="shared" si="12"/>
        <v>0</v>
      </c>
    </row>
    <row r="386" spans="1:18" s="299" customFormat="1">
      <c r="A386" s="245"/>
      <c r="B386" s="453" t="s">
        <v>9792</v>
      </c>
      <c r="C386" s="448"/>
      <c r="D386" s="466" t="s">
        <v>10041</v>
      </c>
      <c r="E386" s="349"/>
      <c r="F386" s="352"/>
      <c r="G386" s="352"/>
      <c r="H386" s="352"/>
      <c r="I386" s="352"/>
      <c r="J386" s="355"/>
      <c r="L386" s="251"/>
      <c r="N386" s="300"/>
      <c r="O386" s="356"/>
      <c r="P386" s="300"/>
      <c r="Q386" s="300"/>
      <c r="R386" s="356">
        <f t="shared" si="12"/>
        <v>0</v>
      </c>
    </row>
    <row r="387" spans="1:18" s="299" customFormat="1">
      <c r="A387" s="356"/>
      <c r="B387" s="453" t="s">
        <v>9793</v>
      </c>
      <c r="C387" s="448"/>
      <c r="D387" s="466" t="s">
        <v>10038</v>
      </c>
      <c r="E387" s="349"/>
      <c r="F387" s="352"/>
      <c r="G387" s="352"/>
      <c r="H387" s="352"/>
      <c r="I387" s="352"/>
      <c r="J387" s="355"/>
      <c r="L387" s="251"/>
      <c r="N387" s="300"/>
      <c r="O387" s="356"/>
      <c r="P387" s="300"/>
      <c r="Q387" s="300"/>
      <c r="R387" s="356">
        <f t="shared" si="12"/>
        <v>0</v>
      </c>
    </row>
    <row r="388" spans="1:18" s="309" customFormat="1" ht="51">
      <c r="A388" s="245" t="s">
        <v>3180</v>
      </c>
      <c r="B388" s="447" t="s">
        <v>9794</v>
      </c>
      <c r="C388" s="450">
        <v>97605</v>
      </c>
      <c r="D388" s="462" t="s">
        <v>11138</v>
      </c>
      <c r="E388" s="349" t="s">
        <v>58</v>
      </c>
      <c r="F388" s="319">
        <v>3</v>
      </c>
      <c r="G388" s="398" t="s">
        <v>20192</v>
      </c>
      <c r="H388" s="352" t="s">
        <v>13437</v>
      </c>
      <c r="I388" s="398">
        <v>92.821449999999999</v>
      </c>
      <c r="J388" s="355">
        <v>278.46434999999997</v>
      </c>
      <c r="L388" s="251"/>
      <c r="N388" s="320"/>
      <c r="O388" s="356"/>
      <c r="P388" s="320"/>
      <c r="Q388" s="320"/>
      <c r="R388" s="356">
        <f t="shared" si="12"/>
        <v>278.46434999999997</v>
      </c>
    </row>
    <row r="389" spans="1:18" s="309" customFormat="1" ht="38.25">
      <c r="A389" s="245" t="s">
        <v>3181</v>
      </c>
      <c r="B389" s="447" t="s">
        <v>10108</v>
      </c>
      <c r="C389" s="349" t="s">
        <v>10098</v>
      </c>
      <c r="D389" s="462" t="s">
        <v>10095</v>
      </c>
      <c r="E389" s="349" t="s">
        <v>10</v>
      </c>
      <c r="F389" s="319">
        <v>7</v>
      </c>
      <c r="G389" s="398">
        <v>100.845</v>
      </c>
      <c r="H389" s="352" t="s">
        <v>13437</v>
      </c>
      <c r="I389" s="398">
        <v>121.96194300000001</v>
      </c>
      <c r="J389" s="355">
        <v>853.73360100000002</v>
      </c>
      <c r="L389" s="251"/>
      <c r="N389" s="320"/>
      <c r="O389" s="356"/>
      <c r="P389" s="320"/>
      <c r="Q389" s="320"/>
      <c r="R389" s="356">
        <f t="shared" si="12"/>
        <v>853.73360100000002</v>
      </c>
    </row>
    <row r="390" spans="1:18" s="309" customFormat="1" ht="51">
      <c r="A390" s="245" t="s">
        <v>3181</v>
      </c>
      <c r="B390" s="447" t="s">
        <v>10109</v>
      </c>
      <c r="C390" s="349" t="s">
        <v>10103</v>
      </c>
      <c r="D390" s="462" t="s">
        <v>10099</v>
      </c>
      <c r="E390" s="349" t="s">
        <v>3161</v>
      </c>
      <c r="F390" s="319">
        <v>8</v>
      </c>
      <c r="G390" s="398">
        <v>189.73500000000001</v>
      </c>
      <c r="H390" s="352" t="s">
        <v>13437</v>
      </c>
      <c r="I390" s="398">
        <v>229.46550900000003</v>
      </c>
      <c r="J390" s="355">
        <v>1835.7240720000002</v>
      </c>
      <c r="L390" s="251"/>
      <c r="N390" s="320"/>
      <c r="O390" s="356"/>
      <c r="P390" s="320"/>
      <c r="Q390" s="320"/>
      <c r="R390" s="356">
        <f t="shared" si="12"/>
        <v>1835.7240720000002</v>
      </c>
    </row>
    <row r="391" spans="1:18" s="309" customFormat="1" ht="51">
      <c r="A391" s="245" t="s">
        <v>3181</v>
      </c>
      <c r="B391" s="447" t="s">
        <v>10110</v>
      </c>
      <c r="C391" s="349" t="s">
        <v>10107</v>
      </c>
      <c r="D391" s="462" t="s">
        <v>10104</v>
      </c>
      <c r="E391" s="349" t="s">
        <v>58</v>
      </c>
      <c r="F391" s="319">
        <v>3</v>
      </c>
      <c r="G391" s="398">
        <v>107.85499999999999</v>
      </c>
      <c r="H391" s="352" t="s">
        <v>13437</v>
      </c>
      <c r="I391" s="398">
        <v>130.43983699999998</v>
      </c>
      <c r="J391" s="355">
        <v>391.31951099999992</v>
      </c>
      <c r="L391" s="251"/>
      <c r="N391" s="320"/>
      <c r="O391" s="356"/>
      <c r="P391" s="320"/>
      <c r="Q391" s="320"/>
      <c r="R391" s="356">
        <f t="shared" si="12"/>
        <v>391.31951099999992</v>
      </c>
    </row>
    <row r="392" spans="1:18" s="309" customFormat="1" ht="38.25">
      <c r="A392" s="245" t="s">
        <v>3181</v>
      </c>
      <c r="B392" s="447" t="s">
        <v>10149</v>
      </c>
      <c r="C392" s="349" t="s">
        <v>10111</v>
      </c>
      <c r="D392" s="462" t="s">
        <v>10112</v>
      </c>
      <c r="E392" s="349" t="s">
        <v>58</v>
      </c>
      <c r="F392" s="319">
        <v>3</v>
      </c>
      <c r="G392" s="398">
        <v>29.587701999999997</v>
      </c>
      <c r="H392" s="352" t="s">
        <v>13437</v>
      </c>
      <c r="I392" s="398">
        <v>35.783366798799996</v>
      </c>
      <c r="J392" s="355">
        <v>107.35010039639999</v>
      </c>
      <c r="L392" s="251"/>
      <c r="N392" s="320"/>
      <c r="O392" s="356"/>
      <c r="P392" s="320"/>
      <c r="Q392" s="320"/>
      <c r="R392" s="356">
        <f t="shared" si="12"/>
        <v>107.35010039639999</v>
      </c>
    </row>
    <row r="393" spans="1:18" s="299" customFormat="1">
      <c r="A393" s="245"/>
      <c r="B393" s="453"/>
      <c r="C393" s="453"/>
      <c r="D393" s="466"/>
      <c r="E393" s="349"/>
      <c r="F393" s="352"/>
      <c r="G393" s="352"/>
      <c r="H393" s="352"/>
      <c r="I393" s="352"/>
      <c r="J393" s="355"/>
      <c r="L393" s="251"/>
      <c r="N393" s="300"/>
      <c r="O393" s="356"/>
      <c r="P393" s="300"/>
      <c r="Q393" s="300"/>
      <c r="R393" s="356">
        <f t="shared" si="12"/>
        <v>0</v>
      </c>
    </row>
    <row r="394" spans="1:18" s="297" customFormat="1">
      <c r="A394" s="245"/>
      <c r="B394" s="453" t="s">
        <v>10037</v>
      </c>
      <c r="C394" s="448"/>
      <c r="D394" s="466" t="s">
        <v>10042</v>
      </c>
      <c r="E394" s="349"/>
      <c r="F394" s="352"/>
      <c r="G394" s="352"/>
      <c r="H394" s="352"/>
      <c r="I394" s="352"/>
      <c r="J394" s="355"/>
      <c r="L394" s="251"/>
      <c r="N394" s="298"/>
      <c r="O394" s="356"/>
      <c r="P394" s="298"/>
      <c r="Q394" s="298"/>
      <c r="R394" s="356">
        <f t="shared" si="12"/>
        <v>0</v>
      </c>
    </row>
    <row r="395" spans="1:18" s="299" customFormat="1" ht="51">
      <c r="A395" s="245" t="s">
        <v>3180</v>
      </c>
      <c r="B395" s="447" t="s">
        <v>10056</v>
      </c>
      <c r="C395" s="450">
        <v>92023</v>
      </c>
      <c r="D395" s="462" t="s">
        <v>1652</v>
      </c>
      <c r="E395" s="349" t="s">
        <v>58</v>
      </c>
      <c r="F395" s="319">
        <v>7</v>
      </c>
      <c r="G395" s="398" t="s">
        <v>15716</v>
      </c>
      <c r="H395" s="352" t="s">
        <v>13437</v>
      </c>
      <c r="I395" s="398">
        <v>48.230872000000005</v>
      </c>
      <c r="J395" s="355">
        <v>337.61610400000006</v>
      </c>
      <c r="L395" s="251"/>
      <c r="N395" s="300"/>
      <c r="O395" s="356"/>
      <c r="P395" s="300"/>
      <c r="Q395" s="300"/>
      <c r="R395" s="356">
        <f t="shared" si="12"/>
        <v>337.61610400000006</v>
      </c>
    </row>
    <row r="396" spans="1:18" s="299" customFormat="1" ht="51">
      <c r="A396" s="245" t="s">
        <v>3180</v>
      </c>
      <c r="B396" s="447" t="s">
        <v>10057</v>
      </c>
      <c r="C396" s="450">
        <v>92029</v>
      </c>
      <c r="D396" s="462" t="s">
        <v>1658</v>
      </c>
      <c r="E396" s="349" t="s">
        <v>58</v>
      </c>
      <c r="F396" s="319">
        <v>4</v>
      </c>
      <c r="G396" s="398" t="s">
        <v>20039</v>
      </c>
      <c r="H396" s="352" t="s">
        <v>13437</v>
      </c>
      <c r="I396" s="398">
        <v>54.737443999999996</v>
      </c>
      <c r="J396" s="355">
        <v>218.94977599999999</v>
      </c>
      <c r="L396" s="251"/>
      <c r="N396" s="300"/>
      <c r="O396" s="356"/>
      <c r="P396" s="300"/>
      <c r="Q396" s="300"/>
      <c r="R396" s="356">
        <f t="shared" si="12"/>
        <v>218.94977599999999</v>
      </c>
    </row>
    <row r="397" spans="1:18" s="299" customFormat="1" ht="51">
      <c r="A397" s="356" t="s">
        <v>3181</v>
      </c>
      <c r="B397" s="447" t="s">
        <v>10058</v>
      </c>
      <c r="C397" s="349" t="s">
        <v>3636</v>
      </c>
      <c r="D397" s="462" t="s">
        <v>10046</v>
      </c>
      <c r="E397" s="349" t="s">
        <v>58</v>
      </c>
      <c r="F397" s="319">
        <v>3</v>
      </c>
      <c r="G397" s="398">
        <v>41.800479999999993</v>
      </c>
      <c r="H397" s="352" t="s">
        <v>13437</v>
      </c>
      <c r="I397" s="398">
        <v>50.553500511999992</v>
      </c>
      <c r="J397" s="355">
        <v>151.66050153599997</v>
      </c>
      <c r="K397" s="299" t="s">
        <v>10045</v>
      </c>
      <c r="L397" s="251"/>
      <c r="N397" s="300"/>
      <c r="O397" s="356"/>
      <c r="P397" s="300"/>
      <c r="Q397" s="300"/>
      <c r="R397" s="356">
        <f t="shared" si="12"/>
        <v>151.66050153599997</v>
      </c>
    </row>
    <row r="398" spans="1:18" s="299" customFormat="1" ht="51">
      <c r="A398" s="245" t="s">
        <v>3181</v>
      </c>
      <c r="B398" s="447" t="s">
        <v>10059</v>
      </c>
      <c r="C398" s="349" t="s">
        <v>3637</v>
      </c>
      <c r="D398" s="462" t="s">
        <v>10053</v>
      </c>
      <c r="E398" s="349" t="s">
        <v>58</v>
      </c>
      <c r="F398" s="319">
        <v>4</v>
      </c>
      <c r="G398" s="398">
        <v>40.14</v>
      </c>
      <c r="H398" s="352" t="s">
        <v>13437</v>
      </c>
      <c r="I398" s="398">
        <v>48.545316</v>
      </c>
      <c r="J398" s="355">
        <v>194.181264</v>
      </c>
      <c r="L398" s="251"/>
      <c r="M398" s="346" t="s">
        <v>13446</v>
      </c>
      <c r="N398" s="300"/>
      <c r="O398" s="356"/>
      <c r="P398" s="300"/>
      <c r="Q398" s="300"/>
      <c r="R398" s="356">
        <f t="shared" si="12"/>
        <v>194.181264</v>
      </c>
    </row>
    <row r="399" spans="1:18" s="297" customFormat="1">
      <c r="A399" s="245"/>
      <c r="B399" s="447"/>
      <c r="C399" s="349"/>
      <c r="D399" s="463"/>
      <c r="E399" s="349"/>
      <c r="F399" s="319"/>
      <c r="G399" s="319"/>
      <c r="H399" s="319"/>
      <c r="I399" s="398"/>
      <c r="J399" s="355"/>
      <c r="L399" s="251"/>
      <c r="N399" s="298"/>
      <c r="O399" s="356"/>
      <c r="P399" s="298"/>
      <c r="Q399" s="298"/>
      <c r="R399" s="356">
        <f t="shared" si="12"/>
        <v>0</v>
      </c>
    </row>
    <row r="400" spans="1:18" s="297" customFormat="1">
      <c r="A400" s="245"/>
      <c r="B400" s="453" t="s">
        <v>10039</v>
      </c>
      <c r="C400" s="448"/>
      <c r="D400" s="466" t="s">
        <v>10040</v>
      </c>
      <c r="E400" s="349"/>
      <c r="F400" s="352"/>
      <c r="G400" s="352"/>
      <c r="H400" s="352"/>
      <c r="I400" s="352"/>
      <c r="J400" s="355"/>
      <c r="L400" s="251"/>
      <c r="N400" s="298"/>
      <c r="O400" s="356"/>
      <c r="P400" s="298"/>
      <c r="Q400" s="298"/>
      <c r="R400" s="356">
        <f t="shared" ref="R400:R447" si="13">I400*F400</f>
        <v>0</v>
      </c>
    </row>
    <row r="401" spans="1:18" s="297" customFormat="1" ht="38.25">
      <c r="A401" s="245" t="s">
        <v>3180</v>
      </c>
      <c r="B401" s="447" t="s">
        <v>10043</v>
      </c>
      <c r="C401" s="450">
        <v>91996</v>
      </c>
      <c r="D401" s="462" t="s">
        <v>63</v>
      </c>
      <c r="E401" s="349" t="s">
        <v>58</v>
      </c>
      <c r="F401" s="319">
        <v>13</v>
      </c>
      <c r="G401" s="398" t="s">
        <v>15189</v>
      </c>
      <c r="H401" s="352" t="s">
        <v>13437</v>
      </c>
      <c r="I401" s="398">
        <v>32.484484000000002</v>
      </c>
      <c r="J401" s="355">
        <v>422.298292</v>
      </c>
      <c r="L401" s="251"/>
      <c r="N401" s="298"/>
      <c r="O401" s="356"/>
      <c r="P401" s="298"/>
      <c r="Q401" s="298"/>
      <c r="R401" s="356">
        <f t="shared" si="13"/>
        <v>422.298292</v>
      </c>
    </row>
    <row r="402" spans="1:18" s="297" customFormat="1" ht="38.25">
      <c r="A402" s="245" t="s">
        <v>3180</v>
      </c>
      <c r="B402" s="447" t="s">
        <v>10044</v>
      </c>
      <c r="C402" s="450">
        <v>92000</v>
      </c>
      <c r="D402" s="462" t="s">
        <v>64</v>
      </c>
      <c r="E402" s="349" t="s">
        <v>58</v>
      </c>
      <c r="F402" s="319">
        <v>2</v>
      </c>
      <c r="G402" s="398" t="s">
        <v>20023</v>
      </c>
      <c r="H402" s="352" t="s">
        <v>13437</v>
      </c>
      <c r="I402" s="398">
        <v>28.699062000000001</v>
      </c>
      <c r="J402" s="355">
        <v>57.398124000000003</v>
      </c>
      <c r="L402" s="251"/>
      <c r="N402" s="298"/>
      <c r="O402" s="356"/>
      <c r="P402" s="298"/>
      <c r="Q402" s="298"/>
      <c r="R402" s="356">
        <f t="shared" si="13"/>
        <v>57.398124000000003</v>
      </c>
    </row>
    <row r="403" spans="1:18" s="297" customFormat="1" ht="38.25">
      <c r="A403" s="245" t="s">
        <v>3180</v>
      </c>
      <c r="B403" s="447" t="s">
        <v>10060</v>
      </c>
      <c r="C403" s="450">
        <v>91992</v>
      </c>
      <c r="D403" s="462" t="s">
        <v>62</v>
      </c>
      <c r="E403" s="349" t="s">
        <v>58</v>
      </c>
      <c r="F403" s="319">
        <v>3</v>
      </c>
      <c r="G403" s="398" t="s">
        <v>15058</v>
      </c>
      <c r="H403" s="352" t="s">
        <v>13437</v>
      </c>
      <c r="I403" s="398">
        <v>42.220153999999994</v>
      </c>
      <c r="J403" s="355">
        <v>126.66046199999998</v>
      </c>
      <c r="L403" s="251"/>
      <c r="N403" s="298"/>
      <c r="O403" s="356"/>
      <c r="P403" s="298"/>
      <c r="Q403" s="298"/>
      <c r="R403" s="356">
        <f t="shared" si="13"/>
        <v>126.66046199999998</v>
      </c>
    </row>
    <row r="404" spans="1:18" s="297" customFormat="1" ht="38.25">
      <c r="A404" s="245" t="s">
        <v>3180</v>
      </c>
      <c r="B404" s="447" t="s">
        <v>10061</v>
      </c>
      <c r="C404" s="450">
        <v>91993</v>
      </c>
      <c r="D404" s="462" t="s">
        <v>1624</v>
      </c>
      <c r="E404" s="349" t="s">
        <v>58</v>
      </c>
      <c r="F404" s="319">
        <v>3</v>
      </c>
      <c r="G404" s="398" t="s">
        <v>15138</v>
      </c>
      <c r="H404" s="352" t="s">
        <v>13437</v>
      </c>
      <c r="I404" s="398">
        <v>44.530107999999998</v>
      </c>
      <c r="J404" s="355">
        <v>133.59032400000001</v>
      </c>
      <c r="L404" s="251"/>
      <c r="N404" s="298"/>
      <c r="O404" s="356"/>
      <c r="P404" s="298"/>
      <c r="Q404" s="298"/>
      <c r="R404" s="356">
        <f t="shared" si="13"/>
        <v>133.59032400000001</v>
      </c>
    </row>
    <row r="405" spans="1:18" s="297" customFormat="1" ht="38.25">
      <c r="A405" s="245" t="s">
        <v>3180</v>
      </c>
      <c r="B405" s="447" t="s">
        <v>10062</v>
      </c>
      <c r="C405" s="450">
        <v>91997</v>
      </c>
      <c r="D405" s="462" t="s">
        <v>1627</v>
      </c>
      <c r="E405" s="349" t="s">
        <v>58</v>
      </c>
      <c r="F405" s="319">
        <v>8</v>
      </c>
      <c r="G405" s="398" t="s">
        <v>20021</v>
      </c>
      <c r="H405" s="352" t="s">
        <v>13437</v>
      </c>
      <c r="I405" s="398">
        <v>34.794438</v>
      </c>
      <c r="J405" s="355">
        <v>278.355504</v>
      </c>
      <c r="L405" s="251"/>
      <c r="N405" s="298"/>
      <c r="O405" s="356"/>
      <c r="P405" s="298"/>
      <c r="Q405" s="298"/>
      <c r="R405" s="356">
        <f t="shared" si="13"/>
        <v>278.355504</v>
      </c>
    </row>
    <row r="406" spans="1:18" s="297" customFormat="1">
      <c r="A406" s="245"/>
      <c r="B406" s="453"/>
      <c r="C406" s="453"/>
      <c r="D406" s="466"/>
      <c r="E406" s="349"/>
      <c r="F406" s="352"/>
      <c r="G406" s="352"/>
      <c r="H406" s="352"/>
      <c r="I406" s="352"/>
      <c r="J406" s="355"/>
      <c r="L406" s="251"/>
      <c r="N406" s="298"/>
      <c r="O406" s="356"/>
      <c r="P406" s="298"/>
      <c r="Q406" s="298"/>
      <c r="R406" s="356">
        <f t="shared" si="13"/>
        <v>0</v>
      </c>
    </row>
    <row r="407" spans="1:18" s="297" customFormat="1">
      <c r="A407" s="245"/>
      <c r="B407" s="453"/>
      <c r="C407" s="453"/>
      <c r="D407" s="463"/>
      <c r="E407" s="296" t="s">
        <v>41</v>
      </c>
      <c r="F407" s="352"/>
      <c r="G407" s="352"/>
      <c r="H407" s="352"/>
      <c r="I407" s="352"/>
      <c r="J407" s="355">
        <v>27972.742053550795</v>
      </c>
      <c r="L407" s="251"/>
      <c r="N407" s="298"/>
      <c r="O407" s="356"/>
      <c r="P407" s="298"/>
      <c r="Q407" s="298"/>
      <c r="R407" s="356">
        <f t="shared" si="13"/>
        <v>0</v>
      </c>
    </row>
    <row r="408" spans="1:18" s="297" customFormat="1">
      <c r="A408" s="356"/>
      <c r="B408" s="453"/>
      <c r="C408" s="453"/>
      <c r="D408" s="466"/>
      <c r="E408" s="349"/>
      <c r="F408" s="352"/>
      <c r="G408" s="352"/>
      <c r="H408" s="352"/>
      <c r="I408" s="352"/>
      <c r="J408" s="355"/>
      <c r="L408" s="251"/>
      <c r="N408" s="298"/>
      <c r="O408" s="356"/>
      <c r="P408" s="298"/>
      <c r="Q408" s="298"/>
      <c r="R408" s="356">
        <f t="shared" si="13"/>
        <v>0</v>
      </c>
    </row>
    <row r="409" spans="1:18" s="297" customFormat="1" ht="25.5">
      <c r="A409" s="356"/>
      <c r="B409" s="452" t="s">
        <v>80</v>
      </c>
      <c r="C409" s="448"/>
      <c r="D409" s="465" t="s">
        <v>10167</v>
      </c>
      <c r="E409" s="349"/>
      <c r="F409" s="352"/>
      <c r="G409" s="352"/>
      <c r="H409" s="352"/>
      <c r="I409" s="352"/>
      <c r="J409" s="355"/>
      <c r="L409" s="251"/>
      <c r="N409" s="298"/>
      <c r="O409" s="356"/>
      <c r="P409" s="298"/>
      <c r="Q409" s="298"/>
      <c r="R409" s="356">
        <f t="shared" si="13"/>
        <v>0</v>
      </c>
    </row>
    <row r="410" spans="1:18" s="297" customFormat="1">
      <c r="A410" s="356"/>
      <c r="B410" s="452" t="s">
        <v>10168</v>
      </c>
      <c r="C410" s="448"/>
      <c r="D410" s="465" t="s">
        <v>10169</v>
      </c>
      <c r="E410" s="349"/>
      <c r="F410" s="352"/>
      <c r="G410" s="352"/>
      <c r="H410" s="352"/>
      <c r="I410" s="352"/>
      <c r="J410" s="355"/>
      <c r="L410" s="251"/>
      <c r="N410" s="298"/>
      <c r="O410" s="356"/>
      <c r="P410" s="298"/>
      <c r="Q410" s="298"/>
      <c r="R410" s="356">
        <f t="shared" si="13"/>
        <v>0</v>
      </c>
    </row>
    <row r="411" spans="1:18" s="297" customFormat="1">
      <c r="A411" s="356"/>
      <c r="B411" s="452" t="s">
        <v>10170</v>
      </c>
      <c r="C411" s="448"/>
      <c r="D411" s="465" t="s">
        <v>10171</v>
      </c>
      <c r="E411" s="349"/>
      <c r="F411" s="352"/>
      <c r="G411" s="352"/>
      <c r="H411" s="352"/>
      <c r="I411" s="352"/>
      <c r="J411" s="355"/>
      <c r="L411" s="251"/>
      <c r="N411" s="298"/>
      <c r="O411" s="356"/>
      <c r="P411" s="298"/>
      <c r="Q411" s="298"/>
      <c r="R411" s="356">
        <f t="shared" si="13"/>
        <v>0</v>
      </c>
    </row>
    <row r="412" spans="1:18" s="101" customFormat="1" ht="38.25">
      <c r="A412" s="245" t="s">
        <v>3180</v>
      </c>
      <c r="B412" s="447" t="s">
        <v>10172</v>
      </c>
      <c r="C412" s="450">
        <v>101909</v>
      </c>
      <c r="D412" s="462" t="s">
        <v>11147</v>
      </c>
      <c r="E412" s="349" t="s">
        <v>58</v>
      </c>
      <c r="F412" s="319">
        <v>2</v>
      </c>
      <c r="G412" s="398" t="s">
        <v>20231</v>
      </c>
      <c r="H412" s="352" t="s">
        <v>13437</v>
      </c>
      <c r="I412" s="398">
        <v>229.459462</v>
      </c>
      <c r="J412" s="355">
        <v>458.918924</v>
      </c>
      <c r="L412" s="251"/>
      <c r="M412" s="346" t="s">
        <v>13453</v>
      </c>
      <c r="N412" s="244"/>
      <c r="O412" s="356"/>
      <c r="P412" s="244"/>
      <c r="Q412" s="244"/>
      <c r="R412" s="356">
        <f t="shared" si="13"/>
        <v>458.918924</v>
      </c>
    </row>
    <row r="413" spans="1:18" s="101" customFormat="1">
      <c r="A413" s="356"/>
      <c r="B413" s="349"/>
      <c r="C413" s="349"/>
      <c r="D413" s="463"/>
      <c r="E413" s="349"/>
      <c r="F413" s="352"/>
      <c r="G413" s="352"/>
      <c r="H413" s="352"/>
      <c r="I413" s="352"/>
      <c r="J413" s="355"/>
      <c r="L413" s="251"/>
      <c r="N413" s="244"/>
      <c r="O413" s="356"/>
      <c r="P413" s="244"/>
      <c r="Q413" s="244"/>
      <c r="R413" s="356">
        <f t="shared" si="13"/>
        <v>0</v>
      </c>
    </row>
    <row r="414" spans="1:18" s="101" customFormat="1">
      <c r="A414" s="356"/>
      <c r="B414" s="452" t="s">
        <v>10173</v>
      </c>
      <c r="C414" s="448"/>
      <c r="D414" s="465" t="s">
        <v>10174</v>
      </c>
      <c r="E414" s="349"/>
      <c r="F414" s="352"/>
      <c r="G414" s="352"/>
      <c r="H414" s="352"/>
      <c r="I414" s="352"/>
      <c r="J414" s="355"/>
      <c r="L414" s="251"/>
      <c r="N414" s="244"/>
      <c r="O414" s="356"/>
      <c r="P414" s="244"/>
      <c r="Q414" s="244"/>
      <c r="R414" s="356">
        <f t="shared" si="13"/>
        <v>0</v>
      </c>
    </row>
    <row r="415" spans="1:18" s="346" customFormat="1" ht="25.5">
      <c r="A415" s="356" t="s">
        <v>3181</v>
      </c>
      <c r="B415" s="447" t="s">
        <v>10181</v>
      </c>
      <c r="C415" s="349" t="s">
        <v>10180</v>
      </c>
      <c r="D415" s="462" t="s">
        <v>10177</v>
      </c>
      <c r="E415" s="349" t="s">
        <v>10</v>
      </c>
      <c r="F415" s="319">
        <v>3</v>
      </c>
      <c r="G415" s="398">
        <v>30.683999999999997</v>
      </c>
      <c r="H415" s="352" t="s">
        <v>13437</v>
      </c>
      <c r="I415" s="398">
        <v>37.109229599999999</v>
      </c>
      <c r="J415" s="355">
        <v>111.3276888</v>
      </c>
      <c r="L415" s="251"/>
      <c r="N415" s="356"/>
      <c r="O415" s="356"/>
      <c r="P415" s="356"/>
      <c r="Q415" s="356"/>
      <c r="R415" s="356">
        <f t="shared" si="13"/>
        <v>111.3276888</v>
      </c>
    </row>
    <row r="416" spans="1:18" s="346" customFormat="1" ht="25.5">
      <c r="A416" s="356" t="s">
        <v>3181</v>
      </c>
      <c r="B416" s="447" t="s">
        <v>10183</v>
      </c>
      <c r="C416" s="349" t="s">
        <v>10179</v>
      </c>
      <c r="D416" s="462" t="s">
        <v>10178</v>
      </c>
      <c r="E416" s="349" t="s">
        <v>10</v>
      </c>
      <c r="F416" s="319">
        <v>2</v>
      </c>
      <c r="G416" s="398">
        <v>30.683999999999997</v>
      </c>
      <c r="H416" s="352" t="s">
        <v>13437</v>
      </c>
      <c r="I416" s="398">
        <v>37.109229599999999</v>
      </c>
      <c r="J416" s="355">
        <v>74.218459199999998</v>
      </c>
      <c r="L416" s="251"/>
      <c r="N416" s="356"/>
      <c r="O416" s="356"/>
      <c r="P416" s="356"/>
      <c r="Q416" s="356"/>
      <c r="R416" s="356">
        <f t="shared" si="13"/>
        <v>74.218459199999998</v>
      </c>
    </row>
    <row r="417" spans="1:18" s="346" customFormat="1" ht="25.5">
      <c r="A417" s="245" t="s">
        <v>3181</v>
      </c>
      <c r="B417" s="447" t="s">
        <v>10184</v>
      </c>
      <c r="C417" s="349" t="s">
        <v>10182</v>
      </c>
      <c r="D417" s="462" t="s">
        <v>10207</v>
      </c>
      <c r="E417" s="349" t="s">
        <v>10</v>
      </c>
      <c r="F417" s="319">
        <v>2</v>
      </c>
      <c r="G417" s="398">
        <v>34.194000000000003</v>
      </c>
      <c r="H417" s="352" t="s">
        <v>13437</v>
      </c>
      <c r="I417" s="398">
        <v>41.354223600000005</v>
      </c>
      <c r="J417" s="355">
        <v>82.708447200000009</v>
      </c>
      <c r="L417" s="251"/>
      <c r="N417" s="356"/>
      <c r="O417" s="356"/>
      <c r="P417" s="356"/>
      <c r="Q417" s="356"/>
      <c r="R417" s="356">
        <f t="shared" si="13"/>
        <v>82.708447200000009</v>
      </c>
    </row>
    <row r="418" spans="1:18" s="346" customFormat="1">
      <c r="A418" s="245"/>
      <c r="B418" s="452"/>
      <c r="C418" s="448"/>
      <c r="D418" s="465"/>
      <c r="E418" s="349"/>
      <c r="F418" s="352"/>
      <c r="G418" s="352"/>
      <c r="H418" s="352"/>
      <c r="I418" s="352"/>
      <c r="J418" s="355"/>
      <c r="L418" s="251"/>
      <c r="N418" s="356"/>
      <c r="O418" s="356"/>
      <c r="P418" s="356"/>
      <c r="Q418" s="356"/>
      <c r="R418" s="356">
        <f t="shared" si="13"/>
        <v>0</v>
      </c>
    </row>
    <row r="419" spans="1:18" s="101" customFormat="1">
      <c r="A419" s="356"/>
      <c r="B419" s="349"/>
      <c r="C419" s="349"/>
      <c r="D419" s="463"/>
      <c r="E419" s="349"/>
      <c r="F419" s="352"/>
      <c r="G419" s="352"/>
      <c r="H419" s="352"/>
      <c r="I419" s="352"/>
      <c r="J419" s="355"/>
      <c r="L419" s="251"/>
      <c r="N419" s="244"/>
      <c r="O419" s="356"/>
      <c r="P419" s="244"/>
      <c r="Q419" s="244"/>
      <c r="R419" s="356">
        <f t="shared" si="13"/>
        <v>0</v>
      </c>
    </row>
    <row r="420" spans="1:18" s="101" customFormat="1">
      <c r="A420" s="634"/>
      <c r="B420" s="296"/>
      <c r="C420" s="296"/>
      <c r="D420" s="460"/>
      <c r="E420" s="296" t="s">
        <v>41</v>
      </c>
      <c r="F420" s="296"/>
      <c r="G420" s="183"/>
      <c r="H420" s="296"/>
      <c r="I420" s="183"/>
      <c r="J420" s="183">
        <v>727.17351919999999</v>
      </c>
      <c r="L420" s="251"/>
      <c r="N420" s="244"/>
      <c r="O420" s="356"/>
      <c r="P420" s="244"/>
      <c r="Q420" s="244"/>
      <c r="R420" s="356">
        <f t="shared" si="13"/>
        <v>0</v>
      </c>
    </row>
    <row r="421" spans="1:18" s="101" customFormat="1">
      <c r="A421" s="356"/>
      <c r="B421" s="296"/>
      <c r="C421" s="296"/>
      <c r="D421" s="460"/>
      <c r="E421" s="296"/>
      <c r="F421" s="296"/>
      <c r="G421" s="183"/>
      <c r="H421" s="296"/>
      <c r="I421" s="183"/>
      <c r="J421" s="183"/>
      <c r="L421" s="251"/>
      <c r="N421" s="244"/>
      <c r="O421" s="356"/>
      <c r="P421" s="244"/>
      <c r="Q421" s="244"/>
      <c r="R421" s="356">
        <f t="shared" si="13"/>
        <v>0</v>
      </c>
    </row>
    <row r="422" spans="1:18" s="101" customFormat="1">
      <c r="A422" s="356"/>
      <c r="B422" s="452" t="s">
        <v>9670</v>
      </c>
      <c r="C422" s="452"/>
      <c r="D422" s="465" t="s">
        <v>47</v>
      </c>
      <c r="E422" s="349"/>
      <c r="F422" s="352"/>
      <c r="G422" s="352"/>
      <c r="H422" s="352"/>
      <c r="I422" s="352"/>
      <c r="J422" s="355"/>
      <c r="L422" s="251">
        <f>I422*F422</f>
        <v>0</v>
      </c>
      <c r="N422" s="244"/>
      <c r="O422" s="356"/>
      <c r="P422" s="244"/>
      <c r="Q422" s="244"/>
      <c r="R422" s="356">
        <f t="shared" si="13"/>
        <v>0</v>
      </c>
    </row>
    <row r="423" spans="1:18" s="101" customFormat="1">
      <c r="A423" s="231"/>
      <c r="B423" s="452" t="s">
        <v>9671</v>
      </c>
      <c r="C423" s="452"/>
      <c r="D423" s="465" t="s">
        <v>9672</v>
      </c>
      <c r="E423" s="349"/>
      <c r="F423" s="352"/>
      <c r="G423" s="352"/>
      <c r="H423" s="352"/>
      <c r="I423" s="352"/>
      <c r="J423" s="355"/>
      <c r="L423" s="251">
        <f t="shared" ref="L423:L433" si="14">I423*F423</f>
        <v>0</v>
      </c>
      <c r="N423" s="244"/>
      <c r="O423" s="356"/>
      <c r="P423" s="244"/>
      <c r="Q423" s="244"/>
      <c r="R423" s="356">
        <f t="shared" si="13"/>
        <v>0</v>
      </c>
    </row>
    <row r="424" spans="1:18" s="101" customFormat="1">
      <c r="A424" s="356"/>
      <c r="B424" s="452" t="s">
        <v>9673</v>
      </c>
      <c r="C424" s="452"/>
      <c r="D424" s="465" t="s">
        <v>9674</v>
      </c>
      <c r="E424" s="349"/>
      <c r="F424" s="352"/>
      <c r="G424" s="352"/>
      <c r="H424" s="352"/>
      <c r="I424" s="352"/>
      <c r="J424" s="355"/>
      <c r="L424" s="251">
        <f t="shared" si="14"/>
        <v>0</v>
      </c>
      <c r="N424" s="244"/>
      <c r="O424" s="356"/>
      <c r="P424" s="244"/>
      <c r="Q424" s="244"/>
      <c r="R424" s="356">
        <f t="shared" si="13"/>
        <v>0</v>
      </c>
    </row>
    <row r="425" spans="1:18" s="219" customFormat="1">
      <c r="A425" s="231" t="s">
        <v>3181</v>
      </c>
      <c r="B425" s="447" t="s">
        <v>3645</v>
      </c>
      <c r="C425" s="441" t="s">
        <v>9678</v>
      </c>
      <c r="D425" s="462" t="s">
        <v>9675</v>
      </c>
      <c r="E425" s="349" t="s">
        <v>3161</v>
      </c>
      <c r="F425" s="319">
        <v>3</v>
      </c>
      <c r="G425" s="398">
        <v>300</v>
      </c>
      <c r="H425" s="352" t="s">
        <v>13437</v>
      </c>
      <c r="I425" s="398">
        <v>362.82</v>
      </c>
      <c r="J425" s="355">
        <v>1088.46</v>
      </c>
      <c r="L425" s="251">
        <f>I425*F425</f>
        <v>1088.46</v>
      </c>
      <c r="N425" s="231"/>
      <c r="O425" s="356"/>
      <c r="P425" s="231"/>
      <c r="Q425" s="231"/>
      <c r="R425" s="356">
        <f t="shared" si="13"/>
        <v>1088.46</v>
      </c>
    </row>
    <row r="426" spans="1:18" s="219" customFormat="1">
      <c r="A426" s="231" t="s">
        <v>3181</v>
      </c>
      <c r="B426" s="447" t="s">
        <v>3646</v>
      </c>
      <c r="C426" s="441" t="s">
        <v>9679</v>
      </c>
      <c r="D426" s="462" t="s">
        <v>9676</v>
      </c>
      <c r="E426" s="349" t="s">
        <v>9677</v>
      </c>
      <c r="F426" s="319">
        <v>3</v>
      </c>
      <c r="G426" s="398">
        <v>1549.6799999999998</v>
      </c>
      <c r="H426" s="352" t="s">
        <v>13437</v>
      </c>
      <c r="I426" s="398">
        <v>1874.1829919999998</v>
      </c>
      <c r="J426" s="355">
        <v>5622.5489759999991</v>
      </c>
      <c r="L426" s="251">
        <f t="shared" si="14"/>
        <v>5622.5489759999991</v>
      </c>
      <c r="N426" s="231"/>
      <c r="O426" s="356"/>
      <c r="P426" s="231"/>
      <c r="Q426" s="231"/>
      <c r="R426" s="356">
        <f t="shared" si="13"/>
        <v>5622.5489759999991</v>
      </c>
    </row>
    <row r="427" spans="1:18" s="147" customFormat="1">
      <c r="A427" s="186"/>
      <c r="B427" s="451"/>
      <c r="C427" s="433"/>
      <c r="D427" s="434"/>
      <c r="E427" s="349"/>
      <c r="F427" s="352"/>
      <c r="G427" s="352"/>
      <c r="H427" s="352"/>
      <c r="I427" s="398"/>
      <c r="J427" s="355"/>
      <c r="L427" s="251">
        <f t="shared" si="14"/>
        <v>0</v>
      </c>
      <c r="N427" s="186"/>
      <c r="O427" s="356"/>
      <c r="P427" s="186"/>
      <c r="Q427" s="186"/>
      <c r="R427" s="356">
        <f t="shared" si="13"/>
        <v>0</v>
      </c>
    </row>
    <row r="428" spans="1:18" s="101" customFormat="1">
      <c r="A428" s="356"/>
      <c r="B428" s="188" t="s">
        <v>3647</v>
      </c>
      <c r="C428" s="188"/>
      <c r="D428" s="459" t="s">
        <v>3648</v>
      </c>
      <c r="E428" s="188"/>
      <c r="F428" s="188"/>
      <c r="G428" s="355"/>
      <c r="H428" s="188"/>
      <c r="I428" s="355"/>
      <c r="J428" s="355"/>
      <c r="L428" s="251">
        <f t="shared" si="14"/>
        <v>0</v>
      </c>
      <c r="N428" s="244"/>
      <c r="O428" s="356"/>
      <c r="P428" s="244"/>
      <c r="Q428" s="244"/>
      <c r="R428" s="356">
        <f t="shared" si="13"/>
        <v>0</v>
      </c>
    </row>
    <row r="429" spans="1:18" s="101" customFormat="1">
      <c r="A429" s="186" t="s">
        <v>3181</v>
      </c>
      <c r="B429" s="349" t="s">
        <v>3649</v>
      </c>
      <c r="C429" s="441" t="s">
        <v>9703</v>
      </c>
      <c r="D429" s="462" t="s">
        <v>9705</v>
      </c>
      <c r="E429" s="349" t="s">
        <v>112</v>
      </c>
      <c r="F429" s="352">
        <v>257.64</v>
      </c>
      <c r="G429" s="398">
        <v>0.82708000000000004</v>
      </c>
      <c r="H429" s="352" t="s">
        <v>13437</v>
      </c>
      <c r="I429" s="398">
        <v>1.0002705520000001</v>
      </c>
      <c r="J429" s="355">
        <v>257.70970501728004</v>
      </c>
      <c r="K429" s="346" t="s">
        <v>10445</v>
      </c>
      <c r="L429" s="251">
        <f t="shared" si="14"/>
        <v>257.70970501728004</v>
      </c>
      <c r="N429" s="244"/>
      <c r="O429" s="356"/>
      <c r="P429" s="244"/>
      <c r="Q429" s="244"/>
      <c r="R429" s="356">
        <f t="shared" si="13"/>
        <v>257.70970501728004</v>
      </c>
    </row>
    <row r="430" spans="1:18" s="101" customFormat="1">
      <c r="A430" s="356"/>
      <c r="B430" s="349"/>
      <c r="C430" s="448"/>
      <c r="D430" s="463"/>
      <c r="E430" s="349"/>
      <c r="F430" s="352"/>
      <c r="G430" s="352"/>
      <c r="H430" s="352"/>
      <c r="I430" s="398"/>
      <c r="J430" s="355"/>
      <c r="L430" s="251">
        <f t="shared" si="14"/>
        <v>0</v>
      </c>
      <c r="N430" s="244"/>
      <c r="O430" s="356"/>
      <c r="P430" s="244"/>
      <c r="Q430" s="244"/>
      <c r="R430" s="356">
        <f t="shared" si="13"/>
        <v>0</v>
      </c>
    </row>
    <row r="431" spans="1:18" s="101" customFormat="1">
      <c r="A431" s="186"/>
      <c r="B431" s="188" t="s">
        <v>3650</v>
      </c>
      <c r="C431" s="188"/>
      <c r="D431" s="459" t="s">
        <v>3651</v>
      </c>
      <c r="E431" s="188"/>
      <c r="F431" s="188"/>
      <c r="G431" s="355"/>
      <c r="H431" s="188"/>
      <c r="I431" s="355"/>
      <c r="J431" s="355"/>
      <c r="L431" s="251">
        <f t="shared" si="14"/>
        <v>0</v>
      </c>
      <c r="N431" s="244"/>
      <c r="O431" s="356"/>
      <c r="P431" s="244"/>
      <c r="Q431" s="244"/>
      <c r="R431" s="356">
        <f t="shared" si="13"/>
        <v>0</v>
      </c>
    </row>
    <row r="432" spans="1:18" s="101" customFormat="1">
      <c r="A432" s="186"/>
      <c r="B432" s="188" t="s">
        <v>3652</v>
      </c>
      <c r="C432" s="188"/>
      <c r="D432" s="459" t="s">
        <v>3653</v>
      </c>
      <c r="E432" s="188"/>
      <c r="F432" s="188"/>
      <c r="G432" s="355"/>
      <c r="H432" s="188"/>
      <c r="I432" s="355"/>
      <c r="J432" s="355"/>
      <c r="L432" s="251">
        <f t="shared" si="14"/>
        <v>0</v>
      </c>
      <c r="N432" s="244"/>
      <c r="O432" s="356"/>
      <c r="P432" s="244"/>
      <c r="Q432" s="244"/>
      <c r="R432" s="356">
        <f t="shared" si="13"/>
        <v>0</v>
      </c>
    </row>
    <row r="433" spans="1:18" s="101" customFormat="1">
      <c r="A433" s="356" t="s">
        <v>13</v>
      </c>
      <c r="B433" s="349" t="s">
        <v>10493</v>
      </c>
      <c r="C433" s="349" t="s">
        <v>13</v>
      </c>
      <c r="D433" s="463" t="s">
        <v>9702</v>
      </c>
      <c r="E433" s="349" t="s">
        <v>3161</v>
      </c>
      <c r="F433" s="352">
        <v>45</v>
      </c>
      <c r="G433" s="238">
        <v>5.6</v>
      </c>
      <c r="H433" s="352" t="s">
        <v>13437</v>
      </c>
      <c r="I433" s="398">
        <v>6.77264</v>
      </c>
      <c r="J433" s="355">
        <v>304.7688</v>
      </c>
      <c r="K433" s="346" t="s">
        <v>10447</v>
      </c>
      <c r="L433" s="251">
        <f t="shared" si="14"/>
        <v>304.7688</v>
      </c>
      <c r="N433" s="244"/>
      <c r="O433" s="356"/>
      <c r="P433" s="244"/>
      <c r="Q433" s="244"/>
      <c r="R433" s="356">
        <f t="shared" si="13"/>
        <v>304.7688</v>
      </c>
    </row>
    <row r="434" spans="1:18" s="147" customFormat="1">
      <c r="A434" s="356"/>
      <c r="B434" s="454"/>
      <c r="C434" s="189"/>
      <c r="D434" s="467"/>
      <c r="E434" s="296"/>
      <c r="F434" s="296"/>
      <c r="G434" s="183"/>
      <c r="H434" s="296"/>
      <c r="I434" s="183"/>
      <c r="J434" s="183"/>
      <c r="L434" s="251"/>
      <c r="N434" s="186"/>
      <c r="O434" s="356"/>
      <c r="P434" s="186"/>
      <c r="Q434" s="186"/>
      <c r="R434" s="356">
        <f t="shared" si="13"/>
        <v>0</v>
      </c>
    </row>
    <row r="435" spans="1:18" s="147" customFormat="1">
      <c r="A435" s="186"/>
      <c r="B435" s="296"/>
      <c r="C435" s="296"/>
      <c r="D435" s="460"/>
      <c r="E435" s="296" t="s">
        <v>41</v>
      </c>
      <c r="F435" s="296"/>
      <c r="G435" s="183"/>
      <c r="H435" s="296"/>
      <c r="I435" s="183"/>
      <c r="J435" s="183">
        <v>7273.4874810172787</v>
      </c>
      <c r="L435" s="251"/>
      <c r="N435" s="186"/>
      <c r="O435" s="356"/>
      <c r="P435" s="186"/>
      <c r="Q435" s="186"/>
      <c r="R435" s="356">
        <f t="shared" si="13"/>
        <v>0</v>
      </c>
    </row>
    <row r="436" spans="1:18" s="101" customFormat="1">
      <c r="A436" s="186"/>
      <c r="B436" s="454"/>
      <c r="C436" s="189"/>
      <c r="D436" s="467"/>
      <c r="E436" s="296"/>
      <c r="F436" s="296"/>
      <c r="G436" s="183"/>
      <c r="H436" s="296"/>
      <c r="I436" s="183"/>
      <c r="J436" s="183"/>
      <c r="L436" s="251"/>
      <c r="N436" s="244"/>
      <c r="O436" s="356"/>
      <c r="P436" s="244"/>
      <c r="Q436" s="244"/>
      <c r="R436" s="356">
        <f t="shared" si="13"/>
        <v>0</v>
      </c>
    </row>
    <row r="437" spans="1:18" s="101" customFormat="1">
      <c r="A437" s="186"/>
      <c r="B437" s="188" t="s">
        <v>3654</v>
      </c>
      <c r="C437" s="188"/>
      <c r="D437" s="459" t="s">
        <v>48</v>
      </c>
      <c r="E437" s="188"/>
      <c r="F437" s="188"/>
      <c r="G437" s="355"/>
      <c r="H437" s="188"/>
      <c r="I437" s="355"/>
      <c r="J437" s="355"/>
      <c r="L437" s="251"/>
      <c r="N437" s="244"/>
      <c r="O437" s="356"/>
      <c r="P437" s="244"/>
      <c r="Q437" s="244"/>
      <c r="R437" s="356">
        <f t="shared" si="13"/>
        <v>0</v>
      </c>
    </row>
    <row r="438" spans="1:18" s="101" customFormat="1">
      <c r="A438" s="356"/>
      <c r="B438" s="188" t="s">
        <v>3655</v>
      </c>
      <c r="C438" s="188"/>
      <c r="D438" s="459" t="s">
        <v>3656</v>
      </c>
      <c r="E438" s="188"/>
      <c r="F438" s="188"/>
      <c r="G438" s="355"/>
      <c r="H438" s="188"/>
      <c r="I438" s="355"/>
      <c r="J438" s="355"/>
      <c r="L438" s="251"/>
      <c r="N438" s="244"/>
      <c r="O438" s="356"/>
      <c r="P438" s="244"/>
      <c r="Q438" s="244"/>
      <c r="R438" s="356">
        <f t="shared" si="13"/>
        <v>0</v>
      </c>
    </row>
    <row r="439" spans="1:18" s="101" customFormat="1">
      <c r="A439" s="356"/>
      <c r="B439" s="188" t="s">
        <v>3657</v>
      </c>
      <c r="C439" s="188"/>
      <c r="D439" s="459" t="s">
        <v>3658</v>
      </c>
      <c r="E439" s="188"/>
      <c r="F439" s="188"/>
      <c r="G439" s="355"/>
      <c r="H439" s="188"/>
      <c r="I439" s="355"/>
      <c r="J439" s="355"/>
      <c r="L439" s="251"/>
      <c r="N439" s="244"/>
      <c r="O439" s="356"/>
      <c r="P439" s="244"/>
      <c r="Q439" s="244"/>
      <c r="R439" s="356">
        <f t="shared" si="13"/>
        <v>0</v>
      </c>
    </row>
    <row r="440" spans="1:18" s="101" customFormat="1" ht="38.25">
      <c r="A440" s="186" t="s">
        <v>3181</v>
      </c>
      <c r="B440" s="349" t="s">
        <v>3659</v>
      </c>
      <c r="C440" s="349" t="s">
        <v>9812</v>
      </c>
      <c r="D440" s="462" t="s">
        <v>9813</v>
      </c>
      <c r="E440" s="349" t="s">
        <v>58</v>
      </c>
      <c r="F440" s="352">
        <v>1</v>
      </c>
      <c r="G440" s="398">
        <v>60437.939999999995</v>
      </c>
      <c r="H440" s="352" t="s">
        <v>13437</v>
      </c>
      <c r="I440" s="398">
        <v>73093.644635999997</v>
      </c>
      <c r="J440" s="355">
        <v>73093.644635999997</v>
      </c>
      <c r="L440" s="251"/>
      <c r="N440" s="244"/>
      <c r="O440" s="356"/>
      <c r="P440" s="244"/>
      <c r="Q440" s="244"/>
      <c r="R440" s="356">
        <f t="shared" si="13"/>
        <v>73093.644635999997</v>
      </c>
    </row>
    <row r="441" spans="1:18" s="101" customFormat="1">
      <c r="A441" s="356"/>
      <c r="B441" s="454"/>
      <c r="C441" s="189"/>
      <c r="D441" s="467"/>
      <c r="E441" s="296"/>
      <c r="F441" s="296"/>
      <c r="G441" s="183"/>
      <c r="H441" s="296"/>
      <c r="I441" s="183"/>
      <c r="J441" s="183"/>
      <c r="L441" s="251"/>
      <c r="N441" s="244"/>
      <c r="O441" s="356"/>
      <c r="P441" s="244"/>
      <c r="Q441" s="244"/>
      <c r="R441" s="356">
        <f t="shared" si="13"/>
        <v>0</v>
      </c>
    </row>
    <row r="442" spans="1:18" s="101" customFormat="1">
      <c r="A442" s="186"/>
      <c r="B442" s="188" t="s">
        <v>9807</v>
      </c>
      <c r="C442" s="188"/>
      <c r="D442" s="459" t="s">
        <v>9808</v>
      </c>
      <c r="E442" s="349"/>
      <c r="F442" s="352"/>
      <c r="G442" s="352"/>
      <c r="H442" s="352"/>
      <c r="I442" s="352"/>
      <c r="J442" s="188"/>
      <c r="L442" s="251"/>
      <c r="N442" s="244"/>
      <c r="O442" s="356"/>
      <c r="P442" s="244"/>
      <c r="Q442" s="244"/>
      <c r="R442" s="356">
        <f t="shared" si="13"/>
        <v>0</v>
      </c>
    </row>
    <row r="443" spans="1:18" s="101" customFormat="1">
      <c r="A443" s="356"/>
      <c r="B443" s="188" t="s">
        <v>9809</v>
      </c>
      <c r="C443" s="188"/>
      <c r="D443" s="459" t="s">
        <v>9810</v>
      </c>
      <c r="E443" s="349"/>
      <c r="F443" s="352"/>
      <c r="G443" s="352"/>
      <c r="H443" s="352"/>
      <c r="I443" s="352"/>
      <c r="J443" s="188"/>
      <c r="L443" s="251"/>
      <c r="N443" s="244"/>
      <c r="O443" s="356"/>
      <c r="P443" s="244"/>
      <c r="Q443" s="244"/>
      <c r="R443" s="356">
        <f t="shared" si="13"/>
        <v>0</v>
      </c>
    </row>
    <row r="444" spans="1:18" s="101" customFormat="1" ht="51">
      <c r="A444" s="186" t="s">
        <v>3182</v>
      </c>
      <c r="B444" s="349" t="s">
        <v>9811</v>
      </c>
      <c r="C444" s="349">
        <v>20193</v>
      </c>
      <c r="D444" s="462" t="s">
        <v>6320</v>
      </c>
      <c r="E444" s="349" t="s">
        <v>9073</v>
      </c>
      <c r="F444" s="352">
        <v>88.48</v>
      </c>
      <c r="G444" s="398" t="s">
        <v>12786</v>
      </c>
      <c r="H444" s="352" t="s">
        <v>13437</v>
      </c>
      <c r="I444" s="398">
        <v>5.4302060000000001</v>
      </c>
      <c r="J444" s="355">
        <v>480.46462688000003</v>
      </c>
      <c r="K444" s="346" t="s">
        <v>10495</v>
      </c>
      <c r="L444" s="251"/>
      <c r="N444" s="244"/>
      <c r="O444" s="356"/>
      <c r="P444" s="244"/>
      <c r="Q444" s="244"/>
      <c r="R444" s="356">
        <f t="shared" si="13"/>
        <v>480.46462688000003</v>
      </c>
    </row>
    <row r="445" spans="1:18" s="346" customFormat="1" ht="51">
      <c r="A445" s="186" t="s">
        <v>3182</v>
      </c>
      <c r="B445" s="349" t="s">
        <v>10275</v>
      </c>
      <c r="C445" s="349">
        <v>10527</v>
      </c>
      <c r="D445" s="462" t="s">
        <v>17245</v>
      </c>
      <c r="E445" s="349" t="s">
        <v>9074</v>
      </c>
      <c r="F445" s="352">
        <v>6</v>
      </c>
      <c r="G445" s="398" t="s">
        <v>9077</v>
      </c>
      <c r="H445" s="352" t="s">
        <v>13437</v>
      </c>
      <c r="I445" s="398">
        <v>16.326900000000002</v>
      </c>
      <c r="J445" s="355">
        <v>97.961400000000012</v>
      </c>
      <c r="K445" s="346" t="s">
        <v>10446</v>
      </c>
      <c r="L445" s="251"/>
      <c r="N445" s="356"/>
      <c r="O445" s="356"/>
      <c r="P445" s="356"/>
      <c r="Q445" s="356"/>
      <c r="R445" s="356">
        <f t="shared" si="13"/>
        <v>97.961400000000012</v>
      </c>
    </row>
    <row r="446" spans="1:18" s="346" customFormat="1" ht="63.75">
      <c r="A446" s="186" t="s">
        <v>3180</v>
      </c>
      <c r="B446" s="349" t="s">
        <v>10276</v>
      </c>
      <c r="C446" s="349">
        <v>97063</v>
      </c>
      <c r="D446" s="462" t="s">
        <v>3558</v>
      </c>
      <c r="E446" s="349" t="s">
        <v>112</v>
      </c>
      <c r="F446" s="352">
        <v>88.48</v>
      </c>
      <c r="G446" s="398" t="s">
        <v>5332</v>
      </c>
      <c r="H446" s="352" t="s">
        <v>13437</v>
      </c>
      <c r="I446" s="398">
        <v>9.9170799999999986</v>
      </c>
      <c r="J446" s="355">
        <v>877.46323839999991</v>
      </c>
      <c r="L446" s="251"/>
      <c r="N446" s="356"/>
      <c r="O446" s="356"/>
      <c r="P446" s="356"/>
      <c r="Q446" s="356"/>
      <c r="R446" s="356">
        <f t="shared" si="13"/>
        <v>877.46323839999991</v>
      </c>
    </row>
    <row r="447" spans="1:18" s="346" customFormat="1" ht="38.25">
      <c r="A447" s="186" t="s">
        <v>3180</v>
      </c>
      <c r="B447" s="349" t="s">
        <v>10277</v>
      </c>
      <c r="C447" s="349">
        <v>97064</v>
      </c>
      <c r="D447" s="462" t="s">
        <v>3559</v>
      </c>
      <c r="E447" s="349" t="s">
        <v>5</v>
      </c>
      <c r="F447" s="352">
        <v>6</v>
      </c>
      <c r="G447" s="398" t="s">
        <v>9098</v>
      </c>
      <c r="H447" s="352" t="s">
        <v>13437</v>
      </c>
      <c r="I447" s="398">
        <v>18.358692000000001</v>
      </c>
      <c r="J447" s="355">
        <v>110.152152</v>
      </c>
      <c r="L447" s="251"/>
      <c r="N447" s="356"/>
      <c r="O447" s="356"/>
      <c r="P447" s="356"/>
      <c r="Q447" s="356"/>
      <c r="R447" s="356">
        <f t="shared" si="13"/>
        <v>110.152152</v>
      </c>
    </row>
    <row r="448" spans="1:18" s="101" customFormat="1">
      <c r="A448" s="356"/>
      <c r="B448" s="349"/>
      <c r="C448" s="349"/>
      <c r="D448" s="463"/>
      <c r="E448" s="349"/>
      <c r="F448" s="352"/>
      <c r="G448" s="352"/>
      <c r="H448" s="352"/>
      <c r="I448" s="352"/>
      <c r="J448" s="188"/>
      <c r="L448" s="251"/>
      <c r="N448" s="244"/>
      <c r="O448" s="244"/>
      <c r="P448" s="244"/>
      <c r="Q448" s="244"/>
      <c r="R448" s="244"/>
    </row>
    <row r="449" spans="1:18" s="101" customFormat="1">
      <c r="A449" s="356"/>
      <c r="B449" s="349"/>
      <c r="C449" s="349"/>
      <c r="D449" s="463"/>
      <c r="E449" s="349"/>
      <c r="F449" s="352"/>
      <c r="G449" s="352"/>
      <c r="H449" s="352"/>
      <c r="I449" s="352"/>
      <c r="J449" s="188"/>
      <c r="L449" s="251"/>
      <c r="N449" s="244"/>
      <c r="O449" s="244"/>
      <c r="P449" s="244"/>
      <c r="Q449" s="244"/>
      <c r="R449" s="244"/>
    </row>
    <row r="450" spans="1:18" s="101" customFormat="1">
      <c r="A450" s="186"/>
      <c r="B450" s="296"/>
      <c r="C450" s="296"/>
      <c r="D450" s="460"/>
      <c r="E450" s="296" t="s">
        <v>41</v>
      </c>
      <c r="F450" s="296"/>
      <c r="G450" s="296"/>
      <c r="H450" s="296"/>
      <c r="I450" s="296"/>
      <c r="J450" s="183">
        <v>74659.686053279991</v>
      </c>
      <c r="L450" s="251"/>
      <c r="N450" s="244"/>
      <c r="O450" s="244"/>
      <c r="P450" s="244"/>
      <c r="Q450" s="244"/>
      <c r="R450" s="381">
        <f>SUM(R15:R449)</f>
        <v>438465.61691602226</v>
      </c>
    </row>
    <row r="451" spans="1:18" s="101" customFormat="1">
      <c r="A451" s="186"/>
      <c r="B451" s="189"/>
      <c r="C451" s="189"/>
      <c r="D451" s="467"/>
      <c r="E451" s="189"/>
      <c r="F451" s="189"/>
      <c r="G451" s="189"/>
      <c r="H451" s="189"/>
      <c r="I451" s="189"/>
      <c r="J451" s="191"/>
      <c r="L451" s="251"/>
      <c r="N451" s="244"/>
      <c r="O451" s="244"/>
      <c r="P451" s="244"/>
      <c r="Q451" s="244"/>
      <c r="R451" s="244"/>
    </row>
    <row r="452" spans="1:18" s="101" customFormat="1">
      <c r="A452" s="356"/>
      <c r="B452" s="189"/>
      <c r="C452" s="189"/>
      <c r="D452" s="467"/>
      <c r="E452" s="189"/>
      <c r="F452" s="189"/>
      <c r="G452" s="189"/>
      <c r="H452" s="189"/>
      <c r="I452" s="189"/>
      <c r="J452" s="191"/>
      <c r="L452" s="251"/>
      <c r="N452" s="244"/>
      <c r="O452" s="244"/>
      <c r="P452" s="244"/>
      <c r="Q452" s="244"/>
      <c r="R452" s="244"/>
    </row>
    <row r="453" spans="1:18" s="147" customFormat="1" ht="15" customHeight="1">
      <c r="A453" s="356"/>
      <c r="B453" s="184"/>
      <c r="C453" s="184"/>
      <c r="D453" s="468"/>
      <c r="E453" s="184"/>
      <c r="F453" s="184"/>
      <c r="G453" s="184"/>
      <c r="H453" s="184"/>
      <c r="I453" s="185" t="s">
        <v>42</v>
      </c>
      <c r="J453" s="183">
        <v>441122.17116886197</v>
      </c>
      <c r="L453" s="254"/>
      <c r="N453" s="186"/>
      <c r="O453" s="186"/>
      <c r="P453" s="186"/>
      <c r="Q453" s="186"/>
      <c r="R453" s="186"/>
    </row>
    <row r="454" spans="1:18" s="147" customFormat="1">
      <c r="A454" s="356"/>
      <c r="B454" s="186"/>
      <c r="C454" s="186"/>
      <c r="D454" s="469"/>
      <c r="E454" s="186"/>
      <c r="F454" s="187"/>
      <c r="G454" s="187"/>
      <c r="H454" s="187"/>
      <c r="I454" s="187"/>
      <c r="J454" s="187"/>
      <c r="L454" s="254"/>
      <c r="N454" s="186"/>
      <c r="O454" s="186"/>
      <c r="P454" s="186"/>
      <c r="Q454" s="186"/>
      <c r="R454" s="186"/>
    </row>
    <row r="455" spans="1:18" s="147" customFormat="1" ht="60" customHeight="1">
      <c r="A455" s="186"/>
      <c r="B455" s="760" t="s">
        <v>10515</v>
      </c>
      <c r="C455" s="760"/>
      <c r="D455" s="469"/>
      <c r="E455" s="186"/>
      <c r="F455" s="761" t="s">
        <v>10514</v>
      </c>
      <c r="G455" s="761"/>
      <c r="H455" s="761"/>
      <c r="I455" s="761"/>
      <c r="J455" s="761"/>
      <c r="L455" s="254"/>
      <c r="N455" s="186"/>
      <c r="O455" s="186"/>
      <c r="P455" s="186"/>
      <c r="Q455" s="186"/>
      <c r="R455" s="186"/>
    </row>
    <row r="456" spans="1:18">
      <c r="A456" s="186"/>
    </row>
    <row r="457" spans="1:18">
      <c r="A457" s="134"/>
    </row>
    <row r="458" spans="1:18">
      <c r="I458" s="187" t="s">
        <v>13429</v>
      </c>
    </row>
    <row r="460" spans="1:18">
      <c r="B460" s="248"/>
      <c r="C460" s="248"/>
      <c r="D460" s="470"/>
      <c r="E460" s="248"/>
      <c r="F460" s="248"/>
      <c r="G460" s="248"/>
      <c r="H460" s="248"/>
      <c r="I460" s="248"/>
      <c r="J460" s="80"/>
      <c r="L460" s="80"/>
      <c r="N460" s="80"/>
      <c r="O460" s="80"/>
      <c r="P460" s="80"/>
      <c r="Q460" s="80"/>
      <c r="R460" s="80"/>
    </row>
    <row r="461" spans="1:18">
      <c r="B461" s="248"/>
      <c r="C461" s="248"/>
      <c r="D461" s="470"/>
      <c r="E461" s="248"/>
      <c r="F461" s="248"/>
      <c r="G461" s="248"/>
      <c r="H461" s="248"/>
      <c r="I461" s="248"/>
      <c r="J461" s="80"/>
      <c r="L461" s="80"/>
      <c r="N461" s="80"/>
      <c r="O461" s="80"/>
      <c r="P461" s="80"/>
      <c r="Q461" s="80"/>
      <c r="R461" s="80"/>
    </row>
  </sheetData>
  <mergeCells count="13">
    <mergeCell ref="B455:C455"/>
    <mergeCell ref="F455:J455"/>
    <mergeCell ref="B7:C7"/>
    <mergeCell ref="B8:C8"/>
    <mergeCell ref="B9:C9"/>
    <mergeCell ref="B6:C6"/>
    <mergeCell ref="D6:E6"/>
    <mergeCell ref="D8:E8"/>
    <mergeCell ref="B1:J1"/>
    <mergeCell ref="B2:J2"/>
    <mergeCell ref="B3:J3"/>
    <mergeCell ref="B4:J4"/>
    <mergeCell ref="B5:J5"/>
  </mergeCells>
  <printOptions horizontalCentered="1"/>
  <pageMargins left="0.70866141732283472" right="0.70866141732283472" top="0.56999999999999995" bottom="0.52" header="0.31496062992125984" footer="0.31496062992125984"/>
  <pageSetup paperSize="9" scale="63" orientation="portrait" r:id="rId1"/>
  <headerFooter>
    <oddHeader>&amp;C&amp;F</oddHeader>
    <oddFooter>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00B050"/>
  </sheetPr>
  <dimension ref="A1:Z674"/>
  <sheetViews>
    <sheetView showGridLines="0" view="pageBreakPreview" topLeftCell="A46" zoomScaleNormal="100" zoomScaleSheetLayoutView="100" workbookViewId="0">
      <selection activeCell="H52" sqref="H52"/>
    </sheetView>
  </sheetViews>
  <sheetFormatPr defaultColWidth="9.140625" defaultRowHeight="15"/>
  <cols>
    <col min="1" max="1" width="10.140625" style="87" customWidth="1"/>
    <col min="2" max="2" width="14" style="180" customWidth="1"/>
    <col min="3" max="3" width="44.42578125" style="179" customWidth="1"/>
    <col min="4" max="4" width="9.5703125" style="180" customWidth="1"/>
    <col min="5" max="5" width="7.5703125" style="180" customWidth="1"/>
    <col min="6" max="6" width="16.7109375" style="180" customWidth="1"/>
    <col min="7" max="7" width="10.7109375" style="180" customWidth="1"/>
    <col min="8" max="8" width="16.140625" style="180" customWidth="1"/>
    <col min="9" max="9" width="9.140625" style="87" customWidth="1"/>
    <col min="10" max="10" width="9.140625" style="87"/>
    <col min="11" max="11" width="20.85546875" style="87" customWidth="1"/>
    <col min="12" max="12" width="11.5703125" style="87" bestFit="1" customWidth="1"/>
    <col min="13" max="13" width="14.42578125" style="87" customWidth="1"/>
    <col min="14" max="15" width="12" style="87" customWidth="1"/>
    <col min="16" max="17" width="11" style="87" customWidth="1"/>
    <col min="18" max="16384" width="9.140625" style="87"/>
  </cols>
  <sheetData>
    <row r="1" spans="1:26" s="94" customFormat="1" ht="15.75">
      <c r="B1" s="758"/>
      <c r="C1" s="758"/>
      <c r="D1" s="758"/>
      <c r="E1" s="758"/>
      <c r="F1" s="758"/>
      <c r="G1" s="758"/>
      <c r="H1" s="758"/>
      <c r="I1" s="95"/>
    </row>
    <row r="2" spans="1:26" s="83" customFormat="1" ht="18.75">
      <c r="B2" s="773" t="s">
        <v>3614</v>
      </c>
      <c r="C2" s="773"/>
      <c r="D2" s="773"/>
      <c r="E2" s="773"/>
      <c r="F2" s="773"/>
      <c r="G2" s="773"/>
      <c r="H2" s="773"/>
      <c r="I2" s="140"/>
      <c r="J2" s="140"/>
      <c r="K2" s="140"/>
      <c r="L2" s="81"/>
      <c r="M2" s="81"/>
      <c r="N2" s="81"/>
      <c r="O2" s="81"/>
      <c r="P2" s="82"/>
      <c r="Q2" s="82"/>
      <c r="R2" s="81"/>
      <c r="S2" s="81"/>
      <c r="T2" s="81"/>
      <c r="U2" s="81"/>
      <c r="V2" s="81"/>
      <c r="W2" s="81"/>
      <c r="X2" s="81"/>
      <c r="Y2" s="81"/>
      <c r="Z2" s="81"/>
    </row>
    <row r="3" spans="1:26" s="83" customFormat="1" ht="18.75">
      <c r="B3" s="773" t="s">
        <v>3615</v>
      </c>
      <c r="C3" s="773"/>
      <c r="D3" s="773"/>
      <c r="E3" s="773"/>
      <c r="F3" s="773"/>
      <c r="G3" s="773"/>
      <c r="H3" s="773"/>
      <c r="I3" s="140"/>
      <c r="J3" s="140"/>
      <c r="K3" s="140"/>
      <c r="L3" s="81"/>
      <c r="M3" s="81"/>
      <c r="N3" s="81"/>
      <c r="O3" s="81"/>
      <c r="P3" s="82"/>
      <c r="Q3" s="82"/>
      <c r="R3" s="81"/>
      <c r="S3" s="81"/>
      <c r="T3" s="81"/>
      <c r="U3" s="81"/>
      <c r="V3" s="81"/>
      <c r="W3" s="81"/>
      <c r="X3" s="81"/>
      <c r="Y3" s="81"/>
      <c r="Z3" s="81"/>
    </row>
    <row r="4" spans="1:26" s="83" customFormat="1" ht="18.75">
      <c r="B4" s="773" t="s">
        <v>3617</v>
      </c>
      <c r="C4" s="773"/>
      <c r="D4" s="773"/>
      <c r="E4" s="773"/>
      <c r="F4" s="773"/>
      <c r="G4" s="773"/>
      <c r="H4" s="773"/>
      <c r="I4" s="140"/>
      <c r="J4" s="140"/>
      <c r="K4" s="140"/>
      <c r="L4" s="84"/>
      <c r="M4" s="84"/>
      <c r="N4" s="82"/>
      <c r="O4" s="82"/>
      <c r="P4" s="81"/>
      <c r="Q4" s="81"/>
      <c r="R4" s="81"/>
      <c r="S4" s="81"/>
      <c r="T4" s="81"/>
      <c r="U4" s="81"/>
      <c r="V4" s="81"/>
      <c r="W4" s="81"/>
      <c r="X4" s="81"/>
      <c r="Y4" s="81"/>
      <c r="Z4" s="81"/>
    </row>
    <row r="5" spans="1:26" s="83" customFormat="1" ht="18.75">
      <c r="A5" s="146"/>
      <c r="B5" s="773" t="s">
        <v>211</v>
      </c>
      <c r="C5" s="773"/>
      <c r="D5" s="773"/>
      <c r="E5" s="773"/>
      <c r="F5" s="773"/>
      <c r="G5" s="773"/>
      <c r="H5" s="773"/>
      <c r="I5" s="140"/>
      <c r="J5" s="140"/>
      <c r="K5" s="140"/>
      <c r="L5" s="81"/>
      <c r="M5" s="81"/>
      <c r="N5" s="82"/>
      <c r="O5" s="82"/>
      <c r="P5" s="81"/>
      <c r="Q5" s="81"/>
      <c r="R5" s="81"/>
      <c r="S5" s="81"/>
      <c r="T5" s="81"/>
      <c r="U5" s="81"/>
      <c r="V5" s="81"/>
      <c r="W5" s="81"/>
      <c r="X5" s="81"/>
      <c r="Y5" s="81"/>
      <c r="Z5" s="81"/>
    </row>
    <row r="6" spans="1:26" s="72" customFormat="1" ht="24" customHeight="1">
      <c r="A6" s="143"/>
      <c r="B6" s="169" t="s">
        <v>50</v>
      </c>
      <c r="C6" s="166" t="str">
        <f>'074-19-CAPA'!C14:D14</f>
        <v>074/2019-SEORÇA-SDS-R02</v>
      </c>
      <c r="D6" s="166"/>
      <c r="E6" s="166"/>
      <c r="F6" s="136"/>
      <c r="G6" s="167" t="s">
        <v>33</v>
      </c>
      <c r="H6" s="168">
        <f>'074-19-CAPA'!C20</f>
        <v>44386</v>
      </c>
      <c r="I6" s="74"/>
      <c r="L6" s="70"/>
      <c r="M6" s="70"/>
      <c r="N6" s="70"/>
      <c r="O6" s="70"/>
      <c r="P6" s="70"/>
      <c r="Q6" s="70"/>
      <c r="R6" s="70"/>
      <c r="S6" s="70"/>
      <c r="T6" s="70"/>
      <c r="U6" s="70"/>
      <c r="V6" s="70"/>
      <c r="W6" s="70"/>
    </row>
    <row r="7" spans="1:26" s="72" customFormat="1" ht="21.6" customHeight="1">
      <c r="A7" s="143"/>
      <c r="B7" s="169" t="s">
        <v>14</v>
      </c>
      <c r="C7" s="496" t="str">
        <f>'074-19-CAPA'!C15:D15</f>
        <v>REFORMA DA CRECHE NÚCLEO RURAL JARDIM II</v>
      </c>
      <c r="D7" s="166"/>
      <c r="E7" s="166"/>
      <c r="F7" s="136"/>
      <c r="G7" s="169" t="s">
        <v>18</v>
      </c>
      <c r="H7" s="170" t="str">
        <f>'074.01-19-Edificação'!J7</f>
        <v>PROJ-DE 125-18</v>
      </c>
      <c r="I7" s="73"/>
      <c r="L7" s="70"/>
      <c r="M7" s="70"/>
      <c r="N7" s="70"/>
      <c r="O7" s="70"/>
      <c r="P7" s="70"/>
      <c r="Q7" s="70"/>
      <c r="R7" s="70"/>
      <c r="S7" s="70"/>
      <c r="T7" s="70"/>
      <c r="U7" s="70"/>
      <c r="V7" s="70"/>
      <c r="W7" s="70"/>
    </row>
    <row r="8" spans="1:26" s="72" customFormat="1" ht="24" customHeight="1">
      <c r="A8" s="143"/>
      <c r="B8" s="169" t="s">
        <v>51</v>
      </c>
      <c r="C8" s="497" t="str">
        <f>'074.01-19-Edificação'!D9</f>
        <v>horista=113,69% / mensalista=73,06%</v>
      </c>
      <c r="D8" s="171" t="s">
        <v>38</v>
      </c>
      <c r="E8" s="172" t="s">
        <v>39</v>
      </c>
      <c r="F8" s="136"/>
      <c r="G8" s="167" t="s">
        <v>40</v>
      </c>
      <c r="H8" s="418" t="str">
        <f>'074.01-19-Edificação'!J9</f>
        <v>SINAPI MAI 2021</v>
      </c>
      <c r="I8" s="74"/>
      <c r="L8" s="70"/>
      <c r="M8" s="70"/>
      <c r="N8" s="70"/>
      <c r="O8" s="70"/>
      <c r="P8" s="70"/>
      <c r="Q8" s="70"/>
      <c r="R8" s="70"/>
      <c r="S8" s="70"/>
      <c r="T8" s="70"/>
      <c r="U8" s="70"/>
      <c r="V8" s="70"/>
      <c r="W8" s="70"/>
    </row>
    <row r="9" spans="1:26" s="96" customFormat="1" ht="28.5" customHeight="1">
      <c r="A9" s="137"/>
      <c r="B9" s="422" t="s">
        <v>0</v>
      </c>
      <c r="C9" s="422" t="s">
        <v>1</v>
      </c>
      <c r="D9" s="422" t="s">
        <v>10538</v>
      </c>
      <c r="E9" s="422" t="s">
        <v>90</v>
      </c>
      <c r="F9" s="560" t="s">
        <v>13588</v>
      </c>
      <c r="G9" s="561" t="s">
        <v>13589</v>
      </c>
      <c r="H9" s="561" t="s">
        <v>13590</v>
      </c>
      <c r="J9" s="97"/>
    </row>
    <row r="10" spans="1:26" s="96" customFormat="1" ht="9.75" customHeight="1">
      <c r="A10" s="137"/>
      <c r="B10" s="444"/>
      <c r="C10" s="303"/>
      <c r="D10" s="176"/>
      <c r="E10" s="176"/>
      <c r="F10" s="176"/>
      <c r="G10" s="176"/>
      <c r="H10" s="176"/>
      <c r="J10" s="97"/>
    </row>
    <row r="11" spans="1:26" s="369" customFormat="1" ht="38.25">
      <c r="A11" s="347"/>
      <c r="B11" s="883" t="s">
        <v>8796</v>
      </c>
      <c r="C11" s="884" t="s">
        <v>9806</v>
      </c>
      <c r="D11" s="885" t="s">
        <v>145</v>
      </c>
      <c r="E11" s="885" t="s">
        <v>58</v>
      </c>
      <c r="F11" s="886"/>
      <c r="G11" s="887"/>
      <c r="H11" s="887">
        <v>2252.9132</v>
      </c>
    </row>
    <row r="12" spans="1:26" s="369" customFormat="1" ht="38.25">
      <c r="A12" s="223" t="s">
        <v>3180</v>
      </c>
      <c r="B12" s="474">
        <v>88248</v>
      </c>
      <c r="C12" s="351" t="s">
        <v>55</v>
      </c>
      <c r="D12" s="350" t="s">
        <v>12034</v>
      </c>
      <c r="E12" s="350" t="s">
        <v>122</v>
      </c>
      <c r="F12" s="173">
        <v>4</v>
      </c>
      <c r="G12" s="353" t="s">
        <v>19560</v>
      </c>
      <c r="H12" s="353">
        <v>72.92</v>
      </c>
      <c r="L12" s="370"/>
      <c r="M12" s="370"/>
      <c r="N12" s="370"/>
      <c r="O12" s="370"/>
      <c r="P12" s="370"/>
    </row>
    <row r="13" spans="1:26" s="369" customFormat="1" ht="25.5">
      <c r="A13" s="223" t="s">
        <v>3180</v>
      </c>
      <c r="B13" s="474">
        <v>88267</v>
      </c>
      <c r="C13" s="351" t="s">
        <v>56</v>
      </c>
      <c r="D13" s="350" t="s">
        <v>12034</v>
      </c>
      <c r="E13" s="350" t="s">
        <v>122</v>
      </c>
      <c r="F13" s="173">
        <v>8</v>
      </c>
      <c r="G13" s="353" t="s">
        <v>14031</v>
      </c>
      <c r="H13" s="353">
        <v>187.28</v>
      </c>
      <c r="L13" s="370"/>
      <c r="M13" s="370"/>
      <c r="N13" s="370"/>
      <c r="O13" s="370"/>
      <c r="P13" s="370"/>
    </row>
    <row r="14" spans="1:26" s="369" customFormat="1" ht="25.5">
      <c r="A14" s="223" t="s">
        <v>3180</v>
      </c>
      <c r="B14" s="474">
        <v>88309</v>
      </c>
      <c r="C14" s="351" t="s">
        <v>54</v>
      </c>
      <c r="D14" s="350" t="s">
        <v>12034</v>
      </c>
      <c r="E14" s="350" t="s">
        <v>122</v>
      </c>
      <c r="F14" s="173">
        <v>8</v>
      </c>
      <c r="G14" s="353" t="s">
        <v>21795</v>
      </c>
      <c r="H14" s="353">
        <v>191.2</v>
      </c>
      <c r="L14" s="370"/>
      <c r="M14" s="370"/>
      <c r="N14" s="370"/>
      <c r="O14" s="370"/>
      <c r="P14" s="370"/>
    </row>
    <row r="15" spans="1:26" s="369" customFormat="1" ht="25.5">
      <c r="A15" s="223" t="s">
        <v>3180</v>
      </c>
      <c r="B15" s="474">
        <v>88316</v>
      </c>
      <c r="C15" s="351" t="s">
        <v>53</v>
      </c>
      <c r="D15" s="350" t="s">
        <v>12034</v>
      </c>
      <c r="E15" s="350" t="s">
        <v>122</v>
      </c>
      <c r="F15" s="173">
        <v>8.1199999999999992</v>
      </c>
      <c r="G15" s="353" t="s">
        <v>19918</v>
      </c>
      <c r="H15" s="353">
        <v>142.99319999999997</v>
      </c>
      <c r="L15" s="370"/>
      <c r="M15" s="370"/>
      <c r="N15" s="370"/>
      <c r="O15" s="370"/>
      <c r="P15" s="370"/>
    </row>
    <row r="16" spans="1:26" s="369" customFormat="1" ht="25.5">
      <c r="A16" s="348" t="s">
        <v>3182</v>
      </c>
      <c r="B16" s="474">
        <v>370</v>
      </c>
      <c r="C16" s="351" t="s">
        <v>3991</v>
      </c>
      <c r="D16" s="350" t="s">
        <v>123</v>
      </c>
      <c r="E16" s="350" t="s">
        <v>3162</v>
      </c>
      <c r="F16" s="173">
        <v>0.02</v>
      </c>
      <c r="G16" s="353" t="s">
        <v>16008</v>
      </c>
      <c r="H16" s="353">
        <v>1.9000000000000001</v>
      </c>
      <c r="L16" s="370"/>
      <c r="M16" s="370"/>
      <c r="N16" s="370"/>
      <c r="O16" s="370"/>
      <c r="P16" s="370"/>
    </row>
    <row r="17" spans="1:16" s="369" customFormat="1" ht="51">
      <c r="A17" s="348" t="s">
        <v>3182</v>
      </c>
      <c r="B17" s="474">
        <v>12774</v>
      </c>
      <c r="C17" s="351" t="s">
        <v>17044</v>
      </c>
      <c r="D17" s="350" t="s">
        <v>123</v>
      </c>
      <c r="E17" s="350" t="s">
        <v>3161</v>
      </c>
      <c r="F17" s="173">
        <v>1</v>
      </c>
      <c r="G17" s="353" t="s">
        <v>17045</v>
      </c>
      <c r="H17" s="353">
        <v>113.57</v>
      </c>
      <c r="L17" s="370"/>
      <c r="M17" s="370"/>
      <c r="N17" s="370"/>
      <c r="O17" s="370"/>
      <c r="P17" s="370"/>
    </row>
    <row r="18" spans="1:16" s="369" customFormat="1" ht="25.5">
      <c r="A18" s="348" t="s">
        <v>3182</v>
      </c>
      <c r="B18" s="474">
        <v>7258</v>
      </c>
      <c r="C18" s="351" t="s">
        <v>13292</v>
      </c>
      <c r="D18" s="350" t="s">
        <v>123</v>
      </c>
      <c r="E18" s="350" t="s">
        <v>3161</v>
      </c>
      <c r="F18" s="173">
        <v>30</v>
      </c>
      <c r="G18" s="353" t="s">
        <v>4139</v>
      </c>
      <c r="H18" s="353">
        <v>20.7</v>
      </c>
      <c r="L18" s="370"/>
      <c r="M18" s="370"/>
      <c r="N18" s="370"/>
      <c r="O18" s="370"/>
      <c r="P18" s="370"/>
    </row>
    <row r="19" spans="1:16" s="369" customFormat="1" ht="89.25">
      <c r="A19" s="223" t="s">
        <v>3180</v>
      </c>
      <c r="B19" s="474">
        <v>91795</v>
      </c>
      <c r="C19" s="351" t="s">
        <v>1721</v>
      </c>
      <c r="D19" s="350" t="s">
        <v>145</v>
      </c>
      <c r="E19" s="350" t="s">
        <v>5</v>
      </c>
      <c r="F19" s="173">
        <v>5</v>
      </c>
      <c r="G19" s="353" t="s">
        <v>15482</v>
      </c>
      <c r="H19" s="353">
        <v>322.64999999999998</v>
      </c>
      <c r="L19" s="370"/>
      <c r="M19" s="370"/>
      <c r="N19" s="370"/>
      <c r="O19" s="370"/>
      <c r="P19" s="370"/>
    </row>
    <row r="20" spans="1:16" s="369" customFormat="1" ht="89.25">
      <c r="A20" s="223" t="s">
        <v>3180</v>
      </c>
      <c r="B20" s="474">
        <v>91785</v>
      </c>
      <c r="C20" s="351" t="s">
        <v>1711</v>
      </c>
      <c r="D20" s="350" t="s">
        <v>145</v>
      </c>
      <c r="E20" s="350" t="s">
        <v>5</v>
      </c>
      <c r="F20" s="173">
        <v>30</v>
      </c>
      <c r="G20" s="353" t="s">
        <v>20278</v>
      </c>
      <c r="H20" s="353">
        <v>1199.7</v>
      </c>
      <c r="L20" s="370"/>
      <c r="M20" s="370"/>
      <c r="N20" s="370"/>
      <c r="O20" s="370"/>
      <c r="P20" s="370"/>
    </row>
    <row r="21" spans="1:16" s="224" customFormat="1" ht="12.75">
      <c r="A21" s="223"/>
      <c r="B21" s="474" t="s">
        <v>81</v>
      </c>
      <c r="C21" s="763" t="s">
        <v>10274</v>
      </c>
      <c r="D21" s="764"/>
      <c r="E21" s="764"/>
      <c r="F21" s="764"/>
      <c r="G21" s="764"/>
      <c r="H21" s="765"/>
      <c r="J21" s="371"/>
    </row>
    <row r="22" spans="1:16" s="224" customFormat="1" ht="12.75">
      <c r="A22" s="223"/>
      <c r="B22" s="475"/>
      <c r="C22" s="303"/>
      <c r="D22" s="176"/>
      <c r="E22" s="176"/>
      <c r="F22" s="176"/>
      <c r="G22" s="176"/>
      <c r="H22" s="350"/>
      <c r="J22" s="371"/>
    </row>
    <row r="23" spans="1:16" s="224" customFormat="1" ht="25.5">
      <c r="A23" s="347"/>
      <c r="B23" s="883" t="s">
        <v>13439</v>
      </c>
      <c r="C23" s="884" t="s">
        <v>87</v>
      </c>
      <c r="D23" s="885" t="s">
        <v>145</v>
      </c>
      <c r="E23" s="885" t="s">
        <v>10291</v>
      </c>
      <c r="F23" s="886"/>
      <c r="G23" s="887"/>
      <c r="H23" s="887">
        <v>319.23450000000003</v>
      </c>
      <c r="J23" s="371"/>
    </row>
    <row r="24" spans="1:16" s="224" customFormat="1" ht="38.25" customHeight="1">
      <c r="A24" s="223" t="s">
        <v>3180</v>
      </c>
      <c r="B24" s="474">
        <v>88262</v>
      </c>
      <c r="C24" s="351" t="s">
        <v>91</v>
      </c>
      <c r="D24" s="350" t="s">
        <v>12034</v>
      </c>
      <c r="E24" s="350" t="s">
        <v>122</v>
      </c>
      <c r="F24" s="173">
        <v>1</v>
      </c>
      <c r="G24" s="353" t="s">
        <v>15864</v>
      </c>
      <c r="H24" s="353">
        <v>23.68</v>
      </c>
      <c r="J24" s="371"/>
    </row>
    <row r="25" spans="1:16" s="224" customFormat="1" ht="25.5" customHeight="1">
      <c r="A25" s="223" t="s">
        <v>3180</v>
      </c>
      <c r="B25" s="474">
        <v>88316</v>
      </c>
      <c r="C25" s="351" t="s">
        <v>53</v>
      </c>
      <c r="D25" s="350" t="s">
        <v>12034</v>
      </c>
      <c r="E25" s="350" t="s">
        <v>122</v>
      </c>
      <c r="F25" s="173">
        <v>2</v>
      </c>
      <c r="G25" s="353" t="s">
        <v>19918</v>
      </c>
      <c r="H25" s="353">
        <v>35.22</v>
      </c>
      <c r="J25" s="371"/>
    </row>
    <row r="26" spans="1:16" s="224" customFormat="1" ht="25.5" customHeight="1">
      <c r="A26" s="223" t="s">
        <v>3180</v>
      </c>
      <c r="B26" s="474">
        <v>94962</v>
      </c>
      <c r="C26" s="351" t="s">
        <v>14705</v>
      </c>
      <c r="D26" s="350" t="s">
        <v>145</v>
      </c>
      <c r="E26" s="350" t="s">
        <v>125</v>
      </c>
      <c r="F26" s="173">
        <v>0.01</v>
      </c>
      <c r="G26" s="353" t="s">
        <v>19785</v>
      </c>
      <c r="H26" s="353">
        <v>3.2497000000000003</v>
      </c>
      <c r="J26" s="371"/>
    </row>
    <row r="27" spans="1:16" s="224" customFormat="1" ht="25.5" customHeight="1">
      <c r="A27" s="223" t="s">
        <v>3182</v>
      </c>
      <c r="B27" s="474">
        <v>4417</v>
      </c>
      <c r="C27" s="351" t="s">
        <v>17877</v>
      </c>
      <c r="D27" s="350" t="s">
        <v>123</v>
      </c>
      <c r="E27" s="350" t="s">
        <v>3164</v>
      </c>
      <c r="F27" s="173">
        <v>1</v>
      </c>
      <c r="G27" s="353" t="s">
        <v>12997</v>
      </c>
      <c r="H27" s="353">
        <v>5.96</v>
      </c>
      <c r="J27" s="371"/>
    </row>
    <row r="28" spans="1:16" s="224" customFormat="1" ht="25.5" customHeight="1">
      <c r="A28" s="348" t="s">
        <v>3182</v>
      </c>
      <c r="B28" s="474">
        <v>4491</v>
      </c>
      <c r="C28" s="351" t="s">
        <v>13129</v>
      </c>
      <c r="D28" s="350" t="s">
        <v>123</v>
      </c>
      <c r="E28" s="350" t="s">
        <v>3164</v>
      </c>
      <c r="F28" s="173">
        <v>4</v>
      </c>
      <c r="G28" s="353" t="s">
        <v>17624</v>
      </c>
      <c r="H28" s="353">
        <v>23.96</v>
      </c>
      <c r="J28" s="371"/>
    </row>
    <row r="29" spans="1:16" s="224" customFormat="1" ht="25.5" customHeight="1">
      <c r="A29" s="348" t="s">
        <v>3182</v>
      </c>
      <c r="B29" s="474">
        <v>4813</v>
      </c>
      <c r="C29" s="351" t="s">
        <v>9123</v>
      </c>
      <c r="D29" s="350" t="s">
        <v>123</v>
      </c>
      <c r="E29" s="350" t="s">
        <v>3163</v>
      </c>
      <c r="F29" s="173">
        <v>1</v>
      </c>
      <c r="G29" s="353" t="s">
        <v>16065</v>
      </c>
      <c r="H29" s="353">
        <v>225</v>
      </c>
      <c r="J29" s="371"/>
    </row>
    <row r="30" spans="1:16" s="224" customFormat="1" ht="25.5" customHeight="1">
      <c r="A30" s="348" t="s">
        <v>3182</v>
      </c>
      <c r="B30" s="474">
        <v>5075</v>
      </c>
      <c r="C30" s="351" t="s">
        <v>7260</v>
      </c>
      <c r="D30" s="350" t="s">
        <v>123</v>
      </c>
      <c r="E30" s="350" t="s">
        <v>3165</v>
      </c>
      <c r="F30" s="173">
        <v>0.11</v>
      </c>
      <c r="G30" s="353" t="s">
        <v>13028</v>
      </c>
      <c r="H30" s="353">
        <v>2.1648000000000001</v>
      </c>
      <c r="J30" s="371"/>
    </row>
    <row r="31" spans="1:16" s="224" customFormat="1" ht="12.75">
      <c r="A31" s="223"/>
      <c r="B31" s="474" t="s">
        <v>81</v>
      </c>
      <c r="C31" s="763" t="s">
        <v>13440</v>
      </c>
      <c r="D31" s="764"/>
      <c r="E31" s="764"/>
      <c r="F31" s="764"/>
      <c r="G31" s="764"/>
      <c r="H31" s="765"/>
      <c r="J31" s="371"/>
    </row>
    <row r="32" spans="1:16" s="344" customFormat="1" ht="12" customHeight="1">
      <c r="A32" s="223"/>
      <c r="B32" s="636"/>
      <c r="C32" s="637"/>
      <c r="D32" s="637"/>
      <c r="E32" s="637"/>
      <c r="F32" s="637"/>
      <c r="G32" s="637"/>
      <c r="H32" s="637"/>
      <c r="J32" s="345"/>
    </row>
    <row r="33" spans="1:16" s="369" customFormat="1" ht="38.25">
      <c r="A33" s="347"/>
      <c r="B33" s="888" t="s">
        <v>13780</v>
      </c>
      <c r="C33" s="889" t="s">
        <v>13778</v>
      </c>
      <c r="D33" s="890" t="s">
        <v>145</v>
      </c>
      <c r="E33" s="890" t="s">
        <v>112</v>
      </c>
      <c r="F33" s="891"/>
      <c r="G33" s="892"/>
      <c r="H33" s="893">
        <v>11.79</v>
      </c>
    </row>
    <row r="34" spans="1:16" s="369" customFormat="1" ht="25.5">
      <c r="A34" s="223" t="s">
        <v>3180</v>
      </c>
      <c r="B34" s="441">
        <v>88309</v>
      </c>
      <c r="C34" s="351" t="s">
        <v>54</v>
      </c>
      <c r="D34" s="350" t="s">
        <v>12034</v>
      </c>
      <c r="E34" s="350" t="s">
        <v>122</v>
      </c>
      <c r="F34" s="221">
        <v>0.1</v>
      </c>
      <c r="G34" s="353" t="s">
        <v>21795</v>
      </c>
      <c r="H34" s="638">
        <v>2.39</v>
      </c>
      <c r="L34" s="370"/>
      <c r="M34" s="370"/>
      <c r="N34" s="370"/>
      <c r="O34" s="370"/>
      <c r="P34" s="370"/>
    </row>
    <row r="35" spans="1:16" s="369" customFormat="1" ht="25.5">
      <c r="A35" s="223" t="s">
        <v>3180</v>
      </c>
      <c r="B35" s="441">
        <v>88262</v>
      </c>
      <c r="C35" s="351" t="s">
        <v>91</v>
      </c>
      <c r="D35" s="350" t="s">
        <v>12034</v>
      </c>
      <c r="E35" s="350" t="s">
        <v>122</v>
      </c>
      <c r="F35" s="221">
        <v>0.1</v>
      </c>
      <c r="G35" s="353" t="s">
        <v>15864</v>
      </c>
      <c r="H35" s="638">
        <v>2.36</v>
      </c>
      <c r="L35" s="370"/>
      <c r="M35" s="370"/>
      <c r="N35" s="370"/>
      <c r="O35" s="370"/>
      <c r="P35" s="370"/>
    </row>
    <row r="36" spans="1:16" s="369" customFormat="1" ht="25.5">
      <c r="A36" s="223" t="s">
        <v>3180</v>
      </c>
      <c r="B36" s="441">
        <v>88316</v>
      </c>
      <c r="C36" s="351" t="s">
        <v>53</v>
      </c>
      <c r="D36" s="350" t="s">
        <v>12034</v>
      </c>
      <c r="E36" s="350" t="s">
        <v>122</v>
      </c>
      <c r="F36" s="221">
        <v>0.4</v>
      </c>
      <c r="G36" s="353" t="s">
        <v>19918</v>
      </c>
      <c r="H36" s="638">
        <v>7.04</v>
      </c>
      <c r="L36" s="370"/>
      <c r="M36" s="370"/>
      <c r="N36" s="370"/>
      <c r="O36" s="370"/>
      <c r="P36" s="370"/>
    </row>
    <row r="37" spans="1:16" s="224" customFormat="1" ht="12.75">
      <c r="A37" s="223"/>
      <c r="B37" s="441" t="s">
        <v>81</v>
      </c>
      <c r="C37" s="763" t="s">
        <v>13779</v>
      </c>
      <c r="D37" s="764"/>
      <c r="E37" s="764"/>
      <c r="F37" s="764"/>
      <c r="G37" s="764"/>
      <c r="H37" s="765"/>
      <c r="J37" s="371"/>
    </row>
    <row r="38" spans="1:16" s="344" customFormat="1" ht="9.75" customHeight="1">
      <c r="A38" s="347"/>
      <c r="B38" s="444"/>
      <c r="C38" s="303"/>
      <c r="D38" s="176"/>
      <c r="E38" s="176"/>
      <c r="F38" s="176"/>
      <c r="G38" s="176"/>
      <c r="H38" s="176"/>
      <c r="J38" s="345"/>
    </row>
    <row r="39" spans="1:16" s="344" customFormat="1" ht="22.5" customHeight="1">
      <c r="A39" s="347"/>
      <c r="B39" s="888" t="s">
        <v>13783</v>
      </c>
      <c r="C39" s="889" t="s">
        <v>13781</v>
      </c>
      <c r="D39" s="890" t="s">
        <v>145</v>
      </c>
      <c r="E39" s="890" t="s">
        <v>112</v>
      </c>
      <c r="F39" s="891"/>
      <c r="G39" s="892"/>
      <c r="H39" s="893">
        <v>18.3</v>
      </c>
      <c r="J39" s="345"/>
    </row>
    <row r="40" spans="1:16" s="344" customFormat="1" ht="76.5">
      <c r="A40" s="223" t="s">
        <v>3180</v>
      </c>
      <c r="B40" s="441">
        <v>5824</v>
      </c>
      <c r="C40" s="351" t="s">
        <v>303</v>
      </c>
      <c r="D40" s="350" t="s">
        <v>9663</v>
      </c>
      <c r="E40" s="350" t="s">
        <v>128</v>
      </c>
      <c r="F40" s="221">
        <v>9.4696969696969696E-2</v>
      </c>
      <c r="G40" s="353" t="s">
        <v>18805</v>
      </c>
      <c r="H40" s="562">
        <v>13.3</v>
      </c>
      <c r="J40" s="345"/>
    </row>
    <row r="41" spans="1:16" s="344" customFormat="1" ht="25.5">
      <c r="A41" s="223" t="s">
        <v>3180</v>
      </c>
      <c r="B41" s="441">
        <v>88316</v>
      </c>
      <c r="C41" s="351" t="s">
        <v>53</v>
      </c>
      <c r="D41" s="350" t="s">
        <v>12034</v>
      </c>
      <c r="E41" s="350" t="s">
        <v>122</v>
      </c>
      <c r="F41" s="221">
        <v>0.28409090909090906</v>
      </c>
      <c r="G41" s="353" t="s">
        <v>19918</v>
      </c>
      <c r="H41" s="562">
        <v>5</v>
      </c>
      <c r="J41" s="345"/>
    </row>
    <row r="42" spans="1:16" s="224" customFormat="1" ht="12.75">
      <c r="A42" s="223"/>
      <c r="B42" s="441" t="s">
        <v>81</v>
      </c>
      <c r="C42" s="763" t="s">
        <v>13782</v>
      </c>
      <c r="D42" s="764"/>
      <c r="E42" s="764"/>
      <c r="F42" s="764"/>
      <c r="G42" s="764"/>
      <c r="H42" s="765"/>
      <c r="J42" s="371"/>
    </row>
    <row r="43" spans="1:16" s="645" customFormat="1">
      <c r="A43" s="639"/>
      <c r="B43" s="640"/>
      <c r="C43" s="641"/>
      <c r="D43" s="641"/>
      <c r="E43" s="641"/>
      <c r="F43" s="641"/>
      <c r="G43" s="641"/>
      <c r="H43" s="642"/>
      <c r="I43" s="643"/>
      <c r="J43" s="644"/>
    </row>
    <row r="44" spans="1:16" s="648" customFormat="1" ht="25.5" customHeight="1">
      <c r="A44" s="332"/>
      <c r="B44" s="888" t="s">
        <v>13788</v>
      </c>
      <c r="C44" s="889" t="s">
        <v>13790</v>
      </c>
      <c r="D44" s="890" t="s">
        <v>52</v>
      </c>
      <c r="E44" s="890" t="s">
        <v>3161</v>
      </c>
      <c r="F44" s="891"/>
      <c r="G44" s="892"/>
      <c r="H44" s="893">
        <v>233.75</v>
      </c>
      <c r="I44" s="646"/>
      <c r="J44" s="647"/>
    </row>
    <row r="45" spans="1:16" s="648" customFormat="1" ht="25.5" customHeight="1">
      <c r="A45" s="649" t="s">
        <v>13784</v>
      </c>
      <c r="B45" s="441" t="s">
        <v>13789</v>
      </c>
      <c r="C45" s="351" t="s">
        <v>13786</v>
      </c>
      <c r="D45" s="350" t="s">
        <v>52</v>
      </c>
      <c r="E45" s="350" t="s">
        <v>57</v>
      </c>
      <c r="F45" s="221">
        <v>55</v>
      </c>
      <c r="G45" s="353">
        <v>0.36</v>
      </c>
      <c r="H45" s="562">
        <v>19.8</v>
      </c>
      <c r="I45" s="646"/>
      <c r="J45" s="647"/>
      <c r="K45" s="650" t="s">
        <v>13795</v>
      </c>
    </row>
    <row r="46" spans="1:16" s="648" customFormat="1" ht="38.25" customHeight="1">
      <c r="A46" s="223" t="s">
        <v>3180</v>
      </c>
      <c r="B46" s="441">
        <v>97642</v>
      </c>
      <c r="C46" s="351" t="s">
        <v>3582</v>
      </c>
      <c r="D46" s="350" t="s">
        <v>145</v>
      </c>
      <c r="E46" s="350" t="s">
        <v>112</v>
      </c>
      <c r="F46" s="221">
        <v>10</v>
      </c>
      <c r="G46" s="353" t="s">
        <v>4346</v>
      </c>
      <c r="H46" s="562">
        <v>24.2</v>
      </c>
      <c r="I46" s="646"/>
      <c r="J46" s="647"/>
    </row>
    <row r="47" spans="1:16" s="648" customFormat="1" ht="25.5" customHeight="1">
      <c r="A47" s="223" t="s">
        <v>3180</v>
      </c>
      <c r="B47" s="441">
        <v>97628</v>
      </c>
      <c r="C47" s="351" t="s">
        <v>3569</v>
      </c>
      <c r="D47" s="350" t="s">
        <v>145</v>
      </c>
      <c r="E47" s="350" t="s">
        <v>125</v>
      </c>
      <c r="F47" s="221">
        <v>0.82909999999999995</v>
      </c>
      <c r="G47" s="353" t="s">
        <v>21745</v>
      </c>
      <c r="H47" s="562">
        <v>189.75</v>
      </c>
      <c r="I47" s="646"/>
      <c r="J47" s="647"/>
    </row>
    <row r="48" spans="1:16" s="648" customFormat="1" ht="15" customHeight="1">
      <c r="A48" s="332"/>
      <c r="B48" s="441" t="s">
        <v>81</v>
      </c>
      <c r="C48" s="763" t="s">
        <v>13796</v>
      </c>
      <c r="D48" s="764"/>
      <c r="E48" s="764"/>
      <c r="F48" s="764"/>
      <c r="G48" s="764"/>
      <c r="H48" s="765"/>
      <c r="I48" s="646"/>
      <c r="J48" s="647"/>
    </row>
    <row r="49" spans="1:13" s="224" customFormat="1" ht="12.75">
      <c r="A49" s="223"/>
      <c r="B49" s="563"/>
      <c r="C49" s="303"/>
      <c r="D49" s="303"/>
      <c r="E49" s="303"/>
      <c r="F49" s="303"/>
      <c r="G49" s="303"/>
      <c r="H49" s="563"/>
      <c r="J49" s="371"/>
    </row>
    <row r="50" spans="1:13" s="648" customFormat="1" ht="25.5" customHeight="1">
      <c r="A50" s="332"/>
      <c r="B50" s="888" t="s">
        <v>13789</v>
      </c>
      <c r="C50" s="889" t="s">
        <v>13786</v>
      </c>
      <c r="D50" s="890" t="s">
        <v>52</v>
      </c>
      <c r="E50" s="890" t="s">
        <v>57</v>
      </c>
      <c r="F50" s="891"/>
      <c r="G50" s="892"/>
      <c r="H50" s="893">
        <v>0.36</v>
      </c>
      <c r="I50" s="646"/>
    </row>
    <row r="51" spans="1:13" s="648" customFormat="1" ht="38.25" customHeight="1">
      <c r="A51" s="223" t="s">
        <v>3180</v>
      </c>
      <c r="B51" s="441">
        <v>93287</v>
      </c>
      <c r="C51" s="351" t="s">
        <v>129</v>
      </c>
      <c r="D51" s="350" t="s">
        <v>9663</v>
      </c>
      <c r="E51" s="350" t="s">
        <v>128</v>
      </c>
      <c r="F51" s="221">
        <v>8.0000000000000004E-4</v>
      </c>
      <c r="G51" s="353" t="s">
        <v>18849</v>
      </c>
      <c r="H51" s="562">
        <v>0.26</v>
      </c>
      <c r="I51" s="646"/>
    </row>
    <row r="52" spans="1:13" s="648" customFormat="1" ht="38.25" customHeight="1">
      <c r="A52" s="223" t="s">
        <v>3180</v>
      </c>
      <c r="B52" s="441">
        <v>93288</v>
      </c>
      <c r="C52" s="351" t="s">
        <v>130</v>
      </c>
      <c r="D52" s="350" t="s">
        <v>9663</v>
      </c>
      <c r="E52" s="350" t="s">
        <v>131</v>
      </c>
      <c r="F52" s="221">
        <v>1.1000000000000001E-3</v>
      </c>
      <c r="G52" s="353" t="s">
        <v>18910</v>
      </c>
      <c r="H52" s="562">
        <v>0.1</v>
      </c>
      <c r="I52" s="646"/>
    </row>
    <row r="53" spans="1:13" s="648" customFormat="1" ht="15" customHeight="1">
      <c r="B53" s="441" t="s">
        <v>81</v>
      </c>
      <c r="C53" s="653" t="s">
        <v>13787</v>
      </c>
      <c r="D53" s="657"/>
      <c r="E53" s="657"/>
      <c r="F53" s="657"/>
      <c r="G53" s="657"/>
      <c r="H53" s="658"/>
      <c r="I53" s="646"/>
    </row>
    <row r="54" spans="1:13" s="645" customFormat="1">
      <c r="A54" s="639"/>
      <c r="B54" s="640"/>
      <c r="C54" s="641"/>
      <c r="D54" s="641"/>
      <c r="E54" s="641"/>
      <c r="F54" s="641"/>
      <c r="G54" s="641"/>
      <c r="H54" s="642"/>
      <c r="I54" s="643"/>
      <c r="J54" s="644"/>
    </row>
    <row r="55" spans="1:13" s="648" customFormat="1">
      <c r="A55" s="332"/>
      <c r="B55" s="888" t="s">
        <v>13791</v>
      </c>
      <c r="C55" s="889" t="s">
        <v>13792</v>
      </c>
      <c r="D55" s="890" t="s">
        <v>52</v>
      </c>
      <c r="E55" s="890" t="s">
        <v>3161</v>
      </c>
      <c r="F55" s="891"/>
      <c r="G55" s="892"/>
      <c r="H55" s="893">
        <v>1364.34</v>
      </c>
      <c r="I55" s="646"/>
      <c r="J55" s="647"/>
    </row>
    <row r="56" spans="1:13" s="648" customFormat="1" ht="25.5" customHeight="1">
      <c r="A56" s="649" t="s">
        <v>3180</v>
      </c>
      <c r="B56" s="441">
        <v>93358</v>
      </c>
      <c r="C56" s="351" t="s">
        <v>15403</v>
      </c>
      <c r="D56" s="350" t="s">
        <v>145</v>
      </c>
      <c r="E56" s="350" t="s">
        <v>125</v>
      </c>
      <c r="F56" s="221">
        <v>3</v>
      </c>
      <c r="G56" s="353" t="s">
        <v>15513</v>
      </c>
      <c r="H56" s="562">
        <v>208.98</v>
      </c>
      <c r="I56" s="646"/>
      <c r="J56" s="647"/>
    </row>
    <row r="57" spans="1:13" s="648" customFormat="1" ht="25.5" customHeight="1">
      <c r="A57" s="649" t="s">
        <v>13784</v>
      </c>
      <c r="B57" s="441" t="s">
        <v>13785</v>
      </c>
      <c r="C57" s="351" t="s">
        <v>13786</v>
      </c>
      <c r="D57" s="350" t="s">
        <v>52</v>
      </c>
      <c r="E57" s="350" t="s">
        <v>57</v>
      </c>
      <c r="F57" s="221">
        <v>3000</v>
      </c>
      <c r="G57" s="353">
        <v>0.36</v>
      </c>
      <c r="H57" s="562">
        <v>1080</v>
      </c>
      <c r="I57" s="646"/>
      <c r="J57" s="647"/>
    </row>
    <row r="58" spans="1:13" s="648" customFormat="1" ht="25.5" customHeight="1">
      <c r="A58" s="649" t="s">
        <v>3180</v>
      </c>
      <c r="B58" s="441">
        <v>93382</v>
      </c>
      <c r="C58" s="351" t="s">
        <v>2419</v>
      </c>
      <c r="D58" s="350" t="s">
        <v>145</v>
      </c>
      <c r="E58" s="350" t="s">
        <v>125</v>
      </c>
      <c r="F58" s="221">
        <v>3</v>
      </c>
      <c r="G58" s="353" t="s">
        <v>15830</v>
      </c>
      <c r="H58" s="562">
        <v>75.36</v>
      </c>
      <c r="I58" s="646"/>
      <c r="J58" s="647"/>
    </row>
    <row r="59" spans="1:13" s="648" customFormat="1" ht="15" customHeight="1">
      <c r="A59" s="332"/>
      <c r="B59" s="441" t="s">
        <v>81</v>
      </c>
      <c r="C59" s="653" t="s">
        <v>13793</v>
      </c>
      <c r="D59" s="441"/>
      <c r="E59" s="653"/>
      <c r="F59" s="441"/>
      <c r="G59" s="653"/>
      <c r="H59" s="441"/>
      <c r="I59" s="646"/>
      <c r="J59" s="647"/>
    </row>
    <row r="60" spans="1:13" s="224" customFormat="1" ht="12.75">
      <c r="A60" s="223"/>
      <c r="B60" s="563"/>
      <c r="C60" s="303"/>
      <c r="D60" s="303"/>
      <c r="E60" s="303"/>
      <c r="F60" s="303"/>
      <c r="G60" s="303"/>
      <c r="H60" s="563"/>
      <c r="J60" s="371"/>
    </row>
    <row r="61" spans="1:13" s="96" customFormat="1" ht="38.25">
      <c r="A61" s="137"/>
      <c r="B61" s="894" t="s">
        <v>9707</v>
      </c>
      <c r="C61" s="889" t="s">
        <v>9882</v>
      </c>
      <c r="D61" s="890" t="s">
        <v>52</v>
      </c>
      <c r="E61" s="890" t="s">
        <v>5</v>
      </c>
      <c r="F61" s="891"/>
      <c r="G61" s="892"/>
      <c r="H61" s="892">
        <v>85.728039999999993</v>
      </c>
      <c r="J61" s="97"/>
      <c r="M61" s="220"/>
    </row>
    <row r="62" spans="1:13" s="96" customFormat="1" ht="25.5">
      <c r="A62" s="148" t="s">
        <v>3180</v>
      </c>
      <c r="B62" s="474">
        <v>88309</v>
      </c>
      <c r="C62" s="351" t="s">
        <v>54</v>
      </c>
      <c r="D62" s="350" t="s">
        <v>12034</v>
      </c>
      <c r="E62" s="350" t="s">
        <v>122</v>
      </c>
      <c r="F62" s="221">
        <v>0.93</v>
      </c>
      <c r="G62" s="353" t="s">
        <v>21795</v>
      </c>
      <c r="H62" s="353">
        <v>22.227</v>
      </c>
      <c r="J62" s="97"/>
    </row>
    <row r="63" spans="1:13" s="96" customFormat="1" ht="25.5">
      <c r="A63" s="148" t="s">
        <v>3180</v>
      </c>
      <c r="B63" s="474">
        <v>88316</v>
      </c>
      <c r="C63" s="351" t="s">
        <v>53</v>
      </c>
      <c r="D63" s="350" t="s">
        <v>12034</v>
      </c>
      <c r="E63" s="350" t="s">
        <v>122</v>
      </c>
      <c r="F63" s="221">
        <v>1.1439999999999999</v>
      </c>
      <c r="G63" s="353" t="s">
        <v>19918</v>
      </c>
      <c r="H63" s="353">
        <v>20.145839999999996</v>
      </c>
      <c r="J63" s="97"/>
    </row>
    <row r="64" spans="1:13" s="96" customFormat="1" ht="38.25">
      <c r="A64" s="148" t="s">
        <v>3180</v>
      </c>
      <c r="B64" s="474">
        <v>92794</v>
      </c>
      <c r="C64" s="351" t="s">
        <v>1315</v>
      </c>
      <c r="D64" s="350" t="s">
        <v>145</v>
      </c>
      <c r="E64" s="350" t="s">
        <v>57</v>
      </c>
      <c r="F64" s="221">
        <v>1.851</v>
      </c>
      <c r="G64" s="353" t="s">
        <v>6554</v>
      </c>
      <c r="H64" s="353">
        <v>20.435039999999997</v>
      </c>
      <c r="J64" s="97"/>
    </row>
    <row r="65" spans="1:13" s="96" customFormat="1" ht="51">
      <c r="A65" s="148" t="s">
        <v>3180</v>
      </c>
      <c r="B65" s="474">
        <v>94970</v>
      </c>
      <c r="C65" s="351" t="s">
        <v>14713</v>
      </c>
      <c r="D65" s="350" t="s">
        <v>145</v>
      </c>
      <c r="E65" s="350" t="s">
        <v>125</v>
      </c>
      <c r="F65" s="221">
        <v>6.2E-2</v>
      </c>
      <c r="G65" s="353" t="s">
        <v>19793</v>
      </c>
      <c r="H65" s="353">
        <v>22.920159999999999</v>
      </c>
      <c r="J65" s="97"/>
    </row>
    <row r="66" spans="1:13" s="96" customFormat="1" ht="12.75">
      <c r="A66" s="137"/>
      <c r="B66" s="474" t="s">
        <v>81</v>
      </c>
      <c r="C66" s="763" t="s">
        <v>9881</v>
      </c>
      <c r="D66" s="764"/>
      <c r="E66" s="764"/>
      <c r="F66" s="764"/>
      <c r="G66" s="764"/>
      <c r="H66" s="765"/>
      <c r="J66" s="97"/>
    </row>
    <row r="67" spans="1:13" s="96" customFormat="1" ht="12.75">
      <c r="A67" s="137"/>
      <c r="B67" s="475"/>
      <c r="C67" s="303"/>
      <c r="D67" s="176"/>
      <c r="E67" s="176"/>
      <c r="F67" s="176"/>
      <c r="G67" s="176"/>
      <c r="H67" s="350"/>
      <c r="J67" s="97"/>
    </row>
    <row r="68" spans="1:13" s="96" customFormat="1" ht="51">
      <c r="A68" s="137"/>
      <c r="B68" s="894" t="s">
        <v>9708</v>
      </c>
      <c r="C68" s="889" t="s">
        <v>9884</v>
      </c>
      <c r="D68" s="890" t="s">
        <v>52</v>
      </c>
      <c r="E68" s="890" t="s">
        <v>125</v>
      </c>
      <c r="F68" s="891"/>
      <c r="G68" s="892"/>
      <c r="H68" s="892">
        <v>400.79196000000002</v>
      </c>
      <c r="J68" s="97"/>
      <c r="M68" s="220"/>
    </row>
    <row r="69" spans="1:13" s="96" customFormat="1" ht="51">
      <c r="A69" s="148" t="s">
        <v>3182</v>
      </c>
      <c r="B69" s="474">
        <v>1527</v>
      </c>
      <c r="C69" s="351" t="s">
        <v>4895</v>
      </c>
      <c r="D69" s="350" t="s">
        <v>123</v>
      </c>
      <c r="E69" s="350" t="s">
        <v>3162</v>
      </c>
      <c r="F69" s="221">
        <v>1.1499999999999999</v>
      </c>
      <c r="G69" s="353" t="s">
        <v>16495</v>
      </c>
      <c r="H69" s="353">
        <v>382.36349999999999</v>
      </c>
      <c r="J69" s="97"/>
    </row>
    <row r="70" spans="1:13" s="96" customFormat="1" ht="25.5">
      <c r="A70" s="148" t="s">
        <v>3180</v>
      </c>
      <c r="B70" s="474">
        <v>88309</v>
      </c>
      <c r="C70" s="351" t="s">
        <v>54</v>
      </c>
      <c r="D70" s="350" t="s">
        <v>12034</v>
      </c>
      <c r="E70" s="350" t="s">
        <v>122</v>
      </c>
      <c r="F70" s="221">
        <v>0.36299999999999999</v>
      </c>
      <c r="G70" s="353" t="s">
        <v>21795</v>
      </c>
      <c r="H70" s="353">
        <v>8.6756999999999991</v>
      </c>
      <c r="J70" s="97"/>
    </row>
    <row r="71" spans="1:13" s="96" customFormat="1" ht="25.5">
      <c r="A71" s="148" t="s">
        <v>3180</v>
      </c>
      <c r="B71" s="474">
        <v>88316</v>
      </c>
      <c r="C71" s="351" t="s">
        <v>53</v>
      </c>
      <c r="D71" s="350" t="s">
        <v>12034</v>
      </c>
      <c r="E71" s="350" t="s">
        <v>122</v>
      </c>
      <c r="F71" s="221">
        <v>0.54400000000000004</v>
      </c>
      <c r="G71" s="353" t="s">
        <v>19918</v>
      </c>
      <c r="H71" s="353">
        <v>9.5798400000000008</v>
      </c>
      <c r="J71" s="97"/>
    </row>
    <row r="72" spans="1:13" s="96" customFormat="1" ht="51">
      <c r="A72" s="148" t="s">
        <v>3180</v>
      </c>
      <c r="B72" s="474">
        <v>90586</v>
      </c>
      <c r="C72" s="351" t="s">
        <v>358</v>
      </c>
      <c r="D72" s="350" t="s">
        <v>9663</v>
      </c>
      <c r="E72" s="350" t="s">
        <v>128</v>
      </c>
      <c r="F72" s="221">
        <v>8.7999999999999995E-2</v>
      </c>
      <c r="G72" s="353" t="s">
        <v>12473</v>
      </c>
      <c r="H72" s="353">
        <v>0.13200000000000001</v>
      </c>
      <c r="J72" s="97"/>
    </row>
    <row r="73" spans="1:13" s="96" customFormat="1" ht="51">
      <c r="A73" s="148" t="s">
        <v>3180</v>
      </c>
      <c r="B73" s="474">
        <v>90587</v>
      </c>
      <c r="C73" s="351" t="s">
        <v>491</v>
      </c>
      <c r="D73" s="350" t="s">
        <v>9663</v>
      </c>
      <c r="E73" s="350" t="s">
        <v>131</v>
      </c>
      <c r="F73" s="221">
        <v>9.2999999999999999E-2</v>
      </c>
      <c r="G73" s="353" t="s">
        <v>9088</v>
      </c>
      <c r="H73" s="353">
        <v>4.0919999999999998E-2</v>
      </c>
      <c r="J73" s="97"/>
    </row>
    <row r="74" spans="1:13" s="96" customFormat="1" ht="12.75">
      <c r="A74" s="137"/>
      <c r="B74" s="474" t="s">
        <v>81</v>
      </c>
      <c r="C74" s="763" t="s">
        <v>9883</v>
      </c>
      <c r="D74" s="764"/>
      <c r="E74" s="764"/>
      <c r="F74" s="764"/>
      <c r="G74" s="764"/>
      <c r="H74" s="765"/>
      <c r="J74" s="97"/>
    </row>
    <row r="75" spans="1:13" s="96" customFormat="1" ht="12.75">
      <c r="A75" s="137"/>
      <c r="B75" s="475"/>
      <c r="C75" s="303"/>
      <c r="D75" s="176"/>
      <c r="E75" s="176"/>
      <c r="F75" s="176"/>
      <c r="G75" s="176"/>
      <c r="H75" s="350"/>
      <c r="J75" s="97"/>
    </row>
    <row r="76" spans="1:13" s="96" customFormat="1" ht="51">
      <c r="A76" s="137"/>
      <c r="B76" s="894" t="s">
        <v>9709</v>
      </c>
      <c r="C76" s="889" t="s">
        <v>9884</v>
      </c>
      <c r="D76" s="890" t="s">
        <v>52</v>
      </c>
      <c r="E76" s="890" t="s">
        <v>125</v>
      </c>
      <c r="F76" s="891"/>
      <c r="G76" s="892"/>
      <c r="H76" s="892">
        <v>629.48534000000006</v>
      </c>
      <c r="J76" s="97"/>
      <c r="M76" s="220"/>
    </row>
    <row r="77" spans="1:13" s="96" customFormat="1" ht="51">
      <c r="A77" s="148" t="s">
        <v>3182</v>
      </c>
      <c r="B77" s="474">
        <v>1527</v>
      </c>
      <c r="C77" s="351" t="s">
        <v>4895</v>
      </c>
      <c r="D77" s="350" t="s">
        <v>123</v>
      </c>
      <c r="E77" s="350" t="s">
        <v>3162</v>
      </c>
      <c r="F77" s="221">
        <v>1.103</v>
      </c>
      <c r="G77" s="353" t="s">
        <v>16495</v>
      </c>
      <c r="H77" s="353">
        <v>366.73647</v>
      </c>
      <c r="J77" s="97"/>
    </row>
    <row r="78" spans="1:13" s="96" customFormat="1" ht="25.5">
      <c r="A78" s="148" t="s">
        <v>3180</v>
      </c>
      <c r="B78" s="474">
        <v>88262</v>
      </c>
      <c r="C78" s="351" t="s">
        <v>91</v>
      </c>
      <c r="D78" s="350" t="s">
        <v>12034</v>
      </c>
      <c r="E78" s="350" t="s">
        <v>122</v>
      </c>
      <c r="F78" s="221">
        <v>1.19</v>
      </c>
      <c r="G78" s="353" t="s">
        <v>15864</v>
      </c>
      <c r="H78" s="353">
        <v>28.179199999999998</v>
      </c>
      <c r="J78" s="97"/>
    </row>
    <row r="79" spans="1:13" s="96" customFormat="1" ht="25.5">
      <c r="A79" s="148" t="s">
        <v>3180</v>
      </c>
      <c r="B79" s="474">
        <v>88309</v>
      </c>
      <c r="C79" s="351" t="s">
        <v>54</v>
      </c>
      <c r="D79" s="350" t="s">
        <v>12034</v>
      </c>
      <c r="E79" s="350" t="s">
        <v>122</v>
      </c>
      <c r="F79" s="221">
        <v>3.5710000000000002</v>
      </c>
      <c r="G79" s="353" t="s">
        <v>21795</v>
      </c>
      <c r="H79" s="353">
        <v>85.346900000000005</v>
      </c>
      <c r="J79" s="97"/>
    </row>
    <row r="80" spans="1:13" s="96" customFormat="1" ht="25.5">
      <c r="A80" s="148" t="s">
        <v>3180</v>
      </c>
      <c r="B80" s="474">
        <v>88316</v>
      </c>
      <c r="C80" s="351" t="s">
        <v>53</v>
      </c>
      <c r="D80" s="350" t="s">
        <v>12034</v>
      </c>
      <c r="E80" s="350" t="s">
        <v>122</v>
      </c>
      <c r="F80" s="221">
        <v>8.407</v>
      </c>
      <c r="G80" s="353" t="s">
        <v>19918</v>
      </c>
      <c r="H80" s="353">
        <v>148.04727</v>
      </c>
      <c r="J80" s="97"/>
    </row>
    <row r="81" spans="1:10" s="96" customFormat="1" ht="51">
      <c r="A81" s="148" t="s">
        <v>3180</v>
      </c>
      <c r="B81" s="474">
        <v>90586</v>
      </c>
      <c r="C81" s="351" t="s">
        <v>358</v>
      </c>
      <c r="D81" s="350" t="s">
        <v>9663</v>
      </c>
      <c r="E81" s="350" t="s">
        <v>128</v>
      </c>
      <c r="F81" s="221">
        <v>0.61499999999999999</v>
      </c>
      <c r="G81" s="353" t="s">
        <v>12473</v>
      </c>
      <c r="H81" s="353">
        <v>0.92249999999999999</v>
      </c>
      <c r="J81" s="97"/>
    </row>
    <row r="82" spans="1:10" s="96" customFormat="1" ht="51">
      <c r="A82" s="148" t="s">
        <v>3180</v>
      </c>
      <c r="B82" s="474">
        <v>90587</v>
      </c>
      <c r="C82" s="351" t="s">
        <v>491</v>
      </c>
      <c r="D82" s="350" t="s">
        <v>9663</v>
      </c>
      <c r="E82" s="350" t="s">
        <v>131</v>
      </c>
      <c r="F82" s="221">
        <v>0.57499999999999996</v>
      </c>
      <c r="G82" s="353" t="s">
        <v>9088</v>
      </c>
      <c r="H82" s="353">
        <v>0.253</v>
      </c>
      <c r="J82" s="97"/>
    </row>
    <row r="83" spans="1:10" s="96" customFormat="1" ht="12.75">
      <c r="A83" s="137"/>
      <c r="B83" s="474" t="s">
        <v>81</v>
      </c>
      <c r="C83" s="763" t="s">
        <v>9885</v>
      </c>
      <c r="D83" s="764"/>
      <c r="E83" s="764"/>
      <c r="F83" s="764"/>
      <c r="G83" s="764"/>
      <c r="H83" s="765"/>
      <c r="J83" s="97"/>
    </row>
    <row r="84" spans="1:10" s="96" customFormat="1" ht="12.75">
      <c r="A84" s="137"/>
      <c r="B84" s="475"/>
      <c r="C84" s="303"/>
      <c r="D84" s="176"/>
      <c r="E84" s="176"/>
      <c r="F84" s="176"/>
      <c r="G84" s="176"/>
      <c r="H84" s="350"/>
      <c r="J84" s="97"/>
    </row>
    <row r="85" spans="1:10" s="96" customFormat="1" ht="25.5">
      <c r="A85" s="137"/>
      <c r="B85" s="894" t="s">
        <v>9710</v>
      </c>
      <c r="C85" s="889" t="s">
        <v>9891</v>
      </c>
      <c r="D85" s="890" t="s">
        <v>52</v>
      </c>
      <c r="E85" s="890" t="s">
        <v>57</v>
      </c>
      <c r="F85" s="891"/>
      <c r="G85" s="892"/>
      <c r="H85" s="892">
        <v>18.122284577226608</v>
      </c>
      <c r="J85" s="97"/>
    </row>
    <row r="86" spans="1:10" s="96" customFormat="1" ht="25.5">
      <c r="A86" s="148" t="s">
        <v>3180</v>
      </c>
      <c r="B86" s="474">
        <v>88315</v>
      </c>
      <c r="C86" s="351" t="s">
        <v>124</v>
      </c>
      <c r="D86" s="350" t="s">
        <v>12034</v>
      </c>
      <c r="E86" s="350" t="s">
        <v>122</v>
      </c>
      <c r="F86" s="173">
        <v>0.08</v>
      </c>
      <c r="G86" s="353" t="s">
        <v>18336</v>
      </c>
      <c r="H86" s="353">
        <v>1.9024000000000001</v>
      </c>
      <c r="J86" s="97"/>
    </row>
    <row r="87" spans="1:10" s="96" customFormat="1" ht="25.5">
      <c r="A87" s="148" t="s">
        <v>3180</v>
      </c>
      <c r="B87" s="474">
        <v>88316</v>
      </c>
      <c r="C87" s="351" t="s">
        <v>53</v>
      </c>
      <c r="D87" s="350" t="s">
        <v>12034</v>
      </c>
      <c r="E87" s="350" t="s">
        <v>122</v>
      </c>
      <c r="F87" s="173">
        <v>0.08</v>
      </c>
      <c r="G87" s="353" t="s">
        <v>19918</v>
      </c>
      <c r="H87" s="353">
        <v>1.4088000000000001</v>
      </c>
      <c r="J87" s="97"/>
    </row>
    <row r="88" spans="1:10" s="96" customFormat="1" ht="38.25">
      <c r="A88" s="148" t="s">
        <v>3180</v>
      </c>
      <c r="B88" s="474">
        <v>98746</v>
      </c>
      <c r="C88" s="351" t="s">
        <v>9422</v>
      </c>
      <c r="D88" s="350" t="s">
        <v>145</v>
      </c>
      <c r="E88" s="350" t="s">
        <v>5</v>
      </c>
      <c r="F88" s="173">
        <v>6.0000000000000001E-3</v>
      </c>
      <c r="G88" s="353" t="s">
        <v>14919</v>
      </c>
      <c r="H88" s="353">
        <v>0.30246000000000001</v>
      </c>
      <c r="J88" s="97"/>
    </row>
    <row r="89" spans="1:10" s="96" customFormat="1" ht="25.5">
      <c r="A89" s="148" t="s">
        <v>13</v>
      </c>
      <c r="B89" s="474" t="s">
        <v>9714</v>
      </c>
      <c r="C89" s="351" t="s">
        <v>9888</v>
      </c>
      <c r="D89" s="350" t="s">
        <v>123</v>
      </c>
      <c r="E89" s="350" t="s">
        <v>57</v>
      </c>
      <c r="F89" s="173">
        <v>1.05</v>
      </c>
      <c r="G89" s="353">
        <v>13.817737692596769</v>
      </c>
      <c r="H89" s="353">
        <v>14.508624577226607</v>
      </c>
      <c r="J89" s="97"/>
    </row>
    <row r="90" spans="1:10" s="96" customFormat="1" ht="12.75">
      <c r="A90" s="137"/>
      <c r="B90" s="474" t="s">
        <v>81</v>
      </c>
      <c r="C90" s="763" t="s">
        <v>9948</v>
      </c>
      <c r="D90" s="764"/>
      <c r="E90" s="764"/>
      <c r="F90" s="764"/>
      <c r="G90" s="764"/>
      <c r="H90" s="765"/>
      <c r="J90" s="97"/>
    </row>
    <row r="91" spans="1:10" s="96" customFormat="1" ht="12.75">
      <c r="A91" s="137"/>
      <c r="B91" s="475"/>
      <c r="C91" s="303"/>
      <c r="D91" s="176"/>
      <c r="E91" s="176"/>
      <c r="F91" s="176"/>
      <c r="G91" s="176"/>
      <c r="H91" s="350"/>
      <c r="J91" s="97"/>
    </row>
    <row r="92" spans="1:10" s="96" customFormat="1" ht="25.5">
      <c r="A92" s="137"/>
      <c r="B92" s="894" t="s">
        <v>9711</v>
      </c>
      <c r="C92" s="889" t="s">
        <v>9892</v>
      </c>
      <c r="D92" s="890" t="s">
        <v>52</v>
      </c>
      <c r="E92" s="890" t="s">
        <v>57</v>
      </c>
      <c r="F92" s="891"/>
      <c r="G92" s="892"/>
      <c r="H92" s="892">
        <v>15.397653023255815</v>
      </c>
      <c r="J92" s="97"/>
    </row>
    <row r="93" spans="1:10" s="96" customFormat="1" ht="25.5">
      <c r="A93" s="148" t="s">
        <v>3180</v>
      </c>
      <c r="B93" s="474">
        <v>88315</v>
      </c>
      <c r="C93" s="351" t="s">
        <v>124</v>
      </c>
      <c r="D93" s="350" t="s">
        <v>12034</v>
      </c>
      <c r="E93" s="350" t="s">
        <v>122</v>
      </c>
      <c r="F93" s="173">
        <v>0.04</v>
      </c>
      <c r="G93" s="353" t="s">
        <v>18336</v>
      </c>
      <c r="H93" s="353">
        <v>0.95120000000000005</v>
      </c>
      <c r="J93" s="97"/>
    </row>
    <row r="94" spans="1:10" s="96" customFormat="1" ht="25.5">
      <c r="A94" s="148" t="s">
        <v>3180</v>
      </c>
      <c r="B94" s="474">
        <v>88316</v>
      </c>
      <c r="C94" s="351" t="s">
        <v>53</v>
      </c>
      <c r="D94" s="350" t="s">
        <v>12034</v>
      </c>
      <c r="E94" s="350" t="s">
        <v>122</v>
      </c>
      <c r="F94" s="173">
        <v>0.04</v>
      </c>
      <c r="G94" s="353" t="s">
        <v>19918</v>
      </c>
      <c r="H94" s="353">
        <v>0.70440000000000003</v>
      </c>
      <c r="J94" s="97"/>
    </row>
    <row r="95" spans="1:10" s="96" customFormat="1" ht="38.25">
      <c r="A95" s="148" t="s">
        <v>3180</v>
      </c>
      <c r="B95" s="474">
        <v>98746</v>
      </c>
      <c r="C95" s="351" t="s">
        <v>9422</v>
      </c>
      <c r="D95" s="350" t="s">
        <v>145</v>
      </c>
      <c r="E95" s="350" t="s">
        <v>5</v>
      </c>
      <c r="F95" s="173">
        <v>6.0000000000000001E-3</v>
      </c>
      <c r="G95" s="353" t="s">
        <v>14919</v>
      </c>
      <c r="H95" s="353">
        <v>0.30246000000000001</v>
      </c>
      <c r="J95" s="97"/>
    </row>
    <row r="96" spans="1:10" s="96" customFormat="1" ht="25.5">
      <c r="A96" s="148" t="s">
        <v>13</v>
      </c>
      <c r="B96" s="474" t="s">
        <v>9890</v>
      </c>
      <c r="C96" s="351" t="s">
        <v>9889</v>
      </c>
      <c r="D96" s="350" t="s">
        <v>123</v>
      </c>
      <c r="E96" s="350" t="s">
        <v>57</v>
      </c>
      <c r="F96" s="173">
        <v>1.05</v>
      </c>
      <c r="G96" s="353">
        <v>12.799612403100776</v>
      </c>
      <c r="H96" s="353">
        <v>13.439593023255815</v>
      </c>
      <c r="J96" s="97"/>
    </row>
    <row r="97" spans="1:10" s="96" customFormat="1" ht="12.75">
      <c r="A97" s="137"/>
      <c r="B97" s="474" t="s">
        <v>81</v>
      </c>
      <c r="C97" s="763" t="s">
        <v>9948</v>
      </c>
      <c r="D97" s="764"/>
      <c r="E97" s="764"/>
      <c r="F97" s="764"/>
      <c r="G97" s="764"/>
      <c r="H97" s="765"/>
      <c r="J97" s="97"/>
    </row>
    <row r="98" spans="1:10" s="96" customFormat="1" ht="12.75">
      <c r="A98" s="137"/>
      <c r="B98" s="475"/>
      <c r="C98" s="303"/>
      <c r="D98" s="176"/>
      <c r="E98" s="176"/>
      <c r="F98" s="176"/>
      <c r="G98" s="176"/>
      <c r="H98" s="350"/>
      <c r="J98" s="97"/>
    </row>
    <row r="99" spans="1:10" s="96" customFormat="1" ht="25.5">
      <c r="A99" s="137"/>
      <c r="B99" s="894" t="s">
        <v>9715</v>
      </c>
      <c r="C99" s="889" t="s">
        <v>9900</v>
      </c>
      <c r="D99" s="890" t="s">
        <v>52</v>
      </c>
      <c r="E99" s="890" t="s">
        <v>57</v>
      </c>
      <c r="F99" s="891"/>
      <c r="G99" s="892"/>
      <c r="H99" s="892">
        <v>7.7203549999999996</v>
      </c>
      <c r="J99" s="97"/>
    </row>
    <row r="100" spans="1:10" s="96" customFormat="1" ht="25.5">
      <c r="A100" s="148" t="s">
        <v>3180</v>
      </c>
      <c r="B100" s="474">
        <v>88315</v>
      </c>
      <c r="C100" s="351" t="s">
        <v>124</v>
      </c>
      <c r="D100" s="350" t="s">
        <v>12034</v>
      </c>
      <c r="E100" s="350" t="s">
        <v>122</v>
      </c>
      <c r="F100" s="173">
        <v>0.04</v>
      </c>
      <c r="G100" s="353" t="s">
        <v>18336</v>
      </c>
      <c r="H100" s="353">
        <v>0.95120000000000005</v>
      </c>
      <c r="J100" s="97"/>
    </row>
    <row r="101" spans="1:10" s="96" customFormat="1" ht="25.5">
      <c r="A101" s="148" t="s">
        <v>3180</v>
      </c>
      <c r="B101" s="474">
        <v>88316</v>
      </c>
      <c r="C101" s="351" t="s">
        <v>53</v>
      </c>
      <c r="D101" s="350" t="s">
        <v>12034</v>
      </c>
      <c r="E101" s="350" t="s">
        <v>122</v>
      </c>
      <c r="F101" s="173">
        <v>0.04</v>
      </c>
      <c r="G101" s="353" t="s">
        <v>19918</v>
      </c>
      <c r="H101" s="353">
        <v>0.70440000000000003</v>
      </c>
      <c r="J101" s="97"/>
    </row>
    <row r="102" spans="1:10" s="96" customFormat="1" ht="38.25">
      <c r="A102" s="148" t="s">
        <v>3180</v>
      </c>
      <c r="B102" s="474">
        <v>98746</v>
      </c>
      <c r="C102" s="351" t="s">
        <v>9422</v>
      </c>
      <c r="D102" s="350" t="s">
        <v>145</v>
      </c>
      <c r="E102" s="350" t="s">
        <v>5</v>
      </c>
      <c r="F102" s="173">
        <v>6.0000000000000001E-3</v>
      </c>
      <c r="G102" s="353" t="s">
        <v>14919</v>
      </c>
      <c r="H102" s="353">
        <v>0.30246000000000001</v>
      </c>
      <c r="J102" s="97"/>
    </row>
    <row r="103" spans="1:10" s="96" customFormat="1" ht="12.75">
      <c r="A103" s="148" t="s">
        <v>3182</v>
      </c>
      <c r="B103" s="474" t="s">
        <v>3620</v>
      </c>
      <c r="C103" s="351" t="s">
        <v>3621</v>
      </c>
      <c r="D103" s="350" t="s">
        <v>123</v>
      </c>
      <c r="E103" s="350" t="s">
        <v>57</v>
      </c>
      <c r="F103" s="173">
        <v>1.05</v>
      </c>
      <c r="G103" s="353">
        <v>5.4878999999999998</v>
      </c>
      <c r="H103" s="353">
        <v>5.7622949999999999</v>
      </c>
      <c r="J103" s="97"/>
    </row>
    <row r="104" spans="1:10" s="96" customFormat="1" ht="12.75">
      <c r="A104" s="137"/>
      <c r="B104" s="474" t="s">
        <v>81</v>
      </c>
      <c r="C104" s="763" t="s">
        <v>9887</v>
      </c>
      <c r="D104" s="764"/>
      <c r="E104" s="764"/>
      <c r="F104" s="764"/>
      <c r="G104" s="764"/>
      <c r="H104" s="765"/>
      <c r="J104" s="97"/>
    </row>
    <row r="105" spans="1:10" s="96" customFormat="1" ht="12.75">
      <c r="A105" s="137"/>
      <c r="B105" s="475"/>
      <c r="C105" s="303"/>
      <c r="D105" s="176"/>
      <c r="E105" s="176"/>
      <c r="F105" s="176"/>
      <c r="G105" s="176"/>
      <c r="H105" s="350"/>
      <c r="J105" s="97"/>
    </row>
    <row r="106" spans="1:10" s="96" customFormat="1" ht="25.5">
      <c r="A106" s="137"/>
      <c r="B106" s="894" t="s">
        <v>9791</v>
      </c>
      <c r="C106" s="889" t="s">
        <v>9901</v>
      </c>
      <c r="D106" s="890" t="s">
        <v>52</v>
      </c>
      <c r="E106" s="890" t="s">
        <v>57</v>
      </c>
      <c r="F106" s="891"/>
      <c r="G106" s="892"/>
      <c r="H106" s="892">
        <v>7.7203549999999996</v>
      </c>
      <c r="J106" s="97"/>
    </row>
    <row r="107" spans="1:10" s="96" customFormat="1" ht="25.5">
      <c r="A107" s="148" t="s">
        <v>3180</v>
      </c>
      <c r="B107" s="474">
        <v>88315</v>
      </c>
      <c r="C107" s="351" t="s">
        <v>124</v>
      </c>
      <c r="D107" s="350" t="s">
        <v>12034</v>
      </c>
      <c r="E107" s="350" t="s">
        <v>122</v>
      </c>
      <c r="F107" s="173">
        <v>0.04</v>
      </c>
      <c r="G107" s="353" t="s">
        <v>18336</v>
      </c>
      <c r="H107" s="353">
        <v>0.95120000000000005</v>
      </c>
      <c r="J107" s="97"/>
    </row>
    <row r="108" spans="1:10" s="96" customFormat="1" ht="25.5">
      <c r="A108" s="148" t="s">
        <v>3180</v>
      </c>
      <c r="B108" s="474">
        <v>88316</v>
      </c>
      <c r="C108" s="351" t="s">
        <v>53</v>
      </c>
      <c r="D108" s="350" t="s">
        <v>12034</v>
      </c>
      <c r="E108" s="350" t="s">
        <v>122</v>
      </c>
      <c r="F108" s="173">
        <v>0.04</v>
      </c>
      <c r="G108" s="353" t="s">
        <v>19918</v>
      </c>
      <c r="H108" s="353">
        <v>0.70440000000000003</v>
      </c>
      <c r="J108" s="97"/>
    </row>
    <row r="109" spans="1:10" s="96" customFormat="1" ht="38.25">
      <c r="A109" s="148" t="s">
        <v>3180</v>
      </c>
      <c r="B109" s="474">
        <v>98746</v>
      </c>
      <c r="C109" s="351" t="s">
        <v>9422</v>
      </c>
      <c r="D109" s="350" t="s">
        <v>145</v>
      </c>
      <c r="E109" s="350" t="s">
        <v>5</v>
      </c>
      <c r="F109" s="173">
        <v>6.0000000000000001E-3</v>
      </c>
      <c r="G109" s="353" t="s">
        <v>14919</v>
      </c>
      <c r="H109" s="353">
        <v>0.30246000000000001</v>
      </c>
      <c r="J109" s="97"/>
    </row>
    <row r="110" spans="1:10" s="96" customFormat="1" ht="12.75">
      <c r="A110" s="148" t="s">
        <v>3182</v>
      </c>
      <c r="B110" s="474" t="s">
        <v>3620</v>
      </c>
      <c r="C110" s="351" t="s">
        <v>3621</v>
      </c>
      <c r="D110" s="350" t="s">
        <v>123</v>
      </c>
      <c r="E110" s="350" t="s">
        <v>57</v>
      </c>
      <c r="F110" s="173">
        <v>1.05</v>
      </c>
      <c r="G110" s="353">
        <v>5.4878999999999998</v>
      </c>
      <c r="H110" s="353">
        <v>5.7622949999999999</v>
      </c>
      <c r="J110" s="97"/>
    </row>
    <row r="111" spans="1:10" s="96" customFormat="1" ht="12.75">
      <c r="A111" s="137"/>
      <c r="B111" s="474" t="s">
        <v>81</v>
      </c>
      <c r="C111" s="763" t="s">
        <v>9887</v>
      </c>
      <c r="D111" s="764"/>
      <c r="E111" s="764"/>
      <c r="F111" s="764"/>
      <c r="G111" s="764"/>
      <c r="H111" s="765"/>
      <c r="J111" s="97"/>
    </row>
    <row r="112" spans="1:10" s="96" customFormat="1" ht="12.75">
      <c r="A112" s="137"/>
      <c r="B112" s="475"/>
      <c r="C112" s="303"/>
      <c r="D112" s="176"/>
      <c r="E112" s="176"/>
      <c r="F112" s="176"/>
      <c r="G112" s="176"/>
      <c r="H112" s="350"/>
      <c r="J112" s="97"/>
    </row>
    <row r="113" spans="1:10" s="96" customFormat="1" ht="25.5">
      <c r="A113" s="137"/>
      <c r="B113" s="894" t="s">
        <v>9898</v>
      </c>
      <c r="C113" s="889" t="s">
        <v>9902</v>
      </c>
      <c r="D113" s="890" t="s">
        <v>52</v>
      </c>
      <c r="E113" s="890" t="s">
        <v>57</v>
      </c>
      <c r="F113" s="891"/>
      <c r="G113" s="892"/>
      <c r="H113" s="892">
        <v>7.7203549999999996</v>
      </c>
      <c r="J113" s="97"/>
    </row>
    <row r="114" spans="1:10" s="96" customFormat="1" ht="25.5">
      <c r="A114" s="148" t="s">
        <v>3180</v>
      </c>
      <c r="B114" s="474">
        <v>88315</v>
      </c>
      <c r="C114" s="351" t="s">
        <v>124</v>
      </c>
      <c r="D114" s="350" t="s">
        <v>12034</v>
      </c>
      <c r="E114" s="350" t="s">
        <v>122</v>
      </c>
      <c r="F114" s="173">
        <v>0.04</v>
      </c>
      <c r="G114" s="353" t="s">
        <v>18336</v>
      </c>
      <c r="H114" s="353">
        <v>0.95120000000000005</v>
      </c>
      <c r="J114" s="97"/>
    </row>
    <row r="115" spans="1:10" s="96" customFormat="1" ht="25.5">
      <c r="A115" s="148" t="s">
        <v>3180</v>
      </c>
      <c r="B115" s="474">
        <v>88316</v>
      </c>
      <c r="C115" s="351" t="s">
        <v>53</v>
      </c>
      <c r="D115" s="350" t="s">
        <v>12034</v>
      </c>
      <c r="E115" s="350" t="s">
        <v>122</v>
      </c>
      <c r="F115" s="173">
        <v>0.04</v>
      </c>
      <c r="G115" s="353" t="s">
        <v>19918</v>
      </c>
      <c r="H115" s="353">
        <v>0.70440000000000003</v>
      </c>
      <c r="J115" s="97"/>
    </row>
    <row r="116" spans="1:10" s="96" customFormat="1" ht="38.25">
      <c r="A116" s="148" t="s">
        <v>3180</v>
      </c>
      <c r="B116" s="474">
        <v>98746</v>
      </c>
      <c r="C116" s="351" t="s">
        <v>9422</v>
      </c>
      <c r="D116" s="350" t="s">
        <v>145</v>
      </c>
      <c r="E116" s="350" t="s">
        <v>5</v>
      </c>
      <c r="F116" s="173">
        <v>6.0000000000000001E-3</v>
      </c>
      <c r="G116" s="353" t="s">
        <v>14919</v>
      </c>
      <c r="H116" s="353">
        <v>0.30246000000000001</v>
      </c>
      <c r="J116" s="97"/>
    </row>
    <row r="117" spans="1:10" s="96" customFormat="1" ht="12.75">
      <c r="A117" s="148" t="s">
        <v>3182</v>
      </c>
      <c r="B117" s="474" t="s">
        <v>3620</v>
      </c>
      <c r="C117" s="351" t="s">
        <v>3621</v>
      </c>
      <c r="D117" s="350" t="s">
        <v>123</v>
      </c>
      <c r="E117" s="350" t="s">
        <v>57</v>
      </c>
      <c r="F117" s="173">
        <v>1.05</v>
      </c>
      <c r="G117" s="353">
        <v>5.4878999999999998</v>
      </c>
      <c r="H117" s="353">
        <v>5.7622949999999999</v>
      </c>
      <c r="J117" s="97"/>
    </row>
    <row r="118" spans="1:10" s="96" customFormat="1" ht="12.75">
      <c r="A118" s="137"/>
      <c r="B118" s="474" t="s">
        <v>81</v>
      </c>
      <c r="C118" s="763" t="s">
        <v>9887</v>
      </c>
      <c r="D118" s="764"/>
      <c r="E118" s="764"/>
      <c r="F118" s="764"/>
      <c r="G118" s="764"/>
      <c r="H118" s="765"/>
      <c r="J118" s="97"/>
    </row>
    <row r="119" spans="1:10" s="96" customFormat="1" ht="12.75">
      <c r="A119" s="137"/>
      <c r="B119" s="475"/>
      <c r="C119" s="303"/>
      <c r="D119" s="176"/>
      <c r="E119" s="176"/>
      <c r="F119" s="176"/>
      <c r="G119" s="176"/>
      <c r="H119" s="350"/>
      <c r="J119" s="97"/>
    </row>
    <row r="120" spans="1:10" s="96" customFormat="1" ht="25.5">
      <c r="A120" s="137"/>
      <c r="B120" s="894" t="s">
        <v>9718</v>
      </c>
      <c r="C120" s="889" t="s">
        <v>9903</v>
      </c>
      <c r="D120" s="890" t="s">
        <v>52</v>
      </c>
      <c r="E120" s="890" t="s">
        <v>57</v>
      </c>
      <c r="F120" s="891"/>
      <c r="G120" s="892"/>
      <c r="H120" s="892">
        <v>8.0656999999999996</v>
      </c>
      <c r="J120" s="97"/>
    </row>
    <row r="121" spans="1:10" s="96" customFormat="1" ht="25.5">
      <c r="A121" s="148" t="s">
        <v>3180</v>
      </c>
      <c r="B121" s="474">
        <v>88315</v>
      </c>
      <c r="C121" s="351" t="s">
        <v>124</v>
      </c>
      <c r="D121" s="350" t="s">
        <v>12034</v>
      </c>
      <c r="E121" s="350" t="s">
        <v>122</v>
      </c>
      <c r="F121" s="173">
        <v>0.04</v>
      </c>
      <c r="G121" s="353" t="s">
        <v>18336</v>
      </c>
      <c r="H121" s="353">
        <v>0.95120000000000005</v>
      </c>
      <c r="J121" s="97"/>
    </row>
    <row r="122" spans="1:10" s="96" customFormat="1" ht="25.5">
      <c r="A122" s="148" t="s">
        <v>3180</v>
      </c>
      <c r="B122" s="474">
        <v>88316</v>
      </c>
      <c r="C122" s="351" t="s">
        <v>53</v>
      </c>
      <c r="D122" s="350" t="s">
        <v>12034</v>
      </c>
      <c r="E122" s="350" t="s">
        <v>122</v>
      </c>
      <c r="F122" s="173">
        <v>0.04</v>
      </c>
      <c r="G122" s="353" t="s">
        <v>19918</v>
      </c>
      <c r="H122" s="353">
        <v>0.70440000000000003</v>
      </c>
      <c r="J122" s="97"/>
    </row>
    <row r="123" spans="1:10" s="96" customFormat="1" ht="38.25">
      <c r="A123" s="148" t="s">
        <v>3180</v>
      </c>
      <c r="B123" s="474">
        <v>98746</v>
      </c>
      <c r="C123" s="351" t="s">
        <v>9422</v>
      </c>
      <c r="D123" s="350" t="s">
        <v>145</v>
      </c>
      <c r="E123" s="350" t="s">
        <v>5</v>
      </c>
      <c r="F123" s="173">
        <v>6.0000000000000001E-3</v>
      </c>
      <c r="G123" s="353" t="s">
        <v>14919</v>
      </c>
      <c r="H123" s="353">
        <v>0.30246000000000001</v>
      </c>
      <c r="J123" s="97"/>
    </row>
    <row r="124" spans="1:10" s="96" customFormat="1" ht="12.75">
      <c r="A124" s="148" t="s">
        <v>3182</v>
      </c>
      <c r="B124" s="474" t="s">
        <v>3618</v>
      </c>
      <c r="C124" s="351" t="s">
        <v>3619</v>
      </c>
      <c r="D124" s="350" t="s">
        <v>123</v>
      </c>
      <c r="E124" s="350" t="s">
        <v>57</v>
      </c>
      <c r="F124" s="173">
        <v>1.05</v>
      </c>
      <c r="G124" s="353">
        <v>5.8167999999999997</v>
      </c>
      <c r="H124" s="353">
        <v>6.10764</v>
      </c>
      <c r="J124" s="97"/>
    </row>
    <row r="125" spans="1:10" s="96" customFormat="1" ht="12.75">
      <c r="A125" s="137"/>
      <c r="B125" s="474" t="s">
        <v>81</v>
      </c>
      <c r="C125" s="763" t="s">
        <v>9887</v>
      </c>
      <c r="D125" s="764"/>
      <c r="E125" s="764"/>
      <c r="F125" s="764"/>
      <c r="G125" s="764"/>
      <c r="H125" s="765"/>
      <c r="J125" s="97"/>
    </row>
    <row r="126" spans="1:10" s="96" customFormat="1" ht="12.75">
      <c r="A126" s="137"/>
      <c r="B126" s="475"/>
      <c r="C126" s="303"/>
      <c r="D126" s="176"/>
      <c r="E126" s="176"/>
      <c r="F126" s="176"/>
      <c r="G126" s="176"/>
      <c r="H126" s="350"/>
      <c r="J126" s="97"/>
    </row>
    <row r="127" spans="1:10" s="96" customFormat="1" ht="25.5">
      <c r="A127" s="137"/>
      <c r="B127" s="894" t="s">
        <v>9904</v>
      </c>
      <c r="C127" s="889" t="s">
        <v>9905</v>
      </c>
      <c r="D127" s="890" t="s">
        <v>52</v>
      </c>
      <c r="E127" s="890" t="s">
        <v>57</v>
      </c>
      <c r="F127" s="891"/>
      <c r="G127" s="892"/>
      <c r="H127" s="892">
        <v>8.0656999999999996</v>
      </c>
      <c r="J127" s="97"/>
    </row>
    <row r="128" spans="1:10" s="96" customFormat="1" ht="25.5">
      <c r="A128" s="148" t="s">
        <v>3180</v>
      </c>
      <c r="B128" s="474">
        <v>88315</v>
      </c>
      <c r="C128" s="351" t="s">
        <v>124</v>
      </c>
      <c r="D128" s="350" t="s">
        <v>12034</v>
      </c>
      <c r="E128" s="350" t="s">
        <v>122</v>
      </c>
      <c r="F128" s="173">
        <v>0.04</v>
      </c>
      <c r="G128" s="353" t="s">
        <v>18336</v>
      </c>
      <c r="H128" s="353">
        <v>0.95120000000000005</v>
      </c>
      <c r="J128" s="97"/>
    </row>
    <row r="129" spans="1:10" s="96" customFormat="1" ht="25.5">
      <c r="A129" s="148" t="s">
        <v>3180</v>
      </c>
      <c r="B129" s="474">
        <v>88316</v>
      </c>
      <c r="C129" s="351" t="s">
        <v>53</v>
      </c>
      <c r="D129" s="350" t="s">
        <v>12034</v>
      </c>
      <c r="E129" s="350" t="s">
        <v>122</v>
      </c>
      <c r="F129" s="173">
        <v>0.04</v>
      </c>
      <c r="G129" s="353" t="s">
        <v>19918</v>
      </c>
      <c r="H129" s="353">
        <v>0.70440000000000003</v>
      </c>
      <c r="J129" s="97"/>
    </row>
    <row r="130" spans="1:10" s="96" customFormat="1" ht="38.25">
      <c r="A130" s="148" t="s">
        <v>3180</v>
      </c>
      <c r="B130" s="474">
        <v>98746</v>
      </c>
      <c r="C130" s="351" t="s">
        <v>9422</v>
      </c>
      <c r="D130" s="350" t="s">
        <v>145</v>
      </c>
      <c r="E130" s="350" t="s">
        <v>5</v>
      </c>
      <c r="F130" s="173">
        <v>6.0000000000000001E-3</v>
      </c>
      <c r="G130" s="353" t="s">
        <v>14919</v>
      </c>
      <c r="H130" s="353">
        <v>0.30246000000000001</v>
      </c>
      <c r="J130" s="97"/>
    </row>
    <row r="131" spans="1:10" s="96" customFormat="1" ht="12.75">
      <c r="A131" s="148" t="s">
        <v>3182</v>
      </c>
      <c r="B131" s="474" t="s">
        <v>3618</v>
      </c>
      <c r="C131" s="351" t="s">
        <v>3619</v>
      </c>
      <c r="D131" s="350" t="s">
        <v>123</v>
      </c>
      <c r="E131" s="350" t="s">
        <v>57</v>
      </c>
      <c r="F131" s="173">
        <v>1.05</v>
      </c>
      <c r="G131" s="353">
        <v>5.8167999999999997</v>
      </c>
      <c r="H131" s="353">
        <v>6.10764</v>
      </c>
      <c r="J131" s="97"/>
    </row>
    <row r="132" spans="1:10" s="96" customFormat="1" ht="12.75">
      <c r="A132" s="137"/>
      <c r="B132" s="474" t="s">
        <v>81</v>
      </c>
      <c r="C132" s="763" t="s">
        <v>9887</v>
      </c>
      <c r="D132" s="764"/>
      <c r="E132" s="764"/>
      <c r="F132" s="764"/>
      <c r="G132" s="764"/>
      <c r="H132" s="765"/>
      <c r="J132" s="97"/>
    </row>
    <row r="133" spans="1:10" s="96" customFormat="1" ht="12.75">
      <c r="A133" s="137"/>
      <c r="B133" s="475"/>
      <c r="C133" s="303"/>
      <c r="D133" s="176"/>
      <c r="E133" s="176"/>
      <c r="F133" s="176"/>
      <c r="G133" s="176"/>
      <c r="H133" s="350"/>
      <c r="J133" s="97"/>
    </row>
    <row r="134" spans="1:10" s="96" customFormat="1" ht="25.5">
      <c r="A134" s="137"/>
      <c r="B134" s="894" t="s">
        <v>9906</v>
      </c>
      <c r="C134" s="889" t="s">
        <v>9907</v>
      </c>
      <c r="D134" s="890" t="s">
        <v>52</v>
      </c>
      <c r="E134" s="890" t="s">
        <v>57</v>
      </c>
      <c r="F134" s="891"/>
      <c r="G134" s="892"/>
      <c r="H134" s="892">
        <v>8.0656999999999996</v>
      </c>
      <c r="J134" s="97"/>
    </row>
    <row r="135" spans="1:10" s="96" customFormat="1" ht="25.5">
      <c r="A135" s="148" t="s">
        <v>3180</v>
      </c>
      <c r="B135" s="474">
        <v>88315</v>
      </c>
      <c r="C135" s="351" t="s">
        <v>124</v>
      </c>
      <c r="D135" s="350" t="s">
        <v>12034</v>
      </c>
      <c r="E135" s="350" t="s">
        <v>122</v>
      </c>
      <c r="F135" s="173">
        <v>0.04</v>
      </c>
      <c r="G135" s="353" t="s">
        <v>18336</v>
      </c>
      <c r="H135" s="353">
        <v>0.95120000000000005</v>
      </c>
      <c r="J135" s="97"/>
    </row>
    <row r="136" spans="1:10" s="96" customFormat="1" ht="25.5">
      <c r="A136" s="148" t="s">
        <v>3180</v>
      </c>
      <c r="B136" s="474">
        <v>88316</v>
      </c>
      <c r="C136" s="351" t="s">
        <v>53</v>
      </c>
      <c r="D136" s="350" t="s">
        <v>12034</v>
      </c>
      <c r="E136" s="350" t="s">
        <v>122</v>
      </c>
      <c r="F136" s="173">
        <v>0.04</v>
      </c>
      <c r="G136" s="353" t="s">
        <v>19918</v>
      </c>
      <c r="H136" s="353">
        <v>0.70440000000000003</v>
      </c>
      <c r="J136" s="97"/>
    </row>
    <row r="137" spans="1:10" s="96" customFormat="1" ht="38.25">
      <c r="A137" s="148" t="s">
        <v>3180</v>
      </c>
      <c r="B137" s="474">
        <v>98746</v>
      </c>
      <c r="C137" s="351" t="s">
        <v>9422</v>
      </c>
      <c r="D137" s="350" t="s">
        <v>145</v>
      </c>
      <c r="E137" s="350" t="s">
        <v>5</v>
      </c>
      <c r="F137" s="173">
        <v>6.0000000000000001E-3</v>
      </c>
      <c r="G137" s="353" t="s">
        <v>14919</v>
      </c>
      <c r="H137" s="353">
        <v>0.30246000000000001</v>
      </c>
      <c r="J137" s="97"/>
    </row>
    <row r="138" spans="1:10" s="96" customFormat="1" ht="12.75">
      <c r="A138" s="148" t="s">
        <v>3182</v>
      </c>
      <c r="B138" s="474" t="s">
        <v>3618</v>
      </c>
      <c r="C138" s="351" t="s">
        <v>3619</v>
      </c>
      <c r="D138" s="350" t="s">
        <v>123</v>
      </c>
      <c r="E138" s="350" t="s">
        <v>57</v>
      </c>
      <c r="F138" s="173">
        <v>1.05</v>
      </c>
      <c r="G138" s="353">
        <v>5.8167999999999997</v>
      </c>
      <c r="H138" s="353">
        <v>6.10764</v>
      </c>
      <c r="J138" s="97"/>
    </row>
    <row r="139" spans="1:10" s="96" customFormat="1" ht="12.75">
      <c r="A139" s="137"/>
      <c r="B139" s="474" t="s">
        <v>81</v>
      </c>
      <c r="C139" s="763" t="s">
        <v>9887</v>
      </c>
      <c r="D139" s="764"/>
      <c r="E139" s="764"/>
      <c r="F139" s="764"/>
      <c r="G139" s="764"/>
      <c r="H139" s="765"/>
      <c r="J139" s="97"/>
    </row>
    <row r="140" spans="1:10" s="96" customFormat="1" ht="12.75">
      <c r="A140" s="137"/>
      <c r="B140" s="475"/>
      <c r="C140" s="303"/>
      <c r="D140" s="176"/>
      <c r="E140" s="176"/>
      <c r="F140" s="176"/>
      <c r="G140" s="176"/>
      <c r="H140" s="350"/>
      <c r="J140" s="97"/>
    </row>
    <row r="141" spans="1:10" s="96" customFormat="1" ht="25.5">
      <c r="A141" s="137"/>
      <c r="B141" s="894" t="s">
        <v>9908</v>
      </c>
      <c r="C141" s="889" t="s">
        <v>9909</v>
      </c>
      <c r="D141" s="890" t="s">
        <v>52</v>
      </c>
      <c r="E141" s="890" t="s">
        <v>57</v>
      </c>
      <c r="F141" s="891"/>
      <c r="G141" s="892"/>
      <c r="H141" s="892">
        <v>8.0656999999999996</v>
      </c>
      <c r="J141" s="97"/>
    </row>
    <row r="142" spans="1:10" s="96" customFormat="1" ht="25.5">
      <c r="A142" s="148" t="s">
        <v>3180</v>
      </c>
      <c r="B142" s="474">
        <v>88315</v>
      </c>
      <c r="C142" s="351" t="s">
        <v>124</v>
      </c>
      <c r="D142" s="350" t="s">
        <v>12034</v>
      </c>
      <c r="E142" s="350" t="s">
        <v>122</v>
      </c>
      <c r="F142" s="173">
        <v>0.04</v>
      </c>
      <c r="G142" s="353" t="s">
        <v>18336</v>
      </c>
      <c r="H142" s="353">
        <v>0.95120000000000005</v>
      </c>
      <c r="J142" s="97"/>
    </row>
    <row r="143" spans="1:10" s="96" customFormat="1" ht="25.5">
      <c r="A143" s="148" t="s">
        <v>3180</v>
      </c>
      <c r="B143" s="474">
        <v>88316</v>
      </c>
      <c r="C143" s="351" t="s">
        <v>53</v>
      </c>
      <c r="D143" s="350" t="s">
        <v>12034</v>
      </c>
      <c r="E143" s="350" t="s">
        <v>122</v>
      </c>
      <c r="F143" s="173">
        <v>0.04</v>
      </c>
      <c r="G143" s="353" t="s">
        <v>19918</v>
      </c>
      <c r="H143" s="353">
        <v>0.70440000000000003</v>
      </c>
      <c r="J143" s="97"/>
    </row>
    <row r="144" spans="1:10" s="96" customFormat="1" ht="38.25">
      <c r="A144" s="148" t="s">
        <v>3180</v>
      </c>
      <c r="B144" s="474">
        <v>98746</v>
      </c>
      <c r="C144" s="351" t="s">
        <v>9422</v>
      </c>
      <c r="D144" s="350" t="s">
        <v>145</v>
      </c>
      <c r="E144" s="350" t="s">
        <v>5</v>
      </c>
      <c r="F144" s="173">
        <v>6.0000000000000001E-3</v>
      </c>
      <c r="G144" s="353" t="s">
        <v>14919</v>
      </c>
      <c r="H144" s="353">
        <v>0.30246000000000001</v>
      </c>
      <c r="J144" s="97"/>
    </row>
    <row r="145" spans="1:10" s="96" customFormat="1" ht="12.75">
      <c r="A145" s="148" t="s">
        <v>3182</v>
      </c>
      <c r="B145" s="474" t="s">
        <v>3618</v>
      </c>
      <c r="C145" s="351" t="s">
        <v>3619</v>
      </c>
      <c r="D145" s="350" t="s">
        <v>123</v>
      </c>
      <c r="E145" s="350" t="s">
        <v>57</v>
      </c>
      <c r="F145" s="173">
        <v>1.05</v>
      </c>
      <c r="G145" s="353">
        <v>5.8167999999999997</v>
      </c>
      <c r="H145" s="353">
        <v>6.10764</v>
      </c>
      <c r="J145" s="97"/>
    </row>
    <row r="146" spans="1:10" s="96" customFormat="1" ht="12.75">
      <c r="A146" s="137"/>
      <c r="B146" s="474" t="s">
        <v>81</v>
      </c>
      <c r="C146" s="763" t="s">
        <v>9887</v>
      </c>
      <c r="D146" s="764"/>
      <c r="E146" s="764"/>
      <c r="F146" s="764"/>
      <c r="G146" s="764"/>
      <c r="H146" s="765"/>
      <c r="J146" s="97"/>
    </row>
    <row r="147" spans="1:10" s="96" customFormat="1" ht="12.75">
      <c r="A147" s="137"/>
      <c r="B147" s="475"/>
      <c r="C147" s="303"/>
      <c r="D147" s="176"/>
      <c r="E147" s="176"/>
      <c r="F147" s="176"/>
      <c r="G147" s="176"/>
      <c r="H147" s="350"/>
      <c r="J147" s="97"/>
    </row>
    <row r="148" spans="1:10" s="96" customFormat="1" ht="25.5">
      <c r="A148" s="137"/>
      <c r="B148" s="894" t="s">
        <v>9910</v>
      </c>
      <c r="C148" s="889" t="s">
        <v>9911</v>
      </c>
      <c r="D148" s="890" t="s">
        <v>52</v>
      </c>
      <c r="E148" s="890" t="s">
        <v>57</v>
      </c>
      <c r="F148" s="891"/>
      <c r="G148" s="892"/>
      <c r="H148" s="892">
        <v>8.0656999999999996</v>
      </c>
      <c r="J148" s="97"/>
    </row>
    <row r="149" spans="1:10" s="96" customFormat="1" ht="25.5">
      <c r="A149" s="148" t="s">
        <v>3180</v>
      </c>
      <c r="B149" s="474">
        <v>88315</v>
      </c>
      <c r="C149" s="351" t="s">
        <v>124</v>
      </c>
      <c r="D149" s="350" t="s">
        <v>12034</v>
      </c>
      <c r="E149" s="350" t="s">
        <v>122</v>
      </c>
      <c r="F149" s="173">
        <v>0.04</v>
      </c>
      <c r="G149" s="353" t="s">
        <v>18336</v>
      </c>
      <c r="H149" s="353">
        <v>0.95120000000000005</v>
      </c>
      <c r="J149" s="97"/>
    </row>
    <row r="150" spans="1:10" s="96" customFormat="1" ht="25.5">
      <c r="A150" s="148" t="s">
        <v>3180</v>
      </c>
      <c r="B150" s="474">
        <v>88316</v>
      </c>
      <c r="C150" s="351" t="s">
        <v>53</v>
      </c>
      <c r="D150" s="350" t="s">
        <v>12034</v>
      </c>
      <c r="E150" s="350" t="s">
        <v>122</v>
      </c>
      <c r="F150" s="173">
        <v>0.04</v>
      </c>
      <c r="G150" s="353" t="s">
        <v>19918</v>
      </c>
      <c r="H150" s="353">
        <v>0.70440000000000003</v>
      </c>
      <c r="J150" s="97"/>
    </row>
    <row r="151" spans="1:10" s="96" customFormat="1" ht="38.25">
      <c r="A151" s="148" t="s">
        <v>3180</v>
      </c>
      <c r="B151" s="474">
        <v>98746</v>
      </c>
      <c r="C151" s="351" t="s">
        <v>9422</v>
      </c>
      <c r="D151" s="350" t="s">
        <v>145</v>
      </c>
      <c r="E151" s="350" t="s">
        <v>5</v>
      </c>
      <c r="F151" s="173">
        <v>6.0000000000000001E-3</v>
      </c>
      <c r="G151" s="353" t="s">
        <v>14919</v>
      </c>
      <c r="H151" s="353">
        <v>0.30246000000000001</v>
      </c>
      <c r="J151" s="97"/>
    </row>
    <row r="152" spans="1:10" s="96" customFormat="1" ht="12.75">
      <c r="A152" s="148" t="s">
        <v>3182</v>
      </c>
      <c r="B152" s="474" t="s">
        <v>3618</v>
      </c>
      <c r="C152" s="351" t="s">
        <v>3619</v>
      </c>
      <c r="D152" s="350" t="s">
        <v>123</v>
      </c>
      <c r="E152" s="350" t="s">
        <v>57</v>
      </c>
      <c r="F152" s="173">
        <v>1.05</v>
      </c>
      <c r="G152" s="353">
        <v>5.8167999999999997</v>
      </c>
      <c r="H152" s="353">
        <v>6.10764</v>
      </c>
      <c r="J152" s="97"/>
    </row>
    <row r="153" spans="1:10" s="96" customFormat="1" ht="12.75">
      <c r="A153" s="137"/>
      <c r="B153" s="474" t="s">
        <v>81</v>
      </c>
      <c r="C153" s="763" t="s">
        <v>9887</v>
      </c>
      <c r="D153" s="764"/>
      <c r="E153" s="764"/>
      <c r="F153" s="764"/>
      <c r="G153" s="764"/>
      <c r="H153" s="765"/>
      <c r="J153" s="97"/>
    </row>
    <row r="154" spans="1:10" s="96" customFormat="1" ht="12.75">
      <c r="A154" s="137"/>
      <c r="B154" s="475"/>
      <c r="C154" s="303"/>
      <c r="D154" s="176"/>
      <c r="E154" s="176"/>
      <c r="F154" s="176"/>
      <c r="G154" s="176"/>
      <c r="H154" s="350"/>
      <c r="J154" s="97"/>
    </row>
    <row r="155" spans="1:10" s="96" customFormat="1" ht="25.5">
      <c r="A155" s="137"/>
      <c r="B155" s="894" t="s">
        <v>9912</v>
      </c>
      <c r="C155" s="889" t="s">
        <v>9913</v>
      </c>
      <c r="D155" s="890" t="s">
        <v>52</v>
      </c>
      <c r="E155" s="890" t="s">
        <v>57</v>
      </c>
      <c r="F155" s="891"/>
      <c r="G155" s="892"/>
      <c r="H155" s="892">
        <v>7.7203549999999996</v>
      </c>
      <c r="J155" s="97"/>
    </row>
    <row r="156" spans="1:10" s="96" customFormat="1" ht="25.5">
      <c r="A156" s="148" t="s">
        <v>3180</v>
      </c>
      <c r="B156" s="474">
        <v>88315</v>
      </c>
      <c r="C156" s="351" t="s">
        <v>124</v>
      </c>
      <c r="D156" s="350" t="s">
        <v>12034</v>
      </c>
      <c r="E156" s="350" t="s">
        <v>122</v>
      </c>
      <c r="F156" s="173">
        <v>0.04</v>
      </c>
      <c r="G156" s="353" t="s">
        <v>18336</v>
      </c>
      <c r="H156" s="353">
        <v>0.95120000000000005</v>
      </c>
      <c r="J156" s="97"/>
    </row>
    <row r="157" spans="1:10" s="96" customFormat="1" ht="25.5">
      <c r="A157" s="148" t="s">
        <v>3180</v>
      </c>
      <c r="B157" s="474">
        <v>88316</v>
      </c>
      <c r="C157" s="351" t="s">
        <v>53</v>
      </c>
      <c r="D157" s="350" t="s">
        <v>12034</v>
      </c>
      <c r="E157" s="350" t="s">
        <v>122</v>
      </c>
      <c r="F157" s="173">
        <v>0.04</v>
      </c>
      <c r="G157" s="353" t="s">
        <v>19918</v>
      </c>
      <c r="H157" s="353">
        <v>0.70440000000000003</v>
      </c>
      <c r="J157" s="97"/>
    </row>
    <row r="158" spans="1:10" s="96" customFormat="1" ht="38.25">
      <c r="A158" s="148" t="s">
        <v>3180</v>
      </c>
      <c r="B158" s="474">
        <v>98746</v>
      </c>
      <c r="C158" s="351" t="s">
        <v>9422</v>
      </c>
      <c r="D158" s="350" t="s">
        <v>145</v>
      </c>
      <c r="E158" s="350" t="s">
        <v>5</v>
      </c>
      <c r="F158" s="173">
        <v>6.0000000000000001E-3</v>
      </c>
      <c r="G158" s="353" t="s">
        <v>14919</v>
      </c>
      <c r="H158" s="353">
        <v>0.30246000000000001</v>
      </c>
      <c r="J158" s="97"/>
    </row>
    <row r="159" spans="1:10" s="96" customFormat="1" ht="12.75">
      <c r="A159" s="148" t="s">
        <v>3182</v>
      </c>
      <c r="B159" s="474" t="s">
        <v>3620</v>
      </c>
      <c r="C159" s="351" t="s">
        <v>3621</v>
      </c>
      <c r="D159" s="350" t="s">
        <v>123</v>
      </c>
      <c r="E159" s="350" t="s">
        <v>57</v>
      </c>
      <c r="F159" s="173">
        <v>1.05</v>
      </c>
      <c r="G159" s="353">
        <v>5.4878999999999998</v>
      </c>
      <c r="H159" s="353">
        <v>5.7622949999999999</v>
      </c>
      <c r="J159" s="97"/>
    </row>
    <row r="160" spans="1:10" s="96" customFormat="1" ht="12.75">
      <c r="A160" s="137"/>
      <c r="B160" s="474" t="s">
        <v>81</v>
      </c>
      <c r="C160" s="763" t="s">
        <v>9887</v>
      </c>
      <c r="D160" s="764"/>
      <c r="E160" s="764"/>
      <c r="F160" s="764"/>
      <c r="G160" s="764"/>
      <c r="H160" s="765"/>
      <c r="J160" s="97"/>
    </row>
    <row r="161" spans="1:10" s="96" customFormat="1" ht="12.75">
      <c r="A161" s="137"/>
      <c r="B161" s="475"/>
      <c r="C161" s="303"/>
      <c r="D161" s="176"/>
      <c r="E161" s="176"/>
      <c r="F161" s="176"/>
      <c r="G161" s="176"/>
      <c r="H161" s="350"/>
      <c r="J161" s="97"/>
    </row>
    <row r="162" spans="1:10" s="96" customFormat="1" ht="25.5">
      <c r="A162" s="137"/>
      <c r="B162" s="894" t="s">
        <v>9920</v>
      </c>
      <c r="C162" s="889" t="s">
        <v>9931</v>
      </c>
      <c r="D162" s="890" t="s">
        <v>52</v>
      </c>
      <c r="E162" s="890" t="s">
        <v>57</v>
      </c>
      <c r="F162" s="891"/>
      <c r="G162" s="892"/>
      <c r="H162" s="892">
        <v>12.857060000000001</v>
      </c>
      <c r="J162" s="97"/>
    </row>
    <row r="163" spans="1:10" s="96" customFormat="1" ht="25.5">
      <c r="A163" s="148" t="s">
        <v>3180</v>
      </c>
      <c r="B163" s="474">
        <v>88315</v>
      </c>
      <c r="C163" s="351" t="s">
        <v>124</v>
      </c>
      <c r="D163" s="350" t="s">
        <v>12034</v>
      </c>
      <c r="E163" s="350" t="s">
        <v>122</v>
      </c>
      <c r="F163" s="173">
        <v>0.04</v>
      </c>
      <c r="G163" s="353" t="s">
        <v>18336</v>
      </c>
      <c r="H163" s="353">
        <v>0.95120000000000005</v>
      </c>
      <c r="J163" s="97"/>
    </row>
    <row r="164" spans="1:10" s="96" customFormat="1" ht="25.5">
      <c r="A164" s="148" t="s">
        <v>3180</v>
      </c>
      <c r="B164" s="474">
        <v>88316</v>
      </c>
      <c r="C164" s="351" t="s">
        <v>53</v>
      </c>
      <c r="D164" s="350" t="s">
        <v>12034</v>
      </c>
      <c r="E164" s="350" t="s">
        <v>122</v>
      </c>
      <c r="F164" s="173">
        <v>0.04</v>
      </c>
      <c r="G164" s="353" t="s">
        <v>19918</v>
      </c>
      <c r="H164" s="353">
        <v>0.70440000000000003</v>
      </c>
      <c r="J164" s="97"/>
    </row>
    <row r="165" spans="1:10" s="96" customFormat="1" ht="38.25">
      <c r="A165" s="148" t="s">
        <v>3180</v>
      </c>
      <c r="B165" s="474">
        <v>98746</v>
      </c>
      <c r="C165" s="351" t="s">
        <v>9422</v>
      </c>
      <c r="D165" s="350" t="s">
        <v>145</v>
      </c>
      <c r="E165" s="350" t="s">
        <v>5</v>
      </c>
      <c r="F165" s="173">
        <v>6.0000000000000001E-3</v>
      </c>
      <c r="G165" s="353" t="s">
        <v>14919</v>
      </c>
      <c r="H165" s="353">
        <v>0.30246000000000001</v>
      </c>
      <c r="J165" s="97"/>
    </row>
    <row r="166" spans="1:10" s="96" customFormat="1" ht="25.5">
      <c r="A166" s="148" t="s">
        <v>3182</v>
      </c>
      <c r="B166" s="474">
        <v>43054</v>
      </c>
      <c r="C166" s="351" t="s">
        <v>12354</v>
      </c>
      <c r="D166" s="350" t="s">
        <v>123</v>
      </c>
      <c r="E166" s="350" t="s">
        <v>3165</v>
      </c>
      <c r="F166" s="173">
        <v>1.05</v>
      </c>
      <c r="G166" s="353" t="s">
        <v>15862</v>
      </c>
      <c r="H166" s="353">
        <v>10.899000000000001</v>
      </c>
      <c r="J166" s="97"/>
    </row>
    <row r="167" spans="1:10" s="96" customFormat="1" ht="12.75">
      <c r="A167" s="137"/>
      <c r="B167" s="474" t="s">
        <v>81</v>
      </c>
      <c r="C167" s="763" t="s">
        <v>9930</v>
      </c>
      <c r="D167" s="764"/>
      <c r="E167" s="764"/>
      <c r="F167" s="764"/>
      <c r="G167" s="764"/>
      <c r="H167" s="765"/>
      <c r="J167" s="97"/>
    </row>
    <row r="168" spans="1:10" s="96" customFormat="1" ht="15" customHeight="1">
      <c r="A168" s="137"/>
      <c r="B168" s="474"/>
      <c r="C168" s="303"/>
      <c r="D168" s="176"/>
      <c r="E168" s="176"/>
      <c r="F168" s="176"/>
      <c r="G168" s="176"/>
      <c r="H168" s="350"/>
      <c r="J168" s="97"/>
    </row>
    <row r="169" spans="1:10" s="96" customFormat="1" ht="25.5">
      <c r="A169" s="137"/>
      <c r="B169" s="894" t="s">
        <v>9886</v>
      </c>
      <c r="C169" s="889" t="s">
        <v>9933</v>
      </c>
      <c r="D169" s="890" t="s">
        <v>52</v>
      </c>
      <c r="E169" s="890" t="s">
        <v>58</v>
      </c>
      <c r="F169" s="891"/>
      <c r="G169" s="892"/>
      <c r="H169" s="892">
        <v>22.164249999999999</v>
      </c>
      <c r="J169" s="98"/>
    </row>
    <row r="170" spans="1:10" s="101" customFormat="1" ht="25.5">
      <c r="A170" s="148" t="s">
        <v>3180</v>
      </c>
      <c r="B170" s="474">
        <v>88316</v>
      </c>
      <c r="C170" s="351" t="s">
        <v>53</v>
      </c>
      <c r="D170" s="350" t="s">
        <v>12034</v>
      </c>
      <c r="E170" s="350" t="s">
        <v>122</v>
      </c>
      <c r="F170" s="268">
        <v>0.17499999999999999</v>
      </c>
      <c r="G170" s="353" t="s">
        <v>19918</v>
      </c>
      <c r="H170" s="353">
        <v>3.0817499999999995</v>
      </c>
      <c r="J170" s="139"/>
    </row>
    <row r="171" spans="1:10" s="101" customFormat="1" ht="25.5">
      <c r="A171" s="148" t="s">
        <v>3180</v>
      </c>
      <c r="B171" s="474">
        <v>88309</v>
      </c>
      <c r="C171" s="351" t="s">
        <v>54</v>
      </c>
      <c r="D171" s="350" t="s">
        <v>12034</v>
      </c>
      <c r="E171" s="350" t="s">
        <v>122</v>
      </c>
      <c r="F171" s="268">
        <v>0.17499999999999999</v>
      </c>
      <c r="G171" s="353" t="s">
        <v>21795</v>
      </c>
      <c r="H171" s="353">
        <v>4.1824999999999992</v>
      </c>
      <c r="J171" s="139"/>
    </row>
    <row r="172" spans="1:10" s="101" customFormat="1" ht="12.75">
      <c r="A172" s="148" t="s">
        <v>13</v>
      </c>
      <c r="B172" s="474" t="s">
        <v>3607</v>
      </c>
      <c r="C172" s="351" t="s">
        <v>9925</v>
      </c>
      <c r="D172" s="350" t="s">
        <v>123</v>
      </c>
      <c r="E172" s="350" t="s">
        <v>58</v>
      </c>
      <c r="F172" s="268">
        <v>1</v>
      </c>
      <c r="G172" s="353">
        <v>14.9</v>
      </c>
      <c r="H172" s="353">
        <v>14.9</v>
      </c>
      <c r="J172" s="139"/>
    </row>
    <row r="173" spans="1:10" s="96" customFormat="1" ht="12.75">
      <c r="A173" s="137"/>
      <c r="B173" s="474" t="s">
        <v>81</v>
      </c>
      <c r="C173" s="763" t="s">
        <v>10153</v>
      </c>
      <c r="D173" s="764"/>
      <c r="E173" s="764"/>
      <c r="F173" s="764"/>
      <c r="G173" s="764"/>
      <c r="H173" s="765"/>
      <c r="J173" s="97"/>
    </row>
    <row r="174" spans="1:10" s="96" customFormat="1" ht="15" customHeight="1">
      <c r="A174" s="137"/>
      <c r="B174" s="474"/>
      <c r="C174" s="303"/>
      <c r="D174" s="176"/>
      <c r="E174" s="176"/>
      <c r="F174" s="176"/>
      <c r="G174" s="176"/>
      <c r="H174" s="350"/>
      <c r="J174" s="97"/>
    </row>
    <row r="175" spans="1:10" s="96" customFormat="1" ht="25.5">
      <c r="A175" s="137"/>
      <c r="B175" s="894" t="s">
        <v>9932</v>
      </c>
      <c r="C175" s="889" t="s">
        <v>9934</v>
      </c>
      <c r="D175" s="890" t="s">
        <v>52</v>
      </c>
      <c r="E175" s="890" t="s">
        <v>58</v>
      </c>
      <c r="F175" s="891"/>
      <c r="G175" s="892"/>
      <c r="H175" s="892">
        <v>13.826499999999999</v>
      </c>
      <c r="J175" s="98"/>
    </row>
    <row r="176" spans="1:10" s="101" customFormat="1" ht="25.5">
      <c r="A176" s="148" t="s">
        <v>3180</v>
      </c>
      <c r="B176" s="474">
        <v>88316</v>
      </c>
      <c r="C176" s="351" t="s">
        <v>53</v>
      </c>
      <c r="D176" s="350" t="s">
        <v>12034</v>
      </c>
      <c r="E176" s="350" t="s">
        <v>122</v>
      </c>
      <c r="F176" s="268">
        <v>0.15</v>
      </c>
      <c r="G176" s="353" t="s">
        <v>19918</v>
      </c>
      <c r="H176" s="353">
        <v>2.6414999999999997</v>
      </c>
      <c r="J176" s="139"/>
    </row>
    <row r="177" spans="1:12" s="101" customFormat="1" ht="25.5">
      <c r="A177" s="148" t="s">
        <v>3180</v>
      </c>
      <c r="B177" s="474">
        <v>88309</v>
      </c>
      <c r="C177" s="351" t="s">
        <v>54</v>
      </c>
      <c r="D177" s="350" t="s">
        <v>12034</v>
      </c>
      <c r="E177" s="350" t="s">
        <v>122</v>
      </c>
      <c r="F177" s="268">
        <v>0.15</v>
      </c>
      <c r="G177" s="353" t="s">
        <v>21795</v>
      </c>
      <c r="H177" s="353">
        <v>3.5849999999999995</v>
      </c>
      <c r="J177" s="139"/>
    </row>
    <row r="178" spans="1:12" s="101" customFormat="1" ht="12.75">
      <c r="A178" s="148" t="s">
        <v>13</v>
      </c>
      <c r="B178" s="474" t="s">
        <v>9716</v>
      </c>
      <c r="C178" s="351" t="s">
        <v>9926</v>
      </c>
      <c r="D178" s="350" t="s">
        <v>123</v>
      </c>
      <c r="E178" s="350" t="s">
        <v>58</v>
      </c>
      <c r="F178" s="268">
        <v>1</v>
      </c>
      <c r="G178" s="353">
        <v>7.6</v>
      </c>
      <c r="H178" s="353">
        <v>7.6</v>
      </c>
      <c r="J178" s="139"/>
    </row>
    <row r="179" spans="1:12" s="96" customFormat="1" ht="12.75">
      <c r="A179" s="137"/>
      <c r="B179" s="474" t="s">
        <v>81</v>
      </c>
      <c r="C179" s="763" t="s">
        <v>10153</v>
      </c>
      <c r="D179" s="764"/>
      <c r="E179" s="764"/>
      <c r="F179" s="764"/>
      <c r="G179" s="764"/>
      <c r="H179" s="765"/>
      <c r="J179" s="97"/>
    </row>
    <row r="180" spans="1:12" s="96" customFormat="1" ht="12.75">
      <c r="A180" s="137"/>
      <c r="B180" s="475"/>
      <c r="C180" s="303"/>
      <c r="D180" s="176"/>
      <c r="E180" s="176"/>
      <c r="F180" s="176"/>
      <c r="G180" s="176"/>
      <c r="H180" s="350"/>
      <c r="J180" s="97"/>
    </row>
    <row r="181" spans="1:12" s="270" customFormat="1" ht="89.25">
      <c r="A181" s="269"/>
      <c r="B181" s="894" t="s">
        <v>9941</v>
      </c>
      <c r="C181" s="889" t="s">
        <v>9935</v>
      </c>
      <c r="D181" s="890" t="s">
        <v>52</v>
      </c>
      <c r="E181" s="890" t="s">
        <v>112</v>
      </c>
      <c r="F181" s="891"/>
      <c r="G181" s="892"/>
      <c r="H181" s="892">
        <v>33.060655000000004</v>
      </c>
      <c r="J181" s="271"/>
    </row>
    <row r="182" spans="1:12" s="101" customFormat="1" ht="12.75">
      <c r="A182" s="148" t="s">
        <v>3182</v>
      </c>
      <c r="B182" s="473">
        <v>3768</v>
      </c>
      <c r="C182" s="351" t="s">
        <v>6316</v>
      </c>
      <c r="D182" s="350" t="s">
        <v>123</v>
      </c>
      <c r="E182" s="350" t="s">
        <v>3161</v>
      </c>
      <c r="F182" s="268" t="s">
        <v>9936</v>
      </c>
      <c r="G182" s="353" t="s">
        <v>14137</v>
      </c>
      <c r="H182" s="353">
        <v>1.6115000000000002</v>
      </c>
      <c r="J182" s="139"/>
    </row>
    <row r="183" spans="1:12" s="101" customFormat="1" ht="25.5">
      <c r="A183" s="348" t="s">
        <v>13</v>
      </c>
      <c r="B183" s="474" t="s">
        <v>21954</v>
      </c>
      <c r="C183" s="351" t="s">
        <v>21990</v>
      </c>
      <c r="D183" s="350" t="s">
        <v>123</v>
      </c>
      <c r="E183" s="350" t="s">
        <v>4</v>
      </c>
      <c r="F183" s="268" t="s">
        <v>9937</v>
      </c>
      <c r="G183" s="353">
        <v>34.9</v>
      </c>
      <c r="H183" s="353">
        <v>1.5355999999999999</v>
      </c>
      <c r="J183" s="139" t="s">
        <v>21949</v>
      </c>
    </row>
    <row r="184" spans="1:12" s="101" customFormat="1" ht="38.25">
      <c r="A184" s="148" t="s">
        <v>3182</v>
      </c>
      <c r="B184" s="473">
        <v>153</v>
      </c>
      <c r="C184" s="351" t="s">
        <v>7409</v>
      </c>
      <c r="D184" s="350" t="s">
        <v>123</v>
      </c>
      <c r="E184" s="350" t="s">
        <v>3166</v>
      </c>
      <c r="F184" s="268">
        <v>0.15870000000000001</v>
      </c>
      <c r="G184" s="353" t="s">
        <v>17841</v>
      </c>
      <c r="H184" s="353">
        <v>13.656135000000001</v>
      </c>
      <c r="J184" s="139"/>
    </row>
    <row r="185" spans="1:12" s="229" customFormat="1" ht="76.5">
      <c r="A185" s="228" t="s">
        <v>13</v>
      </c>
      <c r="B185" s="473" t="s">
        <v>3609</v>
      </c>
      <c r="C185" s="351" t="s">
        <v>13770</v>
      </c>
      <c r="D185" s="350" t="s">
        <v>123</v>
      </c>
      <c r="E185" s="350" t="s">
        <v>4</v>
      </c>
      <c r="F185" s="268">
        <v>0.1512</v>
      </c>
      <c r="G185" s="353">
        <v>58.166666666666664</v>
      </c>
      <c r="H185" s="353">
        <v>8.7948000000000004</v>
      </c>
      <c r="J185" s="230"/>
    </row>
    <row r="186" spans="1:12" s="229" customFormat="1" ht="25.5">
      <c r="A186" s="228" t="s">
        <v>13</v>
      </c>
      <c r="B186" s="473" t="s">
        <v>3610</v>
      </c>
      <c r="C186" s="351" t="s">
        <v>9945</v>
      </c>
      <c r="D186" s="350" t="s">
        <v>123</v>
      </c>
      <c r="E186" s="350" t="s">
        <v>4</v>
      </c>
      <c r="F186" s="268">
        <v>1.5120000000000001E-2</v>
      </c>
      <c r="G186" s="353">
        <v>19.75</v>
      </c>
      <c r="H186" s="353">
        <v>0.29862000000000005</v>
      </c>
      <c r="J186" s="230"/>
    </row>
    <row r="187" spans="1:12" s="101" customFormat="1" ht="12.75">
      <c r="A187" s="148" t="s">
        <v>3180</v>
      </c>
      <c r="B187" s="473">
        <v>88310</v>
      </c>
      <c r="C187" s="351" t="s">
        <v>142</v>
      </c>
      <c r="D187" s="350" t="s">
        <v>12034</v>
      </c>
      <c r="E187" s="350" t="s">
        <v>122</v>
      </c>
      <c r="F187" s="268" t="s">
        <v>9938</v>
      </c>
      <c r="G187" s="353" t="s">
        <v>12843</v>
      </c>
      <c r="H187" s="353">
        <v>5.2268999999999997</v>
      </c>
      <c r="J187" s="139"/>
    </row>
    <row r="188" spans="1:12" s="101" customFormat="1" ht="25.5">
      <c r="A188" s="148" t="s">
        <v>3180</v>
      </c>
      <c r="B188" s="473">
        <v>88316</v>
      </c>
      <c r="C188" s="351" t="s">
        <v>53</v>
      </c>
      <c r="D188" s="350" t="s">
        <v>12034</v>
      </c>
      <c r="E188" s="350" t="s">
        <v>122</v>
      </c>
      <c r="F188" s="268" t="s">
        <v>9939</v>
      </c>
      <c r="G188" s="353" t="s">
        <v>19918</v>
      </c>
      <c r="H188" s="353">
        <v>1.9371</v>
      </c>
      <c r="J188" s="139"/>
    </row>
    <row r="189" spans="1:12" s="101" customFormat="1" ht="15.75" customHeight="1">
      <c r="A189" s="148"/>
      <c r="B189" s="473" t="s">
        <v>81</v>
      </c>
      <c r="C189" s="767" t="s">
        <v>9940</v>
      </c>
      <c r="D189" s="768"/>
      <c r="E189" s="768"/>
      <c r="F189" s="768"/>
      <c r="G189" s="768"/>
      <c r="H189" s="769"/>
      <c r="J189" s="139"/>
    </row>
    <row r="190" spans="1:12" s="96" customFormat="1" ht="12.75">
      <c r="A190" s="137"/>
      <c r="B190" s="475"/>
      <c r="C190" s="303"/>
      <c r="D190" s="176"/>
      <c r="E190" s="176"/>
      <c r="F190" s="176"/>
      <c r="G190" s="176"/>
      <c r="H190" s="350"/>
      <c r="J190" s="97"/>
    </row>
    <row r="191" spans="1:12" s="96" customFormat="1" ht="45">
      <c r="A191" s="357"/>
      <c r="B191" s="894" t="s">
        <v>3623</v>
      </c>
      <c r="C191" s="895" t="s">
        <v>10225</v>
      </c>
      <c r="D191" s="883" t="s">
        <v>52</v>
      </c>
      <c r="E191" s="890" t="s">
        <v>112</v>
      </c>
      <c r="F191" s="891"/>
      <c r="G191" s="892"/>
      <c r="H191" s="892">
        <v>184.06796874999998</v>
      </c>
      <c r="J191" s="97"/>
    </row>
    <row r="192" spans="1:12" s="96" customFormat="1" ht="25.5">
      <c r="A192" s="358" t="s">
        <v>3182</v>
      </c>
      <c r="B192" s="474">
        <v>666</v>
      </c>
      <c r="C192" s="424" t="s">
        <v>5562</v>
      </c>
      <c r="D192" s="350" t="s">
        <v>123</v>
      </c>
      <c r="E192" s="350" t="s">
        <v>3161</v>
      </c>
      <c r="F192" s="173">
        <v>6.2499999999999991</v>
      </c>
      <c r="G192" s="353" t="s">
        <v>16807</v>
      </c>
      <c r="H192" s="353">
        <v>125.56249999999999</v>
      </c>
      <c r="J192" s="97"/>
      <c r="L192" s="363"/>
    </row>
    <row r="193" spans="1:11" s="96" customFormat="1" ht="25.5">
      <c r="A193" s="358" t="s">
        <v>3180</v>
      </c>
      <c r="B193" s="474">
        <v>88309</v>
      </c>
      <c r="C193" s="351" t="s">
        <v>54</v>
      </c>
      <c r="D193" s="350" t="s">
        <v>12034</v>
      </c>
      <c r="E193" s="350" t="s">
        <v>122</v>
      </c>
      <c r="F193" s="173">
        <v>1.3281249999999998</v>
      </c>
      <c r="G193" s="353" t="s">
        <v>21795</v>
      </c>
      <c r="H193" s="353">
        <v>31.742187499999993</v>
      </c>
      <c r="J193" s="97"/>
    </row>
    <row r="194" spans="1:11" s="96" customFormat="1" ht="25.5">
      <c r="A194" s="358" t="s">
        <v>3180</v>
      </c>
      <c r="B194" s="474">
        <v>88316</v>
      </c>
      <c r="C194" s="351" t="s">
        <v>53</v>
      </c>
      <c r="D194" s="350" t="s">
        <v>12034</v>
      </c>
      <c r="E194" s="350" t="s">
        <v>122</v>
      </c>
      <c r="F194" s="173">
        <v>1.3281249999999998</v>
      </c>
      <c r="G194" s="353" t="s">
        <v>19918</v>
      </c>
      <c r="H194" s="353">
        <v>23.388281249999995</v>
      </c>
      <c r="J194" s="97"/>
      <c r="K194" s="363"/>
    </row>
    <row r="195" spans="1:11" s="96" customFormat="1" ht="38.25">
      <c r="A195" s="358" t="s">
        <v>3180</v>
      </c>
      <c r="B195" s="474">
        <v>88631</v>
      </c>
      <c r="C195" s="351" t="s">
        <v>12005</v>
      </c>
      <c r="D195" s="350" t="s">
        <v>145</v>
      </c>
      <c r="E195" s="350" t="s">
        <v>125</v>
      </c>
      <c r="F195" s="173">
        <v>7.499999999999998E-3</v>
      </c>
      <c r="G195" s="353" t="s">
        <v>21696</v>
      </c>
      <c r="H195" s="353">
        <v>3.3749999999999991</v>
      </c>
      <c r="I195" s="173"/>
      <c r="J195" s="97"/>
    </row>
    <row r="196" spans="1:11" s="96" customFormat="1" ht="12.75">
      <c r="A196" s="357"/>
      <c r="B196" s="474" t="s">
        <v>81</v>
      </c>
      <c r="C196" s="763" t="s">
        <v>10226</v>
      </c>
      <c r="D196" s="764"/>
      <c r="E196" s="764"/>
      <c r="F196" s="764"/>
      <c r="G196" s="764"/>
      <c r="H196" s="765"/>
      <c r="J196" s="97"/>
    </row>
    <row r="197" spans="1:11" s="96" customFormat="1" ht="12.75">
      <c r="A197" s="137"/>
      <c r="B197" s="475"/>
      <c r="C197" s="303"/>
      <c r="D197" s="176"/>
      <c r="E197" s="176"/>
      <c r="F197" s="176"/>
      <c r="G197" s="176"/>
      <c r="H197" s="350"/>
      <c r="J197" s="97"/>
    </row>
    <row r="198" spans="1:11" s="344" customFormat="1" ht="45">
      <c r="A198" s="360"/>
      <c r="B198" s="894" t="s">
        <v>3624</v>
      </c>
      <c r="C198" s="896" t="s">
        <v>10439</v>
      </c>
      <c r="D198" s="883" t="s">
        <v>52</v>
      </c>
      <c r="E198" s="890" t="s">
        <v>3161</v>
      </c>
      <c r="F198" s="891"/>
      <c r="G198" s="892"/>
      <c r="H198" s="892">
        <v>1550.0816100000002</v>
      </c>
      <c r="J198" s="345"/>
    </row>
    <row r="199" spans="1:11" s="344" customFormat="1" ht="38.25">
      <c r="A199" s="361" t="s">
        <v>3182</v>
      </c>
      <c r="B199" s="476">
        <v>34713</v>
      </c>
      <c r="C199" s="423" t="s">
        <v>7211</v>
      </c>
      <c r="D199" s="350" t="s">
        <v>123</v>
      </c>
      <c r="E199" s="350" t="s">
        <v>3163</v>
      </c>
      <c r="F199" s="362">
        <v>6.237000000000001</v>
      </c>
      <c r="G199" s="353" t="s">
        <v>17687</v>
      </c>
      <c r="H199" s="412">
        <v>1206.1734300000001</v>
      </c>
      <c r="I199" s="344" t="s">
        <v>10438</v>
      </c>
      <c r="J199" s="345"/>
    </row>
    <row r="200" spans="1:11" s="344" customFormat="1" ht="25.5">
      <c r="A200" s="361" t="s">
        <v>3180</v>
      </c>
      <c r="B200" s="476">
        <v>88309</v>
      </c>
      <c r="C200" s="351" t="s">
        <v>54</v>
      </c>
      <c r="D200" s="350" t="s">
        <v>12034</v>
      </c>
      <c r="E200" s="350" t="s">
        <v>122</v>
      </c>
      <c r="F200" s="362">
        <v>9.355500000000001</v>
      </c>
      <c r="G200" s="353" t="s">
        <v>21795</v>
      </c>
      <c r="H200" s="412">
        <v>223.59645</v>
      </c>
      <c r="J200" s="345"/>
    </row>
    <row r="201" spans="1:11" s="344" customFormat="1" ht="25.5">
      <c r="A201" s="361" t="s">
        <v>3180</v>
      </c>
      <c r="B201" s="476">
        <v>88316</v>
      </c>
      <c r="C201" s="351" t="s">
        <v>53</v>
      </c>
      <c r="D201" s="350" t="s">
        <v>12034</v>
      </c>
      <c r="E201" s="350" t="s">
        <v>122</v>
      </c>
      <c r="F201" s="362">
        <v>6.237000000000001</v>
      </c>
      <c r="G201" s="353" t="s">
        <v>19918</v>
      </c>
      <c r="H201" s="412">
        <v>109.83357000000001</v>
      </c>
      <c r="J201" s="345"/>
    </row>
    <row r="202" spans="1:11" s="344" customFormat="1" ht="51">
      <c r="A202" s="361" t="s">
        <v>3180</v>
      </c>
      <c r="B202" s="476">
        <v>88626</v>
      </c>
      <c r="C202" s="351" t="s">
        <v>12001</v>
      </c>
      <c r="D202" s="350" t="s">
        <v>145</v>
      </c>
      <c r="E202" s="350" t="s">
        <v>125</v>
      </c>
      <c r="F202" s="362">
        <v>2.4948000000000005E-2</v>
      </c>
      <c r="G202" s="353" t="s">
        <v>21691</v>
      </c>
      <c r="H202" s="412">
        <v>10.478160000000003</v>
      </c>
      <c r="J202" s="345"/>
    </row>
    <row r="203" spans="1:11" s="344" customFormat="1" ht="12.75">
      <c r="A203" s="360"/>
      <c r="B203" s="474" t="s">
        <v>81</v>
      </c>
      <c r="C203" s="763" t="s">
        <v>10238</v>
      </c>
      <c r="D203" s="764"/>
      <c r="E203" s="764"/>
      <c r="F203" s="764"/>
      <c r="G203" s="764"/>
      <c r="H203" s="765"/>
      <c r="J203" s="345"/>
    </row>
    <row r="204" spans="1:11" s="344" customFormat="1" ht="12.75">
      <c r="A204" s="360"/>
      <c r="B204" s="475"/>
      <c r="C204" s="303"/>
      <c r="D204" s="176"/>
      <c r="E204" s="176"/>
      <c r="F204" s="176"/>
      <c r="G204" s="176"/>
      <c r="H204" s="350"/>
      <c r="J204" s="345"/>
    </row>
    <row r="205" spans="1:11" s="344" customFormat="1" ht="60">
      <c r="A205" s="360"/>
      <c r="B205" s="894" t="s">
        <v>3628</v>
      </c>
      <c r="C205" s="895" t="s">
        <v>10504</v>
      </c>
      <c r="D205" s="883" t="s">
        <v>52</v>
      </c>
      <c r="E205" s="890" t="s">
        <v>3161</v>
      </c>
      <c r="F205" s="891"/>
      <c r="G205" s="892"/>
      <c r="H205" s="892">
        <v>1201.9488764</v>
      </c>
      <c r="J205" s="345"/>
    </row>
    <row r="206" spans="1:11" s="344" customFormat="1" ht="51">
      <c r="A206" s="361" t="s">
        <v>13</v>
      </c>
      <c r="B206" s="477" t="s">
        <v>10498</v>
      </c>
      <c r="C206" s="423" t="s">
        <v>13522</v>
      </c>
      <c r="D206" s="350" t="s">
        <v>123</v>
      </c>
      <c r="E206" s="350" t="s">
        <v>58</v>
      </c>
      <c r="F206" s="173">
        <v>1</v>
      </c>
      <c r="G206" s="353">
        <v>995</v>
      </c>
      <c r="H206" s="353">
        <v>995</v>
      </c>
      <c r="I206" s="344" t="s">
        <v>10503</v>
      </c>
      <c r="J206" s="345"/>
    </row>
    <row r="207" spans="1:11" s="344" customFormat="1" ht="25.5">
      <c r="A207" s="361" t="s">
        <v>3180</v>
      </c>
      <c r="B207" s="474">
        <v>88309</v>
      </c>
      <c r="C207" s="351" t="s">
        <v>54</v>
      </c>
      <c r="D207" s="350" t="s">
        <v>12034</v>
      </c>
      <c r="E207" s="350" t="s">
        <v>122</v>
      </c>
      <c r="F207" s="173">
        <v>1.5120000000000002</v>
      </c>
      <c r="G207" s="353" t="s">
        <v>21795</v>
      </c>
      <c r="H207" s="353">
        <v>36.136800000000001</v>
      </c>
      <c r="J207" s="345"/>
    </row>
    <row r="208" spans="1:11" s="344" customFormat="1" ht="25.5">
      <c r="A208" s="361" t="s">
        <v>3180</v>
      </c>
      <c r="B208" s="474">
        <v>88315</v>
      </c>
      <c r="C208" s="351" t="s">
        <v>124</v>
      </c>
      <c r="D208" s="350" t="s">
        <v>12034</v>
      </c>
      <c r="E208" s="350" t="s">
        <v>122</v>
      </c>
      <c r="F208" s="173">
        <v>3.0240000000000005</v>
      </c>
      <c r="G208" s="353" t="s">
        <v>18336</v>
      </c>
      <c r="H208" s="353">
        <v>71.910720000000012</v>
      </c>
      <c r="J208" s="345"/>
    </row>
    <row r="209" spans="1:10" s="344" customFormat="1" ht="25.5">
      <c r="A209" s="361" t="s">
        <v>3180</v>
      </c>
      <c r="B209" s="474">
        <v>88316</v>
      </c>
      <c r="C209" s="351" t="s">
        <v>53</v>
      </c>
      <c r="D209" s="350" t="s">
        <v>12034</v>
      </c>
      <c r="E209" s="350" t="s">
        <v>122</v>
      </c>
      <c r="F209" s="173">
        <v>5.2920000000000007</v>
      </c>
      <c r="G209" s="353" t="s">
        <v>19918</v>
      </c>
      <c r="H209" s="353">
        <v>93.192120000000003</v>
      </c>
      <c r="J209" s="345"/>
    </row>
    <row r="210" spans="1:10" s="344" customFormat="1" ht="51">
      <c r="A210" s="361" t="s">
        <v>3180</v>
      </c>
      <c r="B210" s="474">
        <v>88627</v>
      </c>
      <c r="C210" s="351" t="s">
        <v>12002</v>
      </c>
      <c r="D210" s="350" t="s">
        <v>145</v>
      </c>
      <c r="E210" s="350" t="s">
        <v>125</v>
      </c>
      <c r="F210" s="173">
        <v>1.1340000000000001E-2</v>
      </c>
      <c r="G210" s="353" t="s">
        <v>21692</v>
      </c>
      <c r="H210" s="353">
        <v>5.7092364</v>
      </c>
      <c r="J210" s="345"/>
    </row>
    <row r="211" spans="1:10" s="344" customFormat="1" ht="25.5" customHeight="1">
      <c r="A211" s="360"/>
      <c r="B211" s="474" t="s">
        <v>81</v>
      </c>
      <c r="C211" s="763" t="s">
        <v>10239</v>
      </c>
      <c r="D211" s="764"/>
      <c r="E211" s="764"/>
      <c r="F211" s="764"/>
      <c r="G211" s="764"/>
      <c r="H211" s="765"/>
      <c r="J211" s="345"/>
    </row>
    <row r="212" spans="1:10" s="344" customFormat="1" ht="12.75">
      <c r="A212" s="360"/>
      <c r="B212" s="475"/>
      <c r="C212" s="303"/>
      <c r="D212" s="176"/>
      <c r="E212" s="176"/>
      <c r="F212" s="176"/>
      <c r="G212" s="176"/>
      <c r="H212" s="350"/>
      <c r="J212" s="345"/>
    </row>
    <row r="213" spans="1:10" s="344" customFormat="1" ht="30">
      <c r="A213" s="360"/>
      <c r="B213" s="894" t="s">
        <v>3629</v>
      </c>
      <c r="C213" s="895" t="s">
        <v>10244</v>
      </c>
      <c r="D213" s="883" t="s">
        <v>52</v>
      </c>
      <c r="E213" s="890" t="s">
        <v>3161</v>
      </c>
      <c r="F213" s="891"/>
      <c r="G213" s="892"/>
      <c r="H213" s="892">
        <v>8547.4744134600005</v>
      </c>
      <c r="J213" s="345"/>
    </row>
    <row r="214" spans="1:10" s="344" customFormat="1" ht="25.5">
      <c r="A214" s="361" t="s">
        <v>13</v>
      </c>
      <c r="B214" s="477" t="s">
        <v>10528</v>
      </c>
      <c r="C214" s="423" t="s">
        <v>13536</v>
      </c>
      <c r="D214" s="350" t="s">
        <v>123</v>
      </c>
      <c r="E214" s="350" t="s">
        <v>58</v>
      </c>
      <c r="F214" s="173">
        <v>1</v>
      </c>
      <c r="G214" s="353">
        <v>8324.76</v>
      </c>
      <c r="H214" s="353">
        <v>8324.76</v>
      </c>
      <c r="I214" s="344" t="s">
        <v>10529</v>
      </c>
      <c r="J214" s="345"/>
    </row>
    <row r="215" spans="1:10" s="344" customFormat="1" ht="25.5">
      <c r="A215" s="361" t="s">
        <v>3180</v>
      </c>
      <c r="B215" s="474">
        <v>88309</v>
      </c>
      <c r="C215" s="351" t="s">
        <v>54</v>
      </c>
      <c r="D215" s="350" t="s">
        <v>12034</v>
      </c>
      <c r="E215" s="350" t="s">
        <v>122</v>
      </c>
      <c r="F215" s="173">
        <v>6.3617400000000002</v>
      </c>
      <c r="G215" s="353" t="s">
        <v>21795</v>
      </c>
      <c r="H215" s="353">
        <v>152.04558599999999</v>
      </c>
      <c r="J215" s="345"/>
    </row>
    <row r="216" spans="1:10" s="344" customFormat="1" ht="25.5">
      <c r="A216" s="361" t="s">
        <v>3180</v>
      </c>
      <c r="B216" s="474">
        <v>88316</v>
      </c>
      <c r="C216" s="351" t="s">
        <v>53</v>
      </c>
      <c r="D216" s="350" t="s">
        <v>12034</v>
      </c>
      <c r="E216" s="350" t="s">
        <v>122</v>
      </c>
      <c r="F216" s="173">
        <v>3.1808700000000001</v>
      </c>
      <c r="G216" s="353" t="s">
        <v>19918</v>
      </c>
      <c r="H216" s="353">
        <v>56.015120699999997</v>
      </c>
      <c r="J216" s="345"/>
    </row>
    <row r="217" spans="1:10" s="344" customFormat="1" ht="51">
      <c r="A217" s="361" t="s">
        <v>3180</v>
      </c>
      <c r="B217" s="474">
        <v>88627</v>
      </c>
      <c r="C217" s="351" t="s">
        <v>12002</v>
      </c>
      <c r="D217" s="350" t="s">
        <v>145</v>
      </c>
      <c r="E217" s="350" t="s">
        <v>125</v>
      </c>
      <c r="F217" s="173">
        <v>2.9106000000000003E-2</v>
      </c>
      <c r="G217" s="353" t="s">
        <v>21692</v>
      </c>
      <c r="H217" s="353">
        <v>14.65370676</v>
      </c>
      <c r="J217" s="345"/>
    </row>
    <row r="218" spans="1:10" s="344" customFormat="1" ht="12.75">
      <c r="A218" s="360"/>
      <c r="B218" s="474" t="s">
        <v>81</v>
      </c>
      <c r="C218" s="763" t="s">
        <v>10518</v>
      </c>
      <c r="D218" s="764"/>
      <c r="E218" s="764"/>
      <c r="F218" s="764"/>
      <c r="G218" s="764"/>
      <c r="H218" s="765"/>
      <c r="J218" s="345"/>
    </row>
    <row r="219" spans="1:10" s="344" customFormat="1" ht="12.75">
      <c r="A219" s="360"/>
      <c r="B219" s="475"/>
      <c r="C219" s="303"/>
      <c r="D219" s="176"/>
      <c r="E219" s="176"/>
      <c r="F219" s="176"/>
      <c r="G219" s="176"/>
      <c r="H219" s="350"/>
      <c r="J219" s="345"/>
    </row>
    <row r="220" spans="1:10" s="344" customFormat="1" ht="45">
      <c r="A220" s="360"/>
      <c r="B220" s="894" t="s">
        <v>3630</v>
      </c>
      <c r="C220" s="895" t="s">
        <v>10243</v>
      </c>
      <c r="D220" s="883" t="s">
        <v>52</v>
      </c>
      <c r="E220" s="890" t="s">
        <v>3161</v>
      </c>
      <c r="F220" s="891"/>
      <c r="G220" s="892"/>
      <c r="H220" s="892">
        <v>146.7381</v>
      </c>
      <c r="J220" s="345"/>
    </row>
    <row r="221" spans="1:10" s="344" customFormat="1" ht="51">
      <c r="A221" s="361" t="s">
        <v>3182</v>
      </c>
      <c r="B221" s="474">
        <v>34377</v>
      </c>
      <c r="C221" s="424" t="s">
        <v>6022</v>
      </c>
      <c r="D221" s="350" t="s">
        <v>123</v>
      </c>
      <c r="E221" s="350" t="s">
        <v>3161</v>
      </c>
      <c r="F221" s="173">
        <v>0.4</v>
      </c>
      <c r="G221" s="353" t="s">
        <v>17061</v>
      </c>
      <c r="H221" s="353">
        <v>82.656000000000006</v>
      </c>
      <c r="J221" s="345" t="s">
        <v>21950</v>
      </c>
    </row>
    <row r="222" spans="1:10" s="344" customFormat="1" ht="25.5">
      <c r="A222" s="361" t="s">
        <v>3180</v>
      </c>
      <c r="B222" s="474">
        <v>88309</v>
      </c>
      <c r="C222" s="351" t="s">
        <v>54</v>
      </c>
      <c r="D222" s="350" t="s">
        <v>12034</v>
      </c>
      <c r="E222" s="350" t="s">
        <v>122</v>
      </c>
      <c r="F222" s="173">
        <v>1.8324000000000003</v>
      </c>
      <c r="G222" s="353" t="s">
        <v>21795</v>
      </c>
      <c r="H222" s="353">
        <v>43.794360000000005</v>
      </c>
      <c r="J222" s="345"/>
    </row>
    <row r="223" spans="1:10" s="344" customFormat="1" ht="25.5">
      <c r="A223" s="361" t="s">
        <v>3180</v>
      </c>
      <c r="B223" s="474">
        <v>88316</v>
      </c>
      <c r="C223" s="351" t="s">
        <v>53</v>
      </c>
      <c r="D223" s="350" t="s">
        <v>12034</v>
      </c>
      <c r="E223" s="350" t="s">
        <v>122</v>
      </c>
      <c r="F223" s="173">
        <v>0.91639999999999999</v>
      </c>
      <c r="G223" s="353" t="s">
        <v>19918</v>
      </c>
      <c r="H223" s="353">
        <v>16.137803999999999</v>
      </c>
      <c r="J223" s="345"/>
    </row>
    <row r="224" spans="1:10" s="344" customFormat="1" ht="38.25">
      <c r="A224" s="361" t="s">
        <v>3180</v>
      </c>
      <c r="B224" s="474">
        <v>88629</v>
      </c>
      <c r="C224" s="351" t="s">
        <v>12004</v>
      </c>
      <c r="D224" s="350" t="s">
        <v>145</v>
      </c>
      <c r="E224" s="350" t="s">
        <v>125</v>
      </c>
      <c r="F224" s="173">
        <v>8.4000000000000012E-3</v>
      </c>
      <c r="G224" s="353" t="s">
        <v>21694</v>
      </c>
      <c r="H224" s="353">
        <v>4.1499360000000012</v>
      </c>
      <c r="J224" s="345"/>
    </row>
    <row r="225" spans="1:10" s="344" customFormat="1" ht="12.75">
      <c r="A225" s="361"/>
      <c r="B225" s="474"/>
      <c r="C225" s="365"/>
      <c r="D225" s="176"/>
      <c r="E225" s="176"/>
      <c r="F225" s="366"/>
      <c r="G225" s="367"/>
      <c r="H225" s="353"/>
      <c r="J225" s="345"/>
    </row>
    <row r="226" spans="1:10" s="344" customFormat="1" ht="12.75">
      <c r="A226" s="360"/>
      <c r="B226" s="474" t="s">
        <v>81</v>
      </c>
      <c r="C226" s="763" t="s">
        <v>10242</v>
      </c>
      <c r="D226" s="764"/>
      <c r="E226" s="764"/>
      <c r="F226" s="764"/>
      <c r="G226" s="764"/>
      <c r="H226" s="765"/>
      <c r="J226" s="345"/>
    </row>
    <row r="227" spans="1:10" s="344" customFormat="1" ht="12.75">
      <c r="A227" s="360"/>
      <c r="B227" s="475"/>
      <c r="C227" s="303"/>
      <c r="D227" s="176"/>
      <c r="E227" s="176"/>
      <c r="F227" s="176"/>
      <c r="G227" s="176"/>
      <c r="H227" s="350"/>
      <c r="J227" s="345"/>
    </row>
    <row r="228" spans="1:10" s="344" customFormat="1" ht="45">
      <c r="A228" s="360"/>
      <c r="B228" s="894" t="s">
        <v>3631</v>
      </c>
      <c r="C228" s="895" t="s">
        <v>10505</v>
      </c>
      <c r="D228" s="883" t="s">
        <v>52</v>
      </c>
      <c r="E228" s="890" t="s">
        <v>3161</v>
      </c>
      <c r="F228" s="891"/>
      <c r="G228" s="892"/>
      <c r="H228" s="892">
        <v>1141.5545568000002</v>
      </c>
      <c r="J228" s="345"/>
    </row>
    <row r="229" spans="1:10" s="344" customFormat="1" ht="51">
      <c r="A229" s="361" t="s">
        <v>13</v>
      </c>
      <c r="B229" s="477" t="s">
        <v>10501</v>
      </c>
      <c r="C229" s="423" t="s">
        <v>13528</v>
      </c>
      <c r="D229" s="350" t="s">
        <v>123</v>
      </c>
      <c r="E229" s="350" t="s">
        <v>58</v>
      </c>
      <c r="F229" s="173">
        <v>1</v>
      </c>
      <c r="G229" s="353">
        <v>957.6</v>
      </c>
      <c r="H229" s="353">
        <v>957.6</v>
      </c>
      <c r="I229" s="344" t="s">
        <v>10503</v>
      </c>
      <c r="J229" s="345"/>
    </row>
    <row r="230" spans="1:10" s="344" customFormat="1" ht="25.5">
      <c r="A230" s="361" t="s">
        <v>3180</v>
      </c>
      <c r="B230" s="474">
        <v>88309</v>
      </c>
      <c r="C230" s="351" t="s">
        <v>54</v>
      </c>
      <c r="D230" s="350" t="s">
        <v>12034</v>
      </c>
      <c r="E230" s="350" t="s">
        <v>122</v>
      </c>
      <c r="F230" s="173">
        <v>1.3440000000000003</v>
      </c>
      <c r="G230" s="353" t="s">
        <v>21795</v>
      </c>
      <c r="H230" s="353">
        <v>32.121600000000008</v>
      </c>
      <c r="J230" s="345"/>
    </row>
    <row r="231" spans="1:10" s="344" customFormat="1" ht="25.5">
      <c r="A231" s="361" t="s">
        <v>3180</v>
      </c>
      <c r="B231" s="474">
        <v>88315</v>
      </c>
      <c r="C231" s="351" t="s">
        <v>124</v>
      </c>
      <c r="D231" s="350" t="s">
        <v>12034</v>
      </c>
      <c r="E231" s="350" t="s">
        <v>122</v>
      </c>
      <c r="F231" s="173">
        <v>2.6880000000000006</v>
      </c>
      <c r="G231" s="353" t="s">
        <v>18336</v>
      </c>
      <c r="H231" s="353">
        <v>63.92064000000002</v>
      </c>
      <c r="J231" s="345"/>
    </row>
    <row r="232" spans="1:10" s="344" customFormat="1" ht="25.5">
      <c r="A232" s="361" t="s">
        <v>3180</v>
      </c>
      <c r="B232" s="474">
        <v>88316</v>
      </c>
      <c r="C232" s="351" t="s">
        <v>53</v>
      </c>
      <c r="D232" s="350" t="s">
        <v>12034</v>
      </c>
      <c r="E232" s="350" t="s">
        <v>122</v>
      </c>
      <c r="F232" s="173">
        <v>4.7039999999999997</v>
      </c>
      <c r="G232" s="353" t="s">
        <v>19918</v>
      </c>
      <c r="H232" s="353">
        <v>82.837439999999987</v>
      </c>
      <c r="J232" s="345"/>
    </row>
    <row r="233" spans="1:10" s="344" customFormat="1" ht="51">
      <c r="A233" s="361" t="s">
        <v>3180</v>
      </c>
      <c r="B233" s="474">
        <v>88627</v>
      </c>
      <c r="C233" s="351" t="s">
        <v>12002</v>
      </c>
      <c r="D233" s="350" t="s">
        <v>145</v>
      </c>
      <c r="E233" s="350" t="s">
        <v>125</v>
      </c>
      <c r="F233" s="173">
        <v>1.0080000000000002E-2</v>
      </c>
      <c r="G233" s="353" t="s">
        <v>21692</v>
      </c>
      <c r="H233" s="353">
        <v>5.0748768000000011</v>
      </c>
      <c r="J233" s="345"/>
    </row>
    <row r="234" spans="1:10" s="344" customFormat="1" ht="12.75">
      <c r="A234" s="360"/>
      <c r="B234" s="474" t="s">
        <v>81</v>
      </c>
      <c r="C234" s="763" t="s">
        <v>10239</v>
      </c>
      <c r="D234" s="764"/>
      <c r="E234" s="764"/>
      <c r="F234" s="764"/>
      <c r="G234" s="764"/>
      <c r="H234" s="765"/>
      <c r="J234" s="345"/>
    </row>
    <row r="235" spans="1:10" s="344" customFormat="1" ht="12.75">
      <c r="A235" s="360"/>
      <c r="B235" s="475"/>
      <c r="C235" s="303"/>
      <c r="D235" s="176"/>
      <c r="E235" s="176"/>
      <c r="F235" s="176"/>
      <c r="G235" s="176"/>
      <c r="H235" s="350"/>
      <c r="J235" s="345"/>
    </row>
    <row r="236" spans="1:10" s="344" customFormat="1" ht="45">
      <c r="A236" s="360"/>
      <c r="B236" s="894" t="s">
        <v>9717</v>
      </c>
      <c r="C236" s="895" t="s">
        <v>10506</v>
      </c>
      <c r="D236" s="890" t="s">
        <v>52</v>
      </c>
      <c r="E236" s="890" t="s">
        <v>3161</v>
      </c>
      <c r="F236" s="891"/>
      <c r="G236" s="892"/>
      <c r="H236" s="892">
        <v>3346.3381086000004</v>
      </c>
      <c r="J236" s="345"/>
    </row>
    <row r="237" spans="1:10" s="344" customFormat="1" ht="51">
      <c r="A237" s="361" t="s">
        <v>13</v>
      </c>
      <c r="B237" s="477" t="s">
        <v>10502</v>
      </c>
      <c r="C237" s="423" t="s">
        <v>13529</v>
      </c>
      <c r="D237" s="350" t="s">
        <v>123</v>
      </c>
      <c r="E237" s="350" t="s">
        <v>58</v>
      </c>
      <c r="F237" s="173">
        <v>1</v>
      </c>
      <c r="G237" s="353">
        <v>2691</v>
      </c>
      <c r="H237" s="353">
        <v>2691</v>
      </c>
      <c r="I237" s="344" t="s">
        <v>10503</v>
      </c>
      <c r="J237" s="345"/>
    </row>
    <row r="238" spans="1:10" s="344" customFormat="1" ht="25.5">
      <c r="A238" s="361" t="s">
        <v>3180</v>
      </c>
      <c r="B238" s="474">
        <v>88309</v>
      </c>
      <c r="C238" s="351" t="s">
        <v>54</v>
      </c>
      <c r="D238" s="350" t="s">
        <v>12034</v>
      </c>
      <c r="E238" s="350" t="s">
        <v>122</v>
      </c>
      <c r="F238" s="173">
        <v>4.7880000000000011</v>
      </c>
      <c r="G238" s="353" t="s">
        <v>21795</v>
      </c>
      <c r="H238" s="353">
        <v>114.43320000000001</v>
      </c>
      <c r="J238" s="345"/>
    </row>
    <row r="239" spans="1:10" s="344" customFormat="1" ht="25.5">
      <c r="A239" s="361" t="s">
        <v>3180</v>
      </c>
      <c r="B239" s="474">
        <v>88315</v>
      </c>
      <c r="C239" s="351" t="s">
        <v>124</v>
      </c>
      <c r="D239" s="350" t="s">
        <v>12034</v>
      </c>
      <c r="E239" s="350" t="s">
        <v>122</v>
      </c>
      <c r="F239" s="173">
        <v>9.5760000000000023</v>
      </c>
      <c r="G239" s="353" t="s">
        <v>18336</v>
      </c>
      <c r="H239" s="353">
        <v>227.71728000000007</v>
      </c>
      <c r="J239" s="345"/>
    </row>
    <row r="240" spans="1:10" s="344" customFormat="1" ht="25.5">
      <c r="A240" s="361" t="s">
        <v>3180</v>
      </c>
      <c r="B240" s="474">
        <v>88316</v>
      </c>
      <c r="C240" s="351" t="s">
        <v>53</v>
      </c>
      <c r="D240" s="350" t="s">
        <v>12034</v>
      </c>
      <c r="E240" s="350" t="s">
        <v>122</v>
      </c>
      <c r="F240" s="173">
        <v>16.757999999999999</v>
      </c>
      <c r="G240" s="353" t="s">
        <v>19918</v>
      </c>
      <c r="H240" s="353">
        <v>295.10837999999995</v>
      </c>
      <c r="J240" s="345"/>
    </row>
    <row r="241" spans="1:14" s="344" customFormat="1" ht="51">
      <c r="A241" s="361" t="s">
        <v>3180</v>
      </c>
      <c r="B241" s="474">
        <v>88627</v>
      </c>
      <c r="C241" s="351" t="s">
        <v>12002</v>
      </c>
      <c r="D241" s="350" t="s">
        <v>145</v>
      </c>
      <c r="E241" s="350" t="s">
        <v>125</v>
      </c>
      <c r="F241" s="173">
        <v>3.5910000000000004E-2</v>
      </c>
      <c r="G241" s="353" t="s">
        <v>21692</v>
      </c>
      <c r="H241" s="353">
        <v>18.079248600000003</v>
      </c>
      <c r="J241" s="345"/>
    </row>
    <row r="242" spans="1:14" s="344" customFormat="1" ht="12.75">
      <c r="A242" s="360"/>
      <c r="B242" s="474" t="s">
        <v>81</v>
      </c>
      <c r="C242" s="763" t="s">
        <v>10239</v>
      </c>
      <c r="D242" s="764"/>
      <c r="E242" s="764"/>
      <c r="F242" s="764"/>
      <c r="G242" s="764"/>
      <c r="H242" s="765"/>
      <c r="J242" s="345"/>
    </row>
    <row r="243" spans="1:14" s="344" customFormat="1" ht="12.75">
      <c r="A243" s="360"/>
      <c r="B243" s="475"/>
      <c r="C243" s="303"/>
      <c r="D243" s="176"/>
      <c r="E243" s="176"/>
      <c r="F243" s="176"/>
      <c r="G243" s="176"/>
      <c r="H243" s="350"/>
      <c r="J243" s="345"/>
    </row>
    <row r="244" spans="1:14" s="344" customFormat="1" ht="150">
      <c r="A244" s="360"/>
      <c r="B244" s="894" t="s">
        <v>10248</v>
      </c>
      <c r="C244" s="897" t="s">
        <v>13584</v>
      </c>
      <c r="D244" s="890" t="s">
        <v>52</v>
      </c>
      <c r="E244" s="890" t="s">
        <v>112</v>
      </c>
      <c r="F244" s="891"/>
      <c r="G244" s="892"/>
      <c r="H244" s="892">
        <v>184.38077900070377</v>
      </c>
      <c r="J244" s="345"/>
      <c r="L244" s="98"/>
      <c r="M244" s="98" t="s">
        <v>13582</v>
      </c>
    </row>
    <row r="245" spans="1:14" s="344" customFormat="1" ht="25.5">
      <c r="A245" s="361" t="s">
        <v>3180</v>
      </c>
      <c r="B245" s="474">
        <v>88309</v>
      </c>
      <c r="C245" s="424" t="s">
        <v>54</v>
      </c>
      <c r="D245" s="350" t="s">
        <v>12034</v>
      </c>
      <c r="E245" s="350" t="s">
        <v>122</v>
      </c>
      <c r="F245" s="173">
        <v>0.5</v>
      </c>
      <c r="G245" s="353" t="s">
        <v>21795</v>
      </c>
      <c r="H245" s="353">
        <v>11.95</v>
      </c>
      <c r="J245" s="345"/>
      <c r="L245" s="98">
        <v>43130</v>
      </c>
      <c r="M245" s="98" t="s">
        <v>12462</v>
      </c>
      <c r="N245" s="98">
        <v>0.32</v>
      </c>
    </row>
    <row r="246" spans="1:14" s="344" customFormat="1" ht="25.5">
      <c r="A246" s="361" t="s">
        <v>3180</v>
      </c>
      <c r="B246" s="474">
        <v>88316</v>
      </c>
      <c r="C246" s="351" t="s">
        <v>53</v>
      </c>
      <c r="D246" s="350" t="s">
        <v>12034</v>
      </c>
      <c r="E246" s="350" t="s">
        <v>122</v>
      </c>
      <c r="F246" s="173">
        <v>1</v>
      </c>
      <c r="G246" s="353" t="s">
        <v>19918</v>
      </c>
      <c r="H246" s="353">
        <v>17.61</v>
      </c>
      <c r="J246" s="345"/>
      <c r="L246" s="98">
        <v>5075</v>
      </c>
      <c r="M246" s="98" t="s">
        <v>7260</v>
      </c>
      <c r="N246" s="98">
        <v>0.04</v>
      </c>
    </row>
    <row r="247" spans="1:14" s="344" customFormat="1" ht="25.5">
      <c r="A247" s="361" t="s">
        <v>3180</v>
      </c>
      <c r="B247" s="474">
        <v>88317</v>
      </c>
      <c r="C247" s="351" t="s">
        <v>3015</v>
      </c>
      <c r="D247" s="350" t="s">
        <v>12034</v>
      </c>
      <c r="E247" s="350" t="s">
        <v>122</v>
      </c>
      <c r="F247" s="173">
        <v>1.2</v>
      </c>
      <c r="G247" s="353" t="s">
        <v>15329</v>
      </c>
      <c r="H247" s="353">
        <v>29.327999999999999</v>
      </c>
      <c r="J247" s="345" t="s">
        <v>13580</v>
      </c>
      <c r="L247" s="98">
        <v>6189</v>
      </c>
      <c r="M247" s="98" t="s">
        <v>9150</v>
      </c>
      <c r="N247" s="98">
        <v>4.8000000000000001E-2</v>
      </c>
    </row>
    <row r="248" spans="1:14" s="344" customFormat="1" ht="140.25">
      <c r="A248" s="361" t="s">
        <v>13</v>
      </c>
      <c r="B248" s="477" t="s">
        <v>10507</v>
      </c>
      <c r="C248" s="351" t="s">
        <v>13530</v>
      </c>
      <c r="D248" s="350" t="s">
        <v>123</v>
      </c>
      <c r="E248" s="350" t="s">
        <v>112</v>
      </c>
      <c r="F248" s="173">
        <v>1.1000000000000001</v>
      </c>
      <c r="G248" s="353">
        <v>105.90274454609433</v>
      </c>
      <c r="H248" s="353">
        <v>116.49301900070377</v>
      </c>
      <c r="I248" s="344" t="s">
        <v>10508</v>
      </c>
      <c r="J248" s="345"/>
      <c r="L248" s="98" t="s">
        <v>10507</v>
      </c>
      <c r="M248" s="98" t="s">
        <v>13530</v>
      </c>
      <c r="N248" s="98">
        <v>1.1000000000000001</v>
      </c>
    </row>
    <row r="249" spans="1:14" s="344" customFormat="1" ht="38.25">
      <c r="A249" s="361" t="s">
        <v>3182</v>
      </c>
      <c r="B249" s="474">
        <v>43130</v>
      </c>
      <c r="C249" s="351" t="s">
        <v>12462</v>
      </c>
      <c r="D249" s="350" t="s">
        <v>123</v>
      </c>
      <c r="E249" s="350" t="s">
        <v>3165</v>
      </c>
      <c r="F249" s="173">
        <v>0.23</v>
      </c>
      <c r="G249" s="353" t="s">
        <v>16007</v>
      </c>
      <c r="H249" s="353">
        <v>4.5816000000000008</v>
      </c>
      <c r="J249" s="345"/>
      <c r="L249" s="98">
        <v>88261</v>
      </c>
      <c r="M249" s="98" t="s">
        <v>209</v>
      </c>
      <c r="N249" s="98">
        <v>1</v>
      </c>
    </row>
    <row r="250" spans="1:14" s="344" customFormat="1" ht="38.25">
      <c r="A250" s="361" t="s">
        <v>3180</v>
      </c>
      <c r="B250" s="474">
        <v>93358</v>
      </c>
      <c r="C250" s="351" t="s">
        <v>15403</v>
      </c>
      <c r="D250" s="350" t="s">
        <v>145</v>
      </c>
      <c r="E250" s="350" t="s">
        <v>125</v>
      </c>
      <c r="F250" s="173">
        <v>7.4999999999999997E-3</v>
      </c>
      <c r="G250" s="353" t="s">
        <v>15513</v>
      </c>
      <c r="H250" s="353">
        <v>0.52244999999999997</v>
      </c>
      <c r="J250" s="345"/>
      <c r="L250" s="98">
        <v>88309</v>
      </c>
      <c r="M250" s="98" t="s">
        <v>54</v>
      </c>
      <c r="N250" s="98">
        <v>1</v>
      </c>
    </row>
    <row r="251" spans="1:14" s="344" customFormat="1" ht="51">
      <c r="A251" s="361" t="s">
        <v>3180</v>
      </c>
      <c r="B251" s="474">
        <v>94970</v>
      </c>
      <c r="C251" s="351" t="s">
        <v>14713</v>
      </c>
      <c r="D251" s="350" t="s">
        <v>145</v>
      </c>
      <c r="E251" s="350" t="s">
        <v>125</v>
      </c>
      <c r="F251" s="173">
        <v>7.0000000000000001E-3</v>
      </c>
      <c r="G251" s="353" t="s">
        <v>19793</v>
      </c>
      <c r="H251" s="353">
        <v>2.5877600000000003</v>
      </c>
      <c r="J251" s="345"/>
      <c r="L251" s="98">
        <v>88315</v>
      </c>
      <c r="M251" s="98" t="s">
        <v>124</v>
      </c>
      <c r="N251" s="98">
        <v>0.5</v>
      </c>
    </row>
    <row r="252" spans="1:14" s="344" customFormat="1" ht="38.25">
      <c r="A252" s="361" t="s">
        <v>3180</v>
      </c>
      <c r="B252" s="474">
        <v>92873</v>
      </c>
      <c r="C252" s="351" t="s">
        <v>82</v>
      </c>
      <c r="D252" s="350" t="s">
        <v>145</v>
      </c>
      <c r="E252" s="350" t="s">
        <v>125</v>
      </c>
      <c r="F252" s="173">
        <v>7.0000000000000001E-3</v>
      </c>
      <c r="G252" s="353" t="s">
        <v>19784</v>
      </c>
      <c r="H252" s="353">
        <v>1.3079499999999999</v>
      </c>
      <c r="L252" s="98">
        <v>88316</v>
      </c>
      <c r="M252" s="98" t="s">
        <v>53</v>
      </c>
      <c r="N252" s="98">
        <v>3.38</v>
      </c>
    </row>
    <row r="253" spans="1:14" s="344" customFormat="1" ht="12.75">
      <c r="A253" s="360"/>
      <c r="B253" s="474" t="s">
        <v>81</v>
      </c>
      <c r="C253" s="763" t="s">
        <v>13583</v>
      </c>
      <c r="D253" s="764"/>
      <c r="E253" s="764"/>
      <c r="F253" s="764"/>
      <c r="G253" s="764"/>
      <c r="H253" s="765"/>
      <c r="J253" s="345" t="s">
        <v>13581</v>
      </c>
      <c r="L253" s="98">
        <v>94970</v>
      </c>
      <c r="M253" s="98" t="s">
        <v>1396</v>
      </c>
      <c r="N253" s="98">
        <v>1.7999999999999999E-2</v>
      </c>
    </row>
    <row r="254" spans="1:14" s="344" customFormat="1" ht="12.75">
      <c r="A254" s="360"/>
      <c r="B254" s="475"/>
      <c r="C254" s="303"/>
      <c r="D254" s="176"/>
      <c r="E254" s="176"/>
      <c r="F254" s="176"/>
      <c r="G254" s="176"/>
      <c r="H254" s="350"/>
    </row>
    <row r="255" spans="1:14" s="344" customFormat="1" ht="51">
      <c r="A255" s="347"/>
      <c r="B255" s="894" t="s">
        <v>10407</v>
      </c>
      <c r="C255" s="889" t="s">
        <v>10408</v>
      </c>
      <c r="D255" s="890" t="s">
        <v>145</v>
      </c>
      <c r="E255" s="890" t="s">
        <v>10374</v>
      </c>
      <c r="F255" s="891"/>
      <c r="G255" s="892"/>
      <c r="H255" s="892">
        <v>230.87179999999998</v>
      </c>
      <c r="J255" s="345"/>
    </row>
    <row r="256" spans="1:14" s="344" customFormat="1" ht="25.5">
      <c r="A256" s="348" t="s">
        <v>3182</v>
      </c>
      <c r="B256" s="478">
        <v>3148</v>
      </c>
      <c r="C256" s="351" t="s">
        <v>5808</v>
      </c>
      <c r="D256" s="350" t="s">
        <v>123</v>
      </c>
      <c r="E256" s="350" t="s">
        <v>3161</v>
      </c>
      <c r="F256" s="377">
        <v>0.01</v>
      </c>
      <c r="G256" s="353" t="s">
        <v>14431</v>
      </c>
      <c r="H256" s="353">
        <v>0.14380000000000001</v>
      </c>
      <c r="J256" s="345"/>
    </row>
    <row r="257" spans="1:11" s="344" customFormat="1" ht="22.5">
      <c r="A257" s="228" t="s">
        <v>13</v>
      </c>
      <c r="B257" s="477" t="s">
        <v>10409</v>
      </c>
      <c r="C257" s="351" t="s">
        <v>13503</v>
      </c>
      <c r="D257" s="350" t="s">
        <v>123</v>
      </c>
      <c r="E257" s="350" t="s">
        <v>58</v>
      </c>
      <c r="F257" s="377" t="s">
        <v>10376</v>
      </c>
      <c r="G257" s="353">
        <v>214.6</v>
      </c>
      <c r="H257" s="353">
        <v>214.6</v>
      </c>
      <c r="J257" s="345"/>
    </row>
    <row r="258" spans="1:11" s="344" customFormat="1" ht="25.5">
      <c r="A258" s="348" t="s">
        <v>3180</v>
      </c>
      <c r="B258" s="474">
        <v>88264</v>
      </c>
      <c r="C258" s="351" t="s">
        <v>84</v>
      </c>
      <c r="D258" s="350" t="s">
        <v>12034</v>
      </c>
      <c r="E258" s="350" t="s">
        <v>122</v>
      </c>
      <c r="F258" s="377">
        <v>0.45</v>
      </c>
      <c r="G258" s="353" t="s">
        <v>14863</v>
      </c>
      <c r="H258" s="353">
        <v>10.845000000000001</v>
      </c>
      <c r="J258" s="345"/>
    </row>
    <row r="259" spans="1:11" s="344" customFormat="1" ht="25.5">
      <c r="A259" s="348" t="s">
        <v>3180</v>
      </c>
      <c r="B259" s="474">
        <v>88316</v>
      </c>
      <c r="C259" s="351" t="s">
        <v>53</v>
      </c>
      <c r="D259" s="350" t="s">
        <v>12034</v>
      </c>
      <c r="E259" s="350" t="s">
        <v>122</v>
      </c>
      <c r="F259" s="377">
        <v>0.3</v>
      </c>
      <c r="G259" s="353" t="s">
        <v>19918</v>
      </c>
      <c r="H259" s="353">
        <v>5.2829999999999995</v>
      </c>
      <c r="J259" s="345"/>
    </row>
    <row r="260" spans="1:11" s="344" customFormat="1" ht="12.75">
      <c r="A260" s="347"/>
      <c r="B260" s="474" t="s">
        <v>81</v>
      </c>
      <c r="C260" s="763" t="s">
        <v>10406</v>
      </c>
      <c r="D260" s="764"/>
      <c r="E260" s="764"/>
      <c r="F260" s="764"/>
      <c r="G260" s="764"/>
      <c r="H260" s="765"/>
      <c r="J260" s="345"/>
    </row>
    <row r="261" spans="1:11" s="344" customFormat="1" ht="12.75">
      <c r="A261" s="360"/>
      <c r="B261" s="475"/>
      <c r="C261" s="303"/>
      <c r="D261" s="176"/>
      <c r="E261" s="176"/>
      <c r="F261" s="176"/>
      <c r="G261" s="176"/>
      <c r="H261" s="350"/>
      <c r="J261" s="345"/>
    </row>
    <row r="262" spans="1:11" s="344" customFormat="1" ht="51">
      <c r="A262" s="357"/>
      <c r="B262" s="894" t="s">
        <v>9781</v>
      </c>
      <c r="C262" s="898" t="s">
        <v>10266</v>
      </c>
      <c r="D262" s="890" t="s">
        <v>145</v>
      </c>
      <c r="E262" s="890" t="s">
        <v>5</v>
      </c>
      <c r="F262" s="891"/>
      <c r="G262" s="892"/>
      <c r="H262" s="892">
        <v>245.27189581967212</v>
      </c>
      <c r="J262" s="345"/>
    </row>
    <row r="263" spans="1:11" s="344" customFormat="1" ht="38.25">
      <c r="A263" s="358" t="s">
        <v>3182</v>
      </c>
      <c r="B263" s="474">
        <v>394</v>
      </c>
      <c r="C263" s="351" t="s">
        <v>3687</v>
      </c>
      <c r="D263" s="350" t="s">
        <v>123</v>
      </c>
      <c r="E263" s="350" t="s">
        <v>3161</v>
      </c>
      <c r="F263" s="268">
        <v>2</v>
      </c>
      <c r="G263" s="353" t="s">
        <v>9210</v>
      </c>
      <c r="H263" s="353">
        <v>5.16</v>
      </c>
      <c r="J263" s="345"/>
    </row>
    <row r="264" spans="1:11" s="344" customFormat="1" ht="38.25">
      <c r="A264" s="358" t="s">
        <v>3182</v>
      </c>
      <c r="B264" s="474">
        <v>7697</v>
      </c>
      <c r="C264" s="351" t="s">
        <v>8027</v>
      </c>
      <c r="D264" s="350" t="s">
        <v>123</v>
      </c>
      <c r="E264" s="350" t="s">
        <v>3164</v>
      </c>
      <c r="F264" s="268">
        <v>2.6987704918032787</v>
      </c>
      <c r="G264" s="353" t="s">
        <v>18241</v>
      </c>
      <c r="H264" s="353">
        <v>167.24280737704919</v>
      </c>
      <c r="J264" s="345"/>
    </row>
    <row r="265" spans="1:11" s="344" customFormat="1" ht="25.5">
      <c r="A265" s="358" t="s">
        <v>3180</v>
      </c>
      <c r="B265" s="474">
        <v>88316</v>
      </c>
      <c r="C265" s="351" t="s">
        <v>53</v>
      </c>
      <c r="D265" s="350" t="s">
        <v>12034</v>
      </c>
      <c r="E265" s="350" t="s">
        <v>122</v>
      </c>
      <c r="F265" s="268">
        <v>3.3</v>
      </c>
      <c r="G265" s="353" t="s">
        <v>19918</v>
      </c>
      <c r="H265" s="353">
        <v>58.112999999999992</v>
      </c>
      <c r="J265" s="345"/>
    </row>
    <row r="266" spans="1:11" s="344" customFormat="1" ht="38.25">
      <c r="A266" s="358" t="s">
        <v>3180</v>
      </c>
      <c r="B266" s="474">
        <v>88631</v>
      </c>
      <c r="C266" s="351" t="s">
        <v>12005</v>
      </c>
      <c r="D266" s="350" t="s">
        <v>145</v>
      </c>
      <c r="E266" s="350" t="s">
        <v>125</v>
      </c>
      <c r="F266" s="268">
        <v>3.0000000000000001E-3</v>
      </c>
      <c r="G266" s="353" t="s">
        <v>21696</v>
      </c>
      <c r="H266" s="353">
        <v>1.35</v>
      </c>
      <c r="J266" s="345"/>
    </row>
    <row r="267" spans="1:11" s="344" customFormat="1" ht="63.75">
      <c r="A267" s="358" t="s">
        <v>3180</v>
      </c>
      <c r="B267" s="474">
        <v>100761</v>
      </c>
      <c r="C267" s="351" t="s">
        <v>15665</v>
      </c>
      <c r="D267" s="350" t="s">
        <v>145</v>
      </c>
      <c r="E267" s="350" t="s">
        <v>112</v>
      </c>
      <c r="F267" s="268">
        <v>0.33896557377049186</v>
      </c>
      <c r="G267" s="353" t="s">
        <v>21411</v>
      </c>
      <c r="H267" s="353">
        <v>13.406088442622952</v>
      </c>
      <c r="J267" s="345"/>
    </row>
    <row r="268" spans="1:11" s="344" customFormat="1" ht="12.75">
      <c r="A268" s="357"/>
      <c r="B268" s="474"/>
      <c r="C268" s="763" t="s">
        <v>10265</v>
      </c>
      <c r="D268" s="764"/>
      <c r="E268" s="764"/>
      <c r="F268" s="764"/>
      <c r="G268" s="764"/>
      <c r="H268" s="765"/>
      <c r="J268" s="345"/>
      <c r="K268" s="346" t="s">
        <v>13447</v>
      </c>
    </row>
    <row r="269" spans="1:11" s="344" customFormat="1" ht="12.75">
      <c r="A269" s="360"/>
      <c r="B269" s="475"/>
      <c r="C269" s="303"/>
      <c r="D269" s="176"/>
      <c r="E269" s="176"/>
      <c r="F269" s="176"/>
      <c r="G269" s="176"/>
      <c r="H269" s="350"/>
      <c r="J269" s="345"/>
    </row>
    <row r="270" spans="1:11" s="344" customFormat="1" ht="30">
      <c r="A270" s="360"/>
      <c r="B270" s="894" t="s">
        <v>9783</v>
      </c>
      <c r="C270" s="895" t="s">
        <v>22089</v>
      </c>
      <c r="D270" s="890" t="s">
        <v>52</v>
      </c>
      <c r="E270" s="890" t="s">
        <v>112</v>
      </c>
      <c r="F270" s="891"/>
      <c r="G270" s="892"/>
      <c r="H270" s="892">
        <v>155.65064999999998</v>
      </c>
      <c r="J270" s="694">
        <v>150.35649999999998</v>
      </c>
    </row>
    <row r="271" spans="1:11" s="344" customFormat="1" ht="12.75">
      <c r="A271" s="361" t="s">
        <v>3182</v>
      </c>
      <c r="B271" s="474">
        <v>4791</v>
      </c>
      <c r="C271" s="424" t="s">
        <v>3847</v>
      </c>
      <c r="D271" s="350" t="s">
        <v>123</v>
      </c>
      <c r="E271" s="350" t="s">
        <v>3165</v>
      </c>
      <c r="F271" s="173">
        <v>9.5000000000000001E-2</v>
      </c>
      <c r="G271" s="353" t="s">
        <v>15889</v>
      </c>
      <c r="H271" s="353">
        <v>2.5479000000000003</v>
      </c>
      <c r="J271" s="693">
        <v>0.14000000000000001</v>
      </c>
    </row>
    <row r="272" spans="1:11" s="344" customFormat="1" ht="38.25">
      <c r="A272" s="361" t="s">
        <v>13</v>
      </c>
      <c r="B272" s="477" t="s">
        <v>10289</v>
      </c>
      <c r="C272" s="351" t="s">
        <v>13481</v>
      </c>
      <c r="D272" s="350" t="s">
        <v>123</v>
      </c>
      <c r="E272" s="350" t="s">
        <v>10291</v>
      </c>
      <c r="F272" s="173">
        <v>1.1100000000000001</v>
      </c>
      <c r="G272" s="353">
        <v>132.9</v>
      </c>
      <c r="H272" s="353">
        <v>147.51900000000001</v>
      </c>
      <c r="J272" s="693">
        <v>1.05</v>
      </c>
    </row>
    <row r="273" spans="1:10" s="344" customFormat="1" ht="25.5">
      <c r="A273" s="361" t="s">
        <v>3180</v>
      </c>
      <c r="B273" s="474">
        <v>88309</v>
      </c>
      <c r="C273" s="351" t="s">
        <v>54</v>
      </c>
      <c r="D273" s="350" t="s">
        <v>12034</v>
      </c>
      <c r="E273" s="350" t="s">
        <v>122</v>
      </c>
      <c r="F273" s="173">
        <v>0.17100000000000001</v>
      </c>
      <c r="G273" s="353" t="s">
        <v>21795</v>
      </c>
      <c r="H273" s="353">
        <v>4.0869</v>
      </c>
      <c r="J273" s="693">
        <v>0.17</v>
      </c>
    </row>
    <row r="274" spans="1:10" s="344" customFormat="1" ht="25.5">
      <c r="A274" s="361" t="s">
        <v>3180</v>
      </c>
      <c r="B274" s="474">
        <v>88316</v>
      </c>
      <c r="C274" s="351" t="s">
        <v>53</v>
      </c>
      <c r="D274" s="350" t="s">
        <v>12034</v>
      </c>
      <c r="E274" s="350" t="s">
        <v>122</v>
      </c>
      <c r="F274" s="173">
        <v>8.5000000000000006E-2</v>
      </c>
      <c r="G274" s="353" t="s">
        <v>19918</v>
      </c>
      <c r="H274" s="353">
        <v>1.49685</v>
      </c>
      <c r="J274" s="693">
        <v>0.17</v>
      </c>
    </row>
    <row r="275" spans="1:10" s="344" customFormat="1" ht="12.75">
      <c r="A275" s="360"/>
      <c r="B275" s="474" t="s">
        <v>81</v>
      </c>
      <c r="C275" s="763" t="s">
        <v>22090</v>
      </c>
      <c r="D275" s="764"/>
      <c r="E275" s="764"/>
      <c r="F275" s="764"/>
      <c r="G275" s="764"/>
      <c r="H275" s="765"/>
      <c r="J275" s="345"/>
    </row>
    <row r="276" spans="1:10" s="344" customFormat="1" ht="12.75">
      <c r="A276" s="360"/>
      <c r="B276" s="475"/>
      <c r="C276" s="303"/>
      <c r="D276" s="176"/>
      <c r="E276" s="176"/>
      <c r="F276" s="176"/>
      <c r="G276" s="176"/>
      <c r="H276" s="350"/>
      <c r="J276" s="345"/>
    </row>
    <row r="277" spans="1:10" s="344" customFormat="1">
      <c r="A277" s="360"/>
      <c r="B277" s="894" t="s">
        <v>9784</v>
      </c>
      <c r="C277" s="895" t="s">
        <v>10267</v>
      </c>
      <c r="D277" s="890" t="s">
        <v>52</v>
      </c>
      <c r="E277" s="890" t="s">
        <v>112</v>
      </c>
      <c r="F277" s="891"/>
      <c r="G277" s="892"/>
      <c r="H277" s="892">
        <v>164.57669999999999</v>
      </c>
      <c r="J277" s="345"/>
    </row>
    <row r="278" spans="1:10" s="344" customFormat="1" ht="17.25" customHeight="1">
      <c r="A278" s="361" t="s">
        <v>13</v>
      </c>
      <c r="B278" s="477" t="s">
        <v>10292</v>
      </c>
      <c r="C278" s="423" t="s">
        <v>13490</v>
      </c>
      <c r="D278" s="350" t="s">
        <v>123</v>
      </c>
      <c r="E278" s="350" t="s">
        <v>10291</v>
      </c>
      <c r="F278" s="173">
        <v>1</v>
      </c>
      <c r="G278" s="353">
        <v>157.52000000000001</v>
      </c>
      <c r="H278" s="353">
        <v>157.52000000000001</v>
      </c>
      <c r="J278" s="345"/>
    </row>
    <row r="279" spans="1:10" s="344" customFormat="1" ht="25.5">
      <c r="A279" s="361" t="s">
        <v>3180</v>
      </c>
      <c r="B279" s="474">
        <v>88309</v>
      </c>
      <c r="C279" s="351" t="s">
        <v>54</v>
      </c>
      <c r="D279" s="350" t="s">
        <v>12034</v>
      </c>
      <c r="E279" s="350" t="s">
        <v>122</v>
      </c>
      <c r="F279" s="173">
        <v>0.17</v>
      </c>
      <c r="G279" s="353" t="s">
        <v>21795</v>
      </c>
      <c r="H279" s="353">
        <v>4.0629999999999997</v>
      </c>
      <c r="J279" s="345"/>
    </row>
    <row r="280" spans="1:10" s="344" customFormat="1" ht="25.5">
      <c r="A280" s="361" t="s">
        <v>3180</v>
      </c>
      <c r="B280" s="474">
        <v>88316</v>
      </c>
      <c r="C280" s="351" t="s">
        <v>53</v>
      </c>
      <c r="D280" s="350" t="s">
        <v>12034</v>
      </c>
      <c r="E280" s="350" t="s">
        <v>122</v>
      </c>
      <c r="F280" s="173">
        <v>0.17</v>
      </c>
      <c r="G280" s="353" t="s">
        <v>19918</v>
      </c>
      <c r="H280" s="353">
        <v>2.9937</v>
      </c>
      <c r="J280" s="345"/>
    </row>
    <row r="281" spans="1:10" s="344" customFormat="1" ht="12.75">
      <c r="A281" s="360"/>
      <c r="B281" s="474" t="s">
        <v>81</v>
      </c>
      <c r="C281" s="763" t="s">
        <v>10280</v>
      </c>
      <c r="D281" s="764"/>
      <c r="E281" s="764"/>
      <c r="F281" s="764"/>
      <c r="G281" s="764"/>
      <c r="H281" s="765"/>
      <c r="J281" s="345"/>
    </row>
    <row r="282" spans="1:10" s="344" customFormat="1" ht="12.75">
      <c r="A282" s="360"/>
      <c r="B282" s="475"/>
      <c r="C282" s="303"/>
      <c r="D282" s="176"/>
      <c r="E282" s="176"/>
      <c r="F282" s="176"/>
      <c r="G282" s="176"/>
      <c r="H282" s="350"/>
      <c r="J282" s="345"/>
    </row>
    <row r="283" spans="1:10" s="344" customFormat="1" ht="30">
      <c r="A283" s="360"/>
      <c r="B283" s="894" t="s">
        <v>10341</v>
      </c>
      <c r="C283" s="899" t="s">
        <v>10335</v>
      </c>
      <c r="D283" s="883" t="s">
        <v>52</v>
      </c>
      <c r="E283" s="890" t="s">
        <v>5</v>
      </c>
      <c r="F283" s="891"/>
      <c r="G283" s="892"/>
      <c r="H283" s="892">
        <v>29.437419999999999</v>
      </c>
      <c r="J283" s="345"/>
    </row>
    <row r="284" spans="1:10" s="344" customFormat="1" ht="25.5">
      <c r="A284" s="368" t="s">
        <v>13</v>
      </c>
      <c r="B284" s="477" t="s">
        <v>10340</v>
      </c>
      <c r="C284" s="351" t="s">
        <v>10335</v>
      </c>
      <c r="D284" s="350" t="s">
        <v>123</v>
      </c>
      <c r="E284" s="350" t="s">
        <v>5</v>
      </c>
      <c r="F284" s="173">
        <v>1</v>
      </c>
      <c r="G284" s="353">
        <v>26.06</v>
      </c>
      <c r="H284" s="353">
        <v>26.06</v>
      </c>
      <c r="J284" s="345"/>
    </row>
    <row r="285" spans="1:10" s="344" customFormat="1" ht="25.5">
      <c r="A285" s="361" t="s">
        <v>3180</v>
      </c>
      <c r="B285" s="474">
        <v>88309</v>
      </c>
      <c r="C285" s="351" t="s">
        <v>54</v>
      </c>
      <c r="D285" s="350" t="s">
        <v>12034</v>
      </c>
      <c r="E285" s="350" t="s">
        <v>122</v>
      </c>
      <c r="F285" s="173">
        <v>0.10299999999999999</v>
      </c>
      <c r="G285" s="353" t="s">
        <v>21795</v>
      </c>
      <c r="H285" s="353">
        <v>2.4616999999999996</v>
      </c>
      <c r="J285" s="345"/>
    </row>
    <row r="286" spans="1:10" s="344" customFormat="1" ht="25.5">
      <c r="A286" s="361" t="s">
        <v>3180</v>
      </c>
      <c r="B286" s="474">
        <v>88316</v>
      </c>
      <c r="C286" s="351" t="s">
        <v>53</v>
      </c>
      <c r="D286" s="350" t="s">
        <v>12034</v>
      </c>
      <c r="E286" s="350" t="s">
        <v>122</v>
      </c>
      <c r="F286" s="173">
        <v>5.1999999999999998E-2</v>
      </c>
      <c r="G286" s="353" t="s">
        <v>19918</v>
      </c>
      <c r="H286" s="353">
        <v>0.91571999999999998</v>
      </c>
      <c r="J286" s="345"/>
    </row>
    <row r="287" spans="1:10" s="344" customFormat="1" ht="12.75">
      <c r="A287" s="360"/>
      <c r="B287" s="474" t="s">
        <v>81</v>
      </c>
      <c r="C287" s="763" t="s">
        <v>10336</v>
      </c>
      <c r="D287" s="764"/>
      <c r="E287" s="764"/>
      <c r="F287" s="764"/>
      <c r="G287" s="764"/>
      <c r="H287" s="765"/>
      <c r="J287" s="345"/>
    </row>
    <row r="288" spans="1:10" s="344" customFormat="1" ht="12.75">
      <c r="A288" s="360"/>
      <c r="B288" s="475"/>
      <c r="C288" s="303"/>
      <c r="D288" s="176"/>
      <c r="E288" s="176"/>
      <c r="F288" s="176"/>
      <c r="G288" s="176"/>
      <c r="H288" s="350"/>
      <c r="J288" s="345"/>
    </row>
    <row r="289" spans="1:10" s="344" customFormat="1" ht="25.5">
      <c r="A289" s="357"/>
      <c r="B289" s="894" t="s">
        <v>10344</v>
      </c>
      <c r="C289" s="889" t="s">
        <v>10342</v>
      </c>
      <c r="D289" s="890" t="s">
        <v>52</v>
      </c>
      <c r="E289" s="890" t="s">
        <v>5</v>
      </c>
      <c r="F289" s="891"/>
      <c r="G289" s="892"/>
      <c r="H289" s="892">
        <v>93.194800000000001</v>
      </c>
      <c r="J289" s="345"/>
    </row>
    <row r="290" spans="1:10" s="344" customFormat="1" ht="25.5">
      <c r="A290" s="358" t="s">
        <v>3180</v>
      </c>
      <c r="B290" s="474">
        <v>88274</v>
      </c>
      <c r="C290" s="351" t="s">
        <v>121</v>
      </c>
      <c r="D290" s="350" t="s">
        <v>12034</v>
      </c>
      <c r="E290" s="350" t="s">
        <v>122</v>
      </c>
      <c r="F290" s="173">
        <v>0.4</v>
      </c>
      <c r="G290" s="353" t="s">
        <v>21796</v>
      </c>
      <c r="H290" s="353">
        <v>7.9640000000000004</v>
      </c>
      <c r="J290" s="345"/>
    </row>
    <row r="291" spans="1:10" s="344" customFormat="1" ht="25.5">
      <c r="A291" s="358" t="s">
        <v>3180</v>
      </c>
      <c r="B291" s="474">
        <v>88316</v>
      </c>
      <c r="C291" s="351" t="s">
        <v>53</v>
      </c>
      <c r="D291" s="350" t="s">
        <v>12034</v>
      </c>
      <c r="E291" s="350" t="s">
        <v>122</v>
      </c>
      <c r="F291" s="173">
        <v>0.2</v>
      </c>
      <c r="G291" s="353" t="s">
        <v>19918</v>
      </c>
      <c r="H291" s="353">
        <v>3.5220000000000002</v>
      </c>
      <c r="J291" s="345"/>
    </row>
    <row r="292" spans="1:10" s="344" customFormat="1" ht="38.25">
      <c r="A292" s="358" t="s">
        <v>3180</v>
      </c>
      <c r="B292" s="474">
        <v>87373</v>
      </c>
      <c r="C292" s="351" t="s">
        <v>11970</v>
      </c>
      <c r="D292" s="350" t="s">
        <v>145</v>
      </c>
      <c r="E292" s="350" t="s">
        <v>125</v>
      </c>
      <c r="F292" s="173">
        <v>3.0000000000000001E-3</v>
      </c>
      <c r="G292" s="353" t="s">
        <v>21659</v>
      </c>
      <c r="H292" s="353">
        <v>1.6488</v>
      </c>
      <c r="J292" s="345"/>
    </row>
    <row r="293" spans="1:10" s="344" customFormat="1" ht="51">
      <c r="A293" s="358" t="s">
        <v>3182</v>
      </c>
      <c r="B293" s="474">
        <v>20232</v>
      </c>
      <c r="C293" s="351" t="s">
        <v>7503</v>
      </c>
      <c r="D293" s="350" t="s">
        <v>123</v>
      </c>
      <c r="E293" s="350" t="s">
        <v>3164</v>
      </c>
      <c r="F293" s="173">
        <v>1</v>
      </c>
      <c r="G293" s="353" t="s">
        <v>17914</v>
      </c>
      <c r="H293" s="353">
        <v>80.06</v>
      </c>
      <c r="J293" s="345"/>
    </row>
    <row r="294" spans="1:10" s="344" customFormat="1" ht="12.75">
      <c r="A294" s="357"/>
      <c r="B294" s="474" t="s">
        <v>81</v>
      </c>
      <c r="C294" s="763" t="s">
        <v>10343</v>
      </c>
      <c r="D294" s="764"/>
      <c r="E294" s="764"/>
      <c r="F294" s="764"/>
      <c r="G294" s="764"/>
      <c r="H294" s="765"/>
      <c r="J294" s="345"/>
    </row>
    <row r="295" spans="1:10" s="344" customFormat="1" ht="12.75">
      <c r="A295" s="360"/>
      <c r="B295" s="475"/>
      <c r="C295" s="303"/>
      <c r="D295" s="176"/>
      <c r="E295" s="176"/>
      <c r="F295" s="176"/>
      <c r="G295" s="176"/>
      <c r="H295" s="350"/>
      <c r="J295" s="345"/>
    </row>
    <row r="296" spans="1:10" s="344" customFormat="1" ht="60">
      <c r="A296" s="360"/>
      <c r="B296" s="894" t="s">
        <v>10347</v>
      </c>
      <c r="C296" s="900" t="s">
        <v>10345</v>
      </c>
      <c r="D296" s="890" t="s">
        <v>52</v>
      </c>
      <c r="E296" s="890" t="s">
        <v>58</v>
      </c>
      <c r="F296" s="891"/>
      <c r="G296" s="892"/>
      <c r="H296" s="892">
        <v>166.26999999999998</v>
      </c>
      <c r="J296" s="345"/>
    </row>
    <row r="297" spans="1:10" s="344" customFormat="1" ht="25.5">
      <c r="A297" s="361" t="s">
        <v>3180</v>
      </c>
      <c r="B297" s="474">
        <v>88309</v>
      </c>
      <c r="C297" s="351" t="s">
        <v>54</v>
      </c>
      <c r="D297" s="350" t="s">
        <v>12034</v>
      </c>
      <c r="E297" s="350" t="s">
        <v>122</v>
      </c>
      <c r="F297" s="173">
        <v>0.3</v>
      </c>
      <c r="G297" s="353" t="s">
        <v>21795</v>
      </c>
      <c r="H297" s="353">
        <v>7.169999999999999</v>
      </c>
      <c r="J297" s="345"/>
    </row>
    <row r="298" spans="1:10" s="344" customFormat="1" ht="38.25">
      <c r="A298" s="361" t="s">
        <v>3182</v>
      </c>
      <c r="B298" s="474">
        <v>36081</v>
      </c>
      <c r="C298" s="351" t="s">
        <v>4109</v>
      </c>
      <c r="D298" s="350" t="s">
        <v>123</v>
      </c>
      <c r="E298" s="350" t="s">
        <v>3161</v>
      </c>
      <c r="F298" s="173">
        <v>1</v>
      </c>
      <c r="G298" s="353" t="s">
        <v>16056</v>
      </c>
      <c r="H298" s="353">
        <v>159.1</v>
      </c>
      <c r="J298" s="345"/>
    </row>
    <row r="299" spans="1:10" s="344" customFormat="1">
      <c r="A299" s="360"/>
      <c r="B299" s="474" t="s">
        <v>81</v>
      </c>
      <c r="C299" s="777" t="s">
        <v>10346</v>
      </c>
      <c r="D299" s="778"/>
      <c r="E299" s="778"/>
      <c r="F299" s="778"/>
      <c r="G299" s="778"/>
      <c r="H299" s="779"/>
      <c r="J299" s="345"/>
    </row>
    <row r="300" spans="1:10" s="344" customFormat="1" ht="12.75">
      <c r="A300" s="360"/>
      <c r="B300" s="475"/>
      <c r="C300" s="425"/>
      <c r="D300" s="176"/>
      <c r="E300" s="176"/>
      <c r="F300" s="176"/>
      <c r="G300" s="176"/>
      <c r="H300" s="350"/>
      <c r="J300" s="345"/>
    </row>
    <row r="301" spans="1:10" s="344" customFormat="1" ht="60">
      <c r="A301" s="360"/>
      <c r="B301" s="894" t="s">
        <v>10350</v>
      </c>
      <c r="C301" s="895" t="s">
        <v>10348</v>
      </c>
      <c r="D301" s="883" t="s">
        <v>52</v>
      </c>
      <c r="E301" s="890" t="s">
        <v>58</v>
      </c>
      <c r="F301" s="891"/>
      <c r="G301" s="892"/>
      <c r="H301" s="892">
        <v>56.370000000000005</v>
      </c>
      <c r="J301" s="345"/>
    </row>
    <row r="302" spans="1:10" s="344" customFormat="1" ht="25.5">
      <c r="A302" s="361" t="s">
        <v>3180</v>
      </c>
      <c r="B302" s="474">
        <v>88309</v>
      </c>
      <c r="C302" s="424" t="s">
        <v>54</v>
      </c>
      <c r="D302" s="350" t="s">
        <v>12034</v>
      </c>
      <c r="E302" s="350" t="s">
        <v>122</v>
      </c>
      <c r="F302" s="173">
        <v>0.3</v>
      </c>
      <c r="G302" s="353" t="s">
        <v>21795</v>
      </c>
      <c r="H302" s="353">
        <v>7.169999999999999</v>
      </c>
      <c r="J302" s="345"/>
    </row>
    <row r="303" spans="1:10" s="344" customFormat="1" ht="25.5">
      <c r="A303" s="368" t="s">
        <v>13</v>
      </c>
      <c r="B303" s="474" t="s">
        <v>10349</v>
      </c>
      <c r="C303" s="351" t="s">
        <v>13499</v>
      </c>
      <c r="D303" s="350" t="s">
        <v>123</v>
      </c>
      <c r="E303" s="350" t="s">
        <v>58</v>
      </c>
      <c r="F303" s="173">
        <v>1</v>
      </c>
      <c r="G303" s="353">
        <v>49.2</v>
      </c>
      <c r="H303" s="353">
        <v>49.2</v>
      </c>
      <c r="J303" s="345"/>
    </row>
    <row r="304" spans="1:10" s="344" customFormat="1">
      <c r="A304" s="360"/>
      <c r="B304" s="474" t="s">
        <v>81</v>
      </c>
      <c r="C304" s="777" t="s">
        <v>10346</v>
      </c>
      <c r="D304" s="778"/>
      <c r="E304" s="778"/>
      <c r="F304" s="778"/>
      <c r="G304" s="778"/>
      <c r="H304" s="779"/>
      <c r="J304" s="345"/>
    </row>
    <row r="305" spans="1:10" s="344" customFormat="1" ht="12.75">
      <c r="A305" s="360"/>
      <c r="B305" s="475"/>
      <c r="C305" s="425"/>
      <c r="D305" s="176"/>
      <c r="E305" s="176"/>
      <c r="F305" s="176"/>
      <c r="G305" s="176"/>
      <c r="H305" s="350"/>
      <c r="J305" s="345"/>
    </row>
    <row r="306" spans="1:10" s="344" customFormat="1" ht="38.25">
      <c r="A306" s="357"/>
      <c r="B306" s="894" t="s">
        <v>10354</v>
      </c>
      <c r="C306" s="901" t="s">
        <v>10373</v>
      </c>
      <c r="D306" s="890" t="s">
        <v>145</v>
      </c>
      <c r="E306" s="890" t="s">
        <v>10374</v>
      </c>
      <c r="F306" s="891"/>
      <c r="G306" s="892"/>
      <c r="H306" s="892">
        <v>959.163185</v>
      </c>
      <c r="J306" s="345"/>
    </row>
    <row r="307" spans="1:10" s="344" customFormat="1" ht="51">
      <c r="A307" s="358" t="s">
        <v>3182</v>
      </c>
      <c r="B307" s="474">
        <v>4384</v>
      </c>
      <c r="C307" s="351" t="s">
        <v>6950</v>
      </c>
      <c r="D307" s="350" t="s">
        <v>123</v>
      </c>
      <c r="E307" s="350" t="s">
        <v>3161</v>
      </c>
      <c r="F307" s="377" t="s">
        <v>10375</v>
      </c>
      <c r="G307" s="353" t="s">
        <v>17507</v>
      </c>
      <c r="H307" s="353">
        <v>24.92</v>
      </c>
      <c r="J307" s="345"/>
    </row>
    <row r="308" spans="1:10" s="344" customFormat="1" ht="25.5">
      <c r="A308" s="358" t="s">
        <v>3182</v>
      </c>
      <c r="B308" s="474">
        <v>6138</v>
      </c>
      <c r="C308" s="351" t="s">
        <v>8375</v>
      </c>
      <c r="D308" s="350" t="s">
        <v>123</v>
      </c>
      <c r="E308" s="350" t="s">
        <v>3161</v>
      </c>
      <c r="F308" s="377" t="s">
        <v>10376</v>
      </c>
      <c r="G308" s="353" t="s">
        <v>8885</v>
      </c>
      <c r="H308" s="353">
        <v>3.17</v>
      </c>
      <c r="J308" s="345"/>
    </row>
    <row r="309" spans="1:10" s="344" customFormat="1" ht="38.25">
      <c r="A309" s="368" t="s">
        <v>13</v>
      </c>
      <c r="B309" s="474" t="s">
        <v>10382</v>
      </c>
      <c r="C309" s="351" t="s">
        <v>13500</v>
      </c>
      <c r="D309" s="350" t="s">
        <v>123</v>
      </c>
      <c r="E309" s="350" t="s">
        <v>58</v>
      </c>
      <c r="F309" s="173">
        <v>1</v>
      </c>
      <c r="G309" s="353">
        <v>719.9</v>
      </c>
      <c r="H309" s="353">
        <v>719.9</v>
      </c>
      <c r="J309" s="345"/>
    </row>
    <row r="310" spans="1:10" s="344" customFormat="1" ht="25.5">
      <c r="A310" s="368" t="s">
        <v>13</v>
      </c>
      <c r="B310" s="474" t="s">
        <v>10383</v>
      </c>
      <c r="C310" s="351" t="s">
        <v>13502</v>
      </c>
      <c r="D310" s="350" t="s">
        <v>123</v>
      </c>
      <c r="E310" s="350" t="s">
        <v>58</v>
      </c>
      <c r="F310" s="173">
        <v>1</v>
      </c>
      <c r="G310" s="353">
        <v>176.99</v>
      </c>
      <c r="H310" s="353">
        <v>176.99</v>
      </c>
      <c r="J310" s="345"/>
    </row>
    <row r="311" spans="1:10" s="344" customFormat="1" ht="12.75">
      <c r="A311" s="358" t="s">
        <v>3182</v>
      </c>
      <c r="B311" s="478">
        <v>37329</v>
      </c>
      <c r="C311" s="351" t="s">
        <v>13177</v>
      </c>
      <c r="D311" s="350" t="s">
        <v>123</v>
      </c>
      <c r="E311" s="350" t="s">
        <v>3165</v>
      </c>
      <c r="F311" s="377" t="s">
        <v>10377</v>
      </c>
      <c r="G311" s="353" t="s">
        <v>13178</v>
      </c>
      <c r="H311" s="353">
        <v>8.1749849999999995</v>
      </c>
      <c r="J311" s="345"/>
    </row>
    <row r="312" spans="1:10" s="344" customFormat="1" ht="25.5">
      <c r="A312" s="358" t="s">
        <v>3180</v>
      </c>
      <c r="B312" s="474">
        <v>88267</v>
      </c>
      <c r="C312" s="351" t="s">
        <v>56</v>
      </c>
      <c r="D312" s="350" t="s">
        <v>12034</v>
      </c>
      <c r="E312" s="350" t="s">
        <v>122</v>
      </c>
      <c r="F312" s="377" t="s">
        <v>10378</v>
      </c>
      <c r="G312" s="353" t="s">
        <v>14031</v>
      </c>
      <c r="H312" s="353">
        <v>18.259800000000002</v>
      </c>
      <c r="J312" s="345"/>
    </row>
    <row r="313" spans="1:10" s="344" customFormat="1" ht="25.5">
      <c r="A313" s="358" t="s">
        <v>3180</v>
      </c>
      <c r="B313" s="478">
        <v>88316</v>
      </c>
      <c r="C313" s="351" t="s">
        <v>53</v>
      </c>
      <c r="D313" s="350" t="s">
        <v>12034</v>
      </c>
      <c r="E313" s="350" t="s">
        <v>122</v>
      </c>
      <c r="F313" s="377" t="s">
        <v>10379</v>
      </c>
      <c r="G313" s="353" t="s">
        <v>19918</v>
      </c>
      <c r="H313" s="353">
        <v>7.7484000000000002</v>
      </c>
      <c r="J313" s="345"/>
    </row>
    <row r="314" spans="1:10" s="344" customFormat="1" ht="12.75">
      <c r="A314" s="357"/>
      <c r="B314" s="474" t="s">
        <v>81</v>
      </c>
      <c r="C314" s="763" t="s">
        <v>10380</v>
      </c>
      <c r="D314" s="764"/>
      <c r="E314" s="764"/>
      <c r="F314" s="764"/>
      <c r="G314" s="764"/>
      <c r="H314" s="765"/>
      <c r="J314" s="345"/>
    </row>
    <row r="315" spans="1:10" s="344" customFormat="1" ht="12.75">
      <c r="A315" s="357"/>
      <c r="B315" s="475"/>
      <c r="C315" s="303"/>
      <c r="D315" s="176"/>
      <c r="E315" s="176"/>
      <c r="F315" s="176"/>
      <c r="G315" s="176"/>
      <c r="H315" s="350"/>
      <c r="J315" s="345"/>
    </row>
    <row r="316" spans="1:10" s="344" customFormat="1" ht="38.25">
      <c r="A316" s="357"/>
      <c r="B316" s="894" t="s">
        <v>10355</v>
      </c>
      <c r="C316" s="901" t="s">
        <v>10519</v>
      </c>
      <c r="D316" s="890" t="s">
        <v>145</v>
      </c>
      <c r="E316" s="890" t="s">
        <v>10374</v>
      </c>
      <c r="F316" s="891"/>
      <c r="G316" s="892"/>
      <c r="H316" s="892">
        <v>927.56280000000004</v>
      </c>
      <c r="J316" s="345"/>
    </row>
    <row r="317" spans="1:10" s="344" customFormat="1" ht="25.5">
      <c r="A317" s="358" t="s">
        <v>3182</v>
      </c>
      <c r="B317" s="474">
        <v>3148</v>
      </c>
      <c r="C317" s="351" t="s">
        <v>5808</v>
      </c>
      <c r="D317" s="350" t="s">
        <v>123</v>
      </c>
      <c r="E317" s="350" t="s">
        <v>3161</v>
      </c>
      <c r="F317" s="377">
        <v>0.56000000000000005</v>
      </c>
      <c r="G317" s="353" t="s">
        <v>14431</v>
      </c>
      <c r="H317" s="353">
        <v>8.0528000000000013</v>
      </c>
      <c r="J317" s="345"/>
    </row>
    <row r="318" spans="1:10" s="344" customFormat="1" ht="25.5">
      <c r="A318" s="358" t="s">
        <v>13</v>
      </c>
      <c r="B318" s="474" t="s">
        <v>10522</v>
      </c>
      <c r="C318" s="351" t="s">
        <v>13533</v>
      </c>
      <c r="D318" s="350" t="s">
        <v>123</v>
      </c>
      <c r="E318" s="350" t="s">
        <v>58</v>
      </c>
      <c r="F318" s="377" t="s">
        <v>10376</v>
      </c>
      <c r="G318" s="353">
        <v>899</v>
      </c>
      <c r="H318" s="353">
        <v>899</v>
      </c>
      <c r="J318" s="345"/>
    </row>
    <row r="319" spans="1:10" s="344" customFormat="1" ht="25.5">
      <c r="A319" s="396" t="s">
        <v>3180</v>
      </c>
      <c r="B319" s="474">
        <v>88267</v>
      </c>
      <c r="C319" s="351" t="s">
        <v>56</v>
      </c>
      <c r="D319" s="350" t="s">
        <v>12034</v>
      </c>
      <c r="E319" s="350" t="s">
        <v>122</v>
      </c>
      <c r="F319" s="173">
        <v>0.5</v>
      </c>
      <c r="G319" s="353" t="s">
        <v>14031</v>
      </c>
      <c r="H319" s="353">
        <v>11.705</v>
      </c>
      <c r="I319" s="344" t="s">
        <v>10520</v>
      </c>
      <c r="J319" s="345"/>
    </row>
    <row r="320" spans="1:10" s="344" customFormat="1" ht="25.5">
      <c r="A320" s="396" t="s">
        <v>3180</v>
      </c>
      <c r="B320" s="474">
        <v>88316</v>
      </c>
      <c r="C320" s="351" t="s">
        <v>53</v>
      </c>
      <c r="D320" s="350" t="s">
        <v>12034</v>
      </c>
      <c r="E320" s="350" t="s">
        <v>122</v>
      </c>
      <c r="F320" s="173">
        <v>0.5</v>
      </c>
      <c r="G320" s="353" t="s">
        <v>19918</v>
      </c>
      <c r="H320" s="353">
        <v>8.8049999999999997</v>
      </c>
      <c r="J320" s="345"/>
    </row>
    <row r="321" spans="1:10" s="344" customFormat="1" ht="12.75">
      <c r="A321" s="357"/>
      <c r="B321" s="474" t="s">
        <v>81</v>
      </c>
      <c r="C321" s="774" t="s">
        <v>10521</v>
      </c>
      <c r="D321" s="775"/>
      <c r="E321" s="775"/>
      <c r="F321" s="775"/>
      <c r="G321" s="775"/>
      <c r="H321" s="776"/>
      <c r="J321" s="345"/>
    </row>
    <row r="322" spans="1:10" s="344" customFormat="1" ht="12.75">
      <c r="A322" s="360"/>
      <c r="B322" s="475"/>
      <c r="C322" s="303"/>
      <c r="D322" s="176"/>
      <c r="E322" s="176"/>
      <c r="F322" s="176"/>
      <c r="G322" s="176"/>
      <c r="H322" s="350"/>
      <c r="J322" s="345"/>
    </row>
    <row r="323" spans="1:10" s="344" customFormat="1" ht="38.25">
      <c r="A323" s="408"/>
      <c r="B323" s="902" t="s">
        <v>10360</v>
      </c>
      <c r="C323" s="903" t="s">
        <v>10389</v>
      </c>
      <c r="D323" s="904" t="s">
        <v>145</v>
      </c>
      <c r="E323" s="904" t="s">
        <v>10374</v>
      </c>
      <c r="F323" s="905"/>
      <c r="G323" s="906"/>
      <c r="H323" s="892">
        <v>220.54949499999998</v>
      </c>
      <c r="J323" s="345"/>
    </row>
    <row r="324" spans="1:10" s="344" customFormat="1" ht="51">
      <c r="A324" s="409" t="s">
        <v>3182</v>
      </c>
      <c r="B324" s="479">
        <v>4351</v>
      </c>
      <c r="C324" s="351" t="s">
        <v>6951</v>
      </c>
      <c r="D324" s="350" t="s">
        <v>123</v>
      </c>
      <c r="E324" s="350" t="s">
        <v>3161</v>
      </c>
      <c r="F324" s="490" t="s">
        <v>10384</v>
      </c>
      <c r="G324" s="353" t="s">
        <v>16523</v>
      </c>
      <c r="H324" s="413">
        <v>55.44</v>
      </c>
      <c r="J324" s="345"/>
    </row>
    <row r="325" spans="1:10" s="344" customFormat="1" ht="25.5">
      <c r="A325" s="409" t="s">
        <v>3182</v>
      </c>
      <c r="B325" s="479">
        <v>10429</v>
      </c>
      <c r="C325" s="351" t="s">
        <v>6300</v>
      </c>
      <c r="D325" s="350" t="s">
        <v>123</v>
      </c>
      <c r="E325" s="350" t="s">
        <v>3161</v>
      </c>
      <c r="F325" s="490" t="s">
        <v>10376</v>
      </c>
      <c r="G325" s="353" t="s">
        <v>17231</v>
      </c>
      <c r="H325" s="413">
        <v>111.22</v>
      </c>
      <c r="J325" s="345"/>
    </row>
    <row r="326" spans="1:10" s="344" customFormat="1" ht="12.75">
      <c r="A326" s="410" t="s">
        <v>3182</v>
      </c>
      <c r="B326" s="480">
        <v>37329</v>
      </c>
      <c r="C326" s="351" t="s">
        <v>13177</v>
      </c>
      <c r="D326" s="350" t="s">
        <v>123</v>
      </c>
      <c r="E326" s="350" t="s">
        <v>3165</v>
      </c>
      <c r="F326" s="378" t="s">
        <v>10385</v>
      </c>
      <c r="G326" s="353" t="s">
        <v>13178</v>
      </c>
      <c r="H326" s="413">
        <v>8.0302950000000006</v>
      </c>
      <c r="J326" s="345"/>
    </row>
    <row r="327" spans="1:10" s="344" customFormat="1" ht="25.5">
      <c r="A327" s="357" t="s">
        <v>3180</v>
      </c>
      <c r="B327" s="480">
        <v>88267</v>
      </c>
      <c r="C327" s="351" t="s">
        <v>56</v>
      </c>
      <c r="D327" s="350" t="s">
        <v>12034</v>
      </c>
      <c r="E327" s="350" t="s">
        <v>122</v>
      </c>
      <c r="F327" s="378" t="s">
        <v>10386</v>
      </c>
      <c r="G327" s="353" t="s">
        <v>14031</v>
      </c>
      <c r="H327" s="413">
        <v>34.412700000000001</v>
      </c>
      <c r="J327" s="345"/>
    </row>
    <row r="328" spans="1:10" s="344" customFormat="1" ht="25.5">
      <c r="A328" s="357" t="s">
        <v>3180</v>
      </c>
      <c r="B328" s="476">
        <v>88316</v>
      </c>
      <c r="C328" s="351" t="s">
        <v>53</v>
      </c>
      <c r="D328" s="350" t="s">
        <v>12034</v>
      </c>
      <c r="E328" s="350" t="s">
        <v>122</v>
      </c>
      <c r="F328" s="362" t="s">
        <v>10387</v>
      </c>
      <c r="G328" s="353" t="s">
        <v>19918</v>
      </c>
      <c r="H328" s="412">
        <v>11.4465</v>
      </c>
      <c r="J328" s="345"/>
    </row>
    <row r="329" spans="1:10" s="344" customFormat="1" ht="12.75">
      <c r="A329" s="357"/>
      <c r="B329" s="475" t="s">
        <v>81</v>
      </c>
      <c r="C329" s="303" t="s">
        <v>10388</v>
      </c>
      <c r="D329" s="176"/>
      <c r="E329" s="176"/>
      <c r="F329" s="176"/>
      <c r="G329" s="176"/>
      <c r="H329" s="350"/>
      <c r="J329" s="345"/>
    </row>
    <row r="330" spans="1:10" s="344" customFormat="1" ht="12.75">
      <c r="A330" s="360"/>
      <c r="B330" s="475"/>
      <c r="C330" s="303"/>
      <c r="D330" s="176"/>
      <c r="E330" s="176"/>
      <c r="F330" s="176"/>
      <c r="G330" s="176"/>
      <c r="H330" s="350"/>
      <c r="J330" s="345"/>
    </row>
    <row r="331" spans="1:10" s="344" customFormat="1" ht="38.25">
      <c r="A331" s="379"/>
      <c r="B331" s="894" t="s">
        <v>10361</v>
      </c>
      <c r="C331" s="889" t="s">
        <v>10390</v>
      </c>
      <c r="D331" s="890" t="s">
        <v>145</v>
      </c>
      <c r="E331" s="890" t="s">
        <v>10374</v>
      </c>
      <c r="F331" s="891"/>
      <c r="G331" s="892"/>
      <c r="H331" s="892">
        <v>47.971499999999999</v>
      </c>
      <c r="J331" s="345"/>
    </row>
    <row r="332" spans="1:10" s="344" customFormat="1" ht="25.5">
      <c r="A332" s="358" t="s">
        <v>3180</v>
      </c>
      <c r="B332" s="474">
        <v>88267</v>
      </c>
      <c r="C332" s="351" t="s">
        <v>56</v>
      </c>
      <c r="D332" s="350" t="s">
        <v>12034</v>
      </c>
      <c r="E332" s="350" t="s">
        <v>122</v>
      </c>
      <c r="F332" s="173">
        <v>0.15</v>
      </c>
      <c r="G332" s="353" t="s">
        <v>14031</v>
      </c>
      <c r="H332" s="353">
        <v>3.5114999999999998</v>
      </c>
      <c r="J332" s="345"/>
    </row>
    <row r="333" spans="1:10" s="344" customFormat="1" ht="38.25">
      <c r="A333" s="358" t="s">
        <v>3182</v>
      </c>
      <c r="B333" s="474">
        <v>11758</v>
      </c>
      <c r="C333" s="351" t="s">
        <v>7450</v>
      </c>
      <c r="D333" s="350" t="s">
        <v>123</v>
      </c>
      <c r="E333" s="350" t="s">
        <v>3161</v>
      </c>
      <c r="F333" s="377">
        <v>1</v>
      </c>
      <c r="G333" s="353" t="s">
        <v>17872</v>
      </c>
      <c r="H333" s="353">
        <v>44.46</v>
      </c>
      <c r="J333" s="345"/>
    </row>
    <row r="334" spans="1:10" s="344" customFormat="1" ht="12.75">
      <c r="A334" s="357"/>
      <c r="B334" s="474" t="s">
        <v>81</v>
      </c>
      <c r="C334" s="763" t="s">
        <v>10391</v>
      </c>
      <c r="D334" s="764"/>
      <c r="E334" s="764"/>
      <c r="F334" s="764"/>
      <c r="G334" s="764"/>
      <c r="H334" s="765"/>
      <c r="J334" s="345"/>
    </row>
    <row r="335" spans="1:10" s="344" customFormat="1" ht="12.75">
      <c r="A335" s="360"/>
      <c r="B335" s="475"/>
      <c r="C335" s="303"/>
      <c r="D335" s="176"/>
      <c r="E335" s="176"/>
      <c r="F335" s="176"/>
      <c r="G335" s="176"/>
      <c r="H335" s="350"/>
      <c r="J335" s="345"/>
    </row>
    <row r="336" spans="1:10" s="344" customFormat="1" ht="25.5">
      <c r="A336" s="357"/>
      <c r="B336" s="883" t="s">
        <v>10224</v>
      </c>
      <c r="C336" s="884" t="s">
        <v>10232</v>
      </c>
      <c r="D336" s="885" t="s">
        <v>145</v>
      </c>
      <c r="E336" s="885" t="s">
        <v>112</v>
      </c>
      <c r="F336" s="886"/>
      <c r="G336" s="887"/>
      <c r="H336" s="887">
        <v>84.533272000000011</v>
      </c>
      <c r="J336" s="345"/>
    </row>
    <row r="337" spans="1:10" s="344" customFormat="1" ht="38.25">
      <c r="A337" s="358" t="s">
        <v>3182</v>
      </c>
      <c r="B337" s="481">
        <v>37586</v>
      </c>
      <c r="C337" s="351" t="s">
        <v>7074</v>
      </c>
      <c r="D337" s="350" t="s">
        <v>123</v>
      </c>
      <c r="E337" s="350" t="s">
        <v>3176</v>
      </c>
      <c r="F337" s="173">
        <v>2.4299999999999999E-2</v>
      </c>
      <c r="G337" s="353" t="s">
        <v>17556</v>
      </c>
      <c r="H337" s="359">
        <v>1.0847519999999999</v>
      </c>
      <c r="J337" s="345"/>
    </row>
    <row r="338" spans="1:10" s="344" customFormat="1" ht="38.25">
      <c r="A338" s="358" t="s">
        <v>3182</v>
      </c>
      <c r="B338" s="481">
        <v>39415</v>
      </c>
      <c r="C338" s="351" t="s">
        <v>13120</v>
      </c>
      <c r="D338" s="350" t="s">
        <v>123</v>
      </c>
      <c r="E338" s="350" t="s">
        <v>3163</v>
      </c>
      <c r="F338" s="173">
        <v>2.1059999999999999</v>
      </c>
      <c r="G338" s="353" t="s">
        <v>14061</v>
      </c>
      <c r="H338" s="359">
        <v>39.655979999999992</v>
      </c>
      <c r="J338" s="345"/>
    </row>
    <row r="339" spans="1:10" s="344" customFormat="1" ht="38.25">
      <c r="A339" s="358" t="s">
        <v>3182</v>
      </c>
      <c r="B339" s="481">
        <v>39419</v>
      </c>
      <c r="C339" s="351" t="s">
        <v>7043</v>
      </c>
      <c r="D339" s="350" t="s">
        <v>123</v>
      </c>
      <c r="E339" s="350" t="s">
        <v>3164</v>
      </c>
      <c r="F339" s="173">
        <v>0.76039999999999996</v>
      </c>
      <c r="G339" s="353" t="s">
        <v>9108</v>
      </c>
      <c r="H339" s="359">
        <v>6.1440320000000002</v>
      </c>
      <c r="J339" s="345"/>
    </row>
    <row r="340" spans="1:10" s="344" customFormat="1" ht="38.25">
      <c r="A340" s="358" t="s">
        <v>3182</v>
      </c>
      <c r="B340" s="481">
        <v>39422</v>
      </c>
      <c r="C340" s="351" t="s">
        <v>7048</v>
      </c>
      <c r="D340" s="350" t="s">
        <v>123</v>
      </c>
      <c r="E340" s="350" t="s">
        <v>3164</v>
      </c>
      <c r="F340" s="173" t="s">
        <v>10227</v>
      </c>
      <c r="G340" s="353" t="s">
        <v>8892</v>
      </c>
      <c r="H340" s="359">
        <v>18.257470000000001</v>
      </c>
      <c r="J340" s="345"/>
    </row>
    <row r="341" spans="1:10" s="344" customFormat="1" ht="38.25">
      <c r="A341" s="358" t="s">
        <v>3182</v>
      </c>
      <c r="B341" s="481">
        <v>39431</v>
      </c>
      <c r="C341" s="351" t="s">
        <v>5792</v>
      </c>
      <c r="D341" s="350" t="s">
        <v>123</v>
      </c>
      <c r="E341" s="350" t="s">
        <v>3164</v>
      </c>
      <c r="F341" s="173">
        <v>2.5026999999999999</v>
      </c>
      <c r="G341" s="353" t="s">
        <v>3680</v>
      </c>
      <c r="H341" s="359">
        <v>0.37540499999999999</v>
      </c>
      <c r="J341" s="345"/>
    </row>
    <row r="342" spans="1:10" s="344" customFormat="1" ht="38.25">
      <c r="A342" s="358" t="s">
        <v>3182</v>
      </c>
      <c r="B342" s="481">
        <v>39432</v>
      </c>
      <c r="C342" s="351" t="s">
        <v>5793</v>
      </c>
      <c r="D342" s="350" t="s">
        <v>123</v>
      </c>
      <c r="E342" s="350" t="s">
        <v>3164</v>
      </c>
      <c r="F342" s="173">
        <v>0.74070000000000003</v>
      </c>
      <c r="G342" s="353" t="s">
        <v>3907</v>
      </c>
      <c r="H342" s="359">
        <v>1.4517720000000001</v>
      </c>
      <c r="J342" s="345"/>
    </row>
    <row r="343" spans="1:10" s="344" customFormat="1" ht="51">
      <c r="A343" s="358" t="s">
        <v>3182</v>
      </c>
      <c r="B343" s="481">
        <v>39434</v>
      </c>
      <c r="C343" s="351" t="s">
        <v>13032</v>
      </c>
      <c r="D343" s="350" t="s">
        <v>123</v>
      </c>
      <c r="E343" s="350" t="s">
        <v>3165</v>
      </c>
      <c r="F343" s="173">
        <v>1.0327</v>
      </c>
      <c r="G343" s="353" t="s">
        <v>4535</v>
      </c>
      <c r="H343" s="359">
        <v>2.7160009999999999</v>
      </c>
      <c r="J343" s="345"/>
    </row>
    <row r="344" spans="1:10" s="344" customFormat="1" ht="38.25">
      <c r="A344" s="358" t="s">
        <v>3182</v>
      </c>
      <c r="B344" s="481">
        <v>39435</v>
      </c>
      <c r="C344" s="351" t="s">
        <v>6917</v>
      </c>
      <c r="D344" s="350" t="s">
        <v>123</v>
      </c>
      <c r="E344" s="350" t="s">
        <v>3161</v>
      </c>
      <c r="F344" s="173">
        <v>20.0077</v>
      </c>
      <c r="G344" s="353" t="s">
        <v>4226</v>
      </c>
      <c r="H344" s="359">
        <v>1.0003850000000001</v>
      </c>
      <c r="J344" s="345"/>
    </row>
    <row r="345" spans="1:10" s="344" customFormat="1" ht="51">
      <c r="A345" s="358" t="s">
        <v>3182</v>
      </c>
      <c r="B345" s="481">
        <v>39433</v>
      </c>
      <c r="C345" s="351" t="s">
        <v>6702</v>
      </c>
      <c r="D345" s="350" t="s">
        <v>123</v>
      </c>
      <c r="E345" s="350" t="s">
        <v>3165</v>
      </c>
      <c r="F345" s="173">
        <v>0.80759999999999998</v>
      </c>
      <c r="G345" s="353" t="s">
        <v>14016</v>
      </c>
      <c r="H345" s="359">
        <v>1.5263639999999998</v>
      </c>
      <c r="J345" s="345"/>
    </row>
    <row r="346" spans="1:10" s="344" customFormat="1" ht="25.5">
      <c r="A346" s="358" t="s">
        <v>3180</v>
      </c>
      <c r="B346" s="481">
        <v>88278</v>
      </c>
      <c r="C346" s="351" t="s">
        <v>2985</v>
      </c>
      <c r="D346" s="350" t="s">
        <v>12034</v>
      </c>
      <c r="E346" s="350" t="s">
        <v>122</v>
      </c>
      <c r="F346" s="173">
        <v>0.54490000000000005</v>
      </c>
      <c r="G346" s="353" t="s">
        <v>16230</v>
      </c>
      <c r="H346" s="359">
        <v>9.9226290000000006</v>
      </c>
      <c r="J346" s="345"/>
    </row>
    <row r="347" spans="1:10" s="344" customFormat="1" ht="25.5">
      <c r="A347" s="358" t="s">
        <v>3180</v>
      </c>
      <c r="B347" s="481">
        <v>88316</v>
      </c>
      <c r="C347" s="351" t="s">
        <v>53</v>
      </c>
      <c r="D347" s="350" t="s">
        <v>12034</v>
      </c>
      <c r="E347" s="350" t="s">
        <v>122</v>
      </c>
      <c r="F347" s="173">
        <v>0.13619999999999999</v>
      </c>
      <c r="G347" s="353" t="s">
        <v>19918</v>
      </c>
      <c r="H347" s="359">
        <v>2.3984819999999996</v>
      </c>
      <c r="J347" s="345"/>
    </row>
    <row r="348" spans="1:10" s="344" customFormat="1" ht="12.75">
      <c r="A348" s="357"/>
      <c r="B348" s="481"/>
      <c r="C348" s="763" t="s">
        <v>10228</v>
      </c>
      <c r="D348" s="764"/>
      <c r="E348" s="764"/>
      <c r="F348" s="764"/>
      <c r="G348" s="764"/>
      <c r="H348" s="765"/>
      <c r="J348" s="345"/>
    </row>
    <row r="349" spans="1:10" s="344" customFormat="1" ht="12.75">
      <c r="A349" s="347"/>
      <c r="B349" s="475"/>
      <c r="C349" s="303"/>
      <c r="D349" s="176"/>
      <c r="E349" s="176"/>
      <c r="F349" s="176"/>
      <c r="G349" s="176"/>
      <c r="H349" s="350"/>
      <c r="J349" s="345"/>
    </row>
    <row r="350" spans="1:10" s="344" customFormat="1" ht="25.5">
      <c r="A350" s="379"/>
      <c r="B350" s="894" t="s">
        <v>10394</v>
      </c>
      <c r="C350" s="889" t="s">
        <v>10392</v>
      </c>
      <c r="D350" s="890" t="s">
        <v>145</v>
      </c>
      <c r="E350" s="890" t="s">
        <v>10374</v>
      </c>
      <c r="F350" s="891"/>
      <c r="G350" s="892"/>
      <c r="H350" s="892">
        <v>49.791499999999999</v>
      </c>
      <c r="J350" s="345"/>
    </row>
    <row r="351" spans="1:10" s="344" customFormat="1" ht="25.5">
      <c r="A351" s="358" t="s">
        <v>3180</v>
      </c>
      <c r="B351" s="474">
        <v>88267</v>
      </c>
      <c r="C351" s="351" t="s">
        <v>56</v>
      </c>
      <c r="D351" s="350" t="s">
        <v>12034</v>
      </c>
      <c r="E351" s="350" t="s">
        <v>122</v>
      </c>
      <c r="F351" s="173">
        <v>0.15</v>
      </c>
      <c r="G351" s="353" t="s">
        <v>14031</v>
      </c>
      <c r="H351" s="353">
        <v>3.5114999999999998</v>
      </c>
      <c r="J351" s="345"/>
    </row>
    <row r="352" spans="1:10" s="344" customFormat="1" ht="25.5">
      <c r="A352" s="358" t="s">
        <v>3182</v>
      </c>
      <c r="B352" s="474">
        <v>37400</v>
      </c>
      <c r="C352" s="351" t="s">
        <v>6898</v>
      </c>
      <c r="D352" s="350" t="s">
        <v>123</v>
      </c>
      <c r="E352" s="350" t="s">
        <v>3161</v>
      </c>
      <c r="F352" s="173">
        <v>1</v>
      </c>
      <c r="G352" s="353" t="s">
        <v>9080</v>
      </c>
      <c r="H352" s="353">
        <v>46.28</v>
      </c>
      <c r="J352" s="345"/>
    </row>
    <row r="353" spans="1:10" s="96" customFormat="1" ht="12.75">
      <c r="A353" s="357"/>
      <c r="B353" s="474" t="s">
        <v>81</v>
      </c>
      <c r="C353" s="763" t="s">
        <v>10395</v>
      </c>
      <c r="D353" s="764"/>
      <c r="E353" s="764"/>
      <c r="F353" s="764"/>
      <c r="G353" s="764"/>
      <c r="H353" s="765"/>
      <c r="J353" s="97"/>
    </row>
    <row r="354" spans="1:10" s="96" customFormat="1" ht="12.75">
      <c r="A354" s="137"/>
      <c r="B354" s="482"/>
      <c r="C354" s="318"/>
      <c r="D354" s="177"/>
      <c r="E354" s="177"/>
      <c r="F354" s="177"/>
      <c r="G354" s="177"/>
      <c r="H354" s="312"/>
      <c r="J354" s="97"/>
    </row>
    <row r="355" spans="1:10" s="96" customFormat="1" ht="25.5">
      <c r="A355" s="357"/>
      <c r="B355" s="894" t="s">
        <v>10397</v>
      </c>
      <c r="C355" s="889" t="s">
        <v>10396</v>
      </c>
      <c r="D355" s="890" t="s">
        <v>145</v>
      </c>
      <c r="E355" s="890" t="s">
        <v>10374</v>
      </c>
      <c r="F355" s="891"/>
      <c r="G355" s="892"/>
      <c r="H355" s="892">
        <v>49.791499999999999</v>
      </c>
      <c r="J355" s="97"/>
    </row>
    <row r="356" spans="1:10" s="344" customFormat="1" ht="25.5">
      <c r="A356" s="358" t="s">
        <v>3180</v>
      </c>
      <c r="B356" s="474">
        <v>88267</v>
      </c>
      <c r="C356" s="351" t="s">
        <v>56</v>
      </c>
      <c r="D356" s="350" t="s">
        <v>12034</v>
      </c>
      <c r="E356" s="350" t="s">
        <v>122</v>
      </c>
      <c r="F356" s="173">
        <v>0.15</v>
      </c>
      <c r="G356" s="353" t="s">
        <v>14031</v>
      </c>
      <c r="H356" s="353">
        <v>3.5114999999999998</v>
      </c>
      <c r="J356" s="345"/>
    </row>
    <row r="357" spans="1:10" s="344" customFormat="1" ht="25.5">
      <c r="A357" s="358" t="s">
        <v>3182</v>
      </c>
      <c r="B357" s="478">
        <v>37401</v>
      </c>
      <c r="C357" s="351" t="s">
        <v>7924</v>
      </c>
      <c r="D357" s="350" t="s">
        <v>123</v>
      </c>
      <c r="E357" s="350" t="s">
        <v>3161</v>
      </c>
      <c r="F357" s="377">
        <v>1</v>
      </c>
      <c r="G357" s="353" t="s">
        <v>9080</v>
      </c>
      <c r="H357" s="353">
        <v>46.28</v>
      </c>
      <c r="J357" s="345"/>
    </row>
    <row r="358" spans="1:10" s="344" customFormat="1" ht="12.75">
      <c r="A358" s="357"/>
      <c r="B358" s="474" t="s">
        <v>81</v>
      </c>
      <c r="C358" s="763" t="s">
        <v>10393</v>
      </c>
      <c r="D358" s="764"/>
      <c r="E358" s="764"/>
      <c r="F358" s="764"/>
      <c r="G358" s="764"/>
      <c r="H358" s="765"/>
      <c r="J358" s="345"/>
    </row>
    <row r="359" spans="1:10" s="96" customFormat="1" ht="12.75">
      <c r="A359" s="357"/>
      <c r="B359" s="475"/>
      <c r="C359" s="303"/>
      <c r="D359" s="176"/>
      <c r="E359" s="176"/>
      <c r="F359" s="176"/>
      <c r="G359" s="176"/>
      <c r="H359" s="350"/>
      <c r="J359" s="97"/>
    </row>
    <row r="360" spans="1:10" s="344" customFormat="1" ht="51">
      <c r="A360" s="360"/>
      <c r="B360" s="894" t="s">
        <v>10400</v>
      </c>
      <c r="C360" s="889" t="s">
        <v>10403</v>
      </c>
      <c r="D360" s="890" t="s">
        <v>145</v>
      </c>
      <c r="E360" s="890" t="s">
        <v>10374</v>
      </c>
      <c r="F360" s="891"/>
      <c r="G360" s="892"/>
      <c r="H360" s="892">
        <v>101.22875999999999</v>
      </c>
      <c r="J360" s="345"/>
    </row>
    <row r="361" spans="1:10" s="344" customFormat="1" ht="25.5">
      <c r="A361" s="361" t="s">
        <v>3182</v>
      </c>
      <c r="B361" s="478">
        <v>3146</v>
      </c>
      <c r="C361" s="351" t="s">
        <v>5805</v>
      </c>
      <c r="D361" s="350" t="s">
        <v>123</v>
      </c>
      <c r="E361" s="350" t="s">
        <v>3161</v>
      </c>
      <c r="F361" s="377" t="s">
        <v>10398</v>
      </c>
      <c r="G361" s="353" t="s">
        <v>14143</v>
      </c>
      <c r="H361" s="353">
        <v>0.11856</v>
      </c>
      <c r="J361" s="345"/>
    </row>
    <row r="362" spans="1:10" s="344" customFormat="1" ht="38.25">
      <c r="A362" s="361" t="s">
        <v>3182</v>
      </c>
      <c r="B362" s="474">
        <v>11773</v>
      </c>
      <c r="C362" s="351" t="s">
        <v>7952</v>
      </c>
      <c r="D362" s="350" t="s">
        <v>123</v>
      </c>
      <c r="E362" s="350" t="s">
        <v>3161</v>
      </c>
      <c r="F362" s="377" t="s">
        <v>10376</v>
      </c>
      <c r="G362" s="353" t="s">
        <v>12994</v>
      </c>
      <c r="H362" s="353">
        <v>96.25</v>
      </c>
      <c r="J362" s="345"/>
    </row>
    <row r="363" spans="1:10" s="344" customFormat="1" ht="25.5">
      <c r="A363" s="361" t="s">
        <v>3180</v>
      </c>
      <c r="B363" s="474">
        <v>88267</v>
      </c>
      <c r="C363" s="351" t="s">
        <v>56</v>
      </c>
      <c r="D363" s="350" t="s">
        <v>12034</v>
      </c>
      <c r="E363" s="350" t="s">
        <v>122</v>
      </c>
      <c r="F363" s="380">
        <v>0.17</v>
      </c>
      <c r="G363" s="353" t="s">
        <v>14031</v>
      </c>
      <c r="H363" s="353">
        <v>3.9797000000000002</v>
      </c>
      <c r="J363" s="345"/>
    </row>
    <row r="364" spans="1:10" s="344" customFormat="1" ht="25.5">
      <c r="A364" s="361" t="s">
        <v>3180</v>
      </c>
      <c r="B364" s="474">
        <v>88316</v>
      </c>
      <c r="C364" s="351" t="s">
        <v>53</v>
      </c>
      <c r="D364" s="350" t="s">
        <v>12034</v>
      </c>
      <c r="E364" s="350" t="s">
        <v>122</v>
      </c>
      <c r="F364" s="377" t="s">
        <v>10399</v>
      </c>
      <c r="G364" s="353" t="s">
        <v>19918</v>
      </c>
      <c r="H364" s="353">
        <v>0.88050000000000006</v>
      </c>
      <c r="J364" s="345"/>
    </row>
    <row r="365" spans="1:10" s="344" customFormat="1" ht="12.75">
      <c r="A365" s="360"/>
      <c r="B365" s="474" t="s">
        <v>81</v>
      </c>
      <c r="C365" s="763" t="s">
        <v>10401</v>
      </c>
      <c r="D365" s="764"/>
      <c r="E365" s="764"/>
      <c r="F365" s="764"/>
      <c r="G365" s="764"/>
      <c r="H365" s="765"/>
      <c r="J365" s="345"/>
    </row>
    <row r="366" spans="1:10" s="344" customFormat="1" ht="12.75">
      <c r="A366" s="357"/>
      <c r="B366" s="475"/>
      <c r="C366" s="303"/>
      <c r="D366" s="176"/>
      <c r="E366" s="176"/>
      <c r="F366" s="176"/>
      <c r="G366" s="176"/>
      <c r="H366" s="350"/>
      <c r="J366" s="345"/>
    </row>
    <row r="367" spans="1:10" s="344" customFormat="1" ht="25.5">
      <c r="A367" s="360"/>
      <c r="B367" s="894" t="s">
        <v>10402</v>
      </c>
      <c r="C367" s="889" t="s">
        <v>10404</v>
      </c>
      <c r="D367" s="890" t="s">
        <v>145</v>
      </c>
      <c r="E367" s="890" t="s">
        <v>10374</v>
      </c>
      <c r="F367" s="891"/>
      <c r="G367" s="892"/>
      <c r="H367" s="892">
        <v>120.88786</v>
      </c>
      <c r="J367" s="345"/>
    </row>
    <row r="368" spans="1:10" s="344" customFormat="1" ht="25.5">
      <c r="A368" s="361" t="s">
        <v>3182</v>
      </c>
      <c r="B368" s="478">
        <v>3146</v>
      </c>
      <c r="C368" s="351" t="s">
        <v>5805</v>
      </c>
      <c r="D368" s="350" t="s">
        <v>123</v>
      </c>
      <c r="E368" s="350" t="s">
        <v>3161</v>
      </c>
      <c r="F368" s="377" t="s">
        <v>10398</v>
      </c>
      <c r="G368" s="353" t="s">
        <v>14143</v>
      </c>
      <c r="H368" s="353">
        <v>0.11856</v>
      </c>
      <c r="J368" s="345"/>
    </row>
    <row r="369" spans="1:10" s="344" customFormat="1" ht="25.5">
      <c r="A369" s="373" t="s">
        <v>13</v>
      </c>
      <c r="B369" s="474" t="s">
        <v>10414</v>
      </c>
      <c r="C369" s="351" t="s">
        <v>10413</v>
      </c>
      <c r="D369" s="350" t="s">
        <v>123</v>
      </c>
      <c r="E369" s="350" t="s">
        <v>58</v>
      </c>
      <c r="F369" s="377" t="s">
        <v>10376</v>
      </c>
      <c r="G369" s="353">
        <v>117.9</v>
      </c>
      <c r="H369" s="353">
        <v>117.9</v>
      </c>
      <c r="J369" s="345"/>
    </row>
    <row r="370" spans="1:10" s="344" customFormat="1" ht="25.5">
      <c r="A370" s="361" t="s">
        <v>3180</v>
      </c>
      <c r="B370" s="474">
        <v>88267</v>
      </c>
      <c r="C370" s="351" t="s">
        <v>56</v>
      </c>
      <c r="D370" s="350" t="s">
        <v>12034</v>
      </c>
      <c r="E370" s="350" t="s">
        <v>122</v>
      </c>
      <c r="F370" s="380">
        <v>0.1</v>
      </c>
      <c r="G370" s="353" t="s">
        <v>14031</v>
      </c>
      <c r="H370" s="353">
        <v>2.3410000000000002</v>
      </c>
      <c r="J370" s="345"/>
    </row>
    <row r="371" spans="1:10" s="344" customFormat="1" ht="25.5">
      <c r="A371" s="361" t="s">
        <v>3180</v>
      </c>
      <c r="B371" s="474">
        <v>88316</v>
      </c>
      <c r="C371" s="351" t="s">
        <v>53</v>
      </c>
      <c r="D371" s="350" t="s">
        <v>12034</v>
      </c>
      <c r="E371" s="350" t="s">
        <v>122</v>
      </c>
      <c r="F371" s="377">
        <v>0.03</v>
      </c>
      <c r="G371" s="353" t="s">
        <v>19918</v>
      </c>
      <c r="H371" s="353">
        <v>0.52829999999999999</v>
      </c>
      <c r="J371" s="345"/>
    </row>
    <row r="372" spans="1:10" s="344" customFormat="1" ht="12.75">
      <c r="A372" s="357"/>
      <c r="B372" s="474" t="s">
        <v>81</v>
      </c>
      <c r="C372" s="763" t="s">
        <v>10405</v>
      </c>
      <c r="D372" s="764"/>
      <c r="E372" s="764"/>
      <c r="F372" s="764"/>
      <c r="G372" s="764"/>
      <c r="H372" s="765"/>
      <c r="J372" s="345"/>
    </row>
    <row r="373" spans="1:10" s="344" customFormat="1" ht="12.75">
      <c r="A373" s="357"/>
      <c r="B373" s="475"/>
      <c r="C373" s="303"/>
      <c r="D373" s="176"/>
      <c r="E373" s="176"/>
      <c r="F373" s="176"/>
      <c r="G373" s="176"/>
      <c r="H373" s="350"/>
      <c r="J373" s="345"/>
    </row>
    <row r="374" spans="1:10" s="344" customFormat="1" ht="51">
      <c r="A374" s="360"/>
      <c r="B374" s="894" t="s">
        <v>10416</v>
      </c>
      <c r="C374" s="889" t="s">
        <v>10418</v>
      </c>
      <c r="D374" s="890" t="s">
        <v>145</v>
      </c>
      <c r="E374" s="890" t="s">
        <v>10374</v>
      </c>
      <c r="F374" s="891"/>
      <c r="G374" s="892"/>
      <c r="H374" s="892">
        <v>1010.5799999999999</v>
      </c>
      <c r="J374" s="345"/>
    </row>
    <row r="375" spans="1:10" s="344" customFormat="1" ht="38.25">
      <c r="A375" s="361" t="s">
        <v>3180</v>
      </c>
      <c r="B375" s="478">
        <v>86878</v>
      </c>
      <c r="C375" s="351" t="s">
        <v>11526</v>
      </c>
      <c r="D375" s="350" t="s">
        <v>145</v>
      </c>
      <c r="E375" s="350" t="s">
        <v>58</v>
      </c>
      <c r="F375" s="377">
        <v>1</v>
      </c>
      <c r="G375" s="353" t="s">
        <v>20882</v>
      </c>
      <c r="H375" s="353">
        <v>55.66</v>
      </c>
      <c r="J375" s="345"/>
    </row>
    <row r="376" spans="1:10" s="344" customFormat="1" ht="25.5">
      <c r="A376" s="373" t="s">
        <v>13</v>
      </c>
      <c r="B376" s="474" t="s">
        <v>10415</v>
      </c>
      <c r="C376" s="351" t="s">
        <v>13512</v>
      </c>
      <c r="D376" s="350" t="s">
        <v>123</v>
      </c>
      <c r="E376" s="350" t="s">
        <v>58</v>
      </c>
      <c r="F376" s="377" t="s">
        <v>10376</v>
      </c>
      <c r="G376" s="353">
        <v>943.92</v>
      </c>
      <c r="H376" s="353">
        <v>943.92</v>
      </c>
      <c r="J376" s="345"/>
    </row>
    <row r="377" spans="1:10" s="344" customFormat="1" ht="25.5">
      <c r="A377" s="361" t="s">
        <v>3180</v>
      </c>
      <c r="B377" s="474">
        <v>86883</v>
      </c>
      <c r="C377" s="351" t="s">
        <v>11531</v>
      </c>
      <c r="D377" s="350" t="s">
        <v>145</v>
      </c>
      <c r="E377" s="350" t="s">
        <v>58</v>
      </c>
      <c r="F377" s="380">
        <v>1</v>
      </c>
      <c r="G377" s="353" t="s">
        <v>4830</v>
      </c>
      <c r="H377" s="353">
        <v>11</v>
      </c>
      <c r="I377" s="344" t="s">
        <v>10237</v>
      </c>
      <c r="J377" s="345"/>
    </row>
    <row r="378" spans="1:10" s="344" customFormat="1" ht="12.75">
      <c r="A378" s="357"/>
      <c r="B378" s="474" t="s">
        <v>81</v>
      </c>
      <c r="C378" s="763" t="s">
        <v>10417</v>
      </c>
      <c r="D378" s="764"/>
      <c r="E378" s="764"/>
      <c r="F378" s="764"/>
      <c r="G378" s="764"/>
      <c r="H378" s="765"/>
      <c r="J378" s="345"/>
    </row>
    <row r="379" spans="1:10" s="344" customFormat="1" ht="25.5" customHeight="1">
      <c r="A379" s="357"/>
      <c r="B379" s="475"/>
      <c r="C379" s="303"/>
      <c r="D379" s="176"/>
      <c r="E379" s="176"/>
      <c r="F379" s="176"/>
      <c r="G379" s="176"/>
      <c r="H379" s="350"/>
      <c r="J379" s="345"/>
    </row>
    <row r="380" spans="1:10" s="344" customFormat="1" ht="38.25">
      <c r="A380" s="360"/>
      <c r="B380" s="894" t="s">
        <v>10419</v>
      </c>
      <c r="C380" s="889" t="s">
        <v>10527</v>
      </c>
      <c r="D380" s="890" t="s">
        <v>145</v>
      </c>
      <c r="E380" s="890" t="s">
        <v>10374</v>
      </c>
      <c r="F380" s="891"/>
      <c r="G380" s="892"/>
      <c r="H380" s="892">
        <v>628.75331751724138</v>
      </c>
      <c r="J380" s="345"/>
    </row>
    <row r="381" spans="1:10" s="344" customFormat="1" ht="51">
      <c r="A381" s="361" t="s">
        <v>3182</v>
      </c>
      <c r="B381" s="478">
        <v>7568</v>
      </c>
      <c r="C381" s="351" t="s">
        <v>4222</v>
      </c>
      <c r="D381" s="350" t="s">
        <v>123</v>
      </c>
      <c r="E381" s="350" t="s">
        <v>3161</v>
      </c>
      <c r="F381" s="377">
        <v>16</v>
      </c>
      <c r="G381" s="353" t="s">
        <v>6725</v>
      </c>
      <c r="H381" s="353">
        <v>14.72</v>
      </c>
      <c r="J381" s="345"/>
    </row>
    <row r="382" spans="1:10" s="344" customFormat="1" ht="12.75">
      <c r="A382" s="361" t="s">
        <v>3182</v>
      </c>
      <c r="B382" s="474">
        <v>4823</v>
      </c>
      <c r="C382" s="351" t="s">
        <v>6709</v>
      </c>
      <c r="D382" s="350" t="s">
        <v>123</v>
      </c>
      <c r="E382" s="350" t="s">
        <v>3165</v>
      </c>
      <c r="F382" s="377">
        <v>1.0604137931034483</v>
      </c>
      <c r="G382" s="353" t="s">
        <v>14102</v>
      </c>
      <c r="H382" s="353">
        <v>29.787023448275864</v>
      </c>
      <c r="I382" s="344" t="s">
        <v>10421</v>
      </c>
      <c r="J382" s="345"/>
    </row>
    <row r="383" spans="1:10" s="344" customFormat="1" ht="25.5">
      <c r="A383" s="361" t="s">
        <v>3182</v>
      </c>
      <c r="B383" s="474">
        <v>11692</v>
      </c>
      <c r="C383" s="351" t="s">
        <v>4089</v>
      </c>
      <c r="D383" s="350" t="s">
        <v>123</v>
      </c>
      <c r="E383" s="350" t="s">
        <v>3163</v>
      </c>
      <c r="F383" s="377">
        <v>1.0384</v>
      </c>
      <c r="G383" s="353" t="s">
        <v>16032</v>
      </c>
      <c r="H383" s="353">
        <v>324.738832</v>
      </c>
      <c r="I383" s="344" t="s">
        <v>10422</v>
      </c>
      <c r="J383" s="345"/>
    </row>
    <row r="384" spans="1:10" s="344" customFormat="1" ht="12.75">
      <c r="A384" s="361" t="s">
        <v>3182</v>
      </c>
      <c r="B384" s="474">
        <v>37329</v>
      </c>
      <c r="C384" s="351" t="s">
        <v>13177</v>
      </c>
      <c r="D384" s="350" t="s">
        <v>123</v>
      </c>
      <c r="E384" s="350" t="s">
        <v>3165</v>
      </c>
      <c r="F384" s="377">
        <v>7.0896551724137932E-2</v>
      </c>
      <c r="G384" s="353" t="s">
        <v>13178</v>
      </c>
      <c r="H384" s="353">
        <v>3.9453931034482759</v>
      </c>
      <c r="I384" s="344">
        <v>0.377</v>
      </c>
      <c r="J384" s="345"/>
    </row>
    <row r="385" spans="1:10" s="344" customFormat="1" ht="38.25">
      <c r="A385" s="361" t="s">
        <v>3182</v>
      </c>
      <c r="B385" s="474">
        <v>37590</v>
      </c>
      <c r="C385" s="351" t="s">
        <v>7533</v>
      </c>
      <c r="D385" s="350" t="s">
        <v>123</v>
      </c>
      <c r="E385" s="350" t="s">
        <v>3161</v>
      </c>
      <c r="F385" s="377">
        <v>5</v>
      </c>
      <c r="G385" s="353" t="s">
        <v>14224</v>
      </c>
      <c r="H385" s="353">
        <v>102.5</v>
      </c>
      <c r="I385" s="344" t="s">
        <v>10423</v>
      </c>
      <c r="J385" s="345"/>
    </row>
    <row r="386" spans="1:10" s="344" customFormat="1" ht="25.5">
      <c r="A386" s="361" t="s">
        <v>3180</v>
      </c>
      <c r="B386" s="474">
        <v>88274</v>
      </c>
      <c r="C386" s="351" t="s">
        <v>121</v>
      </c>
      <c r="D386" s="350" t="s">
        <v>12034</v>
      </c>
      <c r="E386" s="350" t="s">
        <v>122</v>
      </c>
      <c r="F386" s="377">
        <v>5.296551724137931</v>
      </c>
      <c r="G386" s="353" t="s">
        <v>21796</v>
      </c>
      <c r="H386" s="353">
        <v>105.45434482758621</v>
      </c>
      <c r="I386" s="344" t="s">
        <v>10424</v>
      </c>
      <c r="J386" s="345"/>
    </row>
    <row r="387" spans="1:10" s="344" customFormat="1" ht="25.5">
      <c r="A387" s="361" t="s">
        <v>3180</v>
      </c>
      <c r="B387" s="474">
        <v>88316</v>
      </c>
      <c r="C387" s="351" t="s">
        <v>53</v>
      </c>
      <c r="D387" s="350" t="s">
        <v>12034</v>
      </c>
      <c r="E387" s="350" t="s">
        <v>122</v>
      </c>
      <c r="F387" s="377">
        <v>2.703448275862069</v>
      </c>
      <c r="G387" s="353" t="s">
        <v>19918</v>
      </c>
      <c r="H387" s="353">
        <v>47.607724137931037</v>
      </c>
      <c r="I387" s="344" t="s">
        <v>10425</v>
      </c>
      <c r="J387" s="345"/>
    </row>
    <row r="388" spans="1:10" s="344" customFormat="1" ht="12.75">
      <c r="A388" s="357"/>
      <c r="B388" s="474" t="s">
        <v>81</v>
      </c>
      <c r="C388" s="763" t="s">
        <v>10420</v>
      </c>
      <c r="D388" s="764"/>
      <c r="E388" s="764"/>
      <c r="F388" s="764"/>
      <c r="G388" s="764"/>
      <c r="H388" s="765"/>
      <c r="I388" s="344" t="s">
        <v>10426</v>
      </c>
      <c r="J388" s="345"/>
    </row>
    <row r="389" spans="1:10" s="344" customFormat="1" ht="12.75">
      <c r="A389" s="357"/>
      <c r="B389" s="475"/>
      <c r="C389" s="303"/>
      <c r="D389" s="176"/>
      <c r="E389" s="176"/>
      <c r="F389" s="176"/>
      <c r="G389" s="176"/>
      <c r="H389" s="350"/>
      <c r="J389" s="345"/>
    </row>
    <row r="390" spans="1:10" s="344" customFormat="1" ht="38.25">
      <c r="A390" s="357"/>
      <c r="B390" s="894" t="s">
        <v>10428</v>
      </c>
      <c r="C390" s="889" t="s">
        <v>10427</v>
      </c>
      <c r="D390" s="890" t="s">
        <v>145</v>
      </c>
      <c r="E390" s="890" t="s">
        <v>10374</v>
      </c>
      <c r="F390" s="891"/>
      <c r="G390" s="892"/>
      <c r="H390" s="892">
        <v>79.811800000000005</v>
      </c>
      <c r="J390" s="345"/>
    </row>
    <row r="391" spans="1:10" s="344" customFormat="1" ht="25.5">
      <c r="A391" s="358" t="s">
        <v>3182</v>
      </c>
      <c r="B391" s="478">
        <v>3148</v>
      </c>
      <c r="C391" s="351" t="s">
        <v>5808</v>
      </c>
      <c r="D391" s="350" t="s">
        <v>123</v>
      </c>
      <c r="E391" s="350" t="s">
        <v>3161</v>
      </c>
      <c r="F391" s="377">
        <v>0.01</v>
      </c>
      <c r="G391" s="353" t="s">
        <v>14431</v>
      </c>
      <c r="H391" s="353">
        <v>0.14380000000000001</v>
      </c>
      <c r="J391" s="345"/>
    </row>
    <row r="392" spans="1:10" s="344" customFormat="1" ht="38.25">
      <c r="A392" s="358" t="s">
        <v>3182</v>
      </c>
      <c r="B392" s="474">
        <v>1368</v>
      </c>
      <c r="C392" s="351" t="s">
        <v>4835</v>
      </c>
      <c r="D392" s="350" t="s">
        <v>123</v>
      </c>
      <c r="E392" s="350" t="s">
        <v>3161</v>
      </c>
      <c r="F392" s="377">
        <v>1</v>
      </c>
      <c r="G392" s="353" t="s">
        <v>16455</v>
      </c>
      <c r="H392" s="353">
        <v>63.54</v>
      </c>
      <c r="J392" s="345"/>
    </row>
    <row r="393" spans="1:10" s="344" customFormat="1" ht="25.5">
      <c r="A393" s="358" t="s">
        <v>3180</v>
      </c>
      <c r="B393" s="474">
        <v>88264</v>
      </c>
      <c r="C393" s="351" t="s">
        <v>84</v>
      </c>
      <c r="D393" s="350" t="s">
        <v>12034</v>
      </c>
      <c r="E393" s="350" t="s">
        <v>122</v>
      </c>
      <c r="F393" s="377">
        <v>0.45</v>
      </c>
      <c r="G393" s="353" t="s">
        <v>14863</v>
      </c>
      <c r="H393" s="353">
        <v>10.845000000000001</v>
      </c>
      <c r="J393" s="345"/>
    </row>
    <row r="394" spans="1:10" s="344" customFormat="1" ht="25.5">
      <c r="A394" s="358" t="s">
        <v>3180</v>
      </c>
      <c r="B394" s="474">
        <v>88316</v>
      </c>
      <c r="C394" s="351" t="s">
        <v>53</v>
      </c>
      <c r="D394" s="350" t="s">
        <v>12034</v>
      </c>
      <c r="E394" s="350" t="s">
        <v>122</v>
      </c>
      <c r="F394" s="377">
        <v>0.3</v>
      </c>
      <c r="G394" s="353" t="s">
        <v>19918</v>
      </c>
      <c r="H394" s="353">
        <v>5.2829999999999995</v>
      </c>
      <c r="J394" s="345"/>
    </row>
    <row r="395" spans="1:10" s="344" customFormat="1" ht="12.75">
      <c r="A395" s="357"/>
      <c r="B395" s="474" t="s">
        <v>81</v>
      </c>
      <c r="C395" s="763" t="s">
        <v>10406</v>
      </c>
      <c r="D395" s="764"/>
      <c r="E395" s="764"/>
      <c r="F395" s="764"/>
      <c r="G395" s="764"/>
      <c r="H395" s="765"/>
      <c r="J395" s="345"/>
    </row>
    <row r="396" spans="1:10" s="344" customFormat="1" ht="12.75">
      <c r="A396" s="357"/>
      <c r="B396" s="475"/>
      <c r="C396" s="303"/>
      <c r="D396" s="176"/>
      <c r="E396" s="176"/>
      <c r="F396" s="176"/>
      <c r="G396" s="176"/>
      <c r="H396" s="350"/>
      <c r="J396" s="345"/>
    </row>
    <row r="397" spans="1:10" s="344" customFormat="1" ht="38.25">
      <c r="A397" s="357"/>
      <c r="B397" s="894" t="s">
        <v>10431</v>
      </c>
      <c r="C397" s="889" t="s">
        <v>10429</v>
      </c>
      <c r="D397" s="890" t="s">
        <v>145</v>
      </c>
      <c r="E397" s="890" t="s">
        <v>5</v>
      </c>
      <c r="F397" s="891"/>
      <c r="G397" s="892"/>
      <c r="H397" s="892">
        <v>67.003</v>
      </c>
      <c r="J397" s="345"/>
    </row>
    <row r="398" spans="1:10" s="344" customFormat="1" ht="25.5">
      <c r="A398" s="358" t="s">
        <v>3180</v>
      </c>
      <c r="B398" s="478">
        <v>88309</v>
      </c>
      <c r="C398" s="351" t="s">
        <v>54</v>
      </c>
      <c r="D398" s="350" t="s">
        <v>12034</v>
      </c>
      <c r="E398" s="350" t="s">
        <v>122</v>
      </c>
      <c r="F398" s="377">
        <v>0.42</v>
      </c>
      <c r="G398" s="353" t="s">
        <v>21795</v>
      </c>
      <c r="H398" s="353">
        <v>10.037999999999998</v>
      </c>
      <c r="J398" s="345"/>
    </row>
    <row r="399" spans="1:10" s="344" customFormat="1" ht="51">
      <c r="A399" s="358" t="s">
        <v>3182</v>
      </c>
      <c r="B399" s="478">
        <v>20231</v>
      </c>
      <c r="C399" s="351" t="s">
        <v>7421</v>
      </c>
      <c r="D399" s="350" t="s">
        <v>123</v>
      </c>
      <c r="E399" s="350" t="s">
        <v>3164</v>
      </c>
      <c r="F399" s="377">
        <v>1</v>
      </c>
      <c r="G399" s="353" t="s">
        <v>17849</v>
      </c>
      <c r="H399" s="353">
        <v>56.56</v>
      </c>
      <c r="J399" s="345"/>
    </row>
    <row r="400" spans="1:10" s="344" customFormat="1" ht="25.5">
      <c r="A400" s="358" t="s">
        <v>3182</v>
      </c>
      <c r="B400" s="474">
        <v>1381</v>
      </c>
      <c r="C400" s="351" t="s">
        <v>3994</v>
      </c>
      <c r="D400" s="350" t="s">
        <v>123</v>
      </c>
      <c r="E400" s="350" t="s">
        <v>3165</v>
      </c>
      <c r="F400" s="173">
        <v>0.9</v>
      </c>
      <c r="G400" s="353" t="s">
        <v>8808</v>
      </c>
      <c r="H400" s="353">
        <v>0.40500000000000003</v>
      </c>
      <c r="J400" s="345"/>
    </row>
    <row r="401" spans="1:10" s="344" customFormat="1" ht="12.75">
      <c r="A401" s="357"/>
      <c r="B401" s="474" t="s">
        <v>81</v>
      </c>
      <c r="C401" s="763" t="s">
        <v>10430</v>
      </c>
      <c r="D401" s="764"/>
      <c r="E401" s="764"/>
      <c r="F401" s="764"/>
      <c r="G401" s="764"/>
      <c r="H401" s="765"/>
      <c r="J401" s="345"/>
    </row>
    <row r="402" spans="1:10" s="344" customFormat="1" ht="12.75">
      <c r="A402" s="357"/>
      <c r="B402" s="475"/>
      <c r="C402" s="303"/>
      <c r="D402" s="176"/>
      <c r="E402" s="176"/>
      <c r="F402" s="176"/>
      <c r="G402" s="176"/>
      <c r="H402" s="350"/>
      <c r="J402" s="345"/>
    </row>
    <row r="403" spans="1:10" s="344" customFormat="1" ht="38.25">
      <c r="A403" s="357"/>
      <c r="B403" s="894" t="s">
        <v>10433</v>
      </c>
      <c r="C403" s="889" t="s">
        <v>10432</v>
      </c>
      <c r="D403" s="890" t="s">
        <v>145</v>
      </c>
      <c r="E403" s="890" t="s">
        <v>5</v>
      </c>
      <c r="F403" s="891"/>
      <c r="G403" s="892"/>
      <c r="H403" s="892">
        <v>67.003</v>
      </c>
      <c r="J403" s="345"/>
    </row>
    <row r="404" spans="1:10" s="344" customFormat="1" ht="25.5">
      <c r="A404" s="358" t="s">
        <v>3180</v>
      </c>
      <c r="B404" s="478">
        <v>88309</v>
      </c>
      <c r="C404" s="351" t="s">
        <v>54</v>
      </c>
      <c r="D404" s="350" t="s">
        <v>12034</v>
      </c>
      <c r="E404" s="350" t="s">
        <v>122</v>
      </c>
      <c r="F404" s="377">
        <v>0.42</v>
      </c>
      <c r="G404" s="353" t="s">
        <v>21795</v>
      </c>
      <c r="H404" s="353">
        <v>10.037999999999998</v>
      </c>
      <c r="J404" s="345"/>
    </row>
    <row r="405" spans="1:10" s="344" customFormat="1" ht="51">
      <c r="A405" s="358" t="s">
        <v>3182</v>
      </c>
      <c r="B405" s="478">
        <v>20231</v>
      </c>
      <c r="C405" s="351" t="s">
        <v>7421</v>
      </c>
      <c r="D405" s="350" t="s">
        <v>123</v>
      </c>
      <c r="E405" s="350" t="s">
        <v>3164</v>
      </c>
      <c r="F405" s="377">
        <v>1</v>
      </c>
      <c r="G405" s="353" t="s">
        <v>17849</v>
      </c>
      <c r="H405" s="353">
        <v>56.56</v>
      </c>
      <c r="J405" s="345"/>
    </row>
    <row r="406" spans="1:10" s="344" customFormat="1" ht="25.5">
      <c r="A406" s="358" t="s">
        <v>3182</v>
      </c>
      <c r="B406" s="474">
        <v>1381</v>
      </c>
      <c r="C406" s="351" t="s">
        <v>3994</v>
      </c>
      <c r="D406" s="350" t="s">
        <v>123</v>
      </c>
      <c r="E406" s="350" t="s">
        <v>3165</v>
      </c>
      <c r="F406" s="173">
        <v>0.9</v>
      </c>
      <c r="G406" s="353" t="s">
        <v>8808</v>
      </c>
      <c r="H406" s="353">
        <v>0.40500000000000003</v>
      </c>
      <c r="J406" s="345"/>
    </row>
    <row r="407" spans="1:10" s="344" customFormat="1" ht="12.75">
      <c r="A407" s="357"/>
      <c r="B407" s="474" t="s">
        <v>81</v>
      </c>
      <c r="C407" s="763" t="s">
        <v>10430</v>
      </c>
      <c r="D407" s="764"/>
      <c r="E407" s="764"/>
      <c r="F407" s="764"/>
      <c r="G407" s="764"/>
      <c r="H407" s="765"/>
      <c r="J407" s="345"/>
    </row>
    <row r="408" spans="1:10" s="344" customFormat="1" ht="12.75">
      <c r="A408" s="357"/>
      <c r="B408" s="475"/>
      <c r="C408" s="303"/>
      <c r="D408" s="176"/>
      <c r="E408" s="176"/>
      <c r="F408" s="176"/>
      <c r="G408" s="176"/>
      <c r="H408" s="350"/>
      <c r="J408" s="345"/>
    </row>
    <row r="409" spans="1:10" s="344" customFormat="1" ht="25.5">
      <c r="A409" s="357"/>
      <c r="B409" s="894" t="s">
        <v>10435</v>
      </c>
      <c r="C409" s="889" t="s">
        <v>10442</v>
      </c>
      <c r="D409" s="890" t="s">
        <v>145</v>
      </c>
      <c r="E409" s="890" t="s">
        <v>10374</v>
      </c>
      <c r="F409" s="891"/>
      <c r="G409" s="892"/>
      <c r="H409" s="892">
        <v>64.78</v>
      </c>
      <c r="J409" s="345"/>
    </row>
    <row r="410" spans="1:10" s="344" customFormat="1" ht="25.5">
      <c r="A410" s="358" t="s">
        <v>3180</v>
      </c>
      <c r="B410" s="474">
        <v>88309</v>
      </c>
      <c r="C410" s="351" t="s">
        <v>54</v>
      </c>
      <c r="D410" s="350" t="s">
        <v>12034</v>
      </c>
      <c r="E410" s="350" t="s">
        <v>122</v>
      </c>
      <c r="F410" s="173">
        <v>0.2</v>
      </c>
      <c r="G410" s="353" t="s">
        <v>21795</v>
      </c>
      <c r="H410" s="353">
        <v>4.78</v>
      </c>
      <c r="J410" s="345"/>
    </row>
    <row r="411" spans="1:10" s="344" customFormat="1" ht="25.5">
      <c r="A411" s="358" t="s">
        <v>13</v>
      </c>
      <c r="B411" s="474" t="s">
        <v>10440</v>
      </c>
      <c r="C411" s="351" t="s">
        <v>13518</v>
      </c>
      <c r="D411" s="350" t="s">
        <v>123</v>
      </c>
      <c r="E411" s="350" t="s">
        <v>58</v>
      </c>
      <c r="F411" s="173">
        <v>1</v>
      </c>
      <c r="G411" s="353">
        <v>60</v>
      </c>
      <c r="H411" s="353">
        <v>60</v>
      </c>
      <c r="J411" s="345"/>
    </row>
    <row r="412" spans="1:10" s="344" customFormat="1" ht="12.75">
      <c r="A412" s="357"/>
      <c r="B412" s="474" t="s">
        <v>81</v>
      </c>
      <c r="C412" s="763" t="s">
        <v>10434</v>
      </c>
      <c r="D412" s="764"/>
      <c r="E412" s="764"/>
      <c r="F412" s="764"/>
      <c r="G412" s="764"/>
      <c r="H412" s="765"/>
      <c r="J412" s="345"/>
    </row>
    <row r="413" spans="1:10" s="344" customFormat="1" ht="12.75">
      <c r="A413" s="357"/>
      <c r="B413" s="475"/>
      <c r="C413" s="303"/>
      <c r="D413" s="176"/>
      <c r="E413" s="176"/>
      <c r="F413" s="176"/>
      <c r="G413" s="176"/>
      <c r="H413" s="350"/>
      <c r="J413" s="345"/>
    </row>
    <row r="414" spans="1:10" s="344" customFormat="1" ht="25.5">
      <c r="A414" s="357"/>
      <c r="B414" s="894" t="s">
        <v>10436</v>
      </c>
      <c r="C414" s="889" t="s">
        <v>10443</v>
      </c>
      <c r="D414" s="890" t="s">
        <v>145</v>
      </c>
      <c r="E414" s="890" t="s">
        <v>10374</v>
      </c>
      <c r="F414" s="891"/>
      <c r="G414" s="892"/>
      <c r="H414" s="892">
        <v>94.78</v>
      </c>
      <c r="J414" s="345"/>
    </row>
    <row r="415" spans="1:10" s="344" customFormat="1" ht="25.5">
      <c r="A415" s="358" t="s">
        <v>3180</v>
      </c>
      <c r="B415" s="474">
        <v>88309</v>
      </c>
      <c r="C415" s="351" t="s">
        <v>54</v>
      </c>
      <c r="D415" s="350" t="s">
        <v>12034</v>
      </c>
      <c r="E415" s="350" t="s">
        <v>122</v>
      </c>
      <c r="F415" s="173">
        <v>0.2</v>
      </c>
      <c r="G415" s="353" t="s">
        <v>21795</v>
      </c>
      <c r="H415" s="353">
        <v>4.78</v>
      </c>
      <c r="J415" s="345"/>
    </row>
    <row r="416" spans="1:10" s="344" customFormat="1" ht="25.5">
      <c r="A416" s="358" t="s">
        <v>13</v>
      </c>
      <c r="B416" s="474" t="s">
        <v>10441</v>
      </c>
      <c r="C416" s="351" t="s">
        <v>13521</v>
      </c>
      <c r="D416" s="350" t="s">
        <v>123</v>
      </c>
      <c r="E416" s="350" t="s">
        <v>58</v>
      </c>
      <c r="F416" s="173">
        <v>1</v>
      </c>
      <c r="G416" s="353">
        <v>90</v>
      </c>
      <c r="H416" s="353">
        <v>90</v>
      </c>
      <c r="J416" s="345"/>
    </row>
    <row r="417" spans="1:12" s="344" customFormat="1" ht="12.75">
      <c r="A417" s="357"/>
      <c r="B417" s="474" t="s">
        <v>81</v>
      </c>
      <c r="C417" s="763" t="s">
        <v>10434</v>
      </c>
      <c r="D417" s="764"/>
      <c r="E417" s="764"/>
      <c r="F417" s="764"/>
      <c r="G417" s="764"/>
      <c r="H417" s="765"/>
      <c r="J417" s="345"/>
    </row>
    <row r="418" spans="1:12" s="344" customFormat="1" ht="12.75">
      <c r="A418" s="357"/>
      <c r="B418" s="475"/>
      <c r="C418" s="303"/>
      <c r="D418" s="176"/>
      <c r="E418" s="176"/>
      <c r="F418" s="176"/>
      <c r="G418" s="176"/>
      <c r="H418" s="350"/>
      <c r="J418" s="345"/>
    </row>
    <row r="419" spans="1:12" s="344" customFormat="1" ht="12.75">
      <c r="A419" s="357"/>
      <c r="B419" s="475"/>
      <c r="C419" s="303"/>
      <c r="D419" s="176"/>
      <c r="E419" s="176"/>
      <c r="F419" s="176"/>
      <c r="G419" s="176"/>
      <c r="H419" s="350"/>
      <c r="J419" s="345"/>
    </row>
    <row r="420" spans="1:12" s="344" customFormat="1" ht="51">
      <c r="A420" s="357"/>
      <c r="B420" s="894" t="s">
        <v>10437</v>
      </c>
      <c r="C420" s="889" t="s">
        <v>10536</v>
      </c>
      <c r="D420" s="890" t="s">
        <v>145</v>
      </c>
      <c r="E420" s="890" t="s">
        <v>10374</v>
      </c>
      <c r="F420" s="891"/>
      <c r="G420" s="892"/>
      <c r="H420" s="892">
        <v>766.38</v>
      </c>
      <c r="J420" s="345"/>
    </row>
    <row r="421" spans="1:12" s="344" customFormat="1" ht="25.5">
      <c r="A421" s="358" t="s">
        <v>3180</v>
      </c>
      <c r="B421" s="474">
        <v>88316</v>
      </c>
      <c r="C421" s="351" t="s">
        <v>53</v>
      </c>
      <c r="D421" s="350" t="s">
        <v>12034</v>
      </c>
      <c r="E421" s="350" t="s">
        <v>122</v>
      </c>
      <c r="F421" s="173">
        <v>2</v>
      </c>
      <c r="G421" s="353" t="s">
        <v>19918</v>
      </c>
      <c r="H421" s="353">
        <v>35.22</v>
      </c>
      <c r="J421" s="345"/>
    </row>
    <row r="422" spans="1:12" s="344" customFormat="1" ht="25.5">
      <c r="A422" s="358" t="s">
        <v>3180</v>
      </c>
      <c r="B422" s="474">
        <v>88309</v>
      </c>
      <c r="C422" s="351" t="s">
        <v>54</v>
      </c>
      <c r="D422" s="350" t="s">
        <v>12034</v>
      </c>
      <c r="E422" s="350" t="s">
        <v>122</v>
      </c>
      <c r="F422" s="173">
        <v>2</v>
      </c>
      <c r="G422" s="353" t="s">
        <v>21795</v>
      </c>
      <c r="H422" s="353">
        <v>47.8</v>
      </c>
      <c r="J422" s="345"/>
    </row>
    <row r="423" spans="1:12" s="344" customFormat="1" ht="51">
      <c r="A423" s="358" t="s">
        <v>13</v>
      </c>
      <c r="B423" s="477" t="s">
        <v>10509</v>
      </c>
      <c r="C423" s="351" t="s">
        <v>10536</v>
      </c>
      <c r="D423" s="350" t="s">
        <v>123</v>
      </c>
      <c r="E423" s="350" t="s">
        <v>58</v>
      </c>
      <c r="F423" s="173">
        <v>1</v>
      </c>
      <c r="G423" s="353">
        <v>683.36</v>
      </c>
      <c r="H423" s="353">
        <v>683.36</v>
      </c>
      <c r="J423" s="345"/>
    </row>
    <row r="424" spans="1:12" s="344" customFormat="1" ht="12.75">
      <c r="A424" s="357"/>
      <c r="B424" s="474" t="s">
        <v>81</v>
      </c>
      <c r="C424" s="763" t="s">
        <v>10444</v>
      </c>
      <c r="D424" s="764"/>
      <c r="E424" s="764"/>
      <c r="F424" s="764"/>
      <c r="G424" s="764"/>
      <c r="H424" s="765"/>
      <c r="I424" s="344" t="s">
        <v>10510</v>
      </c>
      <c r="J424" s="345"/>
    </row>
    <row r="425" spans="1:12" s="344" customFormat="1" ht="12.75">
      <c r="A425" s="357"/>
      <c r="B425" s="475"/>
      <c r="C425" s="303"/>
      <c r="D425" s="176"/>
      <c r="E425" s="176"/>
      <c r="F425" s="176"/>
      <c r="G425" s="176"/>
      <c r="H425" s="350"/>
      <c r="J425" s="345"/>
    </row>
    <row r="426" spans="1:12" s="344" customFormat="1" ht="12.75">
      <c r="A426" s="357"/>
      <c r="B426" s="475"/>
      <c r="C426" s="303"/>
      <c r="D426" s="176"/>
      <c r="E426" s="176"/>
      <c r="F426" s="176"/>
      <c r="G426" s="176"/>
      <c r="H426" s="350"/>
      <c r="J426" s="345"/>
    </row>
    <row r="427" spans="1:12" s="344" customFormat="1" ht="38.25">
      <c r="A427" s="274"/>
      <c r="B427" s="894" t="s">
        <v>9738</v>
      </c>
      <c r="C427" s="889" t="s">
        <v>9961</v>
      </c>
      <c r="D427" s="890" t="s">
        <v>52</v>
      </c>
      <c r="E427" s="890" t="s">
        <v>10</v>
      </c>
      <c r="F427" s="891"/>
      <c r="G427" s="892"/>
      <c r="H427" s="892">
        <v>11.199579999999999</v>
      </c>
      <c r="J427" s="345"/>
    </row>
    <row r="428" spans="1:12" s="96" customFormat="1" ht="25.5">
      <c r="A428" s="275" t="s">
        <v>3182</v>
      </c>
      <c r="B428" s="474">
        <v>122</v>
      </c>
      <c r="C428" s="351" t="s">
        <v>3856</v>
      </c>
      <c r="D428" s="350" t="s">
        <v>123</v>
      </c>
      <c r="E428" s="350" t="s">
        <v>3161</v>
      </c>
      <c r="F428" s="354">
        <v>8.9999999999999993E-3</v>
      </c>
      <c r="G428" s="353" t="s">
        <v>15892</v>
      </c>
      <c r="H428" s="353">
        <v>0.72350999999999999</v>
      </c>
      <c r="J428" s="98"/>
      <c r="L428" s="99"/>
    </row>
    <row r="429" spans="1:12" s="101" customFormat="1" ht="25.5">
      <c r="A429" s="275" t="s">
        <v>3182</v>
      </c>
      <c r="B429" s="474">
        <v>20083</v>
      </c>
      <c r="C429" s="351" t="s">
        <v>7508</v>
      </c>
      <c r="D429" s="350" t="s">
        <v>123</v>
      </c>
      <c r="E429" s="350" t="s">
        <v>3161</v>
      </c>
      <c r="F429" s="354">
        <v>1.0999999999999999E-2</v>
      </c>
      <c r="G429" s="353" t="s">
        <v>17918</v>
      </c>
      <c r="H429" s="353">
        <v>0.76790999999999998</v>
      </c>
      <c r="J429" s="139"/>
    </row>
    <row r="430" spans="1:12" s="101" customFormat="1" ht="12.75">
      <c r="A430" s="275" t="s">
        <v>3182</v>
      </c>
      <c r="B430" s="474">
        <v>38383</v>
      </c>
      <c r="C430" s="351" t="s">
        <v>6315</v>
      </c>
      <c r="D430" s="350" t="s">
        <v>123</v>
      </c>
      <c r="E430" s="350" t="s">
        <v>3161</v>
      </c>
      <c r="F430" s="354">
        <v>0.06</v>
      </c>
      <c r="G430" s="353" t="s">
        <v>7730</v>
      </c>
      <c r="H430" s="353">
        <v>0.12299999999999998</v>
      </c>
      <c r="J430" s="139"/>
    </row>
    <row r="431" spans="1:12" s="101" customFormat="1" ht="38.25">
      <c r="A431" s="275" t="s">
        <v>3182</v>
      </c>
      <c r="B431" s="474">
        <v>825</v>
      </c>
      <c r="C431" s="351" t="s">
        <v>4295</v>
      </c>
      <c r="D431" s="350" t="s">
        <v>123</v>
      </c>
      <c r="E431" s="350" t="s">
        <v>3161</v>
      </c>
      <c r="F431" s="354">
        <v>1</v>
      </c>
      <c r="G431" s="353" t="s">
        <v>7717</v>
      </c>
      <c r="H431" s="353">
        <v>4.63</v>
      </c>
      <c r="J431" s="139"/>
      <c r="K431" s="96"/>
      <c r="L431" s="96"/>
    </row>
    <row r="432" spans="1:12" s="101" customFormat="1" ht="38.25">
      <c r="A432" s="275" t="s">
        <v>3180</v>
      </c>
      <c r="B432" s="474">
        <v>88248</v>
      </c>
      <c r="C432" s="351" t="s">
        <v>55</v>
      </c>
      <c r="D432" s="350" t="s">
        <v>12034</v>
      </c>
      <c r="E432" s="350" t="s">
        <v>122</v>
      </c>
      <c r="F432" s="354">
        <v>0.11899999999999999</v>
      </c>
      <c r="G432" s="353" t="s">
        <v>19560</v>
      </c>
      <c r="H432" s="353">
        <v>2.1693699999999998</v>
      </c>
      <c r="J432" s="139"/>
      <c r="K432" s="96"/>
      <c r="L432" s="96"/>
    </row>
    <row r="433" spans="1:10" s="96" customFormat="1" ht="15" customHeight="1">
      <c r="A433" s="275" t="s">
        <v>3180</v>
      </c>
      <c r="B433" s="474">
        <v>88267</v>
      </c>
      <c r="C433" s="351" t="s">
        <v>56</v>
      </c>
      <c r="D433" s="350" t="s">
        <v>12034</v>
      </c>
      <c r="E433" s="350" t="s">
        <v>122</v>
      </c>
      <c r="F433" s="354">
        <v>0.11899999999999999</v>
      </c>
      <c r="G433" s="353" t="s">
        <v>14031</v>
      </c>
      <c r="H433" s="353">
        <v>2.78579</v>
      </c>
      <c r="J433" s="97"/>
    </row>
    <row r="434" spans="1:10" s="96" customFormat="1" ht="12.75">
      <c r="A434" s="274"/>
      <c r="B434" s="474" t="s">
        <v>81</v>
      </c>
      <c r="C434" s="763" t="s">
        <v>9962</v>
      </c>
      <c r="D434" s="764"/>
      <c r="E434" s="764"/>
      <c r="F434" s="764"/>
      <c r="G434" s="764"/>
      <c r="H434" s="765"/>
      <c r="J434" s="227"/>
    </row>
    <row r="435" spans="1:10" s="96" customFormat="1" ht="12.75">
      <c r="A435" s="274"/>
      <c r="B435" s="475"/>
      <c r="C435" s="303"/>
      <c r="D435" s="176"/>
      <c r="E435" s="176"/>
      <c r="F435" s="176"/>
      <c r="G435" s="176"/>
      <c r="H435" s="350"/>
      <c r="J435" s="97"/>
    </row>
    <row r="436" spans="1:10" s="272" customFormat="1" ht="51">
      <c r="A436" s="278"/>
      <c r="B436" s="894" t="s">
        <v>9739</v>
      </c>
      <c r="C436" s="889" t="s">
        <v>9963</v>
      </c>
      <c r="D436" s="890" t="s">
        <v>52</v>
      </c>
      <c r="E436" s="890" t="s">
        <v>10</v>
      </c>
      <c r="F436" s="891"/>
      <c r="G436" s="892"/>
      <c r="H436" s="892">
        <v>13.65971</v>
      </c>
      <c r="J436" s="273"/>
    </row>
    <row r="437" spans="1:10" s="272" customFormat="1" ht="25.5">
      <c r="A437" s="279" t="s">
        <v>3182</v>
      </c>
      <c r="B437" s="474">
        <v>122</v>
      </c>
      <c r="C437" s="351" t="s">
        <v>3856</v>
      </c>
      <c r="D437" s="350" t="s">
        <v>123</v>
      </c>
      <c r="E437" s="350" t="s">
        <v>3161</v>
      </c>
      <c r="F437" s="354">
        <v>7.0000000000000001E-3</v>
      </c>
      <c r="G437" s="353" t="s">
        <v>15892</v>
      </c>
      <c r="H437" s="353">
        <v>0.56273000000000006</v>
      </c>
      <c r="J437" s="273"/>
    </row>
    <row r="438" spans="1:10" s="272" customFormat="1" ht="25.5">
      <c r="A438" s="279" t="s">
        <v>3182</v>
      </c>
      <c r="B438" s="474">
        <v>20083</v>
      </c>
      <c r="C438" s="351" t="s">
        <v>7508</v>
      </c>
      <c r="D438" s="350" t="s">
        <v>123</v>
      </c>
      <c r="E438" s="350" t="s">
        <v>3161</v>
      </c>
      <c r="F438" s="354">
        <v>8.0000000000000002E-3</v>
      </c>
      <c r="G438" s="353" t="s">
        <v>17918</v>
      </c>
      <c r="H438" s="353">
        <v>0.55847999999999998</v>
      </c>
      <c r="J438" s="273"/>
    </row>
    <row r="439" spans="1:10" s="272" customFormat="1" ht="38.25">
      <c r="A439" s="279" t="s">
        <v>3182</v>
      </c>
      <c r="B439" s="474">
        <v>3515</v>
      </c>
      <c r="C439" s="351" t="s">
        <v>6099</v>
      </c>
      <c r="D439" s="350" t="s">
        <v>123</v>
      </c>
      <c r="E439" s="350" t="s">
        <v>3161</v>
      </c>
      <c r="F439" s="354">
        <v>1</v>
      </c>
      <c r="G439" s="353" t="s">
        <v>5133</v>
      </c>
      <c r="H439" s="353">
        <v>6.19</v>
      </c>
      <c r="J439" s="273"/>
    </row>
    <row r="440" spans="1:10" s="272" customFormat="1" ht="12.75">
      <c r="A440" s="279" t="s">
        <v>3182</v>
      </c>
      <c r="B440" s="474">
        <v>38383</v>
      </c>
      <c r="C440" s="351" t="s">
        <v>6315</v>
      </c>
      <c r="D440" s="350" t="s">
        <v>123</v>
      </c>
      <c r="E440" s="350" t="s">
        <v>3161</v>
      </c>
      <c r="F440" s="354">
        <v>0.05</v>
      </c>
      <c r="G440" s="353" t="s">
        <v>7730</v>
      </c>
      <c r="H440" s="353">
        <v>0.10249999999999999</v>
      </c>
      <c r="J440" s="273"/>
    </row>
    <row r="441" spans="1:10" s="272" customFormat="1" ht="38.25">
      <c r="A441" s="279" t="s">
        <v>3180</v>
      </c>
      <c r="B441" s="474">
        <v>88248</v>
      </c>
      <c r="C441" s="351" t="s">
        <v>55</v>
      </c>
      <c r="D441" s="350" t="s">
        <v>12034</v>
      </c>
      <c r="E441" s="350" t="s">
        <v>122</v>
      </c>
      <c r="F441" s="354">
        <v>0.15</v>
      </c>
      <c r="G441" s="353" t="s">
        <v>19560</v>
      </c>
      <c r="H441" s="353">
        <v>2.7345000000000002</v>
      </c>
      <c r="J441" s="273"/>
    </row>
    <row r="442" spans="1:10" s="272" customFormat="1" ht="25.5">
      <c r="A442" s="279" t="s">
        <v>3180</v>
      </c>
      <c r="B442" s="474">
        <v>88267</v>
      </c>
      <c r="C442" s="351" t="s">
        <v>56</v>
      </c>
      <c r="D442" s="350" t="s">
        <v>12034</v>
      </c>
      <c r="E442" s="350" t="s">
        <v>122</v>
      </c>
      <c r="F442" s="354">
        <v>0.15</v>
      </c>
      <c r="G442" s="353" t="s">
        <v>14031</v>
      </c>
      <c r="H442" s="353">
        <v>3.5114999999999998</v>
      </c>
      <c r="J442" s="273"/>
    </row>
    <row r="443" spans="1:10" s="272" customFormat="1" ht="12.75">
      <c r="A443" s="278"/>
      <c r="B443" s="474" t="s">
        <v>81</v>
      </c>
      <c r="C443" s="763" t="s">
        <v>9964</v>
      </c>
      <c r="D443" s="764"/>
      <c r="E443" s="764"/>
      <c r="F443" s="764"/>
      <c r="G443" s="764"/>
      <c r="H443" s="765"/>
      <c r="J443" s="273"/>
    </row>
    <row r="444" spans="1:10" s="272" customFormat="1" ht="12.75">
      <c r="A444" s="278"/>
      <c r="B444" s="475"/>
      <c r="C444" s="303"/>
      <c r="D444" s="176"/>
      <c r="E444" s="176"/>
      <c r="F444" s="176"/>
      <c r="G444" s="176"/>
      <c r="H444" s="350"/>
      <c r="J444" s="273"/>
    </row>
    <row r="445" spans="1:10" s="276" customFormat="1" ht="51">
      <c r="A445" s="278"/>
      <c r="B445" s="894" t="s">
        <v>9740</v>
      </c>
      <c r="C445" s="907" t="s">
        <v>9965</v>
      </c>
      <c r="D445" s="890" t="s">
        <v>52</v>
      </c>
      <c r="E445" s="890" t="s">
        <v>10</v>
      </c>
      <c r="F445" s="891"/>
      <c r="G445" s="892"/>
      <c r="H445" s="892">
        <v>13.357980000000001</v>
      </c>
      <c r="J445" s="277"/>
    </row>
    <row r="446" spans="1:10" s="276" customFormat="1" ht="25.5">
      <c r="A446" s="279" t="s">
        <v>3182</v>
      </c>
      <c r="B446" s="474">
        <v>122</v>
      </c>
      <c r="C446" s="351" t="s">
        <v>3856</v>
      </c>
      <c r="D446" s="350" t="s">
        <v>123</v>
      </c>
      <c r="E446" s="350" t="s">
        <v>3161</v>
      </c>
      <c r="F446" s="354">
        <v>8.9999999999999993E-3</v>
      </c>
      <c r="G446" s="353" t="s">
        <v>15892</v>
      </c>
      <c r="H446" s="353">
        <v>0.72350999999999999</v>
      </c>
      <c r="J446" s="277"/>
    </row>
    <row r="447" spans="1:10" s="276" customFormat="1" ht="25.5">
      <c r="A447" s="279" t="s">
        <v>3182</v>
      </c>
      <c r="B447" s="474">
        <v>20083</v>
      </c>
      <c r="C447" s="351" t="s">
        <v>7508</v>
      </c>
      <c r="D447" s="350" t="s">
        <v>123</v>
      </c>
      <c r="E447" s="350" t="s">
        <v>3161</v>
      </c>
      <c r="F447" s="354">
        <v>1.0999999999999999E-2</v>
      </c>
      <c r="G447" s="353" t="s">
        <v>17918</v>
      </c>
      <c r="H447" s="353">
        <v>0.76790999999999998</v>
      </c>
      <c r="J447" s="277"/>
    </row>
    <row r="448" spans="1:10" s="276" customFormat="1" ht="38.25">
      <c r="A448" s="279" t="s">
        <v>3182</v>
      </c>
      <c r="B448" s="474">
        <v>3538</v>
      </c>
      <c r="C448" s="351" t="s">
        <v>6062</v>
      </c>
      <c r="D448" s="350" t="s">
        <v>123</v>
      </c>
      <c r="E448" s="350" t="s">
        <v>3161</v>
      </c>
      <c r="F448" s="354">
        <v>1</v>
      </c>
      <c r="G448" s="353" t="s">
        <v>9056</v>
      </c>
      <c r="H448" s="353">
        <v>4.29</v>
      </c>
      <c r="J448" s="277"/>
    </row>
    <row r="449" spans="1:10" s="276" customFormat="1" ht="45.75" customHeight="1">
      <c r="A449" s="279" t="s">
        <v>3182</v>
      </c>
      <c r="B449" s="474">
        <v>38383</v>
      </c>
      <c r="C449" s="351" t="s">
        <v>6315</v>
      </c>
      <c r="D449" s="350" t="s">
        <v>123</v>
      </c>
      <c r="E449" s="350" t="s">
        <v>3161</v>
      </c>
      <c r="F449" s="354">
        <v>0.06</v>
      </c>
      <c r="G449" s="353" t="s">
        <v>7730</v>
      </c>
      <c r="H449" s="353">
        <v>0.12299999999999998</v>
      </c>
      <c r="J449" s="277"/>
    </row>
    <row r="450" spans="1:10" s="276" customFormat="1" ht="38.25">
      <c r="A450" s="279" t="s">
        <v>3180</v>
      </c>
      <c r="B450" s="474">
        <v>88248</v>
      </c>
      <c r="C450" s="351" t="s">
        <v>55</v>
      </c>
      <c r="D450" s="350" t="s">
        <v>12034</v>
      </c>
      <c r="E450" s="350" t="s">
        <v>122</v>
      </c>
      <c r="F450" s="354">
        <v>0.17899999999999999</v>
      </c>
      <c r="G450" s="353" t="s">
        <v>19560</v>
      </c>
      <c r="H450" s="353">
        <v>3.2631700000000001</v>
      </c>
      <c r="J450" s="277"/>
    </row>
    <row r="451" spans="1:10" s="276" customFormat="1" ht="25.5">
      <c r="A451" s="279" t="s">
        <v>3180</v>
      </c>
      <c r="B451" s="474">
        <v>88267</v>
      </c>
      <c r="C451" s="351" t="s">
        <v>56</v>
      </c>
      <c r="D451" s="350" t="s">
        <v>12034</v>
      </c>
      <c r="E451" s="350" t="s">
        <v>122</v>
      </c>
      <c r="F451" s="354">
        <v>0.17899999999999999</v>
      </c>
      <c r="G451" s="353" t="s">
        <v>14031</v>
      </c>
      <c r="H451" s="353">
        <v>4.1903899999999998</v>
      </c>
      <c r="J451" s="277"/>
    </row>
    <row r="452" spans="1:10" s="276" customFormat="1" ht="12.75">
      <c r="A452" s="278"/>
      <c r="B452" s="474" t="s">
        <v>81</v>
      </c>
      <c r="C452" s="763" t="s">
        <v>9966</v>
      </c>
      <c r="D452" s="764"/>
      <c r="E452" s="764"/>
      <c r="F452" s="764"/>
      <c r="G452" s="764"/>
      <c r="H452" s="765"/>
      <c r="J452" s="277"/>
    </row>
    <row r="453" spans="1:10" s="276" customFormat="1" ht="12.75">
      <c r="A453" s="278"/>
      <c r="B453" s="475"/>
      <c r="C453" s="303"/>
      <c r="D453" s="176"/>
      <c r="E453" s="176"/>
      <c r="F453" s="176"/>
      <c r="G453" s="176"/>
      <c r="H453" s="350"/>
      <c r="J453" s="277"/>
    </row>
    <row r="454" spans="1:10" s="276" customFormat="1" ht="51">
      <c r="A454" s="278"/>
      <c r="B454" s="894" t="s">
        <v>9741</v>
      </c>
      <c r="C454" s="907" t="s">
        <v>9967</v>
      </c>
      <c r="D454" s="890" t="s">
        <v>52</v>
      </c>
      <c r="E454" s="890" t="s">
        <v>10</v>
      </c>
      <c r="F454" s="891"/>
      <c r="G454" s="892"/>
      <c r="H454" s="892">
        <v>9.9497099999999996</v>
      </c>
      <c r="J454" s="277"/>
    </row>
    <row r="455" spans="1:10" s="276" customFormat="1" ht="25.5">
      <c r="A455" s="279" t="s">
        <v>3182</v>
      </c>
      <c r="B455" s="474">
        <v>122</v>
      </c>
      <c r="C455" s="351" t="s">
        <v>3856</v>
      </c>
      <c r="D455" s="350" t="s">
        <v>123</v>
      </c>
      <c r="E455" s="350" t="s">
        <v>3161</v>
      </c>
      <c r="F455" s="354">
        <v>7.0000000000000001E-3</v>
      </c>
      <c r="G455" s="353" t="s">
        <v>15892</v>
      </c>
      <c r="H455" s="353">
        <v>0.56273000000000006</v>
      </c>
      <c r="J455" s="277"/>
    </row>
    <row r="456" spans="1:10" s="276" customFormat="1" ht="25.5">
      <c r="A456" s="279" t="s">
        <v>3182</v>
      </c>
      <c r="B456" s="474">
        <v>20083</v>
      </c>
      <c r="C456" s="351" t="s">
        <v>7508</v>
      </c>
      <c r="D456" s="350" t="s">
        <v>123</v>
      </c>
      <c r="E456" s="350" t="s">
        <v>3161</v>
      </c>
      <c r="F456" s="354">
        <v>8.0000000000000002E-3</v>
      </c>
      <c r="G456" s="353" t="s">
        <v>17918</v>
      </c>
      <c r="H456" s="353">
        <v>0.55847999999999998</v>
      </c>
      <c r="J456" s="277"/>
    </row>
    <row r="457" spans="1:10" s="276" customFormat="1" ht="38.25">
      <c r="A457" s="279" t="s">
        <v>3182</v>
      </c>
      <c r="B457" s="474">
        <v>3533</v>
      </c>
      <c r="C457" s="351" t="s">
        <v>6061</v>
      </c>
      <c r="D457" s="350" t="s">
        <v>123</v>
      </c>
      <c r="E457" s="350" t="s">
        <v>3161</v>
      </c>
      <c r="F457" s="354">
        <v>1</v>
      </c>
      <c r="G457" s="353" t="s">
        <v>4284</v>
      </c>
      <c r="H457" s="353">
        <v>2.48</v>
      </c>
      <c r="J457" s="277"/>
    </row>
    <row r="458" spans="1:10" s="276" customFormat="1" ht="12.75">
      <c r="A458" s="279" t="s">
        <v>3182</v>
      </c>
      <c r="B458" s="474">
        <v>38383</v>
      </c>
      <c r="C458" s="351" t="s">
        <v>6315</v>
      </c>
      <c r="D458" s="350" t="s">
        <v>123</v>
      </c>
      <c r="E458" s="350" t="s">
        <v>3161</v>
      </c>
      <c r="F458" s="354">
        <v>0.05</v>
      </c>
      <c r="G458" s="353" t="s">
        <v>7730</v>
      </c>
      <c r="H458" s="353">
        <v>0.10249999999999999</v>
      </c>
      <c r="J458" s="277"/>
    </row>
    <row r="459" spans="1:10" s="276" customFormat="1" ht="38.25">
      <c r="A459" s="279" t="s">
        <v>3180</v>
      </c>
      <c r="B459" s="474">
        <v>88248</v>
      </c>
      <c r="C459" s="351" t="s">
        <v>55</v>
      </c>
      <c r="D459" s="350" t="s">
        <v>12034</v>
      </c>
      <c r="E459" s="350" t="s">
        <v>122</v>
      </c>
      <c r="F459" s="354">
        <v>0.15</v>
      </c>
      <c r="G459" s="353" t="s">
        <v>19560</v>
      </c>
      <c r="H459" s="353">
        <v>2.7345000000000002</v>
      </c>
      <c r="J459" s="277"/>
    </row>
    <row r="460" spans="1:10" s="276" customFormat="1" ht="25.5">
      <c r="A460" s="279" t="s">
        <v>3180</v>
      </c>
      <c r="B460" s="474">
        <v>88267</v>
      </c>
      <c r="C460" s="351" t="s">
        <v>56</v>
      </c>
      <c r="D460" s="350" t="s">
        <v>12034</v>
      </c>
      <c r="E460" s="350" t="s">
        <v>122</v>
      </c>
      <c r="F460" s="354">
        <v>0.15</v>
      </c>
      <c r="G460" s="353" t="s">
        <v>14031</v>
      </c>
      <c r="H460" s="353">
        <v>3.5114999999999998</v>
      </c>
      <c r="J460" s="277"/>
    </row>
    <row r="461" spans="1:10" s="276" customFormat="1" ht="12.75">
      <c r="A461" s="278"/>
      <c r="B461" s="474" t="s">
        <v>81</v>
      </c>
      <c r="C461" s="763" t="s">
        <v>9968</v>
      </c>
      <c r="D461" s="764"/>
      <c r="E461" s="764"/>
      <c r="F461" s="764"/>
      <c r="G461" s="764"/>
      <c r="H461" s="765"/>
      <c r="J461" s="277"/>
    </row>
    <row r="462" spans="1:10" s="276" customFormat="1" ht="12.75">
      <c r="A462" s="278"/>
      <c r="B462" s="475"/>
      <c r="C462" s="303"/>
      <c r="D462" s="176"/>
      <c r="E462" s="176"/>
      <c r="F462" s="176"/>
      <c r="G462" s="176"/>
      <c r="H462" s="350"/>
      <c r="J462" s="277"/>
    </row>
    <row r="463" spans="1:10" s="276" customFormat="1" ht="25.5">
      <c r="A463" s="280"/>
      <c r="B463" s="894" t="s">
        <v>9742</v>
      </c>
      <c r="C463" s="889" t="s">
        <v>9988</v>
      </c>
      <c r="D463" s="890" t="s">
        <v>52</v>
      </c>
      <c r="E463" s="890" t="s">
        <v>10</v>
      </c>
      <c r="F463" s="891"/>
      <c r="G463" s="892"/>
      <c r="H463" s="892">
        <v>28.153999999999996</v>
      </c>
      <c r="J463" s="277"/>
    </row>
    <row r="464" spans="1:10" s="276" customFormat="1" ht="25.5">
      <c r="A464" s="281" t="s">
        <v>3182</v>
      </c>
      <c r="B464" s="474">
        <v>11708</v>
      </c>
      <c r="C464" s="351" t="s">
        <v>7310</v>
      </c>
      <c r="D464" s="350" t="s">
        <v>123</v>
      </c>
      <c r="E464" s="350" t="s">
        <v>3161</v>
      </c>
      <c r="F464" s="354">
        <v>1</v>
      </c>
      <c r="G464" s="353" t="s">
        <v>12939</v>
      </c>
      <c r="H464" s="353">
        <v>25.58</v>
      </c>
      <c r="J464" s="277"/>
    </row>
    <row r="465" spans="1:10" s="276" customFormat="1" ht="25.5">
      <c r="A465" s="281" t="s">
        <v>3180</v>
      </c>
      <c r="B465" s="474">
        <v>88323</v>
      </c>
      <c r="C465" s="351" t="s">
        <v>127</v>
      </c>
      <c r="D465" s="350" t="s">
        <v>12034</v>
      </c>
      <c r="E465" s="350" t="s">
        <v>122</v>
      </c>
      <c r="F465" s="354">
        <v>0.06</v>
      </c>
      <c r="G465" s="353" t="s">
        <v>17346</v>
      </c>
      <c r="H465" s="353">
        <v>1.5173999999999999</v>
      </c>
      <c r="J465" s="277"/>
    </row>
    <row r="466" spans="1:10" s="276" customFormat="1" ht="25.5">
      <c r="A466" s="281" t="s">
        <v>3180</v>
      </c>
      <c r="B466" s="474">
        <v>88316</v>
      </c>
      <c r="C466" s="351" t="s">
        <v>53</v>
      </c>
      <c r="D466" s="350" t="s">
        <v>12034</v>
      </c>
      <c r="E466" s="350" t="s">
        <v>122</v>
      </c>
      <c r="F466" s="354">
        <v>0.06</v>
      </c>
      <c r="G466" s="353" t="s">
        <v>19918</v>
      </c>
      <c r="H466" s="353">
        <v>1.0566</v>
      </c>
      <c r="J466" s="277"/>
    </row>
    <row r="467" spans="1:10" s="276" customFormat="1" ht="12.75">
      <c r="A467" s="281"/>
      <c r="B467" s="474" t="s">
        <v>81</v>
      </c>
      <c r="C467" s="763" t="s">
        <v>9989</v>
      </c>
      <c r="D467" s="764"/>
      <c r="E467" s="764"/>
      <c r="F467" s="764"/>
      <c r="G467" s="764"/>
      <c r="H467" s="765"/>
      <c r="J467" s="277"/>
    </row>
    <row r="468" spans="1:10" s="276" customFormat="1" ht="12.75">
      <c r="A468" s="289"/>
      <c r="B468" s="475"/>
      <c r="C468" s="303"/>
      <c r="D468" s="176"/>
      <c r="E468" s="176"/>
      <c r="F468" s="176"/>
      <c r="G468" s="176"/>
      <c r="H468" s="350"/>
      <c r="J468" s="277"/>
    </row>
    <row r="469" spans="1:10" s="286" customFormat="1" ht="38.25">
      <c r="A469" s="292"/>
      <c r="B469" s="894" t="s">
        <v>9743</v>
      </c>
      <c r="C469" s="889" t="s">
        <v>10002</v>
      </c>
      <c r="D469" s="890" t="s">
        <v>52</v>
      </c>
      <c r="E469" s="890" t="s">
        <v>10</v>
      </c>
      <c r="F469" s="891"/>
      <c r="G469" s="892"/>
      <c r="H469" s="892">
        <v>12.57423</v>
      </c>
      <c r="J469" s="287"/>
    </row>
    <row r="470" spans="1:10" s="286" customFormat="1" ht="25.5">
      <c r="A470" s="293" t="s">
        <v>3182</v>
      </c>
      <c r="B470" s="474">
        <v>122</v>
      </c>
      <c r="C470" s="351" t="s">
        <v>3856</v>
      </c>
      <c r="D470" s="350" t="s">
        <v>123</v>
      </c>
      <c r="E470" s="350" t="s">
        <v>3161</v>
      </c>
      <c r="F470" s="354" t="s">
        <v>10003</v>
      </c>
      <c r="G470" s="353" t="s">
        <v>15892</v>
      </c>
      <c r="H470" s="353">
        <v>0.64312000000000002</v>
      </c>
      <c r="J470" s="287"/>
    </row>
    <row r="471" spans="1:10" s="286" customFormat="1" ht="25.5">
      <c r="A471" s="293" t="s">
        <v>3182</v>
      </c>
      <c r="B471" s="474">
        <v>20083</v>
      </c>
      <c r="C471" s="351" t="s">
        <v>7508</v>
      </c>
      <c r="D471" s="350" t="s">
        <v>123</v>
      </c>
      <c r="E471" s="350" t="s">
        <v>3161</v>
      </c>
      <c r="F471" s="354">
        <v>1.0999999999999999E-2</v>
      </c>
      <c r="G471" s="353" t="s">
        <v>17918</v>
      </c>
      <c r="H471" s="353">
        <v>0.76790999999999998</v>
      </c>
      <c r="J471" s="287"/>
    </row>
    <row r="472" spans="1:10" s="286" customFormat="1" ht="25.5">
      <c r="A472" s="293" t="s">
        <v>3180</v>
      </c>
      <c r="B472" s="474">
        <v>88267</v>
      </c>
      <c r="C472" s="351" t="s">
        <v>56</v>
      </c>
      <c r="D472" s="350" t="s">
        <v>12034</v>
      </c>
      <c r="E472" s="350" t="s">
        <v>122</v>
      </c>
      <c r="F472" s="354" t="s">
        <v>10004</v>
      </c>
      <c r="G472" s="353" t="s">
        <v>14031</v>
      </c>
      <c r="H472" s="353">
        <v>1.6387000000000003</v>
      </c>
      <c r="J472" s="287"/>
    </row>
    <row r="473" spans="1:10" s="286" customFormat="1" ht="38.25">
      <c r="A473" s="293" t="s">
        <v>3180</v>
      </c>
      <c r="B473" s="474">
        <v>88248</v>
      </c>
      <c r="C473" s="351" t="s">
        <v>55</v>
      </c>
      <c r="D473" s="350" t="s">
        <v>12034</v>
      </c>
      <c r="E473" s="350" t="s">
        <v>122</v>
      </c>
      <c r="F473" s="354" t="s">
        <v>10005</v>
      </c>
      <c r="G473" s="353" t="s">
        <v>19560</v>
      </c>
      <c r="H473" s="353">
        <v>2.7345000000000002</v>
      </c>
      <c r="J473" s="287"/>
    </row>
    <row r="474" spans="1:10" s="286" customFormat="1" ht="25.5">
      <c r="A474" s="293" t="s">
        <v>3182</v>
      </c>
      <c r="B474" s="474">
        <v>39319</v>
      </c>
      <c r="C474" s="351" t="s">
        <v>7872</v>
      </c>
      <c r="D474" s="350" t="s">
        <v>123</v>
      </c>
      <c r="E474" s="350" t="s">
        <v>3161</v>
      </c>
      <c r="F474" s="354">
        <v>1</v>
      </c>
      <c r="G474" s="353" t="s">
        <v>7458</v>
      </c>
      <c r="H474" s="353">
        <v>6.79</v>
      </c>
      <c r="J474" s="287"/>
    </row>
    <row r="475" spans="1:10" s="276" customFormat="1" ht="12.75">
      <c r="A475" s="292"/>
      <c r="B475" s="474" t="s">
        <v>81</v>
      </c>
      <c r="C475" s="763" t="s">
        <v>10006</v>
      </c>
      <c r="D475" s="764"/>
      <c r="E475" s="764"/>
      <c r="F475" s="764"/>
      <c r="G475" s="764"/>
      <c r="H475" s="765"/>
      <c r="J475" s="277"/>
    </row>
    <row r="476" spans="1:10" s="286" customFormat="1" ht="12.75">
      <c r="A476" s="292"/>
      <c r="B476" s="475"/>
      <c r="C476" s="303"/>
      <c r="D476" s="176"/>
      <c r="E476" s="176"/>
      <c r="F476" s="176"/>
      <c r="G476" s="176"/>
      <c r="H476" s="350"/>
      <c r="J476" s="287"/>
    </row>
    <row r="477" spans="1:10" s="290" customFormat="1" ht="63.75">
      <c r="A477" s="292"/>
      <c r="B477" s="894" t="s">
        <v>9744</v>
      </c>
      <c r="C477" s="889" t="s">
        <v>10008</v>
      </c>
      <c r="D477" s="890" t="s">
        <v>52</v>
      </c>
      <c r="E477" s="890" t="s">
        <v>10</v>
      </c>
      <c r="F477" s="891"/>
      <c r="G477" s="892"/>
      <c r="H477" s="892">
        <v>37.318759999999997</v>
      </c>
      <c r="J477" s="291"/>
    </row>
    <row r="478" spans="1:10" s="290" customFormat="1" ht="25.5">
      <c r="A478" s="293" t="s">
        <v>3182</v>
      </c>
      <c r="B478" s="474">
        <v>301</v>
      </c>
      <c r="C478" s="351" t="s">
        <v>3906</v>
      </c>
      <c r="D478" s="350" t="s">
        <v>123</v>
      </c>
      <c r="E478" s="350" t="s">
        <v>3161</v>
      </c>
      <c r="F478" s="354">
        <v>2</v>
      </c>
      <c r="G478" s="353" t="s">
        <v>7033</v>
      </c>
      <c r="H478" s="353">
        <v>5.78</v>
      </c>
      <c r="J478" s="291"/>
    </row>
    <row r="479" spans="1:10" s="290" customFormat="1" ht="51">
      <c r="A479" s="293" t="s">
        <v>3182</v>
      </c>
      <c r="B479" s="474">
        <v>20078</v>
      </c>
      <c r="C479" s="351" t="s">
        <v>6980</v>
      </c>
      <c r="D479" s="350" t="s">
        <v>123</v>
      </c>
      <c r="E479" s="350" t="s">
        <v>3161</v>
      </c>
      <c r="F479" s="354">
        <v>9.1999999999999998E-2</v>
      </c>
      <c r="G479" s="353" t="s">
        <v>6529</v>
      </c>
      <c r="H479" s="353">
        <v>2.70756</v>
      </c>
      <c r="J479" s="291"/>
    </row>
    <row r="480" spans="1:10" s="290" customFormat="1" ht="25.5">
      <c r="A480" s="293" t="s">
        <v>3182</v>
      </c>
      <c r="B480" s="474">
        <v>11655</v>
      </c>
      <c r="C480" s="351" t="s">
        <v>7750</v>
      </c>
      <c r="D480" s="350" t="s">
        <v>123</v>
      </c>
      <c r="E480" s="350" t="s">
        <v>3161</v>
      </c>
      <c r="F480" s="354">
        <v>1</v>
      </c>
      <c r="G480" s="353" t="s">
        <v>15001</v>
      </c>
      <c r="H480" s="353">
        <v>15.09</v>
      </c>
      <c r="J480" s="291"/>
    </row>
    <row r="481" spans="1:10" s="290" customFormat="1" ht="38.25">
      <c r="A481" s="293" t="s">
        <v>3180</v>
      </c>
      <c r="B481" s="474">
        <v>88248</v>
      </c>
      <c r="C481" s="351" t="s">
        <v>55</v>
      </c>
      <c r="D481" s="350" t="s">
        <v>12034</v>
      </c>
      <c r="E481" s="350" t="s">
        <v>122</v>
      </c>
      <c r="F481" s="354">
        <v>0.33</v>
      </c>
      <c r="G481" s="353" t="s">
        <v>19560</v>
      </c>
      <c r="H481" s="353">
        <v>6.0159000000000002</v>
      </c>
      <c r="J481" s="291"/>
    </row>
    <row r="482" spans="1:10" s="290" customFormat="1" ht="25.5">
      <c r="A482" s="293" t="s">
        <v>3180</v>
      </c>
      <c r="B482" s="474">
        <v>88267</v>
      </c>
      <c r="C482" s="351" t="s">
        <v>56</v>
      </c>
      <c r="D482" s="350" t="s">
        <v>12034</v>
      </c>
      <c r="E482" s="350" t="s">
        <v>122</v>
      </c>
      <c r="F482" s="354">
        <v>0.33</v>
      </c>
      <c r="G482" s="353" t="s">
        <v>14031</v>
      </c>
      <c r="H482" s="353">
        <v>7.7253000000000007</v>
      </c>
      <c r="J482" s="291"/>
    </row>
    <row r="483" spans="1:10" s="290" customFormat="1" ht="12.75">
      <c r="A483" s="292"/>
      <c r="B483" s="474" t="s">
        <v>81</v>
      </c>
      <c r="C483" s="763" t="s">
        <v>10007</v>
      </c>
      <c r="D483" s="764"/>
      <c r="E483" s="764"/>
      <c r="F483" s="764"/>
      <c r="G483" s="764"/>
      <c r="H483" s="765"/>
      <c r="J483" s="291"/>
    </row>
    <row r="484" spans="1:10" s="290" customFormat="1" ht="12.75">
      <c r="A484" s="292"/>
      <c r="B484" s="475"/>
      <c r="C484" s="303"/>
      <c r="D484" s="176"/>
      <c r="E484" s="176"/>
      <c r="F484" s="176"/>
      <c r="G484" s="176"/>
      <c r="H484" s="350"/>
      <c r="J484" s="291"/>
    </row>
    <row r="485" spans="1:10" s="290" customFormat="1" ht="51">
      <c r="A485" s="292"/>
      <c r="B485" s="894" t="s">
        <v>9799</v>
      </c>
      <c r="C485" s="889" t="s">
        <v>10010</v>
      </c>
      <c r="D485" s="890" t="s">
        <v>52</v>
      </c>
      <c r="E485" s="890" t="s">
        <v>10</v>
      </c>
      <c r="F485" s="891"/>
      <c r="G485" s="892"/>
      <c r="H485" s="892">
        <v>6.1924000000000001</v>
      </c>
      <c r="J485" s="291"/>
    </row>
    <row r="486" spans="1:10" s="290" customFormat="1" ht="25.5">
      <c r="A486" s="293" t="s">
        <v>3182</v>
      </c>
      <c r="B486" s="474">
        <v>20085</v>
      </c>
      <c r="C486" s="351" t="s">
        <v>3910</v>
      </c>
      <c r="D486" s="350" t="s">
        <v>123</v>
      </c>
      <c r="E486" s="350" t="s">
        <v>3161</v>
      </c>
      <c r="F486" s="354">
        <v>1</v>
      </c>
      <c r="G486" s="353" t="s">
        <v>12407</v>
      </c>
      <c r="H486" s="353">
        <v>1.45</v>
      </c>
      <c r="J486" s="291"/>
    </row>
    <row r="487" spans="1:10" s="290" customFormat="1" ht="51">
      <c r="A487" s="293" t="s">
        <v>3182</v>
      </c>
      <c r="B487" s="474">
        <v>20078</v>
      </c>
      <c r="C487" s="351" t="s">
        <v>6980</v>
      </c>
      <c r="D487" s="350" t="s">
        <v>123</v>
      </c>
      <c r="E487" s="350" t="s">
        <v>3161</v>
      </c>
      <c r="F487" s="354">
        <v>0.02</v>
      </c>
      <c r="G487" s="353" t="s">
        <v>6529</v>
      </c>
      <c r="H487" s="353">
        <v>0.58860000000000001</v>
      </c>
      <c r="J487" s="291"/>
    </row>
    <row r="488" spans="1:10" s="290" customFormat="1" ht="25.5">
      <c r="A488" s="293" t="s">
        <v>3182</v>
      </c>
      <c r="B488" s="474">
        <v>20086</v>
      </c>
      <c r="C488" s="351" t="s">
        <v>4308</v>
      </c>
      <c r="D488" s="350" t="s">
        <v>123</v>
      </c>
      <c r="E488" s="350" t="s">
        <v>3161</v>
      </c>
      <c r="F488" s="354">
        <v>1</v>
      </c>
      <c r="G488" s="353" t="s">
        <v>4152</v>
      </c>
      <c r="H488" s="353">
        <v>2.2799999999999998</v>
      </c>
      <c r="J488" s="291"/>
    </row>
    <row r="489" spans="1:10" s="290" customFormat="1" ht="38.25">
      <c r="A489" s="293" t="s">
        <v>3180</v>
      </c>
      <c r="B489" s="474">
        <v>88248</v>
      </c>
      <c r="C489" s="351" t="s">
        <v>55</v>
      </c>
      <c r="D489" s="350" t="s">
        <v>12034</v>
      </c>
      <c r="E489" s="350" t="s">
        <v>122</v>
      </c>
      <c r="F489" s="354">
        <v>4.4999999999999998E-2</v>
      </c>
      <c r="G489" s="353" t="s">
        <v>19560</v>
      </c>
      <c r="H489" s="353">
        <v>0.82035000000000002</v>
      </c>
      <c r="J489" s="291"/>
    </row>
    <row r="490" spans="1:10" s="290" customFormat="1" ht="25.5">
      <c r="A490" s="293" t="s">
        <v>3180</v>
      </c>
      <c r="B490" s="474">
        <v>88267</v>
      </c>
      <c r="C490" s="351" t="s">
        <v>56</v>
      </c>
      <c r="D490" s="350" t="s">
        <v>12034</v>
      </c>
      <c r="E490" s="350" t="s">
        <v>122</v>
      </c>
      <c r="F490" s="354">
        <v>4.4999999999999998E-2</v>
      </c>
      <c r="G490" s="353" t="s">
        <v>14031</v>
      </c>
      <c r="H490" s="353">
        <v>1.05345</v>
      </c>
      <c r="J490" s="291"/>
    </row>
    <row r="491" spans="1:10" s="290" customFormat="1" ht="12.75">
      <c r="A491" s="292"/>
      <c r="B491" s="474" t="s">
        <v>81</v>
      </c>
      <c r="C491" s="763" t="s">
        <v>10048</v>
      </c>
      <c r="D491" s="764"/>
      <c r="E491" s="764"/>
      <c r="F491" s="764"/>
      <c r="G491" s="764"/>
      <c r="H491" s="765"/>
      <c r="J491" s="291"/>
    </row>
    <row r="492" spans="1:10" s="290" customFormat="1" ht="12.75">
      <c r="A492" s="288"/>
      <c r="B492" s="475"/>
      <c r="C492" s="303"/>
      <c r="D492" s="176"/>
      <c r="E492" s="176"/>
      <c r="F492" s="176"/>
      <c r="G492" s="176"/>
      <c r="H492" s="350"/>
      <c r="J492" s="291"/>
    </row>
    <row r="493" spans="1:10" s="286" customFormat="1" ht="51">
      <c r="A493" s="284"/>
      <c r="B493" s="894" t="s">
        <v>10009</v>
      </c>
      <c r="C493" s="889" t="s">
        <v>9999</v>
      </c>
      <c r="D493" s="890" t="s">
        <v>52</v>
      </c>
      <c r="E493" s="890" t="s">
        <v>10</v>
      </c>
      <c r="F493" s="891"/>
      <c r="G493" s="892"/>
      <c r="H493" s="892">
        <v>68.583446999999992</v>
      </c>
      <c r="J493" s="287"/>
    </row>
    <row r="494" spans="1:10" s="282" customFormat="1" ht="25.5">
      <c r="A494" s="285" t="s">
        <v>3182</v>
      </c>
      <c r="B494" s="483">
        <v>11712</v>
      </c>
      <c r="C494" s="351" t="s">
        <v>4594</v>
      </c>
      <c r="D494" s="350" t="s">
        <v>123</v>
      </c>
      <c r="E494" s="350" t="s">
        <v>3161</v>
      </c>
      <c r="F494" s="354">
        <v>1</v>
      </c>
      <c r="G494" s="353" t="s">
        <v>15767</v>
      </c>
      <c r="H494" s="353">
        <v>46.7</v>
      </c>
      <c r="J494" s="283"/>
    </row>
    <row r="495" spans="1:10" s="282" customFormat="1" ht="25.5">
      <c r="A495" s="285" t="s">
        <v>3182</v>
      </c>
      <c r="B495" s="474">
        <v>122</v>
      </c>
      <c r="C495" s="351" t="s">
        <v>3856</v>
      </c>
      <c r="D495" s="350" t="s">
        <v>123</v>
      </c>
      <c r="E495" s="350" t="s">
        <v>3161</v>
      </c>
      <c r="F495" s="354">
        <v>1.4800000000000001E-2</v>
      </c>
      <c r="G495" s="353" t="s">
        <v>15892</v>
      </c>
      <c r="H495" s="353">
        <v>1.1897720000000001</v>
      </c>
      <c r="J495" s="283"/>
    </row>
    <row r="496" spans="1:10" s="282" customFormat="1" ht="51">
      <c r="A496" s="285" t="s">
        <v>3182</v>
      </c>
      <c r="B496" s="474">
        <v>20078</v>
      </c>
      <c r="C496" s="351" t="s">
        <v>6980</v>
      </c>
      <c r="D496" s="350" t="s">
        <v>123</v>
      </c>
      <c r="E496" s="350" t="s">
        <v>3161</v>
      </c>
      <c r="F496" s="354">
        <v>0.03</v>
      </c>
      <c r="G496" s="353" t="s">
        <v>6529</v>
      </c>
      <c r="H496" s="353">
        <v>0.88289999999999991</v>
      </c>
      <c r="J496" s="283"/>
    </row>
    <row r="497" spans="1:10" s="282" customFormat="1" ht="25.5">
      <c r="A497" s="285" t="s">
        <v>3182</v>
      </c>
      <c r="B497" s="474">
        <v>20083</v>
      </c>
      <c r="C497" s="351" t="s">
        <v>7508</v>
      </c>
      <c r="D497" s="350" t="s">
        <v>123</v>
      </c>
      <c r="E497" s="350" t="s">
        <v>3161</v>
      </c>
      <c r="F497" s="354">
        <v>2.2499999999999999E-2</v>
      </c>
      <c r="G497" s="353" t="s">
        <v>17918</v>
      </c>
      <c r="H497" s="353">
        <v>1.5707249999999999</v>
      </c>
      <c r="J497" s="283"/>
    </row>
    <row r="498" spans="1:10" s="282" customFormat="1" ht="25.5">
      <c r="A498" s="285" t="s">
        <v>3182</v>
      </c>
      <c r="B498" s="474">
        <v>297</v>
      </c>
      <c r="C498" s="351" t="s">
        <v>3905</v>
      </c>
      <c r="D498" s="350" t="s">
        <v>123</v>
      </c>
      <c r="E498" s="350" t="s">
        <v>3161</v>
      </c>
      <c r="F498" s="354">
        <v>1</v>
      </c>
      <c r="G498" s="353" t="s">
        <v>5329</v>
      </c>
      <c r="H498" s="353">
        <v>2.2999999999999998</v>
      </c>
      <c r="J498" s="283"/>
    </row>
    <row r="499" spans="1:10" s="282" customFormat="1" ht="12.75">
      <c r="A499" s="285" t="s">
        <v>3182</v>
      </c>
      <c r="B499" s="474">
        <v>38383</v>
      </c>
      <c r="C499" s="351" t="s">
        <v>6315</v>
      </c>
      <c r="D499" s="350" t="s">
        <v>123</v>
      </c>
      <c r="E499" s="350" t="s">
        <v>3161</v>
      </c>
      <c r="F499" s="354">
        <v>5.7000000000000002E-2</v>
      </c>
      <c r="G499" s="353" t="s">
        <v>7730</v>
      </c>
      <c r="H499" s="353">
        <v>0.11685</v>
      </c>
      <c r="J499" s="283"/>
    </row>
    <row r="500" spans="1:10" s="282" customFormat="1" ht="38.25">
      <c r="A500" s="285" t="s">
        <v>3180</v>
      </c>
      <c r="B500" s="474">
        <v>88248</v>
      </c>
      <c r="C500" s="351" t="s">
        <v>55</v>
      </c>
      <c r="D500" s="350" t="s">
        <v>12034</v>
      </c>
      <c r="E500" s="350" t="s">
        <v>122</v>
      </c>
      <c r="F500" s="354">
        <v>0.38</v>
      </c>
      <c r="G500" s="353" t="s">
        <v>19560</v>
      </c>
      <c r="H500" s="353">
        <v>6.9274000000000004</v>
      </c>
      <c r="J500" s="283"/>
    </row>
    <row r="501" spans="1:10" s="282" customFormat="1" ht="25.5">
      <c r="A501" s="306" t="s">
        <v>3180</v>
      </c>
      <c r="B501" s="474">
        <v>88267</v>
      </c>
      <c r="C501" s="351" t="s">
        <v>56</v>
      </c>
      <c r="D501" s="350" t="s">
        <v>12034</v>
      </c>
      <c r="E501" s="350" t="s">
        <v>122</v>
      </c>
      <c r="F501" s="354">
        <v>0.38</v>
      </c>
      <c r="G501" s="353" t="s">
        <v>14031</v>
      </c>
      <c r="H501" s="353">
        <v>8.8957999999999995</v>
      </c>
      <c r="J501" s="283"/>
    </row>
    <row r="502" spans="1:10" s="276" customFormat="1" ht="12.75">
      <c r="A502" s="284"/>
      <c r="B502" s="474" t="s">
        <v>81</v>
      </c>
      <c r="C502" s="763" t="s">
        <v>10049</v>
      </c>
      <c r="D502" s="764"/>
      <c r="E502" s="764"/>
      <c r="F502" s="764"/>
      <c r="G502" s="764"/>
      <c r="H502" s="765"/>
      <c r="J502" s="277"/>
    </row>
    <row r="503" spans="1:10" s="276" customFormat="1" ht="12.75">
      <c r="A503" s="347"/>
      <c r="B503" s="475"/>
      <c r="C503" s="303"/>
      <c r="D503" s="176"/>
      <c r="E503" s="176"/>
      <c r="F503" s="176"/>
      <c r="G503" s="176"/>
      <c r="H503" s="350"/>
      <c r="J503" s="277"/>
    </row>
    <row r="504" spans="1:10" s="344" customFormat="1" ht="63.75">
      <c r="A504" s="347"/>
      <c r="B504" s="894" t="s">
        <v>10201</v>
      </c>
      <c r="C504" s="889" t="s">
        <v>10202</v>
      </c>
      <c r="D504" s="890" t="s">
        <v>52</v>
      </c>
      <c r="E504" s="890" t="s">
        <v>10</v>
      </c>
      <c r="F504" s="891"/>
      <c r="G504" s="892"/>
      <c r="H504" s="892">
        <v>2764.8771699999998</v>
      </c>
      <c r="J504" s="345"/>
    </row>
    <row r="505" spans="1:10" s="344" customFormat="1" ht="25.5">
      <c r="A505" s="348" t="s">
        <v>3182</v>
      </c>
      <c r="B505" s="483">
        <v>7258</v>
      </c>
      <c r="C505" s="351" t="s">
        <v>13292</v>
      </c>
      <c r="D505" s="350" t="s">
        <v>123</v>
      </c>
      <c r="E505" s="350" t="s">
        <v>3161</v>
      </c>
      <c r="F505" s="354">
        <v>782.529</v>
      </c>
      <c r="G505" s="353" t="s">
        <v>4139</v>
      </c>
      <c r="H505" s="353">
        <v>539.94500999999991</v>
      </c>
      <c r="J505" s="345"/>
    </row>
    <row r="506" spans="1:10" s="344" customFormat="1" ht="89.25">
      <c r="A506" s="348" t="s">
        <v>3180</v>
      </c>
      <c r="B506" s="483">
        <v>5679</v>
      </c>
      <c r="C506" s="351" t="s">
        <v>429</v>
      </c>
      <c r="D506" s="350" t="s">
        <v>9663</v>
      </c>
      <c r="E506" s="350" t="s">
        <v>131</v>
      </c>
      <c r="F506" s="354">
        <v>0.2072</v>
      </c>
      <c r="G506" s="353" t="s">
        <v>18875</v>
      </c>
      <c r="H506" s="353">
        <v>8.7148319999999995</v>
      </c>
      <c r="J506" s="345"/>
    </row>
    <row r="507" spans="1:10" s="344" customFormat="1" ht="89.25">
      <c r="A507" s="348" t="s">
        <v>3180</v>
      </c>
      <c r="B507" s="483">
        <v>5678</v>
      </c>
      <c r="C507" s="351" t="s">
        <v>296</v>
      </c>
      <c r="D507" s="350" t="s">
        <v>9663</v>
      </c>
      <c r="E507" s="350" t="s">
        <v>128</v>
      </c>
      <c r="F507" s="354">
        <v>6.1499999999999999E-2</v>
      </c>
      <c r="G507" s="353" t="s">
        <v>18801</v>
      </c>
      <c r="H507" s="353">
        <v>6.3910799999999997</v>
      </c>
      <c r="J507" s="345"/>
    </row>
    <row r="508" spans="1:10" s="344" customFormat="1" ht="51">
      <c r="A508" s="348" t="s">
        <v>3180</v>
      </c>
      <c r="B508" s="483">
        <v>87316</v>
      </c>
      <c r="C508" s="351" t="s">
        <v>11916</v>
      </c>
      <c r="D508" s="350" t="s">
        <v>145</v>
      </c>
      <c r="E508" s="350" t="s">
        <v>125</v>
      </c>
      <c r="F508" s="354">
        <v>6.6E-3</v>
      </c>
      <c r="G508" s="353" t="s">
        <v>21606</v>
      </c>
      <c r="H508" s="353">
        <v>2.5306380000000002</v>
      </c>
      <c r="J508" s="345"/>
    </row>
    <row r="509" spans="1:10" s="344" customFormat="1" ht="25.5">
      <c r="A509" s="348" t="s">
        <v>3180</v>
      </c>
      <c r="B509" s="474">
        <v>88309</v>
      </c>
      <c r="C509" s="351" t="s">
        <v>54</v>
      </c>
      <c r="D509" s="350" t="s">
        <v>12034</v>
      </c>
      <c r="E509" s="350" t="s">
        <v>122</v>
      </c>
      <c r="F509" s="354">
        <v>31.442699999999999</v>
      </c>
      <c r="G509" s="353" t="s">
        <v>21795</v>
      </c>
      <c r="H509" s="353">
        <v>751.48052999999993</v>
      </c>
      <c r="J509" s="345"/>
    </row>
    <row r="510" spans="1:10" s="344" customFormat="1" ht="25.5">
      <c r="A510" s="348" t="s">
        <v>3180</v>
      </c>
      <c r="B510" s="474">
        <v>88316</v>
      </c>
      <c r="C510" s="351" t="s">
        <v>53</v>
      </c>
      <c r="D510" s="350" t="s">
        <v>12034</v>
      </c>
      <c r="E510" s="350" t="s">
        <v>122</v>
      </c>
      <c r="F510" s="354">
        <v>31.442699999999999</v>
      </c>
      <c r="G510" s="353" t="s">
        <v>19918</v>
      </c>
      <c r="H510" s="353">
        <v>553.70594699999992</v>
      </c>
      <c r="J510" s="345"/>
    </row>
    <row r="511" spans="1:10" s="344" customFormat="1" ht="38.25">
      <c r="A511" s="348" t="s">
        <v>3180</v>
      </c>
      <c r="B511" s="474">
        <v>88628</v>
      </c>
      <c r="C511" s="351" t="s">
        <v>12003</v>
      </c>
      <c r="D511" s="350" t="s">
        <v>145</v>
      </c>
      <c r="E511" s="350" t="s">
        <v>125</v>
      </c>
      <c r="F511" s="354">
        <v>0.63959999999999995</v>
      </c>
      <c r="G511" s="353" t="s">
        <v>21693</v>
      </c>
      <c r="H511" s="353">
        <v>259.81831199999999</v>
      </c>
      <c r="J511" s="345"/>
    </row>
    <row r="512" spans="1:10" s="344" customFormat="1" ht="38.25">
      <c r="A512" s="348" t="s">
        <v>3180</v>
      </c>
      <c r="B512" s="474">
        <v>101617</v>
      </c>
      <c r="C512" s="351" t="s">
        <v>11748</v>
      </c>
      <c r="D512" s="350" t="s">
        <v>145</v>
      </c>
      <c r="E512" s="350" t="s">
        <v>112</v>
      </c>
      <c r="F512" s="354">
        <v>5.2728000000000002</v>
      </c>
      <c r="G512" s="353" t="s">
        <v>14117</v>
      </c>
      <c r="H512" s="353">
        <v>13.762008</v>
      </c>
      <c r="J512" s="345"/>
    </row>
    <row r="513" spans="1:10" s="344" customFormat="1" ht="51">
      <c r="A513" s="348" t="s">
        <v>3180</v>
      </c>
      <c r="B513" s="474">
        <v>94970</v>
      </c>
      <c r="C513" s="351" t="s">
        <v>14713</v>
      </c>
      <c r="D513" s="350" t="s">
        <v>145</v>
      </c>
      <c r="E513" s="350" t="s">
        <v>125</v>
      </c>
      <c r="F513" s="354">
        <v>0.52259999999999995</v>
      </c>
      <c r="G513" s="353" t="s">
        <v>19793</v>
      </c>
      <c r="H513" s="353">
        <v>193.19476799999998</v>
      </c>
      <c r="J513" s="345"/>
    </row>
    <row r="514" spans="1:10" s="344" customFormat="1" ht="38.25">
      <c r="A514" s="348" t="s">
        <v>3180</v>
      </c>
      <c r="B514" s="474">
        <v>97736</v>
      </c>
      <c r="C514" s="351" t="s">
        <v>3288</v>
      </c>
      <c r="D514" s="350" t="s">
        <v>145</v>
      </c>
      <c r="E514" s="350" t="s">
        <v>125</v>
      </c>
      <c r="F514" s="354">
        <v>0.3145</v>
      </c>
      <c r="G514" s="353" t="s">
        <v>19855</v>
      </c>
      <c r="H514" s="353">
        <v>435.334045</v>
      </c>
      <c r="J514" s="345"/>
    </row>
    <row r="515" spans="1:10" s="344" customFormat="1" ht="12.75">
      <c r="A515" s="347"/>
      <c r="B515" s="474" t="s">
        <v>81</v>
      </c>
      <c r="C515" s="763" t="s">
        <v>10203</v>
      </c>
      <c r="D515" s="764"/>
      <c r="E515" s="764"/>
      <c r="F515" s="764"/>
      <c r="G515" s="764"/>
      <c r="H515" s="765"/>
      <c r="J515" s="345"/>
    </row>
    <row r="516" spans="1:10" s="344" customFormat="1" ht="12.75">
      <c r="A516" s="347"/>
      <c r="B516" s="475"/>
      <c r="C516" s="303"/>
      <c r="D516" s="176"/>
      <c r="E516" s="176"/>
      <c r="F516" s="176"/>
      <c r="G516" s="176"/>
      <c r="H516" s="350"/>
      <c r="J516" s="345"/>
    </row>
    <row r="517" spans="1:10" s="344" customFormat="1" ht="25.5">
      <c r="A517" s="347"/>
      <c r="B517" s="894" t="s">
        <v>13448</v>
      </c>
      <c r="C517" s="908" t="s">
        <v>2422</v>
      </c>
      <c r="D517" s="909" t="s">
        <v>52</v>
      </c>
      <c r="E517" s="909" t="s">
        <v>13449</v>
      </c>
      <c r="F517" s="910"/>
      <c r="G517" s="911"/>
      <c r="H517" s="911">
        <v>148.31400000000002</v>
      </c>
      <c r="J517" s="345"/>
    </row>
    <row r="518" spans="1:10" s="344" customFormat="1" ht="25.5">
      <c r="A518" s="348" t="s">
        <v>3180</v>
      </c>
      <c r="B518" s="474">
        <v>88316</v>
      </c>
      <c r="C518" s="351" t="s">
        <v>53</v>
      </c>
      <c r="D518" s="350" t="s">
        <v>12034</v>
      </c>
      <c r="E518" s="350" t="s">
        <v>122</v>
      </c>
      <c r="F518" s="354">
        <v>1</v>
      </c>
      <c r="G518" s="353" t="s">
        <v>19918</v>
      </c>
      <c r="H518" s="353">
        <v>17.61</v>
      </c>
      <c r="J518" s="345"/>
    </row>
    <row r="519" spans="1:10" s="344" customFormat="1" ht="25.5">
      <c r="A519" s="348" t="s">
        <v>3182</v>
      </c>
      <c r="B519" s="474">
        <v>4718</v>
      </c>
      <c r="C519" s="351" t="s">
        <v>7005</v>
      </c>
      <c r="D519" s="350" t="s">
        <v>123</v>
      </c>
      <c r="E519" s="350" t="s">
        <v>3162</v>
      </c>
      <c r="F519" s="354">
        <v>1.05</v>
      </c>
      <c r="G519" s="353" t="s">
        <v>17523</v>
      </c>
      <c r="H519" s="353">
        <v>130.70400000000001</v>
      </c>
      <c r="J519" s="345"/>
    </row>
    <row r="520" spans="1:10" s="344" customFormat="1" ht="12.75">
      <c r="A520" s="347"/>
      <c r="B520" s="474" t="s">
        <v>81</v>
      </c>
      <c r="C520" s="763" t="s">
        <v>13450</v>
      </c>
      <c r="D520" s="764"/>
      <c r="E520" s="764"/>
      <c r="F520" s="764"/>
      <c r="G520" s="764"/>
      <c r="H520" s="765"/>
      <c r="J520" s="345"/>
    </row>
    <row r="521" spans="1:10" s="344" customFormat="1" ht="12.75">
      <c r="A521" s="347"/>
      <c r="B521" s="475"/>
      <c r="C521" s="303"/>
      <c r="D521" s="303"/>
      <c r="E521" s="303"/>
      <c r="F521" s="303"/>
      <c r="G521" s="303"/>
      <c r="H521" s="563"/>
      <c r="J521" s="345"/>
    </row>
    <row r="522" spans="1:10" s="344" customFormat="1" ht="25.5">
      <c r="A522" s="347"/>
      <c r="B522" s="894" t="s">
        <v>21952</v>
      </c>
      <c r="C522" s="912" t="s">
        <v>1160</v>
      </c>
      <c r="D522" s="909" t="s">
        <v>52</v>
      </c>
      <c r="E522" s="909" t="s">
        <v>5</v>
      </c>
      <c r="F522" s="910"/>
      <c r="G522" s="911"/>
      <c r="H522" s="911">
        <v>21.652800000000003</v>
      </c>
      <c r="J522" s="345"/>
    </row>
    <row r="523" spans="1:10" s="344" customFormat="1" ht="25.5">
      <c r="A523" s="348" t="s">
        <v>3182</v>
      </c>
      <c r="B523" s="474">
        <v>303</v>
      </c>
      <c r="C523" s="351" t="s">
        <v>3917</v>
      </c>
      <c r="D523" s="350" t="s">
        <v>123</v>
      </c>
      <c r="E523" s="350" t="s">
        <v>3161</v>
      </c>
      <c r="F523" s="337">
        <v>1</v>
      </c>
      <c r="G523" s="353" t="s">
        <v>6635</v>
      </c>
      <c r="H523" s="353">
        <v>3.94</v>
      </c>
      <c r="J523" s="345"/>
    </row>
    <row r="524" spans="1:10" s="344" customFormat="1" ht="38.25">
      <c r="A524" s="348" t="s">
        <v>3182</v>
      </c>
      <c r="B524" s="474">
        <v>9833</v>
      </c>
      <c r="C524" s="351" t="s">
        <v>8207</v>
      </c>
      <c r="D524" s="350" t="s">
        <v>123</v>
      </c>
      <c r="E524" s="350" t="s">
        <v>3164</v>
      </c>
      <c r="F524" s="337">
        <v>1.05</v>
      </c>
      <c r="G524" s="353" t="s">
        <v>14672</v>
      </c>
      <c r="H524" s="353">
        <v>11.025</v>
      </c>
      <c r="J524" s="345"/>
    </row>
    <row r="525" spans="1:10" s="344" customFormat="1" ht="38.25">
      <c r="A525" s="348" t="s">
        <v>3180</v>
      </c>
      <c r="B525" s="474">
        <v>88248</v>
      </c>
      <c r="C525" s="351" t="s">
        <v>55</v>
      </c>
      <c r="D525" s="350" t="s">
        <v>12034</v>
      </c>
      <c r="E525" s="350" t="s">
        <v>122</v>
      </c>
      <c r="F525" s="354">
        <v>0.52</v>
      </c>
      <c r="G525" s="353" t="s">
        <v>19560</v>
      </c>
      <c r="H525" s="353">
        <v>9.4796000000000014</v>
      </c>
      <c r="J525" s="345"/>
    </row>
    <row r="526" spans="1:10" s="344" customFormat="1" ht="25.5">
      <c r="A526" s="348" t="s">
        <v>3180</v>
      </c>
      <c r="B526" s="474">
        <v>88267</v>
      </c>
      <c r="C526" s="351" t="s">
        <v>56</v>
      </c>
      <c r="D526" s="350" t="s">
        <v>12034</v>
      </c>
      <c r="E526" s="350" t="s">
        <v>122</v>
      </c>
      <c r="F526" s="354">
        <v>0.52</v>
      </c>
      <c r="G526" s="353" t="s">
        <v>14031</v>
      </c>
      <c r="H526" s="353">
        <v>12.173200000000001</v>
      </c>
      <c r="J526" s="345"/>
    </row>
    <row r="527" spans="1:10" s="344" customFormat="1" ht="12.75">
      <c r="A527" s="347"/>
      <c r="B527" s="474" t="s">
        <v>81</v>
      </c>
      <c r="C527" s="763" t="s">
        <v>21953</v>
      </c>
      <c r="D527" s="764"/>
      <c r="E527" s="764"/>
      <c r="F527" s="764"/>
      <c r="G527" s="764"/>
      <c r="H527" s="765"/>
      <c r="J527" s="345"/>
    </row>
    <row r="528" spans="1:10" s="344" customFormat="1" ht="12.75">
      <c r="A528" s="292"/>
      <c r="B528" s="475"/>
      <c r="C528" s="303"/>
      <c r="D528" s="176"/>
      <c r="E528" s="176"/>
      <c r="F528" s="176"/>
      <c r="G528" s="176"/>
      <c r="H528" s="350"/>
      <c r="J528" s="345"/>
    </row>
    <row r="529" spans="1:11" s="290" customFormat="1" ht="51">
      <c r="A529" s="301"/>
      <c r="B529" s="913" t="s">
        <v>3636</v>
      </c>
      <c r="C529" s="908" t="s">
        <v>10046</v>
      </c>
      <c r="D529" s="909" t="s">
        <v>52</v>
      </c>
      <c r="E529" s="909" t="s">
        <v>58</v>
      </c>
      <c r="F529" s="910"/>
      <c r="G529" s="911"/>
      <c r="H529" s="911">
        <v>41.800479999999993</v>
      </c>
      <c r="J529" s="291"/>
    </row>
    <row r="530" spans="1:11" s="290" customFormat="1" ht="51">
      <c r="A530" s="302" t="s">
        <v>3182</v>
      </c>
      <c r="B530" s="483" t="s">
        <v>10047</v>
      </c>
      <c r="C530" s="428" t="s">
        <v>10051</v>
      </c>
      <c r="D530" s="312" t="s">
        <v>52</v>
      </c>
      <c r="E530" s="312" t="s">
        <v>58</v>
      </c>
      <c r="F530" s="343">
        <v>1</v>
      </c>
      <c r="G530" s="353">
        <v>34.960479999999997</v>
      </c>
      <c r="H530" s="313">
        <v>34.960479999999997</v>
      </c>
      <c r="J530" s="291"/>
    </row>
    <row r="531" spans="1:11" s="290" customFormat="1" ht="51">
      <c r="A531" s="302" t="s">
        <v>3180</v>
      </c>
      <c r="B531" s="483">
        <v>91946</v>
      </c>
      <c r="C531" s="351" t="s">
        <v>1592</v>
      </c>
      <c r="D531" s="350" t="s">
        <v>145</v>
      </c>
      <c r="E531" s="350" t="s">
        <v>58</v>
      </c>
      <c r="F531" s="343">
        <v>1</v>
      </c>
      <c r="G531" s="353" t="s">
        <v>12367</v>
      </c>
      <c r="H531" s="313">
        <v>6.84</v>
      </c>
      <c r="J531" s="291"/>
    </row>
    <row r="532" spans="1:11" s="290" customFormat="1" ht="12.75">
      <c r="A532" s="301"/>
      <c r="B532" s="483" t="s">
        <v>81</v>
      </c>
      <c r="C532" s="770" t="s">
        <v>10052</v>
      </c>
      <c r="D532" s="771"/>
      <c r="E532" s="771"/>
      <c r="F532" s="771"/>
      <c r="G532" s="771"/>
      <c r="H532" s="772"/>
      <c r="J532" s="291"/>
    </row>
    <row r="533" spans="1:11" s="290" customFormat="1" ht="51">
      <c r="A533" s="310"/>
      <c r="B533" s="483" t="s">
        <v>10047</v>
      </c>
      <c r="C533" s="428" t="s">
        <v>10051</v>
      </c>
      <c r="D533" s="312" t="s">
        <v>52</v>
      </c>
      <c r="E533" s="312" t="s">
        <v>58</v>
      </c>
      <c r="F533" s="337"/>
      <c r="G533" s="313"/>
      <c r="H533" s="313">
        <v>34.960479999999997</v>
      </c>
      <c r="J533" s="291"/>
    </row>
    <row r="534" spans="1:11" s="304" customFormat="1" ht="25.5">
      <c r="A534" s="311" t="s">
        <v>3182</v>
      </c>
      <c r="B534" s="483">
        <v>38112</v>
      </c>
      <c r="C534" s="351" t="s">
        <v>6003</v>
      </c>
      <c r="D534" s="350" t="s">
        <v>123</v>
      </c>
      <c r="E534" s="350" t="s">
        <v>3161</v>
      </c>
      <c r="F534" s="343">
        <v>1</v>
      </c>
      <c r="G534" s="353" t="s">
        <v>17053</v>
      </c>
      <c r="H534" s="313">
        <v>6</v>
      </c>
      <c r="J534" s="305"/>
    </row>
    <row r="535" spans="1:11" s="304" customFormat="1" ht="12.75">
      <c r="A535" s="311" t="s">
        <v>3182</v>
      </c>
      <c r="B535" s="483">
        <v>38102</v>
      </c>
      <c r="C535" s="351" t="s">
        <v>7940</v>
      </c>
      <c r="D535" s="350" t="s">
        <v>123</v>
      </c>
      <c r="E535" s="350" t="s">
        <v>3161</v>
      </c>
      <c r="F535" s="343">
        <v>1</v>
      </c>
      <c r="G535" s="353" t="s">
        <v>14760</v>
      </c>
      <c r="H535" s="313">
        <v>8.74</v>
      </c>
      <c r="J535" s="305"/>
    </row>
    <row r="536" spans="1:11" s="307" customFormat="1" ht="25.5">
      <c r="A536" s="311" t="s">
        <v>3180</v>
      </c>
      <c r="B536" s="483">
        <v>88247</v>
      </c>
      <c r="C536" s="351" t="s">
        <v>83</v>
      </c>
      <c r="D536" s="350" t="s">
        <v>12034</v>
      </c>
      <c r="E536" s="350" t="s">
        <v>122</v>
      </c>
      <c r="F536" s="343">
        <v>0.47199999999999998</v>
      </c>
      <c r="G536" s="353" t="s">
        <v>7785</v>
      </c>
      <c r="H536" s="313">
        <v>8.8452799999999989</v>
      </c>
      <c r="J536" s="308"/>
    </row>
    <row r="537" spans="1:11" s="307" customFormat="1" ht="25.5">
      <c r="A537" s="311" t="s">
        <v>3180</v>
      </c>
      <c r="B537" s="483">
        <v>88264</v>
      </c>
      <c r="C537" s="351" t="s">
        <v>84</v>
      </c>
      <c r="D537" s="350" t="s">
        <v>12034</v>
      </c>
      <c r="E537" s="350" t="s">
        <v>122</v>
      </c>
      <c r="F537" s="343">
        <v>0.47199999999999998</v>
      </c>
      <c r="G537" s="353" t="s">
        <v>14863</v>
      </c>
      <c r="H537" s="313">
        <v>11.3752</v>
      </c>
      <c r="J537" s="308"/>
    </row>
    <row r="538" spans="1:11" s="304" customFormat="1" ht="12.75">
      <c r="A538" s="310"/>
      <c r="B538" s="483" t="s">
        <v>81</v>
      </c>
      <c r="C538" s="770" t="s">
        <v>10050</v>
      </c>
      <c r="D538" s="771"/>
      <c r="E538" s="771"/>
      <c r="F538" s="771"/>
      <c r="G538" s="771"/>
      <c r="H538" s="772"/>
      <c r="J538" s="305"/>
    </row>
    <row r="539" spans="1:11" s="304" customFormat="1" ht="12.75">
      <c r="A539" s="310"/>
      <c r="B539" s="482"/>
      <c r="C539" s="318"/>
      <c r="D539" s="177"/>
      <c r="E539" s="177"/>
      <c r="F539" s="177"/>
      <c r="G539" s="177"/>
      <c r="H539" s="312"/>
      <c r="J539" s="305"/>
    </row>
    <row r="540" spans="1:11" s="307" customFormat="1" ht="51">
      <c r="A540" s="310"/>
      <c r="B540" s="913" t="s">
        <v>3637</v>
      </c>
      <c r="C540" s="908" t="s">
        <v>10053</v>
      </c>
      <c r="D540" s="909" t="s">
        <v>52</v>
      </c>
      <c r="E540" s="909" t="s">
        <v>58</v>
      </c>
      <c r="F540" s="910"/>
      <c r="G540" s="911"/>
      <c r="H540" s="911">
        <v>40.14</v>
      </c>
      <c r="J540" s="308"/>
    </row>
    <row r="541" spans="1:11" s="307" customFormat="1" ht="38.25">
      <c r="A541" s="311" t="s">
        <v>3180</v>
      </c>
      <c r="B541" s="483">
        <v>91978</v>
      </c>
      <c r="C541" s="351" t="s">
        <v>3292</v>
      </c>
      <c r="D541" s="350" t="s">
        <v>145</v>
      </c>
      <c r="E541" s="350" t="s">
        <v>58</v>
      </c>
      <c r="F541" s="343">
        <v>1</v>
      </c>
      <c r="G541" s="353" t="s">
        <v>20010</v>
      </c>
      <c r="H541" s="313">
        <v>33.299999999999997</v>
      </c>
      <c r="I541" s="307" t="s">
        <v>1590</v>
      </c>
      <c r="J541" s="308"/>
    </row>
    <row r="542" spans="1:11" s="307" customFormat="1" ht="51">
      <c r="A542" s="311" t="s">
        <v>3180</v>
      </c>
      <c r="B542" s="483">
        <v>91946</v>
      </c>
      <c r="C542" s="351" t="s">
        <v>1592</v>
      </c>
      <c r="D542" s="350" t="s">
        <v>145</v>
      </c>
      <c r="E542" s="350" t="s">
        <v>58</v>
      </c>
      <c r="F542" s="343">
        <v>1</v>
      </c>
      <c r="G542" s="353" t="s">
        <v>12367</v>
      </c>
      <c r="H542" s="313">
        <v>6.84</v>
      </c>
      <c r="J542" s="308"/>
      <c r="K542" s="346" t="s">
        <v>13452</v>
      </c>
    </row>
    <row r="543" spans="1:11" s="307" customFormat="1" ht="12.75">
      <c r="A543" s="310"/>
      <c r="B543" s="483" t="s">
        <v>81</v>
      </c>
      <c r="C543" s="770" t="s">
        <v>10054</v>
      </c>
      <c r="D543" s="771"/>
      <c r="E543" s="771"/>
      <c r="F543" s="771"/>
      <c r="G543" s="771"/>
      <c r="H543" s="772"/>
      <c r="J543" s="308"/>
    </row>
    <row r="544" spans="1:11" s="307" customFormat="1" ht="12.75">
      <c r="A544" s="310"/>
      <c r="B544" s="482"/>
      <c r="C544" s="318"/>
      <c r="D544" s="177"/>
      <c r="E544" s="177"/>
      <c r="F544" s="177"/>
      <c r="G544" s="177"/>
      <c r="H544" s="312"/>
      <c r="J544" s="308"/>
    </row>
    <row r="545" spans="1:10" s="307" customFormat="1" ht="51">
      <c r="A545" s="323"/>
      <c r="B545" s="913" t="s">
        <v>3638</v>
      </c>
      <c r="C545" s="908" t="s">
        <v>10064</v>
      </c>
      <c r="D545" s="909" t="s">
        <v>52</v>
      </c>
      <c r="E545" s="909" t="s">
        <v>58</v>
      </c>
      <c r="F545" s="910"/>
      <c r="G545" s="911"/>
      <c r="H545" s="911">
        <v>21.121256000000002</v>
      </c>
      <c r="J545" s="308"/>
    </row>
    <row r="546" spans="1:10" s="307" customFormat="1" ht="25.5">
      <c r="A546" s="330" t="s">
        <v>13</v>
      </c>
      <c r="B546" s="483" t="s">
        <v>10077</v>
      </c>
      <c r="C546" s="351" t="s">
        <v>10065</v>
      </c>
      <c r="D546" s="350" t="s">
        <v>13579</v>
      </c>
      <c r="E546" s="350" t="s">
        <v>58</v>
      </c>
      <c r="F546" s="343">
        <v>1</v>
      </c>
      <c r="G546" s="353">
        <v>5.79</v>
      </c>
      <c r="H546" s="313">
        <v>5.79</v>
      </c>
      <c r="I546" s="411" t="s">
        <v>10063</v>
      </c>
      <c r="J546" s="308"/>
    </row>
    <row r="547" spans="1:10" s="307" customFormat="1" ht="51">
      <c r="A547" s="330" t="s">
        <v>3182</v>
      </c>
      <c r="B547" s="483">
        <v>11950</v>
      </c>
      <c r="C547" s="351" t="s">
        <v>4230</v>
      </c>
      <c r="D547" s="350" t="s">
        <v>123</v>
      </c>
      <c r="E547" s="350" t="s">
        <v>3161</v>
      </c>
      <c r="F547" s="343">
        <v>2</v>
      </c>
      <c r="G547" s="353" t="s">
        <v>7901</v>
      </c>
      <c r="H547" s="313">
        <v>0.62</v>
      </c>
      <c r="J547" s="308"/>
    </row>
    <row r="548" spans="1:10" s="307" customFormat="1" ht="25.5">
      <c r="A548" s="330" t="s">
        <v>3180</v>
      </c>
      <c r="B548" s="483">
        <v>88247</v>
      </c>
      <c r="C548" s="351" t="s">
        <v>83</v>
      </c>
      <c r="D548" s="350" t="s">
        <v>12034</v>
      </c>
      <c r="E548" s="350" t="s">
        <v>122</v>
      </c>
      <c r="F548" s="343">
        <v>0.34339999999999998</v>
      </c>
      <c r="G548" s="353" t="s">
        <v>7785</v>
      </c>
      <c r="H548" s="313">
        <v>6.4353159999999994</v>
      </c>
      <c r="J548" s="308"/>
    </row>
    <row r="549" spans="1:10" s="307" customFormat="1" ht="25.5">
      <c r="A549" s="330" t="s">
        <v>3180</v>
      </c>
      <c r="B549" s="483">
        <v>88264</v>
      </c>
      <c r="C549" s="351" t="s">
        <v>84</v>
      </c>
      <c r="D549" s="350" t="s">
        <v>12034</v>
      </c>
      <c r="E549" s="350" t="s">
        <v>122</v>
      </c>
      <c r="F549" s="343">
        <v>0.34339999999999998</v>
      </c>
      <c r="G549" s="353" t="s">
        <v>14863</v>
      </c>
      <c r="H549" s="313">
        <v>8.2759400000000003</v>
      </c>
      <c r="J549" s="308"/>
    </row>
    <row r="550" spans="1:10" s="307" customFormat="1" ht="12.75">
      <c r="A550" s="330"/>
      <c r="B550" s="483" t="s">
        <v>81</v>
      </c>
      <c r="C550" s="351" t="s">
        <v>10094</v>
      </c>
      <c r="D550" s="350"/>
      <c r="E550" s="350"/>
      <c r="F550" s="343"/>
      <c r="G550" s="353"/>
      <c r="H550" s="313"/>
      <c r="J550" s="308"/>
    </row>
    <row r="551" spans="1:10" s="307" customFormat="1" ht="12.75">
      <c r="A551" s="323"/>
      <c r="B551" s="485"/>
      <c r="C551" s="494"/>
      <c r="D551" s="491"/>
      <c r="E551" s="491"/>
      <c r="F551" s="491"/>
      <c r="G551" s="491"/>
      <c r="H551" s="492"/>
      <c r="J551" s="308"/>
    </row>
    <row r="552" spans="1:10" s="321" customFormat="1" ht="51">
      <c r="A552" s="331"/>
      <c r="B552" s="913" t="s">
        <v>3640</v>
      </c>
      <c r="C552" s="908" t="s">
        <v>10067</v>
      </c>
      <c r="D552" s="909" t="s">
        <v>52</v>
      </c>
      <c r="E552" s="909" t="s">
        <v>58</v>
      </c>
      <c r="F552" s="910"/>
      <c r="G552" s="911"/>
      <c r="H552" s="911">
        <v>27.813879999999997</v>
      </c>
      <c r="J552" s="322"/>
    </row>
    <row r="553" spans="1:10" s="321" customFormat="1" ht="25.5">
      <c r="A553" s="330" t="s">
        <v>13</v>
      </c>
      <c r="B553" s="483" t="s">
        <v>10078</v>
      </c>
      <c r="C553" s="351" t="s">
        <v>10068</v>
      </c>
      <c r="D553" s="350" t="s">
        <v>123</v>
      </c>
      <c r="E553" s="350" t="s">
        <v>58</v>
      </c>
      <c r="F553" s="343">
        <v>1</v>
      </c>
      <c r="G553" s="353">
        <v>11.9</v>
      </c>
      <c r="H553" s="313">
        <v>11.9</v>
      </c>
      <c r="J553" s="322"/>
    </row>
    <row r="554" spans="1:10" s="321" customFormat="1" ht="51">
      <c r="A554" s="330" t="s">
        <v>3182</v>
      </c>
      <c r="B554" s="483">
        <v>11950</v>
      </c>
      <c r="C554" s="351" t="s">
        <v>4230</v>
      </c>
      <c r="D554" s="350" t="s">
        <v>123</v>
      </c>
      <c r="E554" s="350" t="s">
        <v>3161</v>
      </c>
      <c r="F554" s="343">
        <v>2</v>
      </c>
      <c r="G554" s="353" t="s">
        <v>7901</v>
      </c>
      <c r="H554" s="313">
        <v>0.62</v>
      </c>
      <c r="J554" s="322"/>
    </row>
    <row r="555" spans="1:10" s="321" customFormat="1" ht="25.5">
      <c r="A555" s="330" t="s">
        <v>3180</v>
      </c>
      <c r="B555" s="483">
        <v>88247</v>
      </c>
      <c r="C555" s="351" t="s">
        <v>83</v>
      </c>
      <c r="D555" s="350" t="s">
        <v>12034</v>
      </c>
      <c r="E555" s="350" t="s">
        <v>122</v>
      </c>
      <c r="F555" s="343">
        <v>0.35699999999999998</v>
      </c>
      <c r="G555" s="353" t="s">
        <v>7785</v>
      </c>
      <c r="H555" s="313">
        <v>6.6901799999999989</v>
      </c>
      <c r="J555" s="322"/>
    </row>
    <row r="556" spans="1:10" s="321" customFormat="1" ht="25.5">
      <c r="A556" s="330" t="s">
        <v>3180</v>
      </c>
      <c r="B556" s="483">
        <v>88264</v>
      </c>
      <c r="C556" s="351" t="s">
        <v>84</v>
      </c>
      <c r="D556" s="350" t="s">
        <v>12034</v>
      </c>
      <c r="E556" s="350" t="s">
        <v>122</v>
      </c>
      <c r="F556" s="343">
        <v>0.35699999999999998</v>
      </c>
      <c r="G556" s="353" t="s">
        <v>14863</v>
      </c>
      <c r="H556" s="313">
        <v>8.6036999999999999</v>
      </c>
      <c r="J556" s="322"/>
    </row>
    <row r="557" spans="1:10" s="321" customFormat="1" ht="12.75">
      <c r="A557" s="330"/>
      <c r="B557" s="483" t="s">
        <v>81</v>
      </c>
      <c r="C557" s="351" t="s">
        <v>10088</v>
      </c>
      <c r="D557" s="350"/>
      <c r="E557" s="350"/>
      <c r="F557" s="343"/>
      <c r="G557" s="353"/>
      <c r="H557" s="313"/>
      <c r="J557" s="322"/>
    </row>
    <row r="558" spans="1:10" s="321" customFormat="1" ht="12.75">
      <c r="A558" s="331"/>
      <c r="B558" s="484"/>
      <c r="C558" s="314"/>
      <c r="D558" s="315"/>
      <c r="E558" s="315"/>
      <c r="F558" s="316"/>
      <c r="G558" s="317"/>
      <c r="H558" s="317"/>
      <c r="J558" s="322"/>
    </row>
    <row r="559" spans="1:10" s="321" customFormat="1" ht="51">
      <c r="A559" s="330"/>
      <c r="B559" s="913" t="s">
        <v>3639</v>
      </c>
      <c r="C559" s="908" t="s">
        <v>10069</v>
      </c>
      <c r="D559" s="909" t="s">
        <v>52</v>
      </c>
      <c r="E559" s="909" t="s">
        <v>58</v>
      </c>
      <c r="F559" s="910"/>
      <c r="G559" s="911"/>
      <c r="H559" s="911">
        <v>52.268364000000005</v>
      </c>
      <c r="J559" s="322"/>
    </row>
    <row r="560" spans="1:10" s="324" customFormat="1" ht="25.5">
      <c r="A560" s="330" t="s">
        <v>13</v>
      </c>
      <c r="B560" s="483" t="s">
        <v>10079</v>
      </c>
      <c r="C560" s="351" t="s">
        <v>10070</v>
      </c>
      <c r="D560" s="350" t="s">
        <v>123</v>
      </c>
      <c r="E560" s="350" t="s">
        <v>58</v>
      </c>
      <c r="F560" s="343">
        <v>1</v>
      </c>
      <c r="G560" s="353">
        <v>29.71</v>
      </c>
      <c r="H560" s="313">
        <v>29.71</v>
      </c>
      <c r="J560" s="325"/>
    </row>
    <row r="561" spans="1:10" s="324" customFormat="1" ht="51">
      <c r="A561" s="330" t="s">
        <v>3182</v>
      </c>
      <c r="B561" s="483">
        <v>11950</v>
      </c>
      <c r="C561" s="351" t="s">
        <v>4230</v>
      </c>
      <c r="D561" s="350" t="s">
        <v>123</v>
      </c>
      <c r="E561" s="350" t="s">
        <v>3161</v>
      </c>
      <c r="F561" s="343">
        <v>2</v>
      </c>
      <c r="G561" s="353" t="s">
        <v>7901</v>
      </c>
      <c r="H561" s="313">
        <v>0.62</v>
      </c>
      <c r="J561" s="325"/>
    </row>
    <row r="562" spans="1:10" s="324" customFormat="1" ht="25.5">
      <c r="A562" s="330" t="s">
        <v>3180</v>
      </c>
      <c r="B562" s="483">
        <v>88247</v>
      </c>
      <c r="C562" s="351" t="s">
        <v>83</v>
      </c>
      <c r="D562" s="350" t="s">
        <v>12034</v>
      </c>
      <c r="E562" s="350" t="s">
        <v>122</v>
      </c>
      <c r="F562" s="343">
        <v>0.5121</v>
      </c>
      <c r="G562" s="353" t="s">
        <v>7785</v>
      </c>
      <c r="H562" s="313">
        <v>9.5967539999999989</v>
      </c>
      <c r="J562" s="325"/>
    </row>
    <row r="563" spans="1:10" s="324" customFormat="1" ht="25.5">
      <c r="A563" s="330" t="s">
        <v>3180</v>
      </c>
      <c r="B563" s="483">
        <v>88264</v>
      </c>
      <c r="C563" s="351" t="s">
        <v>84</v>
      </c>
      <c r="D563" s="350" t="s">
        <v>12034</v>
      </c>
      <c r="E563" s="350" t="s">
        <v>122</v>
      </c>
      <c r="F563" s="343">
        <v>0.5121</v>
      </c>
      <c r="G563" s="353" t="s">
        <v>14863</v>
      </c>
      <c r="H563" s="313">
        <v>12.341610000000001</v>
      </c>
      <c r="J563" s="325"/>
    </row>
    <row r="564" spans="1:10" s="324" customFormat="1" ht="12.75">
      <c r="A564" s="331"/>
      <c r="B564" s="474" t="s">
        <v>81</v>
      </c>
      <c r="C564" s="351" t="s">
        <v>10071</v>
      </c>
      <c r="D564" s="315"/>
      <c r="E564" s="315"/>
      <c r="F564" s="316"/>
      <c r="G564" s="317"/>
      <c r="H564" s="317"/>
      <c r="J564" s="325"/>
    </row>
    <row r="565" spans="1:10" s="324" customFormat="1" ht="12.75">
      <c r="A565" s="330"/>
      <c r="B565" s="483"/>
      <c r="C565" s="351"/>
      <c r="D565" s="350"/>
      <c r="E565" s="350"/>
      <c r="F565" s="343"/>
      <c r="G565" s="353"/>
      <c r="H565" s="313"/>
      <c r="J565" s="325"/>
    </row>
    <row r="566" spans="1:10" s="324" customFormat="1" ht="51">
      <c r="A566" s="330"/>
      <c r="B566" s="913" t="s">
        <v>3642</v>
      </c>
      <c r="C566" s="889" t="s">
        <v>10072</v>
      </c>
      <c r="D566" s="890" t="s">
        <v>52</v>
      </c>
      <c r="E566" s="890" t="s">
        <v>58</v>
      </c>
      <c r="F566" s="914"/>
      <c r="G566" s="892"/>
      <c r="H566" s="911">
        <v>23.961255999999999</v>
      </c>
      <c r="J566" s="325"/>
    </row>
    <row r="567" spans="1:10" s="327" customFormat="1" ht="25.5">
      <c r="A567" s="330" t="s">
        <v>13</v>
      </c>
      <c r="B567" s="483" t="s">
        <v>10084</v>
      </c>
      <c r="C567" s="351" t="s">
        <v>10073</v>
      </c>
      <c r="D567" s="350" t="s">
        <v>123</v>
      </c>
      <c r="E567" s="350" t="s">
        <v>58</v>
      </c>
      <c r="F567" s="343">
        <v>1</v>
      </c>
      <c r="G567" s="353">
        <v>8.6300000000000008</v>
      </c>
      <c r="H567" s="313">
        <v>8.6300000000000008</v>
      </c>
      <c r="J567" s="328"/>
    </row>
    <row r="568" spans="1:10" s="327" customFormat="1" ht="51">
      <c r="A568" s="330" t="s">
        <v>3182</v>
      </c>
      <c r="B568" s="483">
        <v>11950</v>
      </c>
      <c r="C568" s="351" t="s">
        <v>4230</v>
      </c>
      <c r="D568" s="350" t="s">
        <v>123</v>
      </c>
      <c r="E568" s="350" t="s">
        <v>3161</v>
      </c>
      <c r="F568" s="343">
        <v>2</v>
      </c>
      <c r="G568" s="353" t="s">
        <v>7901</v>
      </c>
      <c r="H568" s="313">
        <v>0.62</v>
      </c>
      <c r="J568" s="328"/>
    </row>
    <row r="569" spans="1:10" s="327" customFormat="1" ht="25.5">
      <c r="A569" s="330" t="s">
        <v>3180</v>
      </c>
      <c r="B569" s="483">
        <v>88247</v>
      </c>
      <c r="C569" s="351" t="s">
        <v>83</v>
      </c>
      <c r="D569" s="350" t="s">
        <v>12034</v>
      </c>
      <c r="E569" s="350" t="s">
        <v>122</v>
      </c>
      <c r="F569" s="343">
        <v>0.34339999999999998</v>
      </c>
      <c r="G569" s="353" t="s">
        <v>7785</v>
      </c>
      <c r="H569" s="313">
        <v>6.4353159999999994</v>
      </c>
      <c r="J569" s="328"/>
    </row>
    <row r="570" spans="1:10" s="327" customFormat="1" ht="25.5">
      <c r="A570" s="331" t="s">
        <v>3180</v>
      </c>
      <c r="B570" s="483">
        <v>88264</v>
      </c>
      <c r="C570" s="351" t="s">
        <v>84</v>
      </c>
      <c r="D570" s="350" t="s">
        <v>12034</v>
      </c>
      <c r="E570" s="350" t="s">
        <v>122</v>
      </c>
      <c r="F570" s="337">
        <v>0.34339999999999998</v>
      </c>
      <c r="G570" s="353" t="s">
        <v>14863</v>
      </c>
      <c r="H570" s="313">
        <v>8.2759400000000003</v>
      </c>
      <c r="J570" s="328"/>
    </row>
    <row r="571" spans="1:10" s="327" customFormat="1" ht="12.75">
      <c r="A571" s="330"/>
      <c r="B571" s="483" t="s">
        <v>81</v>
      </c>
      <c r="C571" s="351" t="s">
        <v>10066</v>
      </c>
      <c r="D571" s="350"/>
      <c r="E571" s="350"/>
      <c r="F571" s="343"/>
      <c r="G571" s="353"/>
      <c r="H571" s="313"/>
      <c r="J571" s="328"/>
    </row>
    <row r="572" spans="1:10" s="327" customFormat="1" ht="12.75">
      <c r="A572" s="329"/>
      <c r="B572" s="485"/>
      <c r="C572" s="494"/>
      <c r="D572" s="491"/>
      <c r="E572" s="491"/>
      <c r="F572" s="491"/>
      <c r="G572" s="491"/>
      <c r="H572" s="492"/>
      <c r="J572" s="328"/>
    </row>
    <row r="573" spans="1:10" s="327" customFormat="1" ht="51">
      <c r="A573" s="330"/>
      <c r="B573" s="913" t="s">
        <v>10090</v>
      </c>
      <c r="C573" s="889" t="s">
        <v>10089</v>
      </c>
      <c r="D573" s="890" t="s">
        <v>52</v>
      </c>
      <c r="E573" s="890" t="s">
        <v>58</v>
      </c>
      <c r="F573" s="914"/>
      <c r="G573" s="892"/>
      <c r="H573" s="911">
        <v>29.181255999999998</v>
      </c>
      <c r="J573" s="328"/>
    </row>
    <row r="574" spans="1:10" s="327" customFormat="1" ht="25.5">
      <c r="A574" s="330" t="s">
        <v>13</v>
      </c>
      <c r="B574" s="483" t="s">
        <v>10092</v>
      </c>
      <c r="C574" s="351" t="s">
        <v>10113</v>
      </c>
      <c r="D574" s="350" t="s">
        <v>123</v>
      </c>
      <c r="E574" s="350" t="s">
        <v>58</v>
      </c>
      <c r="F574" s="343">
        <v>1</v>
      </c>
      <c r="G574" s="353">
        <v>13.85</v>
      </c>
      <c r="H574" s="313">
        <v>13.85</v>
      </c>
      <c r="J574" s="328"/>
    </row>
    <row r="575" spans="1:10" s="327" customFormat="1" ht="51">
      <c r="A575" s="330" t="s">
        <v>3182</v>
      </c>
      <c r="B575" s="483">
        <v>11950</v>
      </c>
      <c r="C575" s="351" t="s">
        <v>4230</v>
      </c>
      <c r="D575" s="350" t="s">
        <v>123</v>
      </c>
      <c r="E575" s="350" t="s">
        <v>3161</v>
      </c>
      <c r="F575" s="343">
        <v>2</v>
      </c>
      <c r="G575" s="353" t="s">
        <v>7901</v>
      </c>
      <c r="H575" s="313">
        <v>0.62</v>
      </c>
      <c r="J575" s="328"/>
    </row>
    <row r="576" spans="1:10" s="327" customFormat="1" ht="25.5">
      <c r="A576" s="330" t="s">
        <v>3180</v>
      </c>
      <c r="B576" s="483">
        <v>88247</v>
      </c>
      <c r="C576" s="351" t="s">
        <v>83</v>
      </c>
      <c r="D576" s="350" t="s">
        <v>12034</v>
      </c>
      <c r="E576" s="350" t="s">
        <v>122</v>
      </c>
      <c r="F576" s="343">
        <v>0.34339999999999998</v>
      </c>
      <c r="G576" s="353" t="s">
        <v>7785</v>
      </c>
      <c r="H576" s="313">
        <v>6.4353159999999994</v>
      </c>
      <c r="J576" s="328"/>
    </row>
    <row r="577" spans="1:10" s="327" customFormat="1" ht="25.5">
      <c r="A577" s="332" t="s">
        <v>3180</v>
      </c>
      <c r="B577" s="483">
        <v>88264</v>
      </c>
      <c r="C577" s="351" t="s">
        <v>84</v>
      </c>
      <c r="D577" s="350" t="s">
        <v>12034</v>
      </c>
      <c r="E577" s="350" t="s">
        <v>122</v>
      </c>
      <c r="F577" s="337">
        <v>0.34339999999999998</v>
      </c>
      <c r="G577" s="353" t="s">
        <v>14863</v>
      </c>
      <c r="H577" s="313">
        <v>8.2759400000000003</v>
      </c>
      <c r="J577" s="328"/>
    </row>
    <row r="578" spans="1:10" s="327" customFormat="1" ht="12.75">
      <c r="A578" s="330"/>
      <c r="B578" s="483" t="s">
        <v>81</v>
      </c>
      <c r="C578" s="351" t="s">
        <v>10066</v>
      </c>
      <c r="D578" s="350"/>
      <c r="E578" s="350"/>
      <c r="F578" s="343"/>
      <c r="G578" s="353"/>
      <c r="H578" s="313"/>
      <c r="J578" s="328"/>
    </row>
    <row r="579" spans="1:10" s="327" customFormat="1" ht="12.75">
      <c r="A579" s="329"/>
      <c r="B579" s="485"/>
      <c r="C579" s="494"/>
      <c r="D579" s="491"/>
      <c r="E579" s="491"/>
      <c r="F579" s="491"/>
      <c r="G579" s="491"/>
      <c r="H579" s="492"/>
      <c r="J579" s="328"/>
    </row>
    <row r="580" spans="1:10" s="327" customFormat="1" ht="51">
      <c r="A580" s="330"/>
      <c r="B580" s="913" t="s">
        <v>10091</v>
      </c>
      <c r="C580" s="889" t="s">
        <v>10206</v>
      </c>
      <c r="D580" s="890" t="s">
        <v>52</v>
      </c>
      <c r="E580" s="890" t="s">
        <v>58</v>
      </c>
      <c r="F580" s="914"/>
      <c r="G580" s="892"/>
      <c r="H580" s="911">
        <v>46.621255999999995</v>
      </c>
      <c r="J580" s="328"/>
    </row>
    <row r="581" spans="1:10" s="327" customFormat="1" ht="25.5">
      <c r="A581" s="330" t="s">
        <v>13</v>
      </c>
      <c r="B581" s="483" t="s">
        <v>10093</v>
      </c>
      <c r="C581" s="351" t="s">
        <v>10150</v>
      </c>
      <c r="D581" s="350" t="s">
        <v>123</v>
      </c>
      <c r="E581" s="350" t="s">
        <v>58</v>
      </c>
      <c r="F581" s="343">
        <v>1</v>
      </c>
      <c r="G581" s="353">
        <v>31.29</v>
      </c>
      <c r="H581" s="313">
        <v>31.29</v>
      </c>
      <c r="J581" s="328"/>
    </row>
    <row r="582" spans="1:10" s="327" customFormat="1" ht="51">
      <c r="A582" s="330" t="s">
        <v>3182</v>
      </c>
      <c r="B582" s="483">
        <v>11950</v>
      </c>
      <c r="C582" s="351" t="s">
        <v>4230</v>
      </c>
      <c r="D582" s="350" t="s">
        <v>123</v>
      </c>
      <c r="E582" s="350" t="s">
        <v>3161</v>
      </c>
      <c r="F582" s="343">
        <v>2</v>
      </c>
      <c r="G582" s="353" t="s">
        <v>7901</v>
      </c>
      <c r="H582" s="313">
        <v>0.62</v>
      </c>
      <c r="J582" s="328"/>
    </row>
    <row r="583" spans="1:10" s="327" customFormat="1" ht="25.5">
      <c r="A583" s="330" t="s">
        <v>3180</v>
      </c>
      <c r="B583" s="483">
        <v>88247</v>
      </c>
      <c r="C583" s="351" t="s">
        <v>83</v>
      </c>
      <c r="D583" s="350" t="s">
        <v>12034</v>
      </c>
      <c r="E583" s="350" t="s">
        <v>122</v>
      </c>
      <c r="F583" s="343">
        <v>0.34339999999999998</v>
      </c>
      <c r="G583" s="353" t="s">
        <v>7785</v>
      </c>
      <c r="H583" s="313">
        <v>6.4353159999999994</v>
      </c>
      <c r="J583" s="328"/>
    </row>
    <row r="584" spans="1:10" s="327" customFormat="1" ht="25.5">
      <c r="A584" s="332" t="s">
        <v>3180</v>
      </c>
      <c r="B584" s="483">
        <v>88264</v>
      </c>
      <c r="C584" s="351" t="s">
        <v>84</v>
      </c>
      <c r="D584" s="350" t="s">
        <v>12034</v>
      </c>
      <c r="E584" s="350" t="s">
        <v>122</v>
      </c>
      <c r="F584" s="337">
        <v>0.34339999999999998</v>
      </c>
      <c r="G584" s="353" t="s">
        <v>14863</v>
      </c>
      <c r="H584" s="313">
        <v>8.2759400000000003</v>
      </c>
      <c r="J584" s="328"/>
    </row>
    <row r="585" spans="1:10" s="327" customFormat="1" ht="12.75">
      <c r="A585" s="330"/>
      <c r="B585" s="483" t="s">
        <v>81</v>
      </c>
      <c r="C585" s="351" t="s">
        <v>10066</v>
      </c>
      <c r="D585" s="350"/>
      <c r="E585" s="350"/>
      <c r="F585" s="343"/>
      <c r="G585" s="353"/>
      <c r="H585" s="313"/>
      <c r="J585" s="328"/>
    </row>
    <row r="586" spans="1:10" s="327" customFormat="1" ht="12.75">
      <c r="A586" s="329"/>
      <c r="B586" s="485"/>
      <c r="C586" s="494"/>
      <c r="D586" s="491"/>
      <c r="E586" s="491"/>
      <c r="F586" s="491"/>
      <c r="G586" s="491"/>
      <c r="H586" s="492"/>
      <c r="J586" s="328"/>
    </row>
    <row r="587" spans="1:10" s="327" customFormat="1" ht="38.25">
      <c r="A587" s="333"/>
      <c r="B587" s="913" t="s">
        <v>10098</v>
      </c>
      <c r="C587" s="908" t="s">
        <v>10095</v>
      </c>
      <c r="D587" s="909" t="s">
        <v>52</v>
      </c>
      <c r="E587" s="909" t="s">
        <v>10</v>
      </c>
      <c r="F587" s="910"/>
      <c r="G587" s="911"/>
      <c r="H587" s="911">
        <v>100.845</v>
      </c>
      <c r="J587" s="328"/>
    </row>
    <row r="588" spans="1:10" s="327" customFormat="1" ht="25.5">
      <c r="A588" s="334" t="s">
        <v>13</v>
      </c>
      <c r="B588" s="483" t="s">
        <v>10101</v>
      </c>
      <c r="C588" s="351" t="s">
        <v>10096</v>
      </c>
      <c r="D588" s="350" t="s">
        <v>123</v>
      </c>
      <c r="E588" s="350" t="s">
        <v>58</v>
      </c>
      <c r="F588" s="337">
        <v>1</v>
      </c>
      <c r="G588" s="353">
        <v>79.989999999999995</v>
      </c>
      <c r="H588" s="313">
        <v>79.989999999999995</v>
      </c>
      <c r="J588" s="328"/>
    </row>
    <row r="589" spans="1:10" s="327" customFormat="1" ht="25.5">
      <c r="A589" s="334" t="s">
        <v>3180</v>
      </c>
      <c r="B589" s="483">
        <v>88264</v>
      </c>
      <c r="C589" s="351" t="s">
        <v>84</v>
      </c>
      <c r="D589" s="350" t="s">
        <v>12034</v>
      </c>
      <c r="E589" s="350" t="s">
        <v>122</v>
      </c>
      <c r="F589" s="337">
        <v>0.5</v>
      </c>
      <c r="G589" s="353" t="s">
        <v>14863</v>
      </c>
      <c r="H589" s="313">
        <v>12.05</v>
      </c>
      <c r="J589" s="328"/>
    </row>
    <row r="590" spans="1:10" s="327" customFormat="1" ht="25.5">
      <c r="A590" s="334" t="s">
        <v>3180</v>
      </c>
      <c r="B590" s="483">
        <v>88316</v>
      </c>
      <c r="C590" s="351" t="s">
        <v>53</v>
      </c>
      <c r="D590" s="350" t="s">
        <v>12034</v>
      </c>
      <c r="E590" s="350" t="s">
        <v>122</v>
      </c>
      <c r="F590" s="337">
        <v>0.5</v>
      </c>
      <c r="G590" s="353" t="s">
        <v>19918</v>
      </c>
      <c r="H590" s="313">
        <v>8.8049999999999997</v>
      </c>
      <c r="J590" s="328"/>
    </row>
    <row r="591" spans="1:10" s="327" customFormat="1" ht="12.75">
      <c r="A591" s="333"/>
      <c r="B591" s="483" t="s">
        <v>81</v>
      </c>
      <c r="C591" s="770" t="s">
        <v>10097</v>
      </c>
      <c r="D591" s="771"/>
      <c r="E591" s="771"/>
      <c r="F591" s="771"/>
      <c r="G591" s="771"/>
      <c r="H591" s="772"/>
      <c r="J591" s="328"/>
    </row>
    <row r="592" spans="1:10" s="327" customFormat="1" ht="12.75">
      <c r="A592" s="329"/>
      <c r="B592" s="485"/>
      <c r="C592" s="494"/>
      <c r="D592" s="491"/>
      <c r="E592" s="491"/>
      <c r="F592" s="491"/>
      <c r="G592" s="491"/>
      <c r="H592" s="492"/>
      <c r="J592" s="328"/>
    </row>
    <row r="593" spans="1:10" s="327" customFormat="1" ht="51">
      <c r="A593" s="335"/>
      <c r="B593" s="913" t="s">
        <v>10103</v>
      </c>
      <c r="C593" s="908" t="s">
        <v>10099</v>
      </c>
      <c r="D593" s="909" t="s">
        <v>52</v>
      </c>
      <c r="E593" s="909" t="s">
        <v>3161</v>
      </c>
      <c r="F593" s="910"/>
      <c r="G593" s="911"/>
      <c r="H593" s="911">
        <v>189.73500000000001</v>
      </c>
      <c r="J593" s="328"/>
    </row>
    <row r="594" spans="1:10" s="327" customFormat="1" ht="38.25">
      <c r="A594" s="336" t="s">
        <v>13</v>
      </c>
      <c r="B594" s="483" t="s">
        <v>10102</v>
      </c>
      <c r="C594" s="351" t="s">
        <v>10100</v>
      </c>
      <c r="D594" s="350" t="s">
        <v>123</v>
      </c>
      <c r="E594" s="350" t="s">
        <v>58</v>
      </c>
      <c r="F594" s="337">
        <v>1</v>
      </c>
      <c r="G594" s="353">
        <v>168.88</v>
      </c>
      <c r="H594" s="313">
        <v>168.88</v>
      </c>
      <c r="J594" s="328"/>
    </row>
    <row r="595" spans="1:10" s="327" customFormat="1" ht="39" customHeight="1">
      <c r="A595" s="336" t="s">
        <v>3180</v>
      </c>
      <c r="B595" s="483">
        <v>88264</v>
      </c>
      <c r="C595" s="351" t="s">
        <v>84</v>
      </c>
      <c r="D595" s="350" t="s">
        <v>12034</v>
      </c>
      <c r="E595" s="350" t="s">
        <v>122</v>
      </c>
      <c r="F595" s="337">
        <v>0.5</v>
      </c>
      <c r="G595" s="353" t="s">
        <v>14863</v>
      </c>
      <c r="H595" s="313">
        <v>12.05</v>
      </c>
      <c r="J595" s="328"/>
    </row>
    <row r="596" spans="1:10" s="327" customFormat="1" ht="25.5">
      <c r="A596" s="336" t="s">
        <v>3180</v>
      </c>
      <c r="B596" s="483">
        <v>88316</v>
      </c>
      <c r="C596" s="351" t="s">
        <v>53</v>
      </c>
      <c r="D596" s="350" t="s">
        <v>12034</v>
      </c>
      <c r="E596" s="350" t="s">
        <v>122</v>
      </c>
      <c r="F596" s="337">
        <v>0.5</v>
      </c>
      <c r="G596" s="353" t="s">
        <v>19918</v>
      </c>
      <c r="H596" s="313">
        <v>8.8049999999999997</v>
      </c>
      <c r="J596" s="328"/>
    </row>
    <row r="597" spans="1:10" s="327" customFormat="1" ht="12.75">
      <c r="A597" s="335"/>
      <c r="B597" s="483" t="s">
        <v>81</v>
      </c>
      <c r="C597" s="770" t="s">
        <v>10097</v>
      </c>
      <c r="D597" s="771"/>
      <c r="E597" s="771"/>
      <c r="F597" s="771"/>
      <c r="G597" s="771"/>
      <c r="H597" s="772"/>
      <c r="J597" s="328"/>
    </row>
    <row r="598" spans="1:10" s="327" customFormat="1" ht="12.75">
      <c r="A598" s="329"/>
      <c r="B598" s="485"/>
      <c r="C598" s="494"/>
      <c r="D598" s="491"/>
      <c r="E598" s="491"/>
      <c r="F598" s="491"/>
      <c r="G598" s="491"/>
      <c r="H598" s="492"/>
      <c r="J598" s="328"/>
    </row>
    <row r="599" spans="1:10" s="327" customFormat="1" ht="51">
      <c r="A599" s="338"/>
      <c r="B599" s="913" t="s">
        <v>10107</v>
      </c>
      <c r="C599" s="908" t="s">
        <v>10104</v>
      </c>
      <c r="D599" s="909" t="s">
        <v>52</v>
      </c>
      <c r="E599" s="909" t="s">
        <v>58</v>
      </c>
      <c r="F599" s="910"/>
      <c r="G599" s="911"/>
      <c r="H599" s="911">
        <v>107.85499999999999</v>
      </c>
      <c r="J599" s="328"/>
    </row>
    <row r="600" spans="1:10" s="327" customFormat="1" ht="38.25">
      <c r="A600" s="340" t="s">
        <v>13</v>
      </c>
      <c r="B600" s="483" t="s">
        <v>10106</v>
      </c>
      <c r="C600" s="351" t="s">
        <v>10105</v>
      </c>
      <c r="D600" s="350" t="s">
        <v>123</v>
      </c>
      <c r="E600" s="350" t="s">
        <v>58</v>
      </c>
      <c r="F600" s="343">
        <v>1</v>
      </c>
      <c r="G600" s="353">
        <v>87</v>
      </c>
      <c r="H600" s="313">
        <v>87</v>
      </c>
      <c r="J600" s="328"/>
    </row>
    <row r="601" spans="1:10" s="327" customFormat="1" ht="25.5">
      <c r="A601" s="339" t="s">
        <v>3180</v>
      </c>
      <c r="B601" s="483">
        <v>88264</v>
      </c>
      <c r="C601" s="351" t="s">
        <v>84</v>
      </c>
      <c r="D601" s="350" t="s">
        <v>12034</v>
      </c>
      <c r="E601" s="350" t="s">
        <v>122</v>
      </c>
      <c r="F601" s="343">
        <v>0.5</v>
      </c>
      <c r="G601" s="353" t="s">
        <v>14863</v>
      </c>
      <c r="H601" s="313">
        <v>12.05</v>
      </c>
      <c r="J601" s="328"/>
    </row>
    <row r="602" spans="1:10" s="327" customFormat="1" ht="25.5">
      <c r="A602" s="339" t="s">
        <v>3180</v>
      </c>
      <c r="B602" s="483">
        <v>88316</v>
      </c>
      <c r="C602" s="351" t="s">
        <v>53</v>
      </c>
      <c r="D602" s="350" t="s">
        <v>12034</v>
      </c>
      <c r="E602" s="350" t="s">
        <v>122</v>
      </c>
      <c r="F602" s="343">
        <v>0.5</v>
      </c>
      <c r="G602" s="353" t="s">
        <v>19918</v>
      </c>
      <c r="H602" s="313">
        <v>8.8049999999999997</v>
      </c>
      <c r="J602" s="328"/>
    </row>
    <row r="603" spans="1:10" s="327" customFormat="1" ht="12.75">
      <c r="A603" s="338"/>
      <c r="B603" s="483" t="s">
        <v>81</v>
      </c>
      <c r="C603" s="770" t="s">
        <v>10097</v>
      </c>
      <c r="D603" s="771"/>
      <c r="E603" s="771"/>
      <c r="F603" s="771"/>
      <c r="G603" s="771"/>
      <c r="H603" s="772"/>
      <c r="J603" s="328"/>
    </row>
    <row r="604" spans="1:10" s="327" customFormat="1" ht="12.75">
      <c r="A604" s="332"/>
      <c r="B604" s="485"/>
      <c r="C604" s="494"/>
      <c r="D604" s="491"/>
      <c r="E604" s="491"/>
      <c r="F604" s="491"/>
      <c r="G604" s="491"/>
      <c r="H604" s="492"/>
      <c r="J604" s="328"/>
    </row>
    <row r="605" spans="1:10" s="327" customFormat="1" ht="38.25">
      <c r="A605" s="338"/>
      <c r="B605" s="913" t="s">
        <v>10111</v>
      </c>
      <c r="C605" s="908" t="s">
        <v>10112</v>
      </c>
      <c r="D605" s="909" t="s">
        <v>52</v>
      </c>
      <c r="E605" s="909" t="s">
        <v>58</v>
      </c>
      <c r="F605" s="910"/>
      <c r="G605" s="911"/>
      <c r="H605" s="911">
        <v>29.587701999999997</v>
      </c>
      <c r="J605" s="328"/>
    </row>
    <row r="606" spans="1:10" s="327" customFormat="1" ht="38.25">
      <c r="A606" s="340" t="s">
        <v>3182</v>
      </c>
      <c r="B606" s="483">
        <v>38774</v>
      </c>
      <c r="C606" s="351" t="s">
        <v>6359</v>
      </c>
      <c r="D606" s="350" t="s">
        <v>123</v>
      </c>
      <c r="E606" s="350" t="s">
        <v>3161</v>
      </c>
      <c r="F606" s="343">
        <v>1</v>
      </c>
      <c r="G606" s="353" t="s">
        <v>12716</v>
      </c>
      <c r="H606" s="313">
        <v>23.86</v>
      </c>
      <c r="J606" s="328"/>
    </row>
    <row r="607" spans="1:10" s="327" customFormat="1" ht="25.5">
      <c r="A607" s="340" t="s">
        <v>3180</v>
      </c>
      <c r="B607" s="483">
        <v>88247</v>
      </c>
      <c r="C607" s="351" t="s">
        <v>83</v>
      </c>
      <c r="D607" s="350" t="s">
        <v>12034</v>
      </c>
      <c r="E607" s="350" t="s">
        <v>122</v>
      </c>
      <c r="F607" s="343">
        <v>7.4800000000000005E-2</v>
      </c>
      <c r="G607" s="353" t="s">
        <v>7785</v>
      </c>
      <c r="H607" s="313">
        <v>1.4017519999999999</v>
      </c>
      <c r="J607" s="328"/>
    </row>
    <row r="608" spans="1:10" s="327" customFormat="1" ht="25.5">
      <c r="A608" s="340" t="s">
        <v>3180</v>
      </c>
      <c r="B608" s="483">
        <v>88264</v>
      </c>
      <c r="C608" s="351" t="s">
        <v>84</v>
      </c>
      <c r="D608" s="350" t="s">
        <v>12034</v>
      </c>
      <c r="E608" s="350" t="s">
        <v>122</v>
      </c>
      <c r="F608" s="343">
        <v>0.17949999999999999</v>
      </c>
      <c r="G608" s="353" t="s">
        <v>14863</v>
      </c>
      <c r="H608" s="313">
        <v>4.3259499999999997</v>
      </c>
      <c r="J608" s="328"/>
    </row>
    <row r="609" spans="1:10" s="327" customFormat="1" ht="12.75">
      <c r="A609" s="338"/>
      <c r="B609" s="483" t="s">
        <v>81</v>
      </c>
      <c r="C609" s="770" t="s">
        <v>10097</v>
      </c>
      <c r="D609" s="771"/>
      <c r="E609" s="771"/>
      <c r="F609" s="771"/>
      <c r="G609" s="771"/>
      <c r="H609" s="772"/>
      <c r="J609" s="328"/>
    </row>
    <row r="610" spans="1:10" s="327" customFormat="1" ht="12.75">
      <c r="A610" s="329"/>
      <c r="B610" s="485"/>
      <c r="C610" s="494"/>
      <c r="D610" s="491"/>
      <c r="E610" s="491"/>
      <c r="F610" s="491"/>
      <c r="G610" s="491"/>
      <c r="H610" s="492"/>
      <c r="J610" s="328"/>
    </row>
    <row r="611" spans="1:10" s="327" customFormat="1" ht="12.75">
      <c r="A611" s="341"/>
      <c r="B611" s="913" t="s">
        <v>10116</v>
      </c>
      <c r="C611" s="908" t="s">
        <v>10115</v>
      </c>
      <c r="D611" s="909" t="s">
        <v>52</v>
      </c>
      <c r="E611" s="909" t="s">
        <v>10</v>
      </c>
      <c r="F611" s="910"/>
      <c r="G611" s="911"/>
      <c r="H611" s="911">
        <v>1820.1</v>
      </c>
      <c r="J611" s="328"/>
    </row>
    <row r="612" spans="1:10" s="327" customFormat="1" ht="25.5">
      <c r="A612" s="342" t="s">
        <v>13</v>
      </c>
      <c r="B612" s="483" t="s">
        <v>10114</v>
      </c>
      <c r="C612" s="351" t="s">
        <v>10115</v>
      </c>
      <c r="D612" s="350" t="s">
        <v>123</v>
      </c>
      <c r="E612" s="350" t="s">
        <v>58</v>
      </c>
      <c r="F612" s="343">
        <v>1</v>
      </c>
      <c r="G612" s="353">
        <v>1713</v>
      </c>
      <c r="H612" s="313">
        <v>1713</v>
      </c>
      <c r="J612" s="328"/>
    </row>
    <row r="613" spans="1:10" s="327" customFormat="1" ht="25.5">
      <c r="A613" s="342" t="s">
        <v>3180</v>
      </c>
      <c r="B613" s="483">
        <v>88247</v>
      </c>
      <c r="C613" s="351" t="s">
        <v>83</v>
      </c>
      <c r="D613" s="350" t="s">
        <v>12034</v>
      </c>
      <c r="E613" s="350" t="s">
        <v>122</v>
      </c>
      <c r="F613" s="343">
        <v>2.5</v>
      </c>
      <c r="G613" s="353" t="s">
        <v>7785</v>
      </c>
      <c r="H613" s="313">
        <v>46.849999999999994</v>
      </c>
      <c r="J613" s="328"/>
    </row>
    <row r="614" spans="1:10" s="327" customFormat="1" ht="25.5">
      <c r="A614" s="342" t="s">
        <v>3180</v>
      </c>
      <c r="B614" s="483">
        <v>88264</v>
      </c>
      <c r="C614" s="351" t="s">
        <v>84</v>
      </c>
      <c r="D614" s="350" t="s">
        <v>12034</v>
      </c>
      <c r="E614" s="350" t="s">
        <v>122</v>
      </c>
      <c r="F614" s="343">
        <v>2.5</v>
      </c>
      <c r="G614" s="353" t="s">
        <v>14863</v>
      </c>
      <c r="H614" s="313">
        <v>60.25</v>
      </c>
      <c r="J614" s="328"/>
    </row>
    <row r="615" spans="1:10" s="327" customFormat="1" ht="12.75">
      <c r="A615" s="341"/>
      <c r="B615" s="483" t="s">
        <v>81</v>
      </c>
      <c r="C615" s="770" t="s">
        <v>10117</v>
      </c>
      <c r="D615" s="771"/>
      <c r="E615" s="771"/>
      <c r="F615" s="771"/>
      <c r="G615" s="771"/>
      <c r="H615" s="772"/>
      <c r="J615" s="328"/>
    </row>
    <row r="616" spans="1:10" s="327" customFormat="1" ht="12.75">
      <c r="A616" s="326"/>
      <c r="B616" s="485"/>
      <c r="C616" s="494"/>
      <c r="D616" s="491"/>
      <c r="E616" s="491"/>
      <c r="F616" s="491"/>
      <c r="G616" s="491"/>
      <c r="H616" s="492"/>
      <c r="J616" s="328"/>
    </row>
    <row r="617" spans="1:10" s="324" customFormat="1" ht="25.5">
      <c r="A617" s="347"/>
      <c r="B617" s="913" t="s">
        <v>10180</v>
      </c>
      <c r="C617" s="908" t="s">
        <v>10177</v>
      </c>
      <c r="D617" s="909" t="s">
        <v>52</v>
      </c>
      <c r="E617" s="909" t="s">
        <v>10</v>
      </c>
      <c r="F617" s="910"/>
      <c r="G617" s="911"/>
      <c r="H617" s="911">
        <v>30.683999999999997</v>
      </c>
      <c r="J617" s="325"/>
    </row>
    <row r="618" spans="1:10" s="344" customFormat="1" ht="40.5" customHeight="1">
      <c r="A618" s="348" t="s">
        <v>3182</v>
      </c>
      <c r="B618" s="474">
        <v>11950</v>
      </c>
      <c r="C618" s="351" t="s">
        <v>4230</v>
      </c>
      <c r="D618" s="350" t="s">
        <v>123</v>
      </c>
      <c r="E618" s="350" t="s">
        <v>3161</v>
      </c>
      <c r="F618" s="354">
        <v>4</v>
      </c>
      <c r="G618" s="353" t="s">
        <v>7901</v>
      </c>
      <c r="H618" s="353">
        <v>1.24</v>
      </c>
      <c r="J618" s="345"/>
    </row>
    <row r="619" spans="1:10" s="344" customFormat="1" ht="25.5">
      <c r="A619" s="348" t="s">
        <v>3180</v>
      </c>
      <c r="B619" s="474">
        <v>88316</v>
      </c>
      <c r="C619" s="351" t="s">
        <v>53</v>
      </c>
      <c r="D619" s="350" t="s">
        <v>12034</v>
      </c>
      <c r="E619" s="350" t="s">
        <v>122</v>
      </c>
      <c r="F619" s="354" t="s">
        <v>10175</v>
      </c>
      <c r="G619" s="353" t="s">
        <v>19918</v>
      </c>
      <c r="H619" s="353">
        <v>7.0440000000000005</v>
      </c>
      <c r="J619" s="345"/>
    </row>
    <row r="620" spans="1:10" s="344" customFormat="1" ht="63.75">
      <c r="A620" s="348" t="s">
        <v>3182</v>
      </c>
      <c r="B620" s="474">
        <v>37539</v>
      </c>
      <c r="C620" s="351" t="s">
        <v>17603</v>
      </c>
      <c r="D620" s="350" t="s">
        <v>123</v>
      </c>
      <c r="E620" s="350" t="s">
        <v>3161</v>
      </c>
      <c r="F620" s="354">
        <v>1</v>
      </c>
      <c r="G620" s="353" t="s">
        <v>8857</v>
      </c>
      <c r="H620" s="353">
        <v>22.4</v>
      </c>
      <c r="J620" s="345"/>
    </row>
    <row r="621" spans="1:10" s="344" customFormat="1" ht="12.75">
      <c r="A621" s="347"/>
      <c r="B621" s="474" t="s">
        <v>81</v>
      </c>
      <c r="C621" s="763" t="s">
        <v>10176</v>
      </c>
      <c r="D621" s="764"/>
      <c r="E621" s="764"/>
      <c r="F621" s="764"/>
      <c r="G621" s="764"/>
      <c r="H621" s="765"/>
      <c r="J621" s="345"/>
    </row>
    <row r="622" spans="1:10" s="344" customFormat="1" ht="12.75">
      <c r="A622" s="332"/>
      <c r="B622" s="485"/>
      <c r="C622" s="494"/>
      <c r="D622" s="491"/>
      <c r="E622" s="491"/>
      <c r="F622" s="491"/>
      <c r="G622" s="491"/>
      <c r="H622" s="492"/>
      <c r="J622" s="345"/>
    </row>
    <row r="623" spans="1:10" s="344" customFormat="1" ht="25.5">
      <c r="A623" s="347"/>
      <c r="B623" s="913" t="s">
        <v>10179</v>
      </c>
      <c r="C623" s="908" t="s">
        <v>10178</v>
      </c>
      <c r="D623" s="909" t="s">
        <v>52</v>
      </c>
      <c r="E623" s="909" t="s">
        <v>10</v>
      </c>
      <c r="F623" s="910"/>
      <c r="G623" s="911"/>
      <c r="H623" s="911">
        <v>30.683999999999997</v>
      </c>
      <c r="J623" s="345"/>
    </row>
    <row r="624" spans="1:10" s="344" customFormat="1" ht="51">
      <c r="A624" s="348" t="s">
        <v>3182</v>
      </c>
      <c r="B624" s="474">
        <v>11950</v>
      </c>
      <c r="C624" s="351" t="s">
        <v>4230</v>
      </c>
      <c r="D624" s="350" t="s">
        <v>123</v>
      </c>
      <c r="E624" s="350" t="s">
        <v>3161</v>
      </c>
      <c r="F624" s="354">
        <v>4</v>
      </c>
      <c r="G624" s="353" t="s">
        <v>7901</v>
      </c>
      <c r="H624" s="353">
        <v>1.24</v>
      </c>
      <c r="J624" s="345"/>
    </row>
    <row r="625" spans="1:10" s="344" customFormat="1" ht="25.5">
      <c r="A625" s="348" t="s">
        <v>3180</v>
      </c>
      <c r="B625" s="474">
        <v>88316</v>
      </c>
      <c r="C625" s="351" t="s">
        <v>53</v>
      </c>
      <c r="D625" s="350" t="s">
        <v>12034</v>
      </c>
      <c r="E625" s="350" t="s">
        <v>122</v>
      </c>
      <c r="F625" s="354" t="s">
        <v>10175</v>
      </c>
      <c r="G625" s="353" t="s">
        <v>19918</v>
      </c>
      <c r="H625" s="353">
        <v>7.0440000000000005</v>
      </c>
      <c r="J625" s="345"/>
    </row>
    <row r="626" spans="1:10" s="344" customFormat="1" ht="63.75">
      <c r="A626" s="348" t="s">
        <v>3182</v>
      </c>
      <c r="B626" s="474">
        <v>37539</v>
      </c>
      <c r="C626" s="351" t="s">
        <v>17603</v>
      </c>
      <c r="D626" s="350" t="s">
        <v>123</v>
      </c>
      <c r="E626" s="350" t="s">
        <v>3161</v>
      </c>
      <c r="F626" s="354">
        <v>1</v>
      </c>
      <c r="G626" s="353" t="s">
        <v>8857</v>
      </c>
      <c r="H626" s="353">
        <v>22.4</v>
      </c>
      <c r="J626" s="345"/>
    </row>
    <row r="627" spans="1:10" s="344" customFormat="1" ht="12.75">
      <c r="A627" s="347"/>
      <c r="B627" s="474" t="s">
        <v>81</v>
      </c>
      <c r="C627" s="763" t="s">
        <v>10176</v>
      </c>
      <c r="D627" s="764"/>
      <c r="E627" s="764"/>
      <c r="F627" s="764"/>
      <c r="G627" s="764"/>
      <c r="H627" s="765"/>
      <c r="J627" s="345"/>
    </row>
    <row r="628" spans="1:10" s="344" customFormat="1" ht="12.75">
      <c r="A628" s="332"/>
      <c r="B628" s="485"/>
      <c r="C628" s="494"/>
      <c r="D628" s="491"/>
      <c r="E628" s="491"/>
      <c r="F628" s="491"/>
      <c r="G628" s="491"/>
      <c r="H628" s="492"/>
      <c r="J628" s="345"/>
    </row>
    <row r="629" spans="1:10" s="344" customFormat="1" ht="25.5">
      <c r="A629" s="347"/>
      <c r="B629" s="913" t="s">
        <v>10182</v>
      </c>
      <c r="C629" s="908" t="s">
        <v>10207</v>
      </c>
      <c r="D629" s="909" t="s">
        <v>52</v>
      </c>
      <c r="E629" s="909" t="s">
        <v>10</v>
      </c>
      <c r="F629" s="910"/>
      <c r="G629" s="911"/>
      <c r="H629" s="911">
        <v>34.194000000000003</v>
      </c>
      <c r="J629" s="345"/>
    </row>
    <row r="630" spans="1:10" s="344" customFormat="1" ht="51">
      <c r="A630" s="348" t="s">
        <v>3182</v>
      </c>
      <c r="B630" s="474">
        <v>11950</v>
      </c>
      <c r="C630" s="351" t="s">
        <v>4230</v>
      </c>
      <c r="D630" s="350" t="s">
        <v>123</v>
      </c>
      <c r="E630" s="350" t="s">
        <v>3161</v>
      </c>
      <c r="F630" s="354">
        <v>4</v>
      </c>
      <c r="G630" s="353" t="s">
        <v>7901</v>
      </c>
      <c r="H630" s="353">
        <v>1.24</v>
      </c>
      <c r="J630" s="345"/>
    </row>
    <row r="631" spans="1:10" s="344" customFormat="1" ht="25.5">
      <c r="A631" s="348" t="s">
        <v>3180</v>
      </c>
      <c r="B631" s="474">
        <v>88316</v>
      </c>
      <c r="C631" s="351" t="s">
        <v>53</v>
      </c>
      <c r="D631" s="350" t="s">
        <v>12034</v>
      </c>
      <c r="E631" s="350" t="s">
        <v>122</v>
      </c>
      <c r="F631" s="354" t="s">
        <v>10175</v>
      </c>
      <c r="G631" s="353" t="s">
        <v>19918</v>
      </c>
      <c r="H631" s="353">
        <v>7.0440000000000005</v>
      </c>
      <c r="J631" s="345"/>
    </row>
    <row r="632" spans="1:10" s="344" customFormat="1" ht="63.75">
      <c r="A632" s="348" t="s">
        <v>3182</v>
      </c>
      <c r="B632" s="474">
        <v>37556</v>
      </c>
      <c r="C632" s="351" t="s">
        <v>17600</v>
      </c>
      <c r="D632" s="350" t="s">
        <v>123</v>
      </c>
      <c r="E632" s="350" t="s">
        <v>3161</v>
      </c>
      <c r="F632" s="354">
        <v>1</v>
      </c>
      <c r="G632" s="353" t="s">
        <v>13180</v>
      </c>
      <c r="H632" s="353">
        <v>25.91</v>
      </c>
      <c r="J632" s="345"/>
    </row>
    <row r="633" spans="1:10" s="344" customFormat="1" ht="12.75">
      <c r="A633" s="347"/>
      <c r="B633" s="474" t="s">
        <v>81</v>
      </c>
      <c r="C633" s="763" t="s">
        <v>10176</v>
      </c>
      <c r="D633" s="764"/>
      <c r="E633" s="764"/>
      <c r="F633" s="764"/>
      <c r="G633" s="764"/>
      <c r="H633" s="765"/>
      <c r="J633" s="345"/>
    </row>
    <row r="634" spans="1:10" s="344" customFormat="1" ht="12.75">
      <c r="A634" s="137"/>
      <c r="B634" s="486"/>
      <c r="C634" s="654"/>
      <c r="D634" s="226"/>
      <c r="E634" s="226"/>
      <c r="F634" s="226"/>
      <c r="G634" s="226"/>
      <c r="H634" s="178"/>
      <c r="J634" s="345"/>
    </row>
    <row r="635" spans="1:10" s="96" customFormat="1" ht="12.75">
      <c r="A635" s="137"/>
      <c r="B635" s="482"/>
      <c r="C635" s="318"/>
      <c r="D635" s="177"/>
      <c r="E635" s="177"/>
      <c r="F635" s="177"/>
      <c r="G635" s="177"/>
      <c r="H635" s="312"/>
      <c r="J635" s="97"/>
    </row>
    <row r="636" spans="1:10" s="96" customFormat="1" ht="12.75">
      <c r="A636" s="137"/>
      <c r="B636" s="894" t="s">
        <v>9678</v>
      </c>
      <c r="C636" s="889" t="s">
        <v>9675</v>
      </c>
      <c r="D636" s="890" t="s">
        <v>145</v>
      </c>
      <c r="E636" s="890" t="s">
        <v>3161</v>
      </c>
      <c r="F636" s="891"/>
      <c r="G636" s="892"/>
      <c r="H636" s="892">
        <v>300</v>
      </c>
      <c r="J636" s="97"/>
    </row>
    <row r="637" spans="1:10" s="96" customFormat="1" ht="25.5">
      <c r="A637" s="148" t="s">
        <v>13</v>
      </c>
      <c r="B637" s="487" t="s">
        <v>10511</v>
      </c>
      <c r="C637" s="351" t="s">
        <v>10512</v>
      </c>
      <c r="D637" s="350" t="s">
        <v>123</v>
      </c>
      <c r="E637" s="350" t="s">
        <v>58</v>
      </c>
      <c r="F637" s="354">
        <v>1</v>
      </c>
      <c r="G637" s="353">
        <v>300</v>
      </c>
      <c r="H637" s="353">
        <v>300</v>
      </c>
      <c r="J637" s="217"/>
    </row>
    <row r="638" spans="1:10" s="101" customFormat="1" ht="12.75">
      <c r="A638" s="137"/>
      <c r="B638" s="488"/>
      <c r="C638" s="303"/>
      <c r="D638" s="176"/>
      <c r="E638" s="176"/>
      <c r="F638" s="176"/>
      <c r="G638" s="176"/>
      <c r="H638" s="350"/>
      <c r="J638" s="218"/>
    </row>
    <row r="639" spans="1:10" s="96" customFormat="1" ht="25.5">
      <c r="A639" s="347"/>
      <c r="B639" s="894" t="s">
        <v>10278</v>
      </c>
      <c r="C639" s="889" t="s">
        <v>10279</v>
      </c>
      <c r="D639" s="890" t="s">
        <v>145</v>
      </c>
      <c r="E639" s="890" t="s">
        <v>3161</v>
      </c>
      <c r="F639" s="891"/>
      <c r="G639" s="892"/>
      <c r="H639" s="892">
        <v>192.54599999999999</v>
      </c>
      <c r="J639" s="97"/>
    </row>
    <row r="640" spans="1:10" s="344" customFormat="1" ht="25.5">
      <c r="A640" s="348" t="s">
        <v>3180</v>
      </c>
      <c r="B640" s="473">
        <v>88249</v>
      </c>
      <c r="C640" s="351" t="s">
        <v>2970</v>
      </c>
      <c r="D640" s="350" t="s">
        <v>12034</v>
      </c>
      <c r="E640" s="350" t="s">
        <v>122</v>
      </c>
      <c r="F640" s="354">
        <v>3.6</v>
      </c>
      <c r="G640" s="353" t="s">
        <v>21791</v>
      </c>
      <c r="H640" s="353">
        <v>107.748</v>
      </c>
      <c r="J640" s="217"/>
    </row>
    <row r="641" spans="1:10" s="346" customFormat="1" ht="25.5">
      <c r="A641" s="348" t="s">
        <v>3180</v>
      </c>
      <c r="B641" s="473">
        <v>88321</v>
      </c>
      <c r="C641" s="351" t="s">
        <v>3018</v>
      </c>
      <c r="D641" s="350" t="s">
        <v>12034</v>
      </c>
      <c r="E641" s="350" t="s">
        <v>122</v>
      </c>
      <c r="F641" s="354">
        <v>1.8</v>
      </c>
      <c r="G641" s="353" t="s">
        <v>21803</v>
      </c>
      <c r="H641" s="353">
        <v>84.798000000000002</v>
      </c>
      <c r="J641" s="218"/>
    </row>
    <row r="642" spans="1:10" s="346" customFormat="1" ht="12.75">
      <c r="A642" s="347"/>
      <c r="B642" s="483" t="s">
        <v>81</v>
      </c>
      <c r="C642" s="770" t="s">
        <v>9746</v>
      </c>
      <c r="D642" s="771"/>
      <c r="E642" s="771"/>
      <c r="F642" s="771"/>
      <c r="G642" s="771"/>
      <c r="H642" s="772"/>
      <c r="J642" s="218"/>
    </row>
    <row r="643" spans="1:10" s="344" customFormat="1" ht="12.75">
      <c r="A643" s="347"/>
      <c r="B643" s="488"/>
      <c r="C643" s="303"/>
      <c r="D643" s="176"/>
      <c r="E643" s="176"/>
      <c r="F643" s="176"/>
      <c r="G643" s="176"/>
      <c r="H643" s="350"/>
      <c r="J643" s="345"/>
    </row>
    <row r="644" spans="1:10" s="344" customFormat="1" ht="12.75">
      <c r="A644" s="137"/>
      <c r="B644" s="894" t="s">
        <v>9679</v>
      </c>
      <c r="C644" s="889" t="s">
        <v>9676</v>
      </c>
      <c r="D644" s="890" t="s">
        <v>145</v>
      </c>
      <c r="E644" s="890" t="s">
        <v>9677</v>
      </c>
      <c r="F644" s="891"/>
      <c r="G644" s="892"/>
      <c r="H644" s="892">
        <v>1549.6799999999998</v>
      </c>
      <c r="J644" s="345"/>
    </row>
    <row r="645" spans="1:10" s="96" customFormat="1" ht="25.5">
      <c r="A645" s="148" t="s">
        <v>3180</v>
      </c>
      <c r="B645" s="473">
        <v>88316</v>
      </c>
      <c r="C645" s="351" t="s">
        <v>53</v>
      </c>
      <c r="D645" s="350" t="s">
        <v>12034</v>
      </c>
      <c r="E645" s="350" t="s">
        <v>122</v>
      </c>
      <c r="F645" s="354">
        <v>88</v>
      </c>
      <c r="G645" s="353" t="s">
        <v>19918</v>
      </c>
      <c r="H645" s="353">
        <v>1549.6799999999998</v>
      </c>
      <c r="J645" s="217"/>
    </row>
    <row r="646" spans="1:10" s="101" customFormat="1" ht="12.75">
      <c r="A646" s="137"/>
      <c r="B646" s="483" t="s">
        <v>81</v>
      </c>
      <c r="C646" s="767" t="s">
        <v>9680</v>
      </c>
      <c r="D646" s="768"/>
      <c r="E646" s="768"/>
      <c r="F646" s="768"/>
      <c r="G646" s="768"/>
      <c r="H646" s="769"/>
      <c r="J646" s="218"/>
    </row>
    <row r="647" spans="1:10" s="96" customFormat="1" ht="12.75">
      <c r="A647" s="137"/>
      <c r="B647" s="488"/>
      <c r="C647" s="303"/>
      <c r="D647" s="176"/>
      <c r="E647" s="176"/>
      <c r="F647" s="176"/>
      <c r="G647" s="176"/>
      <c r="H647" s="350"/>
      <c r="J647" s="97"/>
    </row>
    <row r="648" spans="1:10" s="96" customFormat="1" ht="12.75">
      <c r="A648" s="137"/>
      <c r="B648" s="894" t="s">
        <v>9703</v>
      </c>
      <c r="C648" s="889" t="s">
        <v>9705</v>
      </c>
      <c r="D648" s="890" t="s">
        <v>145</v>
      </c>
      <c r="E648" s="890" t="s">
        <v>112</v>
      </c>
      <c r="F648" s="891"/>
      <c r="G648" s="892"/>
      <c r="H648" s="892">
        <v>0.82708000000000004</v>
      </c>
      <c r="J648" s="97"/>
    </row>
    <row r="649" spans="1:10" s="96" customFormat="1" ht="25.5">
      <c r="A649" s="148" t="s">
        <v>3180</v>
      </c>
      <c r="B649" s="473">
        <v>90773</v>
      </c>
      <c r="C649" s="351" t="s">
        <v>210</v>
      </c>
      <c r="D649" s="350" t="s">
        <v>12034</v>
      </c>
      <c r="E649" s="350" t="s">
        <v>122</v>
      </c>
      <c r="F649" s="354">
        <v>5.8000000000000003E-2</v>
      </c>
      <c r="G649" s="353" t="s">
        <v>8816</v>
      </c>
      <c r="H649" s="353">
        <v>0.82708000000000004</v>
      </c>
      <c r="J649" s="217"/>
    </row>
    <row r="650" spans="1:10" s="101" customFormat="1" ht="12.75">
      <c r="A650" s="137"/>
      <c r="B650" s="483" t="s">
        <v>81</v>
      </c>
      <c r="C650" s="767" t="s">
        <v>9704</v>
      </c>
      <c r="D650" s="768"/>
      <c r="E650" s="768"/>
      <c r="F650" s="768"/>
      <c r="G650" s="768"/>
      <c r="H650" s="769"/>
      <c r="J650" s="218"/>
    </row>
    <row r="651" spans="1:10" s="96" customFormat="1" ht="14.25" customHeight="1">
      <c r="A651" s="137"/>
      <c r="B651" s="488"/>
      <c r="C651" s="303"/>
      <c r="D651" s="176"/>
      <c r="E651" s="176"/>
      <c r="F651" s="176"/>
      <c r="G651" s="176"/>
      <c r="H651" s="350"/>
      <c r="J651" s="97"/>
    </row>
    <row r="652" spans="1:10" s="96" customFormat="1" ht="51">
      <c r="A652" s="137"/>
      <c r="B652" s="894" t="s">
        <v>9706</v>
      </c>
      <c r="C652" s="889" t="s">
        <v>9786</v>
      </c>
      <c r="D652" s="890" t="s">
        <v>145</v>
      </c>
      <c r="E652" s="890" t="s">
        <v>9677</v>
      </c>
      <c r="F652" s="891"/>
      <c r="G652" s="892"/>
      <c r="H652" s="892">
        <v>8414.82</v>
      </c>
      <c r="J652" s="655" t="s">
        <v>13797</v>
      </c>
    </row>
    <row r="653" spans="1:10" s="96" customFormat="1" ht="25.5">
      <c r="A653" s="148" t="s">
        <v>3180</v>
      </c>
      <c r="B653" s="474" t="s">
        <v>9785</v>
      </c>
      <c r="C653" s="659" t="s">
        <v>13592</v>
      </c>
      <c r="D653" s="474" t="s">
        <v>52</v>
      </c>
      <c r="E653" s="474" t="s">
        <v>122</v>
      </c>
      <c r="F653" s="354">
        <v>210</v>
      </c>
      <c r="G653" s="353">
        <v>14.53</v>
      </c>
      <c r="H653" s="353">
        <v>3051.2999999999997</v>
      </c>
      <c r="J653" s="217"/>
    </row>
    <row r="654" spans="1:10" s="101" customFormat="1" ht="25.5">
      <c r="A654" s="148" t="s">
        <v>3182</v>
      </c>
      <c r="B654" s="473" t="s">
        <v>13594</v>
      </c>
      <c r="C654" s="660" t="s">
        <v>13595</v>
      </c>
      <c r="D654" s="473" t="s">
        <v>52</v>
      </c>
      <c r="E654" s="473" t="s">
        <v>122</v>
      </c>
      <c r="F654" s="354">
        <v>296</v>
      </c>
      <c r="G654" s="353">
        <v>18.12</v>
      </c>
      <c r="H654" s="353">
        <v>5363.52</v>
      </c>
      <c r="J654" s="101" t="s">
        <v>9787</v>
      </c>
    </row>
    <row r="655" spans="1:10" s="101" customFormat="1" ht="161.25" customHeight="1">
      <c r="A655" s="137"/>
      <c r="B655" s="483" t="s">
        <v>81</v>
      </c>
      <c r="C655" s="763" t="s">
        <v>13591</v>
      </c>
      <c r="D655" s="764"/>
      <c r="E655" s="764"/>
      <c r="F655" s="764"/>
      <c r="G655" s="764"/>
      <c r="H655" s="765"/>
      <c r="J655" s="101" t="s">
        <v>9788</v>
      </c>
    </row>
    <row r="656" spans="1:10" s="344" customFormat="1" ht="12.75">
      <c r="A656" s="347"/>
      <c r="B656" s="444"/>
      <c r="C656" s="303"/>
      <c r="D656" s="176"/>
      <c r="E656" s="176"/>
      <c r="F656" s="176"/>
      <c r="G656" s="176"/>
      <c r="H656" s="176"/>
      <c r="J656" s="345"/>
    </row>
    <row r="657" spans="1:10" s="344" customFormat="1" ht="25.5">
      <c r="A657" s="347"/>
      <c r="B657" s="888" t="s">
        <v>9785</v>
      </c>
      <c r="C657" s="889" t="s">
        <v>13592</v>
      </c>
      <c r="D657" s="890" t="s">
        <v>52</v>
      </c>
      <c r="E657" s="890" t="s">
        <v>122</v>
      </c>
      <c r="F657" s="915"/>
      <c r="G657" s="892"/>
      <c r="H657" s="893">
        <v>14.53</v>
      </c>
      <c r="J657" s="655" t="s">
        <v>13797</v>
      </c>
    </row>
    <row r="658" spans="1:10" s="346" customFormat="1" ht="25.5">
      <c r="A658" s="348" t="s">
        <v>3180</v>
      </c>
      <c r="B658" s="441">
        <v>100289</v>
      </c>
      <c r="C658" s="351" t="s">
        <v>193</v>
      </c>
      <c r="D658" s="350" t="s">
        <v>12034</v>
      </c>
      <c r="E658" s="350" t="s">
        <v>122</v>
      </c>
      <c r="F658" s="354">
        <v>0.80986475735879082</v>
      </c>
      <c r="G658" s="353" t="s">
        <v>15127</v>
      </c>
      <c r="H658" s="562">
        <v>14.53</v>
      </c>
    </row>
    <row r="659" spans="1:10" s="344" customFormat="1" ht="12.75" customHeight="1">
      <c r="A659" s="347"/>
      <c r="B659" s="441" t="s">
        <v>81</v>
      </c>
      <c r="C659" s="763" t="s">
        <v>13593</v>
      </c>
      <c r="D659" s="764"/>
      <c r="E659" s="764"/>
      <c r="F659" s="764"/>
      <c r="G659" s="764"/>
      <c r="H659" s="765"/>
      <c r="J659" s="345"/>
    </row>
    <row r="660" spans="1:10" s="344" customFormat="1" ht="12.75">
      <c r="A660" s="347"/>
      <c r="B660" s="444"/>
      <c r="C660" s="303"/>
      <c r="D660" s="176"/>
      <c r="E660" s="176"/>
      <c r="F660" s="176"/>
      <c r="G660" s="176"/>
      <c r="H660" s="176"/>
      <c r="J660" s="345"/>
    </row>
    <row r="661" spans="1:10" s="344" customFormat="1" ht="25.5">
      <c r="A661" s="347"/>
      <c r="B661" s="888" t="s">
        <v>13594</v>
      </c>
      <c r="C661" s="889" t="s">
        <v>13595</v>
      </c>
      <c r="D661" s="890" t="s">
        <v>52</v>
      </c>
      <c r="E661" s="890" t="s">
        <v>122</v>
      </c>
      <c r="F661" s="891"/>
      <c r="G661" s="892"/>
      <c r="H661" s="893">
        <v>18.12</v>
      </c>
      <c r="J661" s="655" t="s">
        <v>13797</v>
      </c>
    </row>
    <row r="662" spans="1:10" s="346" customFormat="1" ht="25.5">
      <c r="A662" s="348" t="s">
        <v>3180</v>
      </c>
      <c r="B662" s="441">
        <v>88326</v>
      </c>
      <c r="C662" s="351" t="s">
        <v>92</v>
      </c>
      <c r="D662" s="350" t="s">
        <v>12034</v>
      </c>
      <c r="E662" s="350" t="s">
        <v>122</v>
      </c>
      <c r="F662" s="354">
        <v>0.80986475735879082</v>
      </c>
      <c r="G662" s="353" t="s">
        <v>21805</v>
      </c>
      <c r="H662" s="562">
        <v>18.12</v>
      </c>
    </row>
    <row r="663" spans="1:10" s="344" customFormat="1" ht="29.25" customHeight="1">
      <c r="A663" s="347"/>
      <c r="B663" s="441" t="s">
        <v>81</v>
      </c>
      <c r="C663" s="763" t="s">
        <v>13798</v>
      </c>
      <c r="D663" s="764"/>
      <c r="E663" s="764"/>
      <c r="F663" s="764"/>
      <c r="G663" s="764"/>
      <c r="H663" s="765"/>
      <c r="J663" s="345"/>
    </row>
    <row r="664" spans="1:10" s="344" customFormat="1" ht="12.75" customHeight="1">
      <c r="A664" s="347"/>
      <c r="B664" s="350"/>
      <c r="C664" s="303"/>
      <c r="D664" s="303"/>
      <c r="E664" s="303"/>
      <c r="F664" s="303"/>
      <c r="G664" s="303"/>
      <c r="H664" s="563"/>
      <c r="J664" s="345"/>
    </row>
    <row r="665" spans="1:10" s="96" customFormat="1" ht="38.25">
      <c r="A665" s="240"/>
      <c r="B665" s="894" t="s">
        <v>9812</v>
      </c>
      <c r="C665" s="889" t="s">
        <v>9813</v>
      </c>
      <c r="D665" s="890" t="s">
        <v>52</v>
      </c>
      <c r="E665" s="890" t="s">
        <v>58</v>
      </c>
      <c r="F665" s="891"/>
      <c r="G665" s="892"/>
      <c r="H665" s="892">
        <v>60437.939999999995</v>
      </c>
      <c r="J665" s="97"/>
    </row>
    <row r="666" spans="1:10" s="240" customFormat="1" ht="25.5">
      <c r="A666" s="240" t="s">
        <v>3180</v>
      </c>
      <c r="B666" s="474">
        <v>93565</v>
      </c>
      <c r="C666" s="351" t="s">
        <v>3033</v>
      </c>
      <c r="D666" s="350" t="s">
        <v>12034</v>
      </c>
      <c r="E666" s="350" t="s">
        <v>294</v>
      </c>
      <c r="F666" s="221">
        <v>1.5</v>
      </c>
      <c r="G666" s="353" t="s">
        <v>21823</v>
      </c>
      <c r="H666" s="353">
        <v>24797.73</v>
      </c>
    </row>
    <row r="667" spans="1:10" s="240" customFormat="1" ht="25.5">
      <c r="A667" s="240" t="s">
        <v>3180</v>
      </c>
      <c r="B667" s="474">
        <v>93572</v>
      </c>
      <c r="C667" s="351" t="s">
        <v>206</v>
      </c>
      <c r="D667" s="350" t="s">
        <v>12034</v>
      </c>
      <c r="E667" s="350" t="s">
        <v>294</v>
      </c>
      <c r="F667" s="221">
        <v>3</v>
      </c>
      <c r="G667" s="353" t="s">
        <v>21830</v>
      </c>
      <c r="H667" s="353">
        <v>10395.75</v>
      </c>
    </row>
    <row r="668" spans="1:10" s="240" customFormat="1" ht="51">
      <c r="A668" s="240" t="s">
        <v>3180</v>
      </c>
      <c r="B668" s="474" t="s">
        <v>9706</v>
      </c>
      <c r="C668" s="351" t="s">
        <v>9786</v>
      </c>
      <c r="D668" s="350" t="s">
        <v>145</v>
      </c>
      <c r="E668" s="350" t="s">
        <v>9677</v>
      </c>
      <c r="F668" s="221">
        <v>3</v>
      </c>
      <c r="G668" s="353">
        <v>8414.82</v>
      </c>
      <c r="H668" s="353">
        <v>25244.46</v>
      </c>
      <c r="J668" s="655" t="s">
        <v>13797</v>
      </c>
    </row>
    <row r="669" spans="1:10" s="240" customFormat="1" ht="12.75">
      <c r="B669" s="473" t="s">
        <v>81</v>
      </c>
      <c r="C669" s="767"/>
      <c r="D669" s="768"/>
      <c r="E669" s="768"/>
      <c r="F669" s="768"/>
      <c r="G669" s="768"/>
      <c r="H669" s="769"/>
    </row>
    <row r="670" spans="1:10" s="240" customFormat="1" ht="12.75">
      <c r="A670" s="137"/>
      <c r="B670" s="488"/>
      <c r="C670" s="303"/>
      <c r="D670" s="176"/>
      <c r="E670" s="176"/>
      <c r="F670" s="176"/>
      <c r="G670" s="176"/>
      <c r="H670" s="350"/>
    </row>
    <row r="671" spans="1:10" s="96" customFormat="1" ht="12.75">
      <c r="A671" s="347"/>
      <c r="B671" s="488"/>
      <c r="C671" s="303"/>
      <c r="D671" s="176"/>
      <c r="E671" s="176"/>
      <c r="F671" s="176"/>
      <c r="G671" s="176"/>
      <c r="H671" s="350"/>
      <c r="J671" s="97"/>
    </row>
    <row r="672" spans="1:10" s="344" customFormat="1" ht="12.75">
      <c r="A672" s="137"/>
      <c r="B672" s="488"/>
      <c r="C672" s="303"/>
      <c r="D672" s="176"/>
      <c r="E672" s="176"/>
      <c r="F672" s="176"/>
      <c r="G672" s="176"/>
      <c r="H672" s="350"/>
      <c r="J672" s="345"/>
    </row>
    <row r="673" spans="1:10" s="96" customFormat="1" ht="63.75">
      <c r="A673" s="137"/>
      <c r="B673" s="489"/>
      <c r="C673" s="455" t="s">
        <v>10515</v>
      </c>
      <c r="D673" s="493"/>
      <c r="E673" s="493"/>
      <c r="F673" s="493"/>
      <c r="G673" s="766" t="s">
        <v>10514</v>
      </c>
      <c r="H673" s="766"/>
      <c r="J673" s="97"/>
    </row>
    <row r="674" spans="1:10" s="96" customFormat="1" ht="54.75" customHeight="1">
      <c r="A674" s="87"/>
      <c r="B674" s="180"/>
      <c r="C674" s="179"/>
      <c r="D674" s="180"/>
      <c r="E674" s="180"/>
      <c r="F674" s="180"/>
      <c r="G674" s="180"/>
      <c r="H674" s="180"/>
      <c r="I674" s="397"/>
      <c r="J674" s="97"/>
    </row>
  </sheetData>
  <autoFilter ref="B9:H670"/>
  <mergeCells count="91">
    <mergeCell ref="C659:H659"/>
    <mergeCell ref="C663:H663"/>
    <mergeCell ref="C37:H37"/>
    <mergeCell ref="C42:H42"/>
    <mergeCell ref="C48:H48"/>
    <mergeCell ref="C358:H358"/>
    <mergeCell ref="C203:H203"/>
    <mergeCell ref="C132:H132"/>
    <mergeCell ref="C153:H153"/>
    <mergeCell ref="C314:H314"/>
    <mergeCell ref="C321:H321"/>
    <mergeCell ref="C260:H260"/>
    <mergeCell ref="C294:H294"/>
    <mergeCell ref="C299:H299"/>
    <mergeCell ref="C304:H304"/>
    <mergeCell ref="C268:H268"/>
    <mergeCell ref="C275:H275"/>
    <mergeCell ref="C125:H125"/>
    <mergeCell ref="C173:H173"/>
    <mergeCell ref="C179:H179"/>
    <mergeCell ref="C189:H189"/>
    <mergeCell ref="C196:H196"/>
    <mergeCell ref="C146:H146"/>
    <mergeCell ref="C218:H218"/>
    <mergeCell ref="C211:H211"/>
    <mergeCell ref="C633:H633"/>
    <mergeCell ref="C609:H609"/>
    <mergeCell ref="C281:H281"/>
    <mergeCell ref="C515:H515"/>
    <mergeCell ref="C597:H597"/>
    <mergeCell ref="C538:H538"/>
    <mergeCell ref="C543:H543"/>
    <mergeCell ref="C591:H591"/>
    <mergeCell ref="C452:H452"/>
    <mergeCell ref="C348:H348"/>
    <mergeCell ref="C434:H434"/>
    <mergeCell ref="C287:H287"/>
    <mergeCell ref="C395:H395"/>
    <mergeCell ref="C365:H365"/>
    <mergeCell ref="C334:H334"/>
    <mergeCell ref="C353:H353"/>
    <mergeCell ref="B1:H1"/>
    <mergeCell ref="B2:H2"/>
    <mergeCell ref="B3:H3"/>
    <mergeCell ref="B4:H4"/>
    <mergeCell ref="B5:H5"/>
    <mergeCell ref="C83:H83"/>
    <mergeCell ref="C90:H90"/>
    <mergeCell ref="C97:H97"/>
    <mergeCell ref="C104:H104"/>
    <mergeCell ref="C66:H66"/>
    <mergeCell ref="C21:H21"/>
    <mergeCell ref="C74:H74"/>
    <mergeCell ref="C31:H31"/>
    <mergeCell ref="C401:H401"/>
    <mergeCell ref="C407:H407"/>
    <mergeCell ref="C372:H372"/>
    <mergeCell ref="C378:H378"/>
    <mergeCell ref="C388:H388"/>
    <mergeCell ref="C111:H111"/>
    <mergeCell ref="C226:H226"/>
    <mergeCell ref="C234:H234"/>
    <mergeCell ref="C242:H242"/>
    <mergeCell ref="C253:H253"/>
    <mergeCell ref="C160:H160"/>
    <mergeCell ref="C167:H167"/>
    <mergeCell ref="C139:H139"/>
    <mergeCell ref="C615:H615"/>
    <mergeCell ref="C412:H412"/>
    <mergeCell ref="C424:H424"/>
    <mergeCell ref="C417:H417"/>
    <mergeCell ref="C532:H532"/>
    <mergeCell ref="C520:H520"/>
    <mergeCell ref="C467:H467"/>
    <mergeCell ref="C527:H527"/>
    <mergeCell ref="C118:H118"/>
    <mergeCell ref="G673:H673"/>
    <mergeCell ref="C650:H650"/>
    <mergeCell ref="C646:H646"/>
    <mergeCell ref="C443:H443"/>
    <mergeCell ref="C603:H603"/>
    <mergeCell ref="C461:H461"/>
    <mergeCell ref="C669:H669"/>
    <mergeCell ref="C655:H655"/>
    <mergeCell ref="C642:H642"/>
    <mergeCell ref="C502:H502"/>
    <mergeCell ref="C475:H475"/>
    <mergeCell ref="C483:H483"/>
    <mergeCell ref="C491:H491"/>
    <mergeCell ref="C621:H621"/>
    <mergeCell ref="C627:H627"/>
  </mergeCells>
  <printOptions horizontalCentered="1"/>
  <pageMargins left="0.78740157480314965" right="0.78740157480314965" top="0.39370078740157483" bottom="0.39370078740157483" header="0.11811023622047245" footer="0.11811023622047245"/>
  <pageSetup paperSize="9" scale="65" orientation="portrait" r:id="rId1"/>
  <headerFooter>
    <oddHeader>&amp;C&amp;F</oddHeader>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dimension ref="A1:M7176"/>
  <sheetViews>
    <sheetView topLeftCell="A5584" workbookViewId="0">
      <selection activeCell="B5624" sqref="B5624"/>
    </sheetView>
  </sheetViews>
  <sheetFormatPr defaultRowHeight="12.75"/>
  <cols>
    <col min="1" max="1" width="11.140625" style="157" customWidth="1"/>
    <col min="2" max="2" width="101.28515625" style="157" customWidth="1"/>
    <col min="3" max="3" width="8.5703125" style="157" customWidth="1"/>
    <col min="4" max="4" width="13.7109375" style="237" customWidth="1"/>
    <col min="5" max="5" width="7.85546875" style="157" customWidth="1"/>
    <col min="6" max="6" width="48.7109375" style="157" customWidth="1"/>
    <col min="7" max="7" width="24.5703125" style="157" customWidth="1"/>
    <col min="8" max="8" width="48.7109375" style="157" customWidth="1"/>
    <col min="9" max="9" width="8.140625" style="157" customWidth="1"/>
    <col min="10" max="10" width="38.7109375" style="157" customWidth="1"/>
    <col min="11" max="11" width="21.140625" style="157" customWidth="1"/>
    <col min="12" max="12" width="82" style="157" customWidth="1"/>
    <col min="13" max="256" width="9.140625" style="157"/>
    <col min="257" max="257" width="11.140625" style="157" customWidth="1"/>
    <col min="258" max="258" width="77.28515625" style="157" customWidth="1"/>
    <col min="259" max="259" width="8.5703125" style="157" customWidth="1"/>
    <col min="260" max="260" width="17.5703125" style="157" customWidth="1"/>
    <col min="261" max="261" width="15.28515625" style="157" customWidth="1"/>
    <col min="262" max="262" width="48.7109375" style="157" customWidth="1"/>
    <col min="263" max="263" width="24.5703125" style="157" customWidth="1"/>
    <col min="264" max="264" width="48.7109375" style="157" customWidth="1"/>
    <col min="265" max="265" width="8.140625" style="157" customWidth="1"/>
    <col min="266" max="266" width="38.7109375" style="157" customWidth="1"/>
    <col min="267" max="267" width="21.140625" style="157" customWidth="1"/>
    <col min="268" max="268" width="82" style="157" customWidth="1"/>
    <col min="269" max="512" width="9.140625" style="157"/>
    <col min="513" max="513" width="11.140625" style="157" customWidth="1"/>
    <col min="514" max="514" width="77.28515625" style="157" customWidth="1"/>
    <col min="515" max="515" width="8.5703125" style="157" customWidth="1"/>
    <col min="516" max="516" width="17.5703125" style="157" customWidth="1"/>
    <col min="517" max="517" width="15.28515625" style="157" customWidth="1"/>
    <col min="518" max="518" width="48.7109375" style="157" customWidth="1"/>
    <col min="519" max="519" width="24.5703125" style="157" customWidth="1"/>
    <col min="520" max="520" width="48.7109375" style="157" customWidth="1"/>
    <col min="521" max="521" width="8.140625" style="157" customWidth="1"/>
    <col min="522" max="522" width="38.7109375" style="157" customWidth="1"/>
    <col min="523" max="523" width="21.140625" style="157" customWidth="1"/>
    <col min="524" max="524" width="82" style="157" customWidth="1"/>
    <col min="525" max="768" width="9.140625" style="157"/>
    <col min="769" max="769" width="11.140625" style="157" customWidth="1"/>
    <col min="770" max="770" width="77.28515625" style="157" customWidth="1"/>
    <col min="771" max="771" width="8.5703125" style="157" customWidth="1"/>
    <col min="772" max="772" width="17.5703125" style="157" customWidth="1"/>
    <col min="773" max="773" width="15.28515625" style="157" customWidth="1"/>
    <col min="774" max="774" width="48.7109375" style="157" customWidth="1"/>
    <col min="775" max="775" width="24.5703125" style="157" customWidth="1"/>
    <col min="776" max="776" width="48.7109375" style="157" customWidth="1"/>
    <col min="777" max="777" width="8.140625" style="157" customWidth="1"/>
    <col min="778" max="778" width="38.7109375" style="157" customWidth="1"/>
    <col min="779" max="779" width="21.140625" style="157" customWidth="1"/>
    <col min="780" max="780" width="82" style="157" customWidth="1"/>
    <col min="781" max="1024" width="9.140625" style="157"/>
    <col min="1025" max="1025" width="11.140625" style="157" customWidth="1"/>
    <col min="1026" max="1026" width="77.28515625" style="157" customWidth="1"/>
    <col min="1027" max="1027" width="8.5703125" style="157" customWidth="1"/>
    <col min="1028" max="1028" width="17.5703125" style="157" customWidth="1"/>
    <col min="1029" max="1029" width="15.28515625" style="157" customWidth="1"/>
    <col min="1030" max="1030" width="48.7109375" style="157" customWidth="1"/>
    <col min="1031" max="1031" width="24.5703125" style="157" customWidth="1"/>
    <col min="1032" max="1032" width="48.7109375" style="157" customWidth="1"/>
    <col min="1033" max="1033" width="8.140625" style="157" customWidth="1"/>
    <col min="1034" max="1034" width="38.7109375" style="157" customWidth="1"/>
    <col min="1035" max="1035" width="21.140625" style="157" customWidth="1"/>
    <col min="1036" max="1036" width="82" style="157" customWidth="1"/>
    <col min="1037" max="1280" width="9.140625" style="157"/>
    <col min="1281" max="1281" width="11.140625" style="157" customWidth="1"/>
    <col min="1282" max="1282" width="77.28515625" style="157" customWidth="1"/>
    <col min="1283" max="1283" width="8.5703125" style="157" customWidth="1"/>
    <col min="1284" max="1284" width="17.5703125" style="157" customWidth="1"/>
    <col min="1285" max="1285" width="15.28515625" style="157" customWidth="1"/>
    <col min="1286" max="1286" width="48.7109375" style="157" customWidth="1"/>
    <col min="1287" max="1287" width="24.5703125" style="157" customWidth="1"/>
    <col min="1288" max="1288" width="48.7109375" style="157" customWidth="1"/>
    <col min="1289" max="1289" width="8.140625" style="157" customWidth="1"/>
    <col min="1290" max="1290" width="38.7109375" style="157" customWidth="1"/>
    <col min="1291" max="1291" width="21.140625" style="157" customWidth="1"/>
    <col min="1292" max="1292" width="82" style="157" customWidth="1"/>
    <col min="1293" max="1536" width="9.140625" style="157"/>
    <col min="1537" max="1537" width="11.140625" style="157" customWidth="1"/>
    <col min="1538" max="1538" width="77.28515625" style="157" customWidth="1"/>
    <col min="1539" max="1539" width="8.5703125" style="157" customWidth="1"/>
    <col min="1540" max="1540" width="17.5703125" style="157" customWidth="1"/>
    <col min="1541" max="1541" width="15.28515625" style="157" customWidth="1"/>
    <col min="1542" max="1542" width="48.7109375" style="157" customWidth="1"/>
    <col min="1543" max="1543" width="24.5703125" style="157" customWidth="1"/>
    <col min="1544" max="1544" width="48.7109375" style="157" customWidth="1"/>
    <col min="1545" max="1545" width="8.140625" style="157" customWidth="1"/>
    <col min="1546" max="1546" width="38.7109375" style="157" customWidth="1"/>
    <col min="1547" max="1547" width="21.140625" style="157" customWidth="1"/>
    <col min="1548" max="1548" width="82" style="157" customWidth="1"/>
    <col min="1549" max="1792" width="9.140625" style="157"/>
    <col min="1793" max="1793" width="11.140625" style="157" customWidth="1"/>
    <col min="1794" max="1794" width="77.28515625" style="157" customWidth="1"/>
    <col min="1795" max="1795" width="8.5703125" style="157" customWidth="1"/>
    <col min="1796" max="1796" width="17.5703125" style="157" customWidth="1"/>
    <col min="1797" max="1797" width="15.28515625" style="157" customWidth="1"/>
    <col min="1798" max="1798" width="48.7109375" style="157" customWidth="1"/>
    <col min="1799" max="1799" width="24.5703125" style="157" customWidth="1"/>
    <col min="1800" max="1800" width="48.7109375" style="157" customWidth="1"/>
    <col min="1801" max="1801" width="8.140625" style="157" customWidth="1"/>
    <col min="1802" max="1802" width="38.7109375" style="157" customWidth="1"/>
    <col min="1803" max="1803" width="21.140625" style="157" customWidth="1"/>
    <col min="1804" max="1804" width="82" style="157" customWidth="1"/>
    <col min="1805" max="2048" width="9.140625" style="157"/>
    <col min="2049" max="2049" width="11.140625" style="157" customWidth="1"/>
    <col min="2050" max="2050" width="77.28515625" style="157" customWidth="1"/>
    <col min="2051" max="2051" width="8.5703125" style="157" customWidth="1"/>
    <col min="2052" max="2052" width="17.5703125" style="157" customWidth="1"/>
    <col min="2053" max="2053" width="15.28515625" style="157" customWidth="1"/>
    <col min="2054" max="2054" width="48.7109375" style="157" customWidth="1"/>
    <col min="2055" max="2055" width="24.5703125" style="157" customWidth="1"/>
    <col min="2056" max="2056" width="48.7109375" style="157" customWidth="1"/>
    <col min="2057" max="2057" width="8.140625" style="157" customWidth="1"/>
    <col min="2058" max="2058" width="38.7109375" style="157" customWidth="1"/>
    <col min="2059" max="2059" width="21.140625" style="157" customWidth="1"/>
    <col min="2060" max="2060" width="82" style="157" customWidth="1"/>
    <col min="2061" max="2304" width="9.140625" style="157"/>
    <col min="2305" max="2305" width="11.140625" style="157" customWidth="1"/>
    <col min="2306" max="2306" width="77.28515625" style="157" customWidth="1"/>
    <col min="2307" max="2307" width="8.5703125" style="157" customWidth="1"/>
    <col min="2308" max="2308" width="17.5703125" style="157" customWidth="1"/>
    <col min="2309" max="2309" width="15.28515625" style="157" customWidth="1"/>
    <col min="2310" max="2310" width="48.7109375" style="157" customWidth="1"/>
    <col min="2311" max="2311" width="24.5703125" style="157" customWidth="1"/>
    <col min="2312" max="2312" width="48.7109375" style="157" customWidth="1"/>
    <col min="2313" max="2313" width="8.140625" style="157" customWidth="1"/>
    <col min="2314" max="2314" width="38.7109375" style="157" customWidth="1"/>
    <col min="2315" max="2315" width="21.140625" style="157" customWidth="1"/>
    <col min="2316" max="2316" width="82" style="157" customWidth="1"/>
    <col min="2317" max="2560" width="9.140625" style="157"/>
    <col min="2561" max="2561" width="11.140625" style="157" customWidth="1"/>
    <col min="2562" max="2562" width="77.28515625" style="157" customWidth="1"/>
    <col min="2563" max="2563" width="8.5703125" style="157" customWidth="1"/>
    <col min="2564" max="2564" width="17.5703125" style="157" customWidth="1"/>
    <col min="2565" max="2565" width="15.28515625" style="157" customWidth="1"/>
    <col min="2566" max="2566" width="48.7109375" style="157" customWidth="1"/>
    <col min="2567" max="2567" width="24.5703125" style="157" customWidth="1"/>
    <col min="2568" max="2568" width="48.7109375" style="157" customWidth="1"/>
    <col min="2569" max="2569" width="8.140625" style="157" customWidth="1"/>
    <col min="2570" max="2570" width="38.7109375" style="157" customWidth="1"/>
    <col min="2571" max="2571" width="21.140625" style="157" customWidth="1"/>
    <col min="2572" max="2572" width="82" style="157" customWidth="1"/>
    <col min="2573" max="2816" width="9.140625" style="157"/>
    <col min="2817" max="2817" width="11.140625" style="157" customWidth="1"/>
    <col min="2818" max="2818" width="77.28515625" style="157" customWidth="1"/>
    <col min="2819" max="2819" width="8.5703125" style="157" customWidth="1"/>
    <col min="2820" max="2820" width="17.5703125" style="157" customWidth="1"/>
    <col min="2821" max="2821" width="15.28515625" style="157" customWidth="1"/>
    <col min="2822" max="2822" width="48.7109375" style="157" customWidth="1"/>
    <col min="2823" max="2823" width="24.5703125" style="157" customWidth="1"/>
    <col min="2824" max="2824" width="48.7109375" style="157" customWidth="1"/>
    <col min="2825" max="2825" width="8.140625" style="157" customWidth="1"/>
    <col min="2826" max="2826" width="38.7109375" style="157" customWidth="1"/>
    <col min="2827" max="2827" width="21.140625" style="157" customWidth="1"/>
    <col min="2828" max="2828" width="82" style="157" customWidth="1"/>
    <col min="2829" max="3072" width="9.140625" style="157"/>
    <col min="3073" max="3073" width="11.140625" style="157" customWidth="1"/>
    <col min="3074" max="3074" width="77.28515625" style="157" customWidth="1"/>
    <col min="3075" max="3075" width="8.5703125" style="157" customWidth="1"/>
    <col min="3076" max="3076" width="17.5703125" style="157" customWidth="1"/>
    <col min="3077" max="3077" width="15.28515625" style="157" customWidth="1"/>
    <col min="3078" max="3078" width="48.7109375" style="157" customWidth="1"/>
    <col min="3079" max="3079" width="24.5703125" style="157" customWidth="1"/>
    <col min="3080" max="3080" width="48.7109375" style="157" customWidth="1"/>
    <col min="3081" max="3081" width="8.140625" style="157" customWidth="1"/>
    <col min="3082" max="3082" width="38.7109375" style="157" customWidth="1"/>
    <col min="3083" max="3083" width="21.140625" style="157" customWidth="1"/>
    <col min="3084" max="3084" width="82" style="157" customWidth="1"/>
    <col min="3085" max="3328" width="9.140625" style="157"/>
    <col min="3329" max="3329" width="11.140625" style="157" customWidth="1"/>
    <col min="3330" max="3330" width="77.28515625" style="157" customWidth="1"/>
    <col min="3331" max="3331" width="8.5703125" style="157" customWidth="1"/>
    <col min="3332" max="3332" width="17.5703125" style="157" customWidth="1"/>
    <col min="3333" max="3333" width="15.28515625" style="157" customWidth="1"/>
    <col min="3334" max="3334" width="48.7109375" style="157" customWidth="1"/>
    <col min="3335" max="3335" width="24.5703125" style="157" customWidth="1"/>
    <col min="3336" max="3336" width="48.7109375" style="157" customWidth="1"/>
    <col min="3337" max="3337" width="8.140625" style="157" customWidth="1"/>
    <col min="3338" max="3338" width="38.7109375" style="157" customWidth="1"/>
    <col min="3339" max="3339" width="21.140625" style="157" customWidth="1"/>
    <col min="3340" max="3340" width="82" style="157" customWidth="1"/>
    <col min="3341" max="3584" width="9.140625" style="157"/>
    <col min="3585" max="3585" width="11.140625" style="157" customWidth="1"/>
    <col min="3586" max="3586" width="77.28515625" style="157" customWidth="1"/>
    <col min="3587" max="3587" width="8.5703125" style="157" customWidth="1"/>
    <col min="3588" max="3588" width="17.5703125" style="157" customWidth="1"/>
    <col min="3589" max="3589" width="15.28515625" style="157" customWidth="1"/>
    <col min="3590" max="3590" width="48.7109375" style="157" customWidth="1"/>
    <col min="3591" max="3591" width="24.5703125" style="157" customWidth="1"/>
    <col min="3592" max="3592" width="48.7109375" style="157" customWidth="1"/>
    <col min="3593" max="3593" width="8.140625" style="157" customWidth="1"/>
    <col min="3594" max="3594" width="38.7109375" style="157" customWidth="1"/>
    <col min="3595" max="3595" width="21.140625" style="157" customWidth="1"/>
    <col min="3596" max="3596" width="82" style="157" customWidth="1"/>
    <col min="3597" max="3840" width="9.140625" style="157"/>
    <col min="3841" max="3841" width="11.140625" style="157" customWidth="1"/>
    <col min="3842" max="3842" width="77.28515625" style="157" customWidth="1"/>
    <col min="3843" max="3843" width="8.5703125" style="157" customWidth="1"/>
    <col min="3844" max="3844" width="17.5703125" style="157" customWidth="1"/>
    <col min="3845" max="3845" width="15.28515625" style="157" customWidth="1"/>
    <col min="3846" max="3846" width="48.7109375" style="157" customWidth="1"/>
    <col min="3847" max="3847" width="24.5703125" style="157" customWidth="1"/>
    <col min="3848" max="3848" width="48.7109375" style="157" customWidth="1"/>
    <col min="3849" max="3849" width="8.140625" style="157" customWidth="1"/>
    <col min="3850" max="3850" width="38.7109375" style="157" customWidth="1"/>
    <col min="3851" max="3851" width="21.140625" style="157" customWidth="1"/>
    <col min="3852" max="3852" width="82" style="157" customWidth="1"/>
    <col min="3853" max="4096" width="9.140625" style="157"/>
    <col min="4097" max="4097" width="11.140625" style="157" customWidth="1"/>
    <col min="4098" max="4098" width="77.28515625" style="157" customWidth="1"/>
    <col min="4099" max="4099" width="8.5703125" style="157" customWidth="1"/>
    <col min="4100" max="4100" width="17.5703125" style="157" customWidth="1"/>
    <col min="4101" max="4101" width="15.28515625" style="157" customWidth="1"/>
    <col min="4102" max="4102" width="48.7109375" style="157" customWidth="1"/>
    <col min="4103" max="4103" width="24.5703125" style="157" customWidth="1"/>
    <col min="4104" max="4104" width="48.7109375" style="157" customWidth="1"/>
    <col min="4105" max="4105" width="8.140625" style="157" customWidth="1"/>
    <col min="4106" max="4106" width="38.7109375" style="157" customWidth="1"/>
    <col min="4107" max="4107" width="21.140625" style="157" customWidth="1"/>
    <col min="4108" max="4108" width="82" style="157" customWidth="1"/>
    <col min="4109" max="4352" width="9.140625" style="157"/>
    <col min="4353" max="4353" width="11.140625" style="157" customWidth="1"/>
    <col min="4354" max="4354" width="77.28515625" style="157" customWidth="1"/>
    <col min="4355" max="4355" width="8.5703125" style="157" customWidth="1"/>
    <col min="4356" max="4356" width="17.5703125" style="157" customWidth="1"/>
    <col min="4357" max="4357" width="15.28515625" style="157" customWidth="1"/>
    <col min="4358" max="4358" width="48.7109375" style="157" customWidth="1"/>
    <col min="4359" max="4359" width="24.5703125" style="157" customWidth="1"/>
    <col min="4360" max="4360" width="48.7109375" style="157" customWidth="1"/>
    <col min="4361" max="4361" width="8.140625" style="157" customWidth="1"/>
    <col min="4362" max="4362" width="38.7109375" style="157" customWidth="1"/>
    <col min="4363" max="4363" width="21.140625" style="157" customWidth="1"/>
    <col min="4364" max="4364" width="82" style="157" customWidth="1"/>
    <col min="4365" max="4608" width="9.140625" style="157"/>
    <col min="4609" max="4609" width="11.140625" style="157" customWidth="1"/>
    <col min="4610" max="4610" width="77.28515625" style="157" customWidth="1"/>
    <col min="4611" max="4611" width="8.5703125" style="157" customWidth="1"/>
    <col min="4612" max="4612" width="17.5703125" style="157" customWidth="1"/>
    <col min="4613" max="4613" width="15.28515625" style="157" customWidth="1"/>
    <col min="4614" max="4614" width="48.7109375" style="157" customWidth="1"/>
    <col min="4615" max="4615" width="24.5703125" style="157" customWidth="1"/>
    <col min="4616" max="4616" width="48.7109375" style="157" customWidth="1"/>
    <col min="4617" max="4617" width="8.140625" style="157" customWidth="1"/>
    <col min="4618" max="4618" width="38.7109375" style="157" customWidth="1"/>
    <col min="4619" max="4619" width="21.140625" style="157" customWidth="1"/>
    <col min="4620" max="4620" width="82" style="157" customWidth="1"/>
    <col min="4621" max="4864" width="9.140625" style="157"/>
    <col min="4865" max="4865" width="11.140625" style="157" customWidth="1"/>
    <col min="4866" max="4866" width="77.28515625" style="157" customWidth="1"/>
    <col min="4867" max="4867" width="8.5703125" style="157" customWidth="1"/>
    <col min="4868" max="4868" width="17.5703125" style="157" customWidth="1"/>
    <col min="4869" max="4869" width="15.28515625" style="157" customWidth="1"/>
    <col min="4870" max="4870" width="48.7109375" style="157" customWidth="1"/>
    <col min="4871" max="4871" width="24.5703125" style="157" customWidth="1"/>
    <col min="4872" max="4872" width="48.7109375" style="157" customWidth="1"/>
    <col min="4873" max="4873" width="8.140625" style="157" customWidth="1"/>
    <col min="4874" max="4874" width="38.7109375" style="157" customWidth="1"/>
    <col min="4875" max="4875" width="21.140625" style="157" customWidth="1"/>
    <col min="4876" max="4876" width="82" style="157" customWidth="1"/>
    <col min="4877" max="5120" width="9.140625" style="157"/>
    <col min="5121" max="5121" width="11.140625" style="157" customWidth="1"/>
    <col min="5122" max="5122" width="77.28515625" style="157" customWidth="1"/>
    <col min="5123" max="5123" width="8.5703125" style="157" customWidth="1"/>
    <col min="5124" max="5124" width="17.5703125" style="157" customWidth="1"/>
    <col min="5125" max="5125" width="15.28515625" style="157" customWidth="1"/>
    <col min="5126" max="5126" width="48.7109375" style="157" customWidth="1"/>
    <col min="5127" max="5127" width="24.5703125" style="157" customWidth="1"/>
    <col min="5128" max="5128" width="48.7109375" style="157" customWidth="1"/>
    <col min="5129" max="5129" width="8.140625" style="157" customWidth="1"/>
    <col min="5130" max="5130" width="38.7109375" style="157" customWidth="1"/>
    <col min="5131" max="5131" width="21.140625" style="157" customWidth="1"/>
    <col min="5132" max="5132" width="82" style="157" customWidth="1"/>
    <col min="5133" max="5376" width="9.140625" style="157"/>
    <col min="5377" max="5377" width="11.140625" style="157" customWidth="1"/>
    <col min="5378" max="5378" width="77.28515625" style="157" customWidth="1"/>
    <col min="5379" max="5379" width="8.5703125" style="157" customWidth="1"/>
    <col min="5380" max="5380" width="17.5703125" style="157" customWidth="1"/>
    <col min="5381" max="5381" width="15.28515625" style="157" customWidth="1"/>
    <col min="5382" max="5382" width="48.7109375" style="157" customWidth="1"/>
    <col min="5383" max="5383" width="24.5703125" style="157" customWidth="1"/>
    <col min="5384" max="5384" width="48.7109375" style="157" customWidth="1"/>
    <col min="5385" max="5385" width="8.140625" style="157" customWidth="1"/>
    <col min="5386" max="5386" width="38.7109375" style="157" customWidth="1"/>
    <col min="5387" max="5387" width="21.140625" style="157" customWidth="1"/>
    <col min="5388" max="5388" width="82" style="157" customWidth="1"/>
    <col min="5389" max="5632" width="9.140625" style="157"/>
    <col min="5633" max="5633" width="11.140625" style="157" customWidth="1"/>
    <col min="5634" max="5634" width="77.28515625" style="157" customWidth="1"/>
    <col min="5635" max="5635" width="8.5703125" style="157" customWidth="1"/>
    <col min="5636" max="5636" width="17.5703125" style="157" customWidth="1"/>
    <col min="5637" max="5637" width="15.28515625" style="157" customWidth="1"/>
    <col min="5638" max="5638" width="48.7109375" style="157" customWidth="1"/>
    <col min="5639" max="5639" width="24.5703125" style="157" customWidth="1"/>
    <col min="5640" max="5640" width="48.7109375" style="157" customWidth="1"/>
    <col min="5641" max="5641" width="8.140625" style="157" customWidth="1"/>
    <col min="5642" max="5642" width="38.7109375" style="157" customWidth="1"/>
    <col min="5643" max="5643" width="21.140625" style="157" customWidth="1"/>
    <col min="5644" max="5644" width="82" style="157" customWidth="1"/>
    <col min="5645" max="5888" width="9.140625" style="157"/>
    <col min="5889" max="5889" width="11.140625" style="157" customWidth="1"/>
    <col min="5890" max="5890" width="77.28515625" style="157" customWidth="1"/>
    <col min="5891" max="5891" width="8.5703125" style="157" customWidth="1"/>
    <col min="5892" max="5892" width="17.5703125" style="157" customWidth="1"/>
    <col min="5893" max="5893" width="15.28515625" style="157" customWidth="1"/>
    <col min="5894" max="5894" width="48.7109375" style="157" customWidth="1"/>
    <col min="5895" max="5895" width="24.5703125" style="157" customWidth="1"/>
    <col min="5896" max="5896" width="48.7109375" style="157" customWidth="1"/>
    <col min="5897" max="5897" width="8.140625" style="157" customWidth="1"/>
    <col min="5898" max="5898" width="38.7109375" style="157" customWidth="1"/>
    <col min="5899" max="5899" width="21.140625" style="157" customWidth="1"/>
    <col min="5900" max="5900" width="82" style="157" customWidth="1"/>
    <col min="5901" max="6144" width="9.140625" style="157"/>
    <col min="6145" max="6145" width="11.140625" style="157" customWidth="1"/>
    <col min="6146" max="6146" width="77.28515625" style="157" customWidth="1"/>
    <col min="6147" max="6147" width="8.5703125" style="157" customWidth="1"/>
    <col min="6148" max="6148" width="17.5703125" style="157" customWidth="1"/>
    <col min="6149" max="6149" width="15.28515625" style="157" customWidth="1"/>
    <col min="6150" max="6150" width="48.7109375" style="157" customWidth="1"/>
    <col min="6151" max="6151" width="24.5703125" style="157" customWidth="1"/>
    <col min="6152" max="6152" width="48.7109375" style="157" customWidth="1"/>
    <col min="6153" max="6153" width="8.140625" style="157" customWidth="1"/>
    <col min="6154" max="6154" width="38.7109375" style="157" customWidth="1"/>
    <col min="6155" max="6155" width="21.140625" style="157" customWidth="1"/>
    <col min="6156" max="6156" width="82" style="157" customWidth="1"/>
    <col min="6157" max="6400" width="9.140625" style="157"/>
    <col min="6401" max="6401" width="11.140625" style="157" customWidth="1"/>
    <col min="6402" max="6402" width="77.28515625" style="157" customWidth="1"/>
    <col min="6403" max="6403" width="8.5703125" style="157" customWidth="1"/>
    <col min="6404" max="6404" width="17.5703125" style="157" customWidth="1"/>
    <col min="6405" max="6405" width="15.28515625" style="157" customWidth="1"/>
    <col min="6406" max="6406" width="48.7109375" style="157" customWidth="1"/>
    <col min="6407" max="6407" width="24.5703125" style="157" customWidth="1"/>
    <col min="6408" max="6408" width="48.7109375" style="157" customWidth="1"/>
    <col min="6409" max="6409" width="8.140625" style="157" customWidth="1"/>
    <col min="6410" max="6410" width="38.7109375" style="157" customWidth="1"/>
    <col min="6411" max="6411" width="21.140625" style="157" customWidth="1"/>
    <col min="6412" max="6412" width="82" style="157" customWidth="1"/>
    <col min="6413" max="6656" width="9.140625" style="157"/>
    <col min="6657" max="6657" width="11.140625" style="157" customWidth="1"/>
    <col min="6658" max="6658" width="77.28515625" style="157" customWidth="1"/>
    <col min="6659" max="6659" width="8.5703125" style="157" customWidth="1"/>
    <col min="6660" max="6660" width="17.5703125" style="157" customWidth="1"/>
    <col min="6661" max="6661" width="15.28515625" style="157" customWidth="1"/>
    <col min="6662" max="6662" width="48.7109375" style="157" customWidth="1"/>
    <col min="6663" max="6663" width="24.5703125" style="157" customWidth="1"/>
    <col min="6664" max="6664" width="48.7109375" style="157" customWidth="1"/>
    <col min="6665" max="6665" width="8.140625" style="157" customWidth="1"/>
    <col min="6666" max="6666" width="38.7109375" style="157" customWidth="1"/>
    <col min="6667" max="6667" width="21.140625" style="157" customWidth="1"/>
    <col min="6668" max="6668" width="82" style="157" customWidth="1"/>
    <col min="6669" max="6912" width="9.140625" style="157"/>
    <col min="6913" max="6913" width="11.140625" style="157" customWidth="1"/>
    <col min="6914" max="6914" width="77.28515625" style="157" customWidth="1"/>
    <col min="6915" max="6915" width="8.5703125" style="157" customWidth="1"/>
    <col min="6916" max="6916" width="17.5703125" style="157" customWidth="1"/>
    <col min="6917" max="6917" width="15.28515625" style="157" customWidth="1"/>
    <col min="6918" max="6918" width="48.7109375" style="157" customWidth="1"/>
    <col min="6919" max="6919" width="24.5703125" style="157" customWidth="1"/>
    <col min="6920" max="6920" width="48.7109375" style="157" customWidth="1"/>
    <col min="6921" max="6921" width="8.140625" style="157" customWidth="1"/>
    <col min="6922" max="6922" width="38.7109375" style="157" customWidth="1"/>
    <col min="6923" max="6923" width="21.140625" style="157" customWidth="1"/>
    <col min="6924" max="6924" width="82" style="157" customWidth="1"/>
    <col min="6925" max="7168" width="9.140625" style="157"/>
    <col min="7169" max="7169" width="11.140625" style="157" customWidth="1"/>
    <col min="7170" max="7170" width="77.28515625" style="157" customWidth="1"/>
    <col min="7171" max="7171" width="8.5703125" style="157" customWidth="1"/>
    <col min="7172" max="7172" width="17.5703125" style="157" customWidth="1"/>
    <col min="7173" max="7173" width="15.28515625" style="157" customWidth="1"/>
    <col min="7174" max="7174" width="48.7109375" style="157" customWidth="1"/>
    <col min="7175" max="7175" width="24.5703125" style="157" customWidth="1"/>
    <col min="7176" max="7176" width="48.7109375" style="157" customWidth="1"/>
    <col min="7177" max="7177" width="8.140625" style="157" customWidth="1"/>
    <col min="7178" max="7178" width="38.7109375" style="157" customWidth="1"/>
    <col min="7179" max="7179" width="21.140625" style="157" customWidth="1"/>
    <col min="7180" max="7180" width="82" style="157" customWidth="1"/>
    <col min="7181" max="7424" width="9.140625" style="157"/>
    <col min="7425" max="7425" width="11.140625" style="157" customWidth="1"/>
    <col min="7426" max="7426" width="77.28515625" style="157" customWidth="1"/>
    <col min="7427" max="7427" width="8.5703125" style="157" customWidth="1"/>
    <col min="7428" max="7428" width="17.5703125" style="157" customWidth="1"/>
    <col min="7429" max="7429" width="15.28515625" style="157" customWidth="1"/>
    <col min="7430" max="7430" width="48.7109375" style="157" customWidth="1"/>
    <col min="7431" max="7431" width="24.5703125" style="157" customWidth="1"/>
    <col min="7432" max="7432" width="48.7109375" style="157" customWidth="1"/>
    <col min="7433" max="7433" width="8.140625" style="157" customWidth="1"/>
    <col min="7434" max="7434" width="38.7109375" style="157" customWidth="1"/>
    <col min="7435" max="7435" width="21.140625" style="157" customWidth="1"/>
    <col min="7436" max="7436" width="82" style="157" customWidth="1"/>
    <col min="7437" max="7680" width="9.140625" style="157"/>
    <col min="7681" max="7681" width="11.140625" style="157" customWidth="1"/>
    <col min="7682" max="7682" width="77.28515625" style="157" customWidth="1"/>
    <col min="7683" max="7683" width="8.5703125" style="157" customWidth="1"/>
    <col min="7684" max="7684" width="17.5703125" style="157" customWidth="1"/>
    <col min="7685" max="7685" width="15.28515625" style="157" customWidth="1"/>
    <col min="7686" max="7686" width="48.7109375" style="157" customWidth="1"/>
    <col min="7687" max="7687" width="24.5703125" style="157" customWidth="1"/>
    <col min="7688" max="7688" width="48.7109375" style="157" customWidth="1"/>
    <col min="7689" max="7689" width="8.140625" style="157" customWidth="1"/>
    <col min="7690" max="7690" width="38.7109375" style="157" customWidth="1"/>
    <col min="7691" max="7691" width="21.140625" style="157" customWidth="1"/>
    <col min="7692" max="7692" width="82" style="157" customWidth="1"/>
    <col min="7693" max="7936" width="9.140625" style="157"/>
    <col min="7937" max="7937" width="11.140625" style="157" customWidth="1"/>
    <col min="7938" max="7938" width="77.28515625" style="157" customWidth="1"/>
    <col min="7939" max="7939" width="8.5703125" style="157" customWidth="1"/>
    <col min="7940" max="7940" width="17.5703125" style="157" customWidth="1"/>
    <col min="7941" max="7941" width="15.28515625" style="157" customWidth="1"/>
    <col min="7942" max="7942" width="48.7109375" style="157" customWidth="1"/>
    <col min="7943" max="7943" width="24.5703125" style="157" customWidth="1"/>
    <col min="7944" max="7944" width="48.7109375" style="157" customWidth="1"/>
    <col min="7945" max="7945" width="8.140625" style="157" customWidth="1"/>
    <col min="7946" max="7946" width="38.7109375" style="157" customWidth="1"/>
    <col min="7947" max="7947" width="21.140625" style="157" customWidth="1"/>
    <col min="7948" max="7948" width="82" style="157" customWidth="1"/>
    <col min="7949" max="8192" width="9.140625" style="157"/>
    <col min="8193" max="8193" width="11.140625" style="157" customWidth="1"/>
    <col min="8194" max="8194" width="77.28515625" style="157" customWidth="1"/>
    <col min="8195" max="8195" width="8.5703125" style="157" customWidth="1"/>
    <col min="8196" max="8196" width="17.5703125" style="157" customWidth="1"/>
    <col min="8197" max="8197" width="15.28515625" style="157" customWidth="1"/>
    <col min="8198" max="8198" width="48.7109375" style="157" customWidth="1"/>
    <col min="8199" max="8199" width="24.5703125" style="157" customWidth="1"/>
    <col min="8200" max="8200" width="48.7109375" style="157" customWidth="1"/>
    <col min="8201" max="8201" width="8.140625" style="157" customWidth="1"/>
    <col min="8202" max="8202" width="38.7109375" style="157" customWidth="1"/>
    <col min="8203" max="8203" width="21.140625" style="157" customWidth="1"/>
    <col min="8204" max="8204" width="82" style="157" customWidth="1"/>
    <col min="8205" max="8448" width="9.140625" style="157"/>
    <col min="8449" max="8449" width="11.140625" style="157" customWidth="1"/>
    <col min="8450" max="8450" width="77.28515625" style="157" customWidth="1"/>
    <col min="8451" max="8451" width="8.5703125" style="157" customWidth="1"/>
    <col min="8452" max="8452" width="17.5703125" style="157" customWidth="1"/>
    <col min="8453" max="8453" width="15.28515625" style="157" customWidth="1"/>
    <col min="8454" max="8454" width="48.7109375" style="157" customWidth="1"/>
    <col min="8455" max="8455" width="24.5703125" style="157" customWidth="1"/>
    <col min="8456" max="8456" width="48.7109375" style="157" customWidth="1"/>
    <col min="8457" max="8457" width="8.140625" style="157" customWidth="1"/>
    <col min="8458" max="8458" width="38.7109375" style="157" customWidth="1"/>
    <col min="8459" max="8459" width="21.140625" style="157" customWidth="1"/>
    <col min="8460" max="8460" width="82" style="157" customWidth="1"/>
    <col min="8461" max="8704" width="9.140625" style="157"/>
    <col min="8705" max="8705" width="11.140625" style="157" customWidth="1"/>
    <col min="8706" max="8706" width="77.28515625" style="157" customWidth="1"/>
    <col min="8707" max="8707" width="8.5703125" style="157" customWidth="1"/>
    <col min="8708" max="8708" width="17.5703125" style="157" customWidth="1"/>
    <col min="8709" max="8709" width="15.28515625" style="157" customWidth="1"/>
    <col min="8710" max="8710" width="48.7109375" style="157" customWidth="1"/>
    <col min="8711" max="8711" width="24.5703125" style="157" customWidth="1"/>
    <col min="8712" max="8712" width="48.7109375" style="157" customWidth="1"/>
    <col min="8713" max="8713" width="8.140625" style="157" customWidth="1"/>
    <col min="8714" max="8714" width="38.7109375" style="157" customWidth="1"/>
    <col min="8715" max="8715" width="21.140625" style="157" customWidth="1"/>
    <col min="8716" max="8716" width="82" style="157" customWidth="1"/>
    <col min="8717" max="8960" width="9.140625" style="157"/>
    <col min="8961" max="8961" width="11.140625" style="157" customWidth="1"/>
    <col min="8962" max="8962" width="77.28515625" style="157" customWidth="1"/>
    <col min="8963" max="8963" width="8.5703125" style="157" customWidth="1"/>
    <col min="8964" max="8964" width="17.5703125" style="157" customWidth="1"/>
    <col min="8965" max="8965" width="15.28515625" style="157" customWidth="1"/>
    <col min="8966" max="8966" width="48.7109375" style="157" customWidth="1"/>
    <col min="8967" max="8967" width="24.5703125" style="157" customWidth="1"/>
    <col min="8968" max="8968" width="48.7109375" style="157" customWidth="1"/>
    <col min="8969" max="8969" width="8.140625" style="157" customWidth="1"/>
    <col min="8970" max="8970" width="38.7109375" style="157" customWidth="1"/>
    <col min="8971" max="8971" width="21.140625" style="157" customWidth="1"/>
    <col min="8972" max="8972" width="82" style="157" customWidth="1"/>
    <col min="8973" max="9216" width="9.140625" style="157"/>
    <col min="9217" max="9217" width="11.140625" style="157" customWidth="1"/>
    <col min="9218" max="9218" width="77.28515625" style="157" customWidth="1"/>
    <col min="9219" max="9219" width="8.5703125" style="157" customWidth="1"/>
    <col min="9220" max="9220" width="17.5703125" style="157" customWidth="1"/>
    <col min="9221" max="9221" width="15.28515625" style="157" customWidth="1"/>
    <col min="9222" max="9222" width="48.7109375" style="157" customWidth="1"/>
    <col min="9223" max="9223" width="24.5703125" style="157" customWidth="1"/>
    <col min="9224" max="9224" width="48.7109375" style="157" customWidth="1"/>
    <col min="9225" max="9225" width="8.140625" style="157" customWidth="1"/>
    <col min="9226" max="9226" width="38.7109375" style="157" customWidth="1"/>
    <col min="9227" max="9227" width="21.140625" style="157" customWidth="1"/>
    <col min="9228" max="9228" width="82" style="157" customWidth="1"/>
    <col min="9229" max="9472" width="9.140625" style="157"/>
    <col min="9473" max="9473" width="11.140625" style="157" customWidth="1"/>
    <col min="9474" max="9474" width="77.28515625" style="157" customWidth="1"/>
    <col min="9475" max="9475" width="8.5703125" style="157" customWidth="1"/>
    <col min="9476" max="9476" width="17.5703125" style="157" customWidth="1"/>
    <col min="9477" max="9477" width="15.28515625" style="157" customWidth="1"/>
    <col min="9478" max="9478" width="48.7109375" style="157" customWidth="1"/>
    <col min="9479" max="9479" width="24.5703125" style="157" customWidth="1"/>
    <col min="9480" max="9480" width="48.7109375" style="157" customWidth="1"/>
    <col min="9481" max="9481" width="8.140625" style="157" customWidth="1"/>
    <col min="9482" max="9482" width="38.7109375" style="157" customWidth="1"/>
    <col min="9483" max="9483" width="21.140625" style="157" customWidth="1"/>
    <col min="9484" max="9484" width="82" style="157" customWidth="1"/>
    <col min="9485" max="9728" width="9.140625" style="157"/>
    <col min="9729" max="9729" width="11.140625" style="157" customWidth="1"/>
    <col min="9730" max="9730" width="77.28515625" style="157" customWidth="1"/>
    <col min="9731" max="9731" width="8.5703125" style="157" customWidth="1"/>
    <col min="9732" max="9732" width="17.5703125" style="157" customWidth="1"/>
    <col min="9733" max="9733" width="15.28515625" style="157" customWidth="1"/>
    <col min="9734" max="9734" width="48.7109375" style="157" customWidth="1"/>
    <col min="9735" max="9735" width="24.5703125" style="157" customWidth="1"/>
    <col min="9736" max="9736" width="48.7109375" style="157" customWidth="1"/>
    <col min="9737" max="9737" width="8.140625" style="157" customWidth="1"/>
    <col min="9738" max="9738" width="38.7109375" style="157" customWidth="1"/>
    <col min="9739" max="9739" width="21.140625" style="157" customWidth="1"/>
    <col min="9740" max="9740" width="82" style="157" customWidth="1"/>
    <col min="9741" max="9984" width="9.140625" style="157"/>
    <col min="9985" max="9985" width="11.140625" style="157" customWidth="1"/>
    <col min="9986" max="9986" width="77.28515625" style="157" customWidth="1"/>
    <col min="9987" max="9987" width="8.5703125" style="157" customWidth="1"/>
    <col min="9988" max="9988" width="17.5703125" style="157" customWidth="1"/>
    <col min="9989" max="9989" width="15.28515625" style="157" customWidth="1"/>
    <col min="9990" max="9990" width="48.7109375" style="157" customWidth="1"/>
    <col min="9991" max="9991" width="24.5703125" style="157" customWidth="1"/>
    <col min="9992" max="9992" width="48.7109375" style="157" customWidth="1"/>
    <col min="9993" max="9993" width="8.140625" style="157" customWidth="1"/>
    <col min="9994" max="9994" width="38.7109375" style="157" customWidth="1"/>
    <col min="9995" max="9995" width="21.140625" style="157" customWidth="1"/>
    <col min="9996" max="9996" width="82" style="157" customWidth="1"/>
    <col min="9997" max="10240" width="9.140625" style="157"/>
    <col min="10241" max="10241" width="11.140625" style="157" customWidth="1"/>
    <col min="10242" max="10242" width="77.28515625" style="157" customWidth="1"/>
    <col min="10243" max="10243" width="8.5703125" style="157" customWidth="1"/>
    <col min="10244" max="10244" width="17.5703125" style="157" customWidth="1"/>
    <col min="10245" max="10245" width="15.28515625" style="157" customWidth="1"/>
    <col min="10246" max="10246" width="48.7109375" style="157" customWidth="1"/>
    <col min="10247" max="10247" width="24.5703125" style="157" customWidth="1"/>
    <col min="10248" max="10248" width="48.7109375" style="157" customWidth="1"/>
    <col min="10249" max="10249" width="8.140625" style="157" customWidth="1"/>
    <col min="10250" max="10250" width="38.7109375" style="157" customWidth="1"/>
    <col min="10251" max="10251" width="21.140625" style="157" customWidth="1"/>
    <col min="10252" max="10252" width="82" style="157" customWidth="1"/>
    <col min="10253" max="10496" width="9.140625" style="157"/>
    <col min="10497" max="10497" width="11.140625" style="157" customWidth="1"/>
    <col min="10498" max="10498" width="77.28515625" style="157" customWidth="1"/>
    <col min="10499" max="10499" width="8.5703125" style="157" customWidth="1"/>
    <col min="10500" max="10500" width="17.5703125" style="157" customWidth="1"/>
    <col min="10501" max="10501" width="15.28515625" style="157" customWidth="1"/>
    <col min="10502" max="10502" width="48.7109375" style="157" customWidth="1"/>
    <col min="10503" max="10503" width="24.5703125" style="157" customWidth="1"/>
    <col min="10504" max="10504" width="48.7109375" style="157" customWidth="1"/>
    <col min="10505" max="10505" width="8.140625" style="157" customWidth="1"/>
    <col min="10506" max="10506" width="38.7109375" style="157" customWidth="1"/>
    <col min="10507" max="10507" width="21.140625" style="157" customWidth="1"/>
    <col min="10508" max="10508" width="82" style="157" customWidth="1"/>
    <col min="10509" max="10752" width="9.140625" style="157"/>
    <col min="10753" max="10753" width="11.140625" style="157" customWidth="1"/>
    <col min="10754" max="10754" width="77.28515625" style="157" customWidth="1"/>
    <col min="10755" max="10755" width="8.5703125" style="157" customWidth="1"/>
    <col min="10756" max="10756" width="17.5703125" style="157" customWidth="1"/>
    <col min="10757" max="10757" width="15.28515625" style="157" customWidth="1"/>
    <col min="10758" max="10758" width="48.7109375" style="157" customWidth="1"/>
    <col min="10759" max="10759" width="24.5703125" style="157" customWidth="1"/>
    <col min="10760" max="10760" width="48.7109375" style="157" customWidth="1"/>
    <col min="10761" max="10761" width="8.140625" style="157" customWidth="1"/>
    <col min="10762" max="10762" width="38.7109375" style="157" customWidth="1"/>
    <col min="10763" max="10763" width="21.140625" style="157" customWidth="1"/>
    <col min="10764" max="10764" width="82" style="157" customWidth="1"/>
    <col min="10765" max="11008" width="9.140625" style="157"/>
    <col min="11009" max="11009" width="11.140625" style="157" customWidth="1"/>
    <col min="11010" max="11010" width="77.28515625" style="157" customWidth="1"/>
    <col min="11011" max="11011" width="8.5703125" style="157" customWidth="1"/>
    <col min="11012" max="11012" width="17.5703125" style="157" customWidth="1"/>
    <col min="11013" max="11013" width="15.28515625" style="157" customWidth="1"/>
    <col min="11014" max="11014" width="48.7109375" style="157" customWidth="1"/>
    <col min="11015" max="11015" width="24.5703125" style="157" customWidth="1"/>
    <col min="11016" max="11016" width="48.7109375" style="157" customWidth="1"/>
    <col min="11017" max="11017" width="8.140625" style="157" customWidth="1"/>
    <col min="11018" max="11018" width="38.7109375" style="157" customWidth="1"/>
    <col min="11019" max="11019" width="21.140625" style="157" customWidth="1"/>
    <col min="11020" max="11020" width="82" style="157" customWidth="1"/>
    <col min="11021" max="11264" width="9.140625" style="157"/>
    <col min="11265" max="11265" width="11.140625" style="157" customWidth="1"/>
    <col min="11266" max="11266" width="77.28515625" style="157" customWidth="1"/>
    <col min="11267" max="11267" width="8.5703125" style="157" customWidth="1"/>
    <col min="11268" max="11268" width="17.5703125" style="157" customWidth="1"/>
    <col min="11269" max="11269" width="15.28515625" style="157" customWidth="1"/>
    <col min="11270" max="11270" width="48.7109375" style="157" customWidth="1"/>
    <col min="11271" max="11271" width="24.5703125" style="157" customWidth="1"/>
    <col min="11272" max="11272" width="48.7109375" style="157" customWidth="1"/>
    <col min="11273" max="11273" width="8.140625" style="157" customWidth="1"/>
    <col min="11274" max="11274" width="38.7109375" style="157" customWidth="1"/>
    <col min="11275" max="11275" width="21.140625" style="157" customWidth="1"/>
    <col min="11276" max="11276" width="82" style="157" customWidth="1"/>
    <col min="11277" max="11520" width="9.140625" style="157"/>
    <col min="11521" max="11521" width="11.140625" style="157" customWidth="1"/>
    <col min="11522" max="11522" width="77.28515625" style="157" customWidth="1"/>
    <col min="11523" max="11523" width="8.5703125" style="157" customWidth="1"/>
    <col min="11524" max="11524" width="17.5703125" style="157" customWidth="1"/>
    <col min="11525" max="11525" width="15.28515625" style="157" customWidth="1"/>
    <col min="11526" max="11526" width="48.7109375" style="157" customWidth="1"/>
    <col min="11527" max="11527" width="24.5703125" style="157" customWidth="1"/>
    <col min="11528" max="11528" width="48.7109375" style="157" customWidth="1"/>
    <col min="11529" max="11529" width="8.140625" style="157" customWidth="1"/>
    <col min="11530" max="11530" width="38.7109375" style="157" customWidth="1"/>
    <col min="11531" max="11531" width="21.140625" style="157" customWidth="1"/>
    <col min="11532" max="11532" width="82" style="157" customWidth="1"/>
    <col min="11533" max="11776" width="9.140625" style="157"/>
    <col min="11777" max="11777" width="11.140625" style="157" customWidth="1"/>
    <col min="11778" max="11778" width="77.28515625" style="157" customWidth="1"/>
    <col min="11779" max="11779" width="8.5703125" style="157" customWidth="1"/>
    <col min="11780" max="11780" width="17.5703125" style="157" customWidth="1"/>
    <col min="11781" max="11781" width="15.28515625" style="157" customWidth="1"/>
    <col min="11782" max="11782" width="48.7109375" style="157" customWidth="1"/>
    <col min="11783" max="11783" width="24.5703125" style="157" customWidth="1"/>
    <col min="11784" max="11784" width="48.7109375" style="157" customWidth="1"/>
    <col min="11785" max="11785" width="8.140625" style="157" customWidth="1"/>
    <col min="11786" max="11786" width="38.7109375" style="157" customWidth="1"/>
    <col min="11787" max="11787" width="21.140625" style="157" customWidth="1"/>
    <col min="11788" max="11788" width="82" style="157" customWidth="1"/>
    <col min="11789" max="12032" width="9.140625" style="157"/>
    <col min="12033" max="12033" width="11.140625" style="157" customWidth="1"/>
    <col min="12034" max="12034" width="77.28515625" style="157" customWidth="1"/>
    <col min="12035" max="12035" width="8.5703125" style="157" customWidth="1"/>
    <col min="12036" max="12036" width="17.5703125" style="157" customWidth="1"/>
    <col min="12037" max="12037" width="15.28515625" style="157" customWidth="1"/>
    <col min="12038" max="12038" width="48.7109375" style="157" customWidth="1"/>
    <col min="12039" max="12039" width="24.5703125" style="157" customWidth="1"/>
    <col min="12040" max="12040" width="48.7109375" style="157" customWidth="1"/>
    <col min="12041" max="12041" width="8.140625" style="157" customWidth="1"/>
    <col min="12042" max="12042" width="38.7109375" style="157" customWidth="1"/>
    <col min="12043" max="12043" width="21.140625" style="157" customWidth="1"/>
    <col min="12044" max="12044" width="82" style="157" customWidth="1"/>
    <col min="12045" max="12288" width="9.140625" style="157"/>
    <col min="12289" max="12289" width="11.140625" style="157" customWidth="1"/>
    <col min="12290" max="12290" width="77.28515625" style="157" customWidth="1"/>
    <col min="12291" max="12291" width="8.5703125" style="157" customWidth="1"/>
    <col min="12292" max="12292" width="17.5703125" style="157" customWidth="1"/>
    <col min="12293" max="12293" width="15.28515625" style="157" customWidth="1"/>
    <col min="12294" max="12294" width="48.7109375" style="157" customWidth="1"/>
    <col min="12295" max="12295" width="24.5703125" style="157" customWidth="1"/>
    <col min="12296" max="12296" width="48.7109375" style="157" customWidth="1"/>
    <col min="12297" max="12297" width="8.140625" style="157" customWidth="1"/>
    <col min="12298" max="12298" width="38.7109375" style="157" customWidth="1"/>
    <col min="12299" max="12299" width="21.140625" style="157" customWidth="1"/>
    <col min="12300" max="12300" width="82" style="157" customWidth="1"/>
    <col min="12301" max="12544" width="9.140625" style="157"/>
    <col min="12545" max="12545" width="11.140625" style="157" customWidth="1"/>
    <col min="12546" max="12546" width="77.28515625" style="157" customWidth="1"/>
    <col min="12547" max="12547" width="8.5703125" style="157" customWidth="1"/>
    <col min="12548" max="12548" width="17.5703125" style="157" customWidth="1"/>
    <col min="12549" max="12549" width="15.28515625" style="157" customWidth="1"/>
    <col min="12550" max="12550" width="48.7109375" style="157" customWidth="1"/>
    <col min="12551" max="12551" width="24.5703125" style="157" customWidth="1"/>
    <col min="12552" max="12552" width="48.7109375" style="157" customWidth="1"/>
    <col min="12553" max="12553" width="8.140625" style="157" customWidth="1"/>
    <col min="12554" max="12554" width="38.7109375" style="157" customWidth="1"/>
    <col min="12555" max="12555" width="21.140625" style="157" customWidth="1"/>
    <col min="12556" max="12556" width="82" style="157" customWidth="1"/>
    <col min="12557" max="12800" width="9.140625" style="157"/>
    <col min="12801" max="12801" width="11.140625" style="157" customWidth="1"/>
    <col min="12802" max="12802" width="77.28515625" style="157" customWidth="1"/>
    <col min="12803" max="12803" width="8.5703125" style="157" customWidth="1"/>
    <col min="12804" max="12804" width="17.5703125" style="157" customWidth="1"/>
    <col min="12805" max="12805" width="15.28515625" style="157" customWidth="1"/>
    <col min="12806" max="12806" width="48.7109375" style="157" customWidth="1"/>
    <col min="12807" max="12807" width="24.5703125" style="157" customWidth="1"/>
    <col min="12808" max="12808" width="48.7109375" style="157" customWidth="1"/>
    <col min="12809" max="12809" width="8.140625" style="157" customWidth="1"/>
    <col min="12810" max="12810" width="38.7109375" style="157" customWidth="1"/>
    <col min="12811" max="12811" width="21.140625" style="157" customWidth="1"/>
    <col min="12812" max="12812" width="82" style="157" customWidth="1"/>
    <col min="12813" max="13056" width="9.140625" style="157"/>
    <col min="13057" max="13057" width="11.140625" style="157" customWidth="1"/>
    <col min="13058" max="13058" width="77.28515625" style="157" customWidth="1"/>
    <col min="13059" max="13059" width="8.5703125" style="157" customWidth="1"/>
    <col min="13060" max="13060" width="17.5703125" style="157" customWidth="1"/>
    <col min="13061" max="13061" width="15.28515625" style="157" customWidth="1"/>
    <col min="13062" max="13062" width="48.7109375" style="157" customWidth="1"/>
    <col min="13063" max="13063" width="24.5703125" style="157" customWidth="1"/>
    <col min="13064" max="13064" width="48.7109375" style="157" customWidth="1"/>
    <col min="13065" max="13065" width="8.140625" style="157" customWidth="1"/>
    <col min="13066" max="13066" width="38.7109375" style="157" customWidth="1"/>
    <col min="13067" max="13067" width="21.140625" style="157" customWidth="1"/>
    <col min="13068" max="13068" width="82" style="157" customWidth="1"/>
    <col min="13069" max="13312" width="9.140625" style="157"/>
    <col min="13313" max="13313" width="11.140625" style="157" customWidth="1"/>
    <col min="13314" max="13314" width="77.28515625" style="157" customWidth="1"/>
    <col min="13315" max="13315" width="8.5703125" style="157" customWidth="1"/>
    <col min="13316" max="13316" width="17.5703125" style="157" customWidth="1"/>
    <col min="13317" max="13317" width="15.28515625" style="157" customWidth="1"/>
    <col min="13318" max="13318" width="48.7109375" style="157" customWidth="1"/>
    <col min="13319" max="13319" width="24.5703125" style="157" customWidth="1"/>
    <col min="13320" max="13320" width="48.7109375" style="157" customWidth="1"/>
    <col min="13321" max="13321" width="8.140625" style="157" customWidth="1"/>
    <col min="13322" max="13322" width="38.7109375" style="157" customWidth="1"/>
    <col min="13323" max="13323" width="21.140625" style="157" customWidth="1"/>
    <col min="13324" max="13324" width="82" style="157" customWidth="1"/>
    <col min="13325" max="13568" width="9.140625" style="157"/>
    <col min="13569" max="13569" width="11.140625" style="157" customWidth="1"/>
    <col min="13570" max="13570" width="77.28515625" style="157" customWidth="1"/>
    <col min="13571" max="13571" width="8.5703125" style="157" customWidth="1"/>
    <col min="13572" max="13572" width="17.5703125" style="157" customWidth="1"/>
    <col min="13573" max="13573" width="15.28515625" style="157" customWidth="1"/>
    <col min="13574" max="13574" width="48.7109375" style="157" customWidth="1"/>
    <col min="13575" max="13575" width="24.5703125" style="157" customWidth="1"/>
    <col min="13576" max="13576" width="48.7109375" style="157" customWidth="1"/>
    <col min="13577" max="13577" width="8.140625" style="157" customWidth="1"/>
    <col min="13578" max="13578" width="38.7109375" style="157" customWidth="1"/>
    <col min="13579" max="13579" width="21.140625" style="157" customWidth="1"/>
    <col min="13580" max="13580" width="82" style="157" customWidth="1"/>
    <col min="13581" max="13824" width="9.140625" style="157"/>
    <col min="13825" max="13825" width="11.140625" style="157" customWidth="1"/>
    <col min="13826" max="13826" width="77.28515625" style="157" customWidth="1"/>
    <col min="13827" max="13827" width="8.5703125" style="157" customWidth="1"/>
    <col min="13828" max="13828" width="17.5703125" style="157" customWidth="1"/>
    <col min="13829" max="13829" width="15.28515625" style="157" customWidth="1"/>
    <col min="13830" max="13830" width="48.7109375" style="157" customWidth="1"/>
    <col min="13831" max="13831" width="24.5703125" style="157" customWidth="1"/>
    <col min="13832" max="13832" width="48.7109375" style="157" customWidth="1"/>
    <col min="13833" max="13833" width="8.140625" style="157" customWidth="1"/>
    <col min="13834" max="13834" width="38.7109375" style="157" customWidth="1"/>
    <col min="13835" max="13835" width="21.140625" style="157" customWidth="1"/>
    <col min="13836" max="13836" width="82" style="157" customWidth="1"/>
    <col min="13837" max="14080" width="9.140625" style="157"/>
    <col min="14081" max="14081" width="11.140625" style="157" customWidth="1"/>
    <col min="14082" max="14082" width="77.28515625" style="157" customWidth="1"/>
    <col min="14083" max="14083" width="8.5703125" style="157" customWidth="1"/>
    <col min="14084" max="14084" width="17.5703125" style="157" customWidth="1"/>
    <col min="14085" max="14085" width="15.28515625" style="157" customWidth="1"/>
    <col min="14086" max="14086" width="48.7109375" style="157" customWidth="1"/>
    <col min="14087" max="14087" width="24.5703125" style="157" customWidth="1"/>
    <col min="14088" max="14088" width="48.7109375" style="157" customWidth="1"/>
    <col min="14089" max="14089" width="8.140625" style="157" customWidth="1"/>
    <col min="14090" max="14090" width="38.7109375" style="157" customWidth="1"/>
    <col min="14091" max="14091" width="21.140625" style="157" customWidth="1"/>
    <col min="14092" max="14092" width="82" style="157" customWidth="1"/>
    <col min="14093" max="14336" width="9.140625" style="157"/>
    <col min="14337" max="14337" width="11.140625" style="157" customWidth="1"/>
    <col min="14338" max="14338" width="77.28515625" style="157" customWidth="1"/>
    <col min="14339" max="14339" width="8.5703125" style="157" customWidth="1"/>
    <col min="14340" max="14340" width="17.5703125" style="157" customWidth="1"/>
    <col min="14341" max="14341" width="15.28515625" style="157" customWidth="1"/>
    <col min="14342" max="14342" width="48.7109375" style="157" customWidth="1"/>
    <col min="14343" max="14343" width="24.5703125" style="157" customWidth="1"/>
    <col min="14344" max="14344" width="48.7109375" style="157" customWidth="1"/>
    <col min="14345" max="14345" width="8.140625" style="157" customWidth="1"/>
    <col min="14346" max="14346" width="38.7109375" style="157" customWidth="1"/>
    <col min="14347" max="14347" width="21.140625" style="157" customWidth="1"/>
    <col min="14348" max="14348" width="82" style="157" customWidth="1"/>
    <col min="14349" max="14592" width="9.140625" style="157"/>
    <col min="14593" max="14593" width="11.140625" style="157" customWidth="1"/>
    <col min="14594" max="14594" width="77.28515625" style="157" customWidth="1"/>
    <col min="14595" max="14595" width="8.5703125" style="157" customWidth="1"/>
    <col min="14596" max="14596" width="17.5703125" style="157" customWidth="1"/>
    <col min="14597" max="14597" width="15.28515625" style="157" customWidth="1"/>
    <col min="14598" max="14598" width="48.7109375" style="157" customWidth="1"/>
    <col min="14599" max="14599" width="24.5703125" style="157" customWidth="1"/>
    <col min="14600" max="14600" width="48.7109375" style="157" customWidth="1"/>
    <col min="14601" max="14601" width="8.140625" style="157" customWidth="1"/>
    <col min="14602" max="14602" width="38.7109375" style="157" customWidth="1"/>
    <col min="14603" max="14603" width="21.140625" style="157" customWidth="1"/>
    <col min="14604" max="14604" width="82" style="157" customWidth="1"/>
    <col min="14605" max="14848" width="9.140625" style="157"/>
    <col min="14849" max="14849" width="11.140625" style="157" customWidth="1"/>
    <col min="14850" max="14850" width="77.28515625" style="157" customWidth="1"/>
    <col min="14851" max="14851" width="8.5703125" style="157" customWidth="1"/>
    <col min="14852" max="14852" width="17.5703125" style="157" customWidth="1"/>
    <col min="14853" max="14853" width="15.28515625" style="157" customWidth="1"/>
    <col min="14854" max="14854" width="48.7109375" style="157" customWidth="1"/>
    <col min="14855" max="14855" width="24.5703125" style="157" customWidth="1"/>
    <col min="14856" max="14856" width="48.7109375" style="157" customWidth="1"/>
    <col min="14857" max="14857" width="8.140625" style="157" customWidth="1"/>
    <col min="14858" max="14858" width="38.7109375" style="157" customWidth="1"/>
    <col min="14859" max="14859" width="21.140625" style="157" customWidth="1"/>
    <col min="14860" max="14860" width="82" style="157" customWidth="1"/>
    <col min="14861" max="15104" width="9.140625" style="157"/>
    <col min="15105" max="15105" width="11.140625" style="157" customWidth="1"/>
    <col min="15106" max="15106" width="77.28515625" style="157" customWidth="1"/>
    <col min="15107" max="15107" width="8.5703125" style="157" customWidth="1"/>
    <col min="15108" max="15108" width="17.5703125" style="157" customWidth="1"/>
    <col min="15109" max="15109" width="15.28515625" style="157" customWidth="1"/>
    <col min="15110" max="15110" width="48.7109375" style="157" customWidth="1"/>
    <col min="15111" max="15111" width="24.5703125" style="157" customWidth="1"/>
    <col min="15112" max="15112" width="48.7109375" style="157" customWidth="1"/>
    <col min="15113" max="15113" width="8.140625" style="157" customWidth="1"/>
    <col min="15114" max="15114" width="38.7109375" style="157" customWidth="1"/>
    <col min="15115" max="15115" width="21.140625" style="157" customWidth="1"/>
    <col min="15116" max="15116" width="82" style="157" customWidth="1"/>
    <col min="15117" max="15360" width="9.140625" style="157"/>
    <col min="15361" max="15361" width="11.140625" style="157" customWidth="1"/>
    <col min="15362" max="15362" width="77.28515625" style="157" customWidth="1"/>
    <col min="15363" max="15363" width="8.5703125" style="157" customWidth="1"/>
    <col min="15364" max="15364" width="17.5703125" style="157" customWidth="1"/>
    <col min="15365" max="15365" width="15.28515625" style="157" customWidth="1"/>
    <col min="15366" max="15366" width="48.7109375" style="157" customWidth="1"/>
    <col min="15367" max="15367" width="24.5703125" style="157" customWidth="1"/>
    <col min="15368" max="15368" width="48.7109375" style="157" customWidth="1"/>
    <col min="15369" max="15369" width="8.140625" style="157" customWidth="1"/>
    <col min="15370" max="15370" width="38.7109375" style="157" customWidth="1"/>
    <col min="15371" max="15371" width="21.140625" style="157" customWidth="1"/>
    <col min="15372" max="15372" width="82" style="157" customWidth="1"/>
    <col min="15373" max="15616" width="9.140625" style="157"/>
    <col min="15617" max="15617" width="11.140625" style="157" customWidth="1"/>
    <col min="15618" max="15618" width="77.28515625" style="157" customWidth="1"/>
    <col min="15619" max="15619" width="8.5703125" style="157" customWidth="1"/>
    <col min="15620" max="15620" width="17.5703125" style="157" customWidth="1"/>
    <col min="15621" max="15621" width="15.28515625" style="157" customWidth="1"/>
    <col min="15622" max="15622" width="48.7109375" style="157" customWidth="1"/>
    <col min="15623" max="15623" width="24.5703125" style="157" customWidth="1"/>
    <col min="15624" max="15624" width="48.7109375" style="157" customWidth="1"/>
    <col min="15625" max="15625" width="8.140625" style="157" customWidth="1"/>
    <col min="15626" max="15626" width="38.7109375" style="157" customWidth="1"/>
    <col min="15627" max="15627" width="21.140625" style="157" customWidth="1"/>
    <col min="15628" max="15628" width="82" style="157" customWidth="1"/>
    <col min="15629" max="15872" width="9.140625" style="157"/>
    <col min="15873" max="15873" width="11.140625" style="157" customWidth="1"/>
    <col min="15874" max="15874" width="77.28515625" style="157" customWidth="1"/>
    <col min="15875" max="15875" width="8.5703125" style="157" customWidth="1"/>
    <col min="15876" max="15876" width="17.5703125" style="157" customWidth="1"/>
    <col min="15877" max="15877" width="15.28515625" style="157" customWidth="1"/>
    <col min="15878" max="15878" width="48.7109375" style="157" customWidth="1"/>
    <col min="15879" max="15879" width="24.5703125" style="157" customWidth="1"/>
    <col min="15880" max="15880" width="48.7109375" style="157" customWidth="1"/>
    <col min="15881" max="15881" width="8.140625" style="157" customWidth="1"/>
    <col min="15882" max="15882" width="38.7109375" style="157" customWidth="1"/>
    <col min="15883" max="15883" width="21.140625" style="157" customWidth="1"/>
    <col min="15884" max="15884" width="82" style="157" customWidth="1"/>
    <col min="15885" max="16128" width="9.140625" style="157"/>
    <col min="16129" max="16129" width="11.140625" style="157" customWidth="1"/>
    <col min="16130" max="16130" width="77.28515625" style="157" customWidth="1"/>
    <col min="16131" max="16131" width="8.5703125" style="157" customWidth="1"/>
    <col min="16132" max="16132" width="17.5703125" style="157" customWidth="1"/>
    <col min="16133" max="16133" width="15.28515625" style="157" customWidth="1"/>
    <col min="16134" max="16134" width="48.7109375" style="157" customWidth="1"/>
    <col min="16135" max="16135" width="24.5703125" style="157" customWidth="1"/>
    <col min="16136" max="16136" width="48.7109375" style="157" customWidth="1"/>
    <col min="16137" max="16137" width="8.140625" style="157" customWidth="1"/>
    <col min="16138" max="16138" width="38.7109375" style="157" customWidth="1"/>
    <col min="16139" max="16139" width="21.140625" style="157" customWidth="1"/>
    <col min="16140" max="16140" width="82" style="157" customWidth="1"/>
    <col min="16141" max="16384" width="9.140625" style="157"/>
  </cols>
  <sheetData>
    <row r="1" spans="1:13" s="155" customFormat="1" ht="13.9" customHeight="1">
      <c r="A1" s="662" t="s">
        <v>18659</v>
      </c>
      <c r="B1" s="156"/>
      <c r="C1" s="156"/>
      <c r="D1" s="156"/>
      <c r="E1" s="156"/>
      <c r="F1" s="156"/>
      <c r="G1" s="401"/>
      <c r="H1" s="156"/>
      <c r="I1" s="156"/>
      <c r="J1" s="156"/>
      <c r="K1" s="156"/>
      <c r="L1" s="156"/>
      <c r="M1" s="156"/>
    </row>
    <row r="2" spans="1:13" s="155" customFormat="1" ht="13.9" customHeight="1">
      <c r="A2" s="662" t="s">
        <v>18660</v>
      </c>
      <c r="B2" s="156"/>
      <c r="C2" s="156"/>
      <c r="D2" s="156"/>
      <c r="E2" s="156"/>
      <c r="F2" s="156"/>
      <c r="G2" s="401"/>
      <c r="H2" s="156"/>
      <c r="I2" s="156"/>
      <c r="J2" s="156"/>
      <c r="K2" s="156"/>
      <c r="L2" s="156"/>
      <c r="M2" s="156"/>
    </row>
    <row r="3" spans="1:13" s="155" customFormat="1" ht="15">
      <c r="A3" s="662" t="s">
        <v>13801</v>
      </c>
      <c r="B3" s="156"/>
      <c r="C3" s="156"/>
      <c r="D3" s="156"/>
      <c r="E3" s="156"/>
      <c r="F3" s="156"/>
      <c r="G3" s="401"/>
      <c r="H3" s="156"/>
      <c r="I3" s="156"/>
      <c r="J3" s="156"/>
      <c r="K3" s="156"/>
      <c r="L3" s="156"/>
      <c r="M3" s="156"/>
    </row>
    <row r="4" spans="1:13" s="155" customFormat="1" ht="15">
      <c r="A4" s="156"/>
      <c r="B4" s="156"/>
      <c r="C4" s="156"/>
      <c r="D4" s="156"/>
      <c r="E4" s="156"/>
      <c r="F4" s="156"/>
      <c r="G4" s="401"/>
    </row>
    <row r="5" spans="1:13" ht="15">
      <c r="A5" s="663" t="s">
        <v>13802</v>
      </c>
      <c r="B5" s="663" t="s">
        <v>214</v>
      </c>
      <c r="C5" s="663" t="s">
        <v>215</v>
      </c>
      <c r="D5" s="663" t="s">
        <v>115</v>
      </c>
      <c r="E5" s="663" t="s">
        <v>13803</v>
      </c>
      <c r="F5" s="401"/>
      <c r="G5" s="401"/>
    </row>
    <row r="6" spans="1:13" ht="15">
      <c r="A6" s="401"/>
      <c r="B6" s="401"/>
      <c r="C6" s="401"/>
      <c r="D6" s="401"/>
      <c r="E6" s="401"/>
      <c r="F6" s="401"/>
      <c r="G6" s="401"/>
    </row>
    <row r="7" spans="1:13" ht="15">
      <c r="A7" s="664">
        <v>97141</v>
      </c>
      <c r="B7" s="663" t="s">
        <v>3187</v>
      </c>
      <c r="C7" s="663" t="s">
        <v>5</v>
      </c>
      <c r="D7" s="665" t="s">
        <v>4157</v>
      </c>
      <c r="E7" s="663" t="s">
        <v>145</v>
      </c>
      <c r="F7" s="401"/>
      <c r="G7" s="401"/>
    </row>
    <row r="8" spans="1:13" ht="15">
      <c r="A8" s="664">
        <v>97142</v>
      </c>
      <c r="B8" s="663" t="s">
        <v>3188</v>
      </c>
      <c r="C8" s="663" t="s">
        <v>5</v>
      </c>
      <c r="D8" s="665" t="s">
        <v>18661</v>
      </c>
      <c r="E8" s="663" t="s">
        <v>145</v>
      </c>
      <c r="F8" s="401"/>
      <c r="G8" s="401"/>
    </row>
    <row r="9" spans="1:13" ht="15">
      <c r="A9" s="664">
        <v>97143</v>
      </c>
      <c r="B9" s="663" t="s">
        <v>3189</v>
      </c>
      <c r="C9" s="663" t="s">
        <v>5</v>
      </c>
      <c r="D9" s="665" t="s">
        <v>18662</v>
      </c>
      <c r="E9" s="663" t="s">
        <v>145</v>
      </c>
      <c r="F9" s="401"/>
      <c r="G9" s="401"/>
    </row>
    <row r="10" spans="1:13" ht="15">
      <c r="A10" s="664">
        <v>97144</v>
      </c>
      <c r="B10" s="663" t="s">
        <v>3190</v>
      </c>
      <c r="C10" s="663" t="s">
        <v>5</v>
      </c>
      <c r="D10" s="665" t="s">
        <v>18663</v>
      </c>
      <c r="E10" s="663" t="s">
        <v>145</v>
      </c>
      <c r="F10" s="401"/>
      <c r="G10" s="401"/>
    </row>
    <row r="11" spans="1:13" ht="15">
      <c r="A11" s="664">
        <v>97145</v>
      </c>
      <c r="B11" s="663" t="s">
        <v>3191</v>
      </c>
      <c r="C11" s="663" t="s">
        <v>5</v>
      </c>
      <c r="D11" s="665" t="s">
        <v>4816</v>
      </c>
      <c r="E11" s="663" t="s">
        <v>145</v>
      </c>
      <c r="F11" s="401"/>
      <c r="G11" s="401"/>
    </row>
    <row r="12" spans="1:13" ht="15">
      <c r="A12" s="664">
        <v>97146</v>
      </c>
      <c r="B12" s="663" t="s">
        <v>3192</v>
      </c>
      <c r="C12" s="663" t="s">
        <v>5</v>
      </c>
      <c r="D12" s="665" t="s">
        <v>18664</v>
      </c>
      <c r="E12" s="663" t="s">
        <v>145</v>
      </c>
      <c r="F12" s="401"/>
      <c r="G12" s="401"/>
    </row>
    <row r="13" spans="1:13" ht="15">
      <c r="A13" s="664">
        <v>97147</v>
      </c>
      <c r="B13" s="663" t="s">
        <v>3193</v>
      </c>
      <c r="C13" s="663" t="s">
        <v>5</v>
      </c>
      <c r="D13" s="665" t="s">
        <v>3921</v>
      </c>
      <c r="E13" s="663" t="s">
        <v>145</v>
      </c>
      <c r="F13" s="401"/>
      <c r="G13" s="401"/>
    </row>
    <row r="14" spans="1:13" ht="15">
      <c r="A14" s="664">
        <v>97148</v>
      </c>
      <c r="B14" s="663" t="s">
        <v>3194</v>
      </c>
      <c r="C14" s="663" t="s">
        <v>5</v>
      </c>
      <c r="D14" s="665" t="s">
        <v>18665</v>
      </c>
      <c r="E14" s="663" t="s">
        <v>145</v>
      </c>
      <c r="F14" s="401"/>
      <c r="G14" s="401"/>
    </row>
    <row r="15" spans="1:13" ht="15">
      <c r="A15" s="664">
        <v>97149</v>
      </c>
      <c r="B15" s="663" t="s">
        <v>3195</v>
      </c>
      <c r="C15" s="663" t="s">
        <v>5</v>
      </c>
      <c r="D15" s="665" t="s">
        <v>15025</v>
      </c>
      <c r="E15" s="663" t="s">
        <v>145</v>
      </c>
      <c r="F15" s="401"/>
      <c r="G15" s="401"/>
    </row>
    <row r="16" spans="1:13" ht="15">
      <c r="A16" s="664">
        <v>97150</v>
      </c>
      <c r="B16" s="663" t="s">
        <v>3196</v>
      </c>
      <c r="C16" s="663" t="s">
        <v>5</v>
      </c>
      <c r="D16" s="665" t="s">
        <v>15111</v>
      </c>
      <c r="E16" s="663" t="s">
        <v>145</v>
      </c>
      <c r="F16" s="401"/>
      <c r="G16" s="401"/>
    </row>
    <row r="17" spans="1:7" ht="15">
      <c r="A17" s="664">
        <v>97151</v>
      </c>
      <c r="B17" s="663" t="s">
        <v>3197</v>
      </c>
      <c r="C17" s="663" t="s">
        <v>5</v>
      </c>
      <c r="D17" s="665" t="s">
        <v>16084</v>
      </c>
      <c r="E17" s="663" t="s">
        <v>145</v>
      </c>
      <c r="F17" s="401"/>
      <c r="G17" s="401"/>
    </row>
    <row r="18" spans="1:7" ht="15">
      <c r="A18" s="664">
        <v>97152</v>
      </c>
      <c r="B18" s="663" t="s">
        <v>3198</v>
      </c>
      <c r="C18" s="663" t="s">
        <v>5</v>
      </c>
      <c r="D18" s="665" t="s">
        <v>15733</v>
      </c>
      <c r="E18" s="663" t="s">
        <v>145</v>
      </c>
      <c r="F18" s="401"/>
      <c r="G18" s="401"/>
    </row>
    <row r="19" spans="1:7" ht="15">
      <c r="A19" s="664">
        <v>97153</v>
      </c>
      <c r="B19" s="663" t="s">
        <v>3199</v>
      </c>
      <c r="C19" s="663" t="s">
        <v>5</v>
      </c>
      <c r="D19" s="665" t="s">
        <v>15198</v>
      </c>
      <c r="E19" s="663" t="s">
        <v>145</v>
      </c>
      <c r="F19" s="401"/>
      <c r="G19" s="401"/>
    </row>
    <row r="20" spans="1:7" ht="15">
      <c r="A20" s="664">
        <v>97154</v>
      </c>
      <c r="B20" s="663" t="s">
        <v>3200</v>
      </c>
      <c r="C20" s="663" t="s">
        <v>5</v>
      </c>
      <c r="D20" s="665" t="s">
        <v>18666</v>
      </c>
      <c r="E20" s="663" t="s">
        <v>145</v>
      </c>
      <c r="F20" s="401"/>
      <c r="G20" s="401"/>
    </row>
    <row r="21" spans="1:7" ht="15">
      <c r="A21" s="664">
        <v>97155</v>
      </c>
      <c r="B21" s="663" t="s">
        <v>3201</v>
      </c>
      <c r="C21" s="663" t="s">
        <v>5</v>
      </c>
      <c r="D21" s="665" t="s">
        <v>18667</v>
      </c>
      <c r="E21" s="663" t="s">
        <v>145</v>
      </c>
      <c r="F21" s="401"/>
      <c r="G21" s="401"/>
    </row>
    <row r="22" spans="1:7" ht="15">
      <c r="A22" s="664">
        <v>97156</v>
      </c>
      <c r="B22" s="663" t="s">
        <v>3202</v>
      </c>
      <c r="C22" s="663" t="s">
        <v>5</v>
      </c>
      <c r="D22" s="665" t="s">
        <v>18668</v>
      </c>
      <c r="E22" s="663" t="s">
        <v>145</v>
      </c>
      <c r="F22" s="401"/>
      <c r="G22" s="401"/>
    </row>
    <row r="23" spans="1:7" ht="15">
      <c r="A23" s="664">
        <v>97157</v>
      </c>
      <c r="B23" s="663" t="s">
        <v>3203</v>
      </c>
      <c r="C23" s="663" t="s">
        <v>5</v>
      </c>
      <c r="D23" s="665" t="s">
        <v>13908</v>
      </c>
      <c r="E23" s="663" t="s">
        <v>145</v>
      </c>
      <c r="F23" s="401"/>
      <c r="G23" s="401"/>
    </row>
    <row r="24" spans="1:7" ht="15">
      <c r="A24" s="664">
        <v>97158</v>
      </c>
      <c r="B24" s="663" t="s">
        <v>3204</v>
      </c>
      <c r="C24" s="663" t="s">
        <v>5</v>
      </c>
      <c r="D24" s="665" t="s">
        <v>14901</v>
      </c>
      <c r="E24" s="663" t="s">
        <v>145</v>
      </c>
      <c r="F24" s="401"/>
      <c r="G24" s="401"/>
    </row>
    <row r="25" spans="1:7" ht="15">
      <c r="A25" s="664">
        <v>97159</v>
      </c>
      <c r="B25" s="663" t="s">
        <v>3205</v>
      </c>
      <c r="C25" s="663" t="s">
        <v>5</v>
      </c>
      <c r="D25" s="665" t="s">
        <v>18669</v>
      </c>
      <c r="E25" s="663" t="s">
        <v>145</v>
      </c>
      <c r="F25" s="401"/>
      <c r="G25" s="401"/>
    </row>
    <row r="26" spans="1:7" ht="15">
      <c r="A26" s="664">
        <v>97160</v>
      </c>
      <c r="B26" s="663" t="s">
        <v>3206</v>
      </c>
      <c r="C26" s="663" t="s">
        <v>5</v>
      </c>
      <c r="D26" s="665" t="s">
        <v>14766</v>
      </c>
      <c r="E26" s="663" t="s">
        <v>145</v>
      </c>
      <c r="F26" s="401"/>
      <c r="G26" s="401"/>
    </row>
    <row r="27" spans="1:7" ht="15">
      <c r="A27" s="664">
        <v>97161</v>
      </c>
      <c r="B27" s="663" t="s">
        <v>3207</v>
      </c>
      <c r="C27" s="663" t="s">
        <v>5</v>
      </c>
      <c r="D27" s="665" t="s">
        <v>3768</v>
      </c>
      <c r="E27" s="663" t="s">
        <v>145</v>
      </c>
      <c r="F27" s="401"/>
      <c r="G27" s="401"/>
    </row>
    <row r="28" spans="1:7" ht="15">
      <c r="A28" s="664">
        <v>97162</v>
      </c>
      <c r="B28" s="663" t="s">
        <v>3208</v>
      </c>
      <c r="C28" s="663" t="s">
        <v>5</v>
      </c>
      <c r="D28" s="665" t="s">
        <v>7937</v>
      </c>
      <c r="E28" s="663" t="s">
        <v>145</v>
      </c>
      <c r="F28" s="401"/>
      <c r="G28" s="401"/>
    </row>
    <row r="29" spans="1:7" ht="15">
      <c r="A29" s="664">
        <v>97163</v>
      </c>
      <c r="B29" s="663" t="s">
        <v>3209</v>
      </c>
      <c r="C29" s="663" t="s">
        <v>5</v>
      </c>
      <c r="D29" s="665" t="s">
        <v>14974</v>
      </c>
      <c r="E29" s="663" t="s">
        <v>145</v>
      </c>
      <c r="F29" s="401"/>
      <c r="G29" s="401"/>
    </row>
    <row r="30" spans="1:7" ht="15">
      <c r="A30" s="664">
        <v>97164</v>
      </c>
      <c r="B30" s="663" t="s">
        <v>3210</v>
      </c>
      <c r="C30" s="663" t="s">
        <v>5</v>
      </c>
      <c r="D30" s="665" t="s">
        <v>16128</v>
      </c>
      <c r="E30" s="663" t="s">
        <v>145</v>
      </c>
      <c r="F30" s="401"/>
      <c r="G30" s="401"/>
    </row>
    <row r="31" spans="1:7" ht="15">
      <c r="A31" s="664">
        <v>97165</v>
      </c>
      <c r="B31" s="663" t="s">
        <v>3211</v>
      </c>
      <c r="C31" s="663" t="s">
        <v>5</v>
      </c>
      <c r="D31" s="665" t="s">
        <v>12569</v>
      </c>
      <c r="E31" s="663" t="s">
        <v>145</v>
      </c>
      <c r="F31" s="401"/>
      <c r="G31" s="401"/>
    </row>
    <row r="32" spans="1:7" ht="15">
      <c r="A32" s="664">
        <v>97166</v>
      </c>
      <c r="B32" s="663" t="s">
        <v>3212</v>
      </c>
      <c r="C32" s="663" t="s">
        <v>5</v>
      </c>
      <c r="D32" s="665" t="s">
        <v>15365</v>
      </c>
      <c r="E32" s="663" t="s">
        <v>145</v>
      </c>
      <c r="F32" s="401"/>
      <c r="G32" s="401"/>
    </row>
    <row r="33" spans="1:7" ht="15">
      <c r="A33" s="664">
        <v>97167</v>
      </c>
      <c r="B33" s="663" t="s">
        <v>3213</v>
      </c>
      <c r="C33" s="663" t="s">
        <v>5</v>
      </c>
      <c r="D33" s="665" t="s">
        <v>12585</v>
      </c>
      <c r="E33" s="663" t="s">
        <v>145</v>
      </c>
      <c r="F33" s="401"/>
      <c r="G33" s="401"/>
    </row>
    <row r="34" spans="1:7" ht="15">
      <c r="A34" s="664">
        <v>97168</v>
      </c>
      <c r="B34" s="663" t="s">
        <v>3214</v>
      </c>
      <c r="C34" s="663" t="s">
        <v>5</v>
      </c>
      <c r="D34" s="665" t="s">
        <v>16936</v>
      </c>
      <c r="E34" s="663" t="s">
        <v>145</v>
      </c>
      <c r="F34" s="401"/>
      <c r="G34" s="401"/>
    </row>
    <row r="35" spans="1:7" ht="15">
      <c r="A35" s="664">
        <v>97169</v>
      </c>
      <c r="B35" s="663" t="s">
        <v>3215</v>
      </c>
      <c r="C35" s="663" t="s">
        <v>5</v>
      </c>
      <c r="D35" s="665" t="s">
        <v>15611</v>
      </c>
      <c r="E35" s="663" t="s">
        <v>145</v>
      </c>
      <c r="F35" s="401"/>
      <c r="G35" s="401"/>
    </row>
    <row r="36" spans="1:7" ht="15">
      <c r="A36" s="664">
        <v>97170</v>
      </c>
      <c r="B36" s="663" t="s">
        <v>3216</v>
      </c>
      <c r="C36" s="663" t="s">
        <v>5</v>
      </c>
      <c r="D36" s="665" t="s">
        <v>18670</v>
      </c>
      <c r="E36" s="663" t="s">
        <v>145</v>
      </c>
      <c r="F36" s="401"/>
      <c r="G36" s="401"/>
    </row>
    <row r="37" spans="1:7" ht="15">
      <c r="A37" s="664">
        <v>97171</v>
      </c>
      <c r="B37" s="663" t="s">
        <v>3217</v>
      </c>
      <c r="C37" s="663" t="s">
        <v>5</v>
      </c>
      <c r="D37" s="665" t="s">
        <v>15249</v>
      </c>
      <c r="E37" s="663" t="s">
        <v>145</v>
      </c>
      <c r="F37" s="401"/>
      <c r="G37" s="401"/>
    </row>
    <row r="38" spans="1:7" ht="15">
      <c r="A38" s="664">
        <v>97172</v>
      </c>
      <c r="B38" s="663" t="s">
        <v>3218</v>
      </c>
      <c r="C38" s="663" t="s">
        <v>5</v>
      </c>
      <c r="D38" s="665" t="s">
        <v>18671</v>
      </c>
      <c r="E38" s="663" t="s">
        <v>145</v>
      </c>
      <c r="F38" s="401"/>
      <c r="G38" s="401"/>
    </row>
    <row r="39" spans="1:7" ht="15">
      <c r="A39" s="664">
        <v>97173</v>
      </c>
      <c r="B39" s="663" t="s">
        <v>3219</v>
      </c>
      <c r="C39" s="663" t="s">
        <v>5</v>
      </c>
      <c r="D39" s="665" t="s">
        <v>15105</v>
      </c>
      <c r="E39" s="663" t="s">
        <v>145</v>
      </c>
      <c r="F39" s="401"/>
      <c r="G39" s="401"/>
    </row>
    <row r="40" spans="1:7" ht="15">
      <c r="A40" s="664">
        <v>97174</v>
      </c>
      <c r="B40" s="663" t="s">
        <v>3220</v>
      </c>
      <c r="C40" s="663" t="s">
        <v>5</v>
      </c>
      <c r="D40" s="665" t="s">
        <v>12993</v>
      </c>
      <c r="E40" s="663" t="s">
        <v>145</v>
      </c>
      <c r="F40" s="401"/>
      <c r="G40" s="401"/>
    </row>
    <row r="41" spans="1:7" ht="15">
      <c r="A41" s="664">
        <v>97175</v>
      </c>
      <c r="B41" s="663" t="s">
        <v>3221</v>
      </c>
      <c r="C41" s="663" t="s">
        <v>5</v>
      </c>
      <c r="D41" s="665" t="s">
        <v>14167</v>
      </c>
      <c r="E41" s="663" t="s">
        <v>145</v>
      </c>
      <c r="F41" s="401"/>
      <c r="G41" s="401"/>
    </row>
    <row r="42" spans="1:7" ht="15">
      <c r="A42" s="664">
        <v>97176</v>
      </c>
      <c r="B42" s="663" t="s">
        <v>3222</v>
      </c>
      <c r="C42" s="663" t="s">
        <v>5</v>
      </c>
      <c r="D42" s="665" t="s">
        <v>17125</v>
      </c>
      <c r="E42" s="663" t="s">
        <v>145</v>
      </c>
      <c r="F42" s="401"/>
      <c r="G42" s="401"/>
    </row>
    <row r="43" spans="1:7" ht="15">
      <c r="A43" s="664">
        <v>97177</v>
      </c>
      <c r="B43" s="663" t="s">
        <v>3223</v>
      </c>
      <c r="C43" s="663" t="s">
        <v>5</v>
      </c>
      <c r="D43" s="665" t="s">
        <v>18672</v>
      </c>
      <c r="E43" s="663" t="s">
        <v>145</v>
      </c>
      <c r="F43" s="401"/>
      <c r="G43" s="401"/>
    </row>
    <row r="44" spans="1:7" ht="15">
      <c r="A44" s="664">
        <v>97178</v>
      </c>
      <c r="B44" s="663" t="s">
        <v>3224</v>
      </c>
      <c r="C44" s="663" t="s">
        <v>5</v>
      </c>
      <c r="D44" s="665" t="s">
        <v>18673</v>
      </c>
      <c r="E44" s="663" t="s">
        <v>145</v>
      </c>
      <c r="F44" s="401"/>
      <c r="G44" s="401"/>
    </row>
    <row r="45" spans="1:7" ht="15">
      <c r="A45" s="664">
        <v>97179</v>
      </c>
      <c r="B45" s="663" t="s">
        <v>3225</v>
      </c>
      <c r="C45" s="663" t="s">
        <v>5</v>
      </c>
      <c r="D45" s="665" t="s">
        <v>18674</v>
      </c>
      <c r="E45" s="663" t="s">
        <v>145</v>
      </c>
      <c r="F45" s="401"/>
      <c r="G45" s="401"/>
    </row>
    <row r="46" spans="1:7" ht="15">
      <c r="A46" s="664">
        <v>97180</v>
      </c>
      <c r="B46" s="663" t="s">
        <v>3226</v>
      </c>
      <c r="C46" s="663" t="s">
        <v>5</v>
      </c>
      <c r="D46" s="665" t="s">
        <v>18675</v>
      </c>
      <c r="E46" s="663" t="s">
        <v>145</v>
      </c>
      <c r="F46" s="401"/>
      <c r="G46" s="401"/>
    </row>
    <row r="47" spans="1:7" ht="15">
      <c r="A47" s="664">
        <v>97181</v>
      </c>
      <c r="B47" s="663" t="s">
        <v>3227</v>
      </c>
      <c r="C47" s="663" t="s">
        <v>5</v>
      </c>
      <c r="D47" s="665" t="s">
        <v>17815</v>
      </c>
      <c r="E47" s="663" t="s">
        <v>145</v>
      </c>
      <c r="F47" s="401"/>
      <c r="G47" s="401"/>
    </row>
    <row r="48" spans="1:7" ht="15">
      <c r="A48" s="664">
        <v>97182</v>
      </c>
      <c r="B48" s="663" t="s">
        <v>3228</v>
      </c>
      <c r="C48" s="663" t="s">
        <v>5</v>
      </c>
      <c r="D48" s="665" t="s">
        <v>18676</v>
      </c>
      <c r="E48" s="663" t="s">
        <v>145</v>
      </c>
      <c r="F48" s="401"/>
      <c r="G48" s="401"/>
    </row>
    <row r="49" spans="1:7" ht="15">
      <c r="A49" s="664">
        <v>97183</v>
      </c>
      <c r="B49" s="663" t="s">
        <v>3229</v>
      </c>
      <c r="C49" s="663" t="s">
        <v>5</v>
      </c>
      <c r="D49" s="665" t="s">
        <v>18677</v>
      </c>
      <c r="E49" s="663" t="s">
        <v>145</v>
      </c>
      <c r="F49" s="401"/>
      <c r="G49" s="401"/>
    </row>
    <row r="50" spans="1:7" ht="15">
      <c r="A50" s="664">
        <v>97184</v>
      </c>
      <c r="B50" s="663" t="s">
        <v>3230</v>
      </c>
      <c r="C50" s="663" t="s">
        <v>5</v>
      </c>
      <c r="D50" s="665" t="s">
        <v>15820</v>
      </c>
      <c r="E50" s="663" t="s">
        <v>145</v>
      </c>
      <c r="F50" s="401"/>
      <c r="G50" s="401"/>
    </row>
    <row r="51" spans="1:7" ht="15">
      <c r="A51" s="664">
        <v>97185</v>
      </c>
      <c r="B51" s="663" t="s">
        <v>3231</v>
      </c>
      <c r="C51" s="663" t="s">
        <v>5</v>
      </c>
      <c r="D51" s="665" t="s">
        <v>14843</v>
      </c>
      <c r="E51" s="663" t="s">
        <v>145</v>
      </c>
      <c r="F51" s="401"/>
      <c r="G51" s="401"/>
    </row>
    <row r="52" spans="1:7" ht="15">
      <c r="A52" s="664">
        <v>97186</v>
      </c>
      <c r="B52" s="663" t="s">
        <v>3232</v>
      </c>
      <c r="C52" s="663" t="s">
        <v>5</v>
      </c>
      <c r="D52" s="665" t="s">
        <v>18678</v>
      </c>
      <c r="E52" s="663" t="s">
        <v>145</v>
      </c>
      <c r="F52" s="401"/>
      <c r="G52" s="401"/>
    </row>
    <row r="53" spans="1:7" ht="15">
      <c r="A53" s="664">
        <v>97187</v>
      </c>
      <c r="B53" s="663" t="s">
        <v>8428</v>
      </c>
      <c r="C53" s="663" t="s">
        <v>5</v>
      </c>
      <c r="D53" s="665" t="s">
        <v>18679</v>
      </c>
      <c r="E53" s="663" t="s">
        <v>145</v>
      </c>
      <c r="F53" s="401"/>
      <c r="G53" s="401"/>
    </row>
    <row r="54" spans="1:7" ht="15">
      <c r="A54" s="664">
        <v>97188</v>
      </c>
      <c r="B54" s="663" t="s">
        <v>3233</v>
      </c>
      <c r="C54" s="663" t="s">
        <v>5</v>
      </c>
      <c r="D54" s="665" t="s">
        <v>18680</v>
      </c>
      <c r="E54" s="663" t="s">
        <v>145</v>
      </c>
      <c r="F54" s="401"/>
      <c r="G54" s="401"/>
    </row>
    <row r="55" spans="1:7" ht="15">
      <c r="A55" s="664">
        <v>97189</v>
      </c>
      <c r="B55" s="663" t="s">
        <v>3234</v>
      </c>
      <c r="C55" s="663" t="s">
        <v>5</v>
      </c>
      <c r="D55" s="665" t="s">
        <v>16855</v>
      </c>
      <c r="E55" s="663" t="s">
        <v>145</v>
      </c>
      <c r="F55" s="401"/>
      <c r="G55" s="401"/>
    </row>
    <row r="56" spans="1:7" ht="15">
      <c r="A56" s="664">
        <v>97190</v>
      </c>
      <c r="B56" s="663" t="s">
        <v>3235</v>
      </c>
      <c r="C56" s="663" t="s">
        <v>5</v>
      </c>
      <c r="D56" s="665" t="s">
        <v>18681</v>
      </c>
      <c r="E56" s="663" t="s">
        <v>145</v>
      </c>
      <c r="F56" s="401"/>
      <c r="G56" s="401"/>
    </row>
    <row r="57" spans="1:7" ht="15">
      <c r="A57" s="664">
        <v>97191</v>
      </c>
      <c r="B57" s="663" t="s">
        <v>3236</v>
      </c>
      <c r="C57" s="663" t="s">
        <v>5</v>
      </c>
      <c r="D57" s="665" t="s">
        <v>18682</v>
      </c>
      <c r="E57" s="663" t="s">
        <v>145</v>
      </c>
      <c r="F57" s="401"/>
      <c r="G57" s="401"/>
    </row>
    <row r="58" spans="1:7" ht="15">
      <c r="A58" s="664">
        <v>97192</v>
      </c>
      <c r="B58" s="663" t="s">
        <v>3237</v>
      </c>
      <c r="C58" s="663" t="s">
        <v>5</v>
      </c>
      <c r="D58" s="665" t="s">
        <v>18683</v>
      </c>
      <c r="E58" s="663" t="s">
        <v>145</v>
      </c>
      <c r="F58" s="401"/>
      <c r="G58" s="401"/>
    </row>
    <row r="59" spans="1:7" ht="15">
      <c r="A59" s="664">
        <v>90694</v>
      </c>
      <c r="B59" s="663" t="s">
        <v>13822</v>
      </c>
      <c r="C59" s="663" t="s">
        <v>5</v>
      </c>
      <c r="D59" s="665" t="s">
        <v>15200</v>
      </c>
      <c r="E59" s="663" t="s">
        <v>145</v>
      </c>
      <c r="F59" s="401"/>
      <c r="G59" s="401"/>
    </row>
    <row r="60" spans="1:7" ht="15">
      <c r="A60" s="664">
        <v>90695</v>
      </c>
      <c r="B60" s="663" t="s">
        <v>13823</v>
      </c>
      <c r="C60" s="663" t="s">
        <v>5</v>
      </c>
      <c r="D60" s="665" t="s">
        <v>18684</v>
      </c>
      <c r="E60" s="663" t="s">
        <v>145</v>
      </c>
      <c r="F60" s="401"/>
      <c r="G60" s="401"/>
    </row>
    <row r="61" spans="1:7" ht="15">
      <c r="A61" s="664">
        <v>90696</v>
      </c>
      <c r="B61" s="663" t="s">
        <v>13824</v>
      </c>
      <c r="C61" s="663" t="s">
        <v>5</v>
      </c>
      <c r="D61" s="665" t="s">
        <v>18685</v>
      </c>
      <c r="E61" s="663" t="s">
        <v>145</v>
      </c>
      <c r="F61" s="401"/>
      <c r="G61" s="401"/>
    </row>
    <row r="62" spans="1:7" ht="15">
      <c r="A62" s="664">
        <v>90697</v>
      </c>
      <c r="B62" s="663" t="s">
        <v>13825</v>
      </c>
      <c r="C62" s="663" t="s">
        <v>5</v>
      </c>
      <c r="D62" s="665" t="s">
        <v>18686</v>
      </c>
      <c r="E62" s="663" t="s">
        <v>145</v>
      </c>
      <c r="F62" s="401"/>
      <c r="G62" s="401"/>
    </row>
    <row r="63" spans="1:7" ht="15">
      <c r="A63" s="664">
        <v>90698</v>
      </c>
      <c r="B63" s="663" t="s">
        <v>13826</v>
      </c>
      <c r="C63" s="663" t="s">
        <v>5</v>
      </c>
      <c r="D63" s="665" t="s">
        <v>18687</v>
      </c>
      <c r="E63" s="663" t="s">
        <v>145</v>
      </c>
      <c r="F63" s="401"/>
      <c r="G63" s="401"/>
    </row>
    <row r="64" spans="1:7" ht="15">
      <c r="A64" s="664">
        <v>90699</v>
      </c>
      <c r="B64" s="663" t="s">
        <v>13827</v>
      </c>
      <c r="C64" s="663" t="s">
        <v>5</v>
      </c>
      <c r="D64" s="665" t="s">
        <v>18688</v>
      </c>
      <c r="E64" s="663" t="s">
        <v>145</v>
      </c>
      <c r="F64" s="401"/>
      <c r="G64" s="401"/>
    </row>
    <row r="65" spans="1:7" ht="15">
      <c r="A65" s="664">
        <v>90700</v>
      </c>
      <c r="B65" s="663" t="s">
        <v>13828</v>
      </c>
      <c r="C65" s="663" t="s">
        <v>5</v>
      </c>
      <c r="D65" s="665" t="s">
        <v>18689</v>
      </c>
      <c r="E65" s="663" t="s">
        <v>145</v>
      </c>
      <c r="F65" s="401"/>
      <c r="G65" s="401"/>
    </row>
    <row r="66" spans="1:7" ht="15">
      <c r="A66" s="664">
        <v>90701</v>
      </c>
      <c r="B66" s="663" t="s">
        <v>13829</v>
      </c>
      <c r="C66" s="663" t="s">
        <v>5</v>
      </c>
      <c r="D66" s="665" t="s">
        <v>18690</v>
      </c>
      <c r="E66" s="663" t="s">
        <v>145</v>
      </c>
      <c r="F66" s="401"/>
      <c r="G66" s="401"/>
    </row>
    <row r="67" spans="1:7" ht="15">
      <c r="A67" s="664">
        <v>90702</v>
      </c>
      <c r="B67" s="663" t="s">
        <v>13830</v>
      </c>
      <c r="C67" s="663" t="s">
        <v>5</v>
      </c>
      <c r="D67" s="665" t="s">
        <v>18691</v>
      </c>
      <c r="E67" s="663" t="s">
        <v>145</v>
      </c>
      <c r="F67" s="401"/>
      <c r="G67" s="401"/>
    </row>
    <row r="68" spans="1:7" ht="15">
      <c r="A68" s="664">
        <v>90703</v>
      </c>
      <c r="B68" s="663" t="s">
        <v>13831</v>
      </c>
      <c r="C68" s="663" t="s">
        <v>5</v>
      </c>
      <c r="D68" s="665" t="s">
        <v>18692</v>
      </c>
      <c r="E68" s="663" t="s">
        <v>145</v>
      </c>
      <c r="F68" s="401"/>
      <c r="G68" s="401"/>
    </row>
    <row r="69" spans="1:7" ht="15">
      <c r="A69" s="664">
        <v>90704</v>
      </c>
      <c r="B69" s="663" t="s">
        <v>13832</v>
      </c>
      <c r="C69" s="663" t="s">
        <v>5</v>
      </c>
      <c r="D69" s="665" t="s">
        <v>18693</v>
      </c>
      <c r="E69" s="663" t="s">
        <v>145</v>
      </c>
      <c r="F69" s="401"/>
      <c r="G69" s="401"/>
    </row>
    <row r="70" spans="1:7" ht="15">
      <c r="A70" s="664">
        <v>90705</v>
      </c>
      <c r="B70" s="663" t="s">
        <v>13833</v>
      </c>
      <c r="C70" s="663" t="s">
        <v>5</v>
      </c>
      <c r="D70" s="665" t="s">
        <v>18694</v>
      </c>
      <c r="E70" s="663" t="s">
        <v>145</v>
      </c>
      <c r="F70" s="401"/>
      <c r="G70" s="401"/>
    </row>
    <row r="71" spans="1:7" ht="15">
      <c r="A71" s="664">
        <v>90706</v>
      </c>
      <c r="B71" s="663" t="s">
        <v>13834</v>
      </c>
      <c r="C71" s="663" t="s">
        <v>5</v>
      </c>
      <c r="D71" s="665" t="s">
        <v>18695</v>
      </c>
      <c r="E71" s="663" t="s">
        <v>145</v>
      </c>
      <c r="F71" s="401"/>
      <c r="G71" s="401"/>
    </row>
    <row r="72" spans="1:7" ht="15">
      <c r="A72" s="664">
        <v>90708</v>
      </c>
      <c r="B72" s="663" t="s">
        <v>13835</v>
      </c>
      <c r="C72" s="663" t="s">
        <v>5</v>
      </c>
      <c r="D72" s="665" t="s">
        <v>18696</v>
      </c>
      <c r="E72" s="663" t="s">
        <v>145</v>
      </c>
      <c r="F72" s="401"/>
      <c r="G72" s="401"/>
    </row>
    <row r="73" spans="1:7" ht="15">
      <c r="A73" s="664">
        <v>90724</v>
      </c>
      <c r="B73" s="663" t="s">
        <v>13836</v>
      </c>
      <c r="C73" s="663" t="s">
        <v>58</v>
      </c>
      <c r="D73" s="665" t="s">
        <v>12952</v>
      </c>
      <c r="E73" s="663" t="s">
        <v>145</v>
      </c>
      <c r="F73" s="401"/>
      <c r="G73" s="401"/>
    </row>
    <row r="74" spans="1:7" ht="15">
      <c r="A74" s="664">
        <v>90725</v>
      </c>
      <c r="B74" s="663" t="s">
        <v>13837</v>
      </c>
      <c r="C74" s="663" t="s">
        <v>58</v>
      </c>
      <c r="D74" s="665" t="s">
        <v>15839</v>
      </c>
      <c r="E74" s="663" t="s">
        <v>145</v>
      </c>
      <c r="F74" s="401"/>
      <c r="G74" s="401"/>
    </row>
    <row r="75" spans="1:7" ht="15">
      <c r="A75" s="664">
        <v>90726</v>
      </c>
      <c r="B75" s="663" t="s">
        <v>13838</v>
      </c>
      <c r="C75" s="663" t="s">
        <v>58</v>
      </c>
      <c r="D75" s="665" t="s">
        <v>15105</v>
      </c>
      <c r="E75" s="663" t="s">
        <v>145</v>
      </c>
      <c r="F75" s="401"/>
      <c r="G75" s="401"/>
    </row>
    <row r="76" spans="1:7" ht="15">
      <c r="A76" s="664">
        <v>90727</v>
      </c>
      <c r="B76" s="663" t="s">
        <v>13839</v>
      </c>
      <c r="C76" s="663" t="s">
        <v>58</v>
      </c>
      <c r="D76" s="665" t="s">
        <v>15116</v>
      </c>
      <c r="E76" s="663" t="s">
        <v>145</v>
      </c>
      <c r="F76" s="401"/>
      <c r="G76" s="401"/>
    </row>
    <row r="77" spans="1:7" ht="15">
      <c r="A77" s="664">
        <v>90728</v>
      </c>
      <c r="B77" s="663" t="s">
        <v>13841</v>
      </c>
      <c r="C77" s="663" t="s">
        <v>58</v>
      </c>
      <c r="D77" s="665" t="s">
        <v>14176</v>
      </c>
      <c r="E77" s="663" t="s">
        <v>145</v>
      </c>
      <c r="F77" s="401"/>
      <c r="G77" s="401"/>
    </row>
    <row r="78" spans="1:7" ht="15">
      <c r="A78" s="664">
        <v>90729</v>
      </c>
      <c r="B78" s="663" t="s">
        <v>13843</v>
      </c>
      <c r="C78" s="663" t="s">
        <v>58</v>
      </c>
      <c r="D78" s="665" t="s">
        <v>18697</v>
      </c>
      <c r="E78" s="663" t="s">
        <v>145</v>
      </c>
      <c r="F78" s="401"/>
      <c r="G78" s="401"/>
    </row>
    <row r="79" spans="1:7" ht="15">
      <c r="A79" s="664">
        <v>90730</v>
      </c>
      <c r="B79" s="663" t="s">
        <v>13845</v>
      </c>
      <c r="C79" s="663" t="s">
        <v>58</v>
      </c>
      <c r="D79" s="665" t="s">
        <v>12828</v>
      </c>
      <c r="E79" s="663" t="s">
        <v>145</v>
      </c>
      <c r="F79" s="401"/>
      <c r="G79" s="401"/>
    </row>
    <row r="80" spans="1:7" ht="15">
      <c r="A80" s="664">
        <v>90731</v>
      </c>
      <c r="B80" s="663" t="s">
        <v>13847</v>
      </c>
      <c r="C80" s="663" t="s">
        <v>58</v>
      </c>
      <c r="D80" s="665" t="s">
        <v>18698</v>
      </c>
      <c r="E80" s="663" t="s">
        <v>145</v>
      </c>
      <c r="F80" s="401"/>
      <c r="G80" s="401"/>
    </row>
    <row r="81" spans="1:7" ht="15">
      <c r="A81" s="664">
        <v>90732</v>
      </c>
      <c r="B81" s="663" t="s">
        <v>13848</v>
      </c>
      <c r="C81" s="663" t="s">
        <v>58</v>
      </c>
      <c r="D81" s="665" t="s">
        <v>18699</v>
      </c>
      <c r="E81" s="663" t="s">
        <v>145</v>
      </c>
      <c r="F81" s="401"/>
      <c r="G81" s="401"/>
    </row>
    <row r="82" spans="1:7" ht="15">
      <c r="A82" s="664">
        <v>90733</v>
      </c>
      <c r="B82" s="663" t="s">
        <v>13849</v>
      </c>
      <c r="C82" s="663" t="s">
        <v>5</v>
      </c>
      <c r="D82" s="665" t="s">
        <v>18700</v>
      </c>
      <c r="E82" s="663" t="s">
        <v>145</v>
      </c>
      <c r="F82" s="401"/>
      <c r="G82" s="401"/>
    </row>
    <row r="83" spans="1:7" ht="15">
      <c r="A83" s="664">
        <v>90734</v>
      </c>
      <c r="B83" s="663" t="s">
        <v>13850</v>
      </c>
      <c r="C83" s="663" t="s">
        <v>5</v>
      </c>
      <c r="D83" s="665" t="s">
        <v>13403</v>
      </c>
      <c r="E83" s="663" t="s">
        <v>145</v>
      </c>
      <c r="F83" s="401"/>
      <c r="G83" s="401"/>
    </row>
    <row r="84" spans="1:7" ht="15">
      <c r="A84" s="664">
        <v>90735</v>
      </c>
      <c r="B84" s="663" t="s">
        <v>13851</v>
      </c>
      <c r="C84" s="663" t="s">
        <v>5</v>
      </c>
      <c r="D84" s="665" t="s">
        <v>13925</v>
      </c>
      <c r="E84" s="663" t="s">
        <v>145</v>
      </c>
      <c r="F84" s="401"/>
      <c r="G84" s="401"/>
    </row>
    <row r="85" spans="1:7" ht="15">
      <c r="A85" s="664">
        <v>90736</v>
      </c>
      <c r="B85" s="663" t="s">
        <v>13852</v>
      </c>
      <c r="C85" s="663" t="s">
        <v>5</v>
      </c>
      <c r="D85" s="665" t="s">
        <v>12800</v>
      </c>
      <c r="E85" s="663" t="s">
        <v>145</v>
      </c>
      <c r="F85" s="401"/>
      <c r="G85" s="401"/>
    </row>
    <row r="86" spans="1:7" ht="15">
      <c r="A86" s="664">
        <v>90737</v>
      </c>
      <c r="B86" s="663" t="s">
        <v>13853</v>
      </c>
      <c r="C86" s="663" t="s">
        <v>5</v>
      </c>
      <c r="D86" s="665" t="s">
        <v>13856</v>
      </c>
      <c r="E86" s="663" t="s">
        <v>145</v>
      </c>
      <c r="F86" s="401"/>
      <c r="G86" s="401"/>
    </row>
    <row r="87" spans="1:7" ht="15">
      <c r="A87" s="664">
        <v>90738</v>
      </c>
      <c r="B87" s="663" t="s">
        <v>13855</v>
      </c>
      <c r="C87" s="663" t="s">
        <v>5</v>
      </c>
      <c r="D87" s="665" t="s">
        <v>12824</v>
      </c>
      <c r="E87" s="663" t="s">
        <v>145</v>
      </c>
      <c r="F87" s="401"/>
      <c r="G87" s="401"/>
    </row>
    <row r="88" spans="1:7" ht="15">
      <c r="A88" s="664">
        <v>90739</v>
      </c>
      <c r="B88" s="663" t="s">
        <v>13857</v>
      </c>
      <c r="C88" s="663" t="s">
        <v>5</v>
      </c>
      <c r="D88" s="665" t="s">
        <v>12710</v>
      </c>
      <c r="E88" s="663" t="s">
        <v>145</v>
      </c>
      <c r="F88" s="401"/>
      <c r="G88" s="401"/>
    </row>
    <row r="89" spans="1:7" ht="15">
      <c r="A89" s="664">
        <v>90740</v>
      </c>
      <c r="B89" s="663" t="s">
        <v>13858</v>
      </c>
      <c r="C89" s="663" t="s">
        <v>5</v>
      </c>
      <c r="D89" s="665" t="s">
        <v>5325</v>
      </c>
      <c r="E89" s="663" t="s">
        <v>145</v>
      </c>
      <c r="F89" s="401"/>
      <c r="G89" s="401"/>
    </row>
    <row r="90" spans="1:7" ht="15">
      <c r="A90" s="664">
        <v>90741</v>
      </c>
      <c r="B90" s="663" t="s">
        <v>13859</v>
      </c>
      <c r="C90" s="663" t="s">
        <v>5</v>
      </c>
      <c r="D90" s="665" t="s">
        <v>12924</v>
      </c>
      <c r="E90" s="663" t="s">
        <v>145</v>
      </c>
      <c r="F90" s="401"/>
      <c r="G90" s="401"/>
    </row>
    <row r="91" spans="1:7" ht="15">
      <c r="A91" s="664">
        <v>90742</v>
      </c>
      <c r="B91" s="663" t="s">
        <v>13860</v>
      </c>
      <c r="C91" s="663" t="s">
        <v>5</v>
      </c>
      <c r="D91" s="665" t="s">
        <v>9119</v>
      </c>
      <c r="E91" s="663" t="s">
        <v>145</v>
      </c>
      <c r="F91" s="401"/>
      <c r="G91" s="401"/>
    </row>
    <row r="92" spans="1:7" ht="15">
      <c r="A92" s="664">
        <v>90743</v>
      </c>
      <c r="B92" s="663" t="s">
        <v>13861</v>
      </c>
      <c r="C92" s="663" t="s">
        <v>5</v>
      </c>
      <c r="D92" s="665" t="s">
        <v>3765</v>
      </c>
      <c r="E92" s="663" t="s">
        <v>145</v>
      </c>
      <c r="F92" s="401"/>
      <c r="G92" s="401"/>
    </row>
    <row r="93" spans="1:7" ht="15">
      <c r="A93" s="664">
        <v>90744</v>
      </c>
      <c r="B93" s="663" t="s">
        <v>13862</v>
      </c>
      <c r="C93" s="663" t="s">
        <v>5</v>
      </c>
      <c r="D93" s="665" t="s">
        <v>8811</v>
      </c>
      <c r="E93" s="663" t="s">
        <v>145</v>
      </c>
      <c r="F93" s="401"/>
      <c r="G93" s="401"/>
    </row>
    <row r="94" spans="1:7" ht="15">
      <c r="A94" s="664">
        <v>90745</v>
      </c>
      <c r="B94" s="663" t="s">
        <v>13863</v>
      </c>
      <c r="C94" s="663" t="s">
        <v>5</v>
      </c>
      <c r="D94" s="665" t="s">
        <v>12742</v>
      </c>
      <c r="E94" s="663" t="s">
        <v>145</v>
      </c>
      <c r="F94" s="401"/>
      <c r="G94" s="401"/>
    </row>
    <row r="95" spans="1:7" ht="15">
      <c r="A95" s="664">
        <v>90746</v>
      </c>
      <c r="B95" s="663" t="s">
        <v>13864</v>
      </c>
      <c r="C95" s="663" t="s">
        <v>5</v>
      </c>
      <c r="D95" s="665" t="s">
        <v>3827</v>
      </c>
      <c r="E95" s="663" t="s">
        <v>145</v>
      </c>
      <c r="F95" s="401"/>
      <c r="G95" s="401"/>
    </row>
    <row r="96" spans="1:7" ht="15">
      <c r="A96" s="664">
        <v>90747</v>
      </c>
      <c r="B96" s="663" t="s">
        <v>13866</v>
      </c>
      <c r="C96" s="663" t="s">
        <v>5</v>
      </c>
      <c r="D96" s="665" t="s">
        <v>3980</v>
      </c>
      <c r="E96" s="663" t="s">
        <v>145</v>
      </c>
      <c r="F96" s="401"/>
      <c r="G96" s="401"/>
    </row>
    <row r="97" spans="1:7" ht="15">
      <c r="A97" s="664">
        <v>94869</v>
      </c>
      <c r="B97" s="663" t="s">
        <v>13867</v>
      </c>
      <c r="C97" s="663" t="s">
        <v>5</v>
      </c>
      <c r="D97" s="665" t="s">
        <v>18701</v>
      </c>
      <c r="E97" s="663" t="s">
        <v>145</v>
      </c>
      <c r="F97" s="401"/>
      <c r="G97" s="401"/>
    </row>
    <row r="98" spans="1:7" ht="15">
      <c r="A98" s="664">
        <v>94870</v>
      </c>
      <c r="B98" s="663" t="s">
        <v>13868</v>
      </c>
      <c r="C98" s="663" t="s">
        <v>5</v>
      </c>
      <c r="D98" s="665" t="s">
        <v>4641</v>
      </c>
      <c r="E98" s="663" t="s">
        <v>145</v>
      </c>
      <c r="F98" s="401"/>
      <c r="G98" s="401"/>
    </row>
    <row r="99" spans="1:7" ht="15">
      <c r="A99" s="664">
        <v>94871</v>
      </c>
      <c r="B99" s="663" t="s">
        <v>13869</v>
      </c>
      <c r="C99" s="663" t="s">
        <v>5</v>
      </c>
      <c r="D99" s="665" t="s">
        <v>18702</v>
      </c>
      <c r="E99" s="663" t="s">
        <v>145</v>
      </c>
      <c r="F99" s="401"/>
      <c r="G99" s="401"/>
    </row>
    <row r="100" spans="1:7" ht="15">
      <c r="A100" s="664">
        <v>94872</v>
      </c>
      <c r="B100" s="663" t="s">
        <v>13870</v>
      </c>
      <c r="C100" s="663" t="s">
        <v>5</v>
      </c>
      <c r="D100" s="665" t="s">
        <v>4284</v>
      </c>
      <c r="E100" s="663" t="s">
        <v>145</v>
      </c>
      <c r="F100" s="401"/>
      <c r="G100" s="401"/>
    </row>
    <row r="101" spans="1:7" ht="15">
      <c r="A101" s="664">
        <v>94875</v>
      </c>
      <c r="B101" s="663" t="s">
        <v>13871</v>
      </c>
      <c r="C101" s="663" t="s">
        <v>5</v>
      </c>
      <c r="D101" s="665" t="s">
        <v>18703</v>
      </c>
      <c r="E101" s="663" t="s">
        <v>145</v>
      </c>
      <c r="F101" s="401"/>
      <c r="G101" s="401"/>
    </row>
    <row r="102" spans="1:7" ht="15">
      <c r="A102" s="664">
        <v>94876</v>
      </c>
      <c r="B102" s="663" t="s">
        <v>13872</v>
      </c>
      <c r="C102" s="663" t="s">
        <v>5</v>
      </c>
      <c r="D102" s="665" t="s">
        <v>15055</v>
      </c>
      <c r="E102" s="663" t="s">
        <v>145</v>
      </c>
      <c r="F102" s="401"/>
      <c r="G102" s="401"/>
    </row>
    <row r="103" spans="1:7" ht="15">
      <c r="A103" s="664">
        <v>94878</v>
      </c>
      <c r="B103" s="663" t="s">
        <v>13874</v>
      </c>
      <c r="C103" s="663" t="s">
        <v>5</v>
      </c>
      <c r="D103" s="665" t="s">
        <v>15184</v>
      </c>
      <c r="E103" s="663" t="s">
        <v>145</v>
      </c>
      <c r="F103" s="401"/>
      <c r="G103" s="401"/>
    </row>
    <row r="104" spans="1:7" ht="15">
      <c r="A104" s="664">
        <v>94879</v>
      </c>
      <c r="B104" s="663" t="s">
        <v>13876</v>
      </c>
      <c r="C104" s="663" t="s">
        <v>5</v>
      </c>
      <c r="D104" s="665" t="s">
        <v>18704</v>
      </c>
      <c r="E104" s="663" t="s">
        <v>145</v>
      </c>
      <c r="F104" s="401"/>
      <c r="G104" s="401"/>
    </row>
    <row r="105" spans="1:7" ht="15">
      <c r="A105" s="664">
        <v>94880</v>
      </c>
      <c r="B105" s="663" t="s">
        <v>13877</v>
      </c>
      <c r="C105" s="663" t="s">
        <v>5</v>
      </c>
      <c r="D105" s="665" t="s">
        <v>13962</v>
      </c>
      <c r="E105" s="663" t="s">
        <v>145</v>
      </c>
      <c r="F105" s="401"/>
      <c r="G105" s="401"/>
    </row>
    <row r="106" spans="1:7" ht="15">
      <c r="A106" s="664">
        <v>94881</v>
      </c>
      <c r="B106" s="663" t="s">
        <v>13878</v>
      </c>
      <c r="C106" s="663" t="s">
        <v>5</v>
      </c>
      <c r="D106" s="665" t="s">
        <v>18705</v>
      </c>
      <c r="E106" s="663" t="s">
        <v>145</v>
      </c>
      <c r="F106" s="401"/>
      <c r="G106" s="401"/>
    </row>
    <row r="107" spans="1:7" ht="15">
      <c r="A107" s="664">
        <v>94882</v>
      </c>
      <c r="B107" s="663" t="s">
        <v>13879</v>
      </c>
      <c r="C107" s="663" t="s">
        <v>5</v>
      </c>
      <c r="D107" s="665" t="s">
        <v>18706</v>
      </c>
      <c r="E107" s="663" t="s">
        <v>145</v>
      </c>
      <c r="F107" s="401"/>
      <c r="G107" s="401"/>
    </row>
    <row r="108" spans="1:7" ht="15">
      <c r="A108" s="664">
        <v>94884</v>
      </c>
      <c r="B108" s="663" t="s">
        <v>13881</v>
      </c>
      <c r="C108" s="663" t="s">
        <v>5</v>
      </c>
      <c r="D108" s="665" t="s">
        <v>12944</v>
      </c>
      <c r="E108" s="663" t="s">
        <v>145</v>
      </c>
      <c r="F108" s="401"/>
      <c r="G108" s="401"/>
    </row>
    <row r="109" spans="1:7" ht="15">
      <c r="A109" s="664">
        <v>97121</v>
      </c>
      <c r="B109" s="663" t="s">
        <v>3238</v>
      </c>
      <c r="C109" s="663" t="s">
        <v>5</v>
      </c>
      <c r="D109" s="665" t="s">
        <v>12689</v>
      </c>
      <c r="E109" s="663" t="s">
        <v>145</v>
      </c>
      <c r="F109" s="401"/>
      <c r="G109" s="401"/>
    </row>
    <row r="110" spans="1:7" ht="15">
      <c r="A110" s="664">
        <v>97122</v>
      </c>
      <c r="B110" s="663" t="s">
        <v>3239</v>
      </c>
      <c r="C110" s="663" t="s">
        <v>5</v>
      </c>
      <c r="D110" s="665" t="s">
        <v>12348</v>
      </c>
      <c r="E110" s="663" t="s">
        <v>145</v>
      </c>
      <c r="F110" s="401"/>
      <c r="G110" s="401"/>
    </row>
    <row r="111" spans="1:7" ht="15">
      <c r="A111" s="664">
        <v>97123</v>
      </c>
      <c r="B111" s="663" t="s">
        <v>3240</v>
      </c>
      <c r="C111" s="663" t="s">
        <v>5</v>
      </c>
      <c r="D111" s="665" t="s">
        <v>3827</v>
      </c>
      <c r="E111" s="663" t="s">
        <v>145</v>
      </c>
      <c r="F111" s="401"/>
      <c r="G111" s="401"/>
    </row>
    <row r="112" spans="1:7" ht="15">
      <c r="A112" s="664">
        <v>97124</v>
      </c>
      <c r="B112" s="663" t="s">
        <v>3241</v>
      </c>
      <c r="C112" s="663" t="s">
        <v>5</v>
      </c>
      <c r="D112" s="665" t="s">
        <v>6181</v>
      </c>
      <c r="E112" s="663" t="s">
        <v>145</v>
      </c>
      <c r="F112" s="401"/>
      <c r="G112" s="401"/>
    </row>
    <row r="113" spans="1:7" ht="15">
      <c r="A113" s="664">
        <v>97125</v>
      </c>
      <c r="B113" s="663" t="s">
        <v>3242</v>
      </c>
      <c r="C113" s="663" t="s">
        <v>5</v>
      </c>
      <c r="D113" s="665" t="s">
        <v>6121</v>
      </c>
      <c r="E113" s="663" t="s">
        <v>145</v>
      </c>
      <c r="F113" s="401"/>
      <c r="G113" s="401"/>
    </row>
    <row r="114" spans="1:7" ht="15">
      <c r="A114" s="664">
        <v>97126</v>
      </c>
      <c r="B114" s="663" t="s">
        <v>3243</v>
      </c>
      <c r="C114" s="663" t="s">
        <v>5</v>
      </c>
      <c r="D114" s="665" t="s">
        <v>5780</v>
      </c>
      <c r="E114" s="663" t="s">
        <v>145</v>
      </c>
      <c r="F114" s="401"/>
      <c r="G114" s="401"/>
    </row>
    <row r="115" spans="1:7" ht="15">
      <c r="A115" s="664">
        <v>102264</v>
      </c>
      <c r="B115" s="663" t="s">
        <v>13883</v>
      </c>
      <c r="C115" s="663" t="s">
        <v>5</v>
      </c>
      <c r="D115" s="665" t="s">
        <v>13985</v>
      </c>
      <c r="E115" s="663" t="s">
        <v>145</v>
      </c>
      <c r="F115" s="401"/>
      <c r="G115" s="401"/>
    </row>
    <row r="116" spans="1:7" ht="15">
      <c r="A116" s="664">
        <v>102265</v>
      </c>
      <c r="B116" s="663" t="s">
        <v>13884</v>
      </c>
      <c r="C116" s="663" t="s">
        <v>58</v>
      </c>
      <c r="D116" s="665" t="s">
        <v>18707</v>
      </c>
      <c r="E116" s="663" t="s">
        <v>145</v>
      </c>
      <c r="F116" s="401"/>
      <c r="G116" s="401"/>
    </row>
    <row r="117" spans="1:7" ht="15">
      <c r="A117" s="664">
        <v>102266</v>
      </c>
      <c r="B117" s="663" t="s">
        <v>13886</v>
      </c>
      <c r="C117" s="663" t="s">
        <v>58</v>
      </c>
      <c r="D117" s="665" t="s">
        <v>18708</v>
      </c>
      <c r="E117" s="663" t="s">
        <v>145</v>
      </c>
      <c r="F117" s="401"/>
      <c r="G117" s="401"/>
    </row>
    <row r="118" spans="1:7" ht="15">
      <c r="A118" s="664">
        <v>102267</v>
      </c>
      <c r="B118" s="663" t="s">
        <v>13887</v>
      </c>
      <c r="C118" s="663" t="s">
        <v>58</v>
      </c>
      <c r="D118" s="665" t="s">
        <v>18709</v>
      </c>
      <c r="E118" s="663" t="s">
        <v>145</v>
      </c>
      <c r="F118" s="401"/>
      <c r="G118" s="401"/>
    </row>
    <row r="119" spans="1:7" ht="15">
      <c r="A119" s="664">
        <v>102268</v>
      </c>
      <c r="B119" s="663" t="s">
        <v>13889</v>
      </c>
      <c r="C119" s="663" t="s">
        <v>58</v>
      </c>
      <c r="D119" s="665" t="s">
        <v>18710</v>
      </c>
      <c r="E119" s="663" t="s">
        <v>145</v>
      </c>
      <c r="F119" s="401"/>
      <c r="G119" s="401"/>
    </row>
    <row r="120" spans="1:7" ht="15">
      <c r="A120" s="664">
        <v>102269</v>
      </c>
      <c r="B120" s="663" t="s">
        <v>13891</v>
      </c>
      <c r="C120" s="663" t="s">
        <v>58</v>
      </c>
      <c r="D120" s="665" t="s">
        <v>18711</v>
      </c>
      <c r="E120" s="663" t="s">
        <v>145</v>
      </c>
      <c r="F120" s="401"/>
      <c r="G120" s="401"/>
    </row>
    <row r="121" spans="1:7" ht="15">
      <c r="A121" s="664">
        <v>92833</v>
      </c>
      <c r="B121" s="663" t="s">
        <v>216</v>
      </c>
      <c r="C121" s="663" t="s">
        <v>5</v>
      </c>
      <c r="D121" s="665" t="s">
        <v>18712</v>
      </c>
      <c r="E121" s="663" t="s">
        <v>145</v>
      </c>
      <c r="F121" s="401"/>
      <c r="G121" s="401"/>
    </row>
    <row r="122" spans="1:7" ht="15">
      <c r="A122" s="664">
        <v>92834</v>
      </c>
      <c r="B122" s="663" t="s">
        <v>217</v>
      </c>
      <c r="C122" s="663" t="s">
        <v>5</v>
      </c>
      <c r="D122" s="665" t="s">
        <v>15142</v>
      </c>
      <c r="E122" s="663" t="s">
        <v>145</v>
      </c>
      <c r="F122" s="401"/>
      <c r="G122" s="401"/>
    </row>
    <row r="123" spans="1:7" ht="15">
      <c r="A123" s="664">
        <v>92835</v>
      </c>
      <c r="B123" s="663" t="s">
        <v>218</v>
      </c>
      <c r="C123" s="663" t="s">
        <v>5</v>
      </c>
      <c r="D123" s="665" t="s">
        <v>18713</v>
      </c>
      <c r="E123" s="663" t="s">
        <v>145</v>
      </c>
      <c r="F123" s="401"/>
      <c r="G123" s="401"/>
    </row>
    <row r="124" spans="1:7" ht="15">
      <c r="A124" s="664">
        <v>92836</v>
      </c>
      <c r="B124" s="663" t="s">
        <v>219</v>
      </c>
      <c r="C124" s="663" t="s">
        <v>5</v>
      </c>
      <c r="D124" s="665" t="s">
        <v>14979</v>
      </c>
      <c r="E124" s="663" t="s">
        <v>145</v>
      </c>
      <c r="F124" s="401"/>
      <c r="G124" s="401"/>
    </row>
    <row r="125" spans="1:7" ht="15">
      <c r="A125" s="664">
        <v>92837</v>
      </c>
      <c r="B125" s="663" t="s">
        <v>220</v>
      </c>
      <c r="C125" s="663" t="s">
        <v>5</v>
      </c>
      <c r="D125" s="665" t="s">
        <v>18714</v>
      </c>
      <c r="E125" s="663" t="s">
        <v>145</v>
      </c>
      <c r="F125" s="401"/>
      <c r="G125" s="401"/>
    </row>
    <row r="126" spans="1:7" ht="15">
      <c r="A126" s="664">
        <v>92838</v>
      </c>
      <c r="B126" s="663" t="s">
        <v>221</v>
      </c>
      <c r="C126" s="663" t="s">
        <v>5</v>
      </c>
      <c r="D126" s="665" t="s">
        <v>8995</v>
      </c>
      <c r="E126" s="663" t="s">
        <v>145</v>
      </c>
      <c r="F126" s="401"/>
      <c r="G126" s="401"/>
    </row>
    <row r="127" spans="1:7" ht="15">
      <c r="A127" s="664">
        <v>92839</v>
      </c>
      <c r="B127" s="663" t="s">
        <v>222</v>
      </c>
      <c r="C127" s="663" t="s">
        <v>5</v>
      </c>
      <c r="D127" s="665" t="s">
        <v>18715</v>
      </c>
      <c r="E127" s="663" t="s">
        <v>145</v>
      </c>
      <c r="F127" s="401"/>
      <c r="G127" s="401"/>
    </row>
    <row r="128" spans="1:7" ht="15">
      <c r="A128" s="664">
        <v>92840</v>
      </c>
      <c r="B128" s="663" t="s">
        <v>223</v>
      </c>
      <c r="C128" s="663" t="s">
        <v>5</v>
      </c>
      <c r="D128" s="665" t="s">
        <v>15363</v>
      </c>
      <c r="E128" s="663" t="s">
        <v>145</v>
      </c>
      <c r="F128" s="401"/>
      <c r="G128" s="401"/>
    </row>
    <row r="129" spans="1:7" ht="15">
      <c r="A129" s="664">
        <v>92841</v>
      </c>
      <c r="B129" s="663" t="s">
        <v>224</v>
      </c>
      <c r="C129" s="663" t="s">
        <v>5</v>
      </c>
      <c r="D129" s="665" t="s">
        <v>18716</v>
      </c>
      <c r="E129" s="663" t="s">
        <v>145</v>
      </c>
      <c r="F129" s="401"/>
      <c r="G129" s="401"/>
    </row>
    <row r="130" spans="1:7" ht="15">
      <c r="A130" s="664">
        <v>92842</v>
      </c>
      <c r="B130" s="663" t="s">
        <v>225</v>
      </c>
      <c r="C130" s="663" t="s">
        <v>5</v>
      </c>
      <c r="D130" s="665" t="s">
        <v>18717</v>
      </c>
      <c r="E130" s="663" t="s">
        <v>145</v>
      </c>
      <c r="F130" s="401"/>
      <c r="G130" s="401"/>
    </row>
    <row r="131" spans="1:7" ht="15">
      <c r="A131" s="664">
        <v>92843</v>
      </c>
      <c r="B131" s="663" t="s">
        <v>10539</v>
      </c>
      <c r="C131" s="663" t="s">
        <v>5</v>
      </c>
      <c r="D131" s="665" t="s">
        <v>18718</v>
      </c>
      <c r="E131" s="663" t="s">
        <v>145</v>
      </c>
      <c r="F131" s="401"/>
      <c r="G131" s="401"/>
    </row>
    <row r="132" spans="1:7" ht="15">
      <c r="A132" s="664">
        <v>92844</v>
      </c>
      <c r="B132" s="663" t="s">
        <v>226</v>
      </c>
      <c r="C132" s="663" t="s">
        <v>5</v>
      </c>
      <c r="D132" s="665" t="s">
        <v>15183</v>
      </c>
      <c r="E132" s="663" t="s">
        <v>145</v>
      </c>
      <c r="F132" s="401"/>
      <c r="G132" s="401"/>
    </row>
    <row r="133" spans="1:7" ht="15">
      <c r="A133" s="664">
        <v>92845</v>
      </c>
      <c r="B133" s="663" t="s">
        <v>10540</v>
      </c>
      <c r="C133" s="663" t="s">
        <v>5</v>
      </c>
      <c r="D133" s="665" t="s">
        <v>18719</v>
      </c>
      <c r="E133" s="663" t="s">
        <v>145</v>
      </c>
      <c r="F133" s="401"/>
      <c r="G133" s="401"/>
    </row>
    <row r="134" spans="1:7" ht="15">
      <c r="A134" s="664">
        <v>92846</v>
      </c>
      <c r="B134" s="663" t="s">
        <v>227</v>
      </c>
      <c r="C134" s="663" t="s">
        <v>5</v>
      </c>
      <c r="D134" s="665" t="s">
        <v>12727</v>
      </c>
      <c r="E134" s="663" t="s">
        <v>145</v>
      </c>
      <c r="F134" s="401"/>
      <c r="G134" s="401"/>
    </row>
    <row r="135" spans="1:7" ht="15">
      <c r="A135" s="664">
        <v>92847</v>
      </c>
      <c r="B135" s="663" t="s">
        <v>228</v>
      </c>
      <c r="C135" s="663" t="s">
        <v>5</v>
      </c>
      <c r="D135" s="665" t="s">
        <v>18720</v>
      </c>
      <c r="E135" s="663" t="s">
        <v>145</v>
      </c>
      <c r="F135" s="401"/>
      <c r="G135" s="401"/>
    </row>
    <row r="136" spans="1:7" ht="15">
      <c r="A136" s="664">
        <v>92848</v>
      </c>
      <c r="B136" s="663" t="s">
        <v>229</v>
      </c>
      <c r="C136" s="663" t="s">
        <v>5</v>
      </c>
      <c r="D136" s="665" t="s">
        <v>12389</v>
      </c>
      <c r="E136" s="663" t="s">
        <v>145</v>
      </c>
      <c r="F136" s="401"/>
      <c r="G136" s="401"/>
    </row>
    <row r="137" spans="1:7" ht="15">
      <c r="A137" s="664">
        <v>92849</v>
      </c>
      <c r="B137" s="663" t="s">
        <v>230</v>
      </c>
      <c r="C137" s="663" t="s">
        <v>5</v>
      </c>
      <c r="D137" s="665" t="s">
        <v>18721</v>
      </c>
      <c r="E137" s="663" t="s">
        <v>145</v>
      </c>
      <c r="F137" s="401"/>
      <c r="G137" s="401"/>
    </row>
    <row r="138" spans="1:7" ht="15">
      <c r="A138" s="664">
        <v>92850</v>
      </c>
      <c r="B138" s="663" t="s">
        <v>231</v>
      </c>
      <c r="C138" s="663" t="s">
        <v>5</v>
      </c>
      <c r="D138" s="665" t="s">
        <v>5057</v>
      </c>
      <c r="E138" s="663" t="s">
        <v>145</v>
      </c>
      <c r="F138" s="401"/>
      <c r="G138" s="401"/>
    </row>
    <row r="139" spans="1:7" ht="15">
      <c r="A139" s="664">
        <v>92851</v>
      </c>
      <c r="B139" s="663" t="s">
        <v>232</v>
      </c>
      <c r="C139" s="663" t="s">
        <v>5</v>
      </c>
      <c r="D139" s="665" t="s">
        <v>18722</v>
      </c>
      <c r="E139" s="663" t="s">
        <v>145</v>
      </c>
      <c r="F139" s="401"/>
      <c r="G139" s="401"/>
    </row>
    <row r="140" spans="1:7" ht="15">
      <c r="A140" s="664">
        <v>92852</v>
      </c>
      <c r="B140" s="663" t="s">
        <v>233</v>
      </c>
      <c r="C140" s="663" t="s">
        <v>5</v>
      </c>
      <c r="D140" s="665" t="s">
        <v>14118</v>
      </c>
      <c r="E140" s="663" t="s">
        <v>145</v>
      </c>
      <c r="F140" s="401"/>
      <c r="G140" s="401"/>
    </row>
    <row r="141" spans="1:7" ht="15">
      <c r="A141" s="664">
        <v>92853</v>
      </c>
      <c r="B141" s="663" t="s">
        <v>234</v>
      </c>
      <c r="C141" s="663" t="s">
        <v>5</v>
      </c>
      <c r="D141" s="665" t="s">
        <v>18723</v>
      </c>
      <c r="E141" s="663" t="s">
        <v>145</v>
      </c>
      <c r="F141" s="401"/>
      <c r="G141" s="401"/>
    </row>
    <row r="142" spans="1:7" ht="15">
      <c r="A142" s="664">
        <v>92854</v>
      </c>
      <c r="B142" s="663" t="s">
        <v>235</v>
      </c>
      <c r="C142" s="663" t="s">
        <v>5</v>
      </c>
      <c r="D142" s="665" t="s">
        <v>15024</v>
      </c>
      <c r="E142" s="663" t="s">
        <v>145</v>
      </c>
      <c r="F142" s="401"/>
      <c r="G142" s="401"/>
    </row>
    <row r="143" spans="1:7" ht="15">
      <c r="A143" s="664">
        <v>92855</v>
      </c>
      <c r="B143" s="663" t="s">
        <v>236</v>
      </c>
      <c r="C143" s="663" t="s">
        <v>5</v>
      </c>
      <c r="D143" s="665" t="s">
        <v>18724</v>
      </c>
      <c r="E143" s="663" t="s">
        <v>145</v>
      </c>
      <c r="F143" s="401"/>
      <c r="G143" s="401"/>
    </row>
    <row r="144" spans="1:7" ht="15">
      <c r="A144" s="664">
        <v>92856</v>
      </c>
      <c r="B144" s="663" t="s">
        <v>237</v>
      </c>
      <c r="C144" s="663" t="s">
        <v>5</v>
      </c>
      <c r="D144" s="665" t="s">
        <v>16379</v>
      </c>
      <c r="E144" s="663" t="s">
        <v>145</v>
      </c>
      <c r="F144" s="401"/>
      <c r="G144" s="401"/>
    </row>
    <row r="145" spans="1:7" ht="15">
      <c r="A145" s="664">
        <v>92857</v>
      </c>
      <c r="B145" s="663" t="s">
        <v>238</v>
      </c>
      <c r="C145" s="663" t="s">
        <v>5</v>
      </c>
      <c r="D145" s="665" t="s">
        <v>15761</v>
      </c>
      <c r="E145" s="663" t="s">
        <v>145</v>
      </c>
      <c r="F145" s="401"/>
      <c r="G145" s="401"/>
    </row>
    <row r="146" spans="1:7" ht="15">
      <c r="A146" s="664">
        <v>92858</v>
      </c>
      <c r="B146" s="663" t="s">
        <v>239</v>
      </c>
      <c r="C146" s="663" t="s">
        <v>5</v>
      </c>
      <c r="D146" s="665" t="s">
        <v>18725</v>
      </c>
      <c r="E146" s="663" t="s">
        <v>145</v>
      </c>
      <c r="F146" s="401"/>
      <c r="G146" s="401"/>
    </row>
    <row r="147" spans="1:7" ht="15">
      <c r="A147" s="664">
        <v>92859</v>
      </c>
      <c r="B147" s="663" t="s">
        <v>10541</v>
      </c>
      <c r="C147" s="663" t="s">
        <v>5</v>
      </c>
      <c r="D147" s="665" t="s">
        <v>18726</v>
      </c>
      <c r="E147" s="663" t="s">
        <v>145</v>
      </c>
      <c r="F147" s="401"/>
      <c r="G147" s="401"/>
    </row>
    <row r="148" spans="1:7" ht="15">
      <c r="A148" s="664">
        <v>92860</v>
      </c>
      <c r="B148" s="663" t="s">
        <v>240</v>
      </c>
      <c r="C148" s="663" t="s">
        <v>5</v>
      </c>
      <c r="D148" s="665" t="s">
        <v>18727</v>
      </c>
      <c r="E148" s="663" t="s">
        <v>145</v>
      </c>
      <c r="F148" s="401"/>
      <c r="G148" s="401"/>
    </row>
    <row r="149" spans="1:7" ht="15">
      <c r="A149" s="664">
        <v>92861</v>
      </c>
      <c r="B149" s="663" t="s">
        <v>10542</v>
      </c>
      <c r="C149" s="663" t="s">
        <v>5</v>
      </c>
      <c r="D149" s="665" t="s">
        <v>18728</v>
      </c>
      <c r="E149" s="663" t="s">
        <v>145</v>
      </c>
      <c r="F149" s="401"/>
      <c r="G149" s="401"/>
    </row>
    <row r="150" spans="1:7" ht="15">
      <c r="A150" s="664">
        <v>92862</v>
      </c>
      <c r="B150" s="663" t="s">
        <v>241</v>
      </c>
      <c r="C150" s="663" t="s">
        <v>5</v>
      </c>
      <c r="D150" s="665" t="s">
        <v>18729</v>
      </c>
      <c r="E150" s="663" t="s">
        <v>145</v>
      </c>
      <c r="F150" s="401"/>
      <c r="G150" s="401"/>
    </row>
    <row r="151" spans="1:7" ht="15">
      <c r="A151" s="664">
        <v>92863</v>
      </c>
      <c r="B151" s="663" t="s">
        <v>242</v>
      </c>
      <c r="C151" s="663" t="s">
        <v>5</v>
      </c>
      <c r="D151" s="665" t="s">
        <v>18730</v>
      </c>
      <c r="E151" s="663" t="s">
        <v>145</v>
      </c>
      <c r="F151" s="401"/>
      <c r="G151" s="401"/>
    </row>
    <row r="152" spans="1:7" ht="15">
      <c r="A152" s="664">
        <v>92864</v>
      </c>
      <c r="B152" s="663" t="s">
        <v>243</v>
      </c>
      <c r="C152" s="663" t="s">
        <v>5</v>
      </c>
      <c r="D152" s="665" t="s">
        <v>18731</v>
      </c>
      <c r="E152" s="663" t="s">
        <v>145</v>
      </c>
      <c r="F152" s="401"/>
      <c r="G152" s="401"/>
    </row>
    <row r="153" spans="1:7" ht="15">
      <c r="A153" s="664">
        <v>92210</v>
      </c>
      <c r="B153" s="663" t="s">
        <v>201</v>
      </c>
      <c r="C153" s="663" t="s">
        <v>5</v>
      </c>
      <c r="D153" s="665" t="s">
        <v>14066</v>
      </c>
      <c r="E153" s="663" t="s">
        <v>145</v>
      </c>
      <c r="F153" s="401"/>
      <c r="G153" s="401"/>
    </row>
    <row r="154" spans="1:7" ht="15">
      <c r="A154" s="664">
        <v>92211</v>
      </c>
      <c r="B154" s="663" t="s">
        <v>244</v>
      </c>
      <c r="C154" s="663" t="s">
        <v>5</v>
      </c>
      <c r="D154" s="665" t="s">
        <v>18732</v>
      </c>
      <c r="E154" s="663" t="s">
        <v>145</v>
      </c>
      <c r="F154" s="401"/>
      <c r="G154" s="401"/>
    </row>
    <row r="155" spans="1:7" ht="15">
      <c r="A155" s="664">
        <v>92212</v>
      </c>
      <c r="B155" s="663" t="s">
        <v>245</v>
      </c>
      <c r="C155" s="663" t="s">
        <v>5</v>
      </c>
      <c r="D155" s="665" t="s">
        <v>18733</v>
      </c>
      <c r="E155" s="663" t="s">
        <v>145</v>
      </c>
      <c r="F155" s="401"/>
      <c r="G155" s="401"/>
    </row>
    <row r="156" spans="1:7" ht="15">
      <c r="A156" s="664">
        <v>92213</v>
      </c>
      <c r="B156" s="663" t="s">
        <v>246</v>
      </c>
      <c r="C156" s="663" t="s">
        <v>5</v>
      </c>
      <c r="D156" s="665" t="s">
        <v>18734</v>
      </c>
      <c r="E156" s="663" t="s">
        <v>145</v>
      </c>
      <c r="F156" s="401"/>
      <c r="G156" s="401"/>
    </row>
    <row r="157" spans="1:7" ht="15">
      <c r="A157" s="664">
        <v>92214</v>
      </c>
      <c r="B157" s="663" t="s">
        <v>247</v>
      </c>
      <c r="C157" s="663" t="s">
        <v>5</v>
      </c>
      <c r="D157" s="665" t="s">
        <v>18735</v>
      </c>
      <c r="E157" s="663" t="s">
        <v>145</v>
      </c>
      <c r="F157" s="401"/>
      <c r="G157" s="401"/>
    </row>
    <row r="158" spans="1:7" ht="15">
      <c r="A158" s="664">
        <v>92215</v>
      </c>
      <c r="B158" s="663" t="s">
        <v>248</v>
      </c>
      <c r="C158" s="663" t="s">
        <v>5</v>
      </c>
      <c r="D158" s="665" t="s">
        <v>18736</v>
      </c>
      <c r="E158" s="663" t="s">
        <v>145</v>
      </c>
      <c r="F158" s="401"/>
      <c r="G158" s="401"/>
    </row>
    <row r="159" spans="1:7" ht="15">
      <c r="A159" s="664">
        <v>92216</v>
      </c>
      <c r="B159" s="663" t="s">
        <v>249</v>
      </c>
      <c r="C159" s="663" t="s">
        <v>5</v>
      </c>
      <c r="D159" s="665" t="s">
        <v>18737</v>
      </c>
      <c r="E159" s="663" t="s">
        <v>145</v>
      </c>
      <c r="F159" s="401"/>
      <c r="G159" s="401"/>
    </row>
    <row r="160" spans="1:7" ht="15">
      <c r="A160" s="664">
        <v>92219</v>
      </c>
      <c r="B160" s="663" t="s">
        <v>250</v>
      </c>
      <c r="C160" s="663" t="s">
        <v>5</v>
      </c>
      <c r="D160" s="665" t="s">
        <v>18738</v>
      </c>
      <c r="E160" s="663" t="s">
        <v>145</v>
      </c>
      <c r="F160" s="401"/>
      <c r="G160" s="401"/>
    </row>
    <row r="161" spans="1:7" ht="15">
      <c r="A161" s="664">
        <v>92220</v>
      </c>
      <c r="B161" s="663" t="s">
        <v>251</v>
      </c>
      <c r="C161" s="663" t="s">
        <v>5</v>
      </c>
      <c r="D161" s="665" t="s">
        <v>18739</v>
      </c>
      <c r="E161" s="663" t="s">
        <v>145</v>
      </c>
      <c r="F161" s="401"/>
      <c r="G161" s="401"/>
    </row>
    <row r="162" spans="1:7" ht="15">
      <c r="A162" s="664">
        <v>92221</v>
      </c>
      <c r="B162" s="663" t="s">
        <v>252</v>
      </c>
      <c r="C162" s="663" t="s">
        <v>5</v>
      </c>
      <c r="D162" s="665" t="s">
        <v>18740</v>
      </c>
      <c r="E162" s="663" t="s">
        <v>145</v>
      </c>
      <c r="F162" s="401"/>
      <c r="G162" s="401"/>
    </row>
    <row r="163" spans="1:7" ht="15">
      <c r="A163" s="664">
        <v>92222</v>
      </c>
      <c r="B163" s="663" t="s">
        <v>253</v>
      </c>
      <c r="C163" s="663" t="s">
        <v>5</v>
      </c>
      <c r="D163" s="665" t="s">
        <v>18741</v>
      </c>
      <c r="E163" s="663" t="s">
        <v>145</v>
      </c>
      <c r="F163" s="401"/>
      <c r="G163" s="401"/>
    </row>
    <row r="164" spans="1:7" ht="15">
      <c r="A164" s="664">
        <v>92223</v>
      </c>
      <c r="B164" s="663" t="s">
        <v>254</v>
      </c>
      <c r="C164" s="663" t="s">
        <v>5</v>
      </c>
      <c r="D164" s="665" t="s">
        <v>18742</v>
      </c>
      <c r="E164" s="663" t="s">
        <v>145</v>
      </c>
      <c r="F164" s="401"/>
      <c r="G164" s="401"/>
    </row>
    <row r="165" spans="1:7" ht="15">
      <c r="A165" s="664">
        <v>92224</v>
      </c>
      <c r="B165" s="663" t="s">
        <v>255</v>
      </c>
      <c r="C165" s="663" t="s">
        <v>5</v>
      </c>
      <c r="D165" s="665" t="s">
        <v>18743</v>
      </c>
      <c r="E165" s="663" t="s">
        <v>145</v>
      </c>
      <c r="F165" s="401"/>
      <c r="G165" s="401"/>
    </row>
    <row r="166" spans="1:7" ht="15">
      <c r="A166" s="664">
        <v>92226</v>
      </c>
      <c r="B166" s="663" t="s">
        <v>256</v>
      </c>
      <c r="C166" s="663" t="s">
        <v>5</v>
      </c>
      <c r="D166" s="665" t="s">
        <v>18744</v>
      </c>
      <c r="E166" s="663" t="s">
        <v>145</v>
      </c>
      <c r="F166" s="401"/>
      <c r="G166" s="401"/>
    </row>
    <row r="167" spans="1:7" ht="15">
      <c r="A167" s="664">
        <v>92808</v>
      </c>
      <c r="B167" s="663" t="s">
        <v>257</v>
      </c>
      <c r="C167" s="663" t="s">
        <v>5</v>
      </c>
      <c r="D167" s="665" t="s">
        <v>15130</v>
      </c>
      <c r="E167" s="663" t="s">
        <v>145</v>
      </c>
      <c r="F167" s="401"/>
      <c r="G167" s="401"/>
    </row>
    <row r="168" spans="1:7" ht="15">
      <c r="A168" s="664">
        <v>92809</v>
      </c>
      <c r="B168" s="663" t="s">
        <v>258</v>
      </c>
      <c r="C168" s="663" t="s">
        <v>5</v>
      </c>
      <c r="D168" s="665" t="s">
        <v>18291</v>
      </c>
      <c r="E168" s="663" t="s">
        <v>145</v>
      </c>
      <c r="F168" s="401"/>
      <c r="G168" s="401"/>
    </row>
    <row r="169" spans="1:7" ht="15">
      <c r="A169" s="664">
        <v>92810</v>
      </c>
      <c r="B169" s="663" t="s">
        <v>259</v>
      </c>
      <c r="C169" s="663" t="s">
        <v>5</v>
      </c>
      <c r="D169" s="665" t="s">
        <v>18745</v>
      </c>
      <c r="E169" s="663" t="s">
        <v>145</v>
      </c>
      <c r="F169" s="401"/>
      <c r="G169" s="401"/>
    </row>
    <row r="170" spans="1:7" ht="15">
      <c r="A170" s="664">
        <v>92811</v>
      </c>
      <c r="B170" s="663" t="s">
        <v>260</v>
      </c>
      <c r="C170" s="663" t="s">
        <v>5</v>
      </c>
      <c r="D170" s="665" t="s">
        <v>18746</v>
      </c>
      <c r="E170" s="663" t="s">
        <v>145</v>
      </c>
      <c r="F170" s="401"/>
      <c r="G170" s="401"/>
    </row>
    <row r="171" spans="1:7" ht="15">
      <c r="A171" s="664">
        <v>92812</v>
      </c>
      <c r="B171" s="663" t="s">
        <v>261</v>
      </c>
      <c r="C171" s="663" t="s">
        <v>5</v>
      </c>
      <c r="D171" s="665" t="s">
        <v>18747</v>
      </c>
      <c r="E171" s="663" t="s">
        <v>145</v>
      </c>
      <c r="F171" s="401"/>
      <c r="G171" s="401"/>
    </row>
    <row r="172" spans="1:7" ht="15">
      <c r="A172" s="664">
        <v>92813</v>
      </c>
      <c r="B172" s="663" t="s">
        <v>262</v>
      </c>
      <c r="C172" s="663" t="s">
        <v>5</v>
      </c>
      <c r="D172" s="665" t="s">
        <v>18748</v>
      </c>
      <c r="E172" s="663" t="s">
        <v>145</v>
      </c>
      <c r="F172" s="401"/>
      <c r="G172" s="401"/>
    </row>
    <row r="173" spans="1:7" ht="15">
      <c r="A173" s="664">
        <v>92814</v>
      </c>
      <c r="B173" s="663" t="s">
        <v>263</v>
      </c>
      <c r="C173" s="663" t="s">
        <v>5</v>
      </c>
      <c r="D173" s="665" t="s">
        <v>18749</v>
      </c>
      <c r="E173" s="663" t="s">
        <v>145</v>
      </c>
      <c r="F173" s="401"/>
      <c r="G173" s="401"/>
    </row>
    <row r="174" spans="1:7" ht="15">
      <c r="A174" s="664">
        <v>92815</v>
      </c>
      <c r="B174" s="663" t="s">
        <v>264</v>
      </c>
      <c r="C174" s="663" t="s">
        <v>5</v>
      </c>
      <c r="D174" s="665" t="s">
        <v>12829</v>
      </c>
      <c r="E174" s="663" t="s">
        <v>145</v>
      </c>
      <c r="F174" s="401"/>
      <c r="G174" s="401"/>
    </row>
    <row r="175" spans="1:7" ht="15">
      <c r="A175" s="664">
        <v>92816</v>
      </c>
      <c r="B175" s="663" t="s">
        <v>265</v>
      </c>
      <c r="C175" s="663" t="s">
        <v>5</v>
      </c>
      <c r="D175" s="665" t="s">
        <v>18750</v>
      </c>
      <c r="E175" s="663" t="s">
        <v>145</v>
      </c>
      <c r="F175" s="401"/>
      <c r="G175" s="401"/>
    </row>
    <row r="176" spans="1:7" ht="15">
      <c r="A176" s="664">
        <v>92817</v>
      </c>
      <c r="B176" s="663" t="s">
        <v>266</v>
      </c>
      <c r="C176" s="663" t="s">
        <v>5</v>
      </c>
      <c r="D176" s="665" t="s">
        <v>18751</v>
      </c>
      <c r="E176" s="663" t="s">
        <v>145</v>
      </c>
      <c r="F176" s="401"/>
      <c r="G176" s="401"/>
    </row>
    <row r="177" spans="1:7" ht="15">
      <c r="A177" s="664">
        <v>92818</v>
      </c>
      <c r="B177" s="663" t="s">
        <v>267</v>
      </c>
      <c r="C177" s="663" t="s">
        <v>5</v>
      </c>
      <c r="D177" s="665" t="s">
        <v>18752</v>
      </c>
      <c r="E177" s="663" t="s">
        <v>145</v>
      </c>
      <c r="F177" s="401"/>
      <c r="G177" s="401"/>
    </row>
    <row r="178" spans="1:7" ht="15">
      <c r="A178" s="664">
        <v>92819</v>
      </c>
      <c r="B178" s="663" t="s">
        <v>268</v>
      </c>
      <c r="C178" s="663" t="s">
        <v>5</v>
      </c>
      <c r="D178" s="665" t="s">
        <v>18753</v>
      </c>
      <c r="E178" s="663" t="s">
        <v>145</v>
      </c>
      <c r="F178" s="401"/>
      <c r="G178" s="401"/>
    </row>
    <row r="179" spans="1:7" ht="15">
      <c r="A179" s="664">
        <v>92820</v>
      </c>
      <c r="B179" s="663" t="s">
        <v>269</v>
      </c>
      <c r="C179" s="663" t="s">
        <v>5</v>
      </c>
      <c r="D179" s="665" t="s">
        <v>16541</v>
      </c>
      <c r="E179" s="663" t="s">
        <v>145</v>
      </c>
      <c r="F179" s="401"/>
      <c r="G179" s="401"/>
    </row>
    <row r="180" spans="1:7" ht="15">
      <c r="A180" s="664">
        <v>92821</v>
      </c>
      <c r="B180" s="663" t="s">
        <v>270</v>
      </c>
      <c r="C180" s="663" t="s">
        <v>5</v>
      </c>
      <c r="D180" s="665" t="s">
        <v>18754</v>
      </c>
      <c r="E180" s="663" t="s">
        <v>145</v>
      </c>
      <c r="F180" s="401"/>
      <c r="G180" s="401"/>
    </row>
    <row r="181" spans="1:7" ht="15">
      <c r="A181" s="664">
        <v>92822</v>
      </c>
      <c r="B181" s="663" t="s">
        <v>271</v>
      </c>
      <c r="C181" s="663" t="s">
        <v>5</v>
      </c>
      <c r="D181" s="665" t="s">
        <v>15114</v>
      </c>
      <c r="E181" s="663" t="s">
        <v>145</v>
      </c>
      <c r="F181" s="401"/>
      <c r="G181" s="401"/>
    </row>
    <row r="182" spans="1:7" ht="15">
      <c r="A182" s="664">
        <v>92824</v>
      </c>
      <c r="B182" s="663" t="s">
        <v>272</v>
      </c>
      <c r="C182" s="663" t="s">
        <v>5</v>
      </c>
      <c r="D182" s="665" t="s">
        <v>18755</v>
      </c>
      <c r="E182" s="663" t="s">
        <v>145</v>
      </c>
      <c r="F182" s="401"/>
      <c r="G182" s="401"/>
    </row>
    <row r="183" spans="1:7" ht="15">
      <c r="A183" s="664">
        <v>92825</v>
      </c>
      <c r="B183" s="663" t="s">
        <v>273</v>
      </c>
      <c r="C183" s="663" t="s">
        <v>5</v>
      </c>
      <c r="D183" s="665" t="s">
        <v>18756</v>
      </c>
      <c r="E183" s="663" t="s">
        <v>145</v>
      </c>
      <c r="F183" s="401"/>
      <c r="G183" s="401"/>
    </row>
    <row r="184" spans="1:7" ht="15">
      <c r="A184" s="664">
        <v>92826</v>
      </c>
      <c r="B184" s="663" t="s">
        <v>274</v>
      </c>
      <c r="C184" s="663" t="s">
        <v>5</v>
      </c>
      <c r="D184" s="665" t="s">
        <v>18757</v>
      </c>
      <c r="E184" s="663" t="s">
        <v>145</v>
      </c>
      <c r="F184" s="401"/>
      <c r="G184" s="401"/>
    </row>
    <row r="185" spans="1:7" ht="15">
      <c r="A185" s="664">
        <v>92827</v>
      </c>
      <c r="B185" s="663" t="s">
        <v>275</v>
      </c>
      <c r="C185" s="663" t="s">
        <v>5</v>
      </c>
      <c r="D185" s="665" t="s">
        <v>18758</v>
      </c>
      <c r="E185" s="663" t="s">
        <v>145</v>
      </c>
      <c r="F185" s="401"/>
      <c r="G185" s="401"/>
    </row>
    <row r="186" spans="1:7" ht="15">
      <c r="A186" s="664">
        <v>92828</v>
      </c>
      <c r="B186" s="663" t="s">
        <v>276</v>
      </c>
      <c r="C186" s="663" t="s">
        <v>5</v>
      </c>
      <c r="D186" s="665" t="s">
        <v>18030</v>
      </c>
      <c r="E186" s="663" t="s">
        <v>145</v>
      </c>
      <c r="F186" s="401"/>
      <c r="G186" s="401"/>
    </row>
    <row r="187" spans="1:7" ht="15">
      <c r="A187" s="664">
        <v>92829</v>
      </c>
      <c r="B187" s="663" t="s">
        <v>277</v>
      </c>
      <c r="C187" s="663" t="s">
        <v>5</v>
      </c>
      <c r="D187" s="665" t="s">
        <v>18759</v>
      </c>
      <c r="E187" s="663" t="s">
        <v>145</v>
      </c>
      <c r="F187" s="401"/>
      <c r="G187" s="401"/>
    </row>
    <row r="188" spans="1:7" ht="15">
      <c r="A188" s="664">
        <v>92830</v>
      </c>
      <c r="B188" s="663" t="s">
        <v>278</v>
      </c>
      <c r="C188" s="663" t="s">
        <v>5</v>
      </c>
      <c r="D188" s="665" t="s">
        <v>18760</v>
      </c>
      <c r="E188" s="663" t="s">
        <v>145</v>
      </c>
      <c r="F188" s="401"/>
      <c r="G188" s="401"/>
    </row>
    <row r="189" spans="1:7" ht="15">
      <c r="A189" s="664">
        <v>92831</v>
      </c>
      <c r="B189" s="663" t="s">
        <v>279</v>
      </c>
      <c r="C189" s="663" t="s">
        <v>5</v>
      </c>
      <c r="D189" s="665" t="s">
        <v>18761</v>
      </c>
      <c r="E189" s="663" t="s">
        <v>145</v>
      </c>
      <c r="F189" s="401"/>
      <c r="G189" s="401"/>
    </row>
    <row r="190" spans="1:7" ht="15">
      <c r="A190" s="664">
        <v>92832</v>
      </c>
      <c r="B190" s="663" t="s">
        <v>280</v>
      </c>
      <c r="C190" s="663" t="s">
        <v>5</v>
      </c>
      <c r="D190" s="665" t="s">
        <v>18762</v>
      </c>
      <c r="E190" s="663" t="s">
        <v>145</v>
      </c>
      <c r="F190" s="401"/>
      <c r="G190" s="401"/>
    </row>
    <row r="191" spans="1:7" ht="15">
      <c r="A191" s="664">
        <v>95565</v>
      </c>
      <c r="B191" s="663" t="s">
        <v>200</v>
      </c>
      <c r="C191" s="663" t="s">
        <v>5</v>
      </c>
      <c r="D191" s="665" t="s">
        <v>18763</v>
      </c>
      <c r="E191" s="663" t="s">
        <v>145</v>
      </c>
      <c r="F191" s="401"/>
      <c r="G191" s="401"/>
    </row>
    <row r="192" spans="1:7" ht="15">
      <c r="A192" s="664">
        <v>95566</v>
      </c>
      <c r="B192" s="663" t="s">
        <v>281</v>
      </c>
      <c r="C192" s="663" t="s">
        <v>5</v>
      </c>
      <c r="D192" s="665" t="s">
        <v>15927</v>
      </c>
      <c r="E192" s="663" t="s">
        <v>145</v>
      </c>
      <c r="F192" s="401"/>
      <c r="G192" s="401"/>
    </row>
    <row r="193" spans="1:7" ht="15">
      <c r="A193" s="664">
        <v>95567</v>
      </c>
      <c r="B193" s="663" t="s">
        <v>282</v>
      </c>
      <c r="C193" s="663" t="s">
        <v>5</v>
      </c>
      <c r="D193" s="665" t="s">
        <v>15720</v>
      </c>
      <c r="E193" s="663" t="s">
        <v>145</v>
      </c>
      <c r="F193" s="401"/>
      <c r="G193" s="401"/>
    </row>
    <row r="194" spans="1:7" ht="15">
      <c r="A194" s="664">
        <v>95568</v>
      </c>
      <c r="B194" s="663" t="s">
        <v>283</v>
      </c>
      <c r="C194" s="663" t="s">
        <v>5</v>
      </c>
      <c r="D194" s="665" t="s">
        <v>18764</v>
      </c>
      <c r="E194" s="663" t="s">
        <v>145</v>
      </c>
      <c r="F194" s="401"/>
      <c r="G194" s="401"/>
    </row>
    <row r="195" spans="1:7" ht="15">
      <c r="A195" s="664">
        <v>95569</v>
      </c>
      <c r="B195" s="663" t="s">
        <v>284</v>
      </c>
      <c r="C195" s="663" t="s">
        <v>5</v>
      </c>
      <c r="D195" s="665" t="s">
        <v>18765</v>
      </c>
      <c r="E195" s="663" t="s">
        <v>145</v>
      </c>
      <c r="F195" s="401"/>
      <c r="G195" s="401"/>
    </row>
    <row r="196" spans="1:7" ht="15">
      <c r="A196" s="664">
        <v>95570</v>
      </c>
      <c r="B196" s="663" t="s">
        <v>285</v>
      </c>
      <c r="C196" s="663" t="s">
        <v>5</v>
      </c>
      <c r="D196" s="665" t="s">
        <v>15210</v>
      </c>
      <c r="E196" s="663" t="s">
        <v>145</v>
      </c>
      <c r="F196" s="401"/>
      <c r="G196" s="401"/>
    </row>
    <row r="197" spans="1:7" ht="15">
      <c r="A197" s="664">
        <v>95571</v>
      </c>
      <c r="B197" s="663" t="s">
        <v>286</v>
      </c>
      <c r="C197" s="663" t="s">
        <v>5</v>
      </c>
      <c r="D197" s="665" t="s">
        <v>18766</v>
      </c>
      <c r="E197" s="663" t="s">
        <v>145</v>
      </c>
      <c r="F197" s="401"/>
      <c r="G197" s="401"/>
    </row>
    <row r="198" spans="1:7" ht="15">
      <c r="A198" s="664">
        <v>95572</v>
      </c>
      <c r="B198" s="663" t="s">
        <v>287</v>
      </c>
      <c r="C198" s="663" t="s">
        <v>5</v>
      </c>
      <c r="D198" s="665" t="s">
        <v>18767</v>
      </c>
      <c r="E198" s="663" t="s">
        <v>145</v>
      </c>
      <c r="F198" s="401"/>
      <c r="G198" s="401"/>
    </row>
    <row r="199" spans="1:7" ht="15">
      <c r="A199" s="664">
        <v>97127</v>
      </c>
      <c r="B199" s="663" t="s">
        <v>3244</v>
      </c>
      <c r="C199" s="663" t="s">
        <v>5</v>
      </c>
      <c r="D199" s="665" t="s">
        <v>12800</v>
      </c>
      <c r="E199" s="663" t="s">
        <v>145</v>
      </c>
      <c r="F199" s="401"/>
      <c r="G199" s="401"/>
    </row>
    <row r="200" spans="1:7" ht="15">
      <c r="A200" s="664">
        <v>97128</v>
      </c>
      <c r="B200" s="663" t="s">
        <v>3245</v>
      </c>
      <c r="C200" s="663" t="s">
        <v>5</v>
      </c>
      <c r="D200" s="665" t="s">
        <v>3868</v>
      </c>
      <c r="E200" s="663" t="s">
        <v>145</v>
      </c>
      <c r="F200" s="401"/>
      <c r="G200" s="401"/>
    </row>
    <row r="201" spans="1:7" ht="15">
      <c r="A201" s="664">
        <v>97129</v>
      </c>
      <c r="B201" s="663" t="s">
        <v>3246</v>
      </c>
      <c r="C201" s="663" t="s">
        <v>5</v>
      </c>
      <c r="D201" s="665" t="s">
        <v>18768</v>
      </c>
      <c r="E201" s="663" t="s">
        <v>145</v>
      </c>
      <c r="F201" s="401"/>
      <c r="G201" s="401"/>
    </row>
    <row r="202" spans="1:7" ht="15">
      <c r="A202" s="664">
        <v>97130</v>
      </c>
      <c r="B202" s="663" t="s">
        <v>3247</v>
      </c>
      <c r="C202" s="663" t="s">
        <v>5</v>
      </c>
      <c r="D202" s="665" t="s">
        <v>5989</v>
      </c>
      <c r="E202" s="663" t="s">
        <v>145</v>
      </c>
      <c r="F202" s="401"/>
      <c r="G202" s="401"/>
    </row>
    <row r="203" spans="1:7" ht="15">
      <c r="A203" s="664">
        <v>97131</v>
      </c>
      <c r="B203" s="663" t="s">
        <v>3248</v>
      </c>
      <c r="C203" s="663" t="s">
        <v>5</v>
      </c>
      <c r="D203" s="665" t="s">
        <v>18502</v>
      </c>
      <c r="E203" s="663" t="s">
        <v>145</v>
      </c>
      <c r="F203" s="401"/>
      <c r="G203" s="401"/>
    </row>
    <row r="204" spans="1:7" ht="15">
      <c r="A204" s="664">
        <v>97132</v>
      </c>
      <c r="B204" s="663" t="s">
        <v>3249</v>
      </c>
      <c r="C204" s="663" t="s">
        <v>5</v>
      </c>
      <c r="D204" s="665" t="s">
        <v>15331</v>
      </c>
      <c r="E204" s="663" t="s">
        <v>145</v>
      </c>
      <c r="F204" s="401"/>
      <c r="G204" s="401"/>
    </row>
    <row r="205" spans="1:7" ht="15">
      <c r="A205" s="664">
        <v>97133</v>
      </c>
      <c r="B205" s="663" t="s">
        <v>3250</v>
      </c>
      <c r="C205" s="663" t="s">
        <v>5</v>
      </c>
      <c r="D205" s="665" t="s">
        <v>12743</v>
      </c>
      <c r="E205" s="663" t="s">
        <v>145</v>
      </c>
      <c r="F205" s="401"/>
      <c r="G205" s="401"/>
    </row>
    <row r="206" spans="1:7" ht="15">
      <c r="A206" s="664">
        <v>97134</v>
      </c>
      <c r="B206" s="663" t="s">
        <v>3251</v>
      </c>
      <c r="C206" s="663" t="s">
        <v>5</v>
      </c>
      <c r="D206" s="665" t="s">
        <v>9179</v>
      </c>
      <c r="E206" s="663" t="s">
        <v>145</v>
      </c>
      <c r="F206" s="401"/>
      <c r="G206" s="401"/>
    </row>
    <row r="207" spans="1:7" ht="15">
      <c r="A207" s="664">
        <v>97135</v>
      </c>
      <c r="B207" s="663" t="s">
        <v>3252</v>
      </c>
      <c r="C207" s="663" t="s">
        <v>5</v>
      </c>
      <c r="D207" s="665" t="s">
        <v>12381</v>
      </c>
      <c r="E207" s="663" t="s">
        <v>145</v>
      </c>
      <c r="F207" s="401"/>
      <c r="G207" s="401"/>
    </row>
    <row r="208" spans="1:7" ht="15">
      <c r="A208" s="664">
        <v>97136</v>
      </c>
      <c r="B208" s="663" t="s">
        <v>3253</v>
      </c>
      <c r="C208" s="663" t="s">
        <v>5</v>
      </c>
      <c r="D208" s="665" t="s">
        <v>8877</v>
      </c>
      <c r="E208" s="663" t="s">
        <v>145</v>
      </c>
      <c r="F208" s="401"/>
      <c r="G208" s="401"/>
    </row>
    <row r="209" spans="1:7" ht="15">
      <c r="A209" s="664">
        <v>97137</v>
      </c>
      <c r="B209" s="663" t="s">
        <v>3254</v>
      </c>
      <c r="C209" s="663" t="s">
        <v>5</v>
      </c>
      <c r="D209" s="665" t="s">
        <v>8902</v>
      </c>
      <c r="E209" s="663" t="s">
        <v>145</v>
      </c>
      <c r="F209" s="401"/>
      <c r="G209" s="401"/>
    </row>
    <row r="210" spans="1:7" ht="15">
      <c r="A210" s="664">
        <v>97138</v>
      </c>
      <c r="B210" s="663" t="s">
        <v>3255</v>
      </c>
      <c r="C210" s="663" t="s">
        <v>5</v>
      </c>
      <c r="D210" s="665" t="s">
        <v>15725</v>
      </c>
      <c r="E210" s="663" t="s">
        <v>145</v>
      </c>
      <c r="F210" s="401"/>
      <c r="G210" s="401"/>
    </row>
    <row r="211" spans="1:7" ht="15">
      <c r="A211" s="664">
        <v>97139</v>
      </c>
      <c r="B211" s="663" t="s">
        <v>3256</v>
      </c>
      <c r="C211" s="663" t="s">
        <v>5</v>
      </c>
      <c r="D211" s="665" t="s">
        <v>14006</v>
      </c>
      <c r="E211" s="663" t="s">
        <v>145</v>
      </c>
      <c r="F211" s="401"/>
      <c r="G211" s="401"/>
    </row>
    <row r="212" spans="1:7" ht="15">
      <c r="A212" s="664">
        <v>97140</v>
      </c>
      <c r="B212" s="663" t="s">
        <v>3257</v>
      </c>
      <c r="C212" s="663" t="s">
        <v>5</v>
      </c>
      <c r="D212" s="665" t="s">
        <v>7257</v>
      </c>
      <c r="E212" s="663" t="s">
        <v>145</v>
      </c>
      <c r="F212" s="401"/>
      <c r="G212" s="401"/>
    </row>
    <row r="213" spans="1:7" ht="15">
      <c r="A213" s="664">
        <v>93206</v>
      </c>
      <c r="B213" s="663" t="s">
        <v>288</v>
      </c>
      <c r="C213" s="663" t="s">
        <v>112</v>
      </c>
      <c r="D213" s="665" t="s">
        <v>18769</v>
      </c>
      <c r="E213" s="663" t="s">
        <v>145</v>
      </c>
      <c r="F213" s="401"/>
      <c r="G213" s="401"/>
    </row>
    <row r="214" spans="1:7" ht="15">
      <c r="A214" s="664">
        <v>93207</v>
      </c>
      <c r="B214" s="663" t="s">
        <v>149</v>
      </c>
      <c r="C214" s="663" t="s">
        <v>112</v>
      </c>
      <c r="D214" s="665" t="s">
        <v>18770</v>
      </c>
      <c r="E214" s="663" t="s">
        <v>145</v>
      </c>
      <c r="F214" s="401"/>
      <c r="G214" s="401"/>
    </row>
    <row r="215" spans="1:7" ht="15">
      <c r="A215" s="664">
        <v>93208</v>
      </c>
      <c r="B215" s="663" t="s">
        <v>289</v>
      </c>
      <c r="C215" s="663" t="s">
        <v>112</v>
      </c>
      <c r="D215" s="665" t="s">
        <v>18771</v>
      </c>
      <c r="E215" s="663" t="s">
        <v>145</v>
      </c>
      <c r="F215" s="401"/>
      <c r="G215" s="401"/>
    </row>
    <row r="216" spans="1:7" ht="15">
      <c r="A216" s="664">
        <v>93209</v>
      </c>
      <c r="B216" s="663" t="s">
        <v>290</v>
      </c>
      <c r="C216" s="663" t="s">
        <v>112</v>
      </c>
      <c r="D216" s="665" t="s">
        <v>18772</v>
      </c>
      <c r="E216" s="663" t="s">
        <v>145</v>
      </c>
      <c r="F216" s="401"/>
      <c r="G216" s="401"/>
    </row>
    <row r="217" spans="1:7" ht="15">
      <c r="A217" s="664">
        <v>93210</v>
      </c>
      <c r="B217" s="663" t="s">
        <v>150</v>
      </c>
      <c r="C217" s="663" t="s">
        <v>112</v>
      </c>
      <c r="D217" s="665" t="s">
        <v>18773</v>
      </c>
      <c r="E217" s="663" t="s">
        <v>145</v>
      </c>
      <c r="F217" s="401"/>
      <c r="G217" s="401"/>
    </row>
    <row r="218" spans="1:7" ht="15">
      <c r="A218" s="664">
        <v>93211</v>
      </c>
      <c r="B218" s="663" t="s">
        <v>291</v>
      </c>
      <c r="C218" s="663" t="s">
        <v>112</v>
      </c>
      <c r="D218" s="665" t="s">
        <v>18774</v>
      </c>
      <c r="E218" s="663" t="s">
        <v>145</v>
      </c>
      <c r="F218" s="401"/>
      <c r="G218" s="401"/>
    </row>
    <row r="219" spans="1:7" ht="15">
      <c r="A219" s="664">
        <v>93212</v>
      </c>
      <c r="B219" s="663" t="s">
        <v>151</v>
      </c>
      <c r="C219" s="663" t="s">
        <v>112</v>
      </c>
      <c r="D219" s="665" t="s">
        <v>18775</v>
      </c>
      <c r="E219" s="663" t="s">
        <v>145</v>
      </c>
      <c r="F219" s="401"/>
      <c r="G219" s="401"/>
    </row>
    <row r="220" spans="1:7" ht="15">
      <c r="A220" s="664">
        <v>93213</v>
      </c>
      <c r="B220" s="663" t="s">
        <v>292</v>
      </c>
      <c r="C220" s="663" t="s">
        <v>112</v>
      </c>
      <c r="D220" s="665" t="s">
        <v>18776</v>
      </c>
      <c r="E220" s="663" t="s">
        <v>145</v>
      </c>
      <c r="F220" s="401"/>
      <c r="G220" s="401"/>
    </row>
    <row r="221" spans="1:7" ht="15">
      <c r="A221" s="664">
        <v>93214</v>
      </c>
      <c r="B221" s="663" t="s">
        <v>86</v>
      </c>
      <c r="C221" s="663" t="s">
        <v>58</v>
      </c>
      <c r="D221" s="665" t="s">
        <v>18777</v>
      </c>
      <c r="E221" s="663" t="s">
        <v>145</v>
      </c>
      <c r="F221" s="401"/>
      <c r="G221" s="401"/>
    </row>
    <row r="222" spans="1:7" ht="15">
      <c r="A222" s="664">
        <v>93243</v>
      </c>
      <c r="B222" s="663" t="s">
        <v>3258</v>
      </c>
      <c r="C222" s="663" t="s">
        <v>58</v>
      </c>
      <c r="D222" s="665" t="s">
        <v>18778</v>
      </c>
      <c r="E222" s="663" t="s">
        <v>145</v>
      </c>
      <c r="F222" s="401"/>
      <c r="G222" s="401"/>
    </row>
    <row r="223" spans="1:7" ht="15">
      <c r="A223" s="664">
        <v>93582</v>
      </c>
      <c r="B223" s="663" t="s">
        <v>152</v>
      </c>
      <c r="C223" s="663" t="s">
        <v>112</v>
      </c>
      <c r="D223" s="665" t="s">
        <v>18779</v>
      </c>
      <c r="E223" s="663" t="s">
        <v>145</v>
      </c>
      <c r="F223" s="401"/>
      <c r="G223" s="401"/>
    </row>
    <row r="224" spans="1:7" ht="15">
      <c r="A224" s="664">
        <v>93583</v>
      </c>
      <c r="B224" s="663" t="s">
        <v>13911</v>
      </c>
      <c r="C224" s="663" t="s">
        <v>112</v>
      </c>
      <c r="D224" s="665" t="s">
        <v>18780</v>
      </c>
      <c r="E224" s="663" t="s">
        <v>145</v>
      </c>
      <c r="F224" s="401"/>
      <c r="G224" s="401"/>
    </row>
    <row r="225" spans="1:7" ht="15">
      <c r="A225" s="664">
        <v>93584</v>
      </c>
      <c r="B225" s="663" t="s">
        <v>153</v>
      </c>
      <c r="C225" s="663" t="s">
        <v>112</v>
      </c>
      <c r="D225" s="665" t="s">
        <v>18781</v>
      </c>
      <c r="E225" s="663" t="s">
        <v>145</v>
      </c>
      <c r="F225" s="401"/>
      <c r="G225" s="401"/>
    </row>
    <row r="226" spans="1:7" ht="15">
      <c r="A226" s="664">
        <v>93585</v>
      </c>
      <c r="B226" s="663" t="s">
        <v>293</v>
      </c>
      <c r="C226" s="663" t="s">
        <v>112</v>
      </c>
      <c r="D226" s="665" t="s">
        <v>18782</v>
      </c>
      <c r="E226" s="663" t="s">
        <v>145</v>
      </c>
      <c r="F226" s="401"/>
      <c r="G226" s="401"/>
    </row>
    <row r="227" spans="1:7" ht="15">
      <c r="A227" s="664">
        <v>98441</v>
      </c>
      <c r="B227" s="663" t="s">
        <v>8429</v>
      </c>
      <c r="C227" s="663" t="s">
        <v>112</v>
      </c>
      <c r="D227" s="665" t="s">
        <v>18783</v>
      </c>
      <c r="E227" s="663" t="s">
        <v>145</v>
      </c>
      <c r="F227" s="401"/>
      <c r="G227" s="401"/>
    </row>
    <row r="228" spans="1:7" ht="15">
      <c r="A228" s="664">
        <v>98442</v>
      </c>
      <c r="B228" s="663" t="s">
        <v>8430</v>
      </c>
      <c r="C228" s="663" t="s">
        <v>112</v>
      </c>
      <c r="D228" s="665" t="s">
        <v>18071</v>
      </c>
      <c r="E228" s="663" t="s">
        <v>145</v>
      </c>
      <c r="F228" s="401"/>
      <c r="G228" s="401"/>
    </row>
    <row r="229" spans="1:7" ht="15">
      <c r="A229" s="664">
        <v>98443</v>
      </c>
      <c r="B229" s="663" t="s">
        <v>8431</v>
      </c>
      <c r="C229" s="663" t="s">
        <v>112</v>
      </c>
      <c r="D229" s="665" t="s">
        <v>18784</v>
      </c>
      <c r="E229" s="663" t="s">
        <v>145</v>
      </c>
      <c r="F229" s="401"/>
      <c r="G229" s="401"/>
    </row>
    <row r="230" spans="1:7" ht="15">
      <c r="A230" s="664">
        <v>98444</v>
      </c>
      <c r="B230" s="663" t="s">
        <v>8432</v>
      </c>
      <c r="C230" s="663" t="s">
        <v>112</v>
      </c>
      <c r="D230" s="665" t="s">
        <v>18785</v>
      </c>
      <c r="E230" s="663" t="s">
        <v>145</v>
      </c>
      <c r="F230" s="401"/>
      <c r="G230" s="401"/>
    </row>
    <row r="231" spans="1:7" ht="15">
      <c r="A231" s="664">
        <v>98445</v>
      </c>
      <c r="B231" s="663" t="s">
        <v>8433</v>
      </c>
      <c r="C231" s="663" t="s">
        <v>112</v>
      </c>
      <c r="D231" s="665" t="s">
        <v>15885</v>
      </c>
      <c r="E231" s="663" t="s">
        <v>145</v>
      </c>
      <c r="F231" s="401"/>
      <c r="G231" s="401"/>
    </row>
    <row r="232" spans="1:7" ht="15">
      <c r="A232" s="664">
        <v>98446</v>
      </c>
      <c r="B232" s="663" t="s">
        <v>8434</v>
      </c>
      <c r="C232" s="663" t="s">
        <v>112</v>
      </c>
      <c r="D232" s="665" t="s">
        <v>18786</v>
      </c>
      <c r="E232" s="663" t="s">
        <v>145</v>
      </c>
      <c r="F232" s="401"/>
      <c r="G232" s="401"/>
    </row>
    <row r="233" spans="1:7" ht="15">
      <c r="A233" s="664">
        <v>98447</v>
      </c>
      <c r="B233" s="663" t="s">
        <v>8435</v>
      </c>
      <c r="C233" s="663" t="s">
        <v>112</v>
      </c>
      <c r="D233" s="665" t="s">
        <v>18787</v>
      </c>
      <c r="E233" s="663" t="s">
        <v>145</v>
      </c>
      <c r="F233" s="401"/>
      <c r="G233" s="401"/>
    </row>
    <row r="234" spans="1:7" ht="15">
      <c r="A234" s="664">
        <v>98448</v>
      </c>
      <c r="B234" s="663" t="s">
        <v>8436</v>
      </c>
      <c r="C234" s="663" t="s">
        <v>112</v>
      </c>
      <c r="D234" s="665" t="s">
        <v>13897</v>
      </c>
      <c r="E234" s="663" t="s">
        <v>145</v>
      </c>
      <c r="F234" s="401"/>
      <c r="G234" s="401"/>
    </row>
    <row r="235" spans="1:7" ht="15">
      <c r="A235" s="664">
        <v>98449</v>
      </c>
      <c r="B235" s="663" t="s">
        <v>8437</v>
      </c>
      <c r="C235" s="663" t="s">
        <v>112</v>
      </c>
      <c r="D235" s="665" t="s">
        <v>18788</v>
      </c>
      <c r="E235" s="663" t="s">
        <v>145</v>
      </c>
      <c r="F235" s="401"/>
      <c r="G235" s="401"/>
    </row>
    <row r="236" spans="1:7" ht="15">
      <c r="A236" s="664">
        <v>98450</v>
      </c>
      <c r="B236" s="663" t="s">
        <v>8438</v>
      </c>
      <c r="C236" s="663" t="s">
        <v>112</v>
      </c>
      <c r="D236" s="665" t="s">
        <v>18789</v>
      </c>
      <c r="E236" s="663" t="s">
        <v>145</v>
      </c>
      <c r="F236" s="401"/>
      <c r="G236" s="401"/>
    </row>
    <row r="237" spans="1:7" ht="15">
      <c r="A237" s="664">
        <v>98451</v>
      </c>
      <c r="B237" s="663" t="s">
        <v>8439</v>
      </c>
      <c r="C237" s="663" t="s">
        <v>112</v>
      </c>
      <c r="D237" s="665" t="s">
        <v>18790</v>
      </c>
      <c r="E237" s="663" t="s">
        <v>145</v>
      </c>
      <c r="F237" s="401"/>
      <c r="G237" s="401"/>
    </row>
    <row r="238" spans="1:7" ht="15">
      <c r="A238" s="664">
        <v>98452</v>
      </c>
      <c r="B238" s="663" t="s">
        <v>8440</v>
      </c>
      <c r="C238" s="663" t="s">
        <v>112</v>
      </c>
      <c r="D238" s="665" t="s">
        <v>18791</v>
      </c>
      <c r="E238" s="663" t="s">
        <v>145</v>
      </c>
      <c r="F238" s="401"/>
      <c r="G238" s="401"/>
    </row>
    <row r="239" spans="1:7" ht="15">
      <c r="A239" s="664">
        <v>98453</v>
      </c>
      <c r="B239" s="663" t="s">
        <v>8441</v>
      </c>
      <c r="C239" s="663" t="s">
        <v>112</v>
      </c>
      <c r="D239" s="665" t="s">
        <v>18792</v>
      </c>
      <c r="E239" s="663" t="s">
        <v>145</v>
      </c>
      <c r="F239" s="401"/>
      <c r="G239" s="401"/>
    </row>
    <row r="240" spans="1:7" ht="15">
      <c r="A240" s="664">
        <v>98454</v>
      </c>
      <c r="B240" s="663" t="s">
        <v>8442</v>
      </c>
      <c r="C240" s="663" t="s">
        <v>112</v>
      </c>
      <c r="D240" s="665" t="s">
        <v>18793</v>
      </c>
      <c r="E240" s="663" t="s">
        <v>145</v>
      </c>
      <c r="F240" s="401"/>
      <c r="G240" s="401"/>
    </row>
    <row r="241" spans="1:7" ht="15">
      <c r="A241" s="664">
        <v>98455</v>
      </c>
      <c r="B241" s="663" t="s">
        <v>8443</v>
      </c>
      <c r="C241" s="663" t="s">
        <v>112</v>
      </c>
      <c r="D241" s="665" t="s">
        <v>18794</v>
      </c>
      <c r="E241" s="663" t="s">
        <v>145</v>
      </c>
      <c r="F241" s="401"/>
      <c r="G241" s="401"/>
    </row>
    <row r="242" spans="1:7" ht="15">
      <c r="A242" s="664">
        <v>98456</v>
      </c>
      <c r="B242" s="663" t="s">
        <v>8444</v>
      </c>
      <c r="C242" s="663" t="s">
        <v>112</v>
      </c>
      <c r="D242" s="665" t="s">
        <v>18795</v>
      </c>
      <c r="E242" s="663" t="s">
        <v>145</v>
      </c>
      <c r="F242" s="401"/>
      <c r="G242" s="401"/>
    </row>
    <row r="243" spans="1:7" ht="15">
      <c r="A243" s="664">
        <v>98458</v>
      </c>
      <c r="B243" s="663" t="s">
        <v>8445</v>
      </c>
      <c r="C243" s="663" t="s">
        <v>112</v>
      </c>
      <c r="D243" s="665" t="s">
        <v>17524</v>
      </c>
      <c r="E243" s="663" t="s">
        <v>145</v>
      </c>
      <c r="F243" s="401"/>
      <c r="G243" s="401"/>
    </row>
    <row r="244" spans="1:7" ht="15">
      <c r="A244" s="664">
        <v>98459</v>
      </c>
      <c r="B244" s="663" t="s">
        <v>8446</v>
      </c>
      <c r="C244" s="663" t="s">
        <v>112</v>
      </c>
      <c r="D244" s="665" t="s">
        <v>18796</v>
      </c>
      <c r="E244" s="663" t="s">
        <v>145</v>
      </c>
      <c r="F244" s="401"/>
      <c r="G244" s="401"/>
    </row>
    <row r="245" spans="1:7" ht="15">
      <c r="A245" s="664">
        <v>98460</v>
      </c>
      <c r="B245" s="663" t="s">
        <v>8447</v>
      </c>
      <c r="C245" s="663" t="s">
        <v>112</v>
      </c>
      <c r="D245" s="665" t="s">
        <v>18797</v>
      </c>
      <c r="E245" s="663" t="s">
        <v>145</v>
      </c>
      <c r="F245" s="401"/>
      <c r="G245" s="401"/>
    </row>
    <row r="246" spans="1:7" ht="15">
      <c r="A246" s="664">
        <v>98461</v>
      </c>
      <c r="B246" s="663" t="s">
        <v>10543</v>
      </c>
      <c r="C246" s="663" t="s">
        <v>58</v>
      </c>
      <c r="D246" s="665" t="s">
        <v>18798</v>
      </c>
      <c r="E246" s="663" t="s">
        <v>145</v>
      </c>
      <c r="F246" s="401"/>
      <c r="G246" s="401"/>
    </row>
    <row r="247" spans="1:7" ht="15">
      <c r="A247" s="664">
        <v>98462</v>
      </c>
      <c r="B247" s="663" t="s">
        <v>10544</v>
      </c>
      <c r="C247" s="663" t="s">
        <v>58</v>
      </c>
      <c r="D247" s="665" t="s">
        <v>18799</v>
      </c>
      <c r="E247" s="663" t="s">
        <v>145</v>
      </c>
      <c r="F247" s="401"/>
      <c r="G247" s="401"/>
    </row>
    <row r="248" spans="1:7" ht="15">
      <c r="A248" s="664">
        <v>5631</v>
      </c>
      <c r="B248" s="663" t="s">
        <v>295</v>
      </c>
      <c r="C248" s="663" t="s">
        <v>128</v>
      </c>
      <c r="D248" s="665" t="s">
        <v>18800</v>
      </c>
      <c r="E248" s="663" t="s">
        <v>9663</v>
      </c>
      <c r="F248" s="401"/>
      <c r="G248" s="401"/>
    </row>
    <row r="249" spans="1:7" ht="15">
      <c r="A249" s="664">
        <v>5678</v>
      </c>
      <c r="B249" s="663" t="s">
        <v>296</v>
      </c>
      <c r="C249" s="663" t="s">
        <v>128</v>
      </c>
      <c r="D249" s="665" t="s">
        <v>18801</v>
      </c>
      <c r="E249" s="663" t="s">
        <v>9663</v>
      </c>
      <c r="F249" s="401"/>
      <c r="G249" s="401"/>
    </row>
    <row r="250" spans="1:7" ht="15">
      <c r="A250" s="664">
        <v>5680</v>
      </c>
      <c r="B250" s="663" t="s">
        <v>297</v>
      </c>
      <c r="C250" s="663" t="s">
        <v>128</v>
      </c>
      <c r="D250" s="665" t="s">
        <v>18802</v>
      </c>
      <c r="E250" s="663" t="s">
        <v>9663</v>
      </c>
      <c r="F250" s="401"/>
      <c r="G250" s="401"/>
    </row>
    <row r="251" spans="1:7" ht="15">
      <c r="A251" s="664">
        <v>5684</v>
      </c>
      <c r="B251" s="663" t="s">
        <v>298</v>
      </c>
      <c r="C251" s="663" t="s">
        <v>128</v>
      </c>
      <c r="D251" s="665" t="s">
        <v>18803</v>
      </c>
      <c r="E251" s="663" t="s">
        <v>9663</v>
      </c>
      <c r="F251" s="401"/>
      <c r="G251" s="401"/>
    </row>
    <row r="252" spans="1:7" ht="15">
      <c r="A252" s="664">
        <v>5689</v>
      </c>
      <c r="B252" s="663" t="s">
        <v>299</v>
      </c>
      <c r="C252" s="663" t="s">
        <v>128</v>
      </c>
      <c r="D252" s="665" t="s">
        <v>5139</v>
      </c>
      <c r="E252" s="663" t="s">
        <v>9663</v>
      </c>
      <c r="F252" s="401"/>
      <c r="G252" s="401"/>
    </row>
    <row r="253" spans="1:7" ht="15">
      <c r="A253" s="664">
        <v>5795</v>
      </c>
      <c r="B253" s="663" t="s">
        <v>300</v>
      </c>
      <c r="C253" s="663" t="s">
        <v>128</v>
      </c>
      <c r="D253" s="665" t="s">
        <v>12878</v>
      </c>
      <c r="E253" s="663" t="s">
        <v>9663</v>
      </c>
      <c r="F253" s="401"/>
      <c r="G253" s="401"/>
    </row>
    <row r="254" spans="1:7" ht="15">
      <c r="A254" s="664">
        <v>5811</v>
      </c>
      <c r="B254" s="663" t="s">
        <v>301</v>
      </c>
      <c r="C254" s="663" t="s">
        <v>128</v>
      </c>
      <c r="D254" s="665" t="s">
        <v>18760</v>
      </c>
      <c r="E254" s="663" t="s">
        <v>9663</v>
      </c>
      <c r="F254" s="401"/>
      <c r="G254" s="401"/>
    </row>
    <row r="255" spans="1:7" ht="15">
      <c r="A255" s="664">
        <v>5823</v>
      </c>
      <c r="B255" s="663" t="s">
        <v>302</v>
      </c>
      <c r="C255" s="663" t="s">
        <v>128</v>
      </c>
      <c r="D255" s="665" t="s">
        <v>18804</v>
      </c>
      <c r="E255" s="663" t="s">
        <v>9663</v>
      </c>
      <c r="F255" s="401"/>
      <c r="G255" s="401"/>
    </row>
    <row r="256" spans="1:7" ht="15">
      <c r="A256" s="664">
        <v>5824</v>
      </c>
      <c r="B256" s="663" t="s">
        <v>303</v>
      </c>
      <c r="C256" s="663" t="s">
        <v>128</v>
      </c>
      <c r="D256" s="665" t="s">
        <v>18805</v>
      </c>
      <c r="E256" s="663" t="s">
        <v>9663</v>
      </c>
      <c r="F256" s="401"/>
      <c r="G256" s="401"/>
    </row>
    <row r="257" spans="1:7" ht="15">
      <c r="A257" s="664">
        <v>5835</v>
      </c>
      <c r="B257" s="663" t="s">
        <v>304</v>
      </c>
      <c r="C257" s="663" t="s">
        <v>128</v>
      </c>
      <c r="D257" s="665" t="s">
        <v>18806</v>
      </c>
      <c r="E257" s="663" t="s">
        <v>9663</v>
      </c>
      <c r="F257" s="401"/>
      <c r="G257" s="401"/>
    </row>
    <row r="258" spans="1:7" ht="15">
      <c r="A258" s="664">
        <v>5839</v>
      </c>
      <c r="B258" s="663" t="s">
        <v>305</v>
      </c>
      <c r="C258" s="663" t="s">
        <v>128</v>
      </c>
      <c r="D258" s="665" t="s">
        <v>12406</v>
      </c>
      <c r="E258" s="663" t="s">
        <v>9663</v>
      </c>
      <c r="F258" s="401"/>
      <c r="G258" s="401"/>
    </row>
    <row r="259" spans="1:7" ht="15">
      <c r="A259" s="664">
        <v>5843</v>
      </c>
      <c r="B259" s="663" t="s">
        <v>306</v>
      </c>
      <c r="C259" s="663" t="s">
        <v>128</v>
      </c>
      <c r="D259" s="665" t="s">
        <v>18807</v>
      </c>
      <c r="E259" s="663" t="s">
        <v>9663</v>
      </c>
      <c r="F259" s="401"/>
      <c r="G259" s="401"/>
    </row>
    <row r="260" spans="1:7" ht="15">
      <c r="A260" s="664">
        <v>5847</v>
      </c>
      <c r="B260" s="663" t="s">
        <v>307</v>
      </c>
      <c r="C260" s="663" t="s">
        <v>128</v>
      </c>
      <c r="D260" s="665" t="s">
        <v>18808</v>
      </c>
      <c r="E260" s="663" t="s">
        <v>9663</v>
      </c>
      <c r="F260" s="401"/>
      <c r="G260" s="401"/>
    </row>
    <row r="261" spans="1:7" ht="15">
      <c r="A261" s="664">
        <v>5851</v>
      </c>
      <c r="B261" s="663" t="s">
        <v>308</v>
      </c>
      <c r="C261" s="663" t="s">
        <v>128</v>
      </c>
      <c r="D261" s="665" t="s">
        <v>18809</v>
      </c>
      <c r="E261" s="663" t="s">
        <v>9663</v>
      </c>
      <c r="F261" s="401"/>
      <c r="G261" s="401"/>
    </row>
    <row r="262" spans="1:7" ht="15">
      <c r="A262" s="664">
        <v>5855</v>
      </c>
      <c r="B262" s="663" t="s">
        <v>309</v>
      </c>
      <c r="C262" s="663" t="s">
        <v>128</v>
      </c>
      <c r="D262" s="665" t="s">
        <v>18810</v>
      </c>
      <c r="E262" s="663" t="s">
        <v>9663</v>
      </c>
      <c r="F262" s="401"/>
      <c r="G262" s="401"/>
    </row>
    <row r="263" spans="1:7" ht="15">
      <c r="A263" s="664">
        <v>5863</v>
      </c>
      <c r="B263" s="663" t="s">
        <v>310</v>
      </c>
      <c r="C263" s="663" t="s">
        <v>128</v>
      </c>
      <c r="D263" s="665" t="s">
        <v>12811</v>
      </c>
      <c r="E263" s="663" t="s">
        <v>9663</v>
      </c>
      <c r="F263" s="401"/>
      <c r="G263" s="401"/>
    </row>
    <row r="264" spans="1:7" ht="15">
      <c r="A264" s="664">
        <v>5867</v>
      </c>
      <c r="B264" s="663" t="s">
        <v>311</v>
      </c>
      <c r="C264" s="663" t="s">
        <v>128</v>
      </c>
      <c r="D264" s="665" t="s">
        <v>18811</v>
      </c>
      <c r="E264" s="663" t="s">
        <v>9663</v>
      </c>
      <c r="F264" s="401"/>
      <c r="G264" s="401"/>
    </row>
    <row r="265" spans="1:7" ht="15">
      <c r="A265" s="664">
        <v>5875</v>
      </c>
      <c r="B265" s="663" t="s">
        <v>312</v>
      </c>
      <c r="C265" s="663" t="s">
        <v>128</v>
      </c>
      <c r="D265" s="665" t="s">
        <v>14050</v>
      </c>
      <c r="E265" s="663" t="s">
        <v>9663</v>
      </c>
      <c r="F265" s="401"/>
      <c r="G265" s="401"/>
    </row>
    <row r="266" spans="1:7" ht="15">
      <c r="A266" s="664">
        <v>5879</v>
      </c>
      <c r="B266" s="663" t="s">
        <v>313</v>
      </c>
      <c r="C266" s="663" t="s">
        <v>128</v>
      </c>
      <c r="D266" s="665" t="s">
        <v>18812</v>
      </c>
      <c r="E266" s="663" t="s">
        <v>9663</v>
      </c>
      <c r="F266" s="401"/>
      <c r="G266" s="401"/>
    </row>
    <row r="267" spans="1:7" ht="15">
      <c r="A267" s="664">
        <v>5882</v>
      </c>
      <c r="B267" s="663" t="s">
        <v>314</v>
      </c>
      <c r="C267" s="663" t="s">
        <v>128</v>
      </c>
      <c r="D267" s="665" t="s">
        <v>15099</v>
      </c>
      <c r="E267" s="663" t="s">
        <v>9663</v>
      </c>
      <c r="F267" s="401"/>
      <c r="G267" s="401"/>
    </row>
    <row r="268" spans="1:7" ht="15">
      <c r="A268" s="664">
        <v>5890</v>
      </c>
      <c r="B268" s="663" t="s">
        <v>315</v>
      </c>
      <c r="C268" s="663" t="s">
        <v>128</v>
      </c>
      <c r="D268" s="665" t="s">
        <v>18813</v>
      </c>
      <c r="E268" s="663" t="s">
        <v>9663</v>
      </c>
      <c r="F268" s="401"/>
      <c r="G268" s="401"/>
    </row>
    <row r="269" spans="1:7" ht="15">
      <c r="A269" s="664">
        <v>5894</v>
      </c>
      <c r="B269" s="663" t="s">
        <v>316</v>
      </c>
      <c r="C269" s="663" t="s">
        <v>128</v>
      </c>
      <c r="D269" s="665" t="s">
        <v>18814</v>
      </c>
      <c r="E269" s="663" t="s">
        <v>9663</v>
      </c>
      <c r="F269" s="401"/>
      <c r="G269" s="401"/>
    </row>
    <row r="270" spans="1:7" ht="15">
      <c r="A270" s="664">
        <v>5901</v>
      </c>
      <c r="B270" s="663" t="s">
        <v>317</v>
      </c>
      <c r="C270" s="663" t="s">
        <v>128</v>
      </c>
      <c r="D270" s="665" t="s">
        <v>18815</v>
      </c>
      <c r="E270" s="663" t="s">
        <v>9663</v>
      </c>
      <c r="F270" s="401"/>
      <c r="G270" s="401"/>
    </row>
    <row r="271" spans="1:7" ht="15">
      <c r="A271" s="664">
        <v>5909</v>
      </c>
      <c r="B271" s="663" t="s">
        <v>318</v>
      </c>
      <c r="C271" s="663" t="s">
        <v>128</v>
      </c>
      <c r="D271" s="665" t="s">
        <v>15061</v>
      </c>
      <c r="E271" s="663" t="s">
        <v>9663</v>
      </c>
      <c r="F271" s="401"/>
      <c r="G271" s="401"/>
    </row>
    <row r="272" spans="1:7" ht="15">
      <c r="A272" s="664">
        <v>5921</v>
      </c>
      <c r="B272" s="663" t="s">
        <v>319</v>
      </c>
      <c r="C272" s="663" t="s">
        <v>128</v>
      </c>
      <c r="D272" s="665" t="s">
        <v>12924</v>
      </c>
      <c r="E272" s="663" t="s">
        <v>9663</v>
      </c>
      <c r="F272" s="401"/>
      <c r="G272" s="401"/>
    </row>
    <row r="273" spans="1:7" ht="15">
      <c r="A273" s="664">
        <v>5928</v>
      </c>
      <c r="B273" s="663" t="s">
        <v>213</v>
      </c>
      <c r="C273" s="663" t="s">
        <v>128</v>
      </c>
      <c r="D273" s="665" t="s">
        <v>18816</v>
      </c>
      <c r="E273" s="663" t="s">
        <v>9663</v>
      </c>
      <c r="F273" s="401"/>
      <c r="G273" s="401"/>
    </row>
    <row r="274" spans="1:7" ht="15">
      <c r="A274" s="664">
        <v>5932</v>
      </c>
      <c r="B274" s="663" t="s">
        <v>320</v>
      </c>
      <c r="C274" s="663" t="s">
        <v>128</v>
      </c>
      <c r="D274" s="665" t="s">
        <v>18817</v>
      </c>
      <c r="E274" s="663" t="s">
        <v>9663</v>
      </c>
      <c r="F274" s="401"/>
      <c r="G274" s="401"/>
    </row>
    <row r="275" spans="1:7" ht="15">
      <c r="A275" s="664">
        <v>5940</v>
      </c>
      <c r="B275" s="663" t="s">
        <v>321</v>
      </c>
      <c r="C275" s="663" t="s">
        <v>128</v>
      </c>
      <c r="D275" s="665" t="s">
        <v>18818</v>
      </c>
      <c r="E275" s="663" t="s">
        <v>9663</v>
      </c>
      <c r="F275" s="401"/>
      <c r="G275" s="401"/>
    </row>
    <row r="276" spans="1:7" ht="15">
      <c r="A276" s="664">
        <v>5944</v>
      </c>
      <c r="B276" s="663" t="s">
        <v>322</v>
      </c>
      <c r="C276" s="663" t="s">
        <v>128</v>
      </c>
      <c r="D276" s="665" t="s">
        <v>18819</v>
      </c>
      <c r="E276" s="663" t="s">
        <v>9663</v>
      </c>
      <c r="F276" s="401"/>
      <c r="G276" s="401"/>
    </row>
    <row r="277" spans="1:7" ht="15">
      <c r="A277" s="664">
        <v>5953</v>
      </c>
      <c r="B277" s="663" t="s">
        <v>323</v>
      </c>
      <c r="C277" s="663" t="s">
        <v>128</v>
      </c>
      <c r="D277" s="665" t="s">
        <v>13915</v>
      </c>
      <c r="E277" s="663" t="s">
        <v>9663</v>
      </c>
      <c r="F277" s="401"/>
      <c r="G277" s="401"/>
    </row>
    <row r="278" spans="1:7" ht="15">
      <c r="A278" s="664">
        <v>6259</v>
      </c>
      <c r="B278" s="663" t="s">
        <v>324</v>
      </c>
      <c r="C278" s="663" t="s">
        <v>128</v>
      </c>
      <c r="D278" s="665" t="s">
        <v>18820</v>
      </c>
      <c r="E278" s="663" t="s">
        <v>9663</v>
      </c>
      <c r="F278" s="401"/>
      <c r="G278" s="401"/>
    </row>
    <row r="279" spans="1:7" ht="15">
      <c r="A279" s="664">
        <v>6879</v>
      </c>
      <c r="B279" s="663" t="s">
        <v>325</v>
      </c>
      <c r="C279" s="663" t="s">
        <v>128</v>
      </c>
      <c r="D279" s="665" t="s">
        <v>15708</v>
      </c>
      <c r="E279" s="663" t="s">
        <v>9663</v>
      </c>
      <c r="F279" s="401"/>
      <c r="G279" s="401"/>
    </row>
    <row r="280" spans="1:7" ht="15">
      <c r="A280" s="664">
        <v>7030</v>
      </c>
      <c r="B280" s="663" t="s">
        <v>326</v>
      </c>
      <c r="C280" s="663" t="s">
        <v>128</v>
      </c>
      <c r="D280" s="665" t="s">
        <v>13916</v>
      </c>
      <c r="E280" s="663" t="s">
        <v>9663</v>
      </c>
      <c r="F280" s="401"/>
      <c r="G280" s="401"/>
    </row>
    <row r="281" spans="1:7" ht="15">
      <c r="A281" s="664">
        <v>7042</v>
      </c>
      <c r="B281" s="663" t="s">
        <v>327</v>
      </c>
      <c r="C281" s="663" t="s">
        <v>128</v>
      </c>
      <c r="D281" s="665" t="s">
        <v>13917</v>
      </c>
      <c r="E281" s="663" t="s">
        <v>9663</v>
      </c>
      <c r="F281" s="401"/>
      <c r="G281" s="401"/>
    </row>
    <row r="282" spans="1:7" ht="15">
      <c r="A282" s="664">
        <v>7049</v>
      </c>
      <c r="B282" s="663" t="s">
        <v>328</v>
      </c>
      <c r="C282" s="663" t="s">
        <v>128</v>
      </c>
      <c r="D282" s="665" t="s">
        <v>18821</v>
      </c>
      <c r="E282" s="663" t="s">
        <v>9663</v>
      </c>
      <c r="F282" s="401"/>
      <c r="G282" s="401"/>
    </row>
    <row r="283" spans="1:7" ht="15">
      <c r="A283" s="664">
        <v>67826</v>
      </c>
      <c r="B283" s="663" t="s">
        <v>329</v>
      </c>
      <c r="C283" s="663" t="s">
        <v>128</v>
      </c>
      <c r="D283" s="665" t="s">
        <v>18822</v>
      </c>
      <c r="E283" s="663" t="s">
        <v>9663</v>
      </c>
      <c r="F283" s="401"/>
      <c r="G283" s="401"/>
    </row>
    <row r="284" spans="1:7" ht="15">
      <c r="A284" s="664">
        <v>73417</v>
      </c>
      <c r="B284" s="663" t="s">
        <v>330</v>
      </c>
      <c r="C284" s="663" t="s">
        <v>128</v>
      </c>
      <c r="D284" s="665" t="s">
        <v>13919</v>
      </c>
      <c r="E284" s="663" t="s">
        <v>9663</v>
      </c>
      <c r="F284" s="401"/>
      <c r="G284" s="401"/>
    </row>
    <row r="285" spans="1:7" ht="15">
      <c r="A285" s="664">
        <v>73436</v>
      </c>
      <c r="B285" s="663" t="s">
        <v>331</v>
      </c>
      <c r="C285" s="663" t="s">
        <v>128</v>
      </c>
      <c r="D285" s="665" t="s">
        <v>18823</v>
      </c>
      <c r="E285" s="663" t="s">
        <v>9663</v>
      </c>
      <c r="F285" s="401"/>
      <c r="G285" s="401"/>
    </row>
    <row r="286" spans="1:7" ht="15">
      <c r="A286" s="664">
        <v>73467</v>
      </c>
      <c r="B286" s="663" t="s">
        <v>332</v>
      </c>
      <c r="C286" s="663" t="s">
        <v>128</v>
      </c>
      <c r="D286" s="665" t="s">
        <v>18824</v>
      </c>
      <c r="E286" s="663" t="s">
        <v>9663</v>
      </c>
      <c r="F286" s="401"/>
      <c r="G286" s="401"/>
    </row>
    <row r="287" spans="1:7" ht="15">
      <c r="A287" s="664">
        <v>73536</v>
      </c>
      <c r="B287" s="663" t="s">
        <v>333</v>
      </c>
      <c r="C287" s="663" t="s">
        <v>128</v>
      </c>
      <c r="D287" s="665" t="s">
        <v>13920</v>
      </c>
      <c r="E287" s="663" t="s">
        <v>9663</v>
      </c>
      <c r="F287" s="401"/>
      <c r="G287" s="401"/>
    </row>
    <row r="288" spans="1:7" ht="15">
      <c r="A288" s="664">
        <v>83362</v>
      </c>
      <c r="B288" s="663" t="s">
        <v>334</v>
      </c>
      <c r="C288" s="663" t="s">
        <v>128</v>
      </c>
      <c r="D288" s="665" t="s">
        <v>18825</v>
      </c>
      <c r="E288" s="663" t="s">
        <v>9663</v>
      </c>
      <c r="F288" s="401"/>
      <c r="G288" s="401"/>
    </row>
    <row r="289" spans="1:7" ht="15">
      <c r="A289" s="664">
        <v>83765</v>
      </c>
      <c r="B289" s="663" t="s">
        <v>335</v>
      </c>
      <c r="C289" s="663" t="s">
        <v>128</v>
      </c>
      <c r="D289" s="665" t="s">
        <v>18826</v>
      </c>
      <c r="E289" s="663" t="s">
        <v>9663</v>
      </c>
      <c r="F289" s="401"/>
      <c r="G289" s="401"/>
    </row>
    <row r="290" spans="1:7" ht="15">
      <c r="A290" s="664">
        <v>87445</v>
      </c>
      <c r="B290" s="663" t="s">
        <v>336</v>
      </c>
      <c r="C290" s="663" t="s">
        <v>128</v>
      </c>
      <c r="D290" s="665" t="s">
        <v>13922</v>
      </c>
      <c r="E290" s="663" t="s">
        <v>9663</v>
      </c>
      <c r="F290" s="401"/>
      <c r="G290" s="401"/>
    </row>
    <row r="291" spans="1:7" ht="15">
      <c r="A291" s="664">
        <v>88386</v>
      </c>
      <c r="B291" s="663" t="s">
        <v>337</v>
      </c>
      <c r="C291" s="663" t="s">
        <v>128</v>
      </c>
      <c r="D291" s="665" t="s">
        <v>9089</v>
      </c>
      <c r="E291" s="663" t="s">
        <v>9663</v>
      </c>
      <c r="F291" s="401"/>
      <c r="G291" s="401"/>
    </row>
    <row r="292" spans="1:7" ht="15">
      <c r="A292" s="664">
        <v>88393</v>
      </c>
      <c r="B292" s="663" t="s">
        <v>338</v>
      </c>
      <c r="C292" s="663" t="s">
        <v>128</v>
      </c>
      <c r="D292" s="665" t="s">
        <v>3934</v>
      </c>
      <c r="E292" s="663" t="s">
        <v>9663</v>
      </c>
      <c r="F292" s="401"/>
      <c r="G292" s="401"/>
    </row>
    <row r="293" spans="1:7" ht="15">
      <c r="A293" s="664">
        <v>88399</v>
      </c>
      <c r="B293" s="663" t="s">
        <v>339</v>
      </c>
      <c r="C293" s="663" t="s">
        <v>128</v>
      </c>
      <c r="D293" s="665" t="s">
        <v>7593</v>
      </c>
      <c r="E293" s="663" t="s">
        <v>9663</v>
      </c>
      <c r="F293" s="401"/>
      <c r="G293" s="401"/>
    </row>
    <row r="294" spans="1:7" ht="15">
      <c r="A294" s="664">
        <v>88418</v>
      </c>
      <c r="B294" s="663" t="s">
        <v>340</v>
      </c>
      <c r="C294" s="663" t="s">
        <v>128</v>
      </c>
      <c r="D294" s="665" t="s">
        <v>12569</v>
      </c>
      <c r="E294" s="663" t="s">
        <v>9663</v>
      </c>
      <c r="F294" s="401"/>
      <c r="G294" s="401"/>
    </row>
    <row r="295" spans="1:7" ht="15">
      <c r="A295" s="664">
        <v>88433</v>
      </c>
      <c r="B295" s="663" t="s">
        <v>341</v>
      </c>
      <c r="C295" s="663" t="s">
        <v>128</v>
      </c>
      <c r="D295" s="665" t="s">
        <v>13923</v>
      </c>
      <c r="E295" s="663" t="s">
        <v>9663</v>
      </c>
      <c r="F295" s="401"/>
      <c r="G295" s="401"/>
    </row>
    <row r="296" spans="1:7" ht="15">
      <c r="A296" s="664">
        <v>88830</v>
      </c>
      <c r="B296" s="663" t="s">
        <v>342</v>
      </c>
      <c r="C296" s="663" t="s">
        <v>128</v>
      </c>
      <c r="D296" s="665" t="s">
        <v>3999</v>
      </c>
      <c r="E296" s="663" t="s">
        <v>9663</v>
      </c>
      <c r="F296" s="401"/>
      <c r="G296" s="401"/>
    </row>
    <row r="297" spans="1:7" ht="15">
      <c r="A297" s="664">
        <v>88843</v>
      </c>
      <c r="B297" s="663" t="s">
        <v>343</v>
      </c>
      <c r="C297" s="663" t="s">
        <v>128</v>
      </c>
      <c r="D297" s="665" t="s">
        <v>18827</v>
      </c>
      <c r="E297" s="663" t="s">
        <v>9663</v>
      </c>
      <c r="F297" s="401"/>
      <c r="G297" s="401"/>
    </row>
    <row r="298" spans="1:7" ht="15">
      <c r="A298" s="664">
        <v>88907</v>
      </c>
      <c r="B298" s="663" t="s">
        <v>344</v>
      </c>
      <c r="C298" s="663" t="s">
        <v>128</v>
      </c>
      <c r="D298" s="665" t="s">
        <v>18828</v>
      </c>
      <c r="E298" s="663" t="s">
        <v>9663</v>
      </c>
      <c r="F298" s="401"/>
      <c r="G298" s="401"/>
    </row>
    <row r="299" spans="1:7" ht="15">
      <c r="A299" s="664">
        <v>89021</v>
      </c>
      <c r="B299" s="663" t="s">
        <v>345</v>
      </c>
      <c r="C299" s="663" t="s">
        <v>128</v>
      </c>
      <c r="D299" s="665" t="s">
        <v>4169</v>
      </c>
      <c r="E299" s="663" t="s">
        <v>9663</v>
      </c>
      <c r="F299" s="401"/>
      <c r="G299" s="401"/>
    </row>
    <row r="300" spans="1:7" ht="15">
      <c r="A300" s="664">
        <v>89028</v>
      </c>
      <c r="B300" s="663" t="s">
        <v>346</v>
      </c>
      <c r="C300" s="663" t="s">
        <v>128</v>
      </c>
      <c r="D300" s="665" t="s">
        <v>13924</v>
      </c>
      <c r="E300" s="663" t="s">
        <v>9663</v>
      </c>
      <c r="F300" s="401"/>
      <c r="G300" s="401"/>
    </row>
    <row r="301" spans="1:7" ht="15">
      <c r="A301" s="664">
        <v>89032</v>
      </c>
      <c r="B301" s="663" t="s">
        <v>347</v>
      </c>
      <c r="C301" s="663" t="s">
        <v>128</v>
      </c>
      <c r="D301" s="665" t="s">
        <v>18829</v>
      </c>
      <c r="E301" s="663" t="s">
        <v>9663</v>
      </c>
      <c r="F301" s="401"/>
      <c r="G301" s="401"/>
    </row>
    <row r="302" spans="1:7" ht="15">
      <c r="A302" s="664">
        <v>89035</v>
      </c>
      <c r="B302" s="663" t="s">
        <v>348</v>
      </c>
      <c r="C302" s="663" t="s">
        <v>128</v>
      </c>
      <c r="D302" s="665" t="s">
        <v>18511</v>
      </c>
      <c r="E302" s="663" t="s">
        <v>9663</v>
      </c>
      <c r="F302" s="401"/>
      <c r="G302" s="401"/>
    </row>
    <row r="303" spans="1:7" ht="15">
      <c r="A303" s="664">
        <v>89225</v>
      </c>
      <c r="B303" s="663" t="s">
        <v>349</v>
      </c>
      <c r="C303" s="663" t="s">
        <v>128</v>
      </c>
      <c r="D303" s="665" t="s">
        <v>13925</v>
      </c>
      <c r="E303" s="663" t="s">
        <v>9663</v>
      </c>
      <c r="F303" s="401"/>
      <c r="G303" s="401"/>
    </row>
    <row r="304" spans="1:7" ht="15">
      <c r="A304" s="664">
        <v>89234</v>
      </c>
      <c r="B304" s="663" t="s">
        <v>350</v>
      </c>
      <c r="C304" s="663" t="s">
        <v>128</v>
      </c>
      <c r="D304" s="665" t="s">
        <v>18830</v>
      </c>
      <c r="E304" s="663" t="s">
        <v>9663</v>
      </c>
      <c r="F304" s="401"/>
      <c r="G304" s="401"/>
    </row>
    <row r="305" spans="1:7" ht="15">
      <c r="A305" s="664">
        <v>89242</v>
      </c>
      <c r="B305" s="663" t="s">
        <v>351</v>
      </c>
      <c r="C305" s="663" t="s">
        <v>128</v>
      </c>
      <c r="D305" s="665" t="s">
        <v>18831</v>
      </c>
      <c r="E305" s="663" t="s">
        <v>9663</v>
      </c>
      <c r="F305" s="401"/>
      <c r="G305" s="401"/>
    </row>
    <row r="306" spans="1:7" ht="15">
      <c r="A306" s="664">
        <v>89250</v>
      </c>
      <c r="B306" s="663" t="s">
        <v>352</v>
      </c>
      <c r="C306" s="663" t="s">
        <v>128</v>
      </c>
      <c r="D306" s="665" t="s">
        <v>18832</v>
      </c>
      <c r="E306" s="663" t="s">
        <v>9663</v>
      </c>
      <c r="F306" s="401"/>
      <c r="G306" s="401"/>
    </row>
    <row r="307" spans="1:7" ht="15">
      <c r="A307" s="664">
        <v>89257</v>
      </c>
      <c r="B307" s="663" t="s">
        <v>353</v>
      </c>
      <c r="C307" s="663" t="s">
        <v>128</v>
      </c>
      <c r="D307" s="665" t="s">
        <v>14067</v>
      </c>
      <c r="E307" s="663" t="s">
        <v>9663</v>
      </c>
      <c r="F307" s="401"/>
      <c r="G307" s="401"/>
    </row>
    <row r="308" spans="1:7" ht="15">
      <c r="A308" s="664">
        <v>89272</v>
      </c>
      <c r="B308" s="663" t="s">
        <v>207</v>
      </c>
      <c r="C308" s="663" t="s">
        <v>128</v>
      </c>
      <c r="D308" s="665" t="s">
        <v>18833</v>
      </c>
      <c r="E308" s="663" t="s">
        <v>9663</v>
      </c>
      <c r="F308" s="401"/>
      <c r="G308" s="401"/>
    </row>
    <row r="309" spans="1:7" ht="15">
      <c r="A309" s="664">
        <v>89278</v>
      </c>
      <c r="B309" s="663" t="s">
        <v>354</v>
      </c>
      <c r="C309" s="663" t="s">
        <v>128</v>
      </c>
      <c r="D309" s="665" t="s">
        <v>13926</v>
      </c>
      <c r="E309" s="663" t="s">
        <v>9663</v>
      </c>
      <c r="F309" s="401"/>
      <c r="G309" s="401"/>
    </row>
    <row r="310" spans="1:7" ht="15">
      <c r="A310" s="664">
        <v>89843</v>
      </c>
      <c r="B310" s="663" t="s">
        <v>355</v>
      </c>
      <c r="C310" s="663" t="s">
        <v>128</v>
      </c>
      <c r="D310" s="665" t="s">
        <v>16983</v>
      </c>
      <c r="E310" s="663" t="s">
        <v>9663</v>
      </c>
      <c r="F310" s="401"/>
      <c r="G310" s="401"/>
    </row>
    <row r="311" spans="1:7" ht="15">
      <c r="A311" s="664">
        <v>89876</v>
      </c>
      <c r="B311" s="663" t="s">
        <v>356</v>
      </c>
      <c r="C311" s="663" t="s">
        <v>128</v>
      </c>
      <c r="D311" s="665" t="s">
        <v>14970</v>
      </c>
      <c r="E311" s="663" t="s">
        <v>9663</v>
      </c>
      <c r="F311" s="401"/>
      <c r="G311" s="401"/>
    </row>
    <row r="312" spans="1:7" ht="15">
      <c r="A312" s="664">
        <v>89883</v>
      </c>
      <c r="B312" s="663" t="s">
        <v>357</v>
      </c>
      <c r="C312" s="663" t="s">
        <v>128</v>
      </c>
      <c r="D312" s="665" t="s">
        <v>18437</v>
      </c>
      <c r="E312" s="663" t="s">
        <v>9663</v>
      </c>
      <c r="F312" s="401"/>
      <c r="G312" s="401"/>
    </row>
    <row r="313" spans="1:7" ht="15">
      <c r="A313" s="664">
        <v>90586</v>
      </c>
      <c r="B313" s="663" t="s">
        <v>358</v>
      </c>
      <c r="C313" s="663" t="s">
        <v>128</v>
      </c>
      <c r="D313" s="665" t="s">
        <v>12473</v>
      </c>
      <c r="E313" s="663" t="s">
        <v>9663</v>
      </c>
      <c r="F313" s="401"/>
      <c r="G313" s="401"/>
    </row>
    <row r="314" spans="1:7" ht="15">
      <c r="A314" s="664">
        <v>90625</v>
      </c>
      <c r="B314" s="663" t="s">
        <v>359</v>
      </c>
      <c r="C314" s="663" t="s">
        <v>128</v>
      </c>
      <c r="D314" s="665" t="s">
        <v>3753</v>
      </c>
      <c r="E314" s="663" t="s">
        <v>9663</v>
      </c>
      <c r="F314" s="401"/>
      <c r="G314" s="401"/>
    </row>
    <row r="315" spans="1:7" ht="15">
      <c r="A315" s="664">
        <v>90631</v>
      </c>
      <c r="B315" s="663" t="s">
        <v>360</v>
      </c>
      <c r="C315" s="663" t="s">
        <v>128</v>
      </c>
      <c r="D315" s="665" t="s">
        <v>18834</v>
      </c>
      <c r="E315" s="663" t="s">
        <v>9663</v>
      </c>
      <c r="F315" s="401"/>
      <c r="G315" s="401"/>
    </row>
    <row r="316" spans="1:7" ht="15">
      <c r="A316" s="664">
        <v>90637</v>
      </c>
      <c r="B316" s="663" t="s">
        <v>361</v>
      </c>
      <c r="C316" s="663" t="s">
        <v>128</v>
      </c>
      <c r="D316" s="665" t="s">
        <v>13927</v>
      </c>
      <c r="E316" s="663" t="s">
        <v>9663</v>
      </c>
      <c r="F316" s="401"/>
      <c r="G316" s="401"/>
    </row>
    <row r="317" spans="1:7" ht="15">
      <c r="A317" s="664">
        <v>90643</v>
      </c>
      <c r="B317" s="663" t="s">
        <v>362</v>
      </c>
      <c r="C317" s="663" t="s">
        <v>128</v>
      </c>
      <c r="D317" s="665" t="s">
        <v>13928</v>
      </c>
      <c r="E317" s="663" t="s">
        <v>9663</v>
      </c>
      <c r="F317" s="401"/>
      <c r="G317" s="401"/>
    </row>
    <row r="318" spans="1:7" ht="15">
      <c r="A318" s="664">
        <v>90650</v>
      </c>
      <c r="B318" s="663" t="s">
        <v>363</v>
      </c>
      <c r="C318" s="663" t="s">
        <v>128</v>
      </c>
      <c r="D318" s="665" t="s">
        <v>13929</v>
      </c>
      <c r="E318" s="663" t="s">
        <v>9663</v>
      </c>
      <c r="F318" s="401"/>
      <c r="G318" s="401"/>
    </row>
    <row r="319" spans="1:7" ht="15">
      <c r="A319" s="664">
        <v>90656</v>
      </c>
      <c r="B319" s="663" t="s">
        <v>364</v>
      </c>
      <c r="C319" s="663" t="s">
        <v>128</v>
      </c>
      <c r="D319" s="665" t="s">
        <v>6554</v>
      </c>
      <c r="E319" s="663" t="s">
        <v>9663</v>
      </c>
      <c r="F319" s="401"/>
      <c r="G319" s="401"/>
    </row>
    <row r="320" spans="1:7" ht="15">
      <c r="A320" s="664">
        <v>90662</v>
      </c>
      <c r="B320" s="663" t="s">
        <v>365</v>
      </c>
      <c r="C320" s="663" t="s">
        <v>128</v>
      </c>
      <c r="D320" s="665" t="s">
        <v>8936</v>
      </c>
      <c r="E320" s="663" t="s">
        <v>9663</v>
      </c>
      <c r="F320" s="401"/>
      <c r="G320" s="401"/>
    </row>
    <row r="321" spans="1:7" ht="15">
      <c r="A321" s="664">
        <v>90668</v>
      </c>
      <c r="B321" s="663" t="s">
        <v>366</v>
      </c>
      <c r="C321" s="663" t="s">
        <v>128</v>
      </c>
      <c r="D321" s="665" t="s">
        <v>13930</v>
      </c>
      <c r="E321" s="663" t="s">
        <v>9663</v>
      </c>
      <c r="F321" s="401"/>
      <c r="G321" s="401"/>
    </row>
    <row r="322" spans="1:7" ht="15">
      <c r="A322" s="664">
        <v>90674</v>
      </c>
      <c r="B322" s="663" t="s">
        <v>367</v>
      </c>
      <c r="C322" s="663" t="s">
        <v>128</v>
      </c>
      <c r="D322" s="665" t="s">
        <v>18835</v>
      </c>
      <c r="E322" s="663" t="s">
        <v>9663</v>
      </c>
      <c r="F322" s="401"/>
      <c r="G322" s="401"/>
    </row>
    <row r="323" spans="1:7" ht="15">
      <c r="A323" s="664">
        <v>90680</v>
      </c>
      <c r="B323" s="663" t="s">
        <v>368</v>
      </c>
      <c r="C323" s="663" t="s">
        <v>128</v>
      </c>
      <c r="D323" s="665" t="s">
        <v>18836</v>
      </c>
      <c r="E323" s="663" t="s">
        <v>9663</v>
      </c>
      <c r="F323" s="401"/>
      <c r="G323" s="401"/>
    </row>
    <row r="324" spans="1:7" ht="15">
      <c r="A324" s="664">
        <v>90686</v>
      </c>
      <c r="B324" s="663" t="s">
        <v>369</v>
      </c>
      <c r="C324" s="663" t="s">
        <v>128</v>
      </c>
      <c r="D324" s="665" t="s">
        <v>18837</v>
      </c>
      <c r="E324" s="663" t="s">
        <v>9663</v>
      </c>
      <c r="F324" s="401"/>
      <c r="G324" s="401"/>
    </row>
    <row r="325" spans="1:7" ht="15">
      <c r="A325" s="664">
        <v>90692</v>
      </c>
      <c r="B325" s="663" t="s">
        <v>370</v>
      </c>
      <c r="C325" s="663" t="s">
        <v>128</v>
      </c>
      <c r="D325" s="665" t="s">
        <v>15311</v>
      </c>
      <c r="E325" s="663" t="s">
        <v>9663</v>
      </c>
      <c r="F325" s="401"/>
      <c r="G325" s="401"/>
    </row>
    <row r="326" spans="1:7" ht="15">
      <c r="A326" s="664">
        <v>90964</v>
      </c>
      <c r="B326" s="663" t="s">
        <v>371</v>
      </c>
      <c r="C326" s="663" t="s">
        <v>128</v>
      </c>
      <c r="D326" s="665" t="s">
        <v>8891</v>
      </c>
      <c r="E326" s="663" t="s">
        <v>9663</v>
      </c>
      <c r="F326" s="401"/>
      <c r="G326" s="401"/>
    </row>
    <row r="327" spans="1:7" ht="15">
      <c r="A327" s="664">
        <v>90972</v>
      </c>
      <c r="B327" s="663" t="s">
        <v>372</v>
      </c>
      <c r="C327" s="663" t="s">
        <v>128</v>
      </c>
      <c r="D327" s="665" t="s">
        <v>13933</v>
      </c>
      <c r="E327" s="663" t="s">
        <v>9663</v>
      </c>
      <c r="F327" s="401"/>
      <c r="G327" s="401"/>
    </row>
    <row r="328" spans="1:7" ht="15">
      <c r="A328" s="664">
        <v>90979</v>
      </c>
      <c r="B328" s="663" t="s">
        <v>373</v>
      </c>
      <c r="C328" s="663" t="s">
        <v>128</v>
      </c>
      <c r="D328" s="665" t="s">
        <v>13161</v>
      </c>
      <c r="E328" s="663" t="s">
        <v>9663</v>
      </c>
      <c r="F328" s="401"/>
      <c r="G328" s="401"/>
    </row>
    <row r="329" spans="1:7" ht="15">
      <c r="A329" s="664">
        <v>90991</v>
      </c>
      <c r="B329" s="663" t="s">
        <v>374</v>
      </c>
      <c r="C329" s="663" t="s">
        <v>128</v>
      </c>
      <c r="D329" s="665" t="s">
        <v>18838</v>
      </c>
      <c r="E329" s="663" t="s">
        <v>9663</v>
      </c>
      <c r="F329" s="401"/>
      <c r="G329" s="401"/>
    </row>
    <row r="330" spans="1:7" ht="15">
      <c r="A330" s="664">
        <v>90999</v>
      </c>
      <c r="B330" s="663" t="s">
        <v>375</v>
      </c>
      <c r="C330" s="663" t="s">
        <v>128</v>
      </c>
      <c r="D330" s="665" t="s">
        <v>13934</v>
      </c>
      <c r="E330" s="663" t="s">
        <v>9663</v>
      </c>
      <c r="F330" s="401"/>
      <c r="G330" s="401"/>
    </row>
    <row r="331" spans="1:7" ht="15">
      <c r="A331" s="664">
        <v>91031</v>
      </c>
      <c r="B331" s="663" t="s">
        <v>376</v>
      </c>
      <c r="C331" s="663" t="s">
        <v>128</v>
      </c>
      <c r="D331" s="665" t="s">
        <v>18839</v>
      </c>
      <c r="E331" s="663" t="s">
        <v>9663</v>
      </c>
      <c r="F331" s="401"/>
      <c r="G331" s="401"/>
    </row>
    <row r="332" spans="1:7" ht="15">
      <c r="A332" s="664">
        <v>91277</v>
      </c>
      <c r="B332" s="663" t="s">
        <v>147</v>
      </c>
      <c r="C332" s="663" t="s">
        <v>128</v>
      </c>
      <c r="D332" s="665" t="s">
        <v>13935</v>
      </c>
      <c r="E332" s="663" t="s">
        <v>9663</v>
      </c>
      <c r="F332" s="401"/>
      <c r="G332" s="401"/>
    </row>
    <row r="333" spans="1:7" ht="15">
      <c r="A333" s="664">
        <v>91283</v>
      </c>
      <c r="B333" s="663" t="s">
        <v>377</v>
      </c>
      <c r="C333" s="663" t="s">
        <v>128</v>
      </c>
      <c r="D333" s="665" t="s">
        <v>13936</v>
      </c>
      <c r="E333" s="663" t="s">
        <v>9663</v>
      </c>
      <c r="F333" s="401"/>
      <c r="G333" s="401"/>
    </row>
    <row r="334" spans="1:7" ht="15">
      <c r="A334" s="664">
        <v>91386</v>
      </c>
      <c r="B334" s="663" t="s">
        <v>378</v>
      </c>
      <c r="C334" s="663" t="s">
        <v>128</v>
      </c>
      <c r="D334" s="665" t="s">
        <v>18840</v>
      </c>
      <c r="E334" s="663" t="s">
        <v>9663</v>
      </c>
      <c r="F334" s="401"/>
      <c r="G334" s="401"/>
    </row>
    <row r="335" spans="1:7" ht="15">
      <c r="A335" s="664">
        <v>91533</v>
      </c>
      <c r="B335" s="663" t="s">
        <v>379</v>
      </c>
      <c r="C335" s="663" t="s">
        <v>128</v>
      </c>
      <c r="D335" s="665" t="s">
        <v>14837</v>
      </c>
      <c r="E335" s="663" t="s">
        <v>9663</v>
      </c>
      <c r="F335" s="401"/>
      <c r="G335" s="401"/>
    </row>
    <row r="336" spans="1:7" ht="15">
      <c r="A336" s="664">
        <v>91634</v>
      </c>
      <c r="B336" s="663" t="s">
        <v>380</v>
      </c>
      <c r="C336" s="663" t="s">
        <v>128</v>
      </c>
      <c r="D336" s="665" t="s">
        <v>18841</v>
      </c>
      <c r="E336" s="663" t="s">
        <v>9663</v>
      </c>
      <c r="F336" s="401"/>
      <c r="G336" s="401"/>
    </row>
    <row r="337" spans="1:7" ht="15">
      <c r="A337" s="664">
        <v>91645</v>
      </c>
      <c r="B337" s="663" t="s">
        <v>381</v>
      </c>
      <c r="C337" s="663" t="s">
        <v>128</v>
      </c>
      <c r="D337" s="665" t="s">
        <v>18842</v>
      </c>
      <c r="E337" s="663" t="s">
        <v>9663</v>
      </c>
      <c r="F337" s="401"/>
      <c r="G337" s="401"/>
    </row>
    <row r="338" spans="1:7" ht="15">
      <c r="A338" s="664">
        <v>91692</v>
      </c>
      <c r="B338" s="663" t="s">
        <v>382</v>
      </c>
      <c r="C338" s="663" t="s">
        <v>128</v>
      </c>
      <c r="D338" s="665" t="s">
        <v>15829</v>
      </c>
      <c r="E338" s="663" t="s">
        <v>9663</v>
      </c>
      <c r="F338" s="401"/>
      <c r="G338" s="401"/>
    </row>
    <row r="339" spans="1:7" ht="15">
      <c r="A339" s="664">
        <v>92043</v>
      </c>
      <c r="B339" s="663" t="s">
        <v>383</v>
      </c>
      <c r="C339" s="663" t="s">
        <v>128</v>
      </c>
      <c r="D339" s="665" t="s">
        <v>12916</v>
      </c>
      <c r="E339" s="663" t="s">
        <v>9663</v>
      </c>
      <c r="F339" s="401"/>
      <c r="G339" s="401"/>
    </row>
    <row r="340" spans="1:7" ht="15">
      <c r="A340" s="664">
        <v>92106</v>
      </c>
      <c r="B340" s="663" t="s">
        <v>384</v>
      </c>
      <c r="C340" s="663" t="s">
        <v>128</v>
      </c>
      <c r="D340" s="665" t="s">
        <v>18843</v>
      </c>
      <c r="E340" s="663" t="s">
        <v>9663</v>
      </c>
      <c r="F340" s="401"/>
      <c r="G340" s="401"/>
    </row>
    <row r="341" spans="1:7" ht="15">
      <c r="A341" s="664">
        <v>92112</v>
      </c>
      <c r="B341" s="663" t="s">
        <v>385</v>
      </c>
      <c r="C341" s="663" t="s">
        <v>128</v>
      </c>
      <c r="D341" s="665" t="s">
        <v>4838</v>
      </c>
      <c r="E341" s="663" t="s">
        <v>9663</v>
      </c>
      <c r="F341" s="401"/>
      <c r="G341" s="401"/>
    </row>
    <row r="342" spans="1:7" ht="15">
      <c r="A342" s="664">
        <v>92118</v>
      </c>
      <c r="B342" s="663" t="s">
        <v>386</v>
      </c>
      <c r="C342" s="663" t="s">
        <v>128</v>
      </c>
      <c r="D342" s="665" t="s">
        <v>8876</v>
      </c>
      <c r="E342" s="663" t="s">
        <v>9663</v>
      </c>
      <c r="F342" s="401"/>
      <c r="G342" s="401"/>
    </row>
    <row r="343" spans="1:7" ht="15">
      <c r="A343" s="664">
        <v>92138</v>
      </c>
      <c r="B343" s="663" t="s">
        <v>387</v>
      </c>
      <c r="C343" s="663" t="s">
        <v>128</v>
      </c>
      <c r="D343" s="665" t="s">
        <v>18403</v>
      </c>
      <c r="E343" s="663" t="s">
        <v>9663</v>
      </c>
      <c r="F343" s="401"/>
      <c r="G343" s="401"/>
    </row>
    <row r="344" spans="1:7" ht="15">
      <c r="A344" s="664">
        <v>92145</v>
      </c>
      <c r="B344" s="663" t="s">
        <v>388</v>
      </c>
      <c r="C344" s="663" t="s">
        <v>128</v>
      </c>
      <c r="D344" s="665" t="s">
        <v>18844</v>
      </c>
      <c r="E344" s="663" t="s">
        <v>9663</v>
      </c>
      <c r="F344" s="401"/>
      <c r="G344" s="401"/>
    </row>
    <row r="345" spans="1:7" ht="15">
      <c r="A345" s="664">
        <v>92242</v>
      </c>
      <c r="B345" s="663" t="s">
        <v>389</v>
      </c>
      <c r="C345" s="663" t="s">
        <v>128</v>
      </c>
      <c r="D345" s="665" t="s">
        <v>18845</v>
      </c>
      <c r="E345" s="663" t="s">
        <v>9663</v>
      </c>
      <c r="F345" s="401"/>
      <c r="G345" s="401"/>
    </row>
    <row r="346" spans="1:7" ht="15">
      <c r="A346" s="664">
        <v>92716</v>
      </c>
      <c r="B346" s="663" t="s">
        <v>390</v>
      </c>
      <c r="C346" s="663" t="s">
        <v>128</v>
      </c>
      <c r="D346" s="665" t="s">
        <v>8906</v>
      </c>
      <c r="E346" s="663" t="s">
        <v>9663</v>
      </c>
      <c r="F346" s="401"/>
      <c r="G346" s="401"/>
    </row>
    <row r="347" spans="1:7" ht="15">
      <c r="A347" s="664">
        <v>92960</v>
      </c>
      <c r="B347" s="663" t="s">
        <v>391</v>
      </c>
      <c r="C347" s="663" t="s">
        <v>128</v>
      </c>
      <c r="D347" s="665" t="s">
        <v>12606</v>
      </c>
      <c r="E347" s="663" t="s">
        <v>9663</v>
      </c>
      <c r="F347" s="401"/>
      <c r="G347" s="401"/>
    </row>
    <row r="348" spans="1:7" ht="15">
      <c r="A348" s="664">
        <v>92966</v>
      </c>
      <c r="B348" s="663" t="s">
        <v>392</v>
      </c>
      <c r="C348" s="663" t="s">
        <v>128</v>
      </c>
      <c r="D348" s="665" t="s">
        <v>18846</v>
      </c>
      <c r="E348" s="663" t="s">
        <v>9663</v>
      </c>
      <c r="F348" s="401"/>
      <c r="G348" s="401"/>
    </row>
    <row r="349" spans="1:7" ht="15">
      <c r="A349" s="664">
        <v>93224</v>
      </c>
      <c r="B349" s="663" t="s">
        <v>393</v>
      </c>
      <c r="C349" s="663" t="s">
        <v>128</v>
      </c>
      <c r="D349" s="665" t="s">
        <v>18847</v>
      </c>
      <c r="E349" s="663" t="s">
        <v>9663</v>
      </c>
      <c r="F349" s="401"/>
      <c r="G349" s="401"/>
    </row>
    <row r="350" spans="1:7" ht="15">
      <c r="A350" s="664">
        <v>93233</v>
      </c>
      <c r="B350" s="663" t="s">
        <v>394</v>
      </c>
      <c r="C350" s="663" t="s">
        <v>128</v>
      </c>
      <c r="D350" s="665" t="s">
        <v>7937</v>
      </c>
      <c r="E350" s="663" t="s">
        <v>9663</v>
      </c>
      <c r="F350" s="401"/>
      <c r="G350" s="401"/>
    </row>
    <row r="351" spans="1:7" ht="15">
      <c r="A351" s="664">
        <v>93272</v>
      </c>
      <c r="B351" s="663" t="s">
        <v>395</v>
      </c>
      <c r="C351" s="663" t="s">
        <v>128</v>
      </c>
      <c r="D351" s="665" t="s">
        <v>18848</v>
      </c>
      <c r="E351" s="663" t="s">
        <v>9663</v>
      </c>
      <c r="F351" s="401"/>
      <c r="G351" s="401"/>
    </row>
    <row r="352" spans="1:7" ht="15">
      <c r="A352" s="664">
        <v>93281</v>
      </c>
      <c r="B352" s="663" t="s">
        <v>132</v>
      </c>
      <c r="C352" s="663" t="s">
        <v>128</v>
      </c>
      <c r="D352" s="665" t="s">
        <v>16553</v>
      </c>
      <c r="E352" s="663" t="s">
        <v>9663</v>
      </c>
      <c r="F352" s="401"/>
      <c r="G352" s="401"/>
    </row>
    <row r="353" spans="1:7" ht="15">
      <c r="A353" s="664">
        <v>93287</v>
      </c>
      <c r="B353" s="663" t="s">
        <v>129</v>
      </c>
      <c r="C353" s="663" t="s">
        <v>128</v>
      </c>
      <c r="D353" s="665" t="s">
        <v>18849</v>
      </c>
      <c r="E353" s="663" t="s">
        <v>9663</v>
      </c>
      <c r="F353" s="401"/>
      <c r="G353" s="401"/>
    </row>
    <row r="354" spans="1:7" ht="15">
      <c r="A354" s="664">
        <v>93402</v>
      </c>
      <c r="B354" s="663" t="s">
        <v>396</v>
      </c>
      <c r="C354" s="663" t="s">
        <v>128</v>
      </c>
      <c r="D354" s="665" t="s">
        <v>18850</v>
      </c>
      <c r="E354" s="663" t="s">
        <v>9663</v>
      </c>
      <c r="F354" s="401"/>
      <c r="G354" s="401"/>
    </row>
    <row r="355" spans="1:7" ht="15">
      <c r="A355" s="664">
        <v>93408</v>
      </c>
      <c r="B355" s="663" t="s">
        <v>10545</v>
      </c>
      <c r="C355" s="663" t="s">
        <v>128</v>
      </c>
      <c r="D355" s="665" t="s">
        <v>18851</v>
      </c>
      <c r="E355" s="663" t="s">
        <v>9663</v>
      </c>
      <c r="F355" s="401"/>
      <c r="G355" s="401"/>
    </row>
    <row r="356" spans="1:7" ht="15">
      <c r="A356" s="664">
        <v>93415</v>
      </c>
      <c r="B356" s="663" t="s">
        <v>397</v>
      </c>
      <c r="C356" s="663" t="s">
        <v>128</v>
      </c>
      <c r="D356" s="665" t="s">
        <v>12643</v>
      </c>
      <c r="E356" s="663" t="s">
        <v>9663</v>
      </c>
      <c r="F356" s="401"/>
      <c r="G356" s="401"/>
    </row>
    <row r="357" spans="1:7" ht="15">
      <c r="A357" s="664">
        <v>93421</v>
      </c>
      <c r="B357" s="663" t="s">
        <v>398</v>
      </c>
      <c r="C357" s="663" t="s">
        <v>128</v>
      </c>
      <c r="D357" s="665" t="s">
        <v>12330</v>
      </c>
      <c r="E357" s="663" t="s">
        <v>9663</v>
      </c>
      <c r="F357" s="401"/>
      <c r="G357" s="401"/>
    </row>
    <row r="358" spans="1:7" ht="15">
      <c r="A358" s="664">
        <v>93427</v>
      </c>
      <c r="B358" s="663" t="s">
        <v>399</v>
      </c>
      <c r="C358" s="663" t="s">
        <v>128</v>
      </c>
      <c r="D358" s="665" t="s">
        <v>13941</v>
      </c>
      <c r="E358" s="663" t="s">
        <v>9663</v>
      </c>
      <c r="F358" s="401"/>
      <c r="G358" s="401"/>
    </row>
    <row r="359" spans="1:7" ht="15">
      <c r="A359" s="664">
        <v>93433</v>
      </c>
      <c r="B359" s="663" t="s">
        <v>400</v>
      </c>
      <c r="C359" s="663" t="s">
        <v>128</v>
      </c>
      <c r="D359" s="665" t="s">
        <v>18852</v>
      </c>
      <c r="E359" s="663" t="s">
        <v>9663</v>
      </c>
      <c r="F359" s="401"/>
      <c r="G359" s="401"/>
    </row>
    <row r="360" spans="1:7" ht="15">
      <c r="A360" s="664">
        <v>93439</v>
      </c>
      <c r="B360" s="663" t="s">
        <v>401</v>
      </c>
      <c r="C360" s="663" t="s">
        <v>128</v>
      </c>
      <c r="D360" s="665" t="s">
        <v>18853</v>
      </c>
      <c r="E360" s="663" t="s">
        <v>9663</v>
      </c>
      <c r="F360" s="401"/>
      <c r="G360" s="401"/>
    </row>
    <row r="361" spans="1:7" ht="15">
      <c r="A361" s="664">
        <v>95121</v>
      </c>
      <c r="B361" s="663" t="s">
        <v>402</v>
      </c>
      <c r="C361" s="663" t="s">
        <v>128</v>
      </c>
      <c r="D361" s="665" t="s">
        <v>18854</v>
      </c>
      <c r="E361" s="663" t="s">
        <v>9663</v>
      </c>
      <c r="F361" s="401"/>
      <c r="G361" s="401"/>
    </row>
    <row r="362" spans="1:7" ht="15">
      <c r="A362" s="664">
        <v>95127</v>
      </c>
      <c r="B362" s="663" t="s">
        <v>403</v>
      </c>
      <c r="C362" s="663" t="s">
        <v>128</v>
      </c>
      <c r="D362" s="665" t="s">
        <v>18855</v>
      </c>
      <c r="E362" s="663" t="s">
        <v>9663</v>
      </c>
      <c r="F362" s="401"/>
      <c r="G362" s="401"/>
    </row>
    <row r="363" spans="1:7" ht="15">
      <c r="A363" s="664">
        <v>95133</v>
      </c>
      <c r="B363" s="663" t="s">
        <v>404</v>
      </c>
      <c r="C363" s="663" t="s">
        <v>128</v>
      </c>
      <c r="D363" s="665" t="s">
        <v>18856</v>
      </c>
      <c r="E363" s="663" t="s">
        <v>9663</v>
      </c>
      <c r="F363" s="401"/>
      <c r="G363" s="401"/>
    </row>
    <row r="364" spans="1:7" ht="15">
      <c r="A364" s="664">
        <v>95139</v>
      </c>
      <c r="B364" s="663" t="s">
        <v>405</v>
      </c>
      <c r="C364" s="663" t="s">
        <v>128</v>
      </c>
      <c r="D364" s="665" t="s">
        <v>3678</v>
      </c>
      <c r="E364" s="663" t="s">
        <v>9663</v>
      </c>
      <c r="F364" s="401"/>
      <c r="G364" s="401"/>
    </row>
    <row r="365" spans="1:7" ht="15">
      <c r="A365" s="664">
        <v>95212</v>
      </c>
      <c r="B365" s="663" t="s">
        <v>406</v>
      </c>
      <c r="C365" s="663" t="s">
        <v>128</v>
      </c>
      <c r="D365" s="665" t="s">
        <v>18857</v>
      </c>
      <c r="E365" s="663" t="s">
        <v>9663</v>
      </c>
      <c r="F365" s="401"/>
      <c r="G365" s="401"/>
    </row>
    <row r="366" spans="1:7" ht="15">
      <c r="A366" s="664">
        <v>95218</v>
      </c>
      <c r="B366" s="663" t="s">
        <v>407</v>
      </c>
      <c r="C366" s="663" t="s">
        <v>128</v>
      </c>
      <c r="D366" s="665" t="s">
        <v>15166</v>
      </c>
      <c r="E366" s="663" t="s">
        <v>9663</v>
      </c>
      <c r="F366" s="401"/>
      <c r="G366" s="401"/>
    </row>
    <row r="367" spans="1:7" ht="15">
      <c r="A367" s="664">
        <v>95258</v>
      </c>
      <c r="B367" s="663" t="s">
        <v>408</v>
      </c>
      <c r="C367" s="663" t="s">
        <v>128</v>
      </c>
      <c r="D367" s="665" t="s">
        <v>18649</v>
      </c>
      <c r="E367" s="663" t="s">
        <v>9663</v>
      </c>
      <c r="F367" s="401"/>
      <c r="G367" s="401"/>
    </row>
    <row r="368" spans="1:7" ht="15">
      <c r="A368" s="664">
        <v>95264</v>
      </c>
      <c r="B368" s="663" t="s">
        <v>409</v>
      </c>
      <c r="C368" s="663" t="s">
        <v>128</v>
      </c>
      <c r="D368" s="665" t="s">
        <v>7465</v>
      </c>
      <c r="E368" s="663" t="s">
        <v>9663</v>
      </c>
      <c r="F368" s="401"/>
      <c r="G368" s="401"/>
    </row>
    <row r="369" spans="1:7" ht="15">
      <c r="A369" s="664">
        <v>95270</v>
      </c>
      <c r="B369" s="663" t="s">
        <v>410</v>
      </c>
      <c r="C369" s="663" t="s">
        <v>128</v>
      </c>
      <c r="D369" s="665" t="s">
        <v>13926</v>
      </c>
      <c r="E369" s="663" t="s">
        <v>9663</v>
      </c>
      <c r="F369" s="401"/>
      <c r="G369" s="401"/>
    </row>
    <row r="370" spans="1:7" ht="15">
      <c r="A370" s="664">
        <v>95276</v>
      </c>
      <c r="B370" s="663" t="s">
        <v>202</v>
      </c>
      <c r="C370" s="663" t="s">
        <v>128</v>
      </c>
      <c r="D370" s="665" t="s">
        <v>6721</v>
      </c>
      <c r="E370" s="663" t="s">
        <v>9663</v>
      </c>
      <c r="F370" s="401"/>
      <c r="G370" s="401"/>
    </row>
    <row r="371" spans="1:7" ht="15">
      <c r="A371" s="664">
        <v>95282</v>
      </c>
      <c r="B371" s="663" t="s">
        <v>411</v>
      </c>
      <c r="C371" s="663" t="s">
        <v>128</v>
      </c>
      <c r="D371" s="665" t="s">
        <v>13942</v>
      </c>
      <c r="E371" s="663" t="s">
        <v>9663</v>
      </c>
      <c r="F371" s="401"/>
      <c r="G371" s="401"/>
    </row>
    <row r="372" spans="1:7" ht="15">
      <c r="A372" s="664">
        <v>95620</v>
      </c>
      <c r="B372" s="663" t="s">
        <v>412</v>
      </c>
      <c r="C372" s="663" t="s">
        <v>128</v>
      </c>
      <c r="D372" s="665" t="s">
        <v>18858</v>
      </c>
      <c r="E372" s="663" t="s">
        <v>9663</v>
      </c>
      <c r="F372" s="401"/>
      <c r="G372" s="401"/>
    </row>
    <row r="373" spans="1:7" ht="15">
      <c r="A373" s="664">
        <v>95631</v>
      </c>
      <c r="B373" s="663" t="s">
        <v>413</v>
      </c>
      <c r="C373" s="663" t="s">
        <v>128</v>
      </c>
      <c r="D373" s="665" t="s">
        <v>18859</v>
      </c>
      <c r="E373" s="663" t="s">
        <v>9663</v>
      </c>
      <c r="F373" s="401"/>
      <c r="G373" s="401"/>
    </row>
    <row r="374" spans="1:7" ht="15">
      <c r="A374" s="664">
        <v>95702</v>
      </c>
      <c r="B374" s="663" t="s">
        <v>414</v>
      </c>
      <c r="C374" s="663" t="s">
        <v>128</v>
      </c>
      <c r="D374" s="665" t="s">
        <v>13172</v>
      </c>
      <c r="E374" s="663" t="s">
        <v>9663</v>
      </c>
      <c r="F374" s="401"/>
      <c r="G374" s="401"/>
    </row>
    <row r="375" spans="1:7" ht="15">
      <c r="A375" s="664">
        <v>95708</v>
      </c>
      <c r="B375" s="663" t="s">
        <v>415</v>
      </c>
      <c r="C375" s="663" t="s">
        <v>128</v>
      </c>
      <c r="D375" s="665" t="s">
        <v>18860</v>
      </c>
      <c r="E375" s="663" t="s">
        <v>9663</v>
      </c>
      <c r="F375" s="401"/>
      <c r="G375" s="401"/>
    </row>
    <row r="376" spans="1:7" ht="15">
      <c r="A376" s="664">
        <v>95714</v>
      </c>
      <c r="B376" s="663" t="s">
        <v>416</v>
      </c>
      <c r="C376" s="663" t="s">
        <v>128</v>
      </c>
      <c r="D376" s="665" t="s">
        <v>18861</v>
      </c>
      <c r="E376" s="663" t="s">
        <v>9663</v>
      </c>
      <c r="F376" s="401"/>
      <c r="G376" s="401"/>
    </row>
    <row r="377" spans="1:7" ht="15">
      <c r="A377" s="664">
        <v>95720</v>
      </c>
      <c r="B377" s="663" t="s">
        <v>417</v>
      </c>
      <c r="C377" s="663" t="s">
        <v>128</v>
      </c>
      <c r="D377" s="665" t="s">
        <v>18862</v>
      </c>
      <c r="E377" s="663" t="s">
        <v>9663</v>
      </c>
      <c r="F377" s="401"/>
      <c r="G377" s="401"/>
    </row>
    <row r="378" spans="1:7" ht="15">
      <c r="A378" s="664">
        <v>95872</v>
      </c>
      <c r="B378" s="663" t="s">
        <v>418</v>
      </c>
      <c r="C378" s="663" t="s">
        <v>128</v>
      </c>
      <c r="D378" s="665" t="s">
        <v>13943</v>
      </c>
      <c r="E378" s="663" t="s">
        <v>9663</v>
      </c>
      <c r="F378" s="401"/>
      <c r="G378" s="401"/>
    </row>
    <row r="379" spans="1:7" ht="15">
      <c r="A379" s="664">
        <v>96013</v>
      </c>
      <c r="B379" s="663" t="s">
        <v>419</v>
      </c>
      <c r="C379" s="663" t="s">
        <v>128</v>
      </c>
      <c r="D379" s="665" t="s">
        <v>18863</v>
      </c>
      <c r="E379" s="663" t="s">
        <v>9663</v>
      </c>
      <c r="F379" s="401"/>
      <c r="G379" s="401"/>
    </row>
    <row r="380" spans="1:7" ht="15">
      <c r="A380" s="664">
        <v>96020</v>
      </c>
      <c r="B380" s="663" t="s">
        <v>420</v>
      </c>
      <c r="C380" s="663" t="s">
        <v>128</v>
      </c>
      <c r="D380" s="665" t="s">
        <v>18864</v>
      </c>
      <c r="E380" s="663" t="s">
        <v>9663</v>
      </c>
      <c r="F380" s="401"/>
      <c r="G380" s="401"/>
    </row>
    <row r="381" spans="1:7" ht="15">
      <c r="A381" s="664">
        <v>96028</v>
      </c>
      <c r="B381" s="663" t="s">
        <v>421</v>
      </c>
      <c r="C381" s="663" t="s">
        <v>128</v>
      </c>
      <c r="D381" s="665" t="s">
        <v>18865</v>
      </c>
      <c r="E381" s="663" t="s">
        <v>9663</v>
      </c>
      <c r="F381" s="401"/>
      <c r="G381" s="401"/>
    </row>
    <row r="382" spans="1:7" ht="15">
      <c r="A382" s="664">
        <v>96035</v>
      </c>
      <c r="B382" s="663" t="s">
        <v>422</v>
      </c>
      <c r="C382" s="663" t="s">
        <v>128</v>
      </c>
      <c r="D382" s="665" t="s">
        <v>18866</v>
      </c>
      <c r="E382" s="663" t="s">
        <v>9663</v>
      </c>
      <c r="F382" s="401"/>
      <c r="G382" s="401"/>
    </row>
    <row r="383" spans="1:7" ht="15">
      <c r="A383" s="664">
        <v>96157</v>
      </c>
      <c r="B383" s="663" t="s">
        <v>423</v>
      </c>
      <c r="C383" s="663" t="s">
        <v>128</v>
      </c>
      <c r="D383" s="665" t="s">
        <v>18867</v>
      </c>
      <c r="E383" s="663" t="s">
        <v>9663</v>
      </c>
      <c r="F383" s="401"/>
      <c r="G383" s="401"/>
    </row>
    <row r="384" spans="1:7" ht="15">
      <c r="A384" s="664">
        <v>96158</v>
      </c>
      <c r="B384" s="663" t="s">
        <v>424</v>
      </c>
      <c r="C384" s="663" t="s">
        <v>128</v>
      </c>
      <c r="D384" s="665" t="s">
        <v>18868</v>
      </c>
      <c r="E384" s="663" t="s">
        <v>9663</v>
      </c>
      <c r="F384" s="401"/>
      <c r="G384" s="401"/>
    </row>
    <row r="385" spans="1:7" ht="15">
      <c r="A385" s="664">
        <v>96245</v>
      </c>
      <c r="B385" s="663" t="s">
        <v>425</v>
      </c>
      <c r="C385" s="663" t="s">
        <v>128</v>
      </c>
      <c r="D385" s="665" t="s">
        <v>18869</v>
      </c>
      <c r="E385" s="663" t="s">
        <v>9663</v>
      </c>
      <c r="F385" s="401"/>
      <c r="G385" s="401"/>
    </row>
    <row r="386" spans="1:7" ht="15">
      <c r="A386" s="664">
        <v>96303</v>
      </c>
      <c r="B386" s="663" t="s">
        <v>426</v>
      </c>
      <c r="C386" s="663" t="s">
        <v>128</v>
      </c>
      <c r="D386" s="665" t="s">
        <v>18870</v>
      </c>
      <c r="E386" s="663" t="s">
        <v>9663</v>
      </c>
      <c r="F386" s="401"/>
      <c r="G386" s="401"/>
    </row>
    <row r="387" spans="1:7" ht="15">
      <c r="A387" s="664">
        <v>96463</v>
      </c>
      <c r="B387" s="663" t="s">
        <v>427</v>
      </c>
      <c r="C387" s="663" t="s">
        <v>128</v>
      </c>
      <c r="D387" s="665" t="s">
        <v>18871</v>
      </c>
      <c r="E387" s="663" t="s">
        <v>9663</v>
      </c>
      <c r="F387" s="401"/>
      <c r="G387" s="401"/>
    </row>
    <row r="388" spans="1:7" ht="15">
      <c r="A388" s="664">
        <v>98764</v>
      </c>
      <c r="B388" s="663" t="s">
        <v>8448</v>
      </c>
      <c r="C388" s="663" t="s">
        <v>128</v>
      </c>
      <c r="D388" s="665" t="s">
        <v>12578</v>
      </c>
      <c r="E388" s="663" t="s">
        <v>9663</v>
      </c>
      <c r="F388" s="401"/>
      <c r="G388" s="401"/>
    </row>
    <row r="389" spans="1:7" ht="15">
      <c r="A389" s="664">
        <v>99833</v>
      </c>
      <c r="B389" s="663" t="s">
        <v>9218</v>
      </c>
      <c r="C389" s="663" t="s">
        <v>128</v>
      </c>
      <c r="D389" s="665" t="s">
        <v>4678</v>
      </c>
      <c r="E389" s="663" t="s">
        <v>9663</v>
      </c>
      <c r="F389" s="401"/>
      <c r="G389" s="401"/>
    </row>
    <row r="390" spans="1:7" ht="15">
      <c r="A390" s="664">
        <v>100641</v>
      </c>
      <c r="B390" s="663" t="s">
        <v>10546</v>
      </c>
      <c r="C390" s="663" t="s">
        <v>128</v>
      </c>
      <c r="D390" s="665" t="s">
        <v>18872</v>
      </c>
      <c r="E390" s="663" t="s">
        <v>9663</v>
      </c>
      <c r="F390" s="401"/>
      <c r="G390" s="401"/>
    </row>
    <row r="391" spans="1:7" ht="15">
      <c r="A391" s="664">
        <v>100647</v>
      </c>
      <c r="B391" s="663" t="s">
        <v>10547</v>
      </c>
      <c r="C391" s="663" t="s">
        <v>128</v>
      </c>
      <c r="D391" s="665" t="s">
        <v>18873</v>
      </c>
      <c r="E391" s="663" t="s">
        <v>9663</v>
      </c>
      <c r="F391" s="401"/>
      <c r="G391" s="401"/>
    </row>
    <row r="392" spans="1:7" ht="15">
      <c r="A392" s="664">
        <v>102275</v>
      </c>
      <c r="B392" s="663" t="s">
        <v>13944</v>
      </c>
      <c r="C392" s="663" t="s">
        <v>128</v>
      </c>
      <c r="D392" s="665" t="s">
        <v>12587</v>
      </c>
      <c r="E392" s="663" t="s">
        <v>9663</v>
      </c>
      <c r="F392" s="401"/>
      <c r="G392" s="401"/>
    </row>
    <row r="393" spans="1:7" ht="15">
      <c r="A393" s="664">
        <v>5632</v>
      </c>
      <c r="B393" s="663" t="s">
        <v>428</v>
      </c>
      <c r="C393" s="663" t="s">
        <v>131</v>
      </c>
      <c r="D393" s="665" t="s">
        <v>18874</v>
      </c>
      <c r="E393" s="663" t="s">
        <v>9663</v>
      </c>
      <c r="F393" s="401"/>
      <c r="G393" s="401"/>
    </row>
    <row r="394" spans="1:7" ht="15">
      <c r="A394" s="664">
        <v>5679</v>
      </c>
      <c r="B394" s="663" t="s">
        <v>429</v>
      </c>
      <c r="C394" s="663" t="s">
        <v>131</v>
      </c>
      <c r="D394" s="665" t="s">
        <v>18875</v>
      </c>
      <c r="E394" s="663" t="s">
        <v>9663</v>
      </c>
      <c r="F394" s="401"/>
      <c r="G394" s="401"/>
    </row>
    <row r="395" spans="1:7" ht="15">
      <c r="A395" s="664">
        <v>5681</v>
      </c>
      <c r="B395" s="663" t="s">
        <v>430</v>
      </c>
      <c r="C395" s="663" t="s">
        <v>131</v>
      </c>
      <c r="D395" s="665" t="s">
        <v>15710</v>
      </c>
      <c r="E395" s="663" t="s">
        <v>9663</v>
      </c>
      <c r="F395" s="401"/>
      <c r="G395" s="401"/>
    </row>
    <row r="396" spans="1:7" ht="15">
      <c r="A396" s="664">
        <v>5685</v>
      </c>
      <c r="B396" s="663" t="s">
        <v>431</v>
      </c>
      <c r="C396" s="663" t="s">
        <v>131</v>
      </c>
      <c r="D396" s="665" t="s">
        <v>18876</v>
      </c>
      <c r="E396" s="663" t="s">
        <v>9663</v>
      </c>
      <c r="F396" s="401"/>
      <c r="G396" s="401"/>
    </row>
    <row r="397" spans="1:7" ht="15">
      <c r="A397" s="664">
        <v>5690</v>
      </c>
      <c r="B397" s="663" t="s">
        <v>432</v>
      </c>
      <c r="C397" s="663" t="s">
        <v>131</v>
      </c>
      <c r="D397" s="665" t="s">
        <v>8879</v>
      </c>
      <c r="E397" s="663" t="s">
        <v>9663</v>
      </c>
      <c r="F397" s="401"/>
      <c r="G397" s="401"/>
    </row>
    <row r="398" spans="1:7" ht="15">
      <c r="A398" s="664">
        <v>5806</v>
      </c>
      <c r="B398" s="663" t="s">
        <v>433</v>
      </c>
      <c r="C398" s="663" t="s">
        <v>131</v>
      </c>
      <c r="D398" s="665" t="s">
        <v>12861</v>
      </c>
      <c r="E398" s="663" t="s">
        <v>9663</v>
      </c>
      <c r="F398" s="401"/>
      <c r="G398" s="401"/>
    </row>
    <row r="399" spans="1:7" ht="15">
      <c r="A399" s="664">
        <v>5826</v>
      </c>
      <c r="B399" s="663" t="s">
        <v>434</v>
      </c>
      <c r="C399" s="663" t="s">
        <v>131</v>
      </c>
      <c r="D399" s="665" t="s">
        <v>15147</v>
      </c>
      <c r="E399" s="663" t="s">
        <v>9663</v>
      </c>
      <c r="F399" s="401"/>
      <c r="G399" s="401"/>
    </row>
    <row r="400" spans="1:7" ht="15">
      <c r="A400" s="664">
        <v>5829</v>
      </c>
      <c r="B400" s="663" t="s">
        <v>435</v>
      </c>
      <c r="C400" s="663" t="s">
        <v>131</v>
      </c>
      <c r="D400" s="665" t="s">
        <v>18877</v>
      </c>
      <c r="E400" s="663" t="s">
        <v>9663</v>
      </c>
      <c r="F400" s="401"/>
      <c r="G400" s="401"/>
    </row>
    <row r="401" spans="1:7" ht="15">
      <c r="A401" s="664">
        <v>5837</v>
      </c>
      <c r="B401" s="663" t="s">
        <v>436</v>
      </c>
      <c r="C401" s="663" t="s">
        <v>131</v>
      </c>
      <c r="D401" s="665" t="s">
        <v>18878</v>
      </c>
      <c r="E401" s="663" t="s">
        <v>9663</v>
      </c>
      <c r="F401" s="401"/>
      <c r="G401" s="401"/>
    </row>
    <row r="402" spans="1:7" ht="15">
      <c r="A402" s="664">
        <v>5841</v>
      </c>
      <c r="B402" s="663" t="s">
        <v>437</v>
      </c>
      <c r="C402" s="663" t="s">
        <v>131</v>
      </c>
      <c r="D402" s="665" t="s">
        <v>4155</v>
      </c>
      <c r="E402" s="663" t="s">
        <v>9663</v>
      </c>
      <c r="F402" s="401"/>
      <c r="G402" s="401"/>
    </row>
    <row r="403" spans="1:7" ht="15">
      <c r="A403" s="664">
        <v>5845</v>
      </c>
      <c r="B403" s="663" t="s">
        <v>438</v>
      </c>
      <c r="C403" s="663" t="s">
        <v>131</v>
      </c>
      <c r="D403" s="665" t="s">
        <v>16702</v>
      </c>
      <c r="E403" s="663" t="s">
        <v>9663</v>
      </c>
      <c r="F403" s="401"/>
      <c r="G403" s="401"/>
    </row>
    <row r="404" spans="1:7" ht="15">
      <c r="A404" s="664">
        <v>5849</v>
      </c>
      <c r="B404" s="663" t="s">
        <v>439</v>
      </c>
      <c r="C404" s="663" t="s">
        <v>131</v>
      </c>
      <c r="D404" s="665" t="s">
        <v>14840</v>
      </c>
      <c r="E404" s="663" t="s">
        <v>9663</v>
      </c>
      <c r="F404" s="401"/>
      <c r="G404" s="401"/>
    </row>
    <row r="405" spans="1:7" ht="15">
      <c r="A405" s="664">
        <v>5853</v>
      </c>
      <c r="B405" s="663" t="s">
        <v>440</v>
      </c>
      <c r="C405" s="663" t="s">
        <v>131</v>
      </c>
      <c r="D405" s="665" t="s">
        <v>17202</v>
      </c>
      <c r="E405" s="663" t="s">
        <v>9663</v>
      </c>
      <c r="F405" s="401"/>
      <c r="G405" s="401"/>
    </row>
    <row r="406" spans="1:7" ht="15">
      <c r="A406" s="664">
        <v>5857</v>
      </c>
      <c r="B406" s="663" t="s">
        <v>441</v>
      </c>
      <c r="C406" s="663" t="s">
        <v>131</v>
      </c>
      <c r="D406" s="665" t="s">
        <v>17470</v>
      </c>
      <c r="E406" s="663" t="s">
        <v>9663</v>
      </c>
      <c r="F406" s="401"/>
      <c r="G406" s="401"/>
    </row>
    <row r="407" spans="1:7" ht="15">
      <c r="A407" s="664">
        <v>5865</v>
      </c>
      <c r="B407" s="663" t="s">
        <v>442</v>
      </c>
      <c r="C407" s="663" t="s">
        <v>131</v>
      </c>
      <c r="D407" s="665" t="s">
        <v>12740</v>
      </c>
      <c r="E407" s="663" t="s">
        <v>9663</v>
      </c>
      <c r="F407" s="401"/>
      <c r="G407" s="401"/>
    </row>
    <row r="408" spans="1:7" ht="15">
      <c r="A408" s="664">
        <v>5869</v>
      </c>
      <c r="B408" s="663" t="s">
        <v>443</v>
      </c>
      <c r="C408" s="663" t="s">
        <v>131</v>
      </c>
      <c r="D408" s="665" t="s">
        <v>18879</v>
      </c>
      <c r="E408" s="663" t="s">
        <v>9663</v>
      </c>
      <c r="F408" s="401"/>
      <c r="G408" s="401"/>
    </row>
    <row r="409" spans="1:7" ht="15">
      <c r="A409" s="664">
        <v>5877</v>
      </c>
      <c r="B409" s="663" t="s">
        <v>444</v>
      </c>
      <c r="C409" s="663" t="s">
        <v>131</v>
      </c>
      <c r="D409" s="665" t="s">
        <v>18880</v>
      </c>
      <c r="E409" s="663" t="s">
        <v>9663</v>
      </c>
      <c r="F409" s="401"/>
      <c r="G409" s="401"/>
    </row>
    <row r="410" spans="1:7" ht="15">
      <c r="A410" s="664">
        <v>5881</v>
      </c>
      <c r="B410" s="663" t="s">
        <v>445</v>
      </c>
      <c r="C410" s="663" t="s">
        <v>131</v>
      </c>
      <c r="D410" s="665" t="s">
        <v>17103</v>
      </c>
      <c r="E410" s="663" t="s">
        <v>9663</v>
      </c>
      <c r="F410" s="401"/>
      <c r="G410" s="401"/>
    </row>
    <row r="411" spans="1:7" ht="15">
      <c r="A411" s="664">
        <v>5884</v>
      </c>
      <c r="B411" s="663" t="s">
        <v>446</v>
      </c>
      <c r="C411" s="663" t="s">
        <v>131</v>
      </c>
      <c r="D411" s="665" t="s">
        <v>14559</v>
      </c>
      <c r="E411" s="663" t="s">
        <v>9663</v>
      </c>
      <c r="F411" s="401"/>
      <c r="G411" s="401"/>
    </row>
    <row r="412" spans="1:7" ht="15">
      <c r="A412" s="664">
        <v>5892</v>
      </c>
      <c r="B412" s="663" t="s">
        <v>447</v>
      </c>
      <c r="C412" s="663" t="s">
        <v>131</v>
      </c>
      <c r="D412" s="665" t="s">
        <v>18671</v>
      </c>
      <c r="E412" s="663" t="s">
        <v>9663</v>
      </c>
      <c r="F412" s="401"/>
      <c r="G412" s="401"/>
    </row>
    <row r="413" spans="1:7" ht="15">
      <c r="A413" s="664">
        <v>5896</v>
      </c>
      <c r="B413" s="663" t="s">
        <v>448</v>
      </c>
      <c r="C413" s="663" t="s">
        <v>131</v>
      </c>
      <c r="D413" s="665" t="s">
        <v>15195</v>
      </c>
      <c r="E413" s="663" t="s">
        <v>9663</v>
      </c>
      <c r="F413" s="401"/>
      <c r="G413" s="401"/>
    </row>
    <row r="414" spans="1:7" ht="15">
      <c r="A414" s="664">
        <v>5903</v>
      </c>
      <c r="B414" s="663" t="s">
        <v>449</v>
      </c>
      <c r="C414" s="663" t="s">
        <v>131</v>
      </c>
      <c r="D414" s="665" t="s">
        <v>18881</v>
      </c>
      <c r="E414" s="663" t="s">
        <v>9663</v>
      </c>
      <c r="F414" s="401"/>
      <c r="G414" s="401"/>
    </row>
    <row r="415" spans="1:7" ht="15">
      <c r="A415" s="664">
        <v>5911</v>
      </c>
      <c r="B415" s="663" t="s">
        <v>450</v>
      </c>
      <c r="C415" s="663" t="s">
        <v>131</v>
      </c>
      <c r="D415" s="665" t="s">
        <v>18882</v>
      </c>
      <c r="E415" s="663" t="s">
        <v>9663</v>
      </c>
      <c r="F415" s="401"/>
      <c r="G415" s="401"/>
    </row>
    <row r="416" spans="1:7" ht="15">
      <c r="A416" s="664">
        <v>5923</v>
      </c>
      <c r="B416" s="663" t="s">
        <v>451</v>
      </c>
      <c r="C416" s="663" t="s">
        <v>131</v>
      </c>
      <c r="D416" s="665" t="s">
        <v>4344</v>
      </c>
      <c r="E416" s="663" t="s">
        <v>9663</v>
      </c>
      <c r="F416" s="401"/>
      <c r="G416" s="401"/>
    </row>
    <row r="417" spans="1:7" ht="15">
      <c r="A417" s="664">
        <v>5930</v>
      </c>
      <c r="B417" s="663" t="s">
        <v>452</v>
      </c>
      <c r="C417" s="663" t="s">
        <v>131</v>
      </c>
      <c r="D417" s="665" t="s">
        <v>15244</v>
      </c>
      <c r="E417" s="663" t="s">
        <v>9663</v>
      </c>
      <c r="F417" s="401"/>
      <c r="G417" s="401"/>
    </row>
    <row r="418" spans="1:7" ht="15">
      <c r="A418" s="664">
        <v>5934</v>
      </c>
      <c r="B418" s="663" t="s">
        <v>453</v>
      </c>
      <c r="C418" s="663" t="s">
        <v>131</v>
      </c>
      <c r="D418" s="665" t="s">
        <v>18883</v>
      </c>
      <c r="E418" s="663" t="s">
        <v>9663</v>
      </c>
      <c r="F418" s="401"/>
      <c r="G418" s="401"/>
    </row>
    <row r="419" spans="1:7" ht="15">
      <c r="A419" s="664">
        <v>5942</v>
      </c>
      <c r="B419" s="663" t="s">
        <v>454</v>
      </c>
      <c r="C419" s="663" t="s">
        <v>131</v>
      </c>
      <c r="D419" s="665" t="s">
        <v>18884</v>
      </c>
      <c r="E419" s="663" t="s">
        <v>9663</v>
      </c>
      <c r="F419" s="401"/>
      <c r="G419" s="401"/>
    </row>
    <row r="420" spans="1:7" ht="15">
      <c r="A420" s="664">
        <v>5946</v>
      </c>
      <c r="B420" s="663" t="s">
        <v>455</v>
      </c>
      <c r="C420" s="663" t="s">
        <v>131</v>
      </c>
      <c r="D420" s="665" t="s">
        <v>18885</v>
      </c>
      <c r="E420" s="663" t="s">
        <v>9663</v>
      </c>
      <c r="F420" s="401"/>
      <c r="G420" s="401"/>
    </row>
    <row r="421" spans="1:7" ht="15">
      <c r="A421" s="664">
        <v>5952</v>
      </c>
      <c r="B421" s="663" t="s">
        <v>456</v>
      </c>
      <c r="C421" s="663" t="s">
        <v>131</v>
      </c>
      <c r="D421" s="665" t="s">
        <v>13285</v>
      </c>
      <c r="E421" s="663" t="s">
        <v>9663</v>
      </c>
      <c r="F421" s="401"/>
      <c r="G421" s="401"/>
    </row>
    <row r="422" spans="1:7" ht="15">
      <c r="A422" s="664">
        <v>5954</v>
      </c>
      <c r="B422" s="663" t="s">
        <v>457</v>
      </c>
      <c r="C422" s="663" t="s">
        <v>131</v>
      </c>
      <c r="D422" s="665" t="s">
        <v>13951</v>
      </c>
      <c r="E422" s="663" t="s">
        <v>9663</v>
      </c>
      <c r="F422" s="401"/>
      <c r="G422" s="401"/>
    </row>
    <row r="423" spans="1:7" ht="15">
      <c r="A423" s="664">
        <v>5961</v>
      </c>
      <c r="B423" s="663" t="s">
        <v>458</v>
      </c>
      <c r="C423" s="663" t="s">
        <v>131</v>
      </c>
      <c r="D423" s="665" t="s">
        <v>18886</v>
      </c>
      <c r="E423" s="663" t="s">
        <v>9663</v>
      </c>
      <c r="F423" s="401"/>
      <c r="G423" s="401"/>
    </row>
    <row r="424" spans="1:7" ht="15">
      <c r="A424" s="664">
        <v>6260</v>
      </c>
      <c r="B424" s="663" t="s">
        <v>459</v>
      </c>
      <c r="C424" s="663" t="s">
        <v>131</v>
      </c>
      <c r="D424" s="665" t="s">
        <v>18045</v>
      </c>
      <c r="E424" s="663" t="s">
        <v>9663</v>
      </c>
      <c r="F424" s="401"/>
      <c r="G424" s="401"/>
    </row>
    <row r="425" spans="1:7" ht="15">
      <c r="A425" s="664">
        <v>6880</v>
      </c>
      <c r="B425" s="663" t="s">
        <v>460</v>
      </c>
      <c r="C425" s="663" t="s">
        <v>131</v>
      </c>
      <c r="D425" s="665" t="s">
        <v>18887</v>
      </c>
      <c r="E425" s="663" t="s">
        <v>9663</v>
      </c>
      <c r="F425" s="401"/>
      <c r="G425" s="401"/>
    </row>
    <row r="426" spans="1:7" ht="15">
      <c r="A426" s="664">
        <v>7031</v>
      </c>
      <c r="B426" s="663" t="s">
        <v>461</v>
      </c>
      <c r="C426" s="663" t="s">
        <v>131</v>
      </c>
      <c r="D426" s="665" t="s">
        <v>8903</v>
      </c>
      <c r="E426" s="663" t="s">
        <v>9663</v>
      </c>
      <c r="F426" s="401"/>
      <c r="G426" s="401"/>
    </row>
    <row r="427" spans="1:7" ht="15">
      <c r="A427" s="664">
        <v>7043</v>
      </c>
      <c r="B427" s="663" t="s">
        <v>462</v>
      </c>
      <c r="C427" s="663" t="s">
        <v>131</v>
      </c>
      <c r="D427" s="665" t="s">
        <v>4008</v>
      </c>
      <c r="E427" s="663" t="s">
        <v>9663</v>
      </c>
      <c r="F427" s="401"/>
      <c r="G427" s="401"/>
    </row>
    <row r="428" spans="1:7" ht="15">
      <c r="A428" s="664">
        <v>7050</v>
      </c>
      <c r="B428" s="663" t="s">
        <v>463</v>
      </c>
      <c r="C428" s="663" t="s">
        <v>131</v>
      </c>
      <c r="D428" s="665" t="s">
        <v>18888</v>
      </c>
      <c r="E428" s="663" t="s">
        <v>9663</v>
      </c>
      <c r="F428" s="401"/>
      <c r="G428" s="401"/>
    </row>
    <row r="429" spans="1:7" ht="15">
      <c r="A429" s="664">
        <v>67827</v>
      </c>
      <c r="B429" s="663" t="s">
        <v>464</v>
      </c>
      <c r="C429" s="663" t="s">
        <v>131</v>
      </c>
      <c r="D429" s="665" t="s">
        <v>15695</v>
      </c>
      <c r="E429" s="663" t="s">
        <v>9663</v>
      </c>
      <c r="F429" s="401"/>
      <c r="G429" s="401"/>
    </row>
    <row r="430" spans="1:7" ht="15">
      <c r="A430" s="664">
        <v>73395</v>
      </c>
      <c r="B430" s="663" t="s">
        <v>465</v>
      </c>
      <c r="C430" s="663" t="s">
        <v>131</v>
      </c>
      <c r="D430" s="665" t="s">
        <v>8807</v>
      </c>
      <c r="E430" s="663" t="s">
        <v>9663</v>
      </c>
      <c r="F430" s="401"/>
      <c r="G430" s="401"/>
    </row>
    <row r="431" spans="1:7" ht="15">
      <c r="A431" s="664">
        <v>83766</v>
      </c>
      <c r="B431" s="663" t="s">
        <v>466</v>
      </c>
      <c r="C431" s="663" t="s">
        <v>131</v>
      </c>
      <c r="D431" s="665" t="s">
        <v>12486</v>
      </c>
      <c r="E431" s="663" t="s">
        <v>9663</v>
      </c>
      <c r="F431" s="401"/>
      <c r="G431" s="401"/>
    </row>
    <row r="432" spans="1:7" ht="15">
      <c r="A432" s="664">
        <v>84013</v>
      </c>
      <c r="B432" s="663" t="s">
        <v>467</v>
      </c>
      <c r="C432" s="663" t="s">
        <v>131</v>
      </c>
      <c r="D432" s="665" t="s">
        <v>17218</v>
      </c>
      <c r="E432" s="663" t="s">
        <v>9663</v>
      </c>
      <c r="F432" s="401"/>
      <c r="G432" s="401"/>
    </row>
    <row r="433" spans="1:7" ht="15">
      <c r="A433" s="664">
        <v>87446</v>
      </c>
      <c r="B433" s="663" t="s">
        <v>468</v>
      </c>
      <c r="C433" s="663" t="s">
        <v>131</v>
      </c>
      <c r="D433" s="665" t="s">
        <v>3732</v>
      </c>
      <c r="E433" s="663" t="s">
        <v>9663</v>
      </c>
      <c r="F433" s="401"/>
      <c r="G433" s="401"/>
    </row>
    <row r="434" spans="1:7" ht="15">
      <c r="A434" s="664">
        <v>88392</v>
      </c>
      <c r="B434" s="663" t="s">
        <v>469</v>
      </c>
      <c r="C434" s="663" t="s">
        <v>131</v>
      </c>
      <c r="D434" s="665" t="s">
        <v>4372</v>
      </c>
      <c r="E434" s="663" t="s">
        <v>9663</v>
      </c>
      <c r="F434" s="401"/>
      <c r="G434" s="401"/>
    </row>
    <row r="435" spans="1:7" ht="15">
      <c r="A435" s="664">
        <v>88398</v>
      </c>
      <c r="B435" s="663" t="s">
        <v>470</v>
      </c>
      <c r="C435" s="663" t="s">
        <v>131</v>
      </c>
      <c r="D435" s="665" t="s">
        <v>3684</v>
      </c>
      <c r="E435" s="663" t="s">
        <v>9663</v>
      </c>
      <c r="F435" s="401"/>
      <c r="G435" s="401"/>
    </row>
    <row r="436" spans="1:7" ht="15">
      <c r="A436" s="664">
        <v>88404</v>
      </c>
      <c r="B436" s="663" t="s">
        <v>471</v>
      </c>
      <c r="C436" s="663" t="s">
        <v>131</v>
      </c>
      <c r="D436" s="665" t="s">
        <v>6181</v>
      </c>
      <c r="E436" s="663" t="s">
        <v>9663</v>
      </c>
      <c r="F436" s="401"/>
      <c r="G436" s="401"/>
    </row>
    <row r="437" spans="1:7" ht="15">
      <c r="A437" s="664">
        <v>88430</v>
      </c>
      <c r="B437" s="663" t="s">
        <v>472</v>
      </c>
      <c r="C437" s="663" t="s">
        <v>131</v>
      </c>
      <c r="D437" s="665" t="s">
        <v>7673</v>
      </c>
      <c r="E437" s="663" t="s">
        <v>9663</v>
      </c>
      <c r="F437" s="401"/>
      <c r="G437" s="401"/>
    </row>
    <row r="438" spans="1:7" ht="15">
      <c r="A438" s="664">
        <v>88438</v>
      </c>
      <c r="B438" s="663" t="s">
        <v>473</v>
      </c>
      <c r="C438" s="663" t="s">
        <v>131</v>
      </c>
      <c r="D438" s="665" t="s">
        <v>9102</v>
      </c>
      <c r="E438" s="663" t="s">
        <v>9663</v>
      </c>
      <c r="F438" s="401"/>
      <c r="G438" s="401"/>
    </row>
    <row r="439" spans="1:7" ht="15">
      <c r="A439" s="664">
        <v>88831</v>
      </c>
      <c r="B439" s="663" t="s">
        <v>474</v>
      </c>
      <c r="C439" s="663" t="s">
        <v>131</v>
      </c>
      <c r="D439" s="665" t="s">
        <v>4008</v>
      </c>
      <c r="E439" s="663" t="s">
        <v>9663</v>
      </c>
      <c r="F439" s="401"/>
      <c r="G439" s="401"/>
    </row>
    <row r="440" spans="1:7" ht="15">
      <c r="A440" s="664">
        <v>88844</v>
      </c>
      <c r="B440" s="663" t="s">
        <v>475</v>
      </c>
      <c r="C440" s="663" t="s">
        <v>131</v>
      </c>
      <c r="D440" s="665" t="s">
        <v>18889</v>
      </c>
      <c r="E440" s="663" t="s">
        <v>9663</v>
      </c>
      <c r="F440" s="401"/>
      <c r="G440" s="401"/>
    </row>
    <row r="441" spans="1:7" ht="15">
      <c r="A441" s="664">
        <v>88908</v>
      </c>
      <c r="B441" s="663" t="s">
        <v>476</v>
      </c>
      <c r="C441" s="663" t="s">
        <v>131</v>
      </c>
      <c r="D441" s="665" t="s">
        <v>18890</v>
      </c>
      <c r="E441" s="663" t="s">
        <v>9663</v>
      </c>
      <c r="F441" s="401"/>
      <c r="G441" s="401"/>
    </row>
    <row r="442" spans="1:7" ht="15">
      <c r="A442" s="664">
        <v>89022</v>
      </c>
      <c r="B442" s="663" t="s">
        <v>477</v>
      </c>
      <c r="C442" s="663" t="s">
        <v>131</v>
      </c>
      <c r="D442" s="665" t="s">
        <v>7901</v>
      </c>
      <c r="E442" s="663" t="s">
        <v>9663</v>
      </c>
      <c r="F442" s="401"/>
      <c r="G442" s="401"/>
    </row>
    <row r="443" spans="1:7" ht="15">
      <c r="A443" s="664">
        <v>89027</v>
      </c>
      <c r="B443" s="663" t="s">
        <v>478</v>
      </c>
      <c r="C443" s="663" t="s">
        <v>131</v>
      </c>
      <c r="D443" s="665" t="s">
        <v>12877</v>
      </c>
      <c r="E443" s="663" t="s">
        <v>9663</v>
      </c>
      <c r="F443" s="401"/>
      <c r="G443" s="401"/>
    </row>
    <row r="444" spans="1:7" ht="15">
      <c r="A444" s="664">
        <v>89031</v>
      </c>
      <c r="B444" s="663" t="s">
        <v>479</v>
      </c>
      <c r="C444" s="663" t="s">
        <v>131</v>
      </c>
      <c r="D444" s="665" t="s">
        <v>18891</v>
      </c>
      <c r="E444" s="663" t="s">
        <v>9663</v>
      </c>
      <c r="F444" s="401"/>
      <c r="G444" s="401"/>
    </row>
    <row r="445" spans="1:7" ht="15">
      <c r="A445" s="664">
        <v>89036</v>
      </c>
      <c r="B445" s="663" t="s">
        <v>480</v>
      </c>
      <c r="C445" s="663" t="s">
        <v>131</v>
      </c>
      <c r="D445" s="665" t="s">
        <v>18892</v>
      </c>
      <c r="E445" s="663" t="s">
        <v>9663</v>
      </c>
      <c r="F445" s="401"/>
      <c r="G445" s="401"/>
    </row>
    <row r="446" spans="1:7" ht="15">
      <c r="A446" s="664">
        <v>89218</v>
      </c>
      <c r="B446" s="663" t="s">
        <v>481</v>
      </c>
      <c r="C446" s="663" t="s">
        <v>131</v>
      </c>
      <c r="D446" s="665" t="s">
        <v>14564</v>
      </c>
      <c r="E446" s="663" t="s">
        <v>9663</v>
      </c>
      <c r="F446" s="401"/>
      <c r="G446" s="401"/>
    </row>
    <row r="447" spans="1:7" ht="15">
      <c r="A447" s="664">
        <v>89226</v>
      </c>
      <c r="B447" s="663" t="s">
        <v>482</v>
      </c>
      <c r="C447" s="663" t="s">
        <v>131</v>
      </c>
      <c r="D447" s="665" t="s">
        <v>4364</v>
      </c>
      <c r="E447" s="663" t="s">
        <v>9663</v>
      </c>
      <c r="F447" s="401"/>
      <c r="G447" s="401"/>
    </row>
    <row r="448" spans="1:7" ht="15">
      <c r="A448" s="664">
        <v>89235</v>
      </c>
      <c r="B448" s="663" t="s">
        <v>483</v>
      </c>
      <c r="C448" s="663" t="s">
        <v>131</v>
      </c>
      <c r="D448" s="665" t="s">
        <v>18893</v>
      </c>
      <c r="E448" s="663" t="s">
        <v>9663</v>
      </c>
      <c r="F448" s="401"/>
      <c r="G448" s="401"/>
    </row>
    <row r="449" spans="1:7" ht="15">
      <c r="A449" s="664">
        <v>89243</v>
      </c>
      <c r="B449" s="663" t="s">
        <v>484</v>
      </c>
      <c r="C449" s="663" t="s">
        <v>131</v>
      </c>
      <c r="D449" s="665" t="s">
        <v>18894</v>
      </c>
      <c r="E449" s="663" t="s">
        <v>9663</v>
      </c>
      <c r="F449" s="401"/>
      <c r="G449" s="401"/>
    </row>
    <row r="450" spans="1:7" ht="15">
      <c r="A450" s="664">
        <v>89251</v>
      </c>
      <c r="B450" s="663" t="s">
        <v>485</v>
      </c>
      <c r="C450" s="663" t="s">
        <v>131</v>
      </c>
      <c r="D450" s="665" t="s">
        <v>18895</v>
      </c>
      <c r="E450" s="663" t="s">
        <v>9663</v>
      </c>
      <c r="F450" s="401"/>
      <c r="G450" s="401"/>
    </row>
    <row r="451" spans="1:7" ht="15">
      <c r="A451" s="664">
        <v>89258</v>
      </c>
      <c r="B451" s="663" t="s">
        <v>486</v>
      </c>
      <c r="C451" s="663" t="s">
        <v>131</v>
      </c>
      <c r="D451" s="665" t="s">
        <v>18896</v>
      </c>
      <c r="E451" s="663" t="s">
        <v>9663</v>
      </c>
      <c r="F451" s="401"/>
      <c r="G451" s="401"/>
    </row>
    <row r="452" spans="1:7" ht="15">
      <c r="A452" s="664">
        <v>89273</v>
      </c>
      <c r="B452" s="663" t="s">
        <v>487</v>
      </c>
      <c r="C452" s="663" t="s">
        <v>131</v>
      </c>
      <c r="D452" s="665" t="s">
        <v>18897</v>
      </c>
      <c r="E452" s="663" t="s">
        <v>9663</v>
      </c>
      <c r="F452" s="401"/>
      <c r="G452" s="401"/>
    </row>
    <row r="453" spans="1:7" ht="15">
      <c r="A453" s="664">
        <v>89279</v>
      </c>
      <c r="B453" s="663" t="s">
        <v>488</v>
      </c>
      <c r="C453" s="663" t="s">
        <v>131</v>
      </c>
      <c r="D453" s="665" t="s">
        <v>5310</v>
      </c>
      <c r="E453" s="663" t="s">
        <v>9663</v>
      </c>
      <c r="F453" s="401"/>
      <c r="G453" s="401"/>
    </row>
    <row r="454" spans="1:7" ht="15">
      <c r="A454" s="664">
        <v>89877</v>
      </c>
      <c r="B454" s="663" t="s">
        <v>489</v>
      </c>
      <c r="C454" s="663" t="s">
        <v>131</v>
      </c>
      <c r="D454" s="665" t="s">
        <v>18898</v>
      </c>
      <c r="E454" s="663" t="s">
        <v>9663</v>
      </c>
      <c r="F454" s="401"/>
      <c r="G454" s="401"/>
    </row>
    <row r="455" spans="1:7" ht="15">
      <c r="A455" s="664">
        <v>89884</v>
      </c>
      <c r="B455" s="663" t="s">
        <v>490</v>
      </c>
      <c r="C455" s="663" t="s">
        <v>131</v>
      </c>
      <c r="D455" s="665" t="s">
        <v>16089</v>
      </c>
      <c r="E455" s="663" t="s">
        <v>9663</v>
      </c>
      <c r="F455" s="401"/>
      <c r="G455" s="401"/>
    </row>
    <row r="456" spans="1:7" ht="15">
      <c r="A456" s="664">
        <v>90587</v>
      </c>
      <c r="B456" s="663" t="s">
        <v>491</v>
      </c>
      <c r="C456" s="663" t="s">
        <v>131</v>
      </c>
      <c r="D456" s="665" t="s">
        <v>9088</v>
      </c>
      <c r="E456" s="663" t="s">
        <v>9663</v>
      </c>
      <c r="F456" s="401"/>
      <c r="G456" s="401"/>
    </row>
    <row r="457" spans="1:7" ht="15">
      <c r="A457" s="664">
        <v>90626</v>
      </c>
      <c r="B457" s="663" t="s">
        <v>492</v>
      </c>
      <c r="C457" s="663" t="s">
        <v>131</v>
      </c>
      <c r="D457" s="665" t="s">
        <v>3900</v>
      </c>
      <c r="E457" s="663" t="s">
        <v>9663</v>
      </c>
      <c r="F457" s="401"/>
      <c r="G457" s="401"/>
    </row>
    <row r="458" spans="1:7" ht="15">
      <c r="A458" s="664">
        <v>90632</v>
      </c>
      <c r="B458" s="663" t="s">
        <v>493</v>
      </c>
      <c r="C458" s="663" t="s">
        <v>131</v>
      </c>
      <c r="D458" s="665" t="s">
        <v>14229</v>
      </c>
      <c r="E458" s="663" t="s">
        <v>9663</v>
      </c>
      <c r="F458" s="401"/>
      <c r="G458" s="401"/>
    </row>
    <row r="459" spans="1:7" ht="15">
      <c r="A459" s="664">
        <v>90638</v>
      </c>
      <c r="B459" s="663" t="s">
        <v>494</v>
      </c>
      <c r="C459" s="663" t="s">
        <v>131</v>
      </c>
      <c r="D459" s="665" t="s">
        <v>9090</v>
      </c>
      <c r="E459" s="663" t="s">
        <v>9663</v>
      </c>
      <c r="F459" s="401"/>
      <c r="G459" s="401"/>
    </row>
    <row r="460" spans="1:7" ht="15">
      <c r="A460" s="664">
        <v>90644</v>
      </c>
      <c r="B460" s="663" t="s">
        <v>495</v>
      </c>
      <c r="C460" s="663" t="s">
        <v>131</v>
      </c>
      <c r="D460" s="665" t="s">
        <v>3764</v>
      </c>
      <c r="E460" s="663" t="s">
        <v>9663</v>
      </c>
      <c r="F460" s="401"/>
      <c r="G460" s="401"/>
    </row>
    <row r="461" spans="1:7" ht="15">
      <c r="A461" s="664">
        <v>90651</v>
      </c>
      <c r="B461" s="663" t="s">
        <v>496</v>
      </c>
      <c r="C461" s="663" t="s">
        <v>131</v>
      </c>
      <c r="D461" s="665" t="s">
        <v>4224</v>
      </c>
      <c r="E461" s="663" t="s">
        <v>9663</v>
      </c>
      <c r="F461" s="401"/>
      <c r="G461" s="401"/>
    </row>
    <row r="462" spans="1:7" ht="15">
      <c r="A462" s="664">
        <v>90657</v>
      </c>
      <c r="B462" s="663" t="s">
        <v>497</v>
      </c>
      <c r="C462" s="663" t="s">
        <v>131</v>
      </c>
      <c r="D462" s="665" t="s">
        <v>12567</v>
      </c>
      <c r="E462" s="663" t="s">
        <v>9663</v>
      </c>
      <c r="F462" s="401"/>
      <c r="G462" s="401"/>
    </row>
    <row r="463" spans="1:7" ht="15">
      <c r="A463" s="664">
        <v>90663</v>
      </c>
      <c r="B463" s="663" t="s">
        <v>498</v>
      </c>
      <c r="C463" s="663" t="s">
        <v>131</v>
      </c>
      <c r="D463" s="665" t="s">
        <v>13908</v>
      </c>
      <c r="E463" s="663" t="s">
        <v>9663</v>
      </c>
      <c r="F463" s="401"/>
      <c r="G463" s="401"/>
    </row>
    <row r="464" spans="1:7" ht="15">
      <c r="A464" s="664">
        <v>90669</v>
      </c>
      <c r="B464" s="663" t="s">
        <v>499</v>
      </c>
      <c r="C464" s="663" t="s">
        <v>131</v>
      </c>
      <c r="D464" s="665" t="s">
        <v>8946</v>
      </c>
      <c r="E464" s="663" t="s">
        <v>9663</v>
      </c>
      <c r="F464" s="401"/>
      <c r="G464" s="401"/>
    </row>
    <row r="465" spans="1:7" ht="15">
      <c r="A465" s="664">
        <v>90675</v>
      </c>
      <c r="B465" s="663" t="s">
        <v>500</v>
      </c>
      <c r="C465" s="663" t="s">
        <v>131</v>
      </c>
      <c r="D465" s="665" t="s">
        <v>18899</v>
      </c>
      <c r="E465" s="663" t="s">
        <v>9663</v>
      </c>
      <c r="F465" s="401"/>
      <c r="G465" s="401"/>
    </row>
    <row r="466" spans="1:7" ht="15">
      <c r="A466" s="664">
        <v>90681</v>
      </c>
      <c r="B466" s="663" t="s">
        <v>501</v>
      </c>
      <c r="C466" s="663" t="s">
        <v>131</v>
      </c>
      <c r="D466" s="665" t="s">
        <v>18900</v>
      </c>
      <c r="E466" s="663" t="s">
        <v>9663</v>
      </c>
      <c r="F466" s="401"/>
      <c r="G466" s="401"/>
    </row>
    <row r="467" spans="1:7" ht="15">
      <c r="A467" s="664">
        <v>90687</v>
      </c>
      <c r="B467" s="663" t="s">
        <v>502</v>
      </c>
      <c r="C467" s="663" t="s">
        <v>131</v>
      </c>
      <c r="D467" s="665" t="s">
        <v>18901</v>
      </c>
      <c r="E467" s="663" t="s">
        <v>9663</v>
      </c>
      <c r="F467" s="401"/>
      <c r="G467" s="401"/>
    </row>
    <row r="468" spans="1:7" ht="15">
      <c r="A468" s="664">
        <v>90693</v>
      </c>
      <c r="B468" s="663" t="s">
        <v>503</v>
      </c>
      <c r="C468" s="663" t="s">
        <v>131</v>
      </c>
      <c r="D468" s="665" t="s">
        <v>16730</v>
      </c>
      <c r="E468" s="663" t="s">
        <v>9663</v>
      </c>
      <c r="F468" s="401"/>
      <c r="G468" s="401"/>
    </row>
    <row r="469" spans="1:7" ht="15">
      <c r="A469" s="664">
        <v>90965</v>
      </c>
      <c r="B469" s="663" t="s">
        <v>504</v>
      </c>
      <c r="C469" s="663" t="s">
        <v>131</v>
      </c>
      <c r="D469" s="665" t="s">
        <v>13958</v>
      </c>
      <c r="E469" s="663" t="s">
        <v>9663</v>
      </c>
      <c r="F469" s="401"/>
      <c r="G469" s="401"/>
    </row>
    <row r="470" spans="1:7" ht="15">
      <c r="A470" s="664">
        <v>90973</v>
      </c>
      <c r="B470" s="663" t="s">
        <v>505</v>
      </c>
      <c r="C470" s="663" t="s">
        <v>131</v>
      </c>
      <c r="D470" s="665" t="s">
        <v>13959</v>
      </c>
      <c r="E470" s="663" t="s">
        <v>9663</v>
      </c>
      <c r="F470" s="401"/>
      <c r="G470" s="401"/>
    </row>
    <row r="471" spans="1:7" ht="15">
      <c r="A471" s="664">
        <v>90982</v>
      </c>
      <c r="B471" s="663" t="s">
        <v>506</v>
      </c>
      <c r="C471" s="663" t="s">
        <v>131</v>
      </c>
      <c r="D471" s="665" t="s">
        <v>13960</v>
      </c>
      <c r="E471" s="663" t="s">
        <v>9663</v>
      </c>
      <c r="F471" s="401"/>
      <c r="G471" s="401"/>
    </row>
    <row r="472" spans="1:7" ht="15">
      <c r="A472" s="664">
        <v>91001</v>
      </c>
      <c r="B472" s="663" t="s">
        <v>507</v>
      </c>
      <c r="C472" s="663" t="s">
        <v>131</v>
      </c>
      <c r="D472" s="665" t="s">
        <v>4756</v>
      </c>
      <c r="E472" s="663" t="s">
        <v>9663</v>
      </c>
      <c r="F472" s="401"/>
      <c r="G472" s="401"/>
    </row>
    <row r="473" spans="1:7" ht="15">
      <c r="A473" s="664">
        <v>91032</v>
      </c>
      <c r="B473" s="663" t="s">
        <v>508</v>
      </c>
      <c r="C473" s="663" t="s">
        <v>131</v>
      </c>
      <c r="D473" s="665" t="s">
        <v>18902</v>
      </c>
      <c r="E473" s="663" t="s">
        <v>9663</v>
      </c>
      <c r="F473" s="401"/>
      <c r="G473" s="401"/>
    </row>
    <row r="474" spans="1:7" ht="15">
      <c r="A474" s="664">
        <v>91278</v>
      </c>
      <c r="B474" s="663" t="s">
        <v>148</v>
      </c>
      <c r="C474" s="663" t="s">
        <v>131</v>
      </c>
      <c r="D474" s="665" t="s">
        <v>5651</v>
      </c>
      <c r="E474" s="663" t="s">
        <v>9663</v>
      </c>
      <c r="F474" s="401"/>
      <c r="G474" s="401"/>
    </row>
    <row r="475" spans="1:7" ht="15">
      <c r="A475" s="664">
        <v>91285</v>
      </c>
      <c r="B475" s="663" t="s">
        <v>509</v>
      </c>
      <c r="C475" s="663" t="s">
        <v>131</v>
      </c>
      <c r="D475" s="665" t="s">
        <v>9115</v>
      </c>
      <c r="E475" s="663" t="s">
        <v>9663</v>
      </c>
      <c r="F475" s="401"/>
      <c r="G475" s="401"/>
    </row>
    <row r="476" spans="1:7" ht="15">
      <c r="A476" s="664">
        <v>91387</v>
      </c>
      <c r="B476" s="663" t="s">
        <v>510</v>
      </c>
      <c r="C476" s="663" t="s">
        <v>131</v>
      </c>
      <c r="D476" s="665" t="s">
        <v>17921</v>
      </c>
      <c r="E476" s="663" t="s">
        <v>9663</v>
      </c>
      <c r="F476" s="401"/>
      <c r="G476" s="401"/>
    </row>
    <row r="477" spans="1:7" ht="15">
      <c r="A477" s="664">
        <v>91395</v>
      </c>
      <c r="B477" s="663" t="s">
        <v>511</v>
      </c>
      <c r="C477" s="663" t="s">
        <v>131</v>
      </c>
      <c r="D477" s="665" t="s">
        <v>16730</v>
      </c>
      <c r="E477" s="663" t="s">
        <v>9663</v>
      </c>
      <c r="F477" s="401"/>
      <c r="G477" s="401"/>
    </row>
    <row r="478" spans="1:7" ht="15">
      <c r="A478" s="664">
        <v>91486</v>
      </c>
      <c r="B478" s="663" t="s">
        <v>512</v>
      </c>
      <c r="C478" s="663" t="s">
        <v>131</v>
      </c>
      <c r="D478" s="665" t="s">
        <v>18903</v>
      </c>
      <c r="E478" s="663" t="s">
        <v>9663</v>
      </c>
      <c r="F478" s="401"/>
      <c r="G478" s="401"/>
    </row>
    <row r="479" spans="1:7" ht="15">
      <c r="A479" s="664">
        <v>91534</v>
      </c>
      <c r="B479" s="663" t="s">
        <v>513</v>
      </c>
      <c r="C479" s="663" t="s">
        <v>131</v>
      </c>
      <c r="D479" s="665" t="s">
        <v>18904</v>
      </c>
      <c r="E479" s="663" t="s">
        <v>9663</v>
      </c>
      <c r="F479" s="401"/>
      <c r="G479" s="401"/>
    </row>
    <row r="480" spans="1:7" ht="15">
      <c r="A480" s="664">
        <v>91635</v>
      </c>
      <c r="B480" s="663" t="s">
        <v>514</v>
      </c>
      <c r="C480" s="663" t="s">
        <v>131</v>
      </c>
      <c r="D480" s="665" t="s">
        <v>18905</v>
      </c>
      <c r="E480" s="663" t="s">
        <v>9663</v>
      </c>
      <c r="F480" s="401"/>
      <c r="G480" s="401"/>
    </row>
    <row r="481" spans="1:7" ht="15">
      <c r="A481" s="664">
        <v>91646</v>
      </c>
      <c r="B481" s="663" t="s">
        <v>515</v>
      </c>
      <c r="C481" s="663" t="s">
        <v>131</v>
      </c>
      <c r="D481" s="665" t="s">
        <v>18906</v>
      </c>
      <c r="E481" s="663" t="s">
        <v>9663</v>
      </c>
      <c r="F481" s="401"/>
      <c r="G481" s="401"/>
    </row>
    <row r="482" spans="1:7" ht="15">
      <c r="A482" s="664">
        <v>91693</v>
      </c>
      <c r="B482" s="663" t="s">
        <v>516</v>
      </c>
      <c r="C482" s="663" t="s">
        <v>131</v>
      </c>
      <c r="D482" s="665" t="s">
        <v>9209</v>
      </c>
      <c r="E482" s="663" t="s">
        <v>9663</v>
      </c>
      <c r="F482" s="401"/>
      <c r="G482" s="401"/>
    </row>
    <row r="483" spans="1:7" ht="15">
      <c r="A483" s="664">
        <v>92044</v>
      </c>
      <c r="B483" s="663" t="s">
        <v>517</v>
      </c>
      <c r="C483" s="663" t="s">
        <v>131</v>
      </c>
      <c r="D483" s="665" t="s">
        <v>13964</v>
      </c>
      <c r="E483" s="663" t="s">
        <v>9663</v>
      </c>
      <c r="F483" s="401"/>
      <c r="G483" s="401"/>
    </row>
    <row r="484" spans="1:7" ht="15">
      <c r="A484" s="664">
        <v>92107</v>
      </c>
      <c r="B484" s="663" t="s">
        <v>518</v>
      </c>
      <c r="C484" s="663" t="s">
        <v>131</v>
      </c>
      <c r="D484" s="665" t="s">
        <v>14045</v>
      </c>
      <c r="E484" s="663" t="s">
        <v>9663</v>
      </c>
      <c r="F484" s="401"/>
      <c r="G484" s="401"/>
    </row>
    <row r="485" spans="1:7" ht="15">
      <c r="A485" s="664">
        <v>92113</v>
      </c>
      <c r="B485" s="663" t="s">
        <v>519</v>
      </c>
      <c r="C485" s="663" t="s">
        <v>131</v>
      </c>
      <c r="D485" s="665" t="s">
        <v>3692</v>
      </c>
      <c r="E485" s="663" t="s">
        <v>9663</v>
      </c>
      <c r="F485" s="401"/>
      <c r="G485" s="401"/>
    </row>
    <row r="486" spans="1:7" ht="15">
      <c r="A486" s="664">
        <v>92119</v>
      </c>
      <c r="B486" s="663" t="s">
        <v>520</v>
      </c>
      <c r="C486" s="663" t="s">
        <v>131</v>
      </c>
      <c r="D486" s="665" t="s">
        <v>4229</v>
      </c>
      <c r="E486" s="663" t="s">
        <v>9663</v>
      </c>
      <c r="F486" s="401"/>
      <c r="G486" s="401"/>
    </row>
    <row r="487" spans="1:7" ht="15">
      <c r="A487" s="664">
        <v>92139</v>
      </c>
      <c r="B487" s="663" t="s">
        <v>521</v>
      </c>
      <c r="C487" s="663" t="s">
        <v>131</v>
      </c>
      <c r="D487" s="665" t="s">
        <v>18907</v>
      </c>
      <c r="E487" s="663" t="s">
        <v>9663</v>
      </c>
      <c r="F487" s="401"/>
      <c r="G487" s="401"/>
    </row>
    <row r="488" spans="1:7" ht="15">
      <c r="A488" s="664">
        <v>92146</v>
      </c>
      <c r="B488" s="663" t="s">
        <v>522</v>
      </c>
      <c r="C488" s="663" t="s">
        <v>131</v>
      </c>
      <c r="D488" s="665" t="s">
        <v>12917</v>
      </c>
      <c r="E488" s="663" t="s">
        <v>9663</v>
      </c>
      <c r="F488" s="401"/>
      <c r="G488" s="401"/>
    </row>
    <row r="489" spans="1:7" ht="15">
      <c r="A489" s="664">
        <v>92243</v>
      </c>
      <c r="B489" s="663" t="s">
        <v>523</v>
      </c>
      <c r="C489" s="663" t="s">
        <v>131</v>
      </c>
      <c r="D489" s="665" t="s">
        <v>14428</v>
      </c>
      <c r="E489" s="663" t="s">
        <v>9663</v>
      </c>
      <c r="F489" s="401"/>
      <c r="G489" s="401"/>
    </row>
    <row r="490" spans="1:7" ht="15">
      <c r="A490" s="664">
        <v>92717</v>
      </c>
      <c r="B490" s="663" t="s">
        <v>524</v>
      </c>
      <c r="C490" s="663" t="s">
        <v>131</v>
      </c>
      <c r="D490" s="665" t="s">
        <v>8876</v>
      </c>
      <c r="E490" s="663" t="s">
        <v>9663</v>
      </c>
      <c r="F490" s="401"/>
      <c r="G490" s="401"/>
    </row>
    <row r="491" spans="1:7" ht="15">
      <c r="A491" s="664">
        <v>92961</v>
      </c>
      <c r="B491" s="663" t="s">
        <v>525</v>
      </c>
      <c r="C491" s="663" t="s">
        <v>131</v>
      </c>
      <c r="D491" s="665" t="s">
        <v>6321</v>
      </c>
      <c r="E491" s="663" t="s">
        <v>9663</v>
      </c>
      <c r="F491" s="401"/>
      <c r="G491" s="401"/>
    </row>
    <row r="492" spans="1:7" ht="15">
      <c r="A492" s="664">
        <v>92967</v>
      </c>
      <c r="B492" s="663" t="s">
        <v>526</v>
      </c>
      <c r="C492" s="663" t="s">
        <v>131</v>
      </c>
      <c r="D492" s="665" t="s">
        <v>13995</v>
      </c>
      <c r="E492" s="663" t="s">
        <v>9663</v>
      </c>
      <c r="F492" s="401"/>
      <c r="G492" s="401"/>
    </row>
    <row r="493" spans="1:7" ht="15">
      <c r="A493" s="664">
        <v>93225</v>
      </c>
      <c r="B493" s="663" t="s">
        <v>527</v>
      </c>
      <c r="C493" s="663" t="s">
        <v>131</v>
      </c>
      <c r="D493" s="665" t="s">
        <v>18908</v>
      </c>
      <c r="E493" s="663" t="s">
        <v>9663</v>
      </c>
      <c r="F493" s="401"/>
      <c r="G493" s="401"/>
    </row>
    <row r="494" spans="1:7" ht="15">
      <c r="A494" s="664">
        <v>93234</v>
      </c>
      <c r="B494" s="663" t="s">
        <v>528</v>
      </c>
      <c r="C494" s="663" t="s">
        <v>131</v>
      </c>
      <c r="D494" s="665" t="s">
        <v>12906</v>
      </c>
      <c r="E494" s="663" t="s">
        <v>9663</v>
      </c>
      <c r="F494" s="401"/>
      <c r="G494" s="401"/>
    </row>
    <row r="495" spans="1:7" ht="15">
      <c r="A495" s="664">
        <v>93244</v>
      </c>
      <c r="B495" s="663" t="s">
        <v>529</v>
      </c>
      <c r="C495" s="663" t="s">
        <v>131</v>
      </c>
      <c r="D495" s="665" t="s">
        <v>16670</v>
      </c>
      <c r="E495" s="663" t="s">
        <v>9663</v>
      </c>
      <c r="F495" s="401"/>
      <c r="G495" s="401"/>
    </row>
    <row r="496" spans="1:7" ht="15">
      <c r="A496" s="664">
        <v>93274</v>
      </c>
      <c r="B496" s="663" t="s">
        <v>530</v>
      </c>
      <c r="C496" s="663" t="s">
        <v>131</v>
      </c>
      <c r="D496" s="665" t="s">
        <v>14022</v>
      </c>
      <c r="E496" s="663" t="s">
        <v>9663</v>
      </c>
      <c r="F496" s="401"/>
      <c r="G496" s="401"/>
    </row>
    <row r="497" spans="1:7" ht="15">
      <c r="A497" s="664">
        <v>93282</v>
      </c>
      <c r="B497" s="663" t="s">
        <v>133</v>
      </c>
      <c r="C497" s="663" t="s">
        <v>131</v>
      </c>
      <c r="D497" s="665" t="s">
        <v>18909</v>
      </c>
      <c r="E497" s="663" t="s">
        <v>9663</v>
      </c>
      <c r="F497" s="401"/>
      <c r="G497" s="401"/>
    </row>
    <row r="498" spans="1:7" ht="15">
      <c r="A498" s="664">
        <v>93288</v>
      </c>
      <c r="B498" s="663" t="s">
        <v>130</v>
      </c>
      <c r="C498" s="663" t="s">
        <v>131</v>
      </c>
      <c r="D498" s="665" t="s">
        <v>18910</v>
      </c>
      <c r="E498" s="663" t="s">
        <v>9663</v>
      </c>
      <c r="F498" s="401"/>
      <c r="G498" s="401"/>
    </row>
    <row r="499" spans="1:7" ht="15">
      <c r="A499" s="664">
        <v>93403</v>
      </c>
      <c r="B499" s="663" t="s">
        <v>531</v>
      </c>
      <c r="C499" s="663" t="s">
        <v>131</v>
      </c>
      <c r="D499" s="665" t="s">
        <v>18905</v>
      </c>
      <c r="E499" s="663" t="s">
        <v>9663</v>
      </c>
      <c r="F499" s="401"/>
      <c r="G499" s="401"/>
    </row>
    <row r="500" spans="1:7" ht="15">
      <c r="A500" s="664">
        <v>93409</v>
      </c>
      <c r="B500" s="663" t="s">
        <v>10548</v>
      </c>
      <c r="C500" s="663" t="s">
        <v>131</v>
      </c>
      <c r="D500" s="665" t="s">
        <v>18911</v>
      </c>
      <c r="E500" s="663" t="s">
        <v>9663</v>
      </c>
      <c r="F500" s="401"/>
      <c r="G500" s="401"/>
    </row>
    <row r="501" spans="1:7" ht="15">
      <c r="A501" s="664">
        <v>93416</v>
      </c>
      <c r="B501" s="663" t="s">
        <v>532</v>
      </c>
      <c r="C501" s="663" t="s">
        <v>131</v>
      </c>
      <c r="D501" s="665" t="s">
        <v>13968</v>
      </c>
      <c r="E501" s="663" t="s">
        <v>9663</v>
      </c>
      <c r="F501" s="401"/>
      <c r="G501" s="401"/>
    </row>
    <row r="502" spans="1:7" ht="15">
      <c r="A502" s="664">
        <v>93422</v>
      </c>
      <c r="B502" s="663" t="s">
        <v>533</v>
      </c>
      <c r="C502" s="663" t="s">
        <v>131</v>
      </c>
      <c r="D502" s="665" t="s">
        <v>8866</v>
      </c>
      <c r="E502" s="663" t="s">
        <v>9663</v>
      </c>
      <c r="F502" s="401"/>
      <c r="G502" s="401"/>
    </row>
    <row r="503" spans="1:7" ht="15">
      <c r="A503" s="664">
        <v>93428</v>
      </c>
      <c r="B503" s="663" t="s">
        <v>534</v>
      </c>
      <c r="C503" s="663" t="s">
        <v>131</v>
      </c>
      <c r="D503" s="665" t="s">
        <v>9056</v>
      </c>
      <c r="E503" s="663" t="s">
        <v>9663</v>
      </c>
      <c r="F503" s="401"/>
      <c r="G503" s="401"/>
    </row>
    <row r="504" spans="1:7" ht="15">
      <c r="A504" s="664">
        <v>93434</v>
      </c>
      <c r="B504" s="663" t="s">
        <v>535</v>
      </c>
      <c r="C504" s="663" t="s">
        <v>131</v>
      </c>
      <c r="D504" s="665" t="s">
        <v>18912</v>
      </c>
      <c r="E504" s="663" t="s">
        <v>9663</v>
      </c>
      <c r="F504" s="401"/>
      <c r="G504" s="401"/>
    </row>
    <row r="505" spans="1:7" ht="15">
      <c r="A505" s="664">
        <v>93440</v>
      </c>
      <c r="B505" s="663" t="s">
        <v>536</v>
      </c>
      <c r="C505" s="663" t="s">
        <v>131</v>
      </c>
      <c r="D505" s="665" t="s">
        <v>18913</v>
      </c>
      <c r="E505" s="663" t="s">
        <v>9663</v>
      </c>
      <c r="F505" s="401"/>
      <c r="G505" s="401"/>
    </row>
    <row r="506" spans="1:7" ht="15">
      <c r="A506" s="664">
        <v>95122</v>
      </c>
      <c r="B506" s="663" t="s">
        <v>537</v>
      </c>
      <c r="C506" s="663" t="s">
        <v>131</v>
      </c>
      <c r="D506" s="665" t="s">
        <v>18914</v>
      </c>
      <c r="E506" s="663" t="s">
        <v>9663</v>
      </c>
      <c r="F506" s="401"/>
      <c r="G506" s="401"/>
    </row>
    <row r="507" spans="1:7" ht="15">
      <c r="A507" s="664">
        <v>95128</v>
      </c>
      <c r="B507" s="663" t="s">
        <v>538</v>
      </c>
      <c r="C507" s="663" t="s">
        <v>131</v>
      </c>
      <c r="D507" s="665" t="s">
        <v>17920</v>
      </c>
      <c r="E507" s="663" t="s">
        <v>9663</v>
      </c>
      <c r="F507" s="401"/>
      <c r="G507" s="401"/>
    </row>
    <row r="508" spans="1:7" ht="15">
      <c r="A508" s="664">
        <v>95140</v>
      </c>
      <c r="B508" s="663" t="s">
        <v>539</v>
      </c>
      <c r="C508" s="663" t="s">
        <v>131</v>
      </c>
      <c r="D508" s="665" t="s">
        <v>9000</v>
      </c>
      <c r="E508" s="663" t="s">
        <v>9663</v>
      </c>
      <c r="F508" s="401"/>
      <c r="G508" s="401"/>
    </row>
    <row r="509" spans="1:7" ht="15">
      <c r="A509" s="664">
        <v>95213</v>
      </c>
      <c r="B509" s="663" t="s">
        <v>540</v>
      </c>
      <c r="C509" s="663" t="s">
        <v>131</v>
      </c>
      <c r="D509" s="665" t="s">
        <v>17207</v>
      </c>
      <c r="E509" s="663" t="s">
        <v>9663</v>
      </c>
      <c r="F509" s="401"/>
      <c r="G509" s="401"/>
    </row>
    <row r="510" spans="1:7" ht="15">
      <c r="A510" s="664">
        <v>95219</v>
      </c>
      <c r="B510" s="663" t="s">
        <v>541</v>
      </c>
      <c r="C510" s="663" t="s">
        <v>131</v>
      </c>
      <c r="D510" s="665" t="s">
        <v>16222</v>
      </c>
      <c r="E510" s="663" t="s">
        <v>9663</v>
      </c>
      <c r="F510" s="401"/>
      <c r="G510" s="401"/>
    </row>
    <row r="511" spans="1:7" ht="15">
      <c r="A511" s="664">
        <v>95259</v>
      </c>
      <c r="B511" s="663" t="s">
        <v>542</v>
      </c>
      <c r="C511" s="663" t="s">
        <v>131</v>
      </c>
      <c r="D511" s="665" t="s">
        <v>13250</v>
      </c>
      <c r="E511" s="663" t="s">
        <v>9663</v>
      </c>
      <c r="F511" s="401"/>
      <c r="G511" s="401"/>
    </row>
    <row r="512" spans="1:7" ht="15">
      <c r="A512" s="664">
        <v>95265</v>
      </c>
      <c r="B512" s="663" t="s">
        <v>543</v>
      </c>
      <c r="C512" s="663" t="s">
        <v>131</v>
      </c>
      <c r="D512" s="665" t="s">
        <v>12352</v>
      </c>
      <c r="E512" s="663" t="s">
        <v>9663</v>
      </c>
      <c r="F512" s="401"/>
      <c r="G512" s="401"/>
    </row>
    <row r="513" spans="1:7" ht="15">
      <c r="A513" s="664">
        <v>95271</v>
      </c>
      <c r="B513" s="663" t="s">
        <v>544</v>
      </c>
      <c r="C513" s="663" t="s">
        <v>131</v>
      </c>
      <c r="D513" s="665" t="s">
        <v>4136</v>
      </c>
      <c r="E513" s="663" t="s">
        <v>9663</v>
      </c>
      <c r="F513" s="401"/>
      <c r="G513" s="401"/>
    </row>
    <row r="514" spans="1:7" ht="15">
      <c r="A514" s="664">
        <v>95277</v>
      </c>
      <c r="B514" s="663" t="s">
        <v>203</v>
      </c>
      <c r="C514" s="663" t="s">
        <v>131</v>
      </c>
      <c r="D514" s="665" t="s">
        <v>8808</v>
      </c>
      <c r="E514" s="663" t="s">
        <v>9663</v>
      </c>
      <c r="F514" s="401"/>
      <c r="G514" s="401"/>
    </row>
    <row r="515" spans="1:7" ht="15">
      <c r="A515" s="664">
        <v>95283</v>
      </c>
      <c r="B515" s="663" t="s">
        <v>545</v>
      </c>
      <c r="C515" s="663" t="s">
        <v>131</v>
      </c>
      <c r="D515" s="665" t="s">
        <v>4138</v>
      </c>
      <c r="E515" s="663" t="s">
        <v>9663</v>
      </c>
      <c r="F515" s="401"/>
      <c r="G515" s="401"/>
    </row>
    <row r="516" spans="1:7" ht="15">
      <c r="A516" s="664">
        <v>95621</v>
      </c>
      <c r="B516" s="663" t="s">
        <v>546</v>
      </c>
      <c r="C516" s="663" t="s">
        <v>131</v>
      </c>
      <c r="D516" s="665" t="s">
        <v>18915</v>
      </c>
      <c r="E516" s="663" t="s">
        <v>9663</v>
      </c>
      <c r="F516" s="401"/>
      <c r="G516" s="401"/>
    </row>
    <row r="517" spans="1:7" ht="15">
      <c r="A517" s="664">
        <v>95632</v>
      </c>
      <c r="B517" s="663" t="s">
        <v>547</v>
      </c>
      <c r="C517" s="663" t="s">
        <v>131</v>
      </c>
      <c r="D517" s="665" t="s">
        <v>18916</v>
      </c>
      <c r="E517" s="663" t="s">
        <v>9663</v>
      </c>
      <c r="F517" s="401"/>
      <c r="G517" s="401"/>
    </row>
    <row r="518" spans="1:7" ht="15">
      <c r="A518" s="664">
        <v>95703</v>
      </c>
      <c r="B518" s="663" t="s">
        <v>548</v>
      </c>
      <c r="C518" s="663" t="s">
        <v>131</v>
      </c>
      <c r="D518" s="665" t="s">
        <v>17059</v>
      </c>
      <c r="E518" s="663" t="s">
        <v>9663</v>
      </c>
      <c r="F518" s="401"/>
      <c r="G518" s="401"/>
    </row>
    <row r="519" spans="1:7" ht="15">
      <c r="A519" s="664">
        <v>95709</v>
      </c>
      <c r="B519" s="663" t="s">
        <v>549</v>
      </c>
      <c r="C519" s="663" t="s">
        <v>131</v>
      </c>
      <c r="D519" s="665" t="s">
        <v>18917</v>
      </c>
      <c r="E519" s="663" t="s">
        <v>9663</v>
      </c>
      <c r="F519" s="401"/>
      <c r="G519" s="401"/>
    </row>
    <row r="520" spans="1:7" ht="15">
      <c r="A520" s="664">
        <v>95715</v>
      </c>
      <c r="B520" s="663" t="s">
        <v>550</v>
      </c>
      <c r="C520" s="663" t="s">
        <v>131</v>
      </c>
      <c r="D520" s="665" t="s">
        <v>15098</v>
      </c>
      <c r="E520" s="663" t="s">
        <v>9663</v>
      </c>
      <c r="F520" s="401"/>
      <c r="G520" s="401"/>
    </row>
    <row r="521" spans="1:7" ht="15">
      <c r="A521" s="664">
        <v>95721</v>
      </c>
      <c r="B521" s="663" t="s">
        <v>551</v>
      </c>
      <c r="C521" s="663" t="s">
        <v>131</v>
      </c>
      <c r="D521" s="665" t="s">
        <v>18918</v>
      </c>
      <c r="E521" s="663" t="s">
        <v>9663</v>
      </c>
      <c r="F521" s="401"/>
      <c r="G521" s="401"/>
    </row>
    <row r="522" spans="1:7" ht="15">
      <c r="A522" s="664">
        <v>95873</v>
      </c>
      <c r="B522" s="663" t="s">
        <v>552</v>
      </c>
      <c r="C522" s="663" t="s">
        <v>131</v>
      </c>
      <c r="D522" s="665" t="s">
        <v>12484</v>
      </c>
      <c r="E522" s="663" t="s">
        <v>9663</v>
      </c>
      <c r="F522" s="401"/>
      <c r="G522" s="401"/>
    </row>
    <row r="523" spans="1:7" ht="15">
      <c r="A523" s="664">
        <v>96014</v>
      </c>
      <c r="B523" s="663" t="s">
        <v>553</v>
      </c>
      <c r="C523" s="663" t="s">
        <v>131</v>
      </c>
      <c r="D523" s="665" t="s">
        <v>18919</v>
      </c>
      <c r="E523" s="663" t="s">
        <v>9663</v>
      </c>
      <c r="F523" s="401"/>
      <c r="G523" s="401"/>
    </row>
    <row r="524" spans="1:7" ht="15">
      <c r="A524" s="664">
        <v>96021</v>
      </c>
      <c r="B524" s="663" t="s">
        <v>554</v>
      </c>
      <c r="C524" s="663" t="s">
        <v>131</v>
      </c>
      <c r="D524" s="665" t="s">
        <v>14854</v>
      </c>
      <c r="E524" s="663" t="s">
        <v>9663</v>
      </c>
      <c r="F524" s="401"/>
      <c r="G524" s="401"/>
    </row>
    <row r="525" spans="1:7" ht="15">
      <c r="A525" s="664">
        <v>96029</v>
      </c>
      <c r="B525" s="663" t="s">
        <v>555</v>
      </c>
      <c r="C525" s="663" t="s">
        <v>131</v>
      </c>
      <c r="D525" s="665" t="s">
        <v>18920</v>
      </c>
      <c r="E525" s="663" t="s">
        <v>9663</v>
      </c>
      <c r="F525" s="401"/>
      <c r="G525" s="401"/>
    </row>
    <row r="526" spans="1:7" ht="15">
      <c r="A526" s="664">
        <v>96036</v>
      </c>
      <c r="B526" s="663" t="s">
        <v>556</v>
      </c>
      <c r="C526" s="663" t="s">
        <v>131</v>
      </c>
      <c r="D526" s="665" t="s">
        <v>18921</v>
      </c>
      <c r="E526" s="663" t="s">
        <v>9663</v>
      </c>
      <c r="F526" s="401"/>
      <c r="G526" s="401"/>
    </row>
    <row r="527" spans="1:7" ht="15">
      <c r="A527" s="664">
        <v>96155</v>
      </c>
      <c r="B527" s="663" t="s">
        <v>557</v>
      </c>
      <c r="C527" s="663" t="s">
        <v>131</v>
      </c>
      <c r="D527" s="665" t="s">
        <v>18922</v>
      </c>
      <c r="E527" s="663" t="s">
        <v>9663</v>
      </c>
      <c r="F527" s="401"/>
      <c r="G527" s="401"/>
    </row>
    <row r="528" spans="1:7" ht="15">
      <c r="A528" s="664">
        <v>96156</v>
      </c>
      <c r="B528" s="663" t="s">
        <v>558</v>
      </c>
      <c r="C528" s="663" t="s">
        <v>131</v>
      </c>
      <c r="D528" s="665" t="s">
        <v>18923</v>
      </c>
      <c r="E528" s="663" t="s">
        <v>9663</v>
      </c>
      <c r="F528" s="401"/>
      <c r="G528" s="401"/>
    </row>
    <row r="529" spans="1:7" ht="15">
      <c r="A529" s="664">
        <v>96159</v>
      </c>
      <c r="B529" s="663" t="s">
        <v>559</v>
      </c>
      <c r="C529" s="663" t="s">
        <v>131</v>
      </c>
      <c r="D529" s="665" t="s">
        <v>18924</v>
      </c>
      <c r="E529" s="663" t="s">
        <v>9663</v>
      </c>
      <c r="F529" s="401"/>
      <c r="G529" s="401"/>
    </row>
    <row r="530" spans="1:7" ht="15">
      <c r="A530" s="664">
        <v>96246</v>
      </c>
      <c r="B530" s="663" t="s">
        <v>560</v>
      </c>
      <c r="C530" s="663" t="s">
        <v>131</v>
      </c>
      <c r="D530" s="665" t="s">
        <v>15047</v>
      </c>
      <c r="E530" s="663" t="s">
        <v>9663</v>
      </c>
      <c r="F530" s="401"/>
      <c r="G530" s="401"/>
    </row>
    <row r="531" spans="1:7" ht="15">
      <c r="A531" s="664">
        <v>96302</v>
      </c>
      <c r="B531" s="663" t="s">
        <v>561</v>
      </c>
      <c r="C531" s="663" t="s">
        <v>131</v>
      </c>
      <c r="D531" s="665" t="s">
        <v>18925</v>
      </c>
      <c r="E531" s="663" t="s">
        <v>9663</v>
      </c>
      <c r="F531" s="401"/>
      <c r="G531" s="401"/>
    </row>
    <row r="532" spans="1:7" ht="15">
      <c r="A532" s="664">
        <v>96464</v>
      </c>
      <c r="B532" s="663" t="s">
        <v>562</v>
      </c>
      <c r="C532" s="663" t="s">
        <v>131</v>
      </c>
      <c r="D532" s="665" t="s">
        <v>15193</v>
      </c>
      <c r="E532" s="663" t="s">
        <v>9663</v>
      </c>
      <c r="F532" s="401"/>
      <c r="G532" s="401"/>
    </row>
    <row r="533" spans="1:7" ht="15">
      <c r="A533" s="664">
        <v>98765</v>
      </c>
      <c r="B533" s="663" t="s">
        <v>8449</v>
      </c>
      <c r="C533" s="663" t="s">
        <v>131</v>
      </c>
      <c r="D533" s="665" t="s">
        <v>6922</v>
      </c>
      <c r="E533" s="663" t="s">
        <v>9663</v>
      </c>
      <c r="F533" s="401"/>
      <c r="G533" s="401"/>
    </row>
    <row r="534" spans="1:7" ht="15">
      <c r="A534" s="664">
        <v>99834</v>
      </c>
      <c r="B534" s="663" t="s">
        <v>9219</v>
      </c>
      <c r="C534" s="663" t="s">
        <v>131</v>
      </c>
      <c r="D534" s="665" t="s">
        <v>8929</v>
      </c>
      <c r="E534" s="663" t="s">
        <v>9663</v>
      </c>
      <c r="F534" s="401"/>
      <c r="G534" s="401"/>
    </row>
    <row r="535" spans="1:7" ht="15">
      <c r="A535" s="664">
        <v>100642</v>
      </c>
      <c r="B535" s="663" t="s">
        <v>10549</v>
      </c>
      <c r="C535" s="663" t="s">
        <v>131</v>
      </c>
      <c r="D535" s="665" t="s">
        <v>17817</v>
      </c>
      <c r="E535" s="663" t="s">
        <v>9663</v>
      </c>
      <c r="F535" s="401"/>
      <c r="G535" s="401"/>
    </row>
    <row r="536" spans="1:7" ht="15">
      <c r="A536" s="664">
        <v>100648</v>
      </c>
      <c r="B536" s="663" t="s">
        <v>10550</v>
      </c>
      <c r="C536" s="663" t="s">
        <v>131</v>
      </c>
      <c r="D536" s="665" t="s">
        <v>18926</v>
      </c>
      <c r="E536" s="663" t="s">
        <v>9663</v>
      </c>
      <c r="F536" s="401"/>
      <c r="G536" s="401"/>
    </row>
    <row r="537" spans="1:7" ht="15">
      <c r="A537" s="664">
        <v>102274</v>
      </c>
      <c r="B537" s="663" t="s">
        <v>13975</v>
      </c>
      <c r="C537" s="663" t="s">
        <v>131</v>
      </c>
      <c r="D537" s="665" t="s">
        <v>13128</v>
      </c>
      <c r="E537" s="663" t="s">
        <v>9663</v>
      </c>
      <c r="F537" s="401"/>
      <c r="G537" s="401"/>
    </row>
    <row r="538" spans="1:7" ht="15">
      <c r="A538" s="664">
        <v>5089</v>
      </c>
      <c r="B538" s="663" t="s">
        <v>563</v>
      </c>
      <c r="C538" s="663" t="s">
        <v>122</v>
      </c>
      <c r="D538" s="665" t="s">
        <v>9181</v>
      </c>
      <c r="E538" s="663" t="s">
        <v>9663</v>
      </c>
      <c r="F538" s="401"/>
      <c r="G538" s="401"/>
    </row>
    <row r="539" spans="1:7" ht="15">
      <c r="A539" s="664">
        <v>5627</v>
      </c>
      <c r="B539" s="663" t="s">
        <v>564</v>
      </c>
      <c r="C539" s="663" t="s">
        <v>122</v>
      </c>
      <c r="D539" s="665" t="s">
        <v>13976</v>
      </c>
      <c r="E539" s="663" t="s">
        <v>9663</v>
      </c>
      <c r="F539" s="401"/>
      <c r="G539" s="401"/>
    </row>
    <row r="540" spans="1:7" ht="15">
      <c r="A540" s="664">
        <v>5628</v>
      </c>
      <c r="B540" s="663" t="s">
        <v>565</v>
      </c>
      <c r="C540" s="663" t="s">
        <v>122</v>
      </c>
      <c r="D540" s="665" t="s">
        <v>13977</v>
      </c>
      <c r="E540" s="663" t="s">
        <v>9663</v>
      </c>
      <c r="F540" s="401"/>
      <c r="G540" s="401"/>
    </row>
    <row r="541" spans="1:7" ht="15">
      <c r="A541" s="664">
        <v>5629</v>
      </c>
      <c r="B541" s="663" t="s">
        <v>566</v>
      </c>
      <c r="C541" s="663" t="s">
        <v>122</v>
      </c>
      <c r="D541" s="665" t="s">
        <v>13978</v>
      </c>
      <c r="E541" s="663" t="s">
        <v>9663</v>
      </c>
      <c r="F541" s="401"/>
      <c r="G541" s="401"/>
    </row>
    <row r="542" spans="1:7" ht="15">
      <c r="A542" s="664">
        <v>5630</v>
      </c>
      <c r="B542" s="663" t="s">
        <v>567</v>
      </c>
      <c r="C542" s="663" t="s">
        <v>122</v>
      </c>
      <c r="D542" s="665" t="s">
        <v>7129</v>
      </c>
      <c r="E542" s="663" t="s">
        <v>9663</v>
      </c>
      <c r="F542" s="401"/>
      <c r="G542" s="401"/>
    </row>
    <row r="543" spans="1:7" ht="15">
      <c r="A543" s="664">
        <v>5658</v>
      </c>
      <c r="B543" s="663" t="s">
        <v>568</v>
      </c>
      <c r="C543" s="663" t="s">
        <v>122</v>
      </c>
      <c r="D543" s="665" t="s">
        <v>13979</v>
      </c>
      <c r="E543" s="663" t="s">
        <v>9663</v>
      </c>
      <c r="F543" s="401"/>
      <c r="G543" s="401"/>
    </row>
    <row r="544" spans="1:7" ht="15">
      <c r="A544" s="664">
        <v>5664</v>
      </c>
      <c r="B544" s="663" t="s">
        <v>569</v>
      </c>
      <c r="C544" s="663" t="s">
        <v>122</v>
      </c>
      <c r="D544" s="665" t="s">
        <v>13980</v>
      </c>
      <c r="E544" s="663" t="s">
        <v>9663</v>
      </c>
      <c r="F544" s="401"/>
      <c r="G544" s="401"/>
    </row>
    <row r="545" spans="1:7" ht="15">
      <c r="A545" s="664">
        <v>5667</v>
      </c>
      <c r="B545" s="663" t="s">
        <v>570</v>
      </c>
      <c r="C545" s="663" t="s">
        <v>122</v>
      </c>
      <c r="D545" s="665" t="s">
        <v>13981</v>
      </c>
      <c r="E545" s="663" t="s">
        <v>9663</v>
      </c>
      <c r="F545" s="401"/>
      <c r="G545" s="401"/>
    </row>
    <row r="546" spans="1:7" ht="15">
      <c r="A546" s="664">
        <v>5668</v>
      </c>
      <c r="B546" s="663" t="s">
        <v>571</v>
      </c>
      <c r="C546" s="663" t="s">
        <v>122</v>
      </c>
      <c r="D546" s="665" t="s">
        <v>13982</v>
      </c>
      <c r="E546" s="663" t="s">
        <v>9663</v>
      </c>
      <c r="F546" s="401"/>
      <c r="G546" s="401"/>
    </row>
    <row r="547" spans="1:7" ht="15">
      <c r="A547" s="664">
        <v>5674</v>
      </c>
      <c r="B547" s="663" t="s">
        <v>572</v>
      </c>
      <c r="C547" s="663" t="s">
        <v>122</v>
      </c>
      <c r="D547" s="665" t="s">
        <v>13983</v>
      </c>
      <c r="E547" s="663" t="s">
        <v>9663</v>
      </c>
      <c r="F547" s="401"/>
      <c r="G547" s="401"/>
    </row>
    <row r="548" spans="1:7" ht="15">
      <c r="A548" s="664">
        <v>5692</v>
      </c>
      <c r="B548" s="663" t="s">
        <v>573</v>
      </c>
      <c r="C548" s="663" t="s">
        <v>122</v>
      </c>
      <c r="D548" s="665" t="s">
        <v>12861</v>
      </c>
      <c r="E548" s="663" t="s">
        <v>9663</v>
      </c>
      <c r="F548" s="401"/>
      <c r="G548" s="401"/>
    </row>
    <row r="549" spans="1:7" ht="15">
      <c r="A549" s="664">
        <v>5693</v>
      </c>
      <c r="B549" s="663" t="s">
        <v>574</v>
      </c>
      <c r="C549" s="663" t="s">
        <v>122</v>
      </c>
      <c r="D549" s="665" t="s">
        <v>5332</v>
      </c>
      <c r="E549" s="663" t="s">
        <v>9663</v>
      </c>
      <c r="F549" s="401"/>
      <c r="G549" s="401"/>
    </row>
    <row r="550" spans="1:7" ht="15">
      <c r="A550" s="664">
        <v>5695</v>
      </c>
      <c r="B550" s="663" t="s">
        <v>575</v>
      </c>
      <c r="C550" s="663" t="s">
        <v>122</v>
      </c>
      <c r="D550" s="665" t="s">
        <v>12827</v>
      </c>
      <c r="E550" s="663" t="s">
        <v>9663</v>
      </c>
      <c r="F550" s="401"/>
      <c r="G550" s="401"/>
    </row>
    <row r="551" spans="1:7" ht="15">
      <c r="A551" s="664">
        <v>5703</v>
      </c>
      <c r="B551" s="663" t="s">
        <v>576</v>
      </c>
      <c r="C551" s="663" t="s">
        <v>122</v>
      </c>
      <c r="D551" s="665" t="s">
        <v>13984</v>
      </c>
      <c r="E551" s="663" t="s">
        <v>9663</v>
      </c>
      <c r="F551" s="401"/>
      <c r="G551" s="401"/>
    </row>
    <row r="552" spans="1:7" ht="15">
      <c r="A552" s="664">
        <v>5705</v>
      </c>
      <c r="B552" s="663" t="s">
        <v>577</v>
      </c>
      <c r="C552" s="663" t="s">
        <v>122</v>
      </c>
      <c r="D552" s="665" t="s">
        <v>13985</v>
      </c>
      <c r="E552" s="663" t="s">
        <v>9663</v>
      </c>
      <c r="F552" s="401"/>
      <c r="G552" s="401"/>
    </row>
    <row r="553" spans="1:7" ht="15">
      <c r="A553" s="664">
        <v>5707</v>
      </c>
      <c r="B553" s="663" t="s">
        <v>578</v>
      </c>
      <c r="C553" s="663" t="s">
        <v>122</v>
      </c>
      <c r="D553" s="665" t="s">
        <v>13986</v>
      </c>
      <c r="E553" s="663" t="s">
        <v>9663</v>
      </c>
      <c r="F553" s="401"/>
      <c r="G553" s="401"/>
    </row>
    <row r="554" spans="1:7" ht="15">
      <c r="A554" s="664">
        <v>5710</v>
      </c>
      <c r="B554" s="663" t="s">
        <v>579</v>
      </c>
      <c r="C554" s="663" t="s">
        <v>122</v>
      </c>
      <c r="D554" s="665" t="s">
        <v>13987</v>
      </c>
      <c r="E554" s="663" t="s">
        <v>9663</v>
      </c>
      <c r="F554" s="401"/>
      <c r="G554" s="401"/>
    </row>
    <row r="555" spans="1:7" ht="15">
      <c r="A555" s="664">
        <v>5711</v>
      </c>
      <c r="B555" s="663" t="s">
        <v>580</v>
      </c>
      <c r="C555" s="663" t="s">
        <v>122</v>
      </c>
      <c r="D555" s="665" t="s">
        <v>13988</v>
      </c>
      <c r="E555" s="663" t="s">
        <v>9663</v>
      </c>
      <c r="F555" s="401"/>
      <c r="G555" s="401"/>
    </row>
    <row r="556" spans="1:7" ht="15">
      <c r="A556" s="664">
        <v>5714</v>
      </c>
      <c r="B556" s="663" t="s">
        <v>581</v>
      </c>
      <c r="C556" s="663" t="s">
        <v>122</v>
      </c>
      <c r="D556" s="665" t="s">
        <v>8825</v>
      </c>
      <c r="E556" s="663" t="s">
        <v>9663</v>
      </c>
      <c r="F556" s="401"/>
      <c r="G556" s="401"/>
    </row>
    <row r="557" spans="1:7" ht="15">
      <c r="A557" s="664">
        <v>5715</v>
      </c>
      <c r="B557" s="663" t="s">
        <v>582</v>
      </c>
      <c r="C557" s="663" t="s">
        <v>122</v>
      </c>
      <c r="D557" s="665" t="s">
        <v>13989</v>
      </c>
      <c r="E557" s="663" t="s">
        <v>9663</v>
      </c>
      <c r="F557" s="401"/>
      <c r="G557" s="401"/>
    </row>
    <row r="558" spans="1:7" ht="15">
      <c r="A558" s="664">
        <v>5718</v>
      </c>
      <c r="B558" s="663" t="s">
        <v>583</v>
      </c>
      <c r="C558" s="663" t="s">
        <v>122</v>
      </c>
      <c r="D558" s="665" t="s">
        <v>13990</v>
      </c>
      <c r="E558" s="663" t="s">
        <v>9663</v>
      </c>
      <c r="F558" s="401"/>
      <c r="G558" s="401"/>
    </row>
    <row r="559" spans="1:7" ht="15">
      <c r="A559" s="664">
        <v>5721</v>
      </c>
      <c r="B559" s="663" t="s">
        <v>584</v>
      </c>
      <c r="C559" s="663" t="s">
        <v>122</v>
      </c>
      <c r="D559" s="665" t="s">
        <v>13991</v>
      </c>
      <c r="E559" s="663" t="s">
        <v>9663</v>
      </c>
      <c r="F559" s="401"/>
      <c r="G559" s="401"/>
    </row>
    <row r="560" spans="1:7" ht="15">
      <c r="A560" s="664">
        <v>5722</v>
      </c>
      <c r="B560" s="663" t="s">
        <v>585</v>
      </c>
      <c r="C560" s="663" t="s">
        <v>122</v>
      </c>
      <c r="D560" s="665" t="s">
        <v>13992</v>
      </c>
      <c r="E560" s="663" t="s">
        <v>9663</v>
      </c>
      <c r="F560" s="401"/>
      <c r="G560" s="401"/>
    </row>
    <row r="561" spans="1:7" ht="15">
      <c r="A561" s="664">
        <v>5724</v>
      </c>
      <c r="B561" s="663" t="s">
        <v>586</v>
      </c>
      <c r="C561" s="663" t="s">
        <v>122</v>
      </c>
      <c r="D561" s="665" t="s">
        <v>13993</v>
      </c>
      <c r="E561" s="663" t="s">
        <v>9663</v>
      </c>
      <c r="F561" s="401"/>
      <c r="G561" s="401"/>
    </row>
    <row r="562" spans="1:7" ht="15">
      <c r="A562" s="664">
        <v>5727</v>
      </c>
      <c r="B562" s="663" t="s">
        <v>587</v>
      </c>
      <c r="C562" s="663" t="s">
        <v>122</v>
      </c>
      <c r="D562" s="665" t="s">
        <v>5430</v>
      </c>
      <c r="E562" s="663" t="s">
        <v>9663</v>
      </c>
      <c r="F562" s="401"/>
      <c r="G562" s="401"/>
    </row>
    <row r="563" spans="1:7" ht="15">
      <c r="A563" s="664">
        <v>5729</v>
      </c>
      <c r="B563" s="663" t="s">
        <v>588</v>
      </c>
      <c r="C563" s="663" t="s">
        <v>122</v>
      </c>
      <c r="D563" s="665" t="s">
        <v>13229</v>
      </c>
      <c r="E563" s="663" t="s">
        <v>9663</v>
      </c>
      <c r="F563" s="401"/>
      <c r="G563" s="401"/>
    </row>
    <row r="564" spans="1:7" ht="15">
      <c r="A564" s="664">
        <v>5730</v>
      </c>
      <c r="B564" s="663" t="s">
        <v>589</v>
      </c>
      <c r="C564" s="663" t="s">
        <v>122</v>
      </c>
      <c r="D564" s="665" t="s">
        <v>13994</v>
      </c>
      <c r="E564" s="663" t="s">
        <v>9663</v>
      </c>
      <c r="F564" s="401"/>
      <c r="G564" s="401"/>
    </row>
    <row r="565" spans="1:7" ht="15">
      <c r="A565" s="664">
        <v>5735</v>
      </c>
      <c r="B565" s="663" t="s">
        <v>590</v>
      </c>
      <c r="C565" s="663" t="s">
        <v>122</v>
      </c>
      <c r="D565" s="665" t="s">
        <v>13995</v>
      </c>
      <c r="E565" s="663" t="s">
        <v>9663</v>
      </c>
      <c r="F565" s="401"/>
      <c r="G565" s="401"/>
    </row>
    <row r="566" spans="1:7" ht="15">
      <c r="A566" s="664">
        <v>5736</v>
      </c>
      <c r="B566" s="663" t="s">
        <v>591</v>
      </c>
      <c r="C566" s="663" t="s">
        <v>122</v>
      </c>
      <c r="D566" s="665" t="s">
        <v>12386</v>
      </c>
      <c r="E566" s="663" t="s">
        <v>9663</v>
      </c>
      <c r="F566" s="401"/>
      <c r="G566" s="401"/>
    </row>
    <row r="567" spans="1:7" ht="15">
      <c r="A567" s="664">
        <v>5738</v>
      </c>
      <c r="B567" s="663" t="s">
        <v>592</v>
      </c>
      <c r="C567" s="663" t="s">
        <v>122</v>
      </c>
      <c r="D567" s="665" t="s">
        <v>13996</v>
      </c>
      <c r="E567" s="663" t="s">
        <v>9663</v>
      </c>
      <c r="F567" s="401"/>
      <c r="G567" s="401"/>
    </row>
    <row r="568" spans="1:7" ht="15">
      <c r="A568" s="664">
        <v>5739</v>
      </c>
      <c r="B568" s="663" t="s">
        <v>593</v>
      </c>
      <c r="C568" s="663" t="s">
        <v>122</v>
      </c>
      <c r="D568" s="665" t="s">
        <v>13997</v>
      </c>
      <c r="E568" s="663" t="s">
        <v>9663</v>
      </c>
      <c r="F568" s="401"/>
      <c r="G568" s="401"/>
    </row>
    <row r="569" spans="1:7" ht="15">
      <c r="A569" s="664">
        <v>5741</v>
      </c>
      <c r="B569" s="663" t="s">
        <v>594</v>
      </c>
      <c r="C569" s="663" t="s">
        <v>122</v>
      </c>
      <c r="D569" s="665" t="s">
        <v>13998</v>
      </c>
      <c r="E569" s="663" t="s">
        <v>9663</v>
      </c>
      <c r="F569" s="401"/>
      <c r="G569" s="401"/>
    </row>
    <row r="570" spans="1:7" ht="15">
      <c r="A570" s="664">
        <v>5742</v>
      </c>
      <c r="B570" s="663" t="s">
        <v>595</v>
      </c>
      <c r="C570" s="663" t="s">
        <v>122</v>
      </c>
      <c r="D570" s="665" t="s">
        <v>12819</v>
      </c>
      <c r="E570" s="663" t="s">
        <v>9663</v>
      </c>
      <c r="F570" s="401"/>
      <c r="G570" s="401"/>
    </row>
    <row r="571" spans="1:7" ht="15">
      <c r="A571" s="664">
        <v>5747</v>
      </c>
      <c r="B571" s="663" t="s">
        <v>596</v>
      </c>
      <c r="C571" s="663" t="s">
        <v>122</v>
      </c>
      <c r="D571" s="665" t="s">
        <v>13999</v>
      </c>
      <c r="E571" s="663" t="s">
        <v>9663</v>
      </c>
      <c r="F571" s="401"/>
      <c r="G571" s="401"/>
    </row>
    <row r="572" spans="1:7" ht="15">
      <c r="A572" s="664">
        <v>5751</v>
      </c>
      <c r="B572" s="663" t="s">
        <v>597</v>
      </c>
      <c r="C572" s="663" t="s">
        <v>122</v>
      </c>
      <c r="D572" s="665" t="s">
        <v>14000</v>
      </c>
      <c r="E572" s="663" t="s">
        <v>9663</v>
      </c>
      <c r="F572" s="401"/>
      <c r="G572" s="401"/>
    </row>
    <row r="573" spans="1:7" ht="15">
      <c r="A573" s="664">
        <v>5754</v>
      </c>
      <c r="B573" s="663" t="s">
        <v>598</v>
      </c>
      <c r="C573" s="663" t="s">
        <v>122</v>
      </c>
      <c r="D573" s="665" t="s">
        <v>14001</v>
      </c>
      <c r="E573" s="663" t="s">
        <v>9663</v>
      </c>
      <c r="F573" s="401"/>
      <c r="G573" s="401"/>
    </row>
    <row r="574" spans="1:7" ht="15">
      <c r="A574" s="664">
        <v>5763</v>
      </c>
      <c r="B574" s="663" t="s">
        <v>599</v>
      </c>
      <c r="C574" s="663" t="s">
        <v>122</v>
      </c>
      <c r="D574" s="665" t="s">
        <v>14002</v>
      </c>
      <c r="E574" s="663" t="s">
        <v>9663</v>
      </c>
      <c r="F574" s="401"/>
      <c r="G574" s="401"/>
    </row>
    <row r="575" spans="1:7" ht="15">
      <c r="A575" s="664">
        <v>5765</v>
      </c>
      <c r="B575" s="663" t="s">
        <v>600</v>
      </c>
      <c r="C575" s="663" t="s">
        <v>122</v>
      </c>
      <c r="D575" s="665" t="s">
        <v>12629</v>
      </c>
      <c r="E575" s="663" t="s">
        <v>9663</v>
      </c>
      <c r="F575" s="401"/>
      <c r="G575" s="401"/>
    </row>
    <row r="576" spans="1:7" ht="15">
      <c r="A576" s="664">
        <v>5766</v>
      </c>
      <c r="B576" s="663" t="s">
        <v>601</v>
      </c>
      <c r="C576" s="663" t="s">
        <v>122</v>
      </c>
      <c r="D576" s="665" t="s">
        <v>12924</v>
      </c>
      <c r="E576" s="663" t="s">
        <v>9663</v>
      </c>
      <c r="F576" s="401"/>
      <c r="G576" s="401"/>
    </row>
    <row r="577" spans="1:7" ht="15">
      <c r="A577" s="664">
        <v>5779</v>
      </c>
      <c r="B577" s="663" t="s">
        <v>602</v>
      </c>
      <c r="C577" s="663" t="s">
        <v>122</v>
      </c>
      <c r="D577" s="665" t="s">
        <v>14003</v>
      </c>
      <c r="E577" s="663" t="s">
        <v>9663</v>
      </c>
      <c r="F577" s="401"/>
      <c r="G577" s="401"/>
    </row>
    <row r="578" spans="1:7" ht="15">
      <c r="A578" s="664">
        <v>5787</v>
      </c>
      <c r="B578" s="663" t="s">
        <v>603</v>
      </c>
      <c r="C578" s="663" t="s">
        <v>122</v>
      </c>
      <c r="D578" s="665" t="s">
        <v>14004</v>
      </c>
      <c r="E578" s="663" t="s">
        <v>9663</v>
      </c>
      <c r="F578" s="401"/>
      <c r="G578" s="401"/>
    </row>
    <row r="579" spans="1:7" ht="15">
      <c r="A579" s="664">
        <v>5797</v>
      </c>
      <c r="B579" s="663" t="s">
        <v>604</v>
      </c>
      <c r="C579" s="663" t="s">
        <v>122</v>
      </c>
      <c r="D579" s="665" t="s">
        <v>4238</v>
      </c>
      <c r="E579" s="663" t="s">
        <v>9663</v>
      </c>
      <c r="F579" s="401"/>
      <c r="G579" s="401"/>
    </row>
    <row r="580" spans="1:7" ht="15">
      <c r="A580" s="664">
        <v>5800</v>
      </c>
      <c r="B580" s="663" t="s">
        <v>605</v>
      </c>
      <c r="C580" s="663" t="s">
        <v>122</v>
      </c>
      <c r="D580" s="665" t="s">
        <v>14005</v>
      </c>
      <c r="E580" s="663" t="s">
        <v>9663</v>
      </c>
      <c r="F580" s="401"/>
      <c r="G580" s="401"/>
    </row>
    <row r="581" spans="1:7" ht="15">
      <c r="A581" s="664">
        <v>7032</v>
      </c>
      <c r="B581" s="663" t="s">
        <v>606</v>
      </c>
      <c r="C581" s="663" t="s">
        <v>122</v>
      </c>
      <c r="D581" s="665" t="s">
        <v>5205</v>
      </c>
      <c r="E581" s="663" t="s">
        <v>9663</v>
      </c>
      <c r="F581" s="401"/>
      <c r="G581" s="401"/>
    </row>
    <row r="582" spans="1:7" ht="15">
      <c r="A582" s="664">
        <v>7033</v>
      </c>
      <c r="B582" s="663" t="s">
        <v>607</v>
      </c>
      <c r="C582" s="663" t="s">
        <v>122</v>
      </c>
      <c r="D582" s="665" t="s">
        <v>3790</v>
      </c>
      <c r="E582" s="663" t="s">
        <v>9663</v>
      </c>
      <c r="F582" s="401"/>
      <c r="G582" s="401"/>
    </row>
    <row r="583" spans="1:7" ht="15">
      <c r="A583" s="664">
        <v>7034</v>
      </c>
      <c r="B583" s="663" t="s">
        <v>608</v>
      </c>
      <c r="C583" s="663" t="s">
        <v>122</v>
      </c>
      <c r="D583" s="665" t="s">
        <v>14006</v>
      </c>
      <c r="E583" s="663" t="s">
        <v>9663</v>
      </c>
      <c r="F583" s="401"/>
      <c r="G583" s="401"/>
    </row>
    <row r="584" spans="1:7" ht="15">
      <c r="A584" s="664">
        <v>7035</v>
      </c>
      <c r="B584" s="663" t="s">
        <v>609</v>
      </c>
      <c r="C584" s="663" t="s">
        <v>122</v>
      </c>
      <c r="D584" s="665" t="s">
        <v>14007</v>
      </c>
      <c r="E584" s="663" t="s">
        <v>9663</v>
      </c>
      <c r="F584" s="401"/>
      <c r="G584" s="401"/>
    </row>
    <row r="585" spans="1:7" ht="15">
      <c r="A585" s="664">
        <v>7038</v>
      </c>
      <c r="B585" s="663" t="s">
        <v>610</v>
      </c>
      <c r="C585" s="663" t="s">
        <v>122</v>
      </c>
      <c r="D585" s="665" t="s">
        <v>14008</v>
      </c>
      <c r="E585" s="663" t="s">
        <v>9663</v>
      </c>
      <c r="F585" s="401"/>
      <c r="G585" s="401"/>
    </row>
    <row r="586" spans="1:7" ht="15">
      <c r="A586" s="664">
        <v>7039</v>
      </c>
      <c r="B586" s="663" t="s">
        <v>611</v>
      </c>
      <c r="C586" s="663" t="s">
        <v>122</v>
      </c>
      <c r="D586" s="665" t="s">
        <v>12381</v>
      </c>
      <c r="E586" s="663" t="s">
        <v>9663</v>
      </c>
      <c r="F586" s="401"/>
      <c r="G586" s="401"/>
    </row>
    <row r="587" spans="1:7" ht="15">
      <c r="A587" s="664">
        <v>7040</v>
      </c>
      <c r="B587" s="663" t="s">
        <v>612</v>
      </c>
      <c r="C587" s="663" t="s">
        <v>122</v>
      </c>
      <c r="D587" s="665" t="s">
        <v>13982</v>
      </c>
      <c r="E587" s="663" t="s">
        <v>9663</v>
      </c>
      <c r="F587" s="401"/>
      <c r="G587" s="401"/>
    </row>
    <row r="588" spans="1:7" ht="15">
      <c r="A588" s="664">
        <v>7044</v>
      </c>
      <c r="B588" s="663" t="s">
        <v>613</v>
      </c>
      <c r="C588" s="663" t="s">
        <v>122</v>
      </c>
      <c r="D588" s="665" t="s">
        <v>13093</v>
      </c>
      <c r="E588" s="663" t="s">
        <v>9663</v>
      </c>
      <c r="F588" s="401"/>
      <c r="G588" s="401"/>
    </row>
    <row r="589" spans="1:7" ht="15">
      <c r="A589" s="664">
        <v>7045</v>
      </c>
      <c r="B589" s="663" t="s">
        <v>614</v>
      </c>
      <c r="C589" s="663" t="s">
        <v>122</v>
      </c>
      <c r="D589" s="665" t="s">
        <v>14009</v>
      </c>
      <c r="E589" s="663" t="s">
        <v>9663</v>
      </c>
      <c r="F589" s="401"/>
      <c r="G589" s="401"/>
    </row>
    <row r="590" spans="1:7" ht="15">
      <c r="A590" s="664">
        <v>7046</v>
      </c>
      <c r="B590" s="663" t="s">
        <v>615</v>
      </c>
      <c r="C590" s="663" t="s">
        <v>122</v>
      </c>
      <c r="D590" s="665" t="s">
        <v>4008</v>
      </c>
      <c r="E590" s="663" t="s">
        <v>9663</v>
      </c>
      <c r="F590" s="401"/>
      <c r="G590" s="401"/>
    </row>
    <row r="591" spans="1:7" ht="15">
      <c r="A591" s="664">
        <v>7047</v>
      </c>
      <c r="B591" s="663" t="s">
        <v>616</v>
      </c>
      <c r="C591" s="663" t="s">
        <v>122</v>
      </c>
      <c r="D591" s="665" t="s">
        <v>14010</v>
      </c>
      <c r="E591" s="663" t="s">
        <v>9663</v>
      </c>
      <c r="F591" s="401"/>
      <c r="G591" s="401"/>
    </row>
    <row r="592" spans="1:7" ht="15">
      <c r="A592" s="664">
        <v>7051</v>
      </c>
      <c r="B592" s="663" t="s">
        <v>617</v>
      </c>
      <c r="C592" s="663" t="s">
        <v>122</v>
      </c>
      <c r="D592" s="665" t="s">
        <v>8954</v>
      </c>
      <c r="E592" s="663" t="s">
        <v>9663</v>
      </c>
      <c r="F592" s="401"/>
      <c r="G592" s="401"/>
    </row>
    <row r="593" spans="1:7" ht="15">
      <c r="A593" s="664">
        <v>7052</v>
      </c>
      <c r="B593" s="663" t="s">
        <v>618</v>
      </c>
      <c r="C593" s="663" t="s">
        <v>122</v>
      </c>
      <c r="D593" s="665" t="s">
        <v>8809</v>
      </c>
      <c r="E593" s="663" t="s">
        <v>9663</v>
      </c>
      <c r="F593" s="401"/>
      <c r="G593" s="401"/>
    </row>
    <row r="594" spans="1:7" ht="15">
      <c r="A594" s="664">
        <v>7053</v>
      </c>
      <c r="B594" s="663" t="s">
        <v>619</v>
      </c>
      <c r="C594" s="663" t="s">
        <v>122</v>
      </c>
      <c r="D594" s="665" t="s">
        <v>14011</v>
      </c>
      <c r="E594" s="663" t="s">
        <v>9663</v>
      </c>
      <c r="F594" s="401"/>
      <c r="G594" s="401"/>
    </row>
    <row r="595" spans="1:7" ht="15">
      <c r="A595" s="664">
        <v>7054</v>
      </c>
      <c r="B595" s="663" t="s">
        <v>620</v>
      </c>
      <c r="C595" s="663" t="s">
        <v>122</v>
      </c>
      <c r="D595" s="665" t="s">
        <v>14012</v>
      </c>
      <c r="E595" s="663" t="s">
        <v>9663</v>
      </c>
      <c r="F595" s="401"/>
      <c r="G595" s="401"/>
    </row>
    <row r="596" spans="1:7" ht="15">
      <c r="A596" s="664">
        <v>7058</v>
      </c>
      <c r="B596" s="663" t="s">
        <v>621</v>
      </c>
      <c r="C596" s="663" t="s">
        <v>122</v>
      </c>
      <c r="D596" s="665" t="s">
        <v>14013</v>
      </c>
      <c r="E596" s="663" t="s">
        <v>9663</v>
      </c>
      <c r="F596" s="401"/>
      <c r="G596" s="401"/>
    </row>
    <row r="597" spans="1:7" ht="15">
      <c r="A597" s="664">
        <v>7059</v>
      </c>
      <c r="B597" s="663" t="s">
        <v>622</v>
      </c>
      <c r="C597" s="663" t="s">
        <v>122</v>
      </c>
      <c r="D597" s="665" t="s">
        <v>6932</v>
      </c>
      <c r="E597" s="663" t="s">
        <v>9663</v>
      </c>
      <c r="F597" s="401"/>
      <c r="G597" s="401"/>
    </row>
    <row r="598" spans="1:7" ht="15">
      <c r="A598" s="664">
        <v>7060</v>
      </c>
      <c r="B598" s="663" t="s">
        <v>623</v>
      </c>
      <c r="C598" s="663" t="s">
        <v>122</v>
      </c>
      <c r="D598" s="665" t="s">
        <v>14014</v>
      </c>
      <c r="E598" s="663" t="s">
        <v>9663</v>
      </c>
      <c r="F598" s="401"/>
      <c r="G598" s="401"/>
    </row>
    <row r="599" spans="1:7" ht="15">
      <c r="A599" s="664">
        <v>7061</v>
      </c>
      <c r="B599" s="663" t="s">
        <v>624</v>
      </c>
      <c r="C599" s="663" t="s">
        <v>122</v>
      </c>
      <c r="D599" s="665" t="s">
        <v>14015</v>
      </c>
      <c r="E599" s="663" t="s">
        <v>9663</v>
      </c>
      <c r="F599" s="401"/>
      <c r="G599" s="401"/>
    </row>
    <row r="600" spans="1:7" ht="15">
      <c r="A600" s="664">
        <v>7063</v>
      </c>
      <c r="B600" s="663" t="s">
        <v>625</v>
      </c>
      <c r="C600" s="663" t="s">
        <v>122</v>
      </c>
      <c r="D600" s="665" t="s">
        <v>12936</v>
      </c>
      <c r="E600" s="663" t="s">
        <v>9663</v>
      </c>
      <c r="F600" s="401"/>
      <c r="G600" s="401"/>
    </row>
    <row r="601" spans="1:7" ht="15">
      <c r="A601" s="664">
        <v>7064</v>
      </c>
      <c r="B601" s="663" t="s">
        <v>626</v>
      </c>
      <c r="C601" s="663" t="s">
        <v>122</v>
      </c>
      <c r="D601" s="665" t="s">
        <v>14016</v>
      </c>
      <c r="E601" s="663" t="s">
        <v>9663</v>
      </c>
      <c r="F601" s="401"/>
      <c r="G601" s="401"/>
    </row>
    <row r="602" spans="1:7" ht="15">
      <c r="A602" s="664">
        <v>7065</v>
      </c>
      <c r="B602" s="663" t="s">
        <v>627</v>
      </c>
      <c r="C602" s="663" t="s">
        <v>122</v>
      </c>
      <c r="D602" s="665" t="s">
        <v>12703</v>
      </c>
      <c r="E602" s="663" t="s">
        <v>9663</v>
      </c>
      <c r="F602" s="401"/>
      <c r="G602" s="401"/>
    </row>
    <row r="603" spans="1:7" ht="15">
      <c r="A603" s="664">
        <v>7066</v>
      </c>
      <c r="B603" s="663" t="s">
        <v>628</v>
      </c>
      <c r="C603" s="663" t="s">
        <v>122</v>
      </c>
      <c r="D603" s="665" t="s">
        <v>14017</v>
      </c>
      <c r="E603" s="663" t="s">
        <v>9663</v>
      </c>
      <c r="F603" s="401"/>
      <c r="G603" s="401"/>
    </row>
    <row r="604" spans="1:7" ht="15">
      <c r="A604" s="664">
        <v>53786</v>
      </c>
      <c r="B604" s="663" t="s">
        <v>629</v>
      </c>
      <c r="C604" s="663" t="s">
        <v>122</v>
      </c>
      <c r="D604" s="665" t="s">
        <v>13003</v>
      </c>
      <c r="E604" s="663" t="s">
        <v>9663</v>
      </c>
      <c r="F604" s="401"/>
      <c r="G604" s="401"/>
    </row>
    <row r="605" spans="1:7" ht="15">
      <c r="A605" s="664">
        <v>53788</v>
      </c>
      <c r="B605" s="663" t="s">
        <v>630</v>
      </c>
      <c r="C605" s="663" t="s">
        <v>122</v>
      </c>
      <c r="D605" s="665" t="s">
        <v>12719</v>
      </c>
      <c r="E605" s="663" t="s">
        <v>9663</v>
      </c>
      <c r="F605" s="401"/>
      <c r="G605" s="401"/>
    </row>
    <row r="606" spans="1:7" ht="15">
      <c r="A606" s="664">
        <v>53792</v>
      </c>
      <c r="B606" s="663" t="s">
        <v>631</v>
      </c>
      <c r="C606" s="663" t="s">
        <v>122</v>
      </c>
      <c r="D606" s="665" t="s">
        <v>14018</v>
      </c>
      <c r="E606" s="663" t="s">
        <v>9663</v>
      </c>
      <c r="F606" s="401"/>
      <c r="G606" s="401"/>
    </row>
    <row r="607" spans="1:7" ht="15">
      <c r="A607" s="664">
        <v>53794</v>
      </c>
      <c r="B607" s="663" t="s">
        <v>632</v>
      </c>
      <c r="C607" s="663" t="s">
        <v>122</v>
      </c>
      <c r="D607" s="665" t="s">
        <v>14019</v>
      </c>
      <c r="E607" s="663" t="s">
        <v>9663</v>
      </c>
      <c r="F607" s="401"/>
      <c r="G607" s="401"/>
    </row>
    <row r="608" spans="1:7" ht="15">
      <c r="A608" s="664">
        <v>53797</v>
      </c>
      <c r="B608" s="663" t="s">
        <v>633</v>
      </c>
      <c r="C608" s="663" t="s">
        <v>122</v>
      </c>
      <c r="D608" s="665" t="s">
        <v>14020</v>
      </c>
      <c r="E608" s="663" t="s">
        <v>9663</v>
      </c>
      <c r="F608" s="401"/>
      <c r="G608" s="401"/>
    </row>
    <row r="609" spans="1:7" ht="15">
      <c r="A609" s="664">
        <v>53804</v>
      </c>
      <c r="B609" s="663" t="s">
        <v>634</v>
      </c>
      <c r="C609" s="663" t="s">
        <v>122</v>
      </c>
      <c r="D609" s="665" t="s">
        <v>14021</v>
      </c>
      <c r="E609" s="663" t="s">
        <v>9663</v>
      </c>
      <c r="F609" s="401"/>
      <c r="G609" s="401"/>
    </row>
    <row r="610" spans="1:7" ht="15">
      <c r="A610" s="664">
        <v>53806</v>
      </c>
      <c r="B610" s="663" t="s">
        <v>635</v>
      </c>
      <c r="C610" s="663" t="s">
        <v>122</v>
      </c>
      <c r="D610" s="665" t="s">
        <v>14022</v>
      </c>
      <c r="E610" s="663" t="s">
        <v>9663</v>
      </c>
      <c r="F610" s="401"/>
      <c r="G610" s="401"/>
    </row>
    <row r="611" spans="1:7" ht="15">
      <c r="A611" s="664">
        <v>53810</v>
      </c>
      <c r="B611" s="663" t="s">
        <v>636</v>
      </c>
      <c r="C611" s="663" t="s">
        <v>122</v>
      </c>
      <c r="D611" s="665" t="s">
        <v>13946</v>
      </c>
      <c r="E611" s="663" t="s">
        <v>9663</v>
      </c>
      <c r="F611" s="401"/>
      <c r="G611" s="401"/>
    </row>
    <row r="612" spans="1:7" ht="15">
      <c r="A612" s="664">
        <v>53814</v>
      </c>
      <c r="B612" s="663" t="s">
        <v>637</v>
      </c>
      <c r="C612" s="663" t="s">
        <v>122</v>
      </c>
      <c r="D612" s="665" t="s">
        <v>14023</v>
      </c>
      <c r="E612" s="663" t="s">
        <v>9663</v>
      </c>
      <c r="F612" s="401"/>
      <c r="G612" s="401"/>
    </row>
    <row r="613" spans="1:7" ht="15">
      <c r="A613" s="664">
        <v>53817</v>
      </c>
      <c r="B613" s="663" t="s">
        <v>638</v>
      </c>
      <c r="C613" s="663" t="s">
        <v>122</v>
      </c>
      <c r="D613" s="665" t="s">
        <v>14024</v>
      </c>
      <c r="E613" s="663" t="s">
        <v>9663</v>
      </c>
      <c r="F613" s="401"/>
      <c r="G613" s="401"/>
    </row>
    <row r="614" spans="1:7" ht="15">
      <c r="A614" s="664">
        <v>53818</v>
      </c>
      <c r="B614" s="663" t="s">
        <v>639</v>
      </c>
      <c r="C614" s="663" t="s">
        <v>122</v>
      </c>
      <c r="D614" s="665" t="s">
        <v>14025</v>
      </c>
      <c r="E614" s="663" t="s">
        <v>9663</v>
      </c>
      <c r="F614" s="401"/>
      <c r="G614" s="401"/>
    </row>
    <row r="615" spans="1:7" ht="15">
      <c r="A615" s="664">
        <v>53827</v>
      </c>
      <c r="B615" s="663" t="s">
        <v>640</v>
      </c>
      <c r="C615" s="663" t="s">
        <v>122</v>
      </c>
      <c r="D615" s="665" t="s">
        <v>14026</v>
      </c>
      <c r="E615" s="663" t="s">
        <v>9663</v>
      </c>
      <c r="F615" s="401"/>
      <c r="G615" s="401"/>
    </row>
    <row r="616" spans="1:7" ht="15">
      <c r="A616" s="664">
        <v>53829</v>
      </c>
      <c r="B616" s="663" t="s">
        <v>641</v>
      </c>
      <c r="C616" s="663" t="s">
        <v>122</v>
      </c>
      <c r="D616" s="665" t="s">
        <v>14020</v>
      </c>
      <c r="E616" s="663" t="s">
        <v>9663</v>
      </c>
      <c r="F616" s="401"/>
      <c r="G616" s="401"/>
    </row>
    <row r="617" spans="1:7" ht="15">
      <c r="A617" s="664">
        <v>53831</v>
      </c>
      <c r="B617" s="663" t="s">
        <v>642</v>
      </c>
      <c r="C617" s="663" t="s">
        <v>122</v>
      </c>
      <c r="D617" s="665" t="s">
        <v>14027</v>
      </c>
      <c r="E617" s="663" t="s">
        <v>9663</v>
      </c>
      <c r="F617" s="401"/>
      <c r="G617" s="401"/>
    </row>
    <row r="618" spans="1:7" ht="15">
      <c r="A618" s="664">
        <v>53840</v>
      </c>
      <c r="B618" s="663" t="s">
        <v>643</v>
      </c>
      <c r="C618" s="663" t="s">
        <v>122</v>
      </c>
      <c r="D618" s="665" t="s">
        <v>7185</v>
      </c>
      <c r="E618" s="663" t="s">
        <v>9663</v>
      </c>
      <c r="F618" s="401"/>
      <c r="G618" s="401"/>
    </row>
    <row r="619" spans="1:7" ht="15">
      <c r="A619" s="664">
        <v>53841</v>
      </c>
      <c r="B619" s="663" t="s">
        <v>644</v>
      </c>
      <c r="C619" s="663" t="s">
        <v>122</v>
      </c>
      <c r="D619" s="665" t="s">
        <v>6727</v>
      </c>
      <c r="E619" s="663" t="s">
        <v>9663</v>
      </c>
      <c r="F619" s="401"/>
      <c r="G619" s="401"/>
    </row>
    <row r="620" spans="1:7" ht="15">
      <c r="A620" s="664">
        <v>53849</v>
      </c>
      <c r="B620" s="663" t="s">
        <v>645</v>
      </c>
      <c r="C620" s="663" t="s">
        <v>122</v>
      </c>
      <c r="D620" s="665" t="s">
        <v>14028</v>
      </c>
      <c r="E620" s="663" t="s">
        <v>9663</v>
      </c>
      <c r="F620" s="401"/>
      <c r="G620" s="401"/>
    </row>
    <row r="621" spans="1:7" ht="15">
      <c r="A621" s="664">
        <v>53857</v>
      </c>
      <c r="B621" s="663" t="s">
        <v>646</v>
      </c>
      <c r="C621" s="663" t="s">
        <v>122</v>
      </c>
      <c r="D621" s="665" t="s">
        <v>12604</v>
      </c>
      <c r="E621" s="663" t="s">
        <v>9663</v>
      </c>
      <c r="F621" s="401"/>
      <c r="G621" s="401"/>
    </row>
    <row r="622" spans="1:7" ht="15">
      <c r="A622" s="664">
        <v>53858</v>
      </c>
      <c r="B622" s="663" t="s">
        <v>647</v>
      </c>
      <c r="C622" s="663" t="s">
        <v>122</v>
      </c>
      <c r="D622" s="665" t="s">
        <v>14029</v>
      </c>
      <c r="E622" s="663" t="s">
        <v>9663</v>
      </c>
      <c r="F622" s="401"/>
      <c r="G622" s="401"/>
    </row>
    <row r="623" spans="1:7" ht="15">
      <c r="A623" s="664">
        <v>53861</v>
      </c>
      <c r="B623" s="663" t="s">
        <v>648</v>
      </c>
      <c r="C623" s="663" t="s">
        <v>122</v>
      </c>
      <c r="D623" s="665" t="s">
        <v>14030</v>
      </c>
      <c r="E623" s="663" t="s">
        <v>9663</v>
      </c>
      <c r="F623" s="401"/>
      <c r="G623" s="401"/>
    </row>
    <row r="624" spans="1:7" ht="15">
      <c r="A624" s="664">
        <v>53863</v>
      </c>
      <c r="B624" s="663" t="s">
        <v>649</v>
      </c>
      <c r="C624" s="663" t="s">
        <v>122</v>
      </c>
      <c r="D624" s="665" t="s">
        <v>12473</v>
      </c>
      <c r="E624" s="663" t="s">
        <v>9663</v>
      </c>
      <c r="F624" s="401"/>
      <c r="G624" s="401"/>
    </row>
    <row r="625" spans="1:7" ht="15">
      <c r="A625" s="664">
        <v>53865</v>
      </c>
      <c r="B625" s="663" t="s">
        <v>650</v>
      </c>
      <c r="C625" s="663" t="s">
        <v>122</v>
      </c>
      <c r="D625" s="665" t="s">
        <v>8905</v>
      </c>
      <c r="E625" s="663" t="s">
        <v>9663</v>
      </c>
      <c r="F625" s="401"/>
      <c r="G625" s="401"/>
    </row>
    <row r="626" spans="1:7" ht="15">
      <c r="A626" s="664">
        <v>53866</v>
      </c>
      <c r="B626" s="663" t="s">
        <v>651</v>
      </c>
      <c r="C626" s="663" t="s">
        <v>122</v>
      </c>
      <c r="D626" s="665" t="s">
        <v>8805</v>
      </c>
      <c r="E626" s="663" t="s">
        <v>9663</v>
      </c>
      <c r="F626" s="401"/>
      <c r="G626" s="401"/>
    </row>
    <row r="627" spans="1:7" ht="15">
      <c r="A627" s="664">
        <v>53882</v>
      </c>
      <c r="B627" s="663" t="s">
        <v>652</v>
      </c>
      <c r="C627" s="663" t="s">
        <v>122</v>
      </c>
      <c r="D627" s="665" t="s">
        <v>14031</v>
      </c>
      <c r="E627" s="663" t="s">
        <v>9663</v>
      </c>
      <c r="F627" s="401"/>
      <c r="G627" s="401"/>
    </row>
    <row r="628" spans="1:7" ht="15">
      <c r="A628" s="664">
        <v>55263</v>
      </c>
      <c r="B628" s="663" t="s">
        <v>653</v>
      </c>
      <c r="C628" s="663" t="s">
        <v>122</v>
      </c>
      <c r="D628" s="665" t="s">
        <v>7129</v>
      </c>
      <c r="E628" s="663" t="s">
        <v>9663</v>
      </c>
      <c r="F628" s="401"/>
      <c r="G628" s="401"/>
    </row>
    <row r="629" spans="1:7" ht="15">
      <c r="A629" s="664">
        <v>73303</v>
      </c>
      <c r="B629" s="663" t="s">
        <v>654</v>
      </c>
      <c r="C629" s="663" t="s">
        <v>122</v>
      </c>
      <c r="D629" s="665" t="s">
        <v>12845</v>
      </c>
      <c r="E629" s="663" t="s">
        <v>9663</v>
      </c>
      <c r="F629" s="401"/>
      <c r="G629" s="401"/>
    </row>
    <row r="630" spans="1:7" ht="15">
      <c r="A630" s="664">
        <v>73307</v>
      </c>
      <c r="B630" s="663" t="s">
        <v>655</v>
      </c>
      <c r="C630" s="663" t="s">
        <v>122</v>
      </c>
      <c r="D630" s="665" t="s">
        <v>12567</v>
      </c>
      <c r="E630" s="663" t="s">
        <v>9663</v>
      </c>
      <c r="F630" s="401"/>
      <c r="G630" s="401"/>
    </row>
    <row r="631" spans="1:7" ht="15">
      <c r="A631" s="664">
        <v>73309</v>
      </c>
      <c r="B631" s="663" t="s">
        <v>656</v>
      </c>
      <c r="C631" s="663" t="s">
        <v>122</v>
      </c>
      <c r="D631" s="665" t="s">
        <v>14032</v>
      </c>
      <c r="E631" s="663" t="s">
        <v>9663</v>
      </c>
      <c r="F631" s="401"/>
      <c r="G631" s="401"/>
    </row>
    <row r="632" spans="1:7" ht="15">
      <c r="A632" s="664">
        <v>73311</v>
      </c>
      <c r="B632" s="663" t="s">
        <v>657</v>
      </c>
      <c r="C632" s="663" t="s">
        <v>122</v>
      </c>
      <c r="D632" s="665" t="s">
        <v>14033</v>
      </c>
      <c r="E632" s="663" t="s">
        <v>9663</v>
      </c>
      <c r="F632" s="401"/>
      <c r="G632" s="401"/>
    </row>
    <row r="633" spans="1:7" ht="15">
      <c r="A633" s="664">
        <v>73313</v>
      </c>
      <c r="B633" s="663" t="s">
        <v>658</v>
      </c>
      <c r="C633" s="663" t="s">
        <v>122</v>
      </c>
      <c r="D633" s="665" t="s">
        <v>4150</v>
      </c>
      <c r="E633" s="663" t="s">
        <v>9663</v>
      </c>
      <c r="F633" s="401"/>
      <c r="G633" s="401"/>
    </row>
    <row r="634" spans="1:7" ht="15">
      <c r="A634" s="664">
        <v>73315</v>
      </c>
      <c r="B634" s="663" t="s">
        <v>659</v>
      </c>
      <c r="C634" s="663" t="s">
        <v>122</v>
      </c>
      <c r="D634" s="665" t="s">
        <v>12719</v>
      </c>
      <c r="E634" s="663" t="s">
        <v>9663</v>
      </c>
      <c r="F634" s="401"/>
      <c r="G634" s="401"/>
    </row>
    <row r="635" spans="1:7" ht="15">
      <c r="A635" s="664">
        <v>73335</v>
      </c>
      <c r="B635" s="663" t="s">
        <v>660</v>
      </c>
      <c r="C635" s="663" t="s">
        <v>122</v>
      </c>
      <c r="D635" s="665" t="s">
        <v>13243</v>
      </c>
      <c r="E635" s="663" t="s">
        <v>9663</v>
      </c>
      <c r="F635" s="401"/>
      <c r="G635" s="401"/>
    </row>
    <row r="636" spans="1:7" ht="15">
      <c r="A636" s="664">
        <v>73340</v>
      </c>
      <c r="B636" s="663" t="s">
        <v>661</v>
      </c>
      <c r="C636" s="663" t="s">
        <v>122</v>
      </c>
      <c r="D636" s="665" t="s">
        <v>14015</v>
      </c>
      <c r="E636" s="663" t="s">
        <v>9663</v>
      </c>
      <c r="F636" s="401"/>
      <c r="G636" s="401"/>
    </row>
    <row r="637" spans="1:7" ht="15">
      <c r="A637" s="664">
        <v>83361</v>
      </c>
      <c r="B637" s="663" t="s">
        <v>662</v>
      </c>
      <c r="C637" s="663" t="s">
        <v>122</v>
      </c>
      <c r="D637" s="665" t="s">
        <v>4860</v>
      </c>
      <c r="E637" s="663" t="s">
        <v>9663</v>
      </c>
      <c r="F637" s="401"/>
      <c r="G637" s="401"/>
    </row>
    <row r="638" spans="1:7" ht="15">
      <c r="A638" s="664">
        <v>83761</v>
      </c>
      <c r="B638" s="663" t="s">
        <v>663</v>
      </c>
      <c r="C638" s="663" t="s">
        <v>122</v>
      </c>
      <c r="D638" s="665" t="s">
        <v>13300</v>
      </c>
      <c r="E638" s="663" t="s">
        <v>9663</v>
      </c>
      <c r="F638" s="401"/>
      <c r="G638" s="401"/>
    </row>
    <row r="639" spans="1:7" ht="15">
      <c r="A639" s="664">
        <v>83762</v>
      </c>
      <c r="B639" s="663" t="s">
        <v>664</v>
      </c>
      <c r="C639" s="663" t="s">
        <v>122</v>
      </c>
      <c r="D639" s="665" t="s">
        <v>14034</v>
      </c>
      <c r="E639" s="663" t="s">
        <v>9663</v>
      </c>
      <c r="F639" s="401"/>
      <c r="G639" s="401"/>
    </row>
    <row r="640" spans="1:7" ht="15">
      <c r="A640" s="664">
        <v>83763</v>
      </c>
      <c r="B640" s="663" t="s">
        <v>665</v>
      </c>
      <c r="C640" s="663" t="s">
        <v>122</v>
      </c>
      <c r="D640" s="665" t="s">
        <v>12816</v>
      </c>
      <c r="E640" s="663" t="s">
        <v>9663</v>
      </c>
      <c r="F640" s="401"/>
      <c r="G640" s="401"/>
    </row>
    <row r="641" spans="1:7" ht="15">
      <c r="A641" s="664">
        <v>83764</v>
      </c>
      <c r="B641" s="663" t="s">
        <v>666</v>
      </c>
      <c r="C641" s="663" t="s">
        <v>122</v>
      </c>
      <c r="D641" s="665" t="s">
        <v>3911</v>
      </c>
      <c r="E641" s="663" t="s">
        <v>9663</v>
      </c>
      <c r="F641" s="401"/>
      <c r="G641" s="401"/>
    </row>
    <row r="642" spans="1:7" ht="15">
      <c r="A642" s="664">
        <v>87026</v>
      </c>
      <c r="B642" s="663" t="s">
        <v>667</v>
      </c>
      <c r="C642" s="663" t="s">
        <v>122</v>
      </c>
      <c r="D642" s="665" t="s">
        <v>7901</v>
      </c>
      <c r="E642" s="663" t="s">
        <v>9663</v>
      </c>
      <c r="F642" s="401"/>
      <c r="G642" s="401"/>
    </row>
    <row r="643" spans="1:7" ht="15">
      <c r="A643" s="664">
        <v>87441</v>
      </c>
      <c r="B643" s="663" t="s">
        <v>668</v>
      </c>
      <c r="C643" s="663" t="s">
        <v>122</v>
      </c>
      <c r="D643" s="665" t="s">
        <v>12906</v>
      </c>
      <c r="E643" s="663" t="s">
        <v>9663</v>
      </c>
      <c r="F643" s="401"/>
      <c r="G643" s="401"/>
    </row>
    <row r="644" spans="1:7" ht="15">
      <c r="A644" s="664">
        <v>87442</v>
      </c>
      <c r="B644" s="663" t="s">
        <v>669</v>
      </c>
      <c r="C644" s="663" t="s">
        <v>122</v>
      </c>
      <c r="D644" s="665" t="s">
        <v>9000</v>
      </c>
      <c r="E644" s="663" t="s">
        <v>9663</v>
      </c>
      <c r="F644" s="401"/>
      <c r="G644" s="401"/>
    </row>
    <row r="645" spans="1:7" ht="15">
      <c r="A645" s="664">
        <v>87443</v>
      </c>
      <c r="B645" s="663" t="s">
        <v>670</v>
      </c>
      <c r="C645" s="663" t="s">
        <v>122</v>
      </c>
      <c r="D645" s="665" t="s">
        <v>14035</v>
      </c>
      <c r="E645" s="663" t="s">
        <v>9663</v>
      </c>
      <c r="F645" s="401"/>
      <c r="G645" s="401"/>
    </row>
    <row r="646" spans="1:7" ht="15">
      <c r="A646" s="664">
        <v>87444</v>
      </c>
      <c r="B646" s="663" t="s">
        <v>671</v>
      </c>
      <c r="C646" s="663" t="s">
        <v>122</v>
      </c>
      <c r="D646" s="665" t="s">
        <v>5783</v>
      </c>
      <c r="E646" s="663" t="s">
        <v>9663</v>
      </c>
      <c r="F646" s="401"/>
      <c r="G646" s="401"/>
    </row>
    <row r="647" spans="1:7" ht="15">
      <c r="A647" s="664">
        <v>88387</v>
      </c>
      <c r="B647" s="663" t="s">
        <v>672</v>
      </c>
      <c r="C647" s="663" t="s">
        <v>122</v>
      </c>
      <c r="D647" s="665" t="s">
        <v>3790</v>
      </c>
      <c r="E647" s="663" t="s">
        <v>9663</v>
      </c>
      <c r="F647" s="401"/>
      <c r="G647" s="401"/>
    </row>
    <row r="648" spans="1:7" ht="15">
      <c r="A648" s="664">
        <v>88389</v>
      </c>
      <c r="B648" s="663" t="s">
        <v>673</v>
      </c>
      <c r="C648" s="663" t="s">
        <v>122</v>
      </c>
      <c r="D648" s="665" t="s">
        <v>6922</v>
      </c>
      <c r="E648" s="663" t="s">
        <v>9663</v>
      </c>
      <c r="F648" s="401"/>
      <c r="G648" s="401"/>
    </row>
    <row r="649" spans="1:7" ht="15">
      <c r="A649" s="664">
        <v>88390</v>
      </c>
      <c r="B649" s="663" t="s">
        <v>674</v>
      </c>
      <c r="C649" s="663" t="s">
        <v>122</v>
      </c>
      <c r="D649" s="665" t="s">
        <v>3694</v>
      </c>
      <c r="E649" s="663" t="s">
        <v>9663</v>
      </c>
      <c r="F649" s="401"/>
      <c r="G649" s="401"/>
    </row>
    <row r="650" spans="1:7" ht="15">
      <c r="A650" s="664">
        <v>88391</v>
      </c>
      <c r="B650" s="663" t="s">
        <v>675</v>
      </c>
      <c r="C650" s="663" t="s">
        <v>122</v>
      </c>
      <c r="D650" s="665" t="s">
        <v>14036</v>
      </c>
      <c r="E650" s="663" t="s">
        <v>9663</v>
      </c>
      <c r="F650" s="401"/>
      <c r="G650" s="401"/>
    </row>
    <row r="651" spans="1:7" ht="15">
      <c r="A651" s="664">
        <v>88394</v>
      </c>
      <c r="B651" s="663" t="s">
        <v>676</v>
      </c>
      <c r="C651" s="663" t="s">
        <v>122</v>
      </c>
      <c r="D651" s="665" t="s">
        <v>4224</v>
      </c>
      <c r="E651" s="663" t="s">
        <v>9663</v>
      </c>
      <c r="F651" s="401"/>
      <c r="G651" s="401"/>
    </row>
    <row r="652" spans="1:7" ht="15">
      <c r="A652" s="664">
        <v>88395</v>
      </c>
      <c r="B652" s="663" t="s">
        <v>677</v>
      </c>
      <c r="C652" s="663" t="s">
        <v>122</v>
      </c>
      <c r="D652" s="665" t="s">
        <v>5804</v>
      </c>
      <c r="E652" s="663" t="s">
        <v>9663</v>
      </c>
      <c r="F652" s="401"/>
      <c r="G652" s="401"/>
    </row>
    <row r="653" spans="1:7" ht="15">
      <c r="A653" s="664">
        <v>88396</v>
      </c>
      <c r="B653" s="663" t="s">
        <v>678</v>
      </c>
      <c r="C653" s="663" t="s">
        <v>122</v>
      </c>
      <c r="D653" s="665" t="s">
        <v>4003</v>
      </c>
      <c r="E653" s="663" t="s">
        <v>9663</v>
      </c>
      <c r="F653" s="401"/>
      <c r="G653" s="401"/>
    </row>
    <row r="654" spans="1:7" ht="15">
      <c r="A654" s="664">
        <v>88397</v>
      </c>
      <c r="B654" s="663" t="s">
        <v>679</v>
      </c>
      <c r="C654" s="663" t="s">
        <v>122</v>
      </c>
      <c r="D654" s="665" t="s">
        <v>14037</v>
      </c>
      <c r="E654" s="663" t="s">
        <v>9663</v>
      </c>
      <c r="F654" s="401"/>
      <c r="G654" s="401"/>
    </row>
    <row r="655" spans="1:7" ht="15">
      <c r="A655" s="664">
        <v>88400</v>
      </c>
      <c r="B655" s="663" t="s">
        <v>680</v>
      </c>
      <c r="C655" s="663" t="s">
        <v>122</v>
      </c>
      <c r="D655" s="665" t="s">
        <v>12352</v>
      </c>
      <c r="E655" s="663" t="s">
        <v>9663</v>
      </c>
      <c r="F655" s="401"/>
      <c r="G655" s="401"/>
    </row>
    <row r="656" spans="1:7" ht="15">
      <c r="A656" s="664">
        <v>88401</v>
      </c>
      <c r="B656" s="663" t="s">
        <v>681</v>
      </c>
      <c r="C656" s="663" t="s">
        <v>122</v>
      </c>
      <c r="D656" s="665" t="s">
        <v>14038</v>
      </c>
      <c r="E656" s="663" t="s">
        <v>9663</v>
      </c>
      <c r="F656" s="401"/>
      <c r="G656" s="401"/>
    </row>
    <row r="657" spans="1:7" ht="15">
      <c r="A657" s="664">
        <v>88402</v>
      </c>
      <c r="B657" s="663" t="s">
        <v>682</v>
      </c>
      <c r="C657" s="663" t="s">
        <v>122</v>
      </c>
      <c r="D657" s="665" t="s">
        <v>4224</v>
      </c>
      <c r="E657" s="663" t="s">
        <v>9663</v>
      </c>
      <c r="F657" s="401"/>
      <c r="G657" s="401"/>
    </row>
    <row r="658" spans="1:7" ht="15">
      <c r="A658" s="664">
        <v>88403</v>
      </c>
      <c r="B658" s="663" t="s">
        <v>683</v>
      </c>
      <c r="C658" s="663" t="s">
        <v>122</v>
      </c>
      <c r="D658" s="665" t="s">
        <v>5120</v>
      </c>
      <c r="E658" s="663" t="s">
        <v>9663</v>
      </c>
      <c r="F658" s="401"/>
      <c r="G658" s="401"/>
    </row>
    <row r="659" spans="1:7" ht="15">
      <c r="A659" s="664">
        <v>88419</v>
      </c>
      <c r="B659" s="663" t="s">
        <v>684</v>
      </c>
      <c r="C659" s="663" t="s">
        <v>122</v>
      </c>
      <c r="D659" s="665" t="s">
        <v>9101</v>
      </c>
      <c r="E659" s="663" t="s">
        <v>9663</v>
      </c>
      <c r="F659" s="401"/>
      <c r="G659" s="401"/>
    </row>
    <row r="660" spans="1:7" ht="15">
      <c r="A660" s="664">
        <v>88422</v>
      </c>
      <c r="B660" s="663" t="s">
        <v>685</v>
      </c>
      <c r="C660" s="663" t="s">
        <v>122</v>
      </c>
      <c r="D660" s="665" t="s">
        <v>5651</v>
      </c>
      <c r="E660" s="663" t="s">
        <v>9663</v>
      </c>
      <c r="F660" s="401"/>
      <c r="G660" s="401"/>
    </row>
    <row r="661" spans="1:7" ht="15">
      <c r="A661" s="664">
        <v>88425</v>
      </c>
      <c r="B661" s="663" t="s">
        <v>686</v>
      </c>
      <c r="C661" s="663" t="s">
        <v>122</v>
      </c>
      <c r="D661" s="665" t="s">
        <v>14039</v>
      </c>
      <c r="E661" s="663" t="s">
        <v>9663</v>
      </c>
      <c r="F661" s="401"/>
      <c r="G661" s="401"/>
    </row>
    <row r="662" spans="1:7" ht="15">
      <c r="A662" s="664">
        <v>88427</v>
      </c>
      <c r="B662" s="663" t="s">
        <v>687</v>
      </c>
      <c r="C662" s="663" t="s">
        <v>122</v>
      </c>
      <c r="D662" s="665" t="s">
        <v>13231</v>
      </c>
      <c r="E662" s="663" t="s">
        <v>9663</v>
      </c>
      <c r="F662" s="401"/>
      <c r="G662" s="401"/>
    </row>
    <row r="663" spans="1:7" ht="15">
      <c r="A663" s="664">
        <v>88434</v>
      </c>
      <c r="B663" s="663" t="s">
        <v>688</v>
      </c>
      <c r="C663" s="663" t="s">
        <v>122</v>
      </c>
      <c r="D663" s="665" t="s">
        <v>4957</v>
      </c>
      <c r="E663" s="663" t="s">
        <v>9663</v>
      </c>
      <c r="F663" s="401"/>
      <c r="G663" s="401"/>
    </row>
    <row r="664" spans="1:7" ht="15">
      <c r="A664" s="664">
        <v>88435</v>
      </c>
      <c r="B664" s="663" t="s">
        <v>689</v>
      </c>
      <c r="C664" s="663" t="s">
        <v>122</v>
      </c>
      <c r="D664" s="665" t="s">
        <v>4673</v>
      </c>
      <c r="E664" s="663" t="s">
        <v>9663</v>
      </c>
      <c r="F664" s="401"/>
      <c r="G664" s="401"/>
    </row>
    <row r="665" spans="1:7" ht="15">
      <c r="A665" s="664">
        <v>88436</v>
      </c>
      <c r="B665" s="663" t="s">
        <v>690</v>
      </c>
      <c r="C665" s="663" t="s">
        <v>122</v>
      </c>
      <c r="D665" s="665" t="s">
        <v>4779</v>
      </c>
      <c r="E665" s="663" t="s">
        <v>9663</v>
      </c>
      <c r="F665" s="401"/>
      <c r="G665" s="401"/>
    </row>
    <row r="666" spans="1:7" ht="15">
      <c r="A666" s="664">
        <v>88437</v>
      </c>
      <c r="B666" s="663" t="s">
        <v>691</v>
      </c>
      <c r="C666" s="663" t="s">
        <v>122</v>
      </c>
      <c r="D666" s="665" t="s">
        <v>13231</v>
      </c>
      <c r="E666" s="663" t="s">
        <v>9663</v>
      </c>
      <c r="F666" s="401"/>
      <c r="G666" s="401"/>
    </row>
    <row r="667" spans="1:7" ht="15">
      <c r="A667" s="664">
        <v>88569</v>
      </c>
      <c r="B667" s="663" t="s">
        <v>692</v>
      </c>
      <c r="C667" s="663" t="s">
        <v>122</v>
      </c>
      <c r="D667" s="665" t="s">
        <v>14037</v>
      </c>
      <c r="E667" s="663" t="s">
        <v>9663</v>
      </c>
      <c r="F667" s="401"/>
      <c r="G667" s="401"/>
    </row>
    <row r="668" spans="1:7" ht="15">
      <c r="A668" s="664">
        <v>88570</v>
      </c>
      <c r="B668" s="663" t="s">
        <v>693</v>
      </c>
      <c r="C668" s="663" t="s">
        <v>122</v>
      </c>
      <c r="D668" s="665" t="s">
        <v>3983</v>
      </c>
      <c r="E668" s="663" t="s">
        <v>9663</v>
      </c>
      <c r="F668" s="401"/>
      <c r="G668" s="401"/>
    </row>
    <row r="669" spans="1:7" ht="15">
      <c r="A669" s="664">
        <v>88826</v>
      </c>
      <c r="B669" s="663" t="s">
        <v>694</v>
      </c>
      <c r="C669" s="663" t="s">
        <v>122</v>
      </c>
      <c r="D669" s="665" t="s">
        <v>13093</v>
      </c>
      <c r="E669" s="663" t="s">
        <v>9663</v>
      </c>
      <c r="F669" s="401"/>
      <c r="G669" s="401"/>
    </row>
    <row r="670" spans="1:7" ht="15">
      <c r="A670" s="664">
        <v>88827</v>
      </c>
      <c r="B670" s="663" t="s">
        <v>695</v>
      </c>
      <c r="C670" s="663" t="s">
        <v>122</v>
      </c>
      <c r="D670" s="665" t="s">
        <v>14009</v>
      </c>
      <c r="E670" s="663" t="s">
        <v>9663</v>
      </c>
      <c r="F670" s="401"/>
      <c r="G670" s="401"/>
    </row>
    <row r="671" spans="1:7" ht="15">
      <c r="A671" s="664">
        <v>88828</v>
      </c>
      <c r="B671" s="663" t="s">
        <v>696</v>
      </c>
      <c r="C671" s="663" t="s">
        <v>122</v>
      </c>
      <c r="D671" s="665" t="s">
        <v>14040</v>
      </c>
      <c r="E671" s="663" t="s">
        <v>9663</v>
      </c>
      <c r="F671" s="401"/>
      <c r="G671" s="401"/>
    </row>
    <row r="672" spans="1:7" ht="15">
      <c r="A672" s="664">
        <v>88829</v>
      </c>
      <c r="B672" s="663" t="s">
        <v>697</v>
      </c>
      <c r="C672" s="663" t="s">
        <v>122</v>
      </c>
      <c r="D672" s="665" t="s">
        <v>14041</v>
      </c>
      <c r="E672" s="663" t="s">
        <v>9663</v>
      </c>
      <c r="F672" s="401"/>
      <c r="G672" s="401"/>
    </row>
    <row r="673" spans="1:7" ht="15">
      <c r="A673" s="664">
        <v>88832</v>
      </c>
      <c r="B673" s="663" t="s">
        <v>698</v>
      </c>
      <c r="C673" s="663" t="s">
        <v>122</v>
      </c>
      <c r="D673" s="665" t="s">
        <v>12934</v>
      </c>
      <c r="E673" s="663" t="s">
        <v>9663</v>
      </c>
      <c r="F673" s="401"/>
      <c r="G673" s="401"/>
    </row>
    <row r="674" spans="1:7" ht="15">
      <c r="A674" s="664">
        <v>88834</v>
      </c>
      <c r="B674" s="663" t="s">
        <v>699</v>
      </c>
      <c r="C674" s="663" t="s">
        <v>122</v>
      </c>
      <c r="D674" s="665" t="s">
        <v>6321</v>
      </c>
      <c r="E674" s="663" t="s">
        <v>9663</v>
      </c>
      <c r="F674" s="401"/>
      <c r="G674" s="401"/>
    </row>
    <row r="675" spans="1:7" ht="15">
      <c r="A675" s="664">
        <v>88835</v>
      </c>
      <c r="B675" s="663" t="s">
        <v>700</v>
      </c>
      <c r="C675" s="663" t="s">
        <v>122</v>
      </c>
      <c r="D675" s="665" t="s">
        <v>14042</v>
      </c>
      <c r="E675" s="663" t="s">
        <v>9663</v>
      </c>
      <c r="F675" s="401"/>
      <c r="G675" s="401"/>
    </row>
    <row r="676" spans="1:7" ht="15">
      <c r="A676" s="664">
        <v>88836</v>
      </c>
      <c r="B676" s="663" t="s">
        <v>701</v>
      </c>
      <c r="C676" s="663" t="s">
        <v>122</v>
      </c>
      <c r="D676" s="665" t="s">
        <v>14043</v>
      </c>
      <c r="E676" s="663" t="s">
        <v>9663</v>
      </c>
      <c r="F676" s="401"/>
      <c r="G676" s="401"/>
    </row>
    <row r="677" spans="1:7" ht="15">
      <c r="A677" s="664">
        <v>88839</v>
      </c>
      <c r="B677" s="663" t="s">
        <v>702</v>
      </c>
      <c r="C677" s="663" t="s">
        <v>122</v>
      </c>
      <c r="D677" s="665" t="s">
        <v>14044</v>
      </c>
      <c r="E677" s="663" t="s">
        <v>9663</v>
      </c>
      <c r="F677" s="401"/>
      <c r="G677" s="401"/>
    </row>
    <row r="678" spans="1:7" ht="15">
      <c r="A678" s="664">
        <v>88840</v>
      </c>
      <c r="B678" s="663" t="s">
        <v>703</v>
      </c>
      <c r="C678" s="663" t="s">
        <v>122</v>
      </c>
      <c r="D678" s="665" t="s">
        <v>6472</v>
      </c>
      <c r="E678" s="663" t="s">
        <v>9663</v>
      </c>
      <c r="F678" s="401"/>
      <c r="G678" s="401"/>
    </row>
    <row r="679" spans="1:7" ht="15">
      <c r="A679" s="664">
        <v>88841</v>
      </c>
      <c r="B679" s="663" t="s">
        <v>704</v>
      </c>
      <c r="C679" s="663" t="s">
        <v>122</v>
      </c>
      <c r="D679" s="665" t="s">
        <v>14045</v>
      </c>
      <c r="E679" s="663" t="s">
        <v>9663</v>
      </c>
      <c r="F679" s="401"/>
      <c r="G679" s="401"/>
    </row>
    <row r="680" spans="1:7" ht="15">
      <c r="A680" s="664">
        <v>88842</v>
      </c>
      <c r="B680" s="663" t="s">
        <v>705</v>
      </c>
      <c r="C680" s="663" t="s">
        <v>122</v>
      </c>
      <c r="D680" s="665" t="s">
        <v>13821</v>
      </c>
      <c r="E680" s="663" t="s">
        <v>9663</v>
      </c>
      <c r="F680" s="401"/>
      <c r="G680" s="401"/>
    </row>
    <row r="681" spans="1:7" ht="15">
      <c r="A681" s="664">
        <v>88847</v>
      </c>
      <c r="B681" s="663" t="s">
        <v>706</v>
      </c>
      <c r="C681" s="663" t="s">
        <v>122</v>
      </c>
      <c r="D681" s="665" t="s">
        <v>14046</v>
      </c>
      <c r="E681" s="663" t="s">
        <v>9663</v>
      </c>
      <c r="F681" s="401"/>
      <c r="G681" s="401"/>
    </row>
    <row r="682" spans="1:7" ht="15">
      <c r="A682" s="664">
        <v>88848</v>
      </c>
      <c r="B682" s="663" t="s">
        <v>707</v>
      </c>
      <c r="C682" s="663" t="s">
        <v>122</v>
      </c>
      <c r="D682" s="665" t="s">
        <v>3781</v>
      </c>
      <c r="E682" s="663" t="s">
        <v>9663</v>
      </c>
      <c r="F682" s="401"/>
      <c r="G682" s="401"/>
    </row>
    <row r="683" spans="1:7" ht="15">
      <c r="A683" s="664">
        <v>88853</v>
      </c>
      <c r="B683" s="663" t="s">
        <v>708</v>
      </c>
      <c r="C683" s="663" t="s">
        <v>122</v>
      </c>
      <c r="D683" s="665" t="s">
        <v>13088</v>
      </c>
      <c r="E683" s="663" t="s">
        <v>9663</v>
      </c>
      <c r="F683" s="401"/>
      <c r="G683" s="401"/>
    </row>
    <row r="684" spans="1:7" ht="15">
      <c r="A684" s="664">
        <v>88854</v>
      </c>
      <c r="B684" s="663" t="s">
        <v>709</v>
      </c>
      <c r="C684" s="663" t="s">
        <v>122</v>
      </c>
      <c r="D684" s="665" t="s">
        <v>6907</v>
      </c>
      <c r="E684" s="663" t="s">
        <v>9663</v>
      </c>
      <c r="F684" s="401"/>
      <c r="G684" s="401"/>
    </row>
    <row r="685" spans="1:7" ht="15">
      <c r="A685" s="664">
        <v>88855</v>
      </c>
      <c r="B685" s="663" t="s">
        <v>710</v>
      </c>
      <c r="C685" s="663" t="s">
        <v>122</v>
      </c>
      <c r="D685" s="665" t="s">
        <v>5124</v>
      </c>
      <c r="E685" s="663" t="s">
        <v>9663</v>
      </c>
      <c r="F685" s="401"/>
      <c r="G685" s="401"/>
    </row>
    <row r="686" spans="1:7" ht="15">
      <c r="A686" s="664">
        <v>88856</v>
      </c>
      <c r="B686" s="663" t="s">
        <v>711</v>
      </c>
      <c r="C686" s="663" t="s">
        <v>122</v>
      </c>
      <c r="D686" s="665" t="s">
        <v>3732</v>
      </c>
      <c r="E686" s="663" t="s">
        <v>9663</v>
      </c>
      <c r="F686" s="401"/>
      <c r="G686" s="401"/>
    </row>
    <row r="687" spans="1:7" ht="15">
      <c r="A687" s="664">
        <v>88857</v>
      </c>
      <c r="B687" s="663" t="s">
        <v>712</v>
      </c>
      <c r="C687" s="663" t="s">
        <v>122</v>
      </c>
      <c r="D687" s="665" t="s">
        <v>9208</v>
      </c>
      <c r="E687" s="663" t="s">
        <v>9663</v>
      </c>
      <c r="F687" s="401"/>
      <c r="G687" s="401"/>
    </row>
    <row r="688" spans="1:7" ht="15">
      <c r="A688" s="664">
        <v>88858</v>
      </c>
      <c r="B688" s="663" t="s">
        <v>713</v>
      </c>
      <c r="C688" s="663" t="s">
        <v>122</v>
      </c>
      <c r="D688" s="665" t="s">
        <v>6721</v>
      </c>
      <c r="E688" s="663" t="s">
        <v>9663</v>
      </c>
      <c r="F688" s="401"/>
      <c r="G688" s="401"/>
    </row>
    <row r="689" spans="1:7" ht="15">
      <c r="A689" s="664">
        <v>88859</v>
      </c>
      <c r="B689" s="663" t="s">
        <v>714</v>
      </c>
      <c r="C689" s="663" t="s">
        <v>122</v>
      </c>
      <c r="D689" s="665" t="s">
        <v>4852</v>
      </c>
      <c r="E689" s="663" t="s">
        <v>9663</v>
      </c>
      <c r="F689" s="401"/>
      <c r="G689" s="401"/>
    </row>
    <row r="690" spans="1:7" ht="15">
      <c r="A690" s="664">
        <v>88860</v>
      </c>
      <c r="B690" s="663" t="s">
        <v>715</v>
      </c>
      <c r="C690" s="663" t="s">
        <v>122</v>
      </c>
      <c r="D690" s="665" t="s">
        <v>13001</v>
      </c>
      <c r="E690" s="663" t="s">
        <v>9663</v>
      </c>
      <c r="F690" s="401"/>
      <c r="G690" s="401"/>
    </row>
    <row r="691" spans="1:7" ht="15">
      <c r="A691" s="664">
        <v>88900</v>
      </c>
      <c r="B691" s="663" t="s">
        <v>716</v>
      </c>
      <c r="C691" s="663" t="s">
        <v>122</v>
      </c>
      <c r="D691" s="665" t="s">
        <v>14047</v>
      </c>
      <c r="E691" s="663" t="s">
        <v>9663</v>
      </c>
      <c r="F691" s="401"/>
      <c r="G691" s="401"/>
    </row>
    <row r="692" spans="1:7" ht="15">
      <c r="A692" s="664">
        <v>88902</v>
      </c>
      <c r="B692" s="663" t="s">
        <v>717</v>
      </c>
      <c r="C692" s="663" t="s">
        <v>122</v>
      </c>
      <c r="D692" s="665" t="s">
        <v>8834</v>
      </c>
      <c r="E692" s="663" t="s">
        <v>9663</v>
      </c>
      <c r="F692" s="401"/>
      <c r="G692" s="401"/>
    </row>
    <row r="693" spans="1:7" ht="15">
      <c r="A693" s="664">
        <v>88903</v>
      </c>
      <c r="B693" s="663" t="s">
        <v>718</v>
      </c>
      <c r="C693" s="663" t="s">
        <v>122</v>
      </c>
      <c r="D693" s="665" t="s">
        <v>14048</v>
      </c>
      <c r="E693" s="663" t="s">
        <v>9663</v>
      </c>
      <c r="F693" s="401"/>
      <c r="G693" s="401"/>
    </row>
    <row r="694" spans="1:7" ht="15">
      <c r="A694" s="664">
        <v>88904</v>
      </c>
      <c r="B694" s="663" t="s">
        <v>719</v>
      </c>
      <c r="C694" s="663" t="s">
        <v>122</v>
      </c>
      <c r="D694" s="665" t="s">
        <v>14049</v>
      </c>
      <c r="E694" s="663" t="s">
        <v>9663</v>
      </c>
      <c r="F694" s="401"/>
      <c r="G694" s="401"/>
    </row>
    <row r="695" spans="1:7" ht="15">
      <c r="A695" s="664">
        <v>89009</v>
      </c>
      <c r="B695" s="663" t="s">
        <v>720</v>
      </c>
      <c r="C695" s="663" t="s">
        <v>122</v>
      </c>
      <c r="D695" s="665" t="s">
        <v>13031</v>
      </c>
      <c r="E695" s="663" t="s">
        <v>9663</v>
      </c>
      <c r="F695" s="401"/>
      <c r="G695" s="401"/>
    </row>
    <row r="696" spans="1:7" ht="15">
      <c r="A696" s="664">
        <v>89010</v>
      </c>
      <c r="B696" s="663" t="s">
        <v>721</v>
      </c>
      <c r="C696" s="663" t="s">
        <v>122</v>
      </c>
      <c r="D696" s="665" t="s">
        <v>12740</v>
      </c>
      <c r="E696" s="663" t="s">
        <v>9663</v>
      </c>
      <c r="F696" s="401"/>
      <c r="G696" s="401"/>
    </row>
    <row r="697" spans="1:7" ht="15">
      <c r="A697" s="664">
        <v>89011</v>
      </c>
      <c r="B697" s="663" t="s">
        <v>722</v>
      </c>
      <c r="C697" s="663" t="s">
        <v>122</v>
      </c>
      <c r="D697" s="665" t="s">
        <v>4554</v>
      </c>
      <c r="E697" s="663" t="s">
        <v>9663</v>
      </c>
      <c r="F697" s="401"/>
      <c r="G697" s="401"/>
    </row>
    <row r="698" spans="1:7" ht="15">
      <c r="A698" s="664">
        <v>89012</v>
      </c>
      <c r="B698" s="663" t="s">
        <v>723</v>
      </c>
      <c r="C698" s="663" t="s">
        <v>122</v>
      </c>
      <c r="D698" s="665" t="s">
        <v>4145</v>
      </c>
      <c r="E698" s="663" t="s">
        <v>9663</v>
      </c>
      <c r="F698" s="401"/>
      <c r="G698" s="401"/>
    </row>
    <row r="699" spans="1:7" ht="15">
      <c r="A699" s="664">
        <v>89013</v>
      </c>
      <c r="B699" s="663" t="s">
        <v>724</v>
      </c>
      <c r="C699" s="663" t="s">
        <v>122</v>
      </c>
      <c r="D699" s="665" t="s">
        <v>14050</v>
      </c>
      <c r="E699" s="663" t="s">
        <v>9663</v>
      </c>
      <c r="F699" s="401"/>
      <c r="G699" s="401"/>
    </row>
    <row r="700" spans="1:7" ht="15">
      <c r="A700" s="664">
        <v>89014</v>
      </c>
      <c r="B700" s="663" t="s">
        <v>725</v>
      </c>
      <c r="C700" s="663" t="s">
        <v>122</v>
      </c>
      <c r="D700" s="665" t="s">
        <v>14051</v>
      </c>
      <c r="E700" s="663" t="s">
        <v>9663</v>
      </c>
      <c r="F700" s="401"/>
      <c r="G700" s="401"/>
    </row>
    <row r="701" spans="1:7" ht="15">
      <c r="A701" s="664">
        <v>89015</v>
      </c>
      <c r="B701" s="663" t="s">
        <v>726</v>
      </c>
      <c r="C701" s="663" t="s">
        <v>122</v>
      </c>
      <c r="D701" s="665" t="s">
        <v>6333</v>
      </c>
      <c r="E701" s="663" t="s">
        <v>9663</v>
      </c>
      <c r="F701" s="401"/>
      <c r="G701" s="401"/>
    </row>
    <row r="702" spans="1:7" ht="15">
      <c r="A702" s="664">
        <v>89016</v>
      </c>
      <c r="B702" s="663" t="s">
        <v>727</v>
      </c>
      <c r="C702" s="663" t="s">
        <v>122</v>
      </c>
      <c r="D702" s="665" t="s">
        <v>9088</v>
      </c>
      <c r="E702" s="663" t="s">
        <v>9663</v>
      </c>
      <c r="F702" s="401"/>
      <c r="G702" s="401"/>
    </row>
    <row r="703" spans="1:7" ht="15">
      <c r="A703" s="664">
        <v>89017</v>
      </c>
      <c r="B703" s="663" t="s">
        <v>728</v>
      </c>
      <c r="C703" s="663" t="s">
        <v>122</v>
      </c>
      <c r="D703" s="665" t="s">
        <v>14052</v>
      </c>
      <c r="E703" s="663" t="s">
        <v>9663</v>
      </c>
      <c r="F703" s="401"/>
      <c r="G703" s="401"/>
    </row>
    <row r="704" spans="1:7" ht="15">
      <c r="A704" s="664">
        <v>89018</v>
      </c>
      <c r="B704" s="663" t="s">
        <v>729</v>
      </c>
      <c r="C704" s="663" t="s">
        <v>122</v>
      </c>
      <c r="D704" s="665" t="s">
        <v>14053</v>
      </c>
      <c r="E704" s="663" t="s">
        <v>9663</v>
      </c>
      <c r="F704" s="401"/>
      <c r="G704" s="401"/>
    </row>
    <row r="705" spans="1:7" ht="15">
      <c r="A705" s="664">
        <v>89019</v>
      </c>
      <c r="B705" s="663" t="s">
        <v>730</v>
      </c>
      <c r="C705" s="663" t="s">
        <v>122</v>
      </c>
      <c r="D705" s="665" t="s">
        <v>6117</v>
      </c>
      <c r="E705" s="663" t="s">
        <v>9663</v>
      </c>
      <c r="F705" s="401"/>
      <c r="G705" s="401"/>
    </row>
    <row r="706" spans="1:7" ht="15">
      <c r="A706" s="664">
        <v>89020</v>
      </c>
      <c r="B706" s="663" t="s">
        <v>731</v>
      </c>
      <c r="C706" s="663" t="s">
        <v>122</v>
      </c>
      <c r="D706" s="665" t="s">
        <v>14009</v>
      </c>
      <c r="E706" s="663" t="s">
        <v>9663</v>
      </c>
      <c r="F706" s="401"/>
      <c r="G706" s="401"/>
    </row>
    <row r="707" spans="1:7" ht="15">
      <c r="A707" s="664">
        <v>89023</v>
      </c>
      <c r="B707" s="663" t="s">
        <v>732</v>
      </c>
      <c r="C707" s="663" t="s">
        <v>122</v>
      </c>
      <c r="D707" s="665" t="s">
        <v>12655</v>
      </c>
      <c r="E707" s="663" t="s">
        <v>9663</v>
      </c>
      <c r="F707" s="401"/>
      <c r="G707" s="401"/>
    </row>
    <row r="708" spans="1:7" ht="15">
      <c r="A708" s="664">
        <v>89024</v>
      </c>
      <c r="B708" s="663" t="s">
        <v>733</v>
      </c>
      <c r="C708" s="663" t="s">
        <v>122</v>
      </c>
      <c r="D708" s="665" t="s">
        <v>14054</v>
      </c>
      <c r="E708" s="663" t="s">
        <v>9663</v>
      </c>
      <c r="F708" s="401"/>
      <c r="G708" s="401"/>
    </row>
    <row r="709" spans="1:7" ht="15">
      <c r="A709" s="664">
        <v>89025</v>
      </c>
      <c r="B709" s="663" t="s">
        <v>734</v>
      </c>
      <c r="C709" s="663" t="s">
        <v>122</v>
      </c>
      <c r="D709" s="665" t="s">
        <v>14055</v>
      </c>
      <c r="E709" s="663" t="s">
        <v>9663</v>
      </c>
      <c r="F709" s="401"/>
      <c r="G709" s="401"/>
    </row>
    <row r="710" spans="1:7" ht="15">
      <c r="A710" s="664">
        <v>89026</v>
      </c>
      <c r="B710" s="663" t="s">
        <v>735</v>
      </c>
      <c r="C710" s="663" t="s">
        <v>122</v>
      </c>
      <c r="D710" s="665" t="s">
        <v>14056</v>
      </c>
      <c r="E710" s="663" t="s">
        <v>9663</v>
      </c>
      <c r="F710" s="401"/>
      <c r="G710" s="401"/>
    </row>
    <row r="711" spans="1:7" ht="15">
      <c r="A711" s="664">
        <v>89029</v>
      </c>
      <c r="B711" s="663" t="s">
        <v>736</v>
      </c>
      <c r="C711" s="663" t="s">
        <v>122</v>
      </c>
      <c r="D711" s="665" t="s">
        <v>12704</v>
      </c>
      <c r="E711" s="663" t="s">
        <v>9663</v>
      </c>
      <c r="F711" s="401"/>
      <c r="G711" s="401"/>
    </row>
    <row r="712" spans="1:7" ht="15">
      <c r="A712" s="664">
        <v>89030</v>
      </c>
      <c r="B712" s="663" t="s">
        <v>737</v>
      </c>
      <c r="C712" s="663" t="s">
        <v>122</v>
      </c>
      <c r="D712" s="665" t="s">
        <v>3765</v>
      </c>
      <c r="E712" s="663" t="s">
        <v>9663</v>
      </c>
      <c r="F712" s="401"/>
      <c r="G712" s="401"/>
    </row>
    <row r="713" spans="1:7" ht="15">
      <c r="A713" s="664">
        <v>89033</v>
      </c>
      <c r="B713" s="663" t="s">
        <v>738</v>
      </c>
      <c r="C713" s="663" t="s">
        <v>122</v>
      </c>
      <c r="D713" s="665" t="s">
        <v>14057</v>
      </c>
      <c r="E713" s="663" t="s">
        <v>9663</v>
      </c>
      <c r="F713" s="401"/>
      <c r="G713" s="401"/>
    </row>
    <row r="714" spans="1:7" ht="15">
      <c r="A714" s="664">
        <v>89034</v>
      </c>
      <c r="B714" s="663" t="s">
        <v>739</v>
      </c>
      <c r="C714" s="663" t="s">
        <v>122</v>
      </c>
      <c r="D714" s="665" t="s">
        <v>6622</v>
      </c>
      <c r="E714" s="663" t="s">
        <v>9663</v>
      </c>
      <c r="F714" s="401"/>
      <c r="G714" s="401"/>
    </row>
    <row r="715" spans="1:7" ht="15">
      <c r="A715" s="664">
        <v>89128</v>
      </c>
      <c r="B715" s="663" t="s">
        <v>740</v>
      </c>
      <c r="C715" s="663" t="s">
        <v>122</v>
      </c>
      <c r="D715" s="665" t="s">
        <v>13808</v>
      </c>
      <c r="E715" s="663" t="s">
        <v>9663</v>
      </c>
      <c r="F715" s="401"/>
      <c r="G715" s="401"/>
    </row>
    <row r="716" spans="1:7" ht="15">
      <c r="A716" s="664">
        <v>89129</v>
      </c>
      <c r="B716" s="663" t="s">
        <v>741</v>
      </c>
      <c r="C716" s="663" t="s">
        <v>122</v>
      </c>
      <c r="D716" s="665" t="s">
        <v>8885</v>
      </c>
      <c r="E716" s="663" t="s">
        <v>9663</v>
      </c>
      <c r="F716" s="401"/>
      <c r="G716" s="401"/>
    </row>
    <row r="717" spans="1:7" ht="15">
      <c r="A717" s="664">
        <v>89130</v>
      </c>
      <c r="B717" s="663" t="s">
        <v>742</v>
      </c>
      <c r="C717" s="663" t="s">
        <v>122</v>
      </c>
      <c r="D717" s="665" t="s">
        <v>14058</v>
      </c>
      <c r="E717" s="663" t="s">
        <v>9663</v>
      </c>
      <c r="F717" s="401"/>
      <c r="G717" s="401"/>
    </row>
    <row r="718" spans="1:7" ht="15">
      <c r="A718" s="664">
        <v>89131</v>
      </c>
      <c r="B718" s="663" t="s">
        <v>743</v>
      </c>
      <c r="C718" s="663" t="s">
        <v>122</v>
      </c>
      <c r="D718" s="665" t="s">
        <v>12904</v>
      </c>
      <c r="E718" s="663" t="s">
        <v>9663</v>
      </c>
      <c r="F718" s="401"/>
      <c r="G718" s="401"/>
    </row>
    <row r="719" spans="1:7" ht="15">
      <c r="A719" s="664">
        <v>89210</v>
      </c>
      <c r="B719" s="663" t="s">
        <v>744</v>
      </c>
      <c r="C719" s="663" t="s">
        <v>122</v>
      </c>
      <c r="D719" s="665" t="s">
        <v>14059</v>
      </c>
      <c r="E719" s="663" t="s">
        <v>9663</v>
      </c>
      <c r="F719" s="401"/>
      <c r="G719" s="401"/>
    </row>
    <row r="720" spans="1:7" ht="15">
      <c r="A720" s="664">
        <v>89211</v>
      </c>
      <c r="B720" s="663" t="s">
        <v>745</v>
      </c>
      <c r="C720" s="663" t="s">
        <v>122</v>
      </c>
      <c r="D720" s="665" t="s">
        <v>14060</v>
      </c>
      <c r="E720" s="663" t="s">
        <v>9663</v>
      </c>
      <c r="F720" s="401"/>
      <c r="G720" s="401"/>
    </row>
    <row r="721" spans="1:7" ht="15">
      <c r="A721" s="664">
        <v>89212</v>
      </c>
      <c r="B721" s="663" t="s">
        <v>746</v>
      </c>
      <c r="C721" s="663" t="s">
        <v>122</v>
      </c>
      <c r="D721" s="665" t="s">
        <v>14061</v>
      </c>
      <c r="E721" s="663" t="s">
        <v>9663</v>
      </c>
      <c r="F721" s="401"/>
      <c r="G721" s="401"/>
    </row>
    <row r="722" spans="1:7" ht="15">
      <c r="A722" s="664">
        <v>89213</v>
      </c>
      <c r="B722" s="663" t="s">
        <v>747</v>
      </c>
      <c r="C722" s="663" t="s">
        <v>122</v>
      </c>
      <c r="D722" s="665" t="s">
        <v>8806</v>
      </c>
      <c r="E722" s="663" t="s">
        <v>9663</v>
      </c>
      <c r="F722" s="401"/>
      <c r="G722" s="401"/>
    </row>
    <row r="723" spans="1:7" ht="15">
      <c r="A723" s="664">
        <v>89214</v>
      </c>
      <c r="B723" s="663" t="s">
        <v>748</v>
      </c>
      <c r="C723" s="663" t="s">
        <v>122</v>
      </c>
      <c r="D723" s="665" t="s">
        <v>9168</v>
      </c>
      <c r="E723" s="663" t="s">
        <v>9663</v>
      </c>
      <c r="F723" s="401"/>
      <c r="G723" s="401"/>
    </row>
    <row r="724" spans="1:7" ht="15">
      <c r="A724" s="664">
        <v>89215</v>
      </c>
      <c r="B724" s="663" t="s">
        <v>749</v>
      </c>
      <c r="C724" s="663" t="s">
        <v>122</v>
      </c>
      <c r="D724" s="665" t="s">
        <v>14062</v>
      </c>
      <c r="E724" s="663" t="s">
        <v>9663</v>
      </c>
      <c r="F724" s="401"/>
      <c r="G724" s="401"/>
    </row>
    <row r="725" spans="1:7" ht="15">
      <c r="A725" s="664">
        <v>89221</v>
      </c>
      <c r="B725" s="663" t="s">
        <v>750</v>
      </c>
      <c r="C725" s="663" t="s">
        <v>122</v>
      </c>
      <c r="D725" s="665" t="s">
        <v>3730</v>
      </c>
      <c r="E725" s="663" t="s">
        <v>9663</v>
      </c>
      <c r="F725" s="401"/>
      <c r="G725" s="401"/>
    </row>
    <row r="726" spans="1:7" ht="15">
      <c r="A726" s="664">
        <v>89222</v>
      </c>
      <c r="B726" s="663" t="s">
        <v>751</v>
      </c>
      <c r="C726" s="663" t="s">
        <v>122</v>
      </c>
      <c r="D726" s="665" t="s">
        <v>6920</v>
      </c>
      <c r="E726" s="663" t="s">
        <v>9663</v>
      </c>
      <c r="F726" s="401"/>
      <c r="G726" s="401"/>
    </row>
    <row r="727" spans="1:7" ht="15">
      <c r="A727" s="664">
        <v>89223</v>
      </c>
      <c r="B727" s="663" t="s">
        <v>752</v>
      </c>
      <c r="C727" s="663" t="s">
        <v>122</v>
      </c>
      <c r="D727" s="665" t="s">
        <v>3696</v>
      </c>
      <c r="E727" s="663" t="s">
        <v>9663</v>
      </c>
      <c r="F727" s="401"/>
      <c r="G727" s="401"/>
    </row>
    <row r="728" spans="1:7" ht="15">
      <c r="A728" s="664">
        <v>89224</v>
      </c>
      <c r="B728" s="663" t="s">
        <v>753</v>
      </c>
      <c r="C728" s="663" t="s">
        <v>122</v>
      </c>
      <c r="D728" s="665" t="s">
        <v>12473</v>
      </c>
      <c r="E728" s="663" t="s">
        <v>9663</v>
      </c>
      <c r="F728" s="401"/>
      <c r="G728" s="401"/>
    </row>
    <row r="729" spans="1:7" ht="15">
      <c r="A729" s="664">
        <v>89228</v>
      </c>
      <c r="B729" s="663" t="s">
        <v>754</v>
      </c>
      <c r="C729" s="663" t="s">
        <v>122</v>
      </c>
      <c r="D729" s="665" t="s">
        <v>13286</v>
      </c>
      <c r="E729" s="663" t="s">
        <v>9663</v>
      </c>
      <c r="F729" s="401"/>
      <c r="G729" s="401"/>
    </row>
    <row r="730" spans="1:7" ht="15">
      <c r="A730" s="664">
        <v>89229</v>
      </c>
      <c r="B730" s="663" t="s">
        <v>755</v>
      </c>
      <c r="C730" s="663" t="s">
        <v>122</v>
      </c>
      <c r="D730" s="665" t="s">
        <v>14063</v>
      </c>
      <c r="E730" s="663" t="s">
        <v>9663</v>
      </c>
      <c r="F730" s="401"/>
      <c r="G730" s="401"/>
    </row>
    <row r="731" spans="1:7" ht="15">
      <c r="A731" s="664">
        <v>89230</v>
      </c>
      <c r="B731" s="663" t="s">
        <v>756</v>
      </c>
      <c r="C731" s="663" t="s">
        <v>122</v>
      </c>
      <c r="D731" s="665" t="s">
        <v>14064</v>
      </c>
      <c r="E731" s="663" t="s">
        <v>9663</v>
      </c>
      <c r="F731" s="401"/>
      <c r="G731" s="401"/>
    </row>
    <row r="732" spans="1:7" ht="15">
      <c r="A732" s="664">
        <v>89231</v>
      </c>
      <c r="B732" s="663" t="s">
        <v>757</v>
      </c>
      <c r="C732" s="663" t="s">
        <v>122</v>
      </c>
      <c r="D732" s="665" t="s">
        <v>8918</v>
      </c>
      <c r="E732" s="663" t="s">
        <v>9663</v>
      </c>
      <c r="F732" s="401"/>
      <c r="G732" s="401"/>
    </row>
    <row r="733" spans="1:7" ht="15">
      <c r="A733" s="664">
        <v>89232</v>
      </c>
      <c r="B733" s="663" t="s">
        <v>758</v>
      </c>
      <c r="C733" s="663" t="s">
        <v>122</v>
      </c>
      <c r="D733" s="665" t="s">
        <v>14065</v>
      </c>
      <c r="E733" s="663" t="s">
        <v>9663</v>
      </c>
      <c r="F733" s="401"/>
      <c r="G733" s="401"/>
    </row>
    <row r="734" spans="1:7" ht="15">
      <c r="A734" s="664">
        <v>89233</v>
      </c>
      <c r="B734" s="663" t="s">
        <v>759</v>
      </c>
      <c r="C734" s="663" t="s">
        <v>122</v>
      </c>
      <c r="D734" s="665" t="s">
        <v>14066</v>
      </c>
      <c r="E734" s="663" t="s">
        <v>9663</v>
      </c>
      <c r="F734" s="401"/>
      <c r="G734" s="401"/>
    </row>
    <row r="735" spans="1:7" ht="15">
      <c r="A735" s="664">
        <v>89236</v>
      </c>
      <c r="B735" s="663" t="s">
        <v>760</v>
      </c>
      <c r="C735" s="663" t="s">
        <v>122</v>
      </c>
      <c r="D735" s="665" t="s">
        <v>14067</v>
      </c>
      <c r="E735" s="663" t="s">
        <v>9663</v>
      </c>
      <c r="F735" s="401"/>
      <c r="G735" s="401"/>
    </row>
    <row r="736" spans="1:7" ht="15">
      <c r="A736" s="664">
        <v>89237</v>
      </c>
      <c r="B736" s="663" t="s">
        <v>761</v>
      </c>
      <c r="C736" s="663" t="s">
        <v>122</v>
      </c>
      <c r="D736" s="665" t="s">
        <v>14068</v>
      </c>
      <c r="E736" s="663" t="s">
        <v>9663</v>
      </c>
      <c r="F736" s="401"/>
      <c r="G736" s="401"/>
    </row>
    <row r="737" spans="1:7" ht="15">
      <c r="A737" s="664">
        <v>89238</v>
      </c>
      <c r="B737" s="663" t="s">
        <v>762</v>
      </c>
      <c r="C737" s="663" t="s">
        <v>122</v>
      </c>
      <c r="D737" s="665" t="s">
        <v>14069</v>
      </c>
      <c r="E737" s="663" t="s">
        <v>9663</v>
      </c>
      <c r="F737" s="401"/>
      <c r="G737" s="401"/>
    </row>
    <row r="738" spans="1:7" ht="15">
      <c r="A738" s="664">
        <v>89239</v>
      </c>
      <c r="B738" s="663" t="s">
        <v>763</v>
      </c>
      <c r="C738" s="663" t="s">
        <v>122</v>
      </c>
      <c r="D738" s="665" t="s">
        <v>14070</v>
      </c>
      <c r="E738" s="663" t="s">
        <v>9663</v>
      </c>
      <c r="F738" s="401"/>
      <c r="G738" s="401"/>
    </row>
    <row r="739" spans="1:7" ht="15">
      <c r="A739" s="664">
        <v>89240</v>
      </c>
      <c r="B739" s="663" t="s">
        <v>764</v>
      </c>
      <c r="C739" s="663" t="s">
        <v>122</v>
      </c>
      <c r="D739" s="665" t="s">
        <v>14071</v>
      </c>
      <c r="E739" s="663" t="s">
        <v>9663</v>
      </c>
      <c r="F739" s="401"/>
      <c r="G739" s="401"/>
    </row>
    <row r="740" spans="1:7" ht="15">
      <c r="A740" s="664">
        <v>89241</v>
      </c>
      <c r="B740" s="663" t="s">
        <v>765</v>
      </c>
      <c r="C740" s="663" t="s">
        <v>122</v>
      </c>
      <c r="D740" s="665" t="s">
        <v>14072</v>
      </c>
      <c r="E740" s="663" t="s">
        <v>9663</v>
      </c>
      <c r="F740" s="401"/>
      <c r="G740" s="401"/>
    </row>
    <row r="741" spans="1:7" ht="15">
      <c r="A741" s="664">
        <v>89246</v>
      </c>
      <c r="B741" s="663" t="s">
        <v>766</v>
      </c>
      <c r="C741" s="663" t="s">
        <v>122</v>
      </c>
      <c r="D741" s="665" t="s">
        <v>12614</v>
      </c>
      <c r="E741" s="663" t="s">
        <v>9663</v>
      </c>
      <c r="F741" s="401"/>
      <c r="G741" s="401"/>
    </row>
    <row r="742" spans="1:7" ht="15">
      <c r="A742" s="664">
        <v>89247</v>
      </c>
      <c r="B742" s="663" t="s">
        <v>767</v>
      </c>
      <c r="C742" s="663" t="s">
        <v>122</v>
      </c>
      <c r="D742" s="665" t="s">
        <v>14073</v>
      </c>
      <c r="E742" s="663" t="s">
        <v>9663</v>
      </c>
      <c r="F742" s="401"/>
      <c r="G742" s="401"/>
    </row>
    <row r="743" spans="1:7" ht="15">
      <c r="A743" s="664">
        <v>89248</v>
      </c>
      <c r="B743" s="663" t="s">
        <v>768</v>
      </c>
      <c r="C743" s="663" t="s">
        <v>122</v>
      </c>
      <c r="D743" s="665" t="s">
        <v>14074</v>
      </c>
      <c r="E743" s="663" t="s">
        <v>9663</v>
      </c>
      <c r="F743" s="401"/>
      <c r="G743" s="401"/>
    </row>
    <row r="744" spans="1:7" ht="15">
      <c r="A744" s="664">
        <v>89249</v>
      </c>
      <c r="B744" s="663" t="s">
        <v>769</v>
      </c>
      <c r="C744" s="663" t="s">
        <v>122</v>
      </c>
      <c r="D744" s="665" t="s">
        <v>14075</v>
      </c>
      <c r="E744" s="663" t="s">
        <v>9663</v>
      </c>
      <c r="F744" s="401"/>
      <c r="G744" s="401"/>
    </row>
    <row r="745" spans="1:7" ht="15">
      <c r="A745" s="664">
        <v>89253</v>
      </c>
      <c r="B745" s="663" t="s">
        <v>770</v>
      </c>
      <c r="C745" s="663" t="s">
        <v>122</v>
      </c>
      <c r="D745" s="665" t="s">
        <v>14076</v>
      </c>
      <c r="E745" s="663" t="s">
        <v>9663</v>
      </c>
      <c r="F745" s="401"/>
      <c r="G745" s="401"/>
    </row>
    <row r="746" spans="1:7" ht="15">
      <c r="A746" s="664">
        <v>89254</v>
      </c>
      <c r="B746" s="663" t="s">
        <v>771</v>
      </c>
      <c r="C746" s="663" t="s">
        <v>122</v>
      </c>
      <c r="D746" s="665" t="s">
        <v>13030</v>
      </c>
      <c r="E746" s="663" t="s">
        <v>9663</v>
      </c>
      <c r="F746" s="401"/>
      <c r="G746" s="401"/>
    </row>
    <row r="747" spans="1:7" ht="15">
      <c r="A747" s="664">
        <v>89255</v>
      </c>
      <c r="B747" s="663" t="s">
        <v>772</v>
      </c>
      <c r="C747" s="663" t="s">
        <v>122</v>
      </c>
      <c r="D747" s="665" t="s">
        <v>14077</v>
      </c>
      <c r="E747" s="663" t="s">
        <v>9663</v>
      </c>
      <c r="F747" s="401"/>
      <c r="G747" s="401"/>
    </row>
    <row r="748" spans="1:7" ht="15">
      <c r="A748" s="664">
        <v>89256</v>
      </c>
      <c r="B748" s="663" t="s">
        <v>773</v>
      </c>
      <c r="C748" s="663" t="s">
        <v>122</v>
      </c>
      <c r="D748" s="665" t="s">
        <v>14078</v>
      </c>
      <c r="E748" s="663" t="s">
        <v>9663</v>
      </c>
      <c r="F748" s="401"/>
      <c r="G748" s="401"/>
    </row>
    <row r="749" spans="1:7" ht="15">
      <c r="A749" s="664">
        <v>89259</v>
      </c>
      <c r="B749" s="663" t="s">
        <v>774</v>
      </c>
      <c r="C749" s="663" t="s">
        <v>122</v>
      </c>
      <c r="D749" s="665" t="s">
        <v>5388</v>
      </c>
      <c r="E749" s="663" t="s">
        <v>9663</v>
      </c>
      <c r="F749" s="401"/>
      <c r="G749" s="401"/>
    </row>
    <row r="750" spans="1:7" ht="15">
      <c r="A750" s="664">
        <v>89260</v>
      </c>
      <c r="B750" s="663" t="s">
        <v>775</v>
      </c>
      <c r="C750" s="663" t="s">
        <v>122</v>
      </c>
      <c r="D750" s="665" t="s">
        <v>4296</v>
      </c>
      <c r="E750" s="663" t="s">
        <v>9663</v>
      </c>
      <c r="F750" s="401"/>
      <c r="G750" s="401"/>
    </row>
    <row r="751" spans="1:7" ht="15">
      <c r="A751" s="664">
        <v>89262</v>
      </c>
      <c r="B751" s="663" t="s">
        <v>776</v>
      </c>
      <c r="C751" s="663" t="s">
        <v>122</v>
      </c>
      <c r="D751" s="665" t="s">
        <v>13019</v>
      </c>
      <c r="E751" s="663" t="s">
        <v>9663</v>
      </c>
      <c r="F751" s="401"/>
      <c r="G751" s="401"/>
    </row>
    <row r="752" spans="1:7" ht="15">
      <c r="A752" s="664">
        <v>89264</v>
      </c>
      <c r="B752" s="663" t="s">
        <v>777</v>
      </c>
      <c r="C752" s="663" t="s">
        <v>122</v>
      </c>
      <c r="D752" s="665" t="s">
        <v>5159</v>
      </c>
      <c r="E752" s="663" t="s">
        <v>9663</v>
      </c>
      <c r="F752" s="401"/>
      <c r="G752" s="401"/>
    </row>
    <row r="753" spans="1:7" ht="15">
      <c r="A753" s="664">
        <v>89265</v>
      </c>
      <c r="B753" s="663" t="s">
        <v>778</v>
      </c>
      <c r="C753" s="663" t="s">
        <v>122</v>
      </c>
      <c r="D753" s="665" t="s">
        <v>5236</v>
      </c>
      <c r="E753" s="663" t="s">
        <v>9663</v>
      </c>
      <c r="F753" s="401"/>
      <c r="G753" s="401"/>
    </row>
    <row r="754" spans="1:7" ht="15">
      <c r="A754" s="664">
        <v>89266</v>
      </c>
      <c r="B754" s="663" t="s">
        <v>779</v>
      </c>
      <c r="C754" s="663" t="s">
        <v>122</v>
      </c>
      <c r="D754" s="665" t="s">
        <v>9115</v>
      </c>
      <c r="E754" s="663" t="s">
        <v>9663</v>
      </c>
      <c r="F754" s="401"/>
      <c r="G754" s="401"/>
    </row>
    <row r="755" spans="1:7" ht="15">
      <c r="A755" s="664">
        <v>89267</v>
      </c>
      <c r="B755" s="663" t="s">
        <v>780</v>
      </c>
      <c r="C755" s="663" t="s">
        <v>122</v>
      </c>
      <c r="D755" s="665" t="s">
        <v>14079</v>
      </c>
      <c r="E755" s="663" t="s">
        <v>9663</v>
      </c>
      <c r="F755" s="401"/>
      <c r="G755" s="401"/>
    </row>
    <row r="756" spans="1:7" ht="15">
      <c r="A756" s="664">
        <v>89268</v>
      </c>
      <c r="B756" s="663" t="s">
        <v>781</v>
      </c>
      <c r="C756" s="663" t="s">
        <v>122</v>
      </c>
      <c r="D756" s="665" t="s">
        <v>13009</v>
      </c>
      <c r="E756" s="663" t="s">
        <v>9663</v>
      </c>
      <c r="F756" s="401"/>
      <c r="G756" s="401"/>
    </row>
    <row r="757" spans="1:7" ht="15">
      <c r="A757" s="664">
        <v>89269</v>
      </c>
      <c r="B757" s="663" t="s">
        <v>782</v>
      </c>
      <c r="C757" s="663" t="s">
        <v>122</v>
      </c>
      <c r="D757" s="665" t="s">
        <v>6721</v>
      </c>
      <c r="E757" s="663" t="s">
        <v>9663</v>
      </c>
      <c r="F757" s="401"/>
      <c r="G757" s="401"/>
    </row>
    <row r="758" spans="1:7" ht="15">
      <c r="A758" s="664">
        <v>89270</v>
      </c>
      <c r="B758" s="663" t="s">
        <v>783</v>
      </c>
      <c r="C758" s="663" t="s">
        <v>122</v>
      </c>
      <c r="D758" s="665" t="s">
        <v>14080</v>
      </c>
      <c r="E758" s="663" t="s">
        <v>9663</v>
      </c>
      <c r="F758" s="401"/>
      <c r="G758" s="401"/>
    </row>
    <row r="759" spans="1:7" ht="15">
      <c r="A759" s="664">
        <v>89271</v>
      </c>
      <c r="B759" s="663" t="s">
        <v>784</v>
      </c>
      <c r="C759" s="663" t="s">
        <v>122</v>
      </c>
      <c r="D759" s="665" t="s">
        <v>14081</v>
      </c>
      <c r="E759" s="663" t="s">
        <v>9663</v>
      </c>
      <c r="F759" s="401"/>
      <c r="G759" s="401"/>
    </row>
    <row r="760" spans="1:7" ht="15">
      <c r="A760" s="664">
        <v>89274</v>
      </c>
      <c r="B760" s="663" t="s">
        <v>785</v>
      </c>
      <c r="C760" s="663" t="s">
        <v>122</v>
      </c>
      <c r="D760" s="665" t="s">
        <v>4163</v>
      </c>
      <c r="E760" s="663" t="s">
        <v>9663</v>
      </c>
      <c r="F760" s="401"/>
      <c r="G760" s="401"/>
    </row>
    <row r="761" spans="1:7" ht="15">
      <c r="A761" s="664">
        <v>89275</v>
      </c>
      <c r="B761" s="663" t="s">
        <v>786</v>
      </c>
      <c r="C761" s="663" t="s">
        <v>122</v>
      </c>
      <c r="D761" s="665" t="s">
        <v>3680</v>
      </c>
      <c r="E761" s="663" t="s">
        <v>9663</v>
      </c>
      <c r="F761" s="401"/>
      <c r="G761" s="401"/>
    </row>
    <row r="762" spans="1:7" ht="15">
      <c r="A762" s="664">
        <v>89276</v>
      </c>
      <c r="B762" s="663" t="s">
        <v>787</v>
      </c>
      <c r="C762" s="663" t="s">
        <v>122</v>
      </c>
      <c r="D762" s="665" t="s">
        <v>3832</v>
      </c>
      <c r="E762" s="663" t="s">
        <v>9663</v>
      </c>
      <c r="F762" s="401"/>
      <c r="G762" s="401"/>
    </row>
    <row r="763" spans="1:7" ht="15">
      <c r="A763" s="664">
        <v>89277</v>
      </c>
      <c r="B763" s="663" t="s">
        <v>788</v>
      </c>
      <c r="C763" s="663" t="s">
        <v>122</v>
      </c>
      <c r="D763" s="665" t="s">
        <v>9102</v>
      </c>
      <c r="E763" s="663" t="s">
        <v>9663</v>
      </c>
      <c r="F763" s="401"/>
      <c r="G763" s="401"/>
    </row>
    <row r="764" spans="1:7" ht="15">
      <c r="A764" s="664">
        <v>89280</v>
      </c>
      <c r="B764" s="663" t="s">
        <v>789</v>
      </c>
      <c r="C764" s="663" t="s">
        <v>122</v>
      </c>
      <c r="D764" s="665" t="s">
        <v>14082</v>
      </c>
      <c r="E764" s="663" t="s">
        <v>9663</v>
      </c>
      <c r="F764" s="401"/>
      <c r="G764" s="401"/>
    </row>
    <row r="765" spans="1:7" ht="15">
      <c r="A765" s="664">
        <v>89281</v>
      </c>
      <c r="B765" s="663" t="s">
        <v>790</v>
      </c>
      <c r="C765" s="663" t="s">
        <v>122</v>
      </c>
      <c r="D765" s="665" t="s">
        <v>5556</v>
      </c>
      <c r="E765" s="663" t="s">
        <v>9663</v>
      </c>
      <c r="F765" s="401"/>
      <c r="G765" s="401"/>
    </row>
    <row r="766" spans="1:7" ht="15">
      <c r="A766" s="664">
        <v>89870</v>
      </c>
      <c r="B766" s="663" t="s">
        <v>791</v>
      </c>
      <c r="C766" s="663" t="s">
        <v>122</v>
      </c>
      <c r="D766" s="665" t="s">
        <v>14083</v>
      </c>
      <c r="E766" s="663" t="s">
        <v>9663</v>
      </c>
      <c r="F766" s="401"/>
      <c r="G766" s="401"/>
    </row>
    <row r="767" spans="1:7" ht="15">
      <c r="A767" s="664">
        <v>89871</v>
      </c>
      <c r="B767" s="663" t="s">
        <v>792</v>
      </c>
      <c r="C767" s="663" t="s">
        <v>122</v>
      </c>
      <c r="D767" s="665" t="s">
        <v>5593</v>
      </c>
      <c r="E767" s="663" t="s">
        <v>9663</v>
      </c>
      <c r="F767" s="401"/>
      <c r="G767" s="401"/>
    </row>
    <row r="768" spans="1:7" ht="15">
      <c r="A768" s="664">
        <v>89872</v>
      </c>
      <c r="B768" s="663" t="s">
        <v>793</v>
      </c>
      <c r="C768" s="663" t="s">
        <v>122</v>
      </c>
      <c r="D768" s="665" t="s">
        <v>14084</v>
      </c>
      <c r="E768" s="663" t="s">
        <v>9663</v>
      </c>
      <c r="F768" s="401"/>
      <c r="G768" s="401"/>
    </row>
    <row r="769" spans="1:7" ht="15">
      <c r="A769" s="664">
        <v>89873</v>
      </c>
      <c r="B769" s="663" t="s">
        <v>794</v>
      </c>
      <c r="C769" s="663" t="s">
        <v>122</v>
      </c>
      <c r="D769" s="665" t="s">
        <v>14085</v>
      </c>
      <c r="E769" s="663" t="s">
        <v>9663</v>
      </c>
      <c r="F769" s="401"/>
      <c r="G769" s="401"/>
    </row>
    <row r="770" spans="1:7" ht="15">
      <c r="A770" s="664">
        <v>89874</v>
      </c>
      <c r="B770" s="663" t="s">
        <v>795</v>
      </c>
      <c r="C770" s="663" t="s">
        <v>122</v>
      </c>
      <c r="D770" s="665" t="s">
        <v>14086</v>
      </c>
      <c r="E770" s="663" t="s">
        <v>9663</v>
      </c>
      <c r="F770" s="401"/>
      <c r="G770" s="401"/>
    </row>
    <row r="771" spans="1:7" ht="15">
      <c r="A771" s="664">
        <v>89878</v>
      </c>
      <c r="B771" s="663" t="s">
        <v>796</v>
      </c>
      <c r="C771" s="663" t="s">
        <v>122</v>
      </c>
      <c r="D771" s="665" t="s">
        <v>14087</v>
      </c>
      <c r="E771" s="663" t="s">
        <v>9663</v>
      </c>
      <c r="F771" s="401"/>
      <c r="G771" s="401"/>
    </row>
    <row r="772" spans="1:7" ht="15">
      <c r="A772" s="664">
        <v>89879</v>
      </c>
      <c r="B772" s="663" t="s">
        <v>797</v>
      </c>
      <c r="C772" s="663" t="s">
        <v>122</v>
      </c>
      <c r="D772" s="665" t="s">
        <v>5559</v>
      </c>
      <c r="E772" s="663" t="s">
        <v>9663</v>
      </c>
      <c r="F772" s="401"/>
      <c r="G772" s="401"/>
    </row>
    <row r="773" spans="1:7" ht="15">
      <c r="A773" s="664">
        <v>89880</v>
      </c>
      <c r="B773" s="663" t="s">
        <v>798</v>
      </c>
      <c r="C773" s="663" t="s">
        <v>122</v>
      </c>
      <c r="D773" s="665" t="s">
        <v>13001</v>
      </c>
      <c r="E773" s="663" t="s">
        <v>9663</v>
      </c>
      <c r="F773" s="401"/>
      <c r="G773" s="401"/>
    </row>
    <row r="774" spans="1:7" ht="15">
      <c r="A774" s="664">
        <v>89881</v>
      </c>
      <c r="B774" s="663" t="s">
        <v>799</v>
      </c>
      <c r="C774" s="663" t="s">
        <v>122</v>
      </c>
      <c r="D774" s="665" t="s">
        <v>14088</v>
      </c>
      <c r="E774" s="663" t="s">
        <v>9663</v>
      </c>
      <c r="F774" s="401"/>
      <c r="G774" s="401"/>
    </row>
    <row r="775" spans="1:7" ht="15">
      <c r="A775" s="664">
        <v>89882</v>
      </c>
      <c r="B775" s="663" t="s">
        <v>800</v>
      </c>
      <c r="C775" s="663" t="s">
        <v>122</v>
      </c>
      <c r="D775" s="665" t="s">
        <v>14089</v>
      </c>
      <c r="E775" s="663" t="s">
        <v>9663</v>
      </c>
      <c r="F775" s="401"/>
      <c r="G775" s="401"/>
    </row>
    <row r="776" spans="1:7" ht="15">
      <c r="A776" s="664">
        <v>90582</v>
      </c>
      <c r="B776" s="663" t="s">
        <v>801</v>
      </c>
      <c r="C776" s="663" t="s">
        <v>122</v>
      </c>
      <c r="D776" s="665" t="s">
        <v>3732</v>
      </c>
      <c r="E776" s="663" t="s">
        <v>9663</v>
      </c>
      <c r="F776" s="401"/>
      <c r="G776" s="401"/>
    </row>
    <row r="777" spans="1:7" ht="15">
      <c r="A777" s="664">
        <v>90583</v>
      </c>
      <c r="B777" s="663" t="s">
        <v>802</v>
      </c>
      <c r="C777" s="663" t="s">
        <v>122</v>
      </c>
      <c r="D777" s="665" t="s">
        <v>9000</v>
      </c>
      <c r="E777" s="663" t="s">
        <v>9663</v>
      </c>
      <c r="F777" s="401"/>
      <c r="G777" s="401"/>
    </row>
    <row r="778" spans="1:7" ht="15">
      <c r="A778" s="664">
        <v>90584</v>
      </c>
      <c r="B778" s="663" t="s">
        <v>803</v>
      </c>
      <c r="C778" s="663" t="s">
        <v>122</v>
      </c>
      <c r="D778" s="665" t="s">
        <v>7901</v>
      </c>
      <c r="E778" s="663" t="s">
        <v>9663</v>
      </c>
      <c r="F778" s="401"/>
      <c r="G778" s="401"/>
    </row>
    <row r="779" spans="1:7" ht="15">
      <c r="A779" s="664">
        <v>90585</v>
      </c>
      <c r="B779" s="663" t="s">
        <v>804</v>
      </c>
      <c r="C779" s="663" t="s">
        <v>122</v>
      </c>
      <c r="D779" s="665" t="s">
        <v>14041</v>
      </c>
      <c r="E779" s="663" t="s">
        <v>9663</v>
      </c>
      <c r="F779" s="401"/>
      <c r="G779" s="401"/>
    </row>
    <row r="780" spans="1:7" ht="15">
      <c r="A780" s="664">
        <v>90621</v>
      </c>
      <c r="B780" s="663" t="s">
        <v>805</v>
      </c>
      <c r="C780" s="663" t="s">
        <v>122</v>
      </c>
      <c r="D780" s="665" t="s">
        <v>4142</v>
      </c>
      <c r="E780" s="663" t="s">
        <v>9663</v>
      </c>
      <c r="F780" s="401"/>
      <c r="G780" s="401"/>
    </row>
    <row r="781" spans="1:7" ht="15">
      <c r="A781" s="664">
        <v>90622</v>
      </c>
      <c r="B781" s="663" t="s">
        <v>806</v>
      </c>
      <c r="C781" s="663" t="s">
        <v>122</v>
      </c>
      <c r="D781" s="665" t="s">
        <v>3682</v>
      </c>
      <c r="E781" s="663" t="s">
        <v>9663</v>
      </c>
      <c r="F781" s="401"/>
      <c r="G781" s="401"/>
    </row>
    <row r="782" spans="1:7" ht="15">
      <c r="A782" s="664">
        <v>90623</v>
      </c>
      <c r="B782" s="663" t="s">
        <v>807</v>
      </c>
      <c r="C782" s="663" t="s">
        <v>122</v>
      </c>
      <c r="D782" s="665" t="s">
        <v>9179</v>
      </c>
      <c r="E782" s="663" t="s">
        <v>9663</v>
      </c>
      <c r="F782" s="401"/>
      <c r="G782" s="401"/>
    </row>
    <row r="783" spans="1:7" ht="15">
      <c r="A783" s="664">
        <v>90624</v>
      </c>
      <c r="B783" s="663" t="s">
        <v>808</v>
      </c>
      <c r="C783" s="663" t="s">
        <v>122</v>
      </c>
      <c r="D783" s="665" t="s">
        <v>14036</v>
      </c>
      <c r="E783" s="663" t="s">
        <v>9663</v>
      </c>
      <c r="F783" s="401"/>
      <c r="G783" s="401"/>
    </row>
    <row r="784" spans="1:7" ht="15">
      <c r="A784" s="664">
        <v>90627</v>
      </c>
      <c r="B784" s="663" t="s">
        <v>809</v>
      </c>
      <c r="C784" s="663" t="s">
        <v>122</v>
      </c>
      <c r="D784" s="665" t="s">
        <v>14090</v>
      </c>
      <c r="E784" s="663" t="s">
        <v>9663</v>
      </c>
      <c r="F784" s="401"/>
      <c r="G784" s="401"/>
    </row>
    <row r="785" spans="1:7" ht="15">
      <c r="A785" s="664">
        <v>90628</v>
      </c>
      <c r="B785" s="663" t="s">
        <v>810</v>
      </c>
      <c r="C785" s="663" t="s">
        <v>122</v>
      </c>
      <c r="D785" s="665" t="s">
        <v>5265</v>
      </c>
      <c r="E785" s="663" t="s">
        <v>9663</v>
      </c>
      <c r="F785" s="401"/>
      <c r="G785" s="401"/>
    </row>
    <row r="786" spans="1:7" ht="15">
      <c r="A786" s="664">
        <v>90629</v>
      </c>
      <c r="B786" s="663" t="s">
        <v>811</v>
      </c>
      <c r="C786" s="663" t="s">
        <v>122</v>
      </c>
      <c r="D786" s="665" t="s">
        <v>14091</v>
      </c>
      <c r="E786" s="663" t="s">
        <v>9663</v>
      </c>
      <c r="F786" s="401"/>
      <c r="G786" s="401"/>
    </row>
    <row r="787" spans="1:7" ht="15">
      <c r="A787" s="664">
        <v>90630</v>
      </c>
      <c r="B787" s="663" t="s">
        <v>812</v>
      </c>
      <c r="C787" s="663" t="s">
        <v>122</v>
      </c>
      <c r="D787" s="665" t="s">
        <v>9052</v>
      </c>
      <c r="E787" s="663" t="s">
        <v>9663</v>
      </c>
      <c r="F787" s="401"/>
      <c r="G787" s="401"/>
    </row>
    <row r="788" spans="1:7" ht="15">
      <c r="A788" s="664">
        <v>90633</v>
      </c>
      <c r="B788" s="663" t="s">
        <v>813</v>
      </c>
      <c r="C788" s="663" t="s">
        <v>122</v>
      </c>
      <c r="D788" s="665" t="s">
        <v>4153</v>
      </c>
      <c r="E788" s="663" t="s">
        <v>9663</v>
      </c>
      <c r="F788" s="401"/>
      <c r="G788" s="401"/>
    </row>
    <row r="789" spans="1:7" ht="15">
      <c r="A789" s="664">
        <v>90634</v>
      </c>
      <c r="B789" s="663" t="s">
        <v>814</v>
      </c>
      <c r="C789" s="663" t="s">
        <v>122</v>
      </c>
      <c r="D789" s="665" t="s">
        <v>3732</v>
      </c>
      <c r="E789" s="663" t="s">
        <v>9663</v>
      </c>
      <c r="F789" s="401"/>
      <c r="G789" s="401"/>
    </row>
    <row r="790" spans="1:7" ht="15">
      <c r="A790" s="664">
        <v>90635</v>
      </c>
      <c r="B790" s="663" t="s">
        <v>815</v>
      </c>
      <c r="C790" s="663" t="s">
        <v>122</v>
      </c>
      <c r="D790" s="665" t="s">
        <v>8814</v>
      </c>
      <c r="E790" s="663" t="s">
        <v>9663</v>
      </c>
      <c r="F790" s="401"/>
      <c r="G790" s="401"/>
    </row>
    <row r="791" spans="1:7" ht="15">
      <c r="A791" s="664">
        <v>90636</v>
      </c>
      <c r="B791" s="663" t="s">
        <v>816</v>
      </c>
      <c r="C791" s="663" t="s">
        <v>122</v>
      </c>
      <c r="D791" s="665" t="s">
        <v>12810</v>
      </c>
      <c r="E791" s="663" t="s">
        <v>9663</v>
      </c>
      <c r="F791" s="401"/>
      <c r="G791" s="401"/>
    </row>
    <row r="792" spans="1:7" ht="15">
      <c r="A792" s="664">
        <v>90639</v>
      </c>
      <c r="B792" s="663" t="s">
        <v>817</v>
      </c>
      <c r="C792" s="663" t="s">
        <v>122</v>
      </c>
      <c r="D792" s="665" t="s">
        <v>14092</v>
      </c>
      <c r="E792" s="663" t="s">
        <v>9663</v>
      </c>
      <c r="F792" s="401"/>
      <c r="G792" s="401"/>
    </row>
    <row r="793" spans="1:7" ht="15">
      <c r="A793" s="664">
        <v>90640</v>
      </c>
      <c r="B793" s="663" t="s">
        <v>818</v>
      </c>
      <c r="C793" s="663" t="s">
        <v>122</v>
      </c>
      <c r="D793" s="665" t="s">
        <v>4037</v>
      </c>
      <c r="E793" s="663" t="s">
        <v>9663</v>
      </c>
      <c r="F793" s="401"/>
      <c r="G793" s="401"/>
    </row>
    <row r="794" spans="1:7" ht="15">
      <c r="A794" s="664">
        <v>90641</v>
      </c>
      <c r="B794" s="663" t="s">
        <v>819</v>
      </c>
      <c r="C794" s="663" t="s">
        <v>122</v>
      </c>
      <c r="D794" s="665" t="s">
        <v>12842</v>
      </c>
      <c r="E794" s="663" t="s">
        <v>9663</v>
      </c>
      <c r="F794" s="401"/>
      <c r="G794" s="401"/>
    </row>
    <row r="795" spans="1:7" ht="15">
      <c r="A795" s="664">
        <v>90642</v>
      </c>
      <c r="B795" s="663" t="s">
        <v>820</v>
      </c>
      <c r="C795" s="663" t="s">
        <v>122</v>
      </c>
      <c r="D795" s="665" t="s">
        <v>12536</v>
      </c>
      <c r="E795" s="663" t="s">
        <v>9663</v>
      </c>
      <c r="F795" s="401"/>
      <c r="G795" s="401"/>
    </row>
    <row r="796" spans="1:7" ht="15">
      <c r="A796" s="664">
        <v>90646</v>
      </c>
      <c r="B796" s="663" t="s">
        <v>821</v>
      </c>
      <c r="C796" s="663" t="s">
        <v>122</v>
      </c>
      <c r="D796" s="665" t="s">
        <v>14041</v>
      </c>
      <c r="E796" s="663" t="s">
        <v>9663</v>
      </c>
      <c r="F796" s="401"/>
      <c r="G796" s="401"/>
    </row>
    <row r="797" spans="1:7" ht="15">
      <c r="A797" s="664">
        <v>90647</v>
      </c>
      <c r="B797" s="663" t="s">
        <v>822</v>
      </c>
      <c r="C797" s="663" t="s">
        <v>122</v>
      </c>
      <c r="D797" s="665" t="s">
        <v>4229</v>
      </c>
      <c r="E797" s="663" t="s">
        <v>9663</v>
      </c>
      <c r="F797" s="401"/>
      <c r="G797" s="401"/>
    </row>
    <row r="798" spans="1:7" ht="15">
      <c r="A798" s="664">
        <v>90648</v>
      </c>
      <c r="B798" s="663" t="s">
        <v>823</v>
      </c>
      <c r="C798" s="663" t="s">
        <v>122</v>
      </c>
      <c r="D798" s="665" t="s">
        <v>3985</v>
      </c>
      <c r="E798" s="663" t="s">
        <v>9663</v>
      </c>
      <c r="F798" s="401"/>
      <c r="G798" s="401"/>
    </row>
    <row r="799" spans="1:7" ht="15">
      <c r="A799" s="664">
        <v>90649</v>
      </c>
      <c r="B799" s="663" t="s">
        <v>824</v>
      </c>
      <c r="C799" s="663" t="s">
        <v>122</v>
      </c>
      <c r="D799" s="665" t="s">
        <v>4957</v>
      </c>
      <c r="E799" s="663" t="s">
        <v>9663</v>
      </c>
      <c r="F799" s="401"/>
      <c r="G799" s="401"/>
    </row>
    <row r="800" spans="1:7" ht="15">
      <c r="A800" s="664">
        <v>90652</v>
      </c>
      <c r="B800" s="663" t="s">
        <v>825</v>
      </c>
      <c r="C800" s="663" t="s">
        <v>122</v>
      </c>
      <c r="D800" s="665" t="s">
        <v>3834</v>
      </c>
      <c r="E800" s="663" t="s">
        <v>9663</v>
      </c>
      <c r="F800" s="401"/>
      <c r="G800" s="401"/>
    </row>
    <row r="801" spans="1:7" ht="15">
      <c r="A801" s="664">
        <v>90653</v>
      </c>
      <c r="B801" s="663" t="s">
        <v>826</v>
      </c>
      <c r="C801" s="663" t="s">
        <v>122</v>
      </c>
      <c r="D801" s="665" t="s">
        <v>3724</v>
      </c>
      <c r="E801" s="663" t="s">
        <v>9663</v>
      </c>
      <c r="F801" s="401"/>
      <c r="G801" s="401"/>
    </row>
    <row r="802" spans="1:7" ht="15">
      <c r="A802" s="664">
        <v>90654</v>
      </c>
      <c r="B802" s="663" t="s">
        <v>827</v>
      </c>
      <c r="C802" s="663" t="s">
        <v>122</v>
      </c>
      <c r="D802" s="665" t="s">
        <v>12534</v>
      </c>
      <c r="E802" s="663" t="s">
        <v>9663</v>
      </c>
      <c r="F802" s="401"/>
      <c r="G802" s="401"/>
    </row>
    <row r="803" spans="1:7" ht="15">
      <c r="A803" s="664">
        <v>90655</v>
      </c>
      <c r="B803" s="663" t="s">
        <v>828</v>
      </c>
      <c r="C803" s="663" t="s">
        <v>122</v>
      </c>
      <c r="D803" s="665" t="s">
        <v>12893</v>
      </c>
      <c r="E803" s="663" t="s">
        <v>9663</v>
      </c>
      <c r="F803" s="401"/>
      <c r="G803" s="401"/>
    </row>
    <row r="804" spans="1:7" ht="15">
      <c r="A804" s="664">
        <v>90658</v>
      </c>
      <c r="B804" s="663" t="s">
        <v>829</v>
      </c>
      <c r="C804" s="663" t="s">
        <v>122</v>
      </c>
      <c r="D804" s="665" t="s">
        <v>12701</v>
      </c>
      <c r="E804" s="663" t="s">
        <v>9663</v>
      </c>
      <c r="F804" s="401"/>
      <c r="G804" s="401"/>
    </row>
    <row r="805" spans="1:7" ht="15">
      <c r="A805" s="664">
        <v>90659</v>
      </c>
      <c r="B805" s="663" t="s">
        <v>830</v>
      </c>
      <c r="C805" s="663" t="s">
        <v>122</v>
      </c>
      <c r="D805" s="665" t="s">
        <v>4842</v>
      </c>
      <c r="E805" s="663" t="s">
        <v>9663</v>
      </c>
      <c r="F805" s="401"/>
      <c r="G805" s="401"/>
    </row>
    <row r="806" spans="1:7" ht="15">
      <c r="A806" s="664">
        <v>90660</v>
      </c>
      <c r="B806" s="663" t="s">
        <v>831</v>
      </c>
      <c r="C806" s="663" t="s">
        <v>122</v>
      </c>
      <c r="D806" s="665" t="s">
        <v>12564</v>
      </c>
      <c r="E806" s="663" t="s">
        <v>9663</v>
      </c>
      <c r="F806" s="401"/>
      <c r="G806" s="401"/>
    </row>
    <row r="807" spans="1:7" ht="15">
      <c r="A807" s="664">
        <v>90661</v>
      </c>
      <c r="B807" s="663" t="s">
        <v>832</v>
      </c>
      <c r="C807" s="663" t="s">
        <v>122</v>
      </c>
      <c r="D807" s="665" t="s">
        <v>12893</v>
      </c>
      <c r="E807" s="663" t="s">
        <v>9663</v>
      </c>
      <c r="F807" s="401"/>
      <c r="G807" s="401"/>
    </row>
    <row r="808" spans="1:7" ht="15">
      <c r="A808" s="664">
        <v>90664</v>
      </c>
      <c r="B808" s="663" t="s">
        <v>833</v>
      </c>
      <c r="C808" s="663" t="s">
        <v>122</v>
      </c>
      <c r="D808" s="665" t="s">
        <v>4771</v>
      </c>
      <c r="E808" s="663" t="s">
        <v>9663</v>
      </c>
      <c r="F808" s="401"/>
      <c r="G808" s="401"/>
    </row>
    <row r="809" spans="1:7" ht="15">
      <c r="A809" s="664">
        <v>90665</v>
      </c>
      <c r="B809" s="663" t="s">
        <v>834</v>
      </c>
      <c r="C809" s="663" t="s">
        <v>122</v>
      </c>
      <c r="D809" s="665" t="s">
        <v>4037</v>
      </c>
      <c r="E809" s="663" t="s">
        <v>9663</v>
      </c>
      <c r="F809" s="401"/>
      <c r="G809" s="401"/>
    </row>
    <row r="810" spans="1:7" ht="15">
      <c r="A810" s="664">
        <v>90666</v>
      </c>
      <c r="B810" s="663" t="s">
        <v>835</v>
      </c>
      <c r="C810" s="663" t="s">
        <v>122</v>
      </c>
      <c r="D810" s="665" t="s">
        <v>4340</v>
      </c>
      <c r="E810" s="663" t="s">
        <v>9663</v>
      </c>
      <c r="F810" s="401"/>
      <c r="G810" s="401"/>
    </row>
    <row r="811" spans="1:7" ht="15">
      <c r="A811" s="664">
        <v>90667</v>
      </c>
      <c r="B811" s="663" t="s">
        <v>836</v>
      </c>
      <c r="C811" s="663" t="s">
        <v>122</v>
      </c>
      <c r="D811" s="665" t="s">
        <v>8908</v>
      </c>
      <c r="E811" s="663" t="s">
        <v>9663</v>
      </c>
      <c r="F811" s="401"/>
      <c r="G811" s="401"/>
    </row>
    <row r="812" spans="1:7" ht="15">
      <c r="A812" s="664">
        <v>90670</v>
      </c>
      <c r="B812" s="663" t="s">
        <v>837</v>
      </c>
      <c r="C812" s="663" t="s">
        <v>122</v>
      </c>
      <c r="D812" s="665" t="s">
        <v>14093</v>
      </c>
      <c r="E812" s="663" t="s">
        <v>9663</v>
      </c>
      <c r="F812" s="401"/>
      <c r="G812" s="401"/>
    </row>
    <row r="813" spans="1:7" ht="15">
      <c r="A813" s="664">
        <v>90671</v>
      </c>
      <c r="B813" s="663" t="s">
        <v>838</v>
      </c>
      <c r="C813" s="663" t="s">
        <v>122</v>
      </c>
      <c r="D813" s="665" t="s">
        <v>14094</v>
      </c>
      <c r="E813" s="663" t="s">
        <v>9663</v>
      </c>
      <c r="F813" s="401"/>
      <c r="G813" s="401"/>
    </row>
    <row r="814" spans="1:7" ht="15">
      <c r="A814" s="664">
        <v>90672</v>
      </c>
      <c r="B814" s="663" t="s">
        <v>839</v>
      </c>
      <c r="C814" s="663" t="s">
        <v>122</v>
      </c>
      <c r="D814" s="665" t="s">
        <v>14095</v>
      </c>
      <c r="E814" s="663" t="s">
        <v>9663</v>
      </c>
      <c r="F814" s="401"/>
      <c r="G814" s="401"/>
    </row>
    <row r="815" spans="1:7" ht="15">
      <c r="A815" s="664">
        <v>90673</v>
      </c>
      <c r="B815" s="663" t="s">
        <v>840</v>
      </c>
      <c r="C815" s="663" t="s">
        <v>122</v>
      </c>
      <c r="D815" s="665" t="s">
        <v>14096</v>
      </c>
      <c r="E815" s="663" t="s">
        <v>9663</v>
      </c>
      <c r="F815" s="401"/>
      <c r="G815" s="401"/>
    </row>
    <row r="816" spans="1:7" ht="15">
      <c r="A816" s="664">
        <v>90676</v>
      </c>
      <c r="B816" s="663" t="s">
        <v>841</v>
      </c>
      <c r="C816" s="663" t="s">
        <v>122</v>
      </c>
      <c r="D816" s="665" t="s">
        <v>14097</v>
      </c>
      <c r="E816" s="663" t="s">
        <v>9663</v>
      </c>
      <c r="F816" s="401"/>
      <c r="G816" s="401"/>
    </row>
    <row r="817" spans="1:7" ht="15">
      <c r="A817" s="664">
        <v>90677</v>
      </c>
      <c r="B817" s="663" t="s">
        <v>842</v>
      </c>
      <c r="C817" s="663" t="s">
        <v>122</v>
      </c>
      <c r="D817" s="665" t="s">
        <v>14098</v>
      </c>
      <c r="E817" s="663" t="s">
        <v>9663</v>
      </c>
      <c r="F817" s="401"/>
      <c r="G817" s="401"/>
    </row>
    <row r="818" spans="1:7" ht="15">
      <c r="A818" s="664">
        <v>90678</v>
      </c>
      <c r="B818" s="663" t="s">
        <v>843</v>
      </c>
      <c r="C818" s="663" t="s">
        <v>122</v>
      </c>
      <c r="D818" s="665" t="s">
        <v>14099</v>
      </c>
      <c r="E818" s="663" t="s">
        <v>9663</v>
      </c>
      <c r="F818" s="401"/>
      <c r="G818" s="401"/>
    </row>
    <row r="819" spans="1:7" ht="15">
      <c r="A819" s="664">
        <v>90679</v>
      </c>
      <c r="B819" s="663" t="s">
        <v>844</v>
      </c>
      <c r="C819" s="663" t="s">
        <v>122</v>
      </c>
      <c r="D819" s="665" t="s">
        <v>14100</v>
      </c>
      <c r="E819" s="663" t="s">
        <v>9663</v>
      </c>
      <c r="F819" s="401"/>
      <c r="G819" s="401"/>
    </row>
    <row r="820" spans="1:7" ht="15">
      <c r="A820" s="664">
        <v>90682</v>
      </c>
      <c r="B820" s="663" t="s">
        <v>845</v>
      </c>
      <c r="C820" s="663" t="s">
        <v>122</v>
      </c>
      <c r="D820" s="665" t="s">
        <v>14101</v>
      </c>
      <c r="E820" s="663" t="s">
        <v>9663</v>
      </c>
      <c r="F820" s="401"/>
      <c r="G820" s="401"/>
    </row>
    <row r="821" spans="1:7" ht="15">
      <c r="A821" s="664">
        <v>90683</v>
      </c>
      <c r="B821" s="663" t="s">
        <v>846</v>
      </c>
      <c r="C821" s="663" t="s">
        <v>122</v>
      </c>
      <c r="D821" s="665" t="s">
        <v>7873</v>
      </c>
      <c r="E821" s="663" t="s">
        <v>9663</v>
      </c>
      <c r="F821" s="401"/>
      <c r="G821" s="401"/>
    </row>
    <row r="822" spans="1:7" ht="15">
      <c r="A822" s="664">
        <v>90684</v>
      </c>
      <c r="B822" s="663" t="s">
        <v>847</v>
      </c>
      <c r="C822" s="663" t="s">
        <v>122</v>
      </c>
      <c r="D822" s="665" t="s">
        <v>14102</v>
      </c>
      <c r="E822" s="663" t="s">
        <v>9663</v>
      </c>
      <c r="F822" s="401"/>
      <c r="G822" s="401"/>
    </row>
    <row r="823" spans="1:7" ht="15">
      <c r="A823" s="664">
        <v>90685</v>
      </c>
      <c r="B823" s="663" t="s">
        <v>848</v>
      </c>
      <c r="C823" s="663" t="s">
        <v>122</v>
      </c>
      <c r="D823" s="665" t="s">
        <v>14103</v>
      </c>
      <c r="E823" s="663" t="s">
        <v>9663</v>
      </c>
      <c r="F823" s="401"/>
      <c r="G823" s="401"/>
    </row>
    <row r="824" spans="1:7" ht="15">
      <c r="A824" s="664">
        <v>90688</v>
      </c>
      <c r="B824" s="663" t="s">
        <v>849</v>
      </c>
      <c r="C824" s="663" t="s">
        <v>122</v>
      </c>
      <c r="D824" s="665" t="s">
        <v>14104</v>
      </c>
      <c r="E824" s="663" t="s">
        <v>9663</v>
      </c>
      <c r="F824" s="401"/>
      <c r="G824" s="401"/>
    </row>
    <row r="825" spans="1:7" ht="15">
      <c r="A825" s="664">
        <v>90689</v>
      </c>
      <c r="B825" s="663" t="s">
        <v>850</v>
      </c>
      <c r="C825" s="663" t="s">
        <v>122</v>
      </c>
      <c r="D825" s="665" t="s">
        <v>4368</v>
      </c>
      <c r="E825" s="663" t="s">
        <v>9663</v>
      </c>
      <c r="F825" s="401"/>
      <c r="G825" s="401"/>
    </row>
    <row r="826" spans="1:7" ht="15">
      <c r="A826" s="664">
        <v>90690</v>
      </c>
      <c r="B826" s="663" t="s">
        <v>851</v>
      </c>
      <c r="C826" s="663" t="s">
        <v>122</v>
      </c>
      <c r="D826" s="665" t="s">
        <v>14105</v>
      </c>
      <c r="E826" s="663" t="s">
        <v>9663</v>
      </c>
      <c r="F826" s="401"/>
      <c r="G826" s="401"/>
    </row>
    <row r="827" spans="1:7" ht="15">
      <c r="A827" s="664">
        <v>90691</v>
      </c>
      <c r="B827" s="663" t="s">
        <v>852</v>
      </c>
      <c r="C827" s="663" t="s">
        <v>122</v>
      </c>
      <c r="D827" s="665" t="s">
        <v>12668</v>
      </c>
      <c r="E827" s="663" t="s">
        <v>9663</v>
      </c>
      <c r="F827" s="401"/>
      <c r="G827" s="401"/>
    </row>
    <row r="828" spans="1:7" ht="15">
      <c r="A828" s="664">
        <v>90957</v>
      </c>
      <c r="B828" s="663" t="s">
        <v>853</v>
      </c>
      <c r="C828" s="663" t="s">
        <v>122</v>
      </c>
      <c r="D828" s="665" t="s">
        <v>4254</v>
      </c>
      <c r="E828" s="663" t="s">
        <v>9663</v>
      </c>
      <c r="F828" s="401"/>
      <c r="G828" s="401"/>
    </row>
    <row r="829" spans="1:7" ht="15">
      <c r="A829" s="664">
        <v>90958</v>
      </c>
      <c r="B829" s="663" t="s">
        <v>854</v>
      </c>
      <c r="C829" s="663" t="s">
        <v>122</v>
      </c>
      <c r="D829" s="665" t="s">
        <v>9088</v>
      </c>
      <c r="E829" s="663" t="s">
        <v>9663</v>
      </c>
      <c r="F829" s="401"/>
      <c r="G829" s="401"/>
    </row>
    <row r="830" spans="1:7" ht="15">
      <c r="A830" s="664">
        <v>90960</v>
      </c>
      <c r="B830" s="663" t="s">
        <v>855</v>
      </c>
      <c r="C830" s="663" t="s">
        <v>122</v>
      </c>
      <c r="D830" s="665" t="s">
        <v>5205</v>
      </c>
      <c r="E830" s="663" t="s">
        <v>9663</v>
      </c>
      <c r="F830" s="401"/>
      <c r="G830" s="401"/>
    </row>
    <row r="831" spans="1:7" ht="15">
      <c r="A831" s="664">
        <v>90961</v>
      </c>
      <c r="B831" s="663" t="s">
        <v>856</v>
      </c>
      <c r="C831" s="663" t="s">
        <v>122</v>
      </c>
      <c r="D831" s="665" t="s">
        <v>4037</v>
      </c>
      <c r="E831" s="663" t="s">
        <v>9663</v>
      </c>
      <c r="F831" s="401"/>
      <c r="G831" s="401"/>
    </row>
    <row r="832" spans="1:7" ht="15">
      <c r="A832" s="664">
        <v>90962</v>
      </c>
      <c r="B832" s="663" t="s">
        <v>857</v>
      </c>
      <c r="C832" s="663" t="s">
        <v>122</v>
      </c>
      <c r="D832" s="665" t="s">
        <v>12693</v>
      </c>
      <c r="E832" s="663" t="s">
        <v>9663</v>
      </c>
      <c r="F832" s="401"/>
      <c r="G832" s="401"/>
    </row>
    <row r="833" spans="1:7" ht="15">
      <c r="A833" s="664">
        <v>90963</v>
      </c>
      <c r="B833" s="663" t="s">
        <v>858</v>
      </c>
      <c r="C833" s="663" t="s">
        <v>122</v>
      </c>
      <c r="D833" s="665" t="s">
        <v>8908</v>
      </c>
      <c r="E833" s="663" t="s">
        <v>9663</v>
      </c>
      <c r="F833" s="401"/>
      <c r="G833" s="401"/>
    </row>
    <row r="834" spans="1:7" ht="15">
      <c r="A834" s="664">
        <v>90968</v>
      </c>
      <c r="B834" s="663" t="s">
        <v>859</v>
      </c>
      <c r="C834" s="663" t="s">
        <v>122</v>
      </c>
      <c r="D834" s="665" t="s">
        <v>9056</v>
      </c>
      <c r="E834" s="663" t="s">
        <v>9663</v>
      </c>
      <c r="F834" s="401"/>
      <c r="G834" s="401"/>
    </row>
    <row r="835" spans="1:7" ht="15">
      <c r="A835" s="664">
        <v>90969</v>
      </c>
      <c r="B835" s="663" t="s">
        <v>860</v>
      </c>
      <c r="C835" s="663" t="s">
        <v>122</v>
      </c>
      <c r="D835" s="665" t="s">
        <v>4037</v>
      </c>
      <c r="E835" s="663" t="s">
        <v>9663</v>
      </c>
      <c r="F835" s="401"/>
      <c r="G835" s="401"/>
    </row>
    <row r="836" spans="1:7" ht="15">
      <c r="A836" s="664">
        <v>90970</v>
      </c>
      <c r="B836" s="663" t="s">
        <v>861</v>
      </c>
      <c r="C836" s="663" t="s">
        <v>122</v>
      </c>
      <c r="D836" s="665" t="s">
        <v>3755</v>
      </c>
      <c r="E836" s="663" t="s">
        <v>9663</v>
      </c>
      <c r="F836" s="401"/>
      <c r="G836" s="401"/>
    </row>
    <row r="837" spans="1:7" ht="15">
      <c r="A837" s="664">
        <v>90971</v>
      </c>
      <c r="B837" s="663" t="s">
        <v>862</v>
      </c>
      <c r="C837" s="663" t="s">
        <v>122</v>
      </c>
      <c r="D837" s="665" t="s">
        <v>12596</v>
      </c>
      <c r="E837" s="663" t="s">
        <v>9663</v>
      </c>
      <c r="F837" s="401"/>
      <c r="G837" s="401"/>
    </row>
    <row r="838" spans="1:7" ht="15">
      <c r="A838" s="664">
        <v>90975</v>
      </c>
      <c r="B838" s="663" t="s">
        <v>863</v>
      </c>
      <c r="C838" s="663" t="s">
        <v>122</v>
      </c>
      <c r="D838" s="665" t="s">
        <v>14106</v>
      </c>
      <c r="E838" s="663" t="s">
        <v>9663</v>
      </c>
      <c r="F838" s="401"/>
      <c r="G838" s="401"/>
    </row>
    <row r="839" spans="1:7" ht="15">
      <c r="A839" s="664">
        <v>90976</v>
      </c>
      <c r="B839" s="663" t="s">
        <v>864</v>
      </c>
      <c r="C839" s="663" t="s">
        <v>122</v>
      </c>
      <c r="D839" s="665" t="s">
        <v>8868</v>
      </c>
      <c r="E839" s="663" t="s">
        <v>9663</v>
      </c>
      <c r="F839" s="401"/>
      <c r="G839" s="401"/>
    </row>
    <row r="840" spans="1:7" ht="15">
      <c r="A840" s="664">
        <v>90977</v>
      </c>
      <c r="B840" s="663" t="s">
        <v>865</v>
      </c>
      <c r="C840" s="663" t="s">
        <v>122</v>
      </c>
      <c r="D840" s="665" t="s">
        <v>14107</v>
      </c>
      <c r="E840" s="663" t="s">
        <v>9663</v>
      </c>
      <c r="F840" s="401"/>
      <c r="G840" s="401"/>
    </row>
    <row r="841" spans="1:7" ht="15">
      <c r="A841" s="664">
        <v>90978</v>
      </c>
      <c r="B841" s="663" t="s">
        <v>866</v>
      </c>
      <c r="C841" s="663" t="s">
        <v>122</v>
      </c>
      <c r="D841" s="665" t="s">
        <v>14108</v>
      </c>
      <c r="E841" s="663" t="s">
        <v>9663</v>
      </c>
      <c r="F841" s="401"/>
      <c r="G841" s="401"/>
    </row>
    <row r="842" spans="1:7" ht="15">
      <c r="A842" s="664">
        <v>90992</v>
      </c>
      <c r="B842" s="663" t="s">
        <v>867</v>
      </c>
      <c r="C842" s="663" t="s">
        <v>122</v>
      </c>
      <c r="D842" s="665" t="s">
        <v>14109</v>
      </c>
      <c r="E842" s="663" t="s">
        <v>9663</v>
      </c>
      <c r="F842" s="401"/>
      <c r="G842" s="401"/>
    </row>
    <row r="843" spans="1:7" ht="15">
      <c r="A843" s="664">
        <v>90993</v>
      </c>
      <c r="B843" s="663" t="s">
        <v>868</v>
      </c>
      <c r="C843" s="663" t="s">
        <v>122</v>
      </c>
      <c r="D843" s="665" t="s">
        <v>14110</v>
      </c>
      <c r="E843" s="663" t="s">
        <v>9663</v>
      </c>
      <c r="F843" s="401"/>
      <c r="G843" s="401"/>
    </row>
    <row r="844" spans="1:7" ht="15">
      <c r="A844" s="664">
        <v>90994</v>
      </c>
      <c r="B844" s="663" t="s">
        <v>869</v>
      </c>
      <c r="C844" s="663" t="s">
        <v>122</v>
      </c>
      <c r="D844" s="665" t="s">
        <v>6942</v>
      </c>
      <c r="E844" s="663" t="s">
        <v>9663</v>
      </c>
      <c r="F844" s="401"/>
      <c r="G844" s="401"/>
    </row>
    <row r="845" spans="1:7" ht="15">
      <c r="A845" s="664">
        <v>90995</v>
      </c>
      <c r="B845" s="663" t="s">
        <v>870</v>
      </c>
      <c r="C845" s="663" t="s">
        <v>122</v>
      </c>
      <c r="D845" s="665" t="s">
        <v>14111</v>
      </c>
      <c r="E845" s="663" t="s">
        <v>9663</v>
      </c>
      <c r="F845" s="401"/>
      <c r="G845" s="401"/>
    </row>
    <row r="846" spans="1:7" ht="15">
      <c r="A846" s="664">
        <v>91021</v>
      </c>
      <c r="B846" s="663" t="s">
        <v>871</v>
      </c>
      <c r="C846" s="663" t="s">
        <v>122</v>
      </c>
      <c r="D846" s="665" t="s">
        <v>12924</v>
      </c>
      <c r="E846" s="663" t="s">
        <v>9663</v>
      </c>
      <c r="F846" s="401"/>
      <c r="G846" s="401"/>
    </row>
    <row r="847" spans="1:7" ht="15">
      <c r="A847" s="664">
        <v>91026</v>
      </c>
      <c r="B847" s="663" t="s">
        <v>872</v>
      </c>
      <c r="C847" s="663" t="s">
        <v>122</v>
      </c>
      <c r="D847" s="665" t="s">
        <v>14112</v>
      </c>
      <c r="E847" s="663" t="s">
        <v>9663</v>
      </c>
      <c r="F847" s="401"/>
      <c r="G847" s="401"/>
    </row>
    <row r="848" spans="1:7" ht="15">
      <c r="A848" s="664">
        <v>91027</v>
      </c>
      <c r="B848" s="663" t="s">
        <v>873</v>
      </c>
      <c r="C848" s="663" t="s">
        <v>122</v>
      </c>
      <c r="D848" s="665" t="s">
        <v>8806</v>
      </c>
      <c r="E848" s="663" t="s">
        <v>9663</v>
      </c>
      <c r="F848" s="401"/>
      <c r="G848" s="401"/>
    </row>
    <row r="849" spans="1:7" ht="15">
      <c r="A849" s="664">
        <v>91028</v>
      </c>
      <c r="B849" s="663" t="s">
        <v>874</v>
      </c>
      <c r="C849" s="663" t="s">
        <v>122</v>
      </c>
      <c r="D849" s="665" t="s">
        <v>8805</v>
      </c>
      <c r="E849" s="663" t="s">
        <v>9663</v>
      </c>
      <c r="F849" s="401"/>
      <c r="G849" s="401"/>
    </row>
    <row r="850" spans="1:7" ht="15">
      <c r="A850" s="664">
        <v>91029</v>
      </c>
      <c r="B850" s="663" t="s">
        <v>875</v>
      </c>
      <c r="C850" s="663" t="s">
        <v>122</v>
      </c>
      <c r="D850" s="665" t="s">
        <v>14113</v>
      </c>
      <c r="E850" s="663" t="s">
        <v>9663</v>
      </c>
      <c r="F850" s="401"/>
      <c r="G850" s="401"/>
    </row>
    <row r="851" spans="1:7" ht="15">
      <c r="A851" s="664">
        <v>91030</v>
      </c>
      <c r="B851" s="663" t="s">
        <v>876</v>
      </c>
      <c r="C851" s="663" t="s">
        <v>122</v>
      </c>
      <c r="D851" s="665" t="s">
        <v>14114</v>
      </c>
      <c r="E851" s="663" t="s">
        <v>9663</v>
      </c>
      <c r="F851" s="401"/>
      <c r="G851" s="401"/>
    </row>
    <row r="852" spans="1:7" ht="15">
      <c r="A852" s="664">
        <v>91273</v>
      </c>
      <c r="B852" s="663" t="s">
        <v>877</v>
      </c>
      <c r="C852" s="663" t="s">
        <v>122</v>
      </c>
      <c r="D852" s="665" t="s">
        <v>4136</v>
      </c>
      <c r="E852" s="663" t="s">
        <v>9663</v>
      </c>
      <c r="F852" s="401"/>
      <c r="G852" s="401"/>
    </row>
    <row r="853" spans="1:7" ht="15">
      <c r="A853" s="664">
        <v>91274</v>
      </c>
      <c r="B853" s="663" t="s">
        <v>878</v>
      </c>
      <c r="C853" s="663" t="s">
        <v>122</v>
      </c>
      <c r="D853" s="665" t="s">
        <v>3678</v>
      </c>
      <c r="E853" s="663" t="s">
        <v>9663</v>
      </c>
      <c r="F853" s="401"/>
      <c r="G853" s="401"/>
    </row>
    <row r="854" spans="1:7" ht="15">
      <c r="A854" s="664">
        <v>91275</v>
      </c>
      <c r="B854" s="663" t="s">
        <v>879</v>
      </c>
      <c r="C854" s="663" t="s">
        <v>122</v>
      </c>
      <c r="D854" s="665" t="s">
        <v>12846</v>
      </c>
      <c r="E854" s="663" t="s">
        <v>9663</v>
      </c>
      <c r="F854" s="401"/>
      <c r="G854" s="401"/>
    </row>
    <row r="855" spans="1:7" ht="15">
      <c r="A855" s="664">
        <v>91276</v>
      </c>
      <c r="B855" s="663" t="s">
        <v>880</v>
      </c>
      <c r="C855" s="663" t="s">
        <v>122</v>
      </c>
      <c r="D855" s="665" t="s">
        <v>5332</v>
      </c>
      <c r="E855" s="663" t="s">
        <v>9663</v>
      </c>
      <c r="F855" s="401"/>
      <c r="G855" s="401"/>
    </row>
    <row r="856" spans="1:7" ht="15">
      <c r="A856" s="664">
        <v>91279</v>
      </c>
      <c r="B856" s="663" t="s">
        <v>881</v>
      </c>
      <c r="C856" s="663" t="s">
        <v>122</v>
      </c>
      <c r="D856" s="665" t="s">
        <v>3721</v>
      </c>
      <c r="E856" s="663" t="s">
        <v>9663</v>
      </c>
      <c r="F856" s="401"/>
      <c r="G856" s="401"/>
    </row>
    <row r="857" spans="1:7" ht="15">
      <c r="A857" s="664">
        <v>91280</v>
      </c>
      <c r="B857" s="663" t="s">
        <v>882</v>
      </c>
      <c r="C857" s="663" t="s">
        <v>122</v>
      </c>
      <c r="D857" s="665" t="s">
        <v>6922</v>
      </c>
      <c r="E857" s="663" t="s">
        <v>9663</v>
      </c>
      <c r="F857" s="401"/>
      <c r="G857" s="401"/>
    </row>
    <row r="858" spans="1:7" ht="15">
      <c r="A858" s="664">
        <v>91281</v>
      </c>
      <c r="B858" s="663" t="s">
        <v>883</v>
      </c>
      <c r="C858" s="663" t="s">
        <v>122</v>
      </c>
      <c r="D858" s="665" t="s">
        <v>6725</v>
      </c>
      <c r="E858" s="663" t="s">
        <v>9663</v>
      </c>
      <c r="F858" s="401"/>
      <c r="G858" s="401"/>
    </row>
    <row r="859" spans="1:7" ht="15">
      <c r="A859" s="664">
        <v>91282</v>
      </c>
      <c r="B859" s="663" t="s">
        <v>884</v>
      </c>
      <c r="C859" s="663" t="s">
        <v>122</v>
      </c>
      <c r="D859" s="665" t="s">
        <v>14115</v>
      </c>
      <c r="E859" s="663" t="s">
        <v>9663</v>
      </c>
      <c r="F859" s="401"/>
      <c r="G859" s="401"/>
    </row>
    <row r="860" spans="1:7" ht="15">
      <c r="A860" s="664">
        <v>91354</v>
      </c>
      <c r="B860" s="663" t="s">
        <v>885</v>
      </c>
      <c r="C860" s="663" t="s">
        <v>122</v>
      </c>
      <c r="D860" s="665" t="s">
        <v>13132</v>
      </c>
      <c r="E860" s="663" t="s">
        <v>9663</v>
      </c>
      <c r="F860" s="401"/>
      <c r="G860" s="401"/>
    </row>
    <row r="861" spans="1:7" ht="15">
      <c r="A861" s="664">
        <v>91355</v>
      </c>
      <c r="B861" s="663" t="s">
        <v>886</v>
      </c>
      <c r="C861" s="663" t="s">
        <v>122</v>
      </c>
      <c r="D861" s="665" t="s">
        <v>4152</v>
      </c>
      <c r="E861" s="663" t="s">
        <v>9663</v>
      </c>
      <c r="F861" s="401"/>
      <c r="G861" s="401"/>
    </row>
    <row r="862" spans="1:7" ht="15">
      <c r="A862" s="664">
        <v>91356</v>
      </c>
      <c r="B862" s="663" t="s">
        <v>887</v>
      </c>
      <c r="C862" s="663" t="s">
        <v>122</v>
      </c>
      <c r="D862" s="665" t="s">
        <v>12995</v>
      </c>
      <c r="E862" s="663" t="s">
        <v>9663</v>
      </c>
      <c r="F862" s="401"/>
      <c r="G862" s="401"/>
    </row>
    <row r="863" spans="1:7" ht="15">
      <c r="A863" s="664">
        <v>91359</v>
      </c>
      <c r="B863" s="663" t="s">
        <v>888</v>
      </c>
      <c r="C863" s="663" t="s">
        <v>122</v>
      </c>
      <c r="D863" s="665" t="s">
        <v>14116</v>
      </c>
      <c r="E863" s="663" t="s">
        <v>9663</v>
      </c>
      <c r="F863" s="401"/>
      <c r="G863" s="401"/>
    </row>
    <row r="864" spans="1:7" ht="15">
      <c r="A864" s="664">
        <v>91360</v>
      </c>
      <c r="B864" s="663" t="s">
        <v>889</v>
      </c>
      <c r="C864" s="663" t="s">
        <v>122</v>
      </c>
      <c r="D864" s="665" t="s">
        <v>14117</v>
      </c>
      <c r="E864" s="663" t="s">
        <v>9663</v>
      </c>
      <c r="F864" s="401"/>
      <c r="G864" s="401"/>
    </row>
    <row r="865" spans="1:7" ht="15">
      <c r="A865" s="664">
        <v>91361</v>
      </c>
      <c r="B865" s="663" t="s">
        <v>890</v>
      </c>
      <c r="C865" s="663" t="s">
        <v>122</v>
      </c>
      <c r="D865" s="665" t="s">
        <v>6502</v>
      </c>
      <c r="E865" s="663" t="s">
        <v>9663</v>
      </c>
      <c r="F865" s="401"/>
      <c r="G865" s="401"/>
    </row>
    <row r="866" spans="1:7" ht="15">
      <c r="A866" s="664">
        <v>91367</v>
      </c>
      <c r="B866" s="663" t="s">
        <v>891</v>
      </c>
      <c r="C866" s="663" t="s">
        <v>122</v>
      </c>
      <c r="D866" s="665" t="s">
        <v>14118</v>
      </c>
      <c r="E866" s="663" t="s">
        <v>9663</v>
      </c>
      <c r="F866" s="401"/>
      <c r="G866" s="401"/>
    </row>
    <row r="867" spans="1:7" ht="15">
      <c r="A867" s="664">
        <v>91368</v>
      </c>
      <c r="B867" s="663" t="s">
        <v>892</v>
      </c>
      <c r="C867" s="663" t="s">
        <v>122</v>
      </c>
      <c r="D867" s="665" t="s">
        <v>5806</v>
      </c>
      <c r="E867" s="663" t="s">
        <v>9663</v>
      </c>
      <c r="F867" s="401"/>
      <c r="G867" s="401"/>
    </row>
    <row r="868" spans="1:7" ht="15">
      <c r="A868" s="664">
        <v>91369</v>
      </c>
      <c r="B868" s="663" t="s">
        <v>893</v>
      </c>
      <c r="C868" s="663" t="s">
        <v>122</v>
      </c>
      <c r="D868" s="665" t="s">
        <v>12913</v>
      </c>
      <c r="E868" s="663" t="s">
        <v>9663</v>
      </c>
      <c r="F868" s="401"/>
      <c r="G868" s="401"/>
    </row>
    <row r="869" spans="1:7" ht="15">
      <c r="A869" s="664">
        <v>91375</v>
      </c>
      <c r="B869" s="663" t="s">
        <v>894</v>
      </c>
      <c r="C869" s="663" t="s">
        <v>122</v>
      </c>
      <c r="D869" s="665" t="s">
        <v>8927</v>
      </c>
      <c r="E869" s="663" t="s">
        <v>9663</v>
      </c>
      <c r="F869" s="401"/>
      <c r="G869" s="401"/>
    </row>
    <row r="870" spans="1:7" ht="15">
      <c r="A870" s="664">
        <v>91376</v>
      </c>
      <c r="B870" s="663" t="s">
        <v>895</v>
      </c>
      <c r="C870" s="663" t="s">
        <v>122</v>
      </c>
      <c r="D870" s="665" t="s">
        <v>14084</v>
      </c>
      <c r="E870" s="663" t="s">
        <v>9663</v>
      </c>
      <c r="F870" s="401"/>
      <c r="G870" s="401"/>
    </row>
    <row r="871" spans="1:7" ht="15">
      <c r="A871" s="664">
        <v>91377</v>
      </c>
      <c r="B871" s="663" t="s">
        <v>896</v>
      </c>
      <c r="C871" s="663" t="s">
        <v>122</v>
      </c>
      <c r="D871" s="665" t="s">
        <v>6181</v>
      </c>
      <c r="E871" s="663" t="s">
        <v>9663</v>
      </c>
      <c r="F871" s="401"/>
      <c r="G871" s="401"/>
    </row>
    <row r="872" spans="1:7" ht="15">
      <c r="A872" s="664">
        <v>91380</v>
      </c>
      <c r="B872" s="663" t="s">
        <v>897</v>
      </c>
      <c r="C872" s="663" t="s">
        <v>122</v>
      </c>
      <c r="D872" s="665" t="s">
        <v>8962</v>
      </c>
      <c r="E872" s="663" t="s">
        <v>9663</v>
      </c>
      <c r="F872" s="401"/>
      <c r="G872" s="401"/>
    </row>
    <row r="873" spans="1:7" ht="15">
      <c r="A873" s="664">
        <v>91381</v>
      </c>
      <c r="B873" s="663" t="s">
        <v>898</v>
      </c>
      <c r="C873" s="663" t="s">
        <v>122</v>
      </c>
      <c r="D873" s="665" t="s">
        <v>12598</v>
      </c>
      <c r="E873" s="663" t="s">
        <v>9663</v>
      </c>
      <c r="F873" s="401"/>
      <c r="G873" s="401"/>
    </row>
    <row r="874" spans="1:7" ht="15">
      <c r="A874" s="664">
        <v>91382</v>
      </c>
      <c r="B874" s="663" t="s">
        <v>899</v>
      </c>
      <c r="C874" s="663" t="s">
        <v>122</v>
      </c>
      <c r="D874" s="665" t="s">
        <v>4368</v>
      </c>
      <c r="E874" s="663" t="s">
        <v>9663</v>
      </c>
      <c r="F874" s="401"/>
      <c r="G874" s="401"/>
    </row>
    <row r="875" spans="1:7" ht="15">
      <c r="A875" s="664">
        <v>91383</v>
      </c>
      <c r="B875" s="663" t="s">
        <v>900</v>
      </c>
      <c r="C875" s="663" t="s">
        <v>122</v>
      </c>
      <c r="D875" s="665" t="s">
        <v>14119</v>
      </c>
      <c r="E875" s="663" t="s">
        <v>9663</v>
      </c>
      <c r="F875" s="401"/>
      <c r="G875" s="401"/>
    </row>
    <row r="876" spans="1:7" ht="15">
      <c r="A876" s="664">
        <v>91384</v>
      </c>
      <c r="B876" s="663" t="s">
        <v>901</v>
      </c>
      <c r="C876" s="663" t="s">
        <v>122</v>
      </c>
      <c r="D876" s="665" t="s">
        <v>14120</v>
      </c>
      <c r="E876" s="663" t="s">
        <v>9663</v>
      </c>
      <c r="F876" s="401"/>
      <c r="G876" s="401"/>
    </row>
    <row r="877" spans="1:7" ht="15">
      <c r="A877" s="664">
        <v>91390</v>
      </c>
      <c r="B877" s="663" t="s">
        <v>902</v>
      </c>
      <c r="C877" s="663" t="s">
        <v>122</v>
      </c>
      <c r="D877" s="665" t="s">
        <v>8964</v>
      </c>
      <c r="E877" s="663" t="s">
        <v>9663</v>
      </c>
      <c r="F877" s="401"/>
      <c r="G877" s="401"/>
    </row>
    <row r="878" spans="1:7" ht="15">
      <c r="A878" s="664">
        <v>91391</v>
      </c>
      <c r="B878" s="663" t="s">
        <v>903</v>
      </c>
      <c r="C878" s="663" t="s">
        <v>122</v>
      </c>
      <c r="D878" s="665" t="s">
        <v>14121</v>
      </c>
      <c r="E878" s="663" t="s">
        <v>9663</v>
      </c>
      <c r="F878" s="401"/>
      <c r="G878" s="401"/>
    </row>
    <row r="879" spans="1:7" ht="15">
      <c r="A879" s="664">
        <v>91392</v>
      </c>
      <c r="B879" s="663" t="s">
        <v>904</v>
      </c>
      <c r="C879" s="663" t="s">
        <v>122</v>
      </c>
      <c r="D879" s="665" t="s">
        <v>14122</v>
      </c>
      <c r="E879" s="663" t="s">
        <v>9663</v>
      </c>
      <c r="F879" s="401"/>
      <c r="G879" s="401"/>
    </row>
    <row r="880" spans="1:7" ht="15">
      <c r="A880" s="664">
        <v>91396</v>
      </c>
      <c r="B880" s="663" t="s">
        <v>905</v>
      </c>
      <c r="C880" s="663" t="s">
        <v>122</v>
      </c>
      <c r="D880" s="665" t="s">
        <v>14123</v>
      </c>
      <c r="E880" s="663" t="s">
        <v>9663</v>
      </c>
      <c r="F880" s="401"/>
      <c r="G880" s="401"/>
    </row>
    <row r="881" spans="1:7" ht="15">
      <c r="A881" s="664">
        <v>91397</v>
      </c>
      <c r="B881" s="663" t="s">
        <v>906</v>
      </c>
      <c r="C881" s="663" t="s">
        <v>122</v>
      </c>
      <c r="D881" s="665" t="s">
        <v>12573</v>
      </c>
      <c r="E881" s="663" t="s">
        <v>9663</v>
      </c>
      <c r="F881" s="401"/>
      <c r="G881" s="401"/>
    </row>
    <row r="882" spans="1:7" ht="15">
      <c r="A882" s="664">
        <v>91398</v>
      </c>
      <c r="B882" s="663" t="s">
        <v>907</v>
      </c>
      <c r="C882" s="663" t="s">
        <v>122</v>
      </c>
      <c r="D882" s="665" t="s">
        <v>6350</v>
      </c>
      <c r="E882" s="663" t="s">
        <v>9663</v>
      </c>
      <c r="F882" s="401"/>
      <c r="G882" s="401"/>
    </row>
    <row r="883" spans="1:7" ht="15">
      <c r="A883" s="664">
        <v>91402</v>
      </c>
      <c r="B883" s="663" t="s">
        <v>908</v>
      </c>
      <c r="C883" s="663" t="s">
        <v>122</v>
      </c>
      <c r="D883" s="665" t="s">
        <v>5120</v>
      </c>
      <c r="E883" s="663" t="s">
        <v>9663</v>
      </c>
      <c r="F883" s="401"/>
      <c r="G883" s="401"/>
    </row>
    <row r="884" spans="1:7" ht="15">
      <c r="A884" s="664">
        <v>91466</v>
      </c>
      <c r="B884" s="663" t="s">
        <v>909</v>
      </c>
      <c r="C884" s="663" t="s">
        <v>122</v>
      </c>
      <c r="D884" s="665" t="s">
        <v>4359</v>
      </c>
      <c r="E884" s="663" t="s">
        <v>9663</v>
      </c>
      <c r="F884" s="401"/>
      <c r="G884" s="401"/>
    </row>
    <row r="885" spans="1:7" ht="15">
      <c r="A885" s="664">
        <v>91467</v>
      </c>
      <c r="B885" s="663" t="s">
        <v>910</v>
      </c>
      <c r="C885" s="663" t="s">
        <v>122</v>
      </c>
      <c r="D885" s="665" t="s">
        <v>13999</v>
      </c>
      <c r="E885" s="663" t="s">
        <v>9663</v>
      </c>
      <c r="F885" s="401"/>
      <c r="G885" s="401"/>
    </row>
    <row r="886" spans="1:7" ht="15">
      <c r="A886" s="664">
        <v>91468</v>
      </c>
      <c r="B886" s="663" t="s">
        <v>911</v>
      </c>
      <c r="C886" s="663" t="s">
        <v>122</v>
      </c>
      <c r="D886" s="665" t="s">
        <v>14124</v>
      </c>
      <c r="E886" s="663" t="s">
        <v>9663</v>
      </c>
      <c r="F886" s="401"/>
      <c r="G886" s="401"/>
    </row>
    <row r="887" spans="1:7" ht="15">
      <c r="A887" s="664">
        <v>91469</v>
      </c>
      <c r="B887" s="663" t="s">
        <v>912</v>
      </c>
      <c r="C887" s="663" t="s">
        <v>122</v>
      </c>
      <c r="D887" s="665" t="s">
        <v>6664</v>
      </c>
      <c r="E887" s="663" t="s">
        <v>9663</v>
      </c>
      <c r="F887" s="401"/>
      <c r="G887" s="401"/>
    </row>
    <row r="888" spans="1:7" ht="15">
      <c r="A888" s="664">
        <v>91484</v>
      </c>
      <c r="B888" s="663" t="s">
        <v>913</v>
      </c>
      <c r="C888" s="663" t="s">
        <v>122</v>
      </c>
      <c r="D888" s="665" t="s">
        <v>8832</v>
      </c>
      <c r="E888" s="663" t="s">
        <v>9663</v>
      </c>
      <c r="F888" s="401"/>
      <c r="G888" s="401"/>
    </row>
    <row r="889" spans="1:7" ht="15">
      <c r="A889" s="664">
        <v>91485</v>
      </c>
      <c r="B889" s="663" t="s">
        <v>914</v>
      </c>
      <c r="C889" s="663" t="s">
        <v>122</v>
      </c>
      <c r="D889" s="665" t="s">
        <v>14125</v>
      </c>
      <c r="E889" s="663" t="s">
        <v>9663</v>
      </c>
      <c r="F889" s="401"/>
      <c r="G889" s="401"/>
    </row>
    <row r="890" spans="1:7" ht="15">
      <c r="A890" s="664">
        <v>91529</v>
      </c>
      <c r="B890" s="663" t="s">
        <v>915</v>
      </c>
      <c r="C890" s="663" t="s">
        <v>122</v>
      </c>
      <c r="D890" s="665" t="s">
        <v>4139</v>
      </c>
      <c r="E890" s="663" t="s">
        <v>9663</v>
      </c>
      <c r="F890" s="401"/>
      <c r="G890" s="401"/>
    </row>
    <row r="891" spans="1:7" ht="15">
      <c r="A891" s="664">
        <v>91530</v>
      </c>
      <c r="B891" s="663" t="s">
        <v>916</v>
      </c>
      <c r="C891" s="663" t="s">
        <v>122</v>
      </c>
      <c r="D891" s="665" t="s">
        <v>4229</v>
      </c>
      <c r="E891" s="663" t="s">
        <v>9663</v>
      </c>
      <c r="F891" s="401"/>
      <c r="G891" s="401"/>
    </row>
    <row r="892" spans="1:7" ht="15">
      <c r="A892" s="664">
        <v>91531</v>
      </c>
      <c r="B892" s="663" t="s">
        <v>917</v>
      </c>
      <c r="C892" s="663" t="s">
        <v>122</v>
      </c>
      <c r="D892" s="665" t="s">
        <v>6385</v>
      </c>
      <c r="E892" s="663" t="s">
        <v>9663</v>
      </c>
      <c r="F892" s="401"/>
      <c r="G892" s="401"/>
    </row>
    <row r="893" spans="1:7" ht="15">
      <c r="A893" s="664">
        <v>91532</v>
      </c>
      <c r="B893" s="663" t="s">
        <v>918</v>
      </c>
      <c r="C893" s="663" t="s">
        <v>122</v>
      </c>
      <c r="D893" s="665" t="s">
        <v>7319</v>
      </c>
      <c r="E893" s="663" t="s">
        <v>9663</v>
      </c>
      <c r="F893" s="401"/>
      <c r="G893" s="401"/>
    </row>
    <row r="894" spans="1:7" ht="15">
      <c r="A894" s="664">
        <v>91629</v>
      </c>
      <c r="B894" s="663" t="s">
        <v>919</v>
      </c>
      <c r="C894" s="663" t="s">
        <v>122</v>
      </c>
      <c r="D894" s="665" t="s">
        <v>14126</v>
      </c>
      <c r="E894" s="663" t="s">
        <v>9663</v>
      </c>
      <c r="F894" s="401"/>
      <c r="G894" s="401"/>
    </row>
    <row r="895" spans="1:7" ht="15">
      <c r="A895" s="664">
        <v>91630</v>
      </c>
      <c r="B895" s="663" t="s">
        <v>920</v>
      </c>
      <c r="C895" s="663" t="s">
        <v>122</v>
      </c>
      <c r="D895" s="665" t="s">
        <v>12410</v>
      </c>
      <c r="E895" s="663" t="s">
        <v>9663</v>
      </c>
      <c r="F895" s="401"/>
      <c r="G895" s="401"/>
    </row>
    <row r="896" spans="1:7" ht="15">
      <c r="A896" s="664">
        <v>91631</v>
      </c>
      <c r="B896" s="663" t="s">
        <v>921</v>
      </c>
      <c r="C896" s="663" t="s">
        <v>122</v>
      </c>
      <c r="D896" s="665" t="s">
        <v>6725</v>
      </c>
      <c r="E896" s="663" t="s">
        <v>9663</v>
      </c>
      <c r="F896" s="401"/>
      <c r="G896" s="401"/>
    </row>
    <row r="897" spans="1:7" ht="15">
      <c r="A897" s="664">
        <v>91632</v>
      </c>
      <c r="B897" s="663" t="s">
        <v>922</v>
      </c>
      <c r="C897" s="663" t="s">
        <v>122</v>
      </c>
      <c r="D897" s="665" t="s">
        <v>12930</v>
      </c>
      <c r="E897" s="663" t="s">
        <v>9663</v>
      </c>
      <c r="F897" s="401"/>
      <c r="G897" s="401"/>
    </row>
    <row r="898" spans="1:7" ht="15">
      <c r="A898" s="664">
        <v>91633</v>
      </c>
      <c r="B898" s="663" t="s">
        <v>923</v>
      </c>
      <c r="C898" s="663" t="s">
        <v>122</v>
      </c>
      <c r="D898" s="665" t="s">
        <v>14127</v>
      </c>
      <c r="E898" s="663" t="s">
        <v>9663</v>
      </c>
      <c r="F898" s="401"/>
      <c r="G898" s="401"/>
    </row>
    <row r="899" spans="1:7" ht="15">
      <c r="A899" s="664">
        <v>91640</v>
      </c>
      <c r="B899" s="663" t="s">
        <v>924</v>
      </c>
      <c r="C899" s="663" t="s">
        <v>122</v>
      </c>
      <c r="D899" s="665" t="s">
        <v>13418</v>
      </c>
      <c r="E899" s="663" t="s">
        <v>9663</v>
      </c>
      <c r="F899" s="401"/>
      <c r="G899" s="401"/>
    </row>
    <row r="900" spans="1:7" ht="15">
      <c r="A900" s="664">
        <v>91641</v>
      </c>
      <c r="B900" s="663" t="s">
        <v>925</v>
      </c>
      <c r="C900" s="663" t="s">
        <v>122</v>
      </c>
      <c r="D900" s="665" t="s">
        <v>3749</v>
      </c>
      <c r="E900" s="663" t="s">
        <v>9663</v>
      </c>
      <c r="F900" s="401"/>
      <c r="G900" s="401"/>
    </row>
    <row r="901" spans="1:7" ht="15">
      <c r="A901" s="664">
        <v>91642</v>
      </c>
      <c r="B901" s="663" t="s">
        <v>926</v>
      </c>
      <c r="C901" s="663" t="s">
        <v>122</v>
      </c>
      <c r="D901" s="665" t="s">
        <v>12629</v>
      </c>
      <c r="E901" s="663" t="s">
        <v>9663</v>
      </c>
      <c r="F901" s="401"/>
      <c r="G901" s="401"/>
    </row>
    <row r="902" spans="1:7" ht="15">
      <c r="A902" s="664">
        <v>91643</v>
      </c>
      <c r="B902" s="663" t="s">
        <v>927</v>
      </c>
      <c r="C902" s="663" t="s">
        <v>122</v>
      </c>
      <c r="D902" s="665" t="s">
        <v>14128</v>
      </c>
      <c r="E902" s="663" t="s">
        <v>9663</v>
      </c>
      <c r="F902" s="401"/>
      <c r="G902" s="401"/>
    </row>
    <row r="903" spans="1:7" ht="15">
      <c r="A903" s="664">
        <v>91644</v>
      </c>
      <c r="B903" s="663" t="s">
        <v>928</v>
      </c>
      <c r="C903" s="663" t="s">
        <v>122</v>
      </c>
      <c r="D903" s="665" t="s">
        <v>14129</v>
      </c>
      <c r="E903" s="663" t="s">
        <v>9663</v>
      </c>
      <c r="F903" s="401"/>
      <c r="G903" s="401"/>
    </row>
    <row r="904" spans="1:7" ht="15">
      <c r="A904" s="664">
        <v>91688</v>
      </c>
      <c r="B904" s="663" t="s">
        <v>929</v>
      </c>
      <c r="C904" s="663" t="s">
        <v>122</v>
      </c>
      <c r="D904" s="665" t="s">
        <v>6922</v>
      </c>
      <c r="E904" s="663" t="s">
        <v>9663</v>
      </c>
      <c r="F904" s="401"/>
      <c r="G904" s="401"/>
    </row>
    <row r="905" spans="1:7" ht="15">
      <c r="A905" s="664">
        <v>91689</v>
      </c>
      <c r="B905" s="663" t="s">
        <v>930</v>
      </c>
      <c r="C905" s="663" t="s">
        <v>122</v>
      </c>
      <c r="D905" s="665" t="s">
        <v>9010</v>
      </c>
      <c r="E905" s="663" t="s">
        <v>9663</v>
      </c>
      <c r="F905" s="401"/>
      <c r="G905" s="401"/>
    </row>
    <row r="906" spans="1:7" ht="15">
      <c r="A906" s="664">
        <v>91690</v>
      </c>
      <c r="B906" s="663" t="s">
        <v>931</v>
      </c>
      <c r="C906" s="663" t="s">
        <v>122</v>
      </c>
      <c r="D906" s="665" t="s">
        <v>4226</v>
      </c>
      <c r="E906" s="663" t="s">
        <v>9663</v>
      </c>
      <c r="F906" s="401"/>
      <c r="G906" s="401"/>
    </row>
    <row r="907" spans="1:7" ht="15">
      <c r="A907" s="664">
        <v>91691</v>
      </c>
      <c r="B907" s="663" t="s">
        <v>932</v>
      </c>
      <c r="C907" s="663" t="s">
        <v>122</v>
      </c>
      <c r="D907" s="665" t="s">
        <v>5308</v>
      </c>
      <c r="E907" s="663" t="s">
        <v>9663</v>
      </c>
      <c r="F907" s="401"/>
      <c r="G907" s="401"/>
    </row>
    <row r="908" spans="1:7" ht="15">
      <c r="A908" s="664">
        <v>92040</v>
      </c>
      <c r="B908" s="663" t="s">
        <v>933</v>
      </c>
      <c r="C908" s="663" t="s">
        <v>122</v>
      </c>
      <c r="D908" s="665" t="s">
        <v>14130</v>
      </c>
      <c r="E908" s="663" t="s">
        <v>9663</v>
      </c>
      <c r="F908" s="401"/>
      <c r="G908" s="401"/>
    </row>
    <row r="909" spans="1:7" ht="15">
      <c r="A909" s="664">
        <v>92041</v>
      </c>
      <c r="B909" s="663" t="s">
        <v>934</v>
      </c>
      <c r="C909" s="663" t="s">
        <v>122</v>
      </c>
      <c r="D909" s="665" t="s">
        <v>4138</v>
      </c>
      <c r="E909" s="663" t="s">
        <v>9663</v>
      </c>
      <c r="F909" s="401"/>
      <c r="G909" s="401"/>
    </row>
    <row r="910" spans="1:7" ht="15">
      <c r="A910" s="664">
        <v>92042</v>
      </c>
      <c r="B910" s="663" t="s">
        <v>935</v>
      </c>
      <c r="C910" s="663" t="s">
        <v>122</v>
      </c>
      <c r="D910" s="665" t="s">
        <v>13908</v>
      </c>
      <c r="E910" s="663" t="s">
        <v>9663</v>
      </c>
      <c r="F910" s="401"/>
      <c r="G910" s="401"/>
    </row>
    <row r="911" spans="1:7" ht="15">
      <c r="A911" s="664">
        <v>92101</v>
      </c>
      <c r="B911" s="663" t="s">
        <v>936</v>
      </c>
      <c r="C911" s="663" t="s">
        <v>122</v>
      </c>
      <c r="D911" s="665" t="s">
        <v>14131</v>
      </c>
      <c r="E911" s="663" t="s">
        <v>9663</v>
      </c>
      <c r="F911" s="401"/>
      <c r="G911" s="401"/>
    </row>
    <row r="912" spans="1:7" ht="15">
      <c r="A912" s="664">
        <v>92102</v>
      </c>
      <c r="B912" s="663" t="s">
        <v>937</v>
      </c>
      <c r="C912" s="663" t="s">
        <v>122</v>
      </c>
      <c r="D912" s="665" t="s">
        <v>4005</v>
      </c>
      <c r="E912" s="663" t="s">
        <v>9663</v>
      </c>
      <c r="F912" s="401"/>
      <c r="G912" s="401"/>
    </row>
    <row r="913" spans="1:7" ht="15">
      <c r="A913" s="664">
        <v>92103</v>
      </c>
      <c r="B913" s="663" t="s">
        <v>938</v>
      </c>
      <c r="C913" s="663" t="s">
        <v>122</v>
      </c>
      <c r="D913" s="665" t="s">
        <v>4434</v>
      </c>
      <c r="E913" s="663" t="s">
        <v>9663</v>
      </c>
      <c r="F913" s="401"/>
      <c r="G913" s="401"/>
    </row>
    <row r="914" spans="1:7" ht="15">
      <c r="A914" s="664">
        <v>92104</v>
      </c>
      <c r="B914" s="663" t="s">
        <v>939</v>
      </c>
      <c r="C914" s="663" t="s">
        <v>122</v>
      </c>
      <c r="D914" s="665" t="s">
        <v>14132</v>
      </c>
      <c r="E914" s="663" t="s">
        <v>9663</v>
      </c>
      <c r="F914" s="401"/>
      <c r="G914" s="401"/>
    </row>
    <row r="915" spans="1:7" ht="15">
      <c r="A915" s="664">
        <v>92105</v>
      </c>
      <c r="B915" s="663" t="s">
        <v>9220</v>
      </c>
      <c r="C915" s="663" t="s">
        <v>122</v>
      </c>
      <c r="D915" s="665" t="s">
        <v>14027</v>
      </c>
      <c r="E915" s="663" t="s">
        <v>9663</v>
      </c>
      <c r="F915" s="401"/>
      <c r="G915" s="401"/>
    </row>
    <row r="916" spans="1:7" ht="15">
      <c r="A916" s="664">
        <v>92108</v>
      </c>
      <c r="B916" s="663" t="s">
        <v>940</v>
      </c>
      <c r="C916" s="663" t="s">
        <v>122</v>
      </c>
      <c r="D916" s="665" t="s">
        <v>4743</v>
      </c>
      <c r="E916" s="663" t="s">
        <v>9663</v>
      </c>
      <c r="F916" s="401"/>
      <c r="G916" s="401"/>
    </row>
    <row r="917" spans="1:7" ht="15">
      <c r="A917" s="664">
        <v>92109</v>
      </c>
      <c r="B917" s="663" t="s">
        <v>941</v>
      </c>
      <c r="C917" s="663" t="s">
        <v>122</v>
      </c>
      <c r="D917" s="665" t="s">
        <v>4229</v>
      </c>
      <c r="E917" s="663" t="s">
        <v>9663</v>
      </c>
      <c r="F917" s="401"/>
      <c r="G917" s="401"/>
    </row>
    <row r="918" spans="1:7" ht="15">
      <c r="A918" s="664">
        <v>92110</v>
      </c>
      <c r="B918" s="663" t="s">
        <v>942</v>
      </c>
      <c r="C918" s="663" t="s">
        <v>122</v>
      </c>
      <c r="D918" s="665" t="s">
        <v>14133</v>
      </c>
      <c r="E918" s="663" t="s">
        <v>9663</v>
      </c>
      <c r="F918" s="401"/>
      <c r="G918" s="401"/>
    </row>
    <row r="919" spans="1:7" ht="15">
      <c r="A919" s="664">
        <v>92111</v>
      </c>
      <c r="B919" s="663" t="s">
        <v>943</v>
      </c>
      <c r="C919" s="663" t="s">
        <v>122</v>
      </c>
      <c r="D919" s="665" t="s">
        <v>14041</v>
      </c>
      <c r="E919" s="663" t="s">
        <v>9663</v>
      </c>
      <c r="F919" s="401"/>
      <c r="G919" s="401"/>
    </row>
    <row r="920" spans="1:7" ht="15">
      <c r="A920" s="664">
        <v>92114</v>
      </c>
      <c r="B920" s="663" t="s">
        <v>944</v>
      </c>
      <c r="C920" s="663" t="s">
        <v>122</v>
      </c>
      <c r="D920" s="665" t="s">
        <v>6922</v>
      </c>
      <c r="E920" s="663" t="s">
        <v>9663</v>
      </c>
      <c r="F920" s="401"/>
      <c r="G920" s="401"/>
    </row>
    <row r="921" spans="1:7" ht="15">
      <c r="A921" s="664">
        <v>92115</v>
      </c>
      <c r="B921" s="663" t="s">
        <v>945</v>
      </c>
      <c r="C921" s="663" t="s">
        <v>122</v>
      </c>
      <c r="D921" s="665" t="s">
        <v>9010</v>
      </c>
      <c r="E921" s="663" t="s">
        <v>9663</v>
      </c>
      <c r="F921" s="401"/>
      <c r="G921" s="401"/>
    </row>
    <row r="922" spans="1:7" ht="15">
      <c r="A922" s="664">
        <v>92116</v>
      </c>
      <c r="B922" s="663" t="s">
        <v>946</v>
      </c>
      <c r="C922" s="663" t="s">
        <v>122</v>
      </c>
      <c r="D922" s="665" t="s">
        <v>14134</v>
      </c>
      <c r="E922" s="663" t="s">
        <v>9663</v>
      </c>
      <c r="F922" s="401"/>
      <c r="G922" s="401"/>
    </row>
    <row r="923" spans="1:7" ht="15">
      <c r="A923" s="664">
        <v>92133</v>
      </c>
      <c r="B923" s="663" t="s">
        <v>947</v>
      </c>
      <c r="C923" s="663" t="s">
        <v>122</v>
      </c>
      <c r="D923" s="665" t="s">
        <v>12841</v>
      </c>
      <c r="E923" s="663" t="s">
        <v>9663</v>
      </c>
      <c r="F923" s="401"/>
      <c r="G923" s="401"/>
    </row>
    <row r="924" spans="1:7" ht="15">
      <c r="A924" s="664">
        <v>92134</v>
      </c>
      <c r="B924" s="663" t="s">
        <v>948</v>
      </c>
      <c r="C924" s="663" t="s">
        <v>122</v>
      </c>
      <c r="D924" s="665" t="s">
        <v>3728</v>
      </c>
      <c r="E924" s="663" t="s">
        <v>9663</v>
      </c>
      <c r="F924" s="401"/>
      <c r="G924" s="401"/>
    </row>
    <row r="925" spans="1:7" ht="15">
      <c r="A925" s="664">
        <v>92135</v>
      </c>
      <c r="B925" s="663" t="s">
        <v>949</v>
      </c>
      <c r="C925" s="663" t="s">
        <v>122</v>
      </c>
      <c r="D925" s="665" t="s">
        <v>3983</v>
      </c>
      <c r="E925" s="663" t="s">
        <v>9663</v>
      </c>
      <c r="F925" s="401"/>
      <c r="G925" s="401"/>
    </row>
    <row r="926" spans="1:7" ht="15">
      <c r="A926" s="664">
        <v>92136</v>
      </c>
      <c r="B926" s="663" t="s">
        <v>950</v>
      </c>
      <c r="C926" s="663" t="s">
        <v>122</v>
      </c>
      <c r="D926" s="665" t="s">
        <v>14135</v>
      </c>
      <c r="E926" s="663" t="s">
        <v>9663</v>
      </c>
      <c r="F926" s="401"/>
      <c r="G926" s="401"/>
    </row>
    <row r="927" spans="1:7" ht="15">
      <c r="A927" s="664">
        <v>92137</v>
      </c>
      <c r="B927" s="663" t="s">
        <v>951</v>
      </c>
      <c r="C927" s="663" t="s">
        <v>122</v>
      </c>
      <c r="D927" s="665" t="s">
        <v>14136</v>
      </c>
      <c r="E927" s="663" t="s">
        <v>9663</v>
      </c>
      <c r="F927" s="401"/>
      <c r="G927" s="401"/>
    </row>
    <row r="928" spans="1:7" ht="15">
      <c r="A928" s="664">
        <v>92140</v>
      </c>
      <c r="B928" s="663" t="s">
        <v>952</v>
      </c>
      <c r="C928" s="663" t="s">
        <v>122</v>
      </c>
      <c r="D928" s="665" t="s">
        <v>14137</v>
      </c>
      <c r="E928" s="663" t="s">
        <v>9663</v>
      </c>
      <c r="F928" s="401"/>
      <c r="G928" s="401"/>
    </row>
    <row r="929" spans="1:7" ht="15">
      <c r="A929" s="664">
        <v>92141</v>
      </c>
      <c r="B929" s="663" t="s">
        <v>953</v>
      </c>
      <c r="C929" s="663" t="s">
        <v>122</v>
      </c>
      <c r="D929" s="665" t="s">
        <v>4136</v>
      </c>
      <c r="E929" s="663" t="s">
        <v>9663</v>
      </c>
      <c r="F929" s="401"/>
      <c r="G929" s="401"/>
    </row>
    <row r="930" spans="1:7" ht="15">
      <c r="A930" s="664">
        <v>92142</v>
      </c>
      <c r="B930" s="663" t="s">
        <v>954</v>
      </c>
      <c r="C930" s="663" t="s">
        <v>122</v>
      </c>
      <c r="D930" s="665" t="s">
        <v>4231</v>
      </c>
      <c r="E930" s="663" t="s">
        <v>9663</v>
      </c>
      <c r="F930" s="401"/>
      <c r="G930" s="401"/>
    </row>
    <row r="931" spans="1:7" ht="15">
      <c r="A931" s="664">
        <v>92143</v>
      </c>
      <c r="B931" s="663" t="s">
        <v>955</v>
      </c>
      <c r="C931" s="663" t="s">
        <v>122</v>
      </c>
      <c r="D931" s="665" t="s">
        <v>5027</v>
      </c>
      <c r="E931" s="663" t="s">
        <v>9663</v>
      </c>
      <c r="F931" s="401"/>
      <c r="G931" s="401"/>
    </row>
    <row r="932" spans="1:7" ht="15">
      <c r="A932" s="664">
        <v>92144</v>
      </c>
      <c r="B932" s="663" t="s">
        <v>956</v>
      </c>
      <c r="C932" s="663" t="s">
        <v>122</v>
      </c>
      <c r="D932" s="665" t="s">
        <v>12717</v>
      </c>
      <c r="E932" s="663" t="s">
        <v>9663</v>
      </c>
      <c r="F932" s="401"/>
      <c r="G932" s="401"/>
    </row>
    <row r="933" spans="1:7" ht="15">
      <c r="A933" s="664">
        <v>92237</v>
      </c>
      <c r="B933" s="663" t="s">
        <v>957</v>
      </c>
      <c r="C933" s="663" t="s">
        <v>122</v>
      </c>
      <c r="D933" s="665" t="s">
        <v>14138</v>
      </c>
      <c r="E933" s="663" t="s">
        <v>9663</v>
      </c>
      <c r="F933" s="401"/>
      <c r="G933" s="401"/>
    </row>
    <row r="934" spans="1:7" ht="15">
      <c r="A934" s="664">
        <v>92238</v>
      </c>
      <c r="B934" s="663" t="s">
        <v>958</v>
      </c>
      <c r="C934" s="663" t="s">
        <v>122</v>
      </c>
      <c r="D934" s="665" t="s">
        <v>14139</v>
      </c>
      <c r="E934" s="663" t="s">
        <v>9663</v>
      </c>
      <c r="F934" s="401"/>
      <c r="G934" s="401"/>
    </row>
    <row r="935" spans="1:7" ht="15">
      <c r="A935" s="664">
        <v>92239</v>
      </c>
      <c r="B935" s="663" t="s">
        <v>959</v>
      </c>
      <c r="C935" s="663" t="s">
        <v>122</v>
      </c>
      <c r="D935" s="665" t="s">
        <v>4669</v>
      </c>
      <c r="E935" s="663" t="s">
        <v>9663</v>
      </c>
      <c r="F935" s="401"/>
      <c r="G935" s="401"/>
    </row>
    <row r="936" spans="1:7" ht="15">
      <c r="A936" s="664">
        <v>92240</v>
      </c>
      <c r="B936" s="663" t="s">
        <v>960</v>
      </c>
      <c r="C936" s="663" t="s">
        <v>122</v>
      </c>
      <c r="D936" s="665" t="s">
        <v>14140</v>
      </c>
      <c r="E936" s="663" t="s">
        <v>9663</v>
      </c>
      <c r="F936" s="401"/>
      <c r="G936" s="401"/>
    </row>
    <row r="937" spans="1:7" ht="15">
      <c r="A937" s="664">
        <v>92241</v>
      </c>
      <c r="B937" s="663" t="s">
        <v>961</v>
      </c>
      <c r="C937" s="663" t="s">
        <v>122</v>
      </c>
      <c r="D937" s="665" t="s">
        <v>14141</v>
      </c>
      <c r="E937" s="663" t="s">
        <v>9663</v>
      </c>
      <c r="F937" s="401"/>
      <c r="G937" s="401"/>
    </row>
    <row r="938" spans="1:7" ht="15">
      <c r="A938" s="664">
        <v>92712</v>
      </c>
      <c r="B938" s="663" t="s">
        <v>962</v>
      </c>
      <c r="C938" s="663" t="s">
        <v>122</v>
      </c>
      <c r="D938" s="665" t="s">
        <v>4231</v>
      </c>
      <c r="E938" s="663" t="s">
        <v>9663</v>
      </c>
      <c r="F938" s="401"/>
      <c r="G938" s="401"/>
    </row>
    <row r="939" spans="1:7" ht="15">
      <c r="A939" s="664">
        <v>92713</v>
      </c>
      <c r="B939" s="663" t="s">
        <v>963</v>
      </c>
      <c r="C939" s="663" t="s">
        <v>122</v>
      </c>
      <c r="D939" s="665" t="s">
        <v>6907</v>
      </c>
      <c r="E939" s="663" t="s">
        <v>9663</v>
      </c>
      <c r="F939" s="401"/>
      <c r="G939" s="401"/>
    </row>
    <row r="940" spans="1:7" ht="15">
      <c r="A940" s="664">
        <v>92714</v>
      </c>
      <c r="B940" s="663" t="s">
        <v>964</v>
      </c>
      <c r="C940" s="663" t="s">
        <v>122</v>
      </c>
      <c r="D940" s="665" t="s">
        <v>12861</v>
      </c>
      <c r="E940" s="663" t="s">
        <v>9663</v>
      </c>
      <c r="F940" s="401"/>
      <c r="G940" s="401"/>
    </row>
    <row r="941" spans="1:7" ht="15">
      <c r="A941" s="664">
        <v>92715</v>
      </c>
      <c r="B941" s="663" t="s">
        <v>965</v>
      </c>
      <c r="C941" s="663" t="s">
        <v>122</v>
      </c>
      <c r="D941" s="665" t="s">
        <v>14142</v>
      </c>
      <c r="E941" s="663" t="s">
        <v>9663</v>
      </c>
      <c r="F941" s="401"/>
      <c r="G941" s="401"/>
    </row>
    <row r="942" spans="1:7" ht="15">
      <c r="A942" s="664">
        <v>92956</v>
      </c>
      <c r="B942" s="663" t="s">
        <v>966</v>
      </c>
      <c r="C942" s="663" t="s">
        <v>122</v>
      </c>
      <c r="D942" s="665" t="s">
        <v>4592</v>
      </c>
      <c r="E942" s="663" t="s">
        <v>9663</v>
      </c>
      <c r="F942" s="401"/>
      <c r="G942" s="401"/>
    </row>
    <row r="943" spans="1:7" ht="15">
      <c r="A943" s="664">
        <v>92957</v>
      </c>
      <c r="B943" s="663" t="s">
        <v>967</v>
      </c>
      <c r="C943" s="663" t="s">
        <v>122</v>
      </c>
      <c r="D943" s="665" t="s">
        <v>6119</v>
      </c>
      <c r="E943" s="663" t="s">
        <v>9663</v>
      </c>
      <c r="F943" s="401"/>
      <c r="G943" s="401"/>
    </row>
    <row r="944" spans="1:7" ht="15">
      <c r="A944" s="664">
        <v>92958</v>
      </c>
      <c r="B944" s="663" t="s">
        <v>968</v>
      </c>
      <c r="C944" s="663" t="s">
        <v>122</v>
      </c>
      <c r="D944" s="665" t="s">
        <v>14143</v>
      </c>
      <c r="E944" s="663" t="s">
        <v>9663</v>
      </c>
      <c r="F944" s="401"/>
      <c r="G944" s="401"/>
    </row>
    <row r="945" spans="1:7" ht="15">
      <c r="A945" s="664">
        <v>92959</v>
      </c>
      <c r="B945" s="663" t="s">
        <v>969</v>
      </c>
      <c r="C945" s="663" t="s">
        <v>122</v>
      </c>
      <c r="D945" s="665" t="s">
        <v>14144</v>
      </c>
      <c r="E945" s="663" t="s">
        <v>9663</v>
      </c>
      <c r="F945" s="401"/>
      <c r="G945" s="401"/>
    </row>
    <row r="946" spans="1:7" ht="15">
      <c r="A946" s="664">
        <v>92963</v>
      </c>
      <c r="B946" s="663" t="s">
        <v>970</v>
      </c>
      <c r="C946" s="663" t="s">
        <v>122</v>
      </c>
      <c r="D946" s="665" t="s">
        <v>14145</v>
      </c>
      <c r="E946" s="663" t="s">
        <v>9663</v>
      </c>
      <c r="F946" s="401"/>
      <c r="G946" s="401"/>
    </row>
    <row r="947" spans="1:7" ht="15">
      <c r="A947" s="664">
        <v>92964</v>
      </c>
      <c r="B947" s="663" t="s">
        <v>971</v>
      </c>
      <c r="C947" s="663" t="s">
        <v>122</v>
      </c>
      <c r="D947" s="665" t="s">
        <v>8929</v>
      </c>
      <c r="E947" s="663" t="s">
        <v>9663</v>
      </c>
      <c r="F947" s="401"/>
      <c r="G947" s="401"/>
    </row>
    <row r="948" spans="1:7" ht="15">
      <c r="A948" s="664">
        <v>92965</v>
      </c>
      <c r="B948" s="663" t="s">
        <v>972</v>
      </c>
      <c r="C948" s="663" t="s">
        <v>122</v>
      </c>
      <c r="D948" s="665" t="s">
        <v>4173</v>
      </c>
      <c r="E948" s="663" t="s">
        <v>9663</v>
      </c>
      <c r="F948" s="401"/>
      <c r="G948" s="401"/>
    </row>
    <row r="949" spans="1:7" ht="15">
      <c r="A949" s="664">
        <v>93220</v>
      </c>
      <c r="B949" s="663" t="s">
        <v>973</v>
      </c>
      <c r="C949" s="663" t="s">
        <v>122</v>
      </c>
      <c r="D949" s="665" t="s">
        <v>14146</v>
      </c>
      <c r="E949" s="663" t="s">
        <v>9663</v>
      </c>
      <c r="F949" s="401"/>
      <c r="G949" s="401"/>
    </row>
    <row r="950" spans="1:7" ht="15">
      <c r="A950" s="664">
        <v>93221</v>
      </c>
      <c r="B950" s="663" t="s">
        <v>974</v>
      </c>
      <c r="C950" s="663" t="s">
        <v>122</v>
      </c>
      <c r="D950" s="665" t="s">
        <v>14147</v>
      </c>
      <c r="E950" s="663" t="s">
        <v>9663</v>
      </c>
      <c r="F950" s="401"/>
      <c r="G950" s="401"/>
    </row>
    <row r="951" spans="1:7" ht="15">
      <c r="A951" s="664">
        <v>93222</v>
      </c>
      <c r="B951" s="663" t="s">
        <v>975</v>
      </c>
      <c r="C951" s="663" t="s">
        <v>122</v>
      </c>
      <c r="D951" s="665" t="s">
        <v>14148</v>
      </c>
      <c r="E951" s="663" t="s">
        <v>9663</v>
      </c>
      <c r="F951" s="401"/>
      <c r="G951" s="401"/>
    </row>
    <row r="952" spans="1:7" ht="15">
      <c r="A952" s="664">
        <v>93223</v>
      </c>
      <c r="B952" s="663" t="s">
        <v>976</v>
      </c>
      <c r="C952" s="663" t="s">
        <v>122</v>
      </c>
      <c r="D952" s="665" t="s">
        <v>14149</v>
      </c>
      <c r="E952" s="663" t="s">
        <v>9663</v>
      </c>
      <c r="F952" s="401"/>
      <c r="G952" s="401"/>
    </row>
    <row r="953" spans="1:7" ht="15">
      <c r="A953" s="664">
        <v>93229</v>
      </c>
      <c r="B953" s="663" t="s">
        <v>977</v>
      </c>
      <c r="C953" s="663" t="s">
        <v>122</v>
      </c>
      <c r="D953" s="665" t="s">
        <v>4137</v>
      </c>
      <c r="E953" s="663" t="s">
        <v>9663</v>
      </c>
      <c r="F953" s="401"/>
      <c r="G953" s="401"/>
    </row>
    <row r="954" spans="1:7" ht="15">
      <c r="A954" s="664">
        <v>93230</v>
      </c>
      <c r="B954" s="663" t="s">
        <v>978</v>
      </c>
      <c r="C954" s="663" t="s">
        <v>122</v>
      </c>
      <c r="D954" s="665" t="s">
        <v>14009</v>
      </c>
      <c r="E954" s="663" t="s">
        <v>9663</v>
      </c>
      <c r="F954" s="401"/>
      <c r="G954" s="401"/>
    </row>
    <row r="955" spans="1:7" ht="15">
      <c r="A955" s="664">
        <v>93231</v>
      </c>
      <c r="B955" s="663" t="s">
        <v>979</v>
      </c>
      <c r="C955" s="663" t="s">
        <v>122</v>
      </c>
      <c r="D955" s="665" t="s">
        <v>7901</v>
      </c>
      <c r="E955" s="663" t="s">
        <v>9663</v>
      </c>
      <c r="F955" s="401"/>
      <c r="G955" s="401"/>
    </row>
    <row r="956" spans="1:7" ht="15">
      <c r="A956" s="664">
        <v>93232</v>
      </c>
      <c r="B956" s="663" t="s">
        <v>980</v>
      </c>
      <c r="C956" s="663" t="s">
        <v>122</v>
      </c>
      <c r="D956" s="665" t="s">
        <v>14150</v>
      </c>
      <c r="E956" s="663" t="s">
        <v>9663</v>
      </c>
      <c r="F956" s="401"/>
      <c r="G956" s="401"/>
    </row>
    <row r="957" spans="1:7" ht="15">
      <c r="A957" s="664">
        <v>93235</v>
      </c>
      <c r="B957" s="663" t="s">
        <v>981</v>
      </c>
      <c r="C957" s="663" t="s">
        <v>122</v>
      </c>
      <c r="D957" s="665" t="s">
        <v>3721</v>
      </c>
      <c r="E957" s="663" t="s">
        <v>9663</v>
      </c>
      <c r="F957" s="401"/>
      <c r="G957" s="401"/>
    </row>
    <row r="958" spans="1:7" ht="15">
      <c r="A958" s="664">
        <v>93238</v>
      </c>
      <c r="B958" s="663" t="s">
        <v>982</v>
      </c>
      <c r="C958" s="663" t="s">
        <v>122</v>
      </c>
      <c r="D958" s="665" t="s">
        <v>4482</v>
      </c>
      <c r="E958" s="663" t="s">
        <v>9663</v>
      </c>
      <c r="F958" s="401"/>
      <c r="G958" s="401"/>
    </row>
    <row r="959" spans="1:7" ht="15">
      <c r="A959" s="664">
        <v>93239</v>
      </c>
      <c r="B959" s="663" t="s">
        <v>983</v>
      </c>
      <c r="C959" s="663" t="s">
        <v>122</v>
      </c>
      <c r="D959" s="665" t="s">
        <v>12567</v>
      </c>
      <c r="E959" s="663" t="s">
        <v>9663</v>
      </c>
      <c r="F959" s="401"/>
      <c r="G959" s="401"/>
    </row>
    <row r="960" spans="1:7" ht="15">
      <c r="A960" s="664">
        <v>93240</v>
      </c>
      <c r="B960" s="663" t="s">
        <v>984</v>
      </c>
      <c r="C960" s="663" t="s">
        <v>122</v>
      </c>
      <c r="D960" s="665" t="s">
        <v>14151</v>
      </c>
      <c r="E960" s="663" t="s">
        <v>9663</v>
      </c>
      <c r="F960" s="401"/>
      <c r="G960" s="401"/>
    </row>
    <row r="961" spans="1:7" ht="15">
      <c r="A961" s="664">
        <v>93267</v>
      </c>
      <c r="B961" s="663" t="s">
        <v>985</v>
      </c>
      <c r="C961" s="663" t="s">
        <v>122</v>
      </c>
      <c r="D961" s="665" t="s">
        <v>8920</v>
      </c>
      <c r="E961" s="663" t="s">
        <v>9663</v>
      </c>
      <c r="F961" s="401"/>
      <c r="G961" s="401"/>
    </row>
    <row r="962" spans="1:7" ht="15">
      <c r="A962" s="664">
        <v>93269</v>
      </c>
      <c r="B962" s="663" t="s">
        <v>986</v>
      </c>
      <c r="C962" s="663" t="s">
        <v>122</v>
      </c>
      <c r="D962" s="665" t="s">
        <v>6664</v>
      </c>
      <c r="E962" s="663" t="s">
        <v>9663</v>
      </c>
      <c r="F962" s="401"/>
      <c r="G962" s="401"/>
    </row>
    <row r="963" spans="1:7" ht="15">
      <c r="A963" s="664">
        <v>93270</v>
      </c>
      <c r="B963" s="663" t="s">
        <v>987</v>
      </c>
      <c r="C963" s="663" t="s">
        <v>122</v>
      </c>
      <c r="D963" s="665" t="s">
        <v>14152</v>
      </c>
      <c r="E963" s="663" t="s">
        <v>9663</v>
      </c>
      <c r="F963" s="401"/>
      <c r="G963" s="401"/>
    </row>
    <row r="964" spans="1:7" ht="15">
      <c r="A964" s="664">
        <v>93271</v>
      </c>
      <c r="B964" s="663" t="s">
        <v>988</v>
      </c>
      <c r="C964" s="663" t="s">
        <v>122</v>
      </c>
      <c r="D964" s="665" t="s">
        <v>5876</v>
      </c>
      <c r="E964" s="663" t="s">
        <v>9663</v>
      </c>
      <c r="F964" s="401"/>
      <c r="G964" s="401"/>
    </row>
    <row r="965" spans="1:7" ht="15">
      <c r="A965" s="664">
        <v>93277</v>
      </c>
      <c r="B965" s="663" t="s">
        <v>989</v>
      </c>
      <c r="C965" s="663" t="s">
        <v>122</v>
      </c>
      <c r="D965" s="665" t="s">
        <v>14005</v>
      </c>
      <c r="E965" s="663" t="s">
        <v>9663</v>
      </c>
      <c r="F965" s="401"/>
      <c r="G965" s="401"/>
    </row>
    <row r="966" spans="1:7" ht="15">
      <c r="A966" s="664">
        <v>93278</v>
      </c>
      <c r="B966" s="663" t="s">
        <v>990</v>
      </c>
      <c r="C966" s="663" t="s">
        <v>122</v>
      </c>
      <c r="D966" s="665" t="s">
        <v>14009</v>
      </c>
      <c r="E966" s="663" t="s">
        <v>9663</v>
      </c>
      <c r="F966" s="401"/>
      <c r="G966" s="401"/>
    </row>
    <row r="967" spans="1:7" ht="15">
      <c r="A967" s="664">
        <v>93279</v>
      </c>
      <c r="B967" s="663" t="s">
        <v>991</v>
      </c>
      <c r="C967" s="663" t="s">
        <v>122</v>
      </c>
      <c r="D967" s="665" t="s">
        <v>6117</v>
      </c>
      <c r="E967" s="663" t="s">
        <v>9663</v>
      </c>
      <c r="F967" s="401"/>
      <c r="G967" s="401"/>
    </row>
    <row r="968" spans="1:7" ht="15">
      <c r="A968" s="664">
        <v>93280</v>
      </c>
      <c r="B968" s="663" t="s">
        <v>992</v>
      </c>
      <c r="C968" s="663" t="s">
        <v>122</v>
      </c>
      <c r="D968" s="665" t="s">
        <v>4136</v>
      </c>
      <c r="E968" s="663" t="s">
        <v>9663</v>
      </c>
      <c r="F968" s="401"/>
      <c r="G968" s="401"/>
    </row>
    <row r="969" spans="1:7" ht="15">
      <c r="A969" s="664">
        <v>93283</v>
      </c>
      <c r="B969" s="663" t="s">
        <v>993</v>
      </c>
      <c r="C969" s="663" t="s">
        <v>122</v>
      </c>
      <c r="D969" s="665" t="s">
        <v>14153</v>
      </c>
      <c r="E969" s="663" t="s">
        <v>9663</v>
      </c>
      <c r="F969" s="401"/>
      <c r="G969" s="401"/>
    </row>
    <row r="970" spans="1:7" ht="15">
      <c r="A970" s="664">
        <v>93284</v>
      </c>
      <c r="B970" s="663" t="s">
        <v>994</v>
      </c>
      <c r="C970" s="663" t="s">
        <v>122</v>
      </c>
      <c r="D970" s="665" t="s">
        <v>6602</v>
      </c>
      <c r="E970" s="663" t="s">
        <v>9663</v>
      </c>
      <c r="F970" s="401"/>
      <c r="G970" s="401"/>
    </row>
    <row r="971" spans="1:7" ht="15">
      <c r="A971" s="664">
        <v>93285</v>
      </c>
      <c r="B971" s="663" t="s">
        <v>995</v>
      </c>
      <c r="C971" s="663" t="s">
        <v>122</v>
      </c>
      <c r="D971" s="665" t="s">
        <v>14154</v>
      </c>
      <c r="E971" s="663" t="s">
        <v>9663</v>
      </c>
      <c r="F971" s="401"/>
      <c r="G971" s="401"/>
    </row>
    <row r="972" spans="1:7" ht="15">
      <c r="A972" s="664">
        <v>93286</v>
      </c>
      <c r="B972" s="663" t="s">
        <v>996</v>
      </c>
      <c r="C972" s="663" t="s">
        <v>122</v>
      </c>
      <c r="D972" s="665" t="s">
        <v>12641</v>
      </c>
      <c r="E972" s="663" t="s">
        <v>9663</v>
      </c>
      <c r="F972" s="401"/>
      <c r="G972" s="401"/>
    </row>
    <row r="973" spans="1:7" ht="15">
      <c r="A973" s="664">
        <v>93296</v>
      </c>
      <c r="B973" s="663" t="s">
        <v>997</v>
      </c>
      <c r="C973" s="663" t="s">
        <v>122</v>
      </c>
      <c r="D973" s="665" t="s">
        <v>5126</v>
      </c>
      <c r="E973" s="663" t="s">
        <v>9663</v>
      </c>
      <c r="F973" s="401"/>
      <c r="G973" s="401"/>
    </row>
    <row r="974" spans="1:7" ht="15">
      <c r="A974" s="664">
        <v>93397</v>
      </c>
      <c r="B974" s="663" t="s">
        <v>998</v>
      </c>
      <c r="C974" s="663" t="s">
        <v>122</v>
      </c>
      <c r="D974" s="665" t="s">
        <v>14126</v>
      </c>
      <c r="E974" s="663" t="s">
        <v>9663</v>
      </c>
      <c r="F974" s="401"/>
      <c r="G974" s="401"/>
    </row>
    <row r="975" spans="1:7" ht="15">
      <c r="A975" s="664">
        <v>93398</v>
      </c>
      <c r="B975" s="663" t="s">
        <v>999</v>
      </c>
      <c r="C975" s="663" t="s">
        <v>122</v>
      </c>
      <c r="D975" s="665" t="s">
        <v>12410</v>
      </c>
      <c r="E975" s="663" t="s">
        <v>9663</v>
      </c>
      <c r="F975" s="401"/>
      <c r="G975" s="401"/>
    </row>
    <row r="976" spans="1:7" ht="15">
      <c r="A976" s="664">
        <v>93399</v>
      </c>
      <c r="B976" s="663" t="s">
        <v>1000</v>
      </c>
      <c r="C976" s="663" t="s">
        <v>122</v>
      </c>
      <c r="D976" s="665" t="s">
        <v>6725</v>
      </c>
      <c r="E976" s="663" t="s">
        <v>9663</v>
      </c>
      <c r="F976" s="401"/>
      <c r="G976" s="401"/>
    </row>
    <row r="977" spans="1:7" ht="15">
      <c r="A977" s="664">
        <v>93400</v>
      </c>
      <c r="B977" s="663" t="s">
        <v>1001</v>
      </c>
      <c r="C977" s="663" t="s">
        <v>122</v>
      </c>
      <c r="D977" s="665" t="s">
        <v>12930</v>
      </c>
      <c r="E977" s="663" t="s">
        <v>9663</v>
      </c>
      <c r="F977" s="401"/>
      <c r="G977" s="401"/>
    </row>
    <row r="978" spans="1:7" ht="15">
      <c r="A978" s="664">
        <v>93401</v>
      </c>
      <c r="B978" s="663" t="s">
        <v>1002</v>
      </c>
      <c r="C978" s="663" t="s">
        <v>122</v>
      </c>
      <c r="D978" s="665" t="s">
        <v>13999</v>
      </c>
      <c r="E978" s="663" t="s">
        <v>9663</v>
      </c>
      <c r="F978" s="401"/>
      <c r="G978" s="401"/>
    </row>
    <row r="979" spans="1:7" ht="15">
      <c r="A979" s="664">
        <v>93404</v>
      </c>
      <c r="B979" s="663" t="s">
        <v>10551</v>
      </c>
      <c r="C979" s="663" t="s">
        <v>122</v>
      </c>
      <c r="D979" s="665" t="s">
        <v>14155</v>
      </c>
      <c r="E979" s="663" t="s">
        <v>9663</v>
      </c>
      <c r="F979" s="401"/>
      <c r="G979" s="401"/>
    </row>
    <row r="980" spans="1:7" ht="15">
      <c r="A980" s="664">
        <v>93405</v>
      </c>
      <c r="B980" s="663" t="s">
        <v>10552</v>
      </c>
      <c r="C980" s="663" t="s">
        <v>122</v>
      </c>
      <c r="D980" s="665" t="s">
        <v>14133</v>
      </c>
      <c r="E980" s="663" t="s">
        <v>9663</v>
      </c>
      <c r="F980" s="401"/>
      <c r="G980" s="401"/>
    </row>
    <row r="981" spans="1:7" ht="15">
      <c r="A981" s="664">
        <v>93406</v>
      </c>
      <c r="B981" s="663" t="s">
        <v>10553</v>
      </c>
      <c r="C981" s="663" t="s">
        <v>122</v>
      </c>
      <c r="D981" s="665" t="s">
        <v>7752</v>
      </c>
      <c r="E981" s="663" t="s">
        <v>9663</v>
      </c>
      <c r="F981" s="401"/>
      <c r="G981" s="401"/>
    </row>
    <row r="982" spans="1:7" ht="15">
      <c r="A982" s="664">
        <v>93407</v>
      </c>
      <c r="B982" s="663" t="s">
        <v>10554</v>
      </c>
      <c r="C982" s="663" t="s">
        <v>122</v>
      </c>
      <c r="D982" s="665" t="s">
        <v>8905</v>
      </c>
      <c r="E982" s="663" t="s">
        <v>9663</v>
      </c>
      <c r="F982" s="401"/>
      <c r="G982" s="401"/>
    </row>
    <row r="983" spans="1:7" ht="15">
      <c r="A983" s="664">
        <v>93411</v>
      </c>
      <c r="B983" s="663" t="s">
        <v>1003</v>
      </c>
      <c r="C983" s="663" t="s">
        <v>122</v>
      </c>
      <c r="D983" s="665" t="s">
        <v>3682</v>
      </c>
      <c r="E983" s="663" t="s">
        <v>9663</v>
      </c>
      <c r="F983" s="401"/>
      <c r="G983" s="401"/>
    </row>
    <row r="984" spans="1:7" ht="15">
      <c r="A984" s="664">
        <v>93412</v>
      </c>
      <c r="B984" s="663" t="s">
        <v>1004</v>
      </c>
      <c r="C984" s="663" t="s">
        <v>122</v>
      </c>
      <c r="D984" s="665" t="s">
        <v>14009</v>
      </c>
      <c r="E984" s="663" t="s">
        <v>9663</v>
      </c>
      <c r="F984" s="401"/>
      <c r="G984" s="401"/>
    </row>
    <row r="985" spans="1:7" ht="15">
      <c r="A985" s="664">
        <v>93413</v>
      </c>
      <c r="B985" s="663" t="s">
        <v>1005</v>
      </c>
      <c r="C985" s="663" t="s">
        <v>122</v>
      </c>
      <c r="D985" s="665" t="s">
        <v>14156</v>
      </c>
      <c r="E985" s="663" t="s">
        <v>9663</v>
      </c>
      <c r="F985" s="401"/>
      <c r="G985" s="401"/>
    </row>
    <row r="986" spans="1:7" ht="15">
      <c r="A986" s="664">
        <v>93414</v>
      </c>
      <c r="B986" s="663" t="s">
        <v>1006</v>
      </c>
      <c r="C986" s="663" t="s">
        <v>122</v>
      </c>
      <c r="D986" s="665" t="s">
        <v>14157</v>
      </c>
      <c r="E986" s="663" t="s">
        <v>9663</v>
      </c>
      <c r="F986" s="401"/>
      <c r="G986" s="401"/>
    </row>
    <row r="987" spans="1:7" ht="15">
      <c r="A987" s="664">
        <v>93417</v>
      </c>
      <c r="B987" s="663" t="s">
        <v>1007</v>
      </c>
      <c r="C987" s="663" t="s">
        <v>122</v>
      </c>
      <c r="D987" s="665" t="s">
        <v>4296</v>
      </c>
      <c r="E987" s="663" t="s">
        <v>9663</v>
      </c>
      <c r="F987" s="401"/>
      <c r="G987" s="401"/>
    </row>
    <row r="988" spans="1:7" ht="15">
      <c r="A988" s="664">
        <v>93418</v>
      </c>
      <c r="B988" s="663" t="s">
        <v>1008</v>
      </c>
      <c r="C988" s="663" t="s">
        <v>122</v>
      </c>
      <c r="D988" s="665" t="s">
        <v>4136</v>
      </c>
      <c r="E988" s="663" t="s">
        <v>9663</v>
      </c>
      <c r="F988" s="401"/>
      <c r="G988" s="401"/>
    </row>
    <row r="989" spans="1:7" ht="15">
      <c r="A989" s="664">
        <v>93419</v>
      </c>
      <c r="B989" s="663" t="s">
        <v>1009</v>
      </c>
      <c r="C989" s="663" t="s">
        <v>122</v>
      </c>
      <c r="D989" s="665" t="s">
        <v>5329</v>
      </c>
      <c r="E989" s="663" t="s">
        <v>9663</v>
      </c>
      <c r="F989" s="401"/>
      <c r="G989" s="401"/>
    </row>
    <row r="990" spans="1:7" ht="15">
      <c r="A990" s="664">
        <v>93420</v>
      </c>
      <c r="B990" s="663" t="s">
        <v>1010</v>
      </c>
      <c r="C990" s="663" t="s">
        <v>122</v>
      </c>
      <c r="D990" s="665" t="s">
        <v>14158</v>
      </c>
      <c r="E990" s="663" t="s">
        <v>9663</v>
      </c>
      <c r="F990" s="401"/>
      <c r="G990" s="401"/>
    </row>
    <row r="991" spans="1:7" ht="15">
      <c r="A991" s="664">
        <v>93423</v>
      </c>
      <c r="B991" s="663" t="s">
        <v>1011</v>
      </c>
      <c r="C991" s="663" t="s">
        <v>122</v>
      </c>
      <c r="D991" s="665" t="s">
        <v>13951</v>
      </c>
      <c r="E991" s="663" t="s">
        <v>9663</v>
      </c>
      <c r="F991" s="401"/>
      <c r="G991" s="401"/>
    </row>
    <row r="992" spans="1:7" ht="15">
      <c r="A992" s="664">
        <v>93424</v>
      </c>
      <c r="B992" s="663" t="s">
        <v>1012</v>
      </c>
      <c r="C992" s="663" t="s">
        <v>122</v>
      </c>
      <c r="D992" s="665" t="s">
        <v>14159</v>
      </c>
      <c r="E992" s="663" t="s">
        <v>9663</v>
      </c>
      <c r="F992" s="401"/>
      <c r="G992" s="401"/>
    </row>
    <row r="993" spans="1:7" ht="15">
      <c r="A993" s="664">
        <v>93425</v>
      </c>
      <c r="B993" s="663" t="s">
        <v>1013</v>
      </c>
      <c r="C993" s="663" t="s">
        <v>122</v>
      </c>
      <c r="D993" s="665" t="s">
        <v>8815</v>
      </c>
      <c r="E993" s="663" t="s">
        <v>9663</v>
      </c>
      <c r="F993" s="401"/>
      <c r="G993" s="401"/>
    </row>
    <row r="994" spans="1:7" ht="15">
      <c r="A994" s="664">
        <v>93426</v>
      </c>
      <c r="B994" s="663" t="s">
        <v>1014</v>
      </c>
      <c r="C994" s="663" t="s">
        <v>122</v>
      </c>
      <c r="D994" s="665" t="s">
        <v>14160</v>
      </c>
      <c r="E994" s="663" t="s">
        <v>9663</v>
      </c>
      <c r="F994" s="401"/>
      <c r="G994" s="401"/>
    </row>
    <row r="995" spans="1:7" ht="15">
      <c r="A995" s="664">
        <v>93429</v>
      </c>
      <c r="B995" s="663" t="s">
        <v>1015</v>
      </c>
      <c r="C995" s="663" t="s">
        <v>122</v>
      </c>
      <c r="D995" s="665" t="s">
        <v>14161</v>
      </c>
      <c r="E995" s="663" t="s">
        <v>9663</v>
      </c>
      <c r="F995" s="401"/>
      <c r="G995" s="401"/>
    </row>
    <row r="996" spans="1:7" ht="15">
      <c r="A996" s="664">
        <v>93430</v>
      </c>
      <c r="B996" s="663" t="s">
        <v>1016</v>
      </c>
      <c r="C996" s="663" t="s">
        <v>122</v>
      </c>
      <c r="D996" s="665" t="s">
        <v>9165</v>
      </c>
      <c r="E996" s="663" t="s">
        <v>9663</v>
      </c>
      <c r="F996" s="401"/>
      <c r="G996" s="401"/>
    </row>
    <row r="997" spans="1:7" ht="15">
      <c r="A997" s="664">
        <v>93431</v>
      </c>
      <c r="B997" s="663" t="s">
        <v>1017</v>
      </c>
      <c r="C997" s="663" t="s">
        <v>122</v>
      </c>
      <c r="D997" s="665" t="s">
        <v>14162</v>
      </c>
      <c r="E997" s="663" t="s">
        <v>9663</v>
      </c>
      <c r="F997" s="401"/>
      <c r="G997" s="401"/>
    </row>
    <row r="998" spans="1:7" ht="15">
      <c r="A998" s="664">
        <v>93432</v>
      </c>
      <c r="B998" s="663" t="s">
        <v>1018</v>
      </c>
      <c r="C998" s="663" t="s">
        <v>122</v>
      </c>
      <c r="D998" s="665" t="s">
        <v>14163</v>
      </c>
      <c r="E998" s="663" t="s">
        <v>9663</v>
      </c>
      <c r="F998" s="401"/>
      <c r="G998" s="401"/>
    </row>
    <row r="999" spans="1:7" ht="15">
      <c r="A999" s="664">
        <v>93435</v>
      </c>
      <c r="B999" s="663" t="s">
        <v>1019</v>
      </c>
      <c r="C999" s="663" t="s">
        <v>122</v>
      </c>
      <c r="D999" s="665" t="s">
        <v>14164</v>
      </c>
      <c r="E999" s="663" t="s">
        <v>9663</v>
      </c>
      <c r="F999" s="401"/>
      <c r="G999" s="401"/>
    </row>
    <row r="1000" spans="1:7" ht="15">
      <c r="A1000" s="664">
        <v>93436</v>
      </c>
      <c r="B1000" s="663" t="s">
        <v>1020</v>
      </c>
      <c r="C1000" s="663" t="s">
        <v>122</v>
      </c>
      <c r="D1000" s="665" t="s">
        <v>9115</v>
      </c>
      <c r="E1000" s="663" t="s">
        <v>9663</v>
      </c>
      <c r="F1000" s="401"/>
      <c r="G1000" s="401"/>
    </row>
    <row r="1001" spans="1:7" ht="15">
      <c r="A1001" s="664">
        <v>93437</v>
      </c>
      <c r="B1001" s="663" t="s">
        <v>1021</v>
      </c>
      <c r="C1001" s="663" t="s">
        <v>122</v>
      </c>
      <c r="D1001" s="665" t="s">
        <v>3741</v>
      </c>
      <c r="E1001" s="663" t="s">
        <v>9663</v>
      </c>
      <c r="F1001" s="401"/>
      <c r="G1001" s="401"/>
    </row>
    <row r="1002" spans="1:7" ht="15">
      <c r="A1002" s="664">
        <v>93438</v>
      </c>
      <c r="B1002" s="663" t="s">
        <v>1022</v>
      </c>
      <c r="C1002" s="663" t="s">
        <v>122</v>
      </c>
      <c r="D1002" s="665" t="s">
        <v>12704</v>
      </c>
      <c r="E1002" s="663" t="s">
        <v>9663</v>
      </c>
      <c r="F1002" s="401"/>
      <c r="G1002" s="401"/>
    </row>
    <row r="1003" spans="1:7" ht="15">
      <c r="A1003" s="664">
        <v>95114</v>
      </c>
      <c r="B1003" s="663" t="s">
        <v>1023</v>
      </c>
      <c r="C1003" s="663" t="s">
        <v>122</v>
      </c>
      <c r="D1003" s="665" t="s">
        <v>14165</v>
      </c>
      <c r="E1003" s="663" t="s">
        <v>9663</v>
      </c>
      <c r="F1003" s="401"/>
      <c r="G1003" s="401"/>
    </row>
    <row r="1004" spans="1:7" ht="15">
      <c r="A1004" s="664">
        <v>95115</v>
      </c>
      <c r="B1004" s="663" t="s">
        <v>1024</v>
      </c>
      <c r="C1004" s="663" t="s">
        <v>122</v>
      </c>
      <c r="D1004" s="665" t="s">
        <v>8929</v>
      </c>
      <c r="E1004" s="663" t="s">
        <v>9663</v>
      </c>
      <c r="F1004" s="401"/>
      <c r="G1004" s="401"/>
    </row>
    <row r="1005" spans="1:7" ht="15">
      <c r="A1005" s="664">
        <v>95116</v>
      </c>
      <c r="B1005" s="663" t="s">
        <v>1025</v>
      </c>
      <c r="C1005" s="663" t="s">
        <v>122</v>
      </c>
      <c r="D1005" s="665" t="s">
        <v>14166</v>
      </c>
      <c r="E1005" s="663" t="s">
        <v>9663</v>
      </c>
      <c r="F1005" s="401"/>
      <c r="G1005" s="401"/>
    </row>
    <row r="1006" spans="1:7" ht="15">
      <c r="A1006" s="664">
        <v>95117</v>
      </c>
      <c r="B1006" s="663" t="s">
        <v>1026</v>
      </c>
      <c r="C1006" s="663" t="s">
        <v>122</v>
      </c>
      <c r="D1006" s="665" t="s">
        <v>12806</v>
      </c>
      <c r="E1006" s="663" t="s">
        <v>9663</v>
      </c>
      <c r="F1006" s="401"/>
      <c r="G1006" s="401"/>
    </row>
    <row r="1007" spans="1:7" ht="15">
      <c r="A1007" s="664">
        <v>95118</v>
      </c>
      <c r="B1007" s="663" t="s">
        <v>1027</v>
      </c>
      <c r="C1007" s="663" t="s">
        <v>122</v>
      </c>
      <c r="D1007" s="665" t="s">
        <v>14167</v>
      </c>
      <c r="E1007" s="663" t="s">
        <v>9663</v>
      </c>
      <c r="F1007" s="401"/>
      <c r="G1007" s="401"/>
    </row>
    <row r="1008" spans="1:7" ht="15">
      <c r="A1008" s="664">
        <v>95119</v>
      </c>
      <c r="B1008" s="663" t="s">
        <v>1028</v>
      </c>
      <c r="C1008" s="663" t="s">
        <v>122</v>
      </c>
      <c r="D1008" s="665" t="s">
        <v>14168</v>
      </c>
      <c r="E1008" s="663" t="s">
        <v>9663</v>
      </c>
      <c r="F1008" s="401"/>
      <c r="G1008" s="401"/>
    </row>
    <row r="1009" spans="1:7" ht="15">
      <c r="A1009" s="664">
        <v>95120</v>
      </c>
      <c r="B1009" s="663" t="s">
        <v>1029</v>
      </c>
      <c r="C1009" s="663" t="s">
        <v>122</v>
      </c>
      <c r="D1009" s="665" t="s">
        <v>14169</v>
      </c>
      <c r="E1009" s="663" t="s">
        <v>9663</v>
      </c>
      <c r="F1009" s="401"/>
      <c r="G1009" s="401"/>
    </row>
    <row r="1010" spans="1:7" ht="15">
      <c r="A1010" s="664">
        <v>95123</v>
      </c>
      <c r="B1010" s="663" t="s">
        <v>1030</v>
      </c>
      <c r="C1010" s="663" t="s">
        <v>122</v>
      </c>
      <c r="D1010" s="665" t="s">
        <v>6186</v>
      </c>
      <c r="E1010" s="663" t="s">
        <v>9663</v>
      </c>
      <c r="F1010" s="401"/>
      <c r="G1010" s="401"/>
    </row>
    <row r="1011" spans="1:7" ht="15">
      <c r="A1011" s="664">
        <v>95124</v>
      </c>
      <c r="B1011" s="663" t="s">
        <v>1031</v>
      </c>
      <c r="C1011" s="663" t="s">
        <v>122</v>
      </c>
      <c r="D1011" s="665" t="s">
        <v>3706</v>
      </c>
      <c r="E1011" s="663" t="s">
        <v>9663</v>
      </c>
      <c r="F1011" s="401"/>
      <c r="G1011" s="401"/>
    </row>
    <row r="1012" spans="1:7" ht="15">
      <c r="A1012" s="664">
        <v>95125</v>
      </c>
      <c r="B1012" s="663" t="s">
        <v>1032</v>
      </c>
      <c r="C1012" s="663" t="s">
        <v>122</v>
      </c>
      <c r="D1012" s="665" t="s">
        <v>14170</v>
      </c>
      <c r="E1012" s="663" t="s">
        <v>9663</v>
      </c>
      <c r="F1012" s="401"/>
      <c r="G1012" s="401"/>
    </row>
    <row r="1013" spans="1:7" ht="15">
      <c r="A1013" s="664">
        <v>95126</v>
      </c>
      <c r="B1013" s="663" t="s">
        <v>1033</v>
      </c>
      <c r="C1013" s="663" t="s">
        <v>122</v>
      </c>
      <c r="D1013" s="665" t="s">
        <v>14171</v>
      </c>
      <c r="E1013" s="663" t="s">
        <v>9663</v>
      </c>
      <c r="F1013" s="401"/>
      <c r="G1013" s="401"/>
    </row>
    <row r="1014" spans="1:7" ht="15">
      <c r="A1014" s="664">
        <v>95129</v>
      </c>
      <c r="B1014" s="663" t="s">
        <v>1034</v>
      </c>
      <c r="C1014" s="663" t="s">
        <v>122</v>
      </c>
      <c r="D1014" s="665" t="s">
        <v>14172</v>
      </c>
      <c r="E1014" s="663" t="s">
        <v>9663</v>
      </c>
      <c r="F1014" s="401"/>
      <c r="G1014" s="401"/>
    </row>
    <row r="1015" spans="1:7" ht="15">
      <c r="A1015" s="664">
        <v>95130</v>
      </c>
      <c r="B1015" s="663" t="s">
        <v>1035</v>
      </c>
      <c r="C1015" s="663" t="s">
        <v>122</v>
      </c>
      <c r="D1015" s="665" t="s">
        <v>12529</v>
      </c>
      <c r="E1015" s="663" t="s">
        <v>9663</v>
      </c>
      <c r="F1015" s="401"/>
      <c r="G1015" s="401"/>
    </row>
    <row r="1016" spans="1:7" ht="15">
      <c r="A1016" s="664">
        <v>95131</v>
      </c>
      <c r="B1016" s="663" t="s">
        <v>1036</v>
      </c>
      <c r="C1016" s="663" t="s">
        <v>122</v>
      </c>
      <c r="D1016" s="665" t="s">
        <v>8996</v>
      </c>
      <c r="E1016" s="663" t="s">
        <v>9663</v>
      </c>
      <c r="F1016" s="401"/>
      <c r="G1016" s="401"/>
    </row>
    <row r="1017" spans="1:7" ht="15">
      <c r="A1017" s="664">
        <v>95132</v>
      </c>
      <c r="B1017" s="663" t="s">
        <v>1037</v>
      </c>
      <c r="C1017" s="663" t="s">
        <v>122</v>
      </c>
      <c r="D1017" s="665" t="s">
        <v>14173</v>
      </c>
      <c r="E1017" s="663" t="s">
        <v>9663</v>
      </c>
      <c r="F1017" s="401"/>
      <c r="G1017" s="401"/>
    </row>
    <row r="1018" spans="1:7" ht="15">
      <c r="A1018" s="664">
        <v>95136</v>
      </c>
      <c r="B1018" s="663" t="s">
        <v>1038</v>
      </c>
      <c r="C1018" s="663" t="s">
        <v>122</v>
      </c>
      <c r="D1018" s="665" t="s">
        <v>14009</v>
      </c>
      <c r="E1018" s="663" t="s">
        <v>9663</v>
      </c>
      <c r="F1018" s="401"/>
      <c r="G1018" s="401"/>
    </row>
    <row r="1019" spans="1:7" ht="15">
      <c r="A1019" s="664">
        <v>95137</v>
      </c>
      <c r="B1019" s="663" t="s">
        <v>1039</v>
      </c>
      <c r="C1019" s="663" t="s">
        <v>122</v>
      </c>
      <c r="D1019" s="665" t="s">
        <v>9010</v>
      </c>
      <c r="E1019" s="663" t="s">
        <v>9663</v>
      </c>
      <c r="F1019" s="401"/>
      <c r="G1019" s="401"/>
    </row>
    <row r="1020" spans="1:7" ht="15">
      <c r="A1020" s="664">
        <v>95138</v>
      </c>
      <c r="B1020" s="663" t="s">
        <v>1040</v>
      </c>
      <c r="C1020" s="663" t="s">
        <v>122</v>
      </c>
      <c r="D1020" s="665" t="s">
        <v>6907</v>
      </c>
      <c r="E1020" s="663" t="s">
        <v>9663</v>
      </c>
      <c r="F1020" s="401"/>
      <c r="G1020" s="401"/>
    </row>
    <row r="1021" spans="1:7" ht="15">
      <c r="A1021" s="664">
        <v>95208</v>
      </c>
      <c r="B1021" s="663" t="s">
        <v>1041</v>
      </c>
      <c r="C1021" s="663" t="s">
        <v>122</v>
      </c>
      <c r="D1021" s="665" t="s">
        <v>14174</v>
      </c>
      <c r="E1021" s="663" t="s">
        <v>9663</v>
      </c>
      <c r="F1021" s="401"/>
      <c r="G1021" s="401"/>
    </row>
    <row r="1022" spans="1:7" ht="15">
      <c r="A1022" s="664">
        <v>95209</v>
      </c>
      <c r="B1022" s="663" t="s">
        <v>1042</v>
      </c>
      <c r="C1022" s="663" t="s">
        <v>122</v>
      </c>
      <c r="D1022" s="665" t="s">
        <v>14175</v>
      </c>
      <c r="E1022" s="663" t="s">
        <v>9663</v>
      </c>
      <c r="F1022" s="401"/>
      <c r="G1022" s="401"/>
    </row>
    <row r="1023" spans="1:7" ht="15">
      <c r="A1023" s="664">
        <v>95210</v>
      </c>
      <c r="B1023" s="663" t="s">
        <v>1043</v>
      </c>
      <c r="C1023" s="663" t="s">
        <v>122</v>
      </c>
      <c r="D1023" s="665" t="s">
        <v>14176</v>
      </c>
      <c r="E1023" s="663" t="s">
        <v>9663</v>
      </c>
      <c r="F1023" s="401"/>
      <c r="G1023" s="401"/>
    </row>
    <row r="1024" spans="1:7" ht="15">
      <c r="A1024" s="664">
        <v>95211</v>
      </c>
      <c r="B1024" s="663" t="s">
        <v>1044</v>
      </c>
      <c r="C1024" s="663" t="s">
        <v>122</v>
      </c>
      <c r="D1024" s="665" t="s">
        <v>5876</v>
      </c>
      <c r="E1024" s="663" t="s">
        <v>9663</v>
      </c>
      <c r="F1024" s="401"/>
      <c r="G1024" s="401"/>
    </row>
    <row r="1025" spans="1:7" ht="15">
      <c r="A1025" s="664">
        <v>95214</v>
      </c>
      <c r="B1025" s="663" t="s">
        <v>1045</v>
      </c>
      <c r="C1025" s="663" t="s">
        <v>122</v>
      </c>
      <c r="D1025" s="665" t="s">
        <v>14040</v>
      </c>
      <c r="E1025" s="663" t="s">
        <v>9663</v>
      </c>
      <c r="F1025" s="401"/>
      <c r="G1025" s="401"/>
    </row>
    <row r="1026" spans="1:7" ht="15">
      <c r="A1026" s="664">
        <v>95215</v>
      </c>
      <c r="B1026" s="663" t="s">
        <v>1046</v>
      </c>
      <c r="C1026" s="663" t="s">
        <v>122</v>
      </c>
      <c r="D1026" s="665" t="s">
        <v>6907</v>
      </c>
      <c r="E1026" s="663" t="s">
        <v>9663</v>
      </c>
      <c r="F1026" s="401"/>
      <c r="G1026" s="401"/>
    </row>
    <row r="1027" spans="1:7" ht="15">
      <c r="A1027" s="664">
        <v>95216</v>
      </c>
      <c r="B1027" s="663" t="s">
        <v>1047</v>
      </c>
      <c r="C1027" s="663" t="s">
        <v>122</v>
      </c>
      <c r="D1027" s="665" t="s">
        <v>14156</v>
      </c>
      <c r="E1027" s="663" t="s">
        <v>9663</v>
      </c>
      <c r="F1027" s="401"/>
      <c r="G1027" s="401"/>
    </row>
    <row r="1028" spans="1:7" ht="15">
      <c r="A1028" s="664">
        <v>95217</v>
      </c>
      <c r="B1028" s="663" t="s">
        <v>1048</v>
      </c>
      <c r="C1028" s="663" t="s">
        <v>122</v>
      </c>
      <c r="D1028" s="665" t="s">
        <v>4234</v>
      </c>
      <c r="E1028" s="663" t="s">
        <v>9663</v>
      </c>
      <c r="F1028" s="401"/>
      <c r="G1028" s="401"/>
    </row>
    <row r="1029" spans="1:7" ht="15">
      <c r="A1029" s="664">
        <v>95255</v>
      </c>
      <c r="B1029" s="663" t="s">
        <v>1049</v>
      </c>
      <c r="C1029" s="663" t="s">
        <v>122</v>
      </c>
      <c r="D1029" s="665" t="s">
        <v>3902</v>
      </c>
      <c r="E1029" s="663" t="s">
        <v>9663</v>
      </c>
      <c r="F1029" s="401"/>
      <c r="G1029" s="401"/>
    </row>
    <row r="1030" spans="1:7" ht="15">
      <c r="A1030" s="664">
        <v>95256</v>
      </c>
      <c r="B1030" s="663" t="s">
        <v>1050</v>
      </c>
      <c r="C1030" s="663" t="s">
        <v>122</v>
      </c>
      <c r="D1030" s="665" t="s">
        <v>6920</v>
      </c>
      <c r="E1030" s="663" t="s">
        <v>9663</v>
      </c>
      <c r="F1030" s="401"/>
      <c r="G1030" s="401"/>
    </row>
    <row r="1031" spans="1:7" ht="15">
      <c r="A1031" s="664">
        <v>95257</v>
      </c>
      <c r="B1031" s="663" t="s">
        <v>1051</v>
      </c>
      <c r="C1031" s="663" t="s">
        <v>122</v>
      </c>
      <c r="D1031" s="665" t="s">
        <v>4368</v>
      </c>
      <c r="E1031" s="663" t="s">
        <v>9663</v>
      </c>
      <c r="F1031" s="401"/>
      <c r="G1031" s="401"/>
    </row>
    <row r="1032" spans="1:7" ht="15">
      <c r="A1032" s="664">
        <v>95260</v>
      </c>
      <c r="B1032" s="663" t="s">
        <v>1052</v>
      </c>
      <c r="C1032" s="663" t="s">
        <v>122</v>
      </c>
      <c r="D1032" s="665" t="s">
        <v>3726</v>
      </c>
      <c r="E1032" s="663" t="s">
        <v>9663</v>
      </c>
      <c r="F1032" s="401"/>
      <c r="G1032" s="401"/>
    </row>
    <row r="1033" spans="1:7" ht="15">
      <c r="A1033" s="664">
        <v>95261</v>
      </c>
      <c r="B1033" s="663" t="s">
        <v>1053</v>
      </c>
      <c r="C1033" s="663" t="s">
        <v>122</v>
      </c>
      <c r="D1033" s="665" t="s">
        <v>6920</v>
      </c>
      <c r="E1033" s="663" t="s">
        <v>9663</v>
      </c>
      <c r="F1033" s="401"/>
      <c r="G1033" s="401"/>
    </row>
    <row r="1034" spans="1:7" ht="15">
      <c r="A1034" s="664">
        <v>95262</v>
      </c>
      <c r="B1034" s="663" t="s">
        <v>1054</v>
      </c>
      <c r="C1034" s="663" t="s">
        <v>122</v>
      </c>
      <c r="D1034" s="665" t="s">
        <v>4600</v>
      </c>
      <c r="E1034" s="663" t="s">
        <v>9663</v>
      </c>
      <c r="F1034" s="401"/>
      <c r="G1034" s="401"/>
    </row>
    <row r="1035" spans="1:7" ht="15">
      <c r="A1035" s="664">
        <v>95263</v>
      </c>
      <c r="B1035" s="663" t="s">
        <v>1055</v>
      </c>
      <c r="C1035" s="663" t="s">
        <v>122</v>
      </c>
      <c r="D1035" s="665" t="s">
        <v>14177</v>
      </c>
      <c r="E1035" s="663" t="s">
        <v>9663</v>
      </c>
      <c r="F1035" s="401"/>
      <c r="G1035" s="401"/>
    </row>
    <row r="1036" spans="1:7" ht="15">
      <c r="A1036" s="664">
        <v>95266</v>
      </c>
      <c r="B1036" s="663" t="s">
        <v>1056</v>
      </c>
      <c r="C1036" s="663" t="s">
        <v>122</v>
      </c>
      <c r="D1036" s="665" t="s">
        <v>6119</v>
      </c>
      <c r="E1036" s="663" t="s">
        <v>9663</v>
      </c>
      <c r="F1036" s="401"/>
      <c r="G1036" s="401"/>
    </row>
    <row r="1037" spans="1:7" ht="15">
      <c r="A1037" s="664">
        <v>95267</v>
      </c>
      <c r="B1037" s="663" t="s">
        <v>1057</v>
      </c>
      <c r="C1037" s="663" t="s">
        <v>122</v>
      </c>
      <c r="D1037" s="665" t="s">
        <v>9000</v>
      </c>
      <c r="E1037" s="663" t="s">
        <v>9663</v>
      </c>
      <c r="F1037" s="401"/>
      <c r="G1037" s="401"/>
    </row>
    <row r="1038" spans="1:7" ht="15">
      <c r="A1038" s="664">
        <v>95268</v>
      </c>
      <c r="B1038" s="663" t="s">
        <v>1058</v>
      </c>
      <c r="C1038" s="663" t="s">
        <v>122</v>
      </c>
      <c r="D1038" s="665" t="s">
        <v>4842</v>
      </c>
      <c r="E1038" s="663" t="s">
        <v>9663</v>
      </c>
      <c r="F1038" s="401"/>
      <c r="G1038" s="401"/>
    </row>
    <row r="1039" spans="1:7" ht="15">
      <c r="A1039" s="664">
        <v>95269</v>
      </c>
      <c r="B1039" s="663" t="s">
        <v>1059</v>
      </c>
      <c r="C1039" s="663" t="s">
        <v>122</v>
      </c>
      <c r="D1039" s="665" t="s">
        <v>14150</v>
      </c>
      <c r="E1039" s="663" t="s">
        <v>9663</v>
      </c>
      <c r="F1039" s="401"/>
      <c r="G1039" s="401"/>
    </row>
    <row r="1040" spans="1:7" ht="15">
      <c r="A1040" s="664">
        <v>95272</v>
      </c>
      <c r="B1040" s="663" t="s">
        <v>1060</v>
      </c>
      <c r="C1040" s="663" t="s">
        <v>122</v>
      </c>
      <c r="D1040" s="665" t="s">
        <v>4842</v>
      </c>
      <c r="E1040" s="663" t="s">
        <v>9663</v>
      </c>
      <c r="F1040" s="401"/>
      <c r="G1040" s="401"/>
    </row>
    <row r="1041" spans="1:7" ht="15">
      <c r="A1041" s="664">
        <v>95273</v>
      </c>
      <c r="B1041" s="663" t="s">
        <v>1061</v>
      </c>
      <c r="C1041" s="663" t="s">
        <v>122</v>
      </c>
      <c r="D1041" s="665" t="s">
        <v>9000</v>
      </c>
      <c r="E1041" s="663" t="s">
        <v>9663</v>
      </c>
      <c r="F1041" s="401"/>
      <c r="G1041" s="401"/>
    </row>
    <row r="1042" spans="1:7" ht="15">
      <c r="A1042" s="664">
        <v>95274</v>
      </c>
      <c r="B1042" s="663" t="s">
        <v>1062</v>
      </c>
      <c r="C1042" s="663" t="s">
        <v>122</v>
      </c>
      <c r="D1042" s="665" t="s">
        <v>3986</v>
      </c>
      <c r="E1042" s="663" t="s">
        <v>9663</v>
      </c>
      <c r="F1042" s="401"/>
      <c r="G1042" s="401"/>
    </row>
    <row r="1043" spans="1:7" ht="15">
      <c r="A1043" s="664">
        <v>95275</v>
      </c>
      <c r="B1043" s="663" t="s">
        <v>1063</v>
      </c>
      <c r="C1043" s="663" t="s">
        <v>122</v>
      </c>
      <c r="D1043" s="665" t="s">
        <v>3728</v>
      </c>
      <c r="E1043" s="663" t="s">
        <v>9663</v>
      </c>
      <c r="F1043" s="401"/>
      <c r="G1043" s="401"/>
    </row>
    <row r="1044" spans="1:7" ht="15">
      <c r="A1044" s="664">
        <v>95278</v>
      </c>
      <c r="B1044" s="663" t="s">
        <v>1064</v>
      </c>
      <c r="C1044" s="663" t="s">
        <v>122</v>
      </c>
      <c r="D1044" s="665" t="s">
        <v>9088</v>
      </c>
      <c r="E1044" s="663" t="s">
        <v>9663</v>
      </c>
      <c r="F1044" s="401"/>
      <c r="G1044" s="401"/>
    </row>
    <row r="1045" spans="1:7" ht="15">
      <c r="A1045" s="664">
        <v>95279</v>
      </c>
      <c r="B1045" s="663" t="s">
        <v>1065</v>
      </c>
      <c r="C1045" s="663" t="s">
        <v>122</v>
      </c>
      <c r="D1045" s="665" t="s">
        <v>4226</v>
      </c>
      <c r="E1045" s="663" t="s">
        <v>9663</v>
      </c>
      <c r="F1045" s="401"/>
      <c r="G1045" s="401"/>
    </row>
    <row r="1046" spans="1:7" ht="15">
      <c r="A1046" s="664">
        <v>95280</v>
      </c>
      <c r="B1046" s="663" t="s">
        <v>1066</v>
      </c>
      <c r="C1046" s="663" t="s">
        <v>122</v>
      </c>
      <c r="D1046" s="665" t="s">
        <v>4843</v>
      </c>
      <c r="E1046" s="663" t="s">
        <v>9663</v>
      </c>
      <c r="F1046" s="401"/>
      <c r="G1046" s="401"/>
    </row>
    <row r="1047" spans="1:7" ht="15">
      <c r="A1047" s="664">
        <v>95281</v>
      </c>
      <c r="B1047" s="663" t="s">
        <v>1067</v>
      </c>
      <c r="C1047" s="663" t="s">
        <v>122</v>
      </c>
      <c r="D1047" s="665" t="s">
        <v>14150</v>
      </c>
      <c r="E1047" s="663" t="s">
        <v>9663</v>
      </c>
      <c r="F1047" s="401"/>
      <c r="G1047" s="401"/>
    </row>
    <row r="1048" spans="1:7" ht="15">
      <c r="A1048" s="664">
        <v>95617</v>
      </c>
      <c r="B1048" s="663" t="s">
        <v>1068</v>
      </c>
      <c r="C1048" s="663" t="s">
        <v>122</v>
      </c>
      <c r="D1048" s="665" t="s">
        <v>3692</v>
      </c>
      <c r="E1048" s="663" t="s">
        <v>9663</v>
      </c>
      <c r="F1048" s="401"/>
      <c r="G1048" s="401"/>
    </row>
    <row r="1049" spans="1:7" ht="15">
      <c r="A1049" s="664">
        <v>95618</v>
      </c>
      <c r="B1049" s="663" t="s">
        <v>1069</v>
      </c>
      <c r="C1049" s="663" t="s">
        <v>122</v>
      </c>
      <c r="D1049" s="665" t="s">
        <v>5804</v>
      </c>
      <c r="E1049" s="663" t="s">
        <v>9663</v>
      </c>
      <c r="F1049" s="401"/>
      <c r="G1049" s="401"/>
    </row>
    <row r="1050" spans="1:7" ht="15">
      <c r="A1050" s="664">
        <v>95619</v>
      </c>
      <c r="B1050" s="663" t="s">
        <v>1070</v>
      </c>
      <c r="C1050" s="663" t="s">
        <v>122</v>
      </c>
      <c r="D1050" s="665" t="s">
        <v>3730</v>
      </c>
      <c r="E1050" s="663" t="s">
        <v>9663</v>
      </c>
      <c r="F1050" s="401"/>
      <c r="G1050" s="401"/>
    </row>
    <row r="1051" spans="1:7" ht="15">
      <c r="A1051" s="664">
        <v>95627</v>
      </c>
      <c r="B1051" s="663" t="s">
        <v>1071</v>
      </c>
      <c r="C1051" s="663" t="s">
        <v>122</v>
      </c>
      <c r="D1051" s="665" t="s">
        <v>14178</v>
      </c>
      <c r="E1051" s="663" t="s">
        <v>9663</v>
      </c>
      <c r="F1051" s="401"/>
      <c r="G1051" s="401"/>
    </row>
    <row r="1052" spans="1:7" ht="15">
      <c r="A1052" s="664">
        <v>95628</v>
      </c>
      <c r="B1052" s="663" t="s">
        <v>1072</v>
      </c>
      <c r="C1052" s="663" t="s">
        <v>122</v>
      </c>
      <c r="D1052" s="665" t="s">
        <v>6321</v>
      </c>
      <c r="E1052" s="663" t="s">
        <v>9663</v>
      </c>
      <c r="F1052" s="401"/>
      <c r="G1052" s="401"/>
    </row>
    <row r="1053" spans="1:7" ht="15">
      <c r="A1053" s="664">
        <v>95629</v>
      </c>
      <c r="B1053" s="663" t="s">
        <v>1073</v>
      </c>
      <c r="C1053" s="663" t="s">
        <v>122</v>
      </c>
      <c r="D1053" s="665" t="s">
        <v>14179</v>
      </c>
      <c r="E1053" s="663" t="s">
        <v>9663</v>
      </c>
      <c r="F1053" s="401"/>
      <c r="G1053" s="401"/>
    </row>
    <row r="1054" spans="1:7" ht="15">
      <c r="A1054" s="664">
        <v>95630</v>
      </c>
      <c r="B1054" s="663" t="s">
        <v>1074</v>
      </c>
      <c r="C1054" s="663" t="s">
        <v>122</v>
      </c>
      <c r="D1054" s="665" t="s">
        <v>14012</v>
      </c>
      <c r="E1054" s="663" t="s">
        <v>9663</v>
      </c>
      <c r="F1054" s="401"/>
      <c r="G1054" s="401"/>
    </row>
    <row r="1055" spans="1:7" ht="15">
      <c r="A1055" s="664">
        <v>95698</v>
      </c>
      <c r="B1055" s="663" t="s">
        <v>1075</v>
      </c>
      <c r="C1055" s="663" t="s">
        <v>122</v>
      </c>
      <c r="D1055" s="665" t="s">
        <v>14180</v>
      </c>
      <c r="E1055" s="663" t="s">
        <v>9663</v>
      </c>
      <c r="F1055" s="401"/>
      <c r="G1055" s="401"/>
    </row>
    <row r="1056" spans="1:7" ht="15">
      <c r="A1056" s="664">
        <v>95699</v>
      </c>
      <c r="B1056" s="663" t="s">
        <v>1076</v>
      </c>
      <c r="C1056" s="663" t="s">
        <v>122</v>
      </c>
      <c r="D1056" s="665" t="s">
        <v>6119</v>
      </c>
      <c r="E1056" s="663" t="s">
        <v>9663</v>
      </c>
      <c r="F1056" s="401"/>
      <c r="G1056" s="401"/>
    </row>
    <row r="1057" spans="1:7" ht="15">
      <c r="A1057" s="664">
        <v>95700</v>
      </c>
      <c r="B1057" s="663" t="s">
        <v>1077</v>
      </c>
      <c r="C1057" s="663" t="s">
        <v>122</v>
      </c>
      <c r="D1057" s="665" t="s">
        <v>3751</v>
      </c>
      <c r="E1057" s="663" t="s">
        <v>9663</v>
      </c>
      <c r="F1057" s="401"/>
      <c r="G1057" s="401"/>
    </row>
    <row r="1058" spans="1:7" ht="15">
      <c r="A1058" s="664">
        <v>95701</v>
      </c>
      <c r="B1058" s="663" t="s">
        <v>1078</v>
      </c>
      <c r="C1058" s="663" t="s">
        <v>122</v>
      </c>
      <c r="D1058" s="665" t="s">
        <v>14036</v>
      </c>
      <c r="E1058" s="663" t="s">
        <v>9663</v>
      </c>
      <c r="F1058" s="401"/>
      <c r="G1058" s="401"/>
    </row>
    <row r="1059" spans="1:7" ht="15">
      <c r="A1059" s="664">
        <v>95704</v>
      </c>
      <c r="B1059" s="663" t="s">
        <v>1079</v>
      </c>
      <c r="C1059" s="663" t="s">
        <v>122</v>
      </c>
      <c r="D1059" s="665" t="s">
        <v>13194</v>
      </c>
      <c r="E1059" s="663" t="s">
        <v>9663</v>
      </c>
      <c r="F1059" s="401"/>
      <c r="G1059" s="401"/>
    </row>
    <row r="1060" spans="1:7" ht="15">
      <c r="A1060" s="664">
        <v>95705</v>
      </c>
      <c r="B1060" s="663" t="s">
        <v>1080</v>
      </c>
      <c r="C1060" s="663" t="s">
        <v>122</v>
      </c>
      <c r="D1060" s="665" t="s">
        <v>13854</v>
      </c>
      <c r="E1060" s="663" t="s">
        <v>9663</v>
      </c>
      <c r="F1060" s="401"/>
      <c r="G1060" s="401"/>
    </row>
    <row r="1061" spans="1:7" ht="15">
      <c r="A1061" s="664">
        <v>95706</v>
      </c>
      <c r="B1061" s="663" t="s">
        <v>1081</v>
      </c>
      <c r="C1061" s="663" t="s">
        <v>122</v>
      </c>
      <c r="D1061" s="665" t="s">
        <v>12574</v>
      </c>
      <c r="E1061" s="663" t="s">
        <v>9663</v>
      </c>
      <c r="F1061" s="401"/>
      <c r="G1061" s="401"/>
    </row>
    <row r="1062" spans="1:7" ht="15">
      <c r="A1062" s="664">
        <v>95707</v>
      </c>
      <c r="B1062" s="663" t="s">
        <v>1082</v>
      </c>
      <c r="C1062" s="663" t="s">
        <v>122</v>
      </c>
      <c r="D1062" s="665" t="s">
        <v>6174</v>
      </c>
      <c r="E1062" s="663" t="s">
        <v>9663</v>
      </c>
      <c r="F1062" s="401"/>
      <c r="G1062" s="401"/>
    </row>
    <row r="1063" spans="1:7" ht="15">
      <c r="A1063" s="664">
        <v>95710</v>
      </c>
      <c r="B1063" s="663" t="s">
        <v>1083</v>
      </c>
      <c r="C1063" s="663" t="s">
        <v>122</v>
      </c>
      <c r="D1063" s="665" t="s">
        <v>14181</v>
      </c>
      <c r="E1063" s="663" t="s">
        <v>9663</v>
      </c>
      <c r="F1063" s="401"/>
      <c r="G1063" s="401"/>
    </row>
    <row r="1064" spans="1:7" ht="15">
      <c r="A1064" s="664">
        <v>95711</v>
      </c>
      <c r="B1064" s="663" t="s">
        <v>1084</v>
      </c>
      <c r="C1064" s="663" t="s">
        <v>122</v>
      </c>
      <c r="D1064" s="665" t="s">
        <v>7673</v>
      </c>
      <c r="E1064" s="663" t="s">
        <v>9663</v>
      </c>
      <c r="F1064" s="401"/>
      <c r="G1064" s="401"/>
    </row>
    <row r="1065" spans="1:7" ht="15">
      <c r="A1065" s="664">
        <v>95712</v>
      </c>
      <c r="B1065" s="663" t="s">
        <v>1085</v>
      </c>
      <c r="C1065" s="663" t="s">
        <v>122</v>
      </c>
      <c r="D1065" s="665" t="s">
        <v>14182</v>
      </c>
      <c r="E1065" s="663" t="s">
        <v>9663</v>
      </c>
      <c r="F1065" s="401"/>
      <c r="G1065" s="401"/>
    </row>
    <row r="1066" spans="1:7" ht="15">
      <c r="A1066" s="664">
        <v>95713</v>
      </c>
      <c r="B1066" s="663" t="s">
        <v>1086</v>
      </c>
      <c r="C1066" s="663" t="s">
        <v>122</v>
      </c>
      <c r="D1066" s="665" t="s">
        <v>14049</v>
      </c>
      <c r="E1066" s="663" t="s">
        <v>9663</v>
      </c>
      <c r="F1066" s="401"/>
      <c r="G1066" s="401"/>
    </row>
    <row r="1067" spans="1:7" ht="15">
      <c r="A1067" s="664">
        <v>95716</v>
      </c>
      <c r="B1067" s="663" t="s">
        <v>1087</v>
      </c>
      <c r="C1067" s="663" t="s">
        <v>122</v>
      </c>
      <c r="D1067" s="665" t="s">
        <v>14183</v>
      </c>
      <c r="E1067" s="663" t="s">
        <v>9663</v>
      </c>
      <c r="F1067" s="401"/>
      <c r="G1067" s="401"/>
    </row>
    <row r="1068" spans="1:7" ht="15">
      <c r="A1068" s="664">
        <v>95717</v>
      </c>
      <c r="B1068" s="663" t="s">
        <v>1088</v>
      </c>
      <c r="C1068" s="663" t="s">
        <v>122</v>
      </c>
      <c r="D1068" s="665" t="s">
        <v>14184</v>
      </c>
      <c r="E1068" s="663" t="s">
        <v>9663</v>
      </c>
      <c r="F1068" s="401"/>
      <c r="G1068" s="401"/>
    </row>
    <row r="1069" spans="1:7" ht="15">
      <c r="A1069" s="664">
        <v>95718</v>
      </c>
      <c r="B1069" s="663" t="s">
        <v>1089</v>
      </c>
      <c r="C1069" s="663" t="s">
        <v>122</v>
      </c>
      <c r="D1069" s="665" t="s">
        <v>14185</v>
      </c>
      <c r="E1069" s="663" t="s">
        <v>9663</v>
      </c>
      <c r="F1069" s="401"/>
      <c r="G1069" s="401"/>
    </row>
    <row r="1070" spans="1:7" ht="15">
      <c r="A1070" s="664">
        <v>95719</v>
      </c>
      <c r="B1070" s="663" t="s">
        <v>1090</v>
      </c>
      <c r="C1070" s="663" t="s">
        <v>122</v>
      </c>
      <c r="D1070" s="665" t="s">
        <v>14049</v>
      </c>
      <c r="E1070" s="663" t="s">
        <v>9663</v>
      </c>
      <c r="F1070" s="401"/>
      <c r="G1070" s="401"/>
    </row>
    <row r="1071" spans="1:7" ht="15">
      <c r="A1071" s="664">
        <v>95869</v>
      </c>
      <c r="B1071" s="663" t="s">
        <v>1091</v>
      </c>
      <c r="C1071" s="663" t="s">
        <v>122</v>
      </c>
      <c r="D1071" s="665" t="s">
        <v>4003</v>
      </c>
      <c r="E1071" s="663" t="s">
        <v>9663</v>
      </c>
      <c r="F1071" s="401"/>
      <c r="G1071" s="401"/>
    </row>
    <row r="1072" spans="1:7" ht="15">
      <c r="A1072" s="664">
        <v>95870</v>
      </c>
      <c r="B1072" s="663" t="s">
        <v>1092</v>
      </c>
      <c r="C1072" s="663" t="s">
        <v>122</v>
      </c>
      <c r="D1072" s="665" t="s">
        <v>13964</v>
      </c>
      <c r="E1072" s="663" t="s">
        <v>9663</v>
      </c>
      <c r="F1072" s="401"/>
      <c r="G1072" s="401"/>
    </row>
    <row r="1073" spans="1:7" ht="15">
      <c r="A1073" s="664">
        <v>95871</v>
      </c>
      <c r="B1073" s="663" t="s">
        <v>1093</v>
      </c>
      <c r="C1073" s="663" t="s">
        <v>122</v>
      </c>
      <c r="D1073" s="665" t="s">
        <v>14186</v>
      </c>
      <c r="E1073" s="663" t="s">
        <v>9663</v>
      </c>
      <c r="F1073" s="401"/>
      <c r="G1073" s="401"/>
    </row>
    <row r="1074" spans="1:7" ht="15">
      <c r="A1074" s="664">
        <v>95874</v>
      </c>
      <c r="B1074" s="663" t="s">
        <v>1094</v>
      </c>
      <c r="C1074" s="663" t="s">
        <v>122</v>
      </c>
      <c r="D1074" s="665" t="s">
        <v>12361</v>
      </c>
      <c r="E1074" s="663" t="s">
        <v>9663</v>
      </c>
      <c r="F1074" s="401"/>
      <c r="G1074" s="401"/>
    </row>
    <row r="1075" spans="1:7" ht="15">
      <c r="A1075" s="664">
        <v>96008</v>
      </c>
      <c r="B1075" s="663" t="s">
        <v>1095</v>
      </c>
      <c r="C1075" s="663" t="s">
        <v>122</v>
      </c>
      <c r="D1075" s="665" t="s">
        <v>14187</v>
      </c>
      <c r="E1075" s="663" t="s">
        <v>9663</v>
      </c>
      <c r="F1075" s="401"/>
      <c r="G1075" s="401"/>
    </row>
    <row r="1076" spans="1:7" ht="15">
      <c r="A1076" s="664">
        <v>96009</v>
      </c>
      <c r="B1076" s="663" t="s">
        <v>1096</v>
      </c>
      <c r="C1076" s="663" t="s">
        <v>122</v>
      </c>
      <c r="D1076" s="665" t="s">
        <v>12348</v>
      </c>
      <c r="E1076" s="663" t="s">
        <v>9663</v>
      </c>
      <c r="F1076" s="401"/>
      <c r="G1076" s="401"/>
    </row>
    <row r="1077" spans="1:7" ht="15">
      <c r="A1077" s="664">
        <v>96011</v>
      </c>
      <c r="B1077" s="663" t="s">
        <v>1097</v>
      </c>
      <c r="C1077" s="663" t="s">
        <v>122</v>
      </c>
      <c r="D1077" s="665" t="s">
        <v>5219</v>
      </c>
      <c r="E1077" s="663" t="s">
        <v>9663</v>
      </c>
      <c r="F1077" s="401"/>
      <c r="G1077" s="401"/>
    </row>
    <row r="1078" spans="1:7" ht="15">
      <c r="A1078" s="664">
        <v>96012</v>
      </c>
      <c r="B1078" s="663" t="s">
        <v>1098</v>
      </c>
      <c r="C1078" s="663" t="s">
        <v>122</v>
      </c>
      <c r="D1078" s="665" t="s">
        <v>14017</v>
      </c>
      <c r="E1078" s="663" t="s">
        <v>9663</v>
      </c>
      <c r="F1078" s="401"/>
      <c r="G1078" s="401"/>
    </row>
    <row r="1079" spans="1:7" ht="15">
      <c r="A1079" s="664">
        <v>96015</v>
      </c>
      <c r="B1079" s="663" t="s">
        <v>1099</v>
      </c>
      <c r="C1079" s="663" t="s">
        <v>122</v>
      </c>
      <c r="D1079" s="665" t="s">
        <v>14188</v>
      </c>
      <c r="E1079" s="663" t="s">
        <v>9663</v>
      </c>
      <c r="F1079" s="401"/>
      <c r="G1079" s="401"/>
    </row>
    <row r="1080" spans="1:7" ht="15">
      <c r="A1080" s="664">
        <v>96016</v>
      </c>
      <c r="B1080" s="663" t="s">
        <v>1100</v>
      </c>
      <c r="C1080" s="663" t="s">
        <v>122</v>
      </c>
      <c r="D1080" s="665" t="s">
        <v>5329</v>
      </c>
      <c r="E1080" s="663" t="s">
        <v>9663</v>
      </c>
      <c r="F1080" s="401"/>
      <c r="G1080" s="401"/>
    </row>
    <row r="1081" spans="1:7" ht="15">
      <c r="A1081" s="664">
        <v>96018</v>
      </c>
      <c r="B1081" s="663" t="s">
        <v>1101</v>
      </c>
      <c r="C1081" s="663" t="s">
        <v>122</v>
      </c>
      <c r="D1081" s="665" t="s">
        <v>14189</v>
      </c>
      <c r="E1081" s="663" t="s">
        <v>9663</v>
      </c>
      <c r="F1081" s="401"/>
      <c r="G1081" s="401"/>
    </row>
    <row r="1082" spans="1:7" ht="15">
      <c r="A1082" s="664">
        <v>96019</v>
      </c>
      <c r="B1082" s="663" t="s">
        <v>1102</v>
      </c>
      <c r="C1082" s="663" t="s">
        <v>122</v>
      </c>
      <c r="D1082" s="665" t="s">
        <v>14017</v>
      </c>
      <c r="E1082" s="663" t="s">
        <v>9663</v>
      </c>
      <c r="F1082" s="401"/>
      <c r="G1082" s="401"/>
    </row>
    <row r="1083" spans="1:7" ht="15">
      <c r="A1083" s="664">
        <v>96023</v>
      </c>
      <c r="B1083" s="663" t="s">
        <v>1103</v>
      </c>
      <c r="C1083" s="663" t="s">
        <v>122</v>
      </c>
      <c r="D1083" s="665" t="s">
        <v>6729</v>
      </c>
      <c r="E1083" s="663" t="s">
        <v>9663</v>
      </c>
      <c r="F1083" s="401"/>
      <c r="G1083" s="401"/>
    </row>
    <row r="1084" spans="1:7" ht="15">
      <c r="A1084" s="664">
        <v>96024</v>
      </c>
      <c r="B1084" s="663" t="s">
        <v>1104</v>
      </c>
      <c r="C1084" s="663" t="s">
        <v>122</v>
      </c>
      <c r="D1084" s="665" t="s">
        <v>9125</v>
      </c>
      <c r="E1084" s="663" t="s">
        <v>9663</v>
      </c>
      <c r="F1084" s="401"/>
      <c r="G1084" s="401"/>
    </row>
    <row r="1085" spans="1:7" ht="15">
      <c r="A1085" s="664">
        <v>96026</v>
      </c>
      <c r="B1085" s="663" t="s">
        <v>1105</v>
      </c>
      <c r="C1085" s="663" t="s">
        <v>122</v>
      </c>
      <c r="D1085" s="665" t="s">
        <v>8895</v>
      </c>
      <c r="E1085" s="663" t="s">
        <v>9663</v>
      </c>
      <c r="F1085" s="401"/>
      <c r="G1085" s="401"/>
    </row>
    <row r="1086" spans="1:7" ht="15">
      <c r="A1086" s="664">
        <v>96027</v>
      </c>
      <c r="B1086" s="663" t="s">
        <v>1106</v>
      </c>
      <c r="C1086" s="663" t="s">
        <v>122</v>
      </c>
      <c r="D1086" s="665" t="s">
        <v>13989</v>
      </c>
      <c r="E1086" s="663" t="s">
        <v>9663</v>
      </c>
      <c r="F1086" s="401"/>
      <c r="G1086" s="401"/>
    </row>
    <row r="1087" spans="1:7" ht="15">
      <c r="A1087" s="664">
        <v>96030</v>
      </c>
      <c r="B1087" s="663" t="s">
        <v>1107</v>
      </c>
      <c r="C1087" s="663" t="s">
        <v>122</v>
      </c>
      <c r="D1087" s="665" t="s">
        <v>14190</v>
      </c>
      <c r="E1087" s="663" t="s">
        <v>9663</v>
      </c>
      <c r="F1087" s="401"/>
      <c r="G1087" s="401"/>
    </row>
    <row r="1088" spans="1:7" ht="15">
      <c r="A1088" s="664">
        <v>96031</v>
      </c>
      <c r="B1088" s="663" t="s">
        <v>1108</v>
      </c>
      <c r="C1088" s="663" t="s">
        <v>122</v>
      </c>
      <c r="D1088" s="665" t="s">
        <v>4450</v>
      </c>
      <c r="E1088" s="663" t="s">
        <v>9663</v>
      </c>
      <c r="F1088" s="401"/>
      <c r="G1088" s="401"/>
    </row>
    <row r="1089" spans="1:7" ht="15">
      <c r="A1089" s="664">
        <v>96032</v>
      </c>
      <c r="B1089" s="663" t="s">
        <v>1109</v>
      </c>
      <c r="C1089" s="663" t="s">
        <v>122</v>
      </c>
      <c r="D1089" s="665" t="s">
        <v>8868</v>
      </c>
      <c r="E1089" s="663" t="s">
        <v>9663</v>
      </c>
      <c r="F1089" s="401"/>
      <c r="G1089" s="401"/>
    </row>
    <row r="1090" spans="1:7" ht="15">
      <c r="A1090" s="664">
        <v>96033</v>
      </c>
      <c r="B1090" s="663" t="s">
        <v>1110</v>
      </c>
      <c r="C1090" s="663" t="s">
        <v>122</v>
      </c>
      <c r="D1090" s="665" t="s">
        <v>14191</v>
      </c>
      <c r="E1090" s="663" t="s">
        <v>9663</v>
      </c>
      <c r="F1090" s="401"/>
      <c r="G1090" s="401"/>
    </row>
    <row r="1091" spans="1:7" ht="15">
      <c r="A1091" s="664">
        <v>96034</v>
      </c>
      <c r="B1091" s="663" t="s">
        <v>1111</v>
      </c>
      <c r="C1091" s="663" t="s">
        <v>122</v>
      </c>
      <c r="D1091" s="665" t="s">
        <v>14120</v>
      </c>
      <c r="E1091" s="663" t="s">
        <v>9663</v>
      </c>
      <c r="F1091" s="401"/>
      <c r="G1091" s="401"/>
    </row>
    <row r="1092" spans="1:7" ht="15">
      <c r="A1092" s="664">
        <v>96053</v>
      </c>
      <c r="B1092" s="663" t="s">
        <v>1112</v>
      </c>
      <c r="C1092" s="663" t="s">
        <v>122</v>
      </c>
      <c r="D1092" s="665" t="s">
        <v>14192</v>
      </c>
      <c r="E1092" s="663" t="s">
        <v>9663</v>
      </c>
      <c r="F1092" s="401"/>
      <c r="G1092" s="401"/>
    </row>
    <row r="1093" spans="1:7" ht="15">
      <c r="A1093" s="664">
        <v>96054</v>
      </c>
      <c r="B1093" s="663" t="s">
        <v>1113</v>
      </c>
      <c r="C1093" s="663" t="s">
        <v>122</v>
      </c>
      <c r="D1093" s="665" t="s">
        <v>14193</v>
      </c>
      <c r="E1093" s="663" t="s">
        <v>9663</v>
      </c>
      <c r="F1093" s="401"/>
      <c r="G1093" s="401"/>
    </row>
    <row r="1094" spans="1:7" ht="15">
      <c r="A1094" s="664">
        <v>96055</v>
      </c>
      <c r="B1094" s="663" t="s">
        <v>1114</v>
      </c>
      <c r="C1094" s="663" t="s">
        <v>122</v>
      </c>
      <c r="D1094" s="665" t="s">
        <v>3686</v>
      </c>
      <c r="E1094" s="663" t="s">
        <v>9663</v>
      </c>
      <c r="F1094" s="401"/>
      <c r="G1094" s="401"/>
    </row>
    <row r="1095" spans="1:7" ht="15">
      <c r="A1095" s="664">
        <v>96056</v>
      </c>
      <c r="B1095" s="663" t="s">
        <v>1115</v>
      </c>
      <c r="C1095" s="663" t="s">
        <v>122</v>
      </c>
      <c r="D1095" s="665" t="s">
        <v>13074</v>
      </c>
      <c r="E1095" s="663" t="s">
        <v>9663</v>
      </c>
      <c r="F1095" s="401"/>
      <c r="G1095" s="401"/>
    </row>
    <row r="1096" spans="1:7" ht="15">
      <c r="A1096" s="664">
        <v>96057</v>
      </c>
      <c r="B1096" s="663" t="s">
        <v>1116</v>
      </c>
      <c r="C1096" s="663" t="s">
        <v>122</v>
      </c>
      <c r="D1096" s="665" t="s">
        <v>13989</v>
      </c>
      <c r="E1096" s="663" t="s">
        <v>9663</v>
      </c>
      <c r="F1096" s="401"/>
      <c r="G1096" s="401"/>
    </row>
    <row r="1097" spans="1:7" ht="15">
      <c r="A1097" s="664">
        <v>96060</v>
      </c>
      <c r="B1097" s="663" t="s">
        <v>1117</v>
      </c>
      <c r="C1097" s="663" t="s">
        <v>122</v>
      </c>
      <c r="D1097" s="665" t="s">
        <v>9125</v>
      </c>
      <c r="E1097" s="663" t="s">
        <v>9663</v>
      </c>
      <c r="F1097" s="401"/>
      <c r="G1097" s="401"/>
    </row>
    <row r="1098" spans="1:7" ht="15">
      <c r="A1098" s="664">
        <v>96061</v>
      </c>
      <c r="B1098" s="663" t="s">
        <v>1118</v>
      </c>
      <c r="C1098" s="663" t="s">
        <v>122</v>
      </c>
      <c r="D1098" s="665" t="s">
        <v>8857</v>
      </c>
      <c r="E1098" s="663" t="s">
        <v>9663</v>
      </c>
      <c r="F1098" s="401"/>
      <c r="G1098" s="401"/>
    </row>
    <row r="1099" spans="1:7" ht="15">
      <c r="A1099" s="664">
        <v>96062</v>
      </c>
      <c r="B1099" s="663" t="s">
        <v>1119</v>
      </c>
      <c r="C1099" s="663" t="s">
        <v>122</v>
      </c>
      <c r="D1099" s="665" t="s">
        <v>12668</v>
      </c>
      <c r="E1099" s="663" t="s">
        <v>9663</v>
      </c>
      <c r="F1099" s="401"/>
      <c r="G1099" s="401"/>
    </row>
    <row r="1100" spans="1:7" ht="15">
      <c r="A1100" s="664">
        <v>96241</v>
      </c>
      <c r="B1100" s="663" t="s">
        <v>1120</v>
      </c>
      <c r="C1100" s="663" t="s">
        <v>122</v>
      </c>
      <c r="D1100" s="665" t="s">
        <v>12750</v>
      </c>
      <c r="E1100" s="663" t="s">
        <v>9663</v>
      </c>
      <c r="F1100" s="401"/>
      <c r="G1100" s="401"/>
    </row>
    <row r="1101" spans="1:7" ht="15">
      <c r="A1101" s="664">
        <v>96242</v>
      </c>
      <c r="B1101" s="663" t="s">
        <v>1121</v>
      </c>
      <c r="C1101" s="663" t="s">
        <v>122</v>
      </c>
      <c r="D1101" s="665" t="s">
        <v>5308</v>
      </c>
      <c r="E1101" s="663" t="s">
        <v>9663</v>
      </c>
      <c r="F1101" s="401"/>
      <c r="G1101" s="401"/>
    </row>
    <row r="1102" spans="1:7" ht="15">
      <c r="A1102" s="664">
        <v>96243</v>
      </c>
      <c r="B1102" s="663" t="s">
        <v>1122</v>
      </c>
      <c r="C1102" s="663" t="s">
        <v>122</v>
      </c>
      <c r="D1102" s="665" t="s">
        <v>6874</v>
      </c>
      <c r="E1102" s="663" t="s">
        <v>9663</v>
      </c>
      <c r="F1102" s="401"/>
      <c r="G1102" s="401"/>
    </row>
    <row r="1103" spans="1:7" ht="15">
      <c r="A1103" s="664">
        <v>96244</v>
      </c>
      <c r="B1103" s="663" t="s">
        <v>1123</v>
      </c>
      <c r="C1103" s="663" t="s">
        <v>122</v>
      </c>
      <c r="D1103" s="665" t="s">
        <v>7908</v>
      </c>
      <c r="E1103" s="663" t="s">
        <v>9663</v>
      </c>
      <c r="F1103" s="401"/>
      <c r="G1103" s="401"/>
    </row>
    <row r="1104" spans="1:7" ht="15">
      <c r="A1104" s="664">
        <v>96298</v>
      </c>
      <c r="B1104" s="663" t="s">
        <v>1124</v>
      </c>
      <c r="C1104" s="663" t="s">
        <v>122</v>
      </c>
      <c r="D1104" s="665" t="s">
        <v>14194</v>
      </c>
      <c r="E1104" s="663" t="s">
        <v>9663</v>
      </c>
      <c r="F1104" s="401"/>
      <c r="G1104" s="401"/>
    </row>
    <row r="1105" spans="1:7" ht="15">
      <c r="A1105" s="664">
        <v>96299</v>
      </c>
      <c r="B1105" s="663" t="s">
        <v>1125</v>
      </c>
      <c r="C1105" s="663" t="s">
        <v>122</v>
      </c>
      <c r="D1105" s="665" t="s">
        <v>14055</v>
      </c>
      <c r="E1105" s="663" t="s">
        <v>9663</v>
      </c>
      <c r="F1105" s="401"/>
      <c r="G1105" s="401"/>
    </row>
    <row r="1106" spans="1:7" ht="15">
      <c r="A1106" s="664">
        <v>96300</v>
      </c>
      <c r="B1106" s="663" t="s">
        <v>1126</v>
      </c>
      <c r="C1106" s="663" t="s">
        <v>122</v>
      </c>
      <c r="D1106" s="665" t="s">
        <v>14195</v>
      </c>
      <c r="E1106" s="663" t="s">
        <v>9663</v>
      </c>
      <c r="F1106" s="401"/>
      <c r="G1106" s="401"/>
    </row>
    <row r="1107" spans="1:7" ht="15">
      <c r="A1107" s="664">
        <v>96301</v>
      </c>
      <c r="B1107" s="663" t="s">
        <v>1127</v>
      </c>
      <c r="C1107" s="663" t="s">
        <v>122</v>
      </c>
      <c r="D1107" s="665" t="s">
        <v>14196</v>
      </c>
      <c r="E1107" s="663" t="s">
        <v>9663</v>
      </c>
      <c r="F1107" s="401"/>
      <c r="G1107" s="401"/>
    </row>
    <row r="1108" spans="1:7" ht="15">
      <c r="A1108" s="664">
        <v>96457</v>
      </c>
      <c r="B1108" s="663" t="s">
        <v>1128</v>
      </c>
      <c r="C1108" s="663" t="s">
        <v>122</v>
      </c>
      <c r="D1108" s="665" t="s">
        <v>14043</v>
      </c>
      <c r="E1108" s="663" t="s">
        <v>9663</v>
      </c>
      <c r="F1108" s="401"/>
      <c r="G1108" s="401"/>
    </row>
    <row r="1109" spans="1:7" ht="15">
      <c r="A1109" s="664">
        <v>96458</v>
      </c>
      <c r="B1109" s="663" t="s">
        <v>1129</v>
      </c>
      <c r="C1109" s="663" t="s">
        <v>122</v>
      </c>
      <c r="D1109" s="665" t="s">
        <v>12881</v>
      </c>
      <c r="E1109" s="663" t="s">
        <v>9663</v>
      </c>
      <c r="F1109" s="401"/>
      <c r="G1109" s="401"/>
    </row>
    <row r="1110" spans="1:7" ht="15">
      <c r="A1110" s="664">
        <v>96459</v>
      </c>
      <c r="B1110" s="663" t="s">
        <v>1130</v>
      </c>
      <c r="C1110" s="663" t="s">
        <v>122</v>
      </c>
      <c r="D1110" s="665" t="s">
        <v>3751</v>
      </c>
      <c r="E1110" s="663" t="s">
        <v>9663</v>
      </c>
      <c r="F1110" s="401"/>
      <c r="G1110" s="401"/>
    </row>
    <row r="1111" spans="1:7" ht="15">
      <c r="A1111" s="664">
        <v>96460</v>
      </c>
      <c r="B1111" s="663" t="s">
        <v>1131</v>
      </c>
      <c r="C1111" s="663" t="s">
        <v>122</v>
      </c>
      <c r="D1111" s="665" t="s">
        <v>14197</v>
      </c>
      <c r="E1111" s="663" t="s">
        <v>9663</v>
      </c>
      <c r="F1111" s="401"/>
      <c r="G1111" s="401"/>
    </row>
    <row r="1112" spans="1:7" ht="15">
      <c r="A1112" s="664">
        <v>98760</v>
      </c>
      <c r="B1112" s="663" t="s">
        <v>8450</v>
      </c>
      <c r="C1112" s="663" t="s">
        <v>122</v>
      </c>
      <c r="D1112" s="665" t="s">
        <v>14038</v>
      </c>
      <c r="E1112" s="663" t="s">
        <v>9663</v>
      </c>
      <c r="F1112" s="401"/>
      <c r="G1112" s="401"/>
    </row>
    <row r="1113" spans="1:7" ht="15">
      <c r="A1113" s="664">
        <v>98761</v>
      </c>
      <c r="B1113" s="663" t="s">
        <v>8451</v>
      </c>
      <c r="C1113" s="663" t="s">
        <v>122</v>
      </c>
      <c r="D1113" s="665" t="s">
        <v>9010</v>
      </c>
      <c r="E1113" s="663" t="s">
        <v>9663</v>
      </c>
      <c r="F1113" s="401"/>
      <c r="G1113" s="401"/>
    </row>
    <row r="1114" spans="1:7" ht="15">
      <c r="A1114" s="664">
        <v>98762</v>
      </c>
      <c r="B1114" s="663" t="s">
        <v>8452</v>
      </c>
      <c r="C1114" s="663" t="s">
        <v>122</v>
      </c>
      <c r="D1114" s="665" t="s">
        <v>6922</v>
      </c>
      <c r="E1114" s="663" t="s">
        <v>9663</v>
      </c>
      <c r="F1114" s="401"/>
      <c r="G1114" s="401"/>
    </row>
    <row r="1115" spans="1:7" ht="15">
      <c r="A1115" s="664">
        <v>98763</v>
      </c>
      <c r="B1115" s="663" t="s">
        <v>8453</v>
      </c>
      <c r="C1115" s="663" t="s">
        <v>122</v>
      </c>
      <c r="D1115" s="665" t="s">
        <v>14198</v>
      </c>
      <c r="E1115" s="663" t="s">
        <v>9663</v>
      </c>
      <c r="F1115" s="401"/>
      <c r="G1115" s="401"/>
    </row>
    <row r="1116" spans="1:7" ht="15">
      <c r="A1116" s="664">
        <v>99829</v>
      </c>
      <c r="B1116" s="663" t="s">
        <v>9221</v>
      </c>
      <c r="C1116" s="663" t="s">
        <v>122</v>
      </c>
      <c r="D1116" s="665" t="s">
        <v>14199</v>
      </c>
      <c r="E1116" s="663" t="s">
        <v>9663</v>
      </c>
      <c r="F1116" s="401"/>
      <c r="G1116" s="401"/>
    </row>
    <row r="1117" spans="1:7" ht="15">
      <c r="A1117" s="664">
        <v>99830</v>
      </c>
      <c r="B1117" s="663" t="s">
        <v>9222</v>
      </c>
      <c r="C1117" s="663" t="s">
        <v>122</v>
      </c>
      <c r="D1117" s="665" t="s">
        <v>9010</v>
      </c>
      <c r="E1117" s="663" t="s">
        <v>9663</v>
      </c>
      <c r="F1117" s="401"/>
      <c r="G1117" s="401"/>
    </row>
    <row r="1118" spans="1:7" ht="15">
      <c r="A1118" s="664">
        <v>99831</v>
      </c>
      <c r="B1118" s="663" t="s">
        <v>9223</v>
      </c>
      <c r="C1118" s="663" t="s">
        <v>122</v>
      </c>
      <c r="D1118" s="665" t="s">
        <v>3682</v>
      </c>
      <c r="E1118" s="663" t="s">
        <v>9663</v>
      </c>
      <c r="F1118" s="401"/>
      <c r="G1118" s="401"/>
    </row>
    <row r="1119" spans="1:7" ht="15">
      <c r="A1119" s="664">
        <v>99832</v>
      </c>
      <c r="B1119" s="663" t="s">
        <v>9224</v>
      </c>
      <c r="C1119" s="663" t="s">
        <v>122</v>
      </c>
      <c r="D1119" s="665" t="s">
        <v>3790</v>
      </c>
      <c r="E1119" s="663" t="s">
        <v>9663</v>
      </c>
      <c r="F1119" s="401"/>
      <c r="G1119" s="401"/>
    </row>
    <row r="1120" spans="1:7" ht="15">
      <c r="A1120" s="664">
        <v>100637</v>
      </c>
      <c r="B1120" s="663" t="s">
        <v>10555</v>
      </c>
      <c r="C1120" s="663" t="s">
        <v>122</v>
      </c>
      <c r="D1120" s="665" t="s">
        <v>14200</v>
      </c>
      <c r="E1120" s="663" t="s">
        <v>9663</v>
      </c>
      <c r="F1120" s="401"/>
      <c r="G1120" s="401"/>
    </row>
    <row r="1121" spans="1:7" ht="15">
      <c r="A1121" s="664">
        <v>100638</v>
      </c>
      <c r="B1121" s="663" t="s">
        <v>10556</v>
      </c>
      <c r="C1121" s="663" t="s">
        <v>122</v>
      </c>
      <c r="D1121" s="665" t="s">
        <v>14201</v>
      </c>
      <c r="E1121" s="663" t="s">
        <v>9663</v>
      </c>
      <c r="F1121" s="401"/>
      <c r="G1121" s="401"/>
    </row>
    <row r="1122" spans="1:7" ht="15">
      <c r="A1122" s="664">
        <v>100639</v>
      </c>
      <c r="B1122" s="663" t="s">
        <v>10557</v>
      </c>
      <c r="C1122" s="663" t="s">
        <v>122</v>
      </c>
      <c r="D1122" s="665" t="s">
        <v>14202</v>
      </c>
      <c r="E1122" s="663" t="s">
        <v>9663</v>
      </c>
      <c r="F1122" s="401"/>
      <c r="G1122" s="401"/>
    </row>
    <row r="1123" spans="1:7" ht="15">
      <c r="A1123" s="664">
        <v>100640</v>
      </c>
      <c r="B1123" s="663" t="s">
        <v>10558</v>
      </c>
      <c r="C1123" s="663" t="s">
        <v>122</v>
      </c>
      <c r="D1123" s="665" t="s">
        <v>14203</v>
      </c>
      <c r="E1123" s="663" t="s">
        <v>9663</v>
      </c>
      <c r="F1123" s="401"/>
      <c r="G1123" s="401"/>
    </row>
    <row r="1124" spans="1:7" ht="15">
      <c r="A1124" s="664">
        <v>100643</v>
      </c>
      <c r="B1124" s="663" t="s">
        <v>10559</v>
      </c>
      <c r="C1124" s="663" t="s">
        <v>122</v>
      </c>
      <c r="D1124" s="665" t="s">
        <v>14204</v>
      </c>
      <c r="E1124" s="663" t="s">
        <v>9663</v>
      </c>
      <c r="F1124" s="401"/>
      <c r="G1124" s="401"/>
    </row>
    <row r="1125" spans="1:7" ht="15">
      <c r="A1125" s="664">
        <v>100644</v>
      </c>
      <c r="B1125" s="663" t="s">
        <v>10560</v>
      </c>
      <c r="C1125" s="663" t="s">
        <v>122</v>
      </c>
      <c r="D1125" s="665" t="s">
        <v>14205</v>
      </c>
      <c r="E1125" s="663" t="s">
        <v>9663</v>
      </c>
      <c r="F1125" s="401"/>
      <c r="G1125" s="401"/>
    </row>
    <row r="1126" spans="1:7" ht="15">
      <c r="A1126" s="664">
        <v>100645</v>
      </c>
      <c r="B1126" s="663" t="s">
        <v>10561</v>
      </c>
      <c r="C1126" s="663" t="s">
        <v>122</v>
      </c>
      <c r="D1126" s="665" t="s">
        <v>14206</v>
      </c>
      <c r="E1126" s="663" t="s">
        <v>9663</v>
      </c>
      <c r="F1126" s="401"/>
      <c r="G1126" s="401"/>
    </row>
    <row r="1127" spans="1:7" ht="15">
      <c r="A1127" s="664">
        <v>100646</v>
      </c>
      <c r="B1127" s="663" t="s">
        <v>10562</v>
      </c>
      <c r="C1127" s="663" t="s">
        <v>122</v>
      </c>
      <c r="D1127" s="665" t="s">
        <v>14207</v>
      </c>
      <c r="E1127" s="663" t="s">
        <v>9663</v>
      </c>
      <c r="F1127" s="401"/>
      <c r="G1127" s="401"/>
    </row>
    <row r="1128" spans="1:7" ht="15">
      <c r="A1128" s="664">
        <v>102270</v>
      </c>
      <c r="B1128" s="663" t="s">
        <v>14208</v>
      </c>
      <c r="C1128" s="663" t="s">
        <v>122</v>
      </c>
      <c r="D1128" s="665" t="s">
        <v>3938</v>
      </c>
      <c r="E1128" s="663" t="s">
        <v>9663</v>
      </c>
      <c r="F1128" s="401"/>
      <c r="G1128" s="401"/>
    </row>
    <row r="1129" spans="1:7" ht="15">
      <c r="A1129" s="664">
        <v>102271</v>
      </c>
      <c r="B1129" s="663" t="s">
        <v>14209</v>
      </c>
      <c r="C1129" s="663" t="s">
        <v>122</v>
      </c>
      <c r="D1129" s="665" t="s">
        <v>14156</v>
      </c>
      <c r="E1129" s="663" t="s">
        <v>9663</v>
      </c>
      <c r="F1129" s="401"/>
      <c r="G1129" s="401"/>
    </row>
    <row r="1130" spans="1:7" ht="15">
      <c r="A1130" s="664">
        <v>102272</v>
      </c>
      <c r="B1130" s="663" t="s">
        <v>14210</v>
      </c>
      <c r="C1130" s="663" t="s">
        <v>122</v>
      </c>
      <c r="D1130" s="665" t="s">
        <v>4842</v>
      </c>
      <c r="E1130" s="663" t="s">
        <v>9663</v>
      </c>
      <c r="F1130" s="401"/>
      <c r="G1130" s="401"/>
    </row>
    <row r="1131" spans="1:7" ht="15">
      <c r="A1131" s="664">
        <v>102273</v>
      </c>
      <c r="B1131" s="663" t="s">
        <v>14211</v>
      </c>
      <c r="C1131" s="663" t="s">
        <v>122</v>
      </c>
      <c r="D1131" s="665" t="s">
        <v>3696</v>
      </c>
      <c r="E1131" s="663" t="s">
        <v>9663</v>
      </c>
      <c r="F1131" s="401"/>
      <c r="G1131" s="401"/>
    </row>
    <row r="1132" spans="1:7" ht="15">
      <c r="A1132" s="664">
        <v>92259</v>
      </c>
      <c r="B1132" s="663" t="s">
        <v>9225</v>
      </c>
      <c r="C1132" s="663" t="s">
        <v>58</v>
      </c>
      <c r="D1132" s="665" t="s">
        <v>18927</v>
      </c>
      <c r="E1132" s="663" t="s">
        <v>145</v>
      </c>
      <c r="F1132" s="401"/>
      <c r="G1132" s="401"/>
    </row>
    <row r="1133" spans="1:7" ht="15">
      <c r="A1133" s="664">
        <v>92260</v>
      </c>
      <c r="B1133" s="663" t="s">
        <v>9226</v>
      </c>
      <c r="C1133" s="663" t="s">
        <v>58</v>
      </c>
      <c r="D1133" s="665" t="s">
        <v>18928</v>
      </c>
      <c r="E1133" s="663" t="s">
        <v>145</v>
      </c>
      <c r="F1133" s="401"/>
      <c r="G1133" s="401"/>
    </row>
    <row r="1134" spans="1:7" ht="15">
      <c r="A1134" s="664">
        <v>92261</v>
      </c>
      <c r="B1134" s="663" t="s">
        <v>9227</v>
      </c>
      <c r="C1134" s="663" t="s">
        <v>58</v>
      </c>
      <c r="D1134" s="665" t="s">
        <v>18929</v>
      </c>
      <c r="E1134" s="663" t="s">
        <v>145</v>
      </c>
      <c r="F1134" s="401"/>
      <c r="G1134" s="401"/>
    </row>
    <row r="1135" spans="1:7" ht="15">
      <c r="A1135" s="664">
        <v>92262</v>
      </c>
      <c r="B1135" s="663" t="s">
        <v>9228</v>
      </c>
      <c r="C1135" s="663" t="s">
        <v>58</v>
      </c>
      <c r="D1135" s="665" t="s">
        <v>18930</v>
      </c>
      <c r="E1135" s="663" t="s">
        <v>145</v>
      </c>
      <c r="F1135" s="401"/>
      <c r="G1135" s="401"/>
    </row>
    <row r="1136" spans="1:7" ht="15">
      <c r="A1136" s="664">
        <v>92539</v>
      </c>
      <c r="B1136" s="663" t="s">
        <v>9229</v>
      </c>
      <c r="C1136" s="663" t="s">
        <v>112</v>
      </c>
      <c r="D1136" s="665" t="s">
        <v>18931</v>
      </c>
      <c r="E1136" s="663" t="s">
        <v>145</v>
      </c>
      <c r="F1136" s="401"/>
      <c r="G1136" s="401"/>
    </row>
    <row r="1137" spans="1:7" ht="15">
      <c r="A1137" s="664">
        <v>92540</v>
      </c>
      <c r="B1137" s="663" t="s">
        <v>9230</v>
      </c>
      <c r="C1137" s="663" t="s">
        <v>112</v>
      </c>
      <c r="D1137" s="665" t="s">
        <v>18932</v>
      </c>
      <c r="E1137" s="663" t="s">
        <v>145</v>
      </c>
      <c r="F1137" s="401"/>
      <c r="G1137" s="401"/>
    </row>
    <row r="1138" spans="1:7" ht="15">
      <c r="A1138" s="664">
        <v>92541</v>
      </c>
      <c r="B1138" s="663" t="s">
        <v>9231</v>
      </c>
      <c r="C1138" s="663" t="s">
        <v>112</v>
      </c>
      <c r="D1138" s="665" t="s">
        <v>18933</v>
      </c>
      <c r="E1138" s="663" t="s">
        <v>145</v>
      </c>
      <c r="F1138" s="401"/>
      <c r="G1138" s="401"/>
    </row>
    <row r="1139" spans="1:7" ht="15">
      <c r="A1139" s="664">
        <v>92542</v>
      </c>
      <c r="B1139" s="663" t="s">
        <v>9232</v>
      </c>
      <c r="C1139" s="663" t="s">
        <v>112</v>
      </c>
      <c r="D1139" s="665" t="s">
        <v>18934</v>
      </c>
      <c r="E1139" s="663" t="s">
        <v>145</v>
      </c>
      <c r="F1139" s="401"/>
      <c r="G1139" s="401"/>
    </row>
    <row r="1140" spans="1:7" ht="15">
      <c r="A1140" s="664">
        <v>92543</v>
      </c>
      <c r="B1140" s="663" t="s">
        <v>9233</v>
      </c>
      <c r="C1140" s="663" t="s">
        <v>112</v>
      </c>
      <c r="D1140" s="665" t="s">
        <v>15765</v>
      </c>
      <c r="E1140" s="663" t="s">
        <v>145</v>
      </c>
      <c r="F1140" s="401"/>
      <c r="G1140" s="401"/>
    </row>
    <row r="1141" spans="1:7" ht="15">
      <c r="A1141" s="664">
        <v>92544</v>
      </c>
      <c r="B1141" s="663" t="s">
        <v>9234</v>
      </c>
      <c r="C1141" s="663" t="s">
        <v>112</v>
      </c>
      <c r="D1141" s="665" t="s">
        <v>14013</v>
      </c>
      <c r="E1141" s="663" t="s">
        <v>145</v>
      </c>
      <c r="F1141" s="401"/>
      <c r="G1141" s="401"/>
    </row>
    <row r="1142" spans="1:7" ht="15">
      <c r="A1142" s="664">
        <v>92545</v>
      </c>
      <c r="B1142" s="663" t="s">
        <v>9235</v>
      </c>
      <c r="C1142" s="663" t="s">
        <v>58</v>
      </c>
      <c r="D1142" s="665" t="s">
        <v>18935</v>
      </c>
      <c r="E1142" s="663" t="s">
        <v>145</v>
      </c>
      <c r="F1142" s="401"/>
      <c r="G1142" s="401"/>
    </row>
    <row r="1143" spans="1:7" ht="15">
      <c r="A1143" s="664">
        <v>92546</v>
      </c>
      <c r="B1143" s="663" t="s">
        <v>9236</v>
      </c>
      <c r="C1143" s="663" t="s">
        <v>58</v>
      </c>
      <c r="D1143" s="665" t="s">
        <v>18936</v>
      </c>
      <c r="E1143" s="663" t="s">
        <v>145</v>
      </c>
      <c r="F1143" s="401"/>
      <c r="G1143" s="401"/>
    </row>
    <row r="1144" spans="1:7" ht="15">
      <c r="A1144" s="664">
        <v>92547</v>
      </c>
      <c r="B1144" s="663" t="s">
        <v>9237</v>
      </c>
      <c r="C1144" s="663" t="s">
        <v>58</v>
      </c>
      <c r="D1144" s="665" t="s">
        <v>18937</v>
      </c>
      <c r="E1144" s="663" t="s">
        <v>145</v>
      </c>
      <c r="F1144" s="401"/>
      <c r="G1144" s="401"/>
    </row>
    <row r="1145" spans="1:7" ht="15">
      <c r="A1145" s="664">
        <v>92548</v>
      </c>
      <c r="B1145" s="663" t="s">
        <v>9238</v>
      </c>
      <c r="C1145" s="663" t="s">
        <v>58</v>
      </c>
      <c r="D1145" s="665" t="s">
        <v>18938</v>
      </c>
      <c r="E1145" s="663" t="s">
        <v>145</v>
      </c>
      <c r="F1145" s="401"/>
      <c r="G1145" s="401"/>
    </row>
    <row r="1146" spans="1:7" ht="15">
      <c r="A1146" s="664">
        <v>92549</v>
      </c>
      <c r="B1146" s="663" t="s">
        <v>9239</v>
      </c>
      <c r="C1146" s="663" t="s">
        <v>58</v>
      </c>
      <c r="D1146" s="665" t="s">
        <v>18939</v>
      </c>
      <c r="E1146" s="663" t="s">
        <v>145</v>
      </c>
      <c r="F1146" s="401"/>
      <c r="G1146" s="401"/>
    </row>
    <row r="1147" spans="1:7" ht="15">
      <c r="A1147" s="664">
        <v>92550</v>
      </c>
      <c r="B1147" s="663" t="s">
        <v>9240</v>
      </c>
      <c r="C1147" s="663" t="s">
        <v>58</v>
      </c>
      <c r="D1147" s="665" t="s">
        <v>18940</v>
      </c>
      <c r="E1147" s="663" t="s">
        <v>145</v>
      </c>
      <c r="F1147" s="401"/>
      <c r="G1147" s="401"/>
    </row>
    <row r="1148" spans="1:7" ht="15">
      <c r="A1148" s="664">
        <v>92551</v>
      </c>
      <c r="B1148" s="663" t="s">
        <v>9241</v>
      </c>
      <c r="C1148" s="663" t="s">
        <v>58</v>
      </c>
      <c r="D1148" s="665" t="s">
        <v>18941</v>
      </c>
      <c r="E1148" s="663" t="s">
        <v>145</v>
      </c>
      <c r="F1148" s="401"/>
      <c r="G1148" s="401"/>
    </row>
    <row r="1149" spans="1:7" ht="15">
      <c r="A1149" s="664">
        <v>92552</v>
      </c>
      <c r="B1149" s="663" t="s">
        <v>9242</v>
      </c>
      <c r="C1149" s="663" t="s">
        <v>58</v>
      </c>
      <c r="D1149" s="665" t="s">
        <v>18942</v>
      </c>
      <c r="E1149" s="663" t="s">
        <v>145</v>
      </c>
      <c r="F1149" s="401"/>
      <c r="G1149" s="401"/>
    </row>
    <row r="1150" spans="1:7" ht="15">
      <c r="A1150" s="664">
        <v>92553</v>
      </c>
      <c r="B1150" s="663" t="s">
        <v>9243</v>
      </c>
      <c r="C1150" s="663" t="s">
        <v>58</v>
      </c>
      <c r="D1150" s="665" t="s">
        <v>18943</v>
      </c>
      <c r="E1150" s="663" t="s">
        <v>145</v>
      </c>
      <c r="F1150" s="401"/>
      <c r="G1150" s="401"/>
    </row>
    <row r="1151" spans="1:7" ht="15">
      <c r="A1151" s="664">
        <v>92554</v>
      </c>
      <c r="B1151" s="663" t="s">
        <v>9244</v>
      </c>
      <c r="C1151" s="663" t="s">
        <v>58</v>
      </c>
      <c r="D1151" s="665" t="s">
        <v>18944</v>
      </c>
      <c r="E1151" s="663" t="s">
        <v>145</v>
      </c>
      <c r="F1151" s="401"/>
      <c r="G1151" s="401"/>
    </row>
    <row r="1152" spans="1:7" ht="15">
      <c r="A1152" s="664">
        <v>92555</v>
      </c>
      <c r="B1152" s="663" t="s">
        <v>9245</v>
      </c>
      <c r="C1152" s="663" t="s">
        <v>58</v>
      </c>
      <c r="D1152" s="665" t="s">
        <v>18945</v>
      </c>
      <c r="E1152" s="663" t="s">
        <v>145</v>
      </c>
      <c r="F1152" s="401"/>
      <c r="G1152" s="401"/>
    </row>
    <row r="1153" spans="1:7" ht="15">
      <c r="A1153" s="664">
        <v>92556</v>
      </c>
      <c r="B1153" s="663" t="s">
        <v>9246</v>
      </c>
      <c r="C1153" s="663" t="s">
        <v>58</v>
      </c>
      <c r="D1153" s="665" t="s">
        <v>18946</v>
      </c>
      <c r="E1153" s="663" t="s">
        <v>145</v>
      </c>
      <c r="F1153" s="401"/>
      <c r="G1153" s="401"/>
    </row>
    <row r="1154" spans="1:7" ht="15">
      <c r="A1154" s="664">
        <v>92557</v>
      </c>
      <c r="B1154" s="663" t="s">
        <v>9247</v>
      </c>
      <c r="C1154" s="663" t="s">
        <v>58</v>
      </c>
      <c r="D1154" s="665" t="s">
        <v>18947</v>
      </c>
      <c r="E1154" s="663" t="s">
        <v>145</v>
      </c>
      <c r="F1154" s="401"/>
      <c r="G1154" s="401"/>
    </row>
    <row r="1155" spans="1:7" ht="15">
      <c r="A1155" s="664">
        <v>92558</v>
      </c>
      <c r="B1155" s="663" t="s">
        <v>9248</v>
      </c>
      <c r="C1155" s="663" t="s">
        <v>58</v>
      </c>
      <c r="D1155" s="665" t="s">
        <v>18948</v>
      </c>
      <c r="E1155" s="663" t="s">
        <v>145</v>
      </c>
      <c r="F1155" s="401"/>
      <c r="G1155" s="401"/>
    </row>
    <row r="1156" spans="1:7" ht="15">
      <c r="A1156" s="664">
        <v>92559</v>
      </c>
      <c r="B1156" s="663" t="s">
        <v>9249</v>
      </c>
      <c r="C1156" s="663" t="s">
        <v>58</v>
      </c>
      <c r="D1156" s="665" t="s">
        <v>18949</v>
      </c>
      <c r="E1156" s="663" t="s">
        <v>145</v>
      </c>
      <c r="F1156" s="401"/>
      <c r="G1156" s="401"/>
    </row>
    <row r="1157" spans="1:7" ht="15">
      <c r="A1157" s="664">
        <v>92560</v>
      </c>
      <c r="B1157" s="663" t="s">
        <v>9250</v>
      </c>
      <c r="C1157" s="663" t="s">
        <v>58</v>
      </c>
      <c r="D1157" s="665" t="s">
        <v>18950</v>
      </c>
      <c r="E1157" s="663" t="s">
        <v>145</v>
      </c>
      <c r="F1157" s="401"/>
      <c r="G1157" s="401"/>
    </row>
    <row r="1158" spans="1:7" ht="15">
      <c r="A1158" s="664">
        <v>92561</v>
      </c>
      <c r="B1158" s="663" t="s">
        <v>9251</v>
      </c>
      <c r="C1158" s="663" t="s">
        <v>58</v>
      </c>
      <c r="D1158" s="665" t="s">
        <v>18951</v>
      </c>
      <c r="E1158" s="663" t="s">
        <v>145</v>
      </c>
      <c r="F1158" s="401"/>
      <c r="G1158" s="401"/>
    </row>
    <row r="1159" spans="1:7" ht="15">
      <c r="A1159" s="664">
        <v>92562</v>
      </c>
      <c r="B1159" s="663" t="s">
        <v>9252</v>
      </c>
      <c r="C1159" s="663" t="s">
        <v>58</v>
      </c>
      <c r="D1159" s="665" t="s">
        <v>18952</v>
      </c>
      <c r="E1159" s="663" t="s">
        <v>145</v>
      </c>
      <c r="F1159" s="401"/>
      <c r="G1159" s="401"/>
    </row>
    <row r="1160" spans="1:7" ht="15">
      <c r="A1160" s="664">
        <v>92563</v>
      </c>
      <c r="B1160" s="663" t="s">
        <v>9253</v>
      </c>
      <c r="C1160" s="663" t="s">
        <v>58</v>
      </c>
      <c r="D1160" s="665" t="s">
        <v>18953</v>
      </c>
      <c r="E1160" s="663" t="s">
        <v>145</v>
      </c>
      <c r="F1160" s="401"/>
      <c r="G1160" s="401"/>
    </row>
    <row r="1161" spans="1:7" ht="15">
      <c r="A1161" s="664">
        <v>92564</v>
      </c>
      <c r="B1161" s="663" t="s">
        <v>9254</v>
      </c>
      <c r="C1161" s="663" t="s">
        <v>58</v>
      </c>
      <c r="D1161" s="665" t="s">
        <v>18954</v>
      </c>
      <c r="E1161" s="663" t="s">
        <v>145</v>
      </c>
      <c r="F1161" s="401"/>
      <c r="G1161" s="401"/>
    </row>
    <row r="1162" spans="1:7" ht="15">
      <c r="A1162" s="664">
        <v>92565</v>
      </c>
      <c r="B1162" s="663" t="s">
        <v>1132</v>
      </c>
      <c r="C1162" s="663" t="s">
        <v>112</v>
      </c>
      <c r="D1162" s="665" t="s">
        <v>18955</v>
      </c>
      <c r="E1162" s="663" t="s">
        <v>145</v>
      </c>
      <c r="F1162" s="401"/>
      <c r="G1162" s="401"/>
    </row>
    <row r="1163" spans="1:7" ht="15">
      <c r="A1163" s="664">
        <v>92566</v>
      </c>
      <c r="B1163" s="663" t="s">
        <v>1133</v>
      </c>
      <c r="C1163" s="663" t="s">
        <v>112</v>
      </c>
      <c r="D1163" s="665" t="s">
        <v>15808</v>
      </c>
      <c r="E1163" s="663" t="s">
        <v>145</v>
      </c>
      <c r="F1163" s="401"/>
      <c r="G1163" s="401"/>
    </row>
    <row r="1164" spans="1:7" ht="15">
      <c r="A1164" s="664">
        <v>92567</v>
      </c>
      <c r="B1164" s="663" t="s">
        <v>1134</v>
      </c>
      <c r="C1164" s="663" t="s">
        <v>112</v>
      </c>
      <c r="D1164" s="665" t="s">
        <v>18956</v>
      </c>
      <c r="E1164" s="663" t="s">
        <v>145</v>
      </c>
      <c r="F1164" s="401"/>
      <c r="G1164" s="401"/>
    </row>
    <row r="1165" spans="1:7" ht="15">
      <c r="A1165" s="664">
        <v>100379</v>
      </c>
      <c r="B1165" s="663" t="s">
        <v>9255</v>
      </c>
      <c r="C1165" s="663" t="s">
        <v>112</v>
      </c>
      <c r="D1165" s="665" t="s">
        <v>18955</v>
      </c>
      <c r="E1165" s="663" t="s">
        <v>145</v>
      </c>
      <c r="F1165" s="401"/>
      <c r="G1165" s="401"/>
    </row>
    <row r="1166" spans="1:7" ht="15">
      <c r="A1166" s="664">
        <v>100380</v>
      </c>
      <c r="B1166" s="663" t="s">
        <v>9256</v>
      </c>
      <c r="C1166" s="663" t="s">
        <v>112</v>
      </c>
      <c r="D1166" s="665" t="s">
        <v>18957</v>
      </c>
      <c r="E1166" s="663" t="s">
        <v>145</v>
      </c>
      <c r="F1166" s="401"/>
      <c r="G1166" s="401"/>
    </row>
    <row r="1167" spans="1:7" ht="15">
      <c r="A1167" s="664">
        <v>100381</v>
      </c>
      <c r="B1167" s="663" t="s">
        <v>9257</v>
      </c>
      <c r="C1167" s="663" t="s">
        <v>112</v>
      </c>
      <c r="D1167" s="665" t="s">
        <v>15015</v>
      </c>
      <c r="E1167" s="663" t="s">
        <v>145</v>
      </c>
      <c r="F1167" s="401"/>
      <c r="G1167" s="401"/>
    </row>
    <row r="1168" spans="1:7" ht="15">
      <c r="A1168" s="664">
        <v>100383</v>
      </c>
      <c r="B1168" s="663" t="s">
        <v>9258</v>
      </c>
      <c r="C1168" s="663" t="s">
        <v>112</v>
      </c>
      <c r="D1168" s="665" t="s">
        <v>18958</v>
      </c>
      <c r="E1168" s="663" t="s">
        <v>145</v>
      </c>
      <c r="F1168" s="401"/>
      <c r="G1168" s="401"/>
    </row>
    <row r="1169" spans="1:7" ht="15">
      <c r="A1169" s="664">
        <v>100384</v>
      </c>
      <c r="B1169" s="663" t="s">
        <v>9259</v>
      </c>
      <c r="C1169" s="663" t="s">
        <v>112</v>
      </c>
      <c r="D1169" s="665" t="s">
        <v>18959</v>
      </c>
      <c r="E1169" s="663" t="s">
        <v>145</v>
      </c>
      <c r="F1169" s="401"/>
      <c r="G1169" s="401"/>
    </row>
    <row r="1170" spans="1:7" ht="15">
      <c r="A1170" s="664">
        <v>100385</v>
      </c>
      <c r="B1170" s="663" t="s">
        <v>9260</v>
      </c>
      <c r="C1170" s="663" t="s">
        <v>112</v>
      </c>
      <c r="D1170" s="665" t="s">
        <v>18956</v>
      </c>
      <c r="E1170" s="663" t="s">
        <v>145</v>
      </c>
      <c r="F1170" s="401"/>
      <c r="G1170" s="401"/>
    </row>
    <row r="1171" spans="1:7" ht="15">
      <c r="A1171" s="664">
        <v>100386</v>
      </c>
      <c r="B1171" s="663" t="s">
        <v>9261</v>
      </c>
      <c r="C1171" s="663" t="s">
        <v>112</v>
      </c>
      <c r="D1171" s="665" t="s">
        <v>18960</v>
      </c>
      <c r="E1171" s="663" t="s">
        <v>145</v>
      </c>
      <c r="F1171" s="401"/>
      <c r="G1171" s="401"/>
    </row>
    <row r="1172" spans="1:7" ht="15">
      <c r="A1172" s="664">
        <v>100387</v>
      </c>
      <c r="B1172" s="663" t="s">
        <v>9262</v>
      </c>
      <c r="C1172" s="663" t="s">
        <v>112</v>
      </c>
      <c r="D1172" s="665" t="s">
        <v>18961</v>
      </c>
      <c r="E1172" s="663" t="s">
        <v>145</v>
      </c>
      <c r="F1172" s="401"/>
      <c r="G1172" s="401"/>
    </row>
    <row r="1173" spans="1:7" ht="15">
      <c r="A1173" s="664">
        <v>100388</v>
      </c>
      <c r="B1173" s="663" t="s">
        <v>9263</v>
      </c>
      <c r="C1173" s="663" t="s">
        <v>112</v>
      </c>
      <c r="D1173" s="665" t="s">
        <v>15084</v>
      </c>
      <c r="E1173" s="663" t="s">
        <v>145</v>
      </c>
      <c r="F1173" s="401"/>
      <c r="G1173" s="401"/>
    </row>
    <row r="1174" spans="1:7" ht="15">
      <c r="A1174" s="664">
        <v>100389</v>
      </c>
      <c r="B1174" s="663" t="s">
        <v>9264</v>
      </c>
      <c r="C1174" s="663" t="s">
        <v>112</v>
      </c>
      <c r="D1174" s="665" t="s">
        <v>12728</v>
      </c>
      <c r="E1174" s="663" t="s">
        <v>145</v>
      </c>
      <c r="F1174" s="401"/>
      <c r="G1174" s="401"/>
    </row>
    <row r="1175" spans="1:7" ht="15">
      <c r="A1175" s="664">
        <v>100390</v>
      </c>
      <c r="B1175" s="663" t="s">
        <v>9265</v>
      </c>
      <c r="C1175" s="663" t="s">
        <v>112</v>
      </c>
      <c r="D1175" s="665" t="s">
        <v>18962</v>
      </c>
      <c r="E1175" s="663" t="s">
        <v>145</v>
      </c>
      <c r="F1175" s="401"/>
      <c r="G1175" s="401"/>
    </row>
    <row r="1176" spans="1:7" ht="15">
      <c r="A1176" s="664">
        <v>100391</v>
      </c>
      <c r="B1176" s="663" t="s">
        <v>9266</v>
      </c>
      <c r="C1176" s="663" t="s">
        <v>112</v>
      </c>
      <c r="D1176" s="665" t="s">
        <v>18963</v>
      </c>
      <c r="E1176" s="663" t="s">
        <v>145</v>
      </c>
      <c r="F1176" s="401"/>
      <c r="G1176" s="401"/>
    </row>
    <row r="1177" spans="1:7" ht="15">
      <c r="A1177" s="664">
        <v>100392</v>
      </c>
      <c r="B1177" s="663" t="s">
        <v>9267</v>
      </c>
      <c r="C1177" s="663" t="s">
        <v>112</v>
      </c>
      <c r="D1177" s="665" t="s">
        <v>14687</v>
      </c>
      <c r="E1177" s="663" t="s">
        <v>145</v>
      </c>
      <c r="F1177" s="401"/>
      <c r="G1177" s="401"/>
    </row>
    <row r="1178" spans="1:7" ht="15">
      <c r="A1178" s="664">
        <v>100393</v>
      </c>
      <c r="B1178" s="663" t="s">
        <v>9268</v>
      </c>
      <c r="C1178" s="663" t="s">
        <v>112</v>
      </c>
      <c r="D1178" s="665" t="s">
        <v>15040</v>
      </c>
      <c r="E1178" s="663" t="s">
        <v>145</v>
      </c>
      <c r="F1178" s="401"/>
      <c r="G1178" s="401"/>
    </row>
    <row r="1179" spans="1:7" ht="15">
      <c r="A1179" s="664">
        <v>100394</v>
      </c>
      <c r="B1179" s="663" t="s">
        <v>9269</v>
      </c>
      <c r="C1179" s="663" t="s">
        <v>112</v>
      </c>
      <c r="D1179" s="665" t="s">
        <v>18049</v>
      </c>
      <c r="E1179" s="663" t="s">
        <v>145</v>
      </c>
      <c r="F1179" s="401"/>
      <c r="G1179" s="401"/>
    </row>
    <row r="1180" spans="1:7" ht="15">
      <c r="A1180" s="664">
        <v>100395</v>
      </c>
      <c r="B1180" s="663" t="s">
        <v>9270</v>
      </c>
      <c r="C1180" s="663" t="s">
        <v>112</v>
      </c>
      <c r="D1180" s="665" t="s">
        <v>17362</v>
      </c>
      <c r="E1180" s="663" t="s">
        <v>145</v>
      </c>
      <c r="F1180" s="401"/>
      <c r="G1180" s="401"/>
    </row>
    <row r="1181" spans="1:7" ht="15">
      <c r="A1181" s="664">
        <v>94189</v>
      </c>
      <c r="B1181" s="663" t="s">
        <v>9271</v>
      </c>
      <c r="C1181" s="663" t="s">
        <v>112</v>
      </c>
      <c r="D1181" s="665" t="s">
        <v>15464</v>
      </c>
      <c r="E1181" s="663" t="s">
        <v>145</v>
      </c>
      <c r="F1181" s="401"/>
      <c r="G1181" s="401"/>
    </row>
    <row r="1182" spans="1:7" ht="15">
      <c r="A1182" s="664">
        <v>94192</v>
      </c>
      <c r="B1182" s="663" t="s">
        <v>9272</v>
      </c>
      <c r="C1182" s="663" t="s">
        <v>112</v>
      </c>
      <c r="D1182" s="665" t="s">
        <v>17802</v>
      </c>
      <c r="E1182" s="663" t="s">
        <v>145</v>
      </c>
      <c r="F1182" s="401"/>
      <c r="G1182" s="401"/>
    </row>
    <row r="1183" spans="1:7" ht="15">
      <c r="A1183" s="664">
        <v>94195</v>
      </c>
      <c r="B1183" s="663" t="s">
        <v>9273</v>
      </c>
      <c r="C1183" s="663" t="s">
        <v>112</v>
      </c>
      <c r="D1183" s="665" t="s">
        <v>18964</v>
      </c>
      <c r="E1183" s="663" t="s">
        <v>145</v>
      </c>
      <c r="F1183" s="401"/>
      <c r="G1183" s="401"/>
    </row>
    <row r="1184" spans="1:7" ht="15">
      <c r="A1184" s="664">
        <v>94198</v>
      </c>
      <c r="B1184" s="663" t="s">
        <v>9274</v>
      </c>
      <c r="C1184" s="663" t="s">
        <v>112</v>
      </c>
      <c r="D1184" s="665" t="s">
        <v>18965</v>
      </c>
      <c r="E1184" s="663" t="s">
        <v>145</v>
      </c>
      <c r="F1184" s="401"/>
      <c r="G1184" s="401"/>
    </row>
    <row r="1185" spans="1:7" ht="15">
      <c r="A1185" s="664">
        <v>94201</v>
      </c>
      <c r="B1185" s="663" t="s">
        <v>9275</v>
      </c>
      <c r="C1185" s="663" t="s">
        <v>112</v>
      </c>
      <c r="D1185" s="665" t="s">
        <v>18966</v>
      </c>
      <c r="E1185" s="663" t="s">
        <v>145</v>
      </c>
      <c r="F1185" s="401"/>
      <c r="G1185" s="401"/>
    </row>
    <row r="1186" spans="1:7" ht="15">
      <c r="A1186" s="664">
        <v>94204</v>
      </c>
      <c r="B1186" s="663" t="s">
        <v>9276</v>
      </c>
      <c r="C1186" s="663" t="s">
        <v>112</v>
      </c>
      <c r="D1186" s="665" t="s">
        <v>15149</v>
      </c>
      <c r="E1186" s="663" t="s">
        <v>145</v>
      </c>
      <c r="F1186" s="401"/>
      <c r="G1186" s="401"/>
    </row>
    <row r="1187" spans="1:7" ht="15">
      <c r="A1187" s="664">
        <v>94224</v>
      </c>
      <c r="B1187" s="663" t="s">
        <v>9277</v>
      </c>
      <c r="C1187" s="663" t="s">
        <v>5</v>
      </c>
      <c r="D1187" s="665" t="s">
        <v>16612</v>
      </c>
      <c r="E1187" s="663" t="s">
        <v>145</v>
      </c>
      <c r="F1187" s="401"/>
      <c r="G1187" s="401"/>
    </row>
    <row r="1188" spans="1:7" ht="15">
      <c r="A1188" s="664">
        <v>94225</v>
      </c>
      <c r="B1188" s="663" t="s">
        <v>9278</v>
      </c>
      <c r="C1188" s="663" t="s">
        <v>112</v>
      </c>
      <c r="D1188" s="665" t="s">
        <v>15039</v>
      </c>
      <c r="E1188" s="663" t="s">
        <v>145</v>
      </c>
      <c r="F1188" s="401"/>
      <c r="G1188" s="401"/>
    </row>
    <row r="1189" spans="1:7" ht="15">
      <c r="A1189" s="664">
        <v>94226</v>
      </c>
      <c r="B1189" s="663" t="s">
        <v>9279</v>
      </c>
      <c r="C1189" s="663" t="s">
        <v>112</v>
      </c>
      <c r="D1189" s="665" t="s">
        <v>3921</v>
      </c>
      <c r="E1189" s="663" t="s">
        <v>145</v>
      </c>
      <c r="F1189" s="401"/>
      <c r="G1189" s="401"/>
    </row>
    <row r="1190" spans="1:7" ht="15">
      <c r="A1190" s="664">
        <v>94232</v>
      </c>
      <c r="B1190" s="663" t="s">
        <v>9280</v>
      </c>
      <c r="C1190" s="663" t="s">
        <v>58</v>
      </c>
      <c r="D1190" s="665" t="s">
        <v>4351</v>
      </c>
      <c r="E1190" s="663" t="s">
        <v>145</v>
      </c>
      <c r="F1190" s="401"/>
      <c r="G1190" s="401"/>
    </row>
    <row r="1191" spans="1:7" ht="15">
      <c r="A1191" s="664">
        <v>94440</v>
      </c>
      <c r="B1191" s="663" t="s">
        <v>9281</v>
      </c>
      <c r="C1191" s="663" t="s">
        <v>112</v>
      </c>
      <c r="D1191" s="665" t="s">
        <v>18964</v>
      </c>
      <c r="E1191" s="663" t="s">
        <v>145</v>
      </c>
      <c r="F1191" s="401"/>
      <c r="G1191" s="401"/>
    </row>
    <row r="1192" spans="1:7" ht="15">
      <c r="A1192" s="664">
        <v>94441</v>
      </c>
      <c r="B1192" s="663" t="s">
        <v>9282</v>
      </c>
      <c r="C1192" s="663" t="s">
        <v>112</v>
      </c>
      <c r="D1192" s="665" t="s">
        <v>18965</v>
      </c>
      <c r="E1192" s="663" t="s">
        <v>145</v>
      </c>
      <c r="F1192" s="401"/>
      <c r="G1192" s="401"/>
    </row>
    <row r="1193" spans="1:7" ht="15">
      <c r="A1193" s="664">
        <v>94442</v>
      </c>
      <c r="B1193" s="663" t="s">
        <v>9283</v>
      </c>
      <c r="C1193" s="663" t="s">
        <v>112</v>
      </c>
      <c r="D1193" s="665" t="s">
        <v>18964</v>
      </c>
      <c r="E1193" s="663" t="s">
        <v>145</v>
      </c>
      <c r="F1193" s="401"/>
      <c r="G1193" s="401"/>
    </row>
    <row r="1194" spans="1:7" ht="15">
      <c r="A1194" s="664">
        <v>94443</v>
      </c>
      <c r="B1194" s="663" t="s">
        <v>9284</v>
      </c>
      <c r="C1194" s="663" t="s">
        <v>112</v>
      </c>
      <c r="D1194" s="665" t="s">
        <v>18965</v>
      </c>
      <c r="E1194" s="663" t="s">
        <v>145</v>
      </c>
      <c r="F1194" s="401"/>
      <c r="G1194" s="401"/>
    </row>
    <row r="1195" spans="1:7" ht="15">
      <c r="A1195" s="664">
        <v>94445</v>
      </c>
      <c r="B1195" s="663" t="s">
        <v>9285</v>
      </c>
      <c r="C1195" s="663" t="s">
        <v>112</v>
      </c>
      <c r="D1195" s="665" t="s">
        <v>18966</v>
      </c>
      <c r="E1195" s="663" t="s">
        <v>145</v>
      </c>
      <c r="F1195" s="401"/>
      <c r="G1195" s="401"/>
    </row>
    <row r="1196" spans="1:7" ht="15">
      <c r="A1196" s="664">
        <v>94446</v>
      </c>
      <c r="B1196" s="663" t="s">
        <v>9286</v>
      </c>
      <c r="C1196" s="663" t="s">
        <v>112</v>
      </c>
      <c r="D1196" s="665" t="s">
        <v>15149</v>
      </c>
      <c r="E1196" s="663" t="s">
        <v>145</v>
      </c>
      <c r="F1196" s="401"/>
      <c r="G1196" s="401"/>
    </row>
    <row r="1197" spans="1:7" ht="15">
      <c r="A1197" s="664">
        <v>94447</v>
      </c>
      <c r="B1197" s="663" t="s">
        <v>9287</v>
      </c>
      <c r="C1197" s="663" t="s">
        <v>112</v>
      </c>
      <c r="D1197" s="665" t="s">
        <v>18966</v>
      </c>
      <c r="E1197" s="663" t="s">
        <v>145</v>
      </c>
      <c r="F1197" s="401"/>
      <c r="G1197" s="401"/>
    </row>
    <row r="1198" spans="1:7" ht="15">
      <c r="A1198" s="664">
        <v>94448</v>
      </c>
      <c r="B1198" s="663" t="s">
        <v>9288</v>
      </c>
      <c r="C1198" s="663" t="s">
        <v>112</v>
      </c>
      <c r="D1198" s="665" t="s">
        <v>15149</v>
      </c>
      <c r="E1198" s="663" t="s">
        <v>145</v>
      </c>
      <c r="F1198" s="401"/>
      <c r="G1198" s="401"/>
    </row>
    <row r="1199" spans="1:7" ht="15">
      <c r="A1199" s="664">
        <v>94207</v>
      </c>
      <c r="B1199" s="663" t="s">
        <v>9289</v>
      </c>
      <c r="C1199" s="663" t="s">
        <v>112</v>
      </c>
      <c r="D1199" s="665" t="s">
        <v>18967</v>
      </c>
      <c r="E1199" s="663" t="s">
        <v>145</v>
      </c>
      <c r="F1199" s="401"/>
      <c r="G1199" s="401"/>
    </row>
    <row r="1200" spans="1:7" ht="15">
      <c r="A1200" s="664">
        <v>94210</v>
      </c>
      <c r="B1200" s="663" t="s">
        <v>9290</v>
      </c>
      <c r="C1200" s="663" t="s">
        <v>112</v>
      </c>
      <c r="D1200" s="665" t="s">
        <v>18968</v>
      </c>
      <c r="E1200" s="663" t="s">
        <v>145</v>
      </c>
      <c r="F1200" s="401"/>
      <c r="G1200" s="401"/>
    </row>
    <row r="1201" spans="1:7" ht="15">
      <c r="A1201" s="664">
        <v>94218</v>
      </c>
      <c r="B1201" s="663" t="s">
        <v>14221</v>
      </c>
      <c r="C1201" s="663" t="s">
        <v>112</v>
      </c>
      <c r="D1201" s="665" t="s">
        <v>18969</v>
      </c>
      <c r="E1201" s="663" t="s">
        <v>145</v>
      </c>
      <c r="F1201" s="401"/>
      <c r="G1201" s="401"/>
    </row>
    <row r="1202" spans="1:7" ht="15">
      <c r="A1202" s="664">
        <v>94213</v>
      </c>
      <c r="B1202" s="663" t="s">
        <v>9291</v>
      </c>
      <c r="C1202" s="663" t="s">
        <v>112</v>
      </c>
      <c r="D1202" s="665" t="s">
        <v>18970</v>
      </c>
      <c r="E1202" s="663" t="s">
        <v>145</v>
      </c>
      <c r="F1202" s="401"/>
      <c r="G1202" s="401"/>
    </row>
    <row r="1203" spans="1:7" ht="15">
      <c r="A1203" s="664">
        <v>94216</v>
      </c>
      <c r="B1203" s="663" t="s">
        <v>9292</v>
      </c>
      <c r="C1203" s="663" t="s">
        <v>112</v>
      </c>
      <c r="D1203" s="665" t="s">
        <v>18971</v>
      </c>
      <c r="E1203" s="663" t="s">
        <v>145</v>
      </c>
      <c r="F1203" s="401"/>
      <c r="G1203" s="401"/>
    </row>
    <row r="1204" spans="1:7" ht="15">
      <c r="A1204" s="664">
        <v>94219</v>
      </c>
      <c r="B1204" s="663" t="s">
        <v>9293</v>
      </c>
      <c r="C1204" s="663" t="s">
        <v>5</v>
      </c>
      <c r="D1204" s="665" t="s">
        <v>13172</v>
      </c>
      <c r="E1204" s="663" t="s">
        <v>145</v>
      </c>
      <c r="F1204" s="401"/>
      <c r="G1204" s="401"/>
    </row>
    <row r="1205" spans="1:7" ht="15">
      <c r="A1205" s="664">
        <v>94220</v>
      </c>
      <c r="B1205" s="663" t="s">
        <v>9294</v>
      </c>
      <c r="C1205" s="663" t="s">
        <v>5</v>
      </c>
      <c r="D1205" s="665" t="s">
        <v>13950</v>
      </c>
      <c r="E1205" s="663" t="s">
        <v>145</v>
      </c>
      <c r="F1205" s="401"/>
      <c r="G1205" s="401"/>
    </row>
    <row r="1206" spans="1:7" ht="15">
      <c r="A1206" s="664">
        <v>94221</v>
      </c>
      <c r="B1206" s="663" t="s">
        <v>9295</v>
      </c>
      <c r="C1206" s="663" t="s">
        <v>5</v>
      </c>
      <c r="D1206" s="665" t="s">
        <v>18972</v>
      </c>
      <c r="E1206" s="663" t="s">
        <v>145</v>
      </c>
      <c r="F1206" s="401"/>
      <c r="G1206" s="401"/>
    </row>
    <row r="1207" spans="1:7" ht="15">
      <c r="A1207" s="664">
        <v>94222</v>
      </c>
      <c r="B1207" s="663" t="s">
        <v>9296</v>
      </c>
      <c r="C1207" s="663" t="s">
        <v>5</v>
      </c>
      <c r="D1207" s="665" t="s">
        <v>18973</v>
      </c>
      <c r="E1207" s="663" t="s">
        <v>145</v>
      </c>
      <c r="F1207" s="401"/>
      <c r="G1207" s="401"/>
    </row>
    <row r="1208" spans="1:7" ht="15">
      <c r="A1208" s="664">
        <v>94223</v>
      </c>
      <c r="B1208" s="663" t="s">
        <v>9297</v>
      </c>
      <c r="C1208" s="663" t="s">
        <v>5</v>
      </c>
      <c r="D1208" s="665" t="s">
        <v>18974</v>
      </c>
      <c r="E1208" s="663" t="s">
        <v>145</v>
      </c>
      <c r="F1208" s="401"/>
      <c r="G1208" s="401"/>
    </row>
    <row r="1209" spans="1:7" ht="15">
      <c r="A1209" s="664">
        <v>94451</v>
      </c>
      <c r="B1209" s="663" t="s">
        <v>9298</v>
      </c>
      <c r="C1209" s="663" t="s">
        <v>5</v>
      </c>
      <c r="D1209" s="665" t="s">
        <v>18975</v>
      </c>
      <c r="E1209" s="663" t="s">
        <v>145</v>
      </c>
      <c r="F1209" s="401"/>
      <c r="G1209" s="401"/>
    </row>
    <row r="1210" spans="1:7" ht="15">
      <c r="A1210" s="664">
        <v>100325</v>
      </c>
      <c r="B1210" s="663" t="s">
        <v>9299</v>
      </c>
      <c r="C1210" s="663" t="s">
        <v>5</v>
      </c>
      <c r="D1210" s="665" t="s">
        <v>18976</v>
      </c>
      <c r="E1210" s="663" t="s">
        <v>145</v>
      </c>
      <c r="F1210" s="401"/>
      <c r="G1210" s="401"/>
    </row>
    <row r="1211" spans="1:7" ht="15">
      <c r="A1211" s="664">
        <v>100327</v>
      </c>
      <c r="B1211" s="663" t="s">
        <v>9300</v>
      </c>
      <c r="C1211" s="663" t="s">
        <v>5</v>
      </c>
      <c r="D1211" s="665" t="s">
        <v>15803</v>
      </c>
      <c r="E1211" s="663" t="s">
        <v>145</v>
      </c>
      <c r="F1211" s="401"/>
      <c r="G1211" s="401"/>
    </row>
    <row r="1212" spans="1:7" ht="15">
      <c r="A1212" s="664">
        <v>100328</v>
      </c>
      <c r="B1212" s="663" t="s">
        <v>9301</v>
      </c>
      <c r="C1212" s="663" t="s">
        <v>112</v>
      </c>
      <c r="D1212" s="665" t="s">
        <v>8901</v>
      </c>
      <c r="E1212" s="663" t="s">
        <v>145</v>
      </c>
      <c r="F1212" s="401"/>
      <c r="G1212" s="401"/>
    </row>
    <row r="1213" spans="1:7" ht="15">
      <c r="A1213" s="664">
        <v>100329</v>
      </c>
      <c r="B1213" s="663" t="s">
        <v>9302</v>
      </c>
      <c r="C1213" s="663" t="s">
        <v>112</v>
      </c>
      <c r="D1213" s="665" t="s">
        <v>14902</v>
      </c>
      <c r="E1213" s="663" t="s">
        <v>145</v>
      </c>
      <c r="F1213" s="401"/>
      <c r="G1213" s="401"/>
    </row>
    <row r="1214" spans="1:7" ht="15">
      <c r="A1214" s="664">
        <v>100330</v>
      </c>
      <c r="B1214" s="663" t="s">
        <v>9303</v>
      </c>
      <c r="C1214" s="663" t="s">
        <v>112</v>
      </c>
      <c r="D1214" s="665" t="s">
        <v>12773</v>
      </c>
      <c r="E1214" s="663" t="s">
        <v>145</v>
      </c>
      <c r="F1214" s="401"/>
      <c r="G1214" s="401"/>
    </row>
    <row r="1215" spans="1:7" ht="15">
      <c r="A1215" s="664">
        <v>100331</v>
      </c>
      <c r="B1215" s="663" t="s">
        <v>9304</v>
      </c>
      <c r="C1215" s="663" t="s">
        <v>112</v>
      </c>
      <c r="D1215" s="665" t="s">
        <v>15052</v>
      </c>
      <c r="E1215" s="663" t="s">
        <v>145</v>
      </c>
      <c r="F1215" s="401"/>
      <c r="G1215" s="401"/>
    </row>
    <row r="1216" spans="1:7" ht="15">
      <c r="A1216" s="664">
        <v>100434</v>
      </c>
      <c r="B1216" s="663" t="s">
        <v>10563</v>
      </c>
      <c r="C1216" s="663" t="s">
        <v>5</v>
      </c>
      <c r="D1216" s="665" t="s">
        <v>18977</v>
      </c>
      <c r="E1216" s="663" t="s">
        <v>145</v>
      </c>
      <c r="F1216" s="401"/>
      <c r="G1216" s="401"/>
    </row>
    <row r="1217" spans="1:7" ht="15">
      <c r="A1217" s="664">
        <v>100435</v>
      </c>
      <c r="B1217" s="663" t="s">
        <v>10564</v>
      </c>
      <c r="C1217" s="663" t="s">
        <v>5</v>
      </c>
      <c r="D1217" s="665" t="s">
        <v>18978</v>
      </c>
      <c r="E1217" s="663" t="s">
        <v>145</v>
      </c>
      <c r="F1217" s="401"/>
      <c r="G1217" s="401"/>
    </row>
    <row r="1218" spans="1:7" ht="15">
      <c r="A1218" s="664">
        <v>94227</v>
      </c>
      <c r="B1218" s="663" t="s">
        <v>9305</v>
      </c>
      <c r="C1218" s="663" t="s">
        <v>5</v>
      </c>
      <c r="D1218" s="665" t="s">
        <v>18979</v>
      </c>
      <c r="E1218" s="663" t="s">
        <v>145</v>
      </c>
      <c r="F1218" s="401"/>
      <c r="G1218" s="401"/>
    </row>
    <row r="1219" spans="1:7" ht="15">
      <c r="A1219" s="664">
        <v>94228</v>
      </c>
      <c r="B1219" s="663" t="s">
        <v>9306</v>
      </c>
      <c r="C1219" s="663" t="s">
        <v>5</v>
      </c>
      <c r="D1219" s="665" t="s">
        <v>18980</v>
      </c>
      <c r="E1219" s="663" t="s">
        <v>145</v>
      </c>
      <c r="F1219" s="401"/>
      <c r="G1219" s="401"/>
    </row>
    <row r="1220" spans="1:7" ht="15">
      <c r="A1220" s="664">
        <v>94229</v>
      </c>
      <c r="B1220" s="663" t="s">
        <v>9307</v>
      </c>
      <c r="C1220" s="663" t="s">
        <v>5</v>
      </c>
      <c r="D1220" s="665" t="s">
        <v>18981</v>
      </c>
      <c r="E1220" s="663" t="s">
        <v>145</v>
      </c>
      <c r="F1220" s="401"/>
      <c r="G1220" s="401"/>
    </row>
    <row r="1221" spans="1:7" ht="15">
      <c r="A1221" s="664">
        <v>94231</v>
      </c>
      <c r="B1221" s="663" t="s">
        <v>9308</v>
      </c>
      <c r="C1221" s="663" t="s">
        <v>5</v>
      </c>
      <c r="D1221" s="665" t="s">
        <v>14228</v>
      </c>
      <c r="E1221" s="663" t="s">
        <v>145</v>
      </c>
      <c r="F1221" s="401"/>
      <c r="G1221" s="401"/>
    </row>
    <row r="1222" spans="1:7" ht="15">
      <c r="A1222" s="664">
        <v>94449</v>
      </c>
      <c r="B1222" s="663" t="s">
        <v>9308</v>
      </c>
      <c r="C1222" s="663" t="s">
        <v>112</v>
      </c>
      <c r="D1222" s="665" t="s">
        <v>18982</v>
      </c>
      <c r="E1222" s="663" t="s">
        <v>145</v>
      </c>
      <c r="F1222" s="401"/>
      <c r="G1222" s="401"/>
    </row>
    <row r="1223" spans="1:7" ht="15">
      <c r="A1223" s="664">
        <v>92255</v>
      </c>
      <c r="B1223" s="663" t="s">
        <v>9309</v>
      </c>
      <c r="C1223" s="663" t="s">
        <v>58</v>
      </c>
      <c r="D1223" s="665" t="s">
        <v>18983</v>
      </c>
      <c r="E1223" s="663" t="s">
        <v>145</v>
      </c>
      <c r="F1223" s="401"/>
      <c r="G1223" s="401"/>
    </row>
    <row r="1224" spans="1:7" ht="15">
      <c r="A1224" s="664">
        <v>92256</v>
      </c>
      <c r="B1224" s="663" t="s">
        <v>9310</v>
      </c>
      <c r="C1224" s="663" t="s">
        <v>58</v>
      </c>
      <c r="D1224" s="665" t="s">
        <v>18984</v>
      </c>
      <c r="E1224" s="663" t="s">
        <v>145</v>
      </c>
      <c r="F1224" s="401"/>
      <c r="G1224" s="401"/>
    </row>
    <row r="1225" spans="1:7" ht="15">
      <c r="A1225" s="664">
        <v>92257</v>
      </c>
      <c r="B1225" s="663" t="s">
        <v>9311</v>
      </c>
      <c r="C1225" s="663" t="s">
        <v>58</v>
      </c>
      <c r="D1225" s="665" t="s">
        <v>18985</v>
      </c>
      <c r="E1225" s="663" t="s">
        <v>145</v>
      </c>
      <c r="F1225" s="401"/>
      <c r="G1225" s="401"/>
    </row>
    <row r="1226" spans="1:7" ht="15">
      <c r="A1226" s="664">
        <v>92258</v>
      </c>
      <c r="B1226" s="663" t="s">
        <v>9312</v>
      </c>
      <c r="C1226" s="663" t="s">
        <v>58</v>
      </c>
      <c r="D1226" s="665" t="s">
        <v>18986</v>
      </c>
      <c r="E1226" s="663" t="s">
        <v>145</v>
      </c>
      <c r="F1226" s="401"/>
      <c r="G1226" s="401"/>
    </row>
    <row r="1227" spans="1:7" ht="15">
      <c r="A1227" s="664">
        <v>92568</v>
      </c>
      <c r="B1227" s="663" t="s">
        <v>9313</v>
      </c>
      <c r="C1227" s="663" t="s">
        <v>112</v>
      </c>
      <c r="D1227" s="665" t="s">
        <v>18987</v>
      </c>
      <c r="E1227" s="663" t="s">
        <v>145</v>
      </c>
      <c r="F1227" s="401"/>
      <c r="G1227" s="401"/>
    </row>
    <row r="1228" spans="1:7" ht="15">
      <c r="A1228" s="664">
        <v>92569</v>
      </c>
      <c r="B1228" s="663" t="s">
        <v>9314</v>
      </c>
      <c r="C1228" s="663" t="s">
        <v>112</v>
      </c>
      <c r="D1228" s="665" t="s">
        <v>18988</v>
      </c>
      <c r="E1228" s="663" t="s">
        <v>145</v>
      </c>
      <c r="F1228" s="401"/>
      <c r="G1228" s="401"/>
    </row>
    <row r="1229" spans="1:7" ht="15">
      <c r="A1229" s="664">
        <v>92570</v>
      </c>
      <c r="B1229" s="663" t="s">
        <v>9315</v>
      </c>
      <c r="C1229" s="663" t="s">
        <v>112</v>
      </c>
      <c r="D1229" s="665" t="s">
        <v>18989</v>
      </c>
      <c r="E1229" s="663" t="s">
        <v>145</v>
      </c>
      <c r="F1229" s="401"/>
      <c r="G1229" s="401"/>
    </row>
    <row r="1230" spans="1:7" ht="15">
      <c r="A1230" s="664">
        <v>92571</v>
      </c>
      <c r="B1230" s="663" t="s">
        <v>9316</v>
      </c>
      <c r="C1230" s="663" t="s">
        <v>112</v>
      </c>
      <c r="D1230" s="665" t="s">
        <v>18990</v>
      </c>
      <c r="E1230" s="663" t="s">
        <v>145</v>
      </c>
      <c r="F1230" s="401"/>
      <c r="G1230" s="401"/>
    </row>
    <row r="1231" spans="1:7" ht="15">
      <c r="A1231" s="664">
        <v>92572</v>
      </c>
      <c r="B1231" s="663" t="s">
        <v>9317</v>
      </c>
      <c r="C1231" s="663" t="s">
        <v>112</v>
      </c>
      <c r="D1231" s="665" t="s">
        <v>18991</v>
      </c>
      <c r="E1231" s="663" t="s">
        <v>145</v>
      </c>
      <c r="F1231" s="401"/>
      <c r="G1231" s="401"/>
    </row>
    <row r="1232" spans="1:7" ht="15">
      <c r="A1232" s="664">
        <v>92573</v>
      </c>
      <c r="B1232" s="663" t="s">
        <v>9318</v>
      </c>
      <c r="C1232" s="663" t="s">
        <v>112</v>
      </c>
      <c r="D1232" s="665" t="s">
        <v>18992</v>
      </c>
      <c r="E1232" s="663" t="s">
        <v>145</v>
      </c>
      <c r="F1232" s="401"/>
      <c r="G1232" s="401"/>
    </row>
    <row r="1233" spans="1:7" ht="15">
      <c r="A1233" s="664">
        <v>92574</v>
      </c>
      <c r="B1233" s="663" t="s">
        <v>9319</v>
      </c>
      <c r="C1233" s="663" t="s">
        <v>112</v>
      </c>
      <c r="D1233" s="665" t="s">
        <v>18993</v>
      </c>
      <c r="E1233" s="663" t="s">
        <v>145</v>
      </c>
      <c r="F1233" s="401"/>
      <c r="G1233" s="401"/>
    </row>
    <row r="1234" spans="1:7" ht="15">
      <c r="A1234" s="664">
        <v>92575</v>
      </c>
      <c r="B1234" s="663" t="s">
        <v>9320</v>
      </c>
      <c r="C1234" s="663" t="s">
        <v>112</v>
      </c>
      <c r="D1234" s="665" t="s">
        <v>18994</v>
      </c>
      <c r="E1234" s="663" t="s">
        <v>145</v>
      </c>
      <c r="F1234" s="401"/>
      <c r="G1234" s="401"/>
    </row>
    <row r="1235" spans="1:7" ht="15">
      <c r="A1235" s="664">
        <v>92576</v>
      </c>
      <c r="B1235" s="663" t="s">
        <v>9321</v>
      </c>
      <c r="C1235" s="663" t="s">
        <v>112</v>
      </c>
      <c r="D1235" s="665" t="s">
        <v>18033</v>
      </c>
      <c r="E1235" s="663" t="s">
        <v>145</v>
      </c>
      <c r="F1235" s="401"/>
      <c r="G1235" s="401"/>
    </row>
    <row r="1236" spans="1:7" ht="15">
      <c r="A1236" s="664">
        <v>92577</v>
      </c>
      <c r="B1236" s="663" t="s">
        <v>9322</v>
      </c>
      <c r="C1236" s="663" t="s">
        <v>112</v>
      </c>
      <c r="D1236" s="665" t="s">
        <v>18995</v>
      </c>
      <c r="E1236" s="663" t="s">
        <v>145</v>
      </c>
      <c r="F1236" s="401"/>
      <c r="G1236" s="401"/>
    </row>
    <row r="1237" spans="1:7" ht="15">
      <c r="A1237" s="664">
        <v>92578</v>
      </c>
      <c r="B1237" s="663" t="s">
        <v>9323</v>
      </c>
      <c r="C1237" s="663" t="s">
        <v>112</v>
      </c>
      <c r="D1237" s="665" t="s">
        <v>18996</v>
      </c>
      <c r="E1237" s="663" t="s">
        <v>145</v>
      </c>
      <c r="F1237" s="401"/>
      <c r="G1237" s="401"/>
    </row>
    <row r="1238" spans="1:7" ht="15">
      <c r="A1238" s="664">
        <v>92579</v>
      </c>
      <c r="B1238" s="663" t="s">
        <v>9324</v>
      </c>
      <c r="C1238" s="663" t="s">
        <v>112</v>
      </c>
      <c r="D1238" s="665" t="s">
        <v>13230</v>
      </c>
      <c r="E1238" s="663" t="s">
        <v>145</v>
      </c>
      <c r="F1238" s="401"/>
      <c r="G1238" s="401"/>
    </row>
    <row r="1239" spans="1:7" ht="15">
      <c r="A1239" s="664">
        <v>92580</v>
      </c>
      <c r="B1239" s="663" t="s">
        <v>9325</v>
      </c>
      <c r="C1239" s="663" t="s">
        <v>112</v>
      </c>
      <c r="D1239" s="665" t="s">
        <v>18997</v>
      </c>
      <c r="E1239" s="663" t="s">
        <v>145</v>
      </c>
      <c r="F1239" s="401"/>
      <c r="G1239" s="401"/>
    </row>
    <row r="1240" spans="1:7" ht="15">
      <c r="A1240" s="664">
        <v>92581</v>
      </c>
      <c r="B1240" s="663" t="s">
        <v>9326</v>
      </c>
      <c r="C1240" s="663" t="s">
        <v>112</v>
      </c>
      <c r="D1240" s="665" t="s">
        <v>18998</v>
      </c>
      <c r="E1240" s="663" t="s">
        <v>145</v>
      </c>
      <c r="F1240" s="401"/>
      <c r="G1240" s="401"/>
    </row>
    <row r="1241" spans="1:7" ht="15">
      <c r="A1241" s="664">
        <v>92582</v>
      </c>
      <c r="B1241" s="663" t="s">
        <v>1135</v>
      </c>
      <c r="C1241" s="663" t="s">
        <v>58</v>
      </c>
      <c r="D1241" s="665" t="s">
        <v>18999</v>
      </c>
      <c r="E1241" s="663" t="s">
        <v>145</v>
      </c>
      <c r="F1241" s="401"/>
      <c r="G1241" s="401"/>
    </row>
    <row r="1242" spans="1:7" ht="15">
      <c r="A1242" s="664">
        <v>92584</v>
      </c>
      <c r="B1242" s="663" t="s">
        <v>1136</v>
      </c>
      <c r="C1242" s="663" t="s">
        <v>58</v>
      </c>
      <c r="D1242" s="665" t="s">
        <v>19000</v>
      </c>
      <c r="E1242" s="663" t="s">
        <v>145</v>
      </c>
      <c r="F1242" s="401"/>
      <c r="G1242" s="401"/>
    </row>
    <row r="1243" spans="1:7" ht="15">
      <c r="A1243" s="664">
        <v>92586</v>
      </c>
      <c r="B1243" s="663" t="s">
        <v>1137</v>
      </c>
      <c r="C1243" s="663" t="s">
        <v>58</v>
      </c>
      <c r="D1243" s="665" t="s">
        <v>19001</v>
      </c>
      <c r="E1243" s="663" t="s">
        <v>145</v>
      </c>
      <c r="F1243" s="401"/>
      <c r="G1243" s="401"/>
    </row>
    <row r="1244" spans="1:7" ht="15">
      <c r="A1244" s="664">
        <v>92588</v>
      </c>
      <c r="B1244" s="663" t="s">
        <v>1138</v>
      </c>
      <c r="C1244" s="663" t="s">
        <v>58</v>
      </c>
      <c r="D1244" s="665" t="s">
        <v>19002</v>
      </c>
      <c r="E1244" s="663" t="s">
        <v>145</v>
      </c>
      <c r="F1244" s="401"/>
      <c r="G1244" s="401"/>
    </row>
    <row r="1245" spans="1:7" ht="15">
      <c r="A1245" s="664">
        <v>92590</v>
      </c>
      <c r="B1245" s="663" t="s">
        <v>1139</v>
      </c>
      <c r="C1245" s="663" t="s">
        <v>58</v>
      </c>
      <c r="D1245" s="665" t="s">
        <v>19003</v>
      </c>
      <c r="E1245" s="663" t="s">
        <v>145</v>
      </c>
      <c r="F1245" s="401"/>
      <c r="G1245" s="401"/>
    </row>
    <row r="1246" spans="1:7" ht="15">
      <c r="A1246" s="664">
        <v>92592</v>
      </c>
      <c r="B1246" s="663" t="s">
        <v>1140</v>
      </c>
      <c r="C1246" s="663" t="s">
        <v>58</v>
      </c>
      <c r="D1246" s="665" t="s">
        <v>19004</v>
      </c>
      <c r="E1246" s="663" t="s">
        <v>145</v>
      </c>
      <c r="F1246" s="401"/>
      <c r="G1246" s="401"/>
    </row>
    <row r="1247" spans="1:7" ht="15">
      <c r="A1247" s="664">
        <v>92593</v>
      </c>
      <c r="B1247" s="663" t="s">
        <v>1141</v>
      </c>
      <c r="C1247" s="663" t="s">
        <v>57</v>
      </c>
      <c r="D1247" s="665" t="s">
        <v>15368</v>
      </c>
      <c r="E1247" s="663" t="s">
        <v>145</v>
      </c>
      <c r="F1247" s="401"/>
      <c r="G1247" s="401"/>
    </row>
    <row r="1248" spans="1:7" ht="15">
      <c r="A1248" s="664">
        <v>92594</v>
      </c>
      <c r="B1248" s="663" t="s">
        <v>1142</v>
      </c>
      <c r="C1248" s="663" t="s">
        <v>58</v>
      </c>
      <c r="D1248" s="665" t="s">
        <v>19005</v>
      </c>
      <c r="E1248" s="663" t="s">
        <v>145</v>
      </c>
      <c r="F1248" s="401"/>
      <c r="G1248" s="401"/>
    </row>
    <row r="1249" spans="1:7" ht="15">
      <c r="A1249" s="664">
        <v>92596</v>
      </c>
      <c r="B1249" s="663" t="s">
        <v>1143</v>
      </c>
      <c r="C1249" s="663" t="s">
        <v>58</v>
      </c>
      <c r="D1249" s="665" t="s">
        <v>19006</v>
      </c>
      <c r="E1249" s="663" t="s">
        <v>145</v>
      </c>
      <c r="F1249" s="401"/>
      <c r="G1249" s="401"/>
    </row>
    <row r="1250" spans="1:7" ht="15">
      <c r="A1250" s="664">
        <v>92598</v>
      </c>
      <c r="B1250" s="663" t="s">
        <v>1144</v>
      </c>
      <c r="C1250" s="663" t="s">
        <v>58</v>
      </c>
      <c r="D1250" s="665" t="s">
        <v>19007</v>
      </c>
      <c r="E1250" s="663" t="s">
        <v>145</v>
      </c>
      <c r="F1250" s="401"/>
      <c r="G1250" s="401"/>
    </row>
    <row r="1251" spans="1:7" ht="15">
      <c r="A1251" s="664">
        <v>92600</v>
      </c>
      <c r="B1251" s="663" t="s">
        <v>1145</v>
      </c>
      <c r="C1251" s="663" t="s">
        <v>58</v>
      </c>
      <c r="D1251" s="665" t="s">
        <v>19008</v>
      </c>
      <c r="E1251" s="663" t="s">
        <v>145</v>
      </c>
      <c r="F1251" s="401"/>
      <c r="G1251" s="401"/>
    </row>
    <row r="1252" spans="1:7" ht="15">
      <c r="A1252" s="664">
        <v>92602</v>
      </c>
      <c r="B1252" s="663" t="s">
        <v>1146</v>
      </c>
      <c r="C1252" s="663" t="s">
        <v>58</v>
      </c>
      <c r="D1252" s="665" t="s">
        <v>18999</v>
      </c>
      <c r="E1252" s="663" t="s">
        <v>145</v>
      </c>
      <c r="F1252" s="401"/>
      <c r="G1252" s="401"/>
    </row>
    <row r="1253" spans="1:7" ht="15">
      <c r="A1253" s="664">
        <v>92604</v>
      </c>
      <c r="B1253" s="663" t="s">
        <v>1147</v>
      </c>
      <c r="C1253" s="663" t="s">
        <v>58</v>
      </c>
      <c r="D1253" s="665" t="s">
        <v>19009</v>
      </c>
      <c r="E1253" s="663" t="s">
        <v>145</v>
      </c>
      <c r="F1253" s="401"/>
      <c r="G1253" s="401"/>
    </row>
    <row r="1254" spans="1:7" ht="15">
      <c r="A1254" s="664">
        <v>92606</v>
      </c>
      <c r="B1254" s="663" t="s">
        <v>1148</v>
      </c>
      <c r="C1254" s="663" t="s">
        <v>58</v>
      </c>
      <c r="D1254" s="665" t="s">
        <v>19010</v>
      </c>
      <c r="E1254" s="663" t="s">
        <v>145</v>
      </c>
      <c r="F1254" s="401"/>
      <c r="G1254" s="401"/>
    </row>
    <row r="1255" spans="1:7" ht="15">
      <c r="A1255" s="664">
        <v>92608</v>
      </c>
      <c r="B1255" s="663" t="s">
        <v>1149</v>
      </c>
      <c r="C1255" s="663" t="s">
        <v>58</v>
      </c>
      <c r="D1255" s="665" t="s">
        <v>19011</v>
      </c>
      <c r="E1255" s="663" t="s">
        <v>145</v>
      </c>
      <c r="F1255" s="401"/>
      <c r="G1255" s="401"/>
    </row>
    <row r="1256" spans="1:7" ht="15">
      <c r="A1256" s="664">
        <v>92610</v>
      </c>
      <c r="B1256" s="663" t="s">
        <v>1150</v>
      </c>
      <c r="C1256" s="663" t="s">
        <v>58</v>
      </c>
      <c r="D1256" s="665" t="s">
        <v>19012</v>
      </c>
      <c r="E1256" s="663" t="s">
        <v>145</v>
      </c>
      <c r="F1256" s="401"/>
      <c r="G1256" s="401"/>
    </row>
    <row r="1257" spans="1:7" ht="15">
      <c r="A1257" s="664">
        <v>92612</v>
      </c>
      <c r="B1257" s="663" t="s">
        <v>1151</v>
      </c>
      <c r="C1257" s="663" t="s">
        <v>58</v>
      </c>
      <c r="D1257" s="665" t="s">
        <v>19013</v>
      </c>
      <c r="E1257" s="663" t="s">
        <v>145</v>
      </c>
      <c r="F1257" s="401"/>
      <c r="G1257" s="401"/>
    </row>
    <row r="1258" spans="1:7" ht="15">
      <c r="A1258" s="664">
        <v>92614</v>
      </c>
      <c r="B1258" s="663" t="s">
        <v>1152</v>
      </c>
      <c r="C1258" s="663" t="s">
        <v>58</v>
      </c>
      <c r="D1258" s="665" t="s">
        <v>19014</v>
      </c>
      <c r="E1258" s="663" t="s">
        <v>145</v>
      </c>
      <c r="F1258" s="401"/>
      <c r="G1258" s="401"/>
    </row>
    <row r="1259" spans="1:7" ht="15">
      <c r="A1259" s="664">
        <v>92616</v>
      </c>
      <c r="B1259" s="663" t="s">
        <v>1153</v>
      </c>
      <c r="C1259" s="663" t="s">
        <v>58</v>
      </c>
      <c r="D1259" s="665" t="s">
        <v>19015</v>
      </c>
      <c r="E1259" s="663" t="s">
        <v>145</v>
      </c>
      <c r="F1259" s="401"/>
      <c r="G1259" s="401"/>
    </row>
    <row r="1260" spans="1:7" ht="15">
      <c r="A1260" s="664">
        <v>92618</v>
      </c>
      <c r="B1260" s="663" t="s">
        <v>1154</v>
      </c>
      <c r="C1260" s="663" t="s">
        <v>58</v>
      </c>
      <c r="D1260" s="665" t="s">
        <v>19016</v>
      </c>
      <c r="E1260" s="663" t="s">
        <v>145</v>
      </c>
      <c r="F1260" s="401"/>
      <c r="G1260" s="401"/>
    </row>
    <row r="1261" spans="1:7" ht="15">
      <c r="A1261" s="664">
        <v>92620</v>
      </c>
      <c r="B1261" s="663" t="s">
        <v>1155</v>
      </c>
      <c r="C1261" s="663" t="s">
        <v>58</v>
      </c>
      <c r="D1261" s="665" t="s">
        <v>19017</v>
      </c>
      <c r="E1261" s="663" t="s">
        <v>145</v>
      </c>
      <c r="F1261" s="401"/>
      <c r="G1261" s="401"/>
    </row>
    <row r="1262" spans="1:7" ht="15">
      <c r="A1262" s="664">
        <v>100357</v>
      </c>
      <c r="B1262" s="663" t="s">
        <v>9327</v>
      </c>
      <c r="C1262" s="663" t="s">
        <v>58</v>
      </c>
      <c r="D1262" s="665" t="s">
        <v>19018</v>
      </c>
      <c r="E1262" s="663" t="s">
        <v>145</v>
      </c>
      <c r="F1262" s="401"/>
      <c r="G1262" s="401"/>
    </row>
    <row r="1263" spans="1:7" ht="15">
      <c r="A1263" s="664">
        <v>100358</v>
      </c>
      <c r="B1263" s="663" t="s">
        <v>9328</v>
      </c>
      <c r="C1263" s="663" t="s">
        <v>58</v>
      </c>
      <c r="D1263" s="665" t="s">
        <v>19019</v>
      </c>
      <c r="E1263" s="663" t="s">
        <v>145</v>
      </c>
      <c r="F1263" s="401"/>
      <c r="G1263" s="401"/>
    </row>
    <row r="1264" spans="1:7" ht="15">
      <c r="A1264" s="664">
        <v>100359</v>
      </c>
      <c r="B1264" s="663" t="s">
        <v>9329</v>
      </c>
      <c r="C1264" s="663" t="s">
        <v>58</v>
      </c>
      <c r="D1264" s="665" t="s">
        <v>19020</v>
      </c>
      <c r="E1264" s="663" t="s">
        <v>145</v>
      </c>
      <c r="F1264" s="401"/>
      <c r="G1264" s="401"/>
    </row>
    <row r="1265" spans="1:7" ht="15">
      <c r="A1265" s="664">
        <v>100360</v>
      </c>
      <c r="B1265" s="663" t="s">
        <v>9330</v>
      </c>
      <c r="C1265" s="663" t="s">
        <v>58</v>
      </c>
      <c r="D1265" s="665" t="s">
        <v>19021</v>
      </c>
      <c r="E1265" s="663" t="s">
        <v>145</v>
      </c>
      <c r="F1265" s="401"/>
      <c r="G1265" s="401"/>
    </row>
    <row r="1266" spans="1:7" ht="15">
      <c r="A1266" s="664">
        <v>100361</v>
      </c>
      <c r="B1266" s="663" t="s">
        <v>9331</v>
      </c>
      <c r="C1266" s="663" t="s">
        <v>58</v>
      </c>
      <c r="D1266" s="665" t="s">
        <v>19022</v>
      </c>
      <c r="E1266" s="663" t="s">
        <v>145</v>
      </c>
      <c r="F1266" s="401"/>
      <c r="G1266" s="401"/>
    </row>
    <row r="1267" spans="1:7" ht="15">
      <c r="A1267" s="664">
        <v>100362</v>
      </c>
      <c r="B1267" s="663" t="s">
        <v>9332</v>
      </c>
      <c r="C1267" s="663" t="s">
        <v>58</v>
      </c>
      <c r="D1267" s="665" t="s">
        <v>19023</v>
      </c>
      <c r="E1267" s="663" t="s">
        <v>145</v>
      </c>
      <c r="F1267" s="401"/>
      <c r="G1267" s="401"/>
    </row>
    <row r="1268" spans="1:7" ht="15">
      <c r="A1268" s="664">
        <v>100363</v>
      </c>
      <c r="B1268" s="663" t="s">
        <v>9333</v>
      </c>
      <c r="C1268" s="663" t="s">
        <v>58</v>
      </c>
      <c r="D1268" s="665" t="s">
        <v>19024</v>
      </c>
      <c r="E1268" s="663" t="s">
        <v>145</v>
      </c>
      <c r="F1268" s="401"/>
      <c r="G1268" s="401"/>
    </row>
    <row r="1269" spans="1:7" ht="15">
      <c r="A1269" s="664">
        <v>100364</v>
      </c>
      <c r="B1269" s="663" t="s">
        <v>9334</v>
      </c>
      <c r="C1269" s="663" t="s">
        <v>58</v>
      </c>
      <c r="D1269" s="665" t="s">
        <v>19025</v>
      </c>
      <c r="E1269" s="663" t="s">
        <v>145</v>
      </c>
      <c r="F1269" s="401"/>
      <c r="G1269" s="401"/>
    </row>
    <row r="1270" spans="1:7" ht="15">
      <c r="A1270" s="664">
        <v>100365</v>
      </c>
      <c r="B1270" s="663" t="s">
        <v>9335</v>
      </c>
      <c r="C1270" s="663" t="s">
        <v>58</v>
      </c>
      <c r="D1270" s="665" t="s">
        <v>19026</v>
      </c>
      <c r="E1270" s="663" t="s">
        <v>145</v>
      </c>
      <c r="F1270" s="401"/>
      <c r="G1270" s="401"/>
    </row>
    <row r="1271" spans="1:7" ht="15">
      <c r="A1271" s="664">
        <v>100366</v>
      </c>
      <c r="B1271" s="663" t="s">
        <v>9336</v>
      </c>
      <c r="C1271" s="663" t="s">
        <v>58</v>
      </c>
      <c r="D1271" s="665" t="s">
        <v>19027</v>
      </c>
      <c r="E1271" s="663" t="s">
        <v>145</v>
      </c>
      <c r="F1271" s="401"/>
      <c r="G1271" s="401"/>
    </row>
    <row r="1272" spans="1:7" ht="15">
      <c r="A1272" s="664">
        <v>100367</v>
      </c>
      <c r="B1272" s="663" t="s">
        <v>9337</v>
      </c>
      <c r="C1272" s="663" t="s">
        <v>58</v>
      </c>
      <c r="D1272" s="665" t="s">
        <v>19028</v>
      </c>
      <c r="E1272" s="663" t="s">
        <v>145</v>
      </c>
      <c r="F1272" s="401"/>
      <c r="G1272" s="401"/>
    </row>
    <row r="1273" spans="1:7" ht="15">
      <c r="A1273" s="664">
        <v>100368</v>
      </c>
      <c r="B1273" s="663" t="s">
        <v>9338</v>
      </c>
      <c r="C1273" s="663" t="s">
        <v>58</v>
      </c>
      <c r="D1273" s="665" t="s">
        <v>19029</v>
      </c>
      <c r="E1273" s="663" t="s">
        <v>145</v>
      </c>
      <c r="F1273" s="401"/>
      <c r="G1273" s="401"/>
    </row>
    <row r="1274" spans="1:7" ht="15">
      <c r="A1274" s="664">
        <v>100369</v>
      </c>
      <c r="B1274" s="663" t="s">
        <v>9339</v>
      </c>
      <c r="C1274" s="663" t="s">
        <v>58</v>
      </c>
      <c r="D1274" s="665" t="s">
        <v>19030</v>
      </c>
      <c r="E1274" s="663" t="s">
        <v>145</v>
      </c>
      <c r="F1274" s="401"/>
      <c r="G1274" s="401"/>
    </row>
    <row r="1275" spans="1:7" ht="15">
      <c r="A1275" s="664">
        <v>100370</v>
      </c>
      <c r="B1275" s="663" t="s">
        <v>9340</v>
      </c>
      <c r="C1275" s="663" t="s">
        <v>58</v>
      </c>
      <c r="D1275" s="665" t="s">
        <v>19031</v>
      </c>
      <c r="E1275" s="663" t="s">
        <v>145</v>
      </c>
      <c r="F1275" s="401"/>
      <c r="G1275" s="401"/>
    </row>
    <row r="1276" spans="1:7" ht="15">
      <c r="A1276" s="664">
        <v>100371</v>
      </c>
      <c r="B1276" s="663" t="s">
        <v>9341</v>
      </c>
      <c r="C1276" s="663" t="s">
        <v>58</v>
      </c>
      <c r="D1276" s="665" t="s">
        <v>19032</v>
      </c>
      <c r="E1276" s="663" t="s">
        <v>145</v>
      </c>
      <c r="F1276" s="401"/>
      <c r="G1276" s="401"/>
    </row>
    <row r="1277" spans="1:7" ht="15">
      <c r="A1277" s="664">
        <v>100372</v>
      </c>
      <c r="B1277" s="663" t="s">
        <v>9342</v>
      </c>
      <c r="C1277" s="663" t="s">
        <v>58</v>
      </c>
      <c r="D1277" s="665" t="s">
        <v>19033</v>
      </c>
      <c r="E1277" s="663" t="s">
        <v>145</v>
      </c>
      <c r="F1277" s="401"/>
      <c r="G1277" s="401"/>
    </row>
    <row r="1278" spans="1:7" ht="15">
      <c r="A1278" s="664">
        <v>100373</v>
      </c>
      <c r="B1278" s="663" t="s">
        <v>9343</v>
      </c>
      <c r="C1278" s="663" t="s">
        <v>58</v>
      </c>
      <c r="D1278" s="665" t="s">
        <v>19034</v>
      </c>
      <c r="E1278" s="663" t="s">
        <v>145</v>
      </c>
      <c r="F1278" s="401"/>
      <c r="G1278" s="401"/>
    </row>
    <row r="1279" spans="1:7" ht="15">
      <c r="A1279" s="664">
        <v>100374</v>
      </c>
      <c r="B1279" s="663" t="s">
        <v>9344</v>
      </c>
      <c r="C1279" s="663" t="s">
        <v>58</v>
      </c>
      <c r="D1279" s="665" t="s">
        <v>19035</v>
      </c>
      <c r="E1279" s="663" t="s">
        <v>145</v>
      </c>
      <c r="F1279" s="401"/>
      <c r="G1279" s="401"/>
    </row>
    <row r="1280" spans="1:7" ht="15">
      <c r="A1280" s="664">
        <v>100375</v>
      </c>
      <c r="B1280" s="663" t="s">
        <v>9345</v>
      </c>
      <c r="C1280" s="663" t="s">
        <v>58</v>
      </c>
      <c r="D1280" s="665" t="s">
        <v>19036</v>
      </c>
      <c r="E1280" s="663" t="s">
        <v>145</v>
      </c>
      <c r="F1280" s="401"/>
      <c r="G1280" s="401"/>
    </row>
    <row r="1281" spans="1:7" ht="15">
      <c r="A1281" s="664">
        <v>100376</v>
      </c>
      <c r="B1281" s="663" t="s">
        <v>9346</v>
      </c>
      <c r="C1281" s="663" t="s">
        <v>58</v>
      </c>
      <c r="D1281" s="665" t="s">
        <v>19037</v>
      </c>
      <c r="E1281" s="663" t="s">
        <v>145</v>
      </c>
      <c r="F1281" s="401"/>
      <c r="G1281" s="401"/>
    </row>
    <row r="1282" spans="1:7" ht="15">
      <c r="A1282" s="664">
        <v>100377</v>
      </c>
      <c r="B1282" s="663" t="s">
        <v>10565</v>
      </c>
      <c r="C1282" s="663" t="s">
        <v>57</v>
      </c>
      <c r="D1282" s="665" t="s">
        <v>13059</v>
      </c>
      <c r="E1282" s="663" t="s">
        <v>145</v>
      </c>
      <c r="F1282" s="401"/>
      <c r="G1282" s="401"/>
    </row>
    <row r="1283" spans="1:7" ht="15">
      <c r="A1283" s="664">
        <v>100378</v>
      </c>
      <c r="B1283" s="663" t="s">
        <v>10566</v>
      </c>
      <c r="C1283" s="663" t="s">
        <v>57</v>
      </c>
      <c r="D1283" s="665" t="s">
        <v>6880</v>
      </c>
      <c r="E1283" s="663" t="s">
        <v>145</v>
      </c>
      <c r="F1283" s="401"/>
      <c r="G1283" s="401"/>
    </row>
    <row r="1284" spans="1:7" ht="15">
      <c r="A1284" s="664">
        <v>100382</v>
      </c>
      <c r="B1284" s="663" t="s">
        <v>9347</v>
      </c>
      <c r="C1284" s="663" t="s">
        <v>112</v>
      </c>
      <c r="D1284" s="665" t="s">
        <v>15808</v>
      </c>
      <c r="E1284" s="663" t="s">
        <v>145</v>
      </c>
      <c r="F1284" s="401"/>
      <c r="G1284" s="401"/>
    </row>
    <row r="1285" spans="1:7" ht="15">
      <c r="A1285" s="664">
        <v>94444</v>
      </c>
      <c r="B1285" s="663" t="s">
        <v>9348</v>
      </c>
      <c r="C1285" s="663" t="s">
        <v>112</v>
      </c>
      <c r="D1285" s="665" t="s">
        <v>19038</v>
      </c>
      <c r="E1285" s="663" t="s">
        <v>145</v>
      </c>
      <c r="F1285" s="401"/>
      <c r="G1285" s="401"/>
    </row>
    <row r="1286" spans="1:7" ht="15">
      <c r="A1286" s="663" t="s">
        <v>1156</v>
      </c>
      <c r="B1286" s="663" t="s">
        <v>1157</v>
      </c>
      <c r="C1286" s="663" t="s">
        <v>112</v>
      </c>
      <c r="D1286" s="665" t="s">
        <v>8811</v>
      </c>
      <c r="E1286" s="663" t="s">
        <v>145</v>
      </c>
      <c r="F1286" s="401"/>
      <c r="G1286" s="401"/>
    </row>
    <row r="1287" spans="1:7" ht="15">
      <c r="A1287" s="663" t="s">
        <v>1158</v>
      </c>
      <c r="B1287" s="663" t="s">
        <v>1159</v>
      </c>
      <c r="C1287" s="663" t="s">
        <v>125</v>
      </c>
      <c r="D1287" s="665" t="s">
        <v>19039</v>
      </c>
      <c r="E1287" s="663" t="s">
        <v>145</v>
      </c>
      <c r="F1287" s="401"/>
      <c r="G1287" s="401"/>
    </row>
    <row r="1288" spans="1:7" ht="15">
      <c r="A1288" s="664">
        <v>92743</v>
      </c>
      <c r="B1288" s="663" t="s">
        <v>8454</v>
      </c>
      <c r="C1288" s="663" t="s">
        <v>125</v>
      </c>
      <c r="D1288" s="665" t="s">
        <v>19040</v>
      </c>
      <c r="E1288" s="663" t="s">
        <v>145</v>
      </c>
      <c r="F1288" s="401"/>
      <c r="G1288" s="401"/>
    </row>
    <row r="1289" spans="1:7" ht="15">
      <c r="A1289" s="664">
        <v>92744</v>
      </c>
      <c r="B1289" s="663" t="s">
        <v>8455</v>
      </c>
      <c r="C1289" s="663" t="s">
        <v>125</v>
      </c>
      <c r="D1289" s="665" t="s">
        <v>19041</v>
      </c>
      <c r="E1289" s="663" t="s">
        <v>145</v>
      </c>
      <c r="F1289" s="401"/>
      <c r="G1289" s="401"/>
    </row>
    <row r="1290" spans="1:7" ht="15">
      <c r="A1290" s="664">
        <v>92745</v>
      </c>
      <c r="B1290" s="663" t="s">
        <v>8456</v>
      </c>
      <c r="C1290" s="663" t="s">
        <v>125</v>
      </c>
      <c r="D1290" s="665" t="s">
        <v>19042</v>
      </c>
      <c r="E1290" s="663" t="s">
        <v>145</v>
      </c>
      <c r="F1290" s="401"/>
      <c r="G1290" s="401"/>
    </row>
    <row r="1291" spans="1:7" ht="15">
      <c r="A1291" s="664">
        <v>92746</v>
      </c>
      <c r="B1291" s="663" t="s">
        <v>9349</v>
      </c>
      <c r="C1291" s="663" t="s">
        <v>125</v>
      </c>
      <c r="D1291" s="665" t="s">
        <v>19043</v>
      </c>
      <c r="E1291" s="663" t="s">
        <v>145</v>
      </c>
      <c r="F1291" s="401"/>
      <c r="G1291" s="401"/>
    </row>
    <row r="1292" spans="1:7" ht="15">
      <c r="A1292" s="664">
        <v>92747</v>
      </c>
      <c r="B1292" s="663" t="s">
        <v>9350</v>
      </c>
      <c r="C1292" s="663" t="s">
        <v>125</v>
      </c>
      <c r="D1292" s="665" t="s">
        <v>19044</v>
      </c>
      <c r="E1292" s="663" t="s">
        <v>145</v>
      </c>
      <c r="F1292" s="401"/>
      <c r="G1292" s="401"/>
    </row>
    <row r="1293" spans="1:7" ht="15">
      <c r="A1293" s="664">
        <v>92748</v>
      </c>
      <c r="B1293" s="663" t="s">
        <v>8457</v>
      </c>
      <c r="C1293" s="663" t="s">
        <v>125</v>
      </c>
      <c r="D1293" s="665" t="s">
        <v>19045</v>
      </c>
      <c r="E1293" s="663" t="s">
        <v>145</v>
      </c>
      <c r="F1293" s="401"/>
      <c r="G1293" s="401"/>
    </row>
    <row r="1294" spans="1:7" ht="15">
      <c r="A1294" s="664">
        <v>92749</v>
      </c>
      <c r="B1294" s="663" t="s">
        <v>9351</v>
      </c>
      <c r="C1294" s="663" t="s">
        <v>125</v>
      </c>
      <c r="D1294" s="665" t="s">
        <v>19046</v>
      </c>
      <c r="E1294" s="663" t="s">
        <v>145</v>
      </c>
      <c r="F1294" s="401"/>
      <c r="G1294" s="401"/>
    </row>
    <row r="1295" spans="1:7" ht="15">
      <c r="A1295" s="664">
        <v>92750</v>
      </c>
      <c r="B1295" s="663" t="s">
        <v>9352</v>
      </c>
      <c r="C1295" s="663" t="s">
        <v>125</v>
      </c>
      <c r="D1295" s="665" t="s">
        <v>19047</v>
      </c>
      <c r="E1295" s="663" t="s">
        <v>145</v>
      </c>
      <c r="F1295" s="401"/>
      <c r="G1295" s="401"/>
    </row>
    <row r="1296" spans="1:7" ht="15">
      <c r="A1296" s="664">
        <v>92751</v>
      </c>
      <c r="B1296" s="663" t="s">
        <v>9353</v>
      </c>
      <c r="C1296" s="663" t="s">
        <v>125</v>
      </c>
      <c r="D1296" s="665" t="s">
        <v>19048</v>
      </c>
      <c r="E1296" s="663" t="s">
        <v>145</v>
      </c>
      <c r="F1296" s="401"/>
      <c r="G1296" s="401"/>
    </row>
    <row r="1297" spans="1:7" ht="15">
      <c r="A1297" s="664">
        <v>92752</v>
      </c>
      <c r="B1297" s="663" t="s">
        <v>9354</v>
      </c>
      <c r="C1297" s="663" t="s">
        <v>125</v>
      </c>
      <c r="D1297" s="665" t="s">
        <v>19049</v>
      </c>
      <c r="E1297" s="663" t="s">
        <v>145</v>
      </c>
      <c r="F1297" s="401"/>
      <c r="G1297" s="401"/>
    </row>
    <row r="1298" spans="1:7" ht="15">
      <c r="A1298" s="664">
        <v>92753</v>
      </c>
      <c r="B1298" s="663" t="s">
        <v>9355</v>
      </c>
      <c r="C1298" s="663" t="s">
        <v>125</v>
      </c>
      <c r="D1298" s="665" t="s">
        <v>19050</v>
      </c>
      <c r="E1298" s="663" t="s">
        <v>145</v>
      </c>
      <c r="F1298" s="401"/>
      <c r="G1298" s="401"/>
    </row>
    <row r="1299" spans="1:7" ht="15">
      <c r="A1299" s="664">
        <v>92754</v>
      </c>
      <c r="B1299" s="663" t="s">
        <v>9356</v>
      </c>
      <c r="C1299" s="663" t="s">
        <v>125</v>
      </c>
      <c r="D1299" s="665" t="s">
        <v>19051</v>
      </c>
      <c r="E1299" s="663" t="s">
        <v>145</v>
      </c>
      <c r="F1299" s="401"/>
      <c r="G1299" s="401"/>
    </row>
    <row r="1300" spans="1:7" ht="15">
      <c r="A1300" s="664">
        <v>92755</v>
      </c>
      <c r="B1300" s="663" t="s">
        <v>1161</v>
      </c>
      <c r="C1300" s="663" t="s">
        <v>112</v>
      </c>
      <c r="D1300" s="665" t="s">
        <v>19052</v>
      </c>
      <c r="E1300" s="663" t="s">
        <v>145</v>
      </c>
      <c r="F1300" s="401"/>
      <c r="G1300" s="401"/>
    </row>
    <row r="1301" spans="1:7" ht="15">
      <c r="A1301" s="664">
        <v>92756</v>
      </c>
      <c r="B1301" s="663" t="s">
        <v>1162</v>
      </c>
      <c r="C1301" s="663" t="s">
        <v>112</v>
      </c>
      <c r="D1301" s="665" t="s">
        <v>19053</v>
      </c>
      <c r="E1301" s="663" t="s">
        <v>145</v>
      </c>
      <c r="F1301" s="401"/>
      <c r="G1301" s="401"/>
    </row>
    <row r="1302" spans="1:7" ht="15">
      <c r="A1302" s="664">
        <v>92757</v>
      </c>
      <c r="B1302" s="663" t="s">
        <v>1163</v>
      </c>
      <c r="C1302" s="663" t="s">
        <v>112</v>
      </c>
      <c r="D1302" s="665" t="s">
        <v>19054</v>
      </c>
      <c r="E1302" s="663" t="s">
        <v>145</v>
      </c>
      <c r="F1302" s="401"/>
      <c r="G1302" s="401"/>
    </row>
    <row r="1303" spans="1:7" ht="15">
      <c r="A1303" s="664">
        <v>92758</v>
      </c>
      <c r="B1303" s="663" t="s">
        <v>1164</v>
      </c>
      <c r="C1303" s="663" t="s">
        <v>125</v>
      </c>
      <c r="D1303" s="665" t="s">
        <v>19055</v>
      </c>
      <c r="E1303" s="663" t="s">
        <v>145</v>
      </c>
      <c r="F1303" s="401"/>
      <c r="G1303" s="401"/>
    </row>
    <row r="1304" spans="1:7" ht="15">
      <c r="A1304" s="664">
        <v>91069</v>
      </c>
      <c r="B1304" s="663" t="s">
        <v>1165</v>
      </c>
      <c r="C1304" s="663" t="s">
        <v>112</v>
      </c>
      <c r="D1304" s="665" t="s">
        <v>14582</v>
      </c>
      <c r="E1304" s="663" t="s">
        <v>145</v>
      </c>
      <c r="F1304" s="401"/>
      <c r="G1304" s="401"/>
    </row>
    <row r="1305" spans="1:7" ht="15">
      <c r="A1305" s="664">
        <v>91070</v>
      </c>
      <c r="B1305" s="663" t="s">
        <v>1166</v>
      </c>
      <c r="C1305" s="663" t="s">
        <v>112</v>
      </c>
      <c r="D1305" s="665" t="s">
        <v>19056</v>
      </c>
      <c r="E1305" s="663" t="s">
        <v>145</v>
      </c>
      <c r="F1305" s="401"/>
      <c r="G1305" s="401"/>
    </row>
    <row r="1306" spans="1:7" ht="15">
      <c r="A1306" s="664">
        <v>91071</v>
      </c>
      <c r="B1306" s="663" t="s">
        <v>1167</v>
      </c>
      <c r="C1306" s="663" t="s">
        <v>112</v>
      </c>
      <c r="D1306" s="665" t="s">
        <v>19057</v>
      </c>
      <c r="E1306" s="663" t="s">
        <v>145</v>
      </c>
      <c r="F1306" s="401"/>
      <c r="G1306" s="401"/>
    </row>
    <row r="1307" spans="1:7" ht="15">
      <c r="A1307" s="664">
        <v>91072</v>
      </c>
      <c r="B1307" s="663" t="s">
        <v>1168</v>
      </c>
      <c r="C1307" s="663" t="s">
        <v>112</v>
      </c>
      <c r="D1307" s="665" t="s">
        <v>19058</v>
      </c>
      <c r="E1307" s="663" t="s">
        <v>145</v>
      </c>
      <c r="F1307" s="401"/>
      <c r="G1307" s="401"/>
    </row>
    <row r="1308" spans="1:7" ht="15">
      <c r="A1308" s="664">
        <v>91073</v>
      </c>
      <c r="B1308" s="663" t="s">
        <v>1169</v>
      </c>
      <c r="C1308" s="663" t="s">
        <v>112</v>
      </c>
      <c r="D1308" s="665" t="s">
        <v>14515</v>
      </c>
      <c r="E1308" s="663" t="s">
        <v>145</v>
      </c>
      <c r="F1308" s="401"/>
      <c r="G1308" s="401"/>
    </row>
    <row r="1309" spans="1:7" ht="15">
      <c r="A1309" s="664">
        <v>91074</v>
      </c>
      <c r="B1309" s="663" t="s">
        <v>1170</v>
      </c>
      <c r="C1309" s="663" t="s">
        <v>112</v>
      </c>
      <c r="D1309" s="665" t="s">
        <v>19059</v>
      </c>
      <c r="E1309" s="663" t="s">
        <v>145</v>
      </c>
      <c r="F1309" s="401"/>
      <c r="G1309" s="401"/>
    </row>
    <row r="1310" spans="1:7" ht="15">
      <c r="A1310" s="664">
        <v>91075</v>
      </c>
      <c r="B1310" s="663" t="s">
        <v>1171</v>
      </c>
      <c r="C1310" s="663" t="s">
        <v>112</v>
      </c>
      <c r="D1310" s="665" t="s">
        <v>19060</v>
      </c>
      <c r="E1310" s="663" t="s">
        <v>145</v>
      </c>
      <c r="F1310" s="401"/>
      <c r="G1310" s="401"/>
    </row>
    <row r="1311" spans="1:7" ht="15">
      <c r="A1311" s="664">
        <v>91076</v>
      </c>
      <c r="B1311" s="663" t="s">
        <v>1172</v>
      </c>
      <c r="C1311" s="663" t="s">
        <v>112</v>
      </c>
      <c r="D1311" s="665" t="s">
        <v>19061</v>
      </c>
      <c r="E1311" s="663" t="s">
        <v>145</v>
      </c>
      <c r="F1311" s="401"/>
      <c r="G1311" s="401"/>
    </row>
    <row r="1312" spans="1:7" ht="15">
      <c r="A1312" s="664">
        <v>91077</v>
      </c>
      <c r="B1312" s="663" t="s">
        <v>1173</v>
      </c>
      <c r="C1312" s="663" t="s">
        <v>112</v>
      </c>
      <c r="D1312" s="665" t="s">
        <v>19062</v>
      </c>
      <c r="E1312" s="663" t="s">
        <v>145</v>
      </c>
      <c r="F1312" s="401"/>
      <c r="G1312" s="401"/>
    </row>
    <row r="1313" spans="1:7" ht="15">
      <c r="A1313" s="664">
        <v>91078</v>
      </c>
      <c r="B1313" s="663" t="s">
        <v>1174</v>
      </c>
      <c r="C1313" s="663" t="s">
        <v>112</v>
      </c>
      <c r="D1313" s="665" t="s">
        <v>19063</v>
      </c>
      <c r="E1313" s="663" t="s">
        <v>145</v>
      </c>
      <c r="F1313" s="401"/>
      <c r="G1313" s="401"/>
    </row>
    <row r="1314" spans="1:7" ht="15">
      <c r="A1314" s="664">
        <v>91079</v>
      </c>
      <c r="B1314" s="663" t="s">
        <v>1175</v>
      </c>
      <c r="C1314" s="663" t="s">
        <v>112</v>
      </c>
      <c r="D1314" s="665" t="s">
        <v>14595</v>
      </c>
      <c r="E1314" s="663" t="s">
        <v>145</v>
      </c>
      <c r="F1314" s="401"/>
      <c r="G1314" s="401"/>
    </row>
    <row r="1315" spans="1:7" ht="15">
      <c r="A1315" s="664">
        <v>91080</v>
      </c>
      <c r="B1315" s="663" t="s">
        <v>1176</v>
      </c>
      <c r="C1315" s="663" t="s">
        <v>112</v>
      </c>
      <c r="D1315" s="665" t="s">
        <v>19064</v>
      </c>
      <c r="E1315" s="663" t="s">
        <v>145</v>
      </c>
      <c r="F1315" s="401"/>
      <c r="G1315" s="401"/>
    </row>
    <row r="1316" spans="1:7" ht="15">
      <c r="A1316" s="664">
        <v>91081</v>
      </c>
      <c r="B1316" s="663" t="s">
        <v>1177</v>
      </c>
      <c r="C1316" s="663" t="s">
        <v>112</v>
      </c>
      <c r="D1316" s="665" t="s">
        <v>19065</v>
      </c>
      <c r="E1316" s="663" t="s">
        <v>145</v>
      </c>
      <c r="F1316" s="401"/>
      <c r="G1316" s="401"/>
    </row>
    <row r="1317" spans="1:7" ht="15">
      <c r="A1317" s="664">
        <v>91082</v>
      </c>
      <c r="B1317" s="663" t="s">
        <v>1178</v>
      </c>
      <c r="C1317" s="663" t="s">
        <v>112</v>
      </c>
      <c r="D1317" s="665" t="s">
        <v>14922</v>
      </c>
      <c r="E1317" s="663" t="s">
        <v>145</v>
      </c>
      <c r="F1317" s="401"/>
      <c r="G1317" s="401"/>
    </row>
    <row r="1318" spans="1:7" ht="15">
      <c r="A1318" s="664">
        <v>91083</v>
      </c>
      <c r="B1318" s="663" t="s">
        <v>1179</v>
      </c>
      <c r="C1318" s="663" t="s">
        <v>112</v>
      </c>
      <c r="D1318" s="665" t="s">
        <v>19066</v>
      </c>
      <c r="E1318" s="663" t="s">
        <v>145</v>
      </c>
      <c r="F1318" s="401"/>
      <c r="G1318" s="401"/>
    </row>
    <row r="1319" spans="1:7" ht="15">
      <c r="A1319" s="664">
        <v>91084</v>
      </c>
      <c r="B1319" s="663" t="s">
        <v>1180</v>
      </c>
      <c r="C1319" s="663" t="s">
        <v>112</v>
      </c>
      <c r="D1319" s="665" t="s">
        <v>19067</v>
      </c>
      <c r="E1319" s="663" t="s">
        <v>145</v>
      </c>
      <c r="F1319" s="401"/>
      <c r="G1319" s="401"/>
    </row>
    <row r="1320" spans="1:7" ht="15">
      <c r="A1320" s="664">
        <v>91086</v>
      </c>
      <c r="B1320" s="663" t="s">
        <v>1181</v>
      </c>
      <c r="C1320" s="663" t="s">
        <v>112</v>
      </c>
      <c r="D1320" s="665" t="s">
        <v>19068</v>
      </c>
      <c r="E1320" s="663" t="s">
        <v>145</v>
      </c>
      <c r="F1320" s="401"/>
      <c r="G1320" s="401"/>
    </row>
    <row r="1321" spans="1:7" ht="15">
      <c r="A1321" s="664">
        <v>91087</v>
      </c>
      <c r="B1321" s="663" t="s">
        <v>1182</v>
      </c>
      <c r="C1321" s="663" t="s">
        <v>112</v>
      </c>
      <c r="D1321" s="665" t="s">
        <v>19069</v>
      </c>
      <c r="E1321" s="663" t="s">
        <v>145</v>
      </c>
      <c r="F1321" s="401"/>
      <c r="G1321" s="401"/>
    </row>
    <row r="1322" spans="1:7" ht="15">
      <c r="A1322" s="664">
        <v>91088</v>
      </c>
      <c r="B1322" s="663" t="s">
        <v>1183</v>
      </c>
      <c r="C1322" s="663" t="s">
        <v>112</v>
      </c>
      <c r="D1322" s="665" t="s">
        <v>19070</v>
      </c>
      <c r="E1322" s="663" t="s">
        <v>145</v>
      </c>
      <c r="F1322" s="401"/>
      <c r="G1322" s="401"/>
    </row>
    <row r="1323" spans="1:7" ht="15">
      <c r="A1323" s="664">
        <v>91089</v>
      </c>
      <c r="B1323" s="663" t="s">
        <v>1184</v>
      </c>
      <c r="C1323" s="663" t="s">
        <v>112</v>
      </c>
      <c r="D1323" s="665" t="s">
        <v>19071</v>
      </c>
      <c r="E1323" s="663" t="s">
        <v>145</v>
      </c>
      <c r="F1323" s="401"/>
      <c r="G1323" s="401"/>
    </row>
    <row r="1324" spans="1:7" ht="15">
      <c r="A1324" s="664">
        <v>91090</v>
      </c>
      <c r="B1324" s="663" t="s">
        <v>1185</v>
      </c>
      <c r="C1324" s="663" t="s">
        <v>112</v>
      </c>
      <c r="D1324" s="665" t="s">
        <v>19072</v>
      </c>
      <c r="E1324" s="663" t="s">
        <v>145</v>
      </c>
      <c r="F1324" s="401"/>
      <c r="G1324" s="401"/>
    </row>
    <row r="1325" spans="1:7" ht="15">
      <c r="A1325" s="664">
        <v>91091</v>
      </c>
      <c r="B1325" s="663" t="s">
        <v>1186</v>
      </c>
      <c r="C1325" s="663" t="s">
        <v>112</v>
      </c>
      <c r="D1325" s="665" t="s">
        <v>12434</v>
      </c>
      <c r="E1325" s="663" t="s">
        <v>145</v>
      </c>
      <c r="F1325" s="401"/>
      <c r="G1325" s="401"/>
    </row>
    <row r="1326" spans="1:7" ht="15">
      <c r="A1326" s="664">
        <v>91092</v>
      </c>
      <c r="B1326" s="663" t="s">
        <v>1187</v>
      </c>
      <c r="C1326" s="663" t="s">
        <v>112</v>
      </c>
      <c r="D1326" s="665" t="s">
        <v>19073</v>
      </c>
      <c r="E1326" s="663" t="s">
        <v>145</v>
      </c>
      <c r="F1326" s="401"/>
      <c r="G1326" s="401"/>
    </row>
    <row r="1327" spans="1:7" ht="15">
      <c r="A1327" s="664">
        <v>91093</v>
      </c>
      <c r="B1327" s="663" t="s">
        <v>1188</v>
      </c>
      <c r="C1327" s="663" t="s">
        <v>112</v>
      </c>
      <c r="D1327" s="665" t="s">
        <v>19074</v>
      </c>
      <c r="E1327" s="663" t="s">
        <v>145</v>
      </c>
      <c r="F1327" s="401"/>
      <c r="G1327" s="401"/>
    </row>
    <row r="1328" spans="1:7" ht="15">
      <c r="A1328" s="664">
        <v>91094</v>
      </c>
      <c r="B1328" s="663" t="s">
        <v>1189</v>
      </c>
      <c r="C1328" s="663" t="s">
        <v>112</v>
      </c>
      <c r="D1328" s="665" t="s">
        <v>19075</v>
      </c>
      <c r="E1328" s="663" t="s">
        <v>145</v>
      </c>
      <c r="F1328" s="401"/>
      <c r="G1328" s="401"/>
    </row>
    <row r="1329" spans="1:7" ht="15">
      <c r="A1329" s="664">
        <v>91095</v>
      </c>
      <c r="B1329" s="663" t="s">
        <v>1190</v>
      </c>
      <c r="C1329" s="663" t="s">
        <v>112</v>
      </c>
      <c r="D1329" s="665" t="s">
        <v>19076</v>
      </c>
      <c r="E1329" s="663" t="s">
        <v>145</v>
      </c>
      <c r="F1329" s="401"/>
      <c r="G1329" s="401"/>
    </row>
    <row r="1330" spans="1:7" ht="15">
      <c r="A1330" s="664">
        <v>91096</v>
      </c>
      <c r="B1330" s="663" t="s">
        <v>1191</v>
      </c>
      <c r="C1330" s="663" t="s">
        <v>112</v>
      </c>
      <c r="D1330" s="665" t="s">
        <v>19077</v>
      </c>
      <c r="E1330" s="663" t="s">
        <v>145</v>
      </c>
      <c r="F1330" s="401"/>
      <c r="G1330" s="401"/>
    </row>
    <row r="1331" spans="1:7" ht="15">
      <c r="A1331" s="664">
        <v>91097</v>
      </c>
      <c r="B1331" s="663" t="s">
        <v>1192</v>
      </c>
      <c r="C1331" s="663" t="s">
        <v>112</v>
      </c>
      <c r="D1331" s="665" t="s">
        <v>19078</v>
      </c>
      <c r="E1331" s="663" t="s">
        <v>145</v>
      </c>
      <c r="F1331" s="401"/>
      <c r="G1331" s="401"/>
    </row>
    <row r="1332" spans="1:7" ht="15">
      <c r="A1332" s="664">
        <v>91098</v>
      </c>
      <c r="B1332" s="663" t="s">
        <v>1193</v>
      </c>
      <c r="C1332" s="663" t="s">
        <v>112</v>
      </c>
      <c r="D1332" s="665" t="s">
        <v>19079</v>
      </c>
      <c r="E1332" s="663" t="s">
        <v>145</v>
      </c>
      <c r="F1332" s="401"/>
      <c r="G1332" s="401"/>
    </row>
    <row r="1333" spans="1:7" ht="15">
      <c r="A1333" s="664">
        <v>91099</v>
      </c>
      <c r="B1333" s="663" t="s">
        <v>1194</v>
      </c>
      <c r="C1333" s="663" t="s">
        <v>112</v>
      </c>
      <c r="D1333" s="665" t="s">
        <v>19080</v>
      </c>
      <c r="E1333" s="663" t="s">
        <v>145</v>
      </c>
      <c r="F1333" s="401"/>
      <c r="G1333" s="401"/>
    </row>
    <row r="1334" spans="1:7" ht="15">
      <c r="A1334" s="664">
        <v>91100</v>
      </c>
      <c r="B1334" s="663" t="s">
        <v>1195</v>
      </c>
      <c r="C1334" s="663" t="s">
        <v>112</v>
      </c>
      <c r="D1334" s="665" t="s">
        <v>19081</v>
      </c>
      <c r="E1334" s="663" t="s">
        <v>145</v>
      </c>
      <c r="F1334" s="401"/>
      <c r="G1334" s="401"/>
    </row>
    <row r="1335" spans="1:7" ht="15">
      <c r="A1335" s="664">
        <v>91101</v>
      </c>
      <c r="B1335" s="663" t="s">
        <v>1196</v>
      </c>
      <c r="C1335" s="663" t="s">
        <v>112</v>
      </c>
      <c r="D1335" s="665" t="s">
        <v>19082</v>
      </c>
      <c r="E1335" s="663" t="s">
        <v>145</v>
      </c>
      <c r="F1335" s="401"/>
      <c r="G1335" s="401"/>
    </row>
    <row r="1336" spans="1:7" ht="15">
      <c r="A1336" s="664">
        <v>93952</v>
      </c>
      <c r="B1336" s="663" t="s">
        <v>1197</v>
      </c>
      <c r="C1336" s="663" t="s">
        <v>5</v>
      </c>
      <c r="D1336" s="665" t="s">
        <v>19083</v>
      </c>
      <c r="E1336" s="663" t="s">
        <v>145</v>
      </c>
      <c r="F1336" s="401"/>
      <c r="G1336" s="401"/>
    </row>
    <row r="1337" spans="1:7" ht="15">
      <c r="A1337" s="664">
        <v>93953</v>
      </c>
      <c r="B1337" s="663" t="s">
        <v>1198</v>
      </c>
      <c r="C1337" s="663" t="s">
        <v>5</v>
      </c>
      <c r="D1337" s="665" t="s">
        <v>19084</v>
      </c>
      <c r="E1337" s="663" t="s">
        <v>145</v>
      </c>
      <c r="F1337" s="401"/>
      <c r="G1337" s="401"/>
    </row>
    <row r="1338" spans="1:7" ht="15">
      <c r="A1338" s="664">
        <v>93954</v>
      </c>
      <c r="B1338" s="663" t="s">
        <v>1199</v>
      </c>
      <c r="C1338" s="663" t="s">
        <v>5</v>
      </c>
      <c r="D1338" s="665" t="s">
        <v>19085</v>
      </c>
      <c r="E1338" s="663" t="s">
        <v>145</v>
      </c>
      <c r="F1338" s="401"/>
      <c r="G1338" s="401"/>
    </row>
    <row r="1339" spans="1:7" ht="15">
      <c r="A1339" s="664">
        <v>93955</v>
      </c>
      <c r="B1339" s="663" t="s">
        <v>1200</v>
      </c>
      <c r="C1339" s="663" t="s">
        <v>5</v>
      </c>
      <c r="D1339" s="665" t="s">
        <v>19086</v>
      </c>
      <c r="E1339" s="663" t="s">
        <v>145</v>
      </c>
      <c r="F1339" s="401"/>
      <c r="G1339" s="401"/>
    </row>
    <row r="1340" spans="1:7" ht="15">
      <c r="A1340" s="664">
        <v>93956</v>
      </c>
      <c r="B1340" s="663" t="s">
        <v>1201</v>
      </c>
      <c r="C1340" s="663" t="s">
        <v>5</v>
      </c>
      <c r="D1340" s="665" t="s">
        <v>19087</v>
      </c>
      <c r="E1340" s="663" t="s">
        <v>145</v>
      </c>
      <c r="F1340" s="401"/>
      <c r="G1340" s="401"/>
    </row>
    <row r="1341" spans="1:7" ht="15">
      <c r="A1341" s="664">
        <v>93957</v>
      </c>
      <c r="B1341" s="663" t="s">
        <v>1202</v>
      </c>
      <c r="C1341" s="663" t="s">
        <v>5</v>
      </c>
      <c r="D1341" s="665" t="s">
        <v>19088</v>
      </c>
      <c r="E1341" s="663" t="s">
        <v>145</v>
      </c>
      <c r="F1341" s="401"/>
      <c r="G1341" s="401"/>
    </row>
    <row r="1342" spans="1:7" ht="15">
      <c r="A1342" s="664">
        <v>93958</v>
      </c>
      <c r="B1342" s="663" t="s">
        <v>1203</v>
      </c>
      <c r="C1342" s="663" t="s">
        <v>5</v>
      </c>
      <c r="D1342" s="665" t="s">
        <v>19089</v>
      </c>
      <c r="E1342" s="663" t="s">
        <v>145</v>
      </c>
      <c r="F1342" s="401"/>
      <c r="G1342" s="401"/>
    </row>
    <row r="1343" spans="1:7" ht="15">
      <c r="A1343" s="664">
        <v>93959</v>
      </c>
      <c r="B1343" s="663" t="s">
        <v>1204</v>
      </c>
      <c r="C1343" s="663" t="s">
        <v>5</v>
      </c>
      <c r="D1343" s="665" t="s">
        <v>19090</v>
      </c>
      <c r="E1343" s="663" t="s">
        <v>145</v>
      </c>
      <c r="F1343" s="401"/>
      <c r="G1343" s="401"/>
    </row>
    <row r="1344" spans="1:7" ht="15">
      <c r="A1344" s="664">
        <v>93960</v>
      </c>
      <c r="B1344" s="663" t="s">
        <v>1205</v>
      </c>
      <c r="C1344" s="663" t="s">
        <v>5</v>
      </c>
      <c r="D1344" s="665" t="s">
        <v>19091</v>
      </c>
      <c r="E1344" s="663" t="s">
        <v>145</v>
      </c>
      <c r="F1344" s="401"/>
      <c r="G1344" s="401"/>
    </row>
    <row r="1345" spans="1:7" ht="15">
      <c r="A1345" s="664">
        <v>93961</v>
      </c>
      <c r="B1345" s="663" t="s">
        <v>1206</v>
      </c>
      <c r="C1345" s="663" t="s">
        <v>5</v>
      </c>
      <c r="D1345" s="665" t="s">
        <v>19092</v>
      </c>
      <c r="E1345" s="663" t="s">
        <v>145</v>
      </c>
      <c r="F1345" s="401"/>
      <c r="G1345" s="401"/>
    </row>
    <row r="1346" spans="1:7" ht="15">
      <c r="A1346" s="664">
        <v>93962</v>
      </c>
      <c r="B1346" s="663" t="s">
        <v>1207</v>
      </c>
      <c r="C1346" s="663" t="s">
        <v>5</v>
      </c>
      <c r="D1346" s="665" t="s">
        <v>19093</v>
      </c>
      <c r="E1346" s="663" t="s">
        <v>145</v>
      </c>
      <c r="F1346" s="401"/>
      <c r="G1346" s="401"/>
    </row>
    <row r="1347" spans="1:7" ht="15">
      <c r="A1347" s="664">
        <v>93963</v>
      </c>
      <c r="B1347" s="663" t="s">
        <v>1208</v>
      </c>
      <c r="C1347" s="663" t="s">
        <v>5</v>
      </c>
      <c r="D1347" s="665" t="s">
        <v>19094</v>
      </c>
      <c r="E1347" s="663" t="s">
        <v>145</v>
      </c>
      <c r="F1347" s="401"/>
      <c r="G1347" s="401"/>
    </row>
    <row r="1348" spans="1:7" ht="15">
      <c r="A1348" s="664">
        <v>93964</v>
      </c>
      <c r="B1348" s="663" t="s">
        <v>1209</v>
      </c>
      <c r="C1348" s="663" t="s">
        <v>5</v>
      </c>
      <c r="D1348" s="665" t="s">
        <v>19095</v>
      </c>
      <c r="E1348" s="663" t="s">
        <v>145</v>
      </c>
      <c r="F1348" s="401"/>
      <c r="G1348" s="401"/>
    </row>
    <row r="1349" spans="1:7" ht="15">
      <c r="A1349" s="664">
        <v>93965</v>
      </c>
      <c r="B1349" s="663" t="s">
        <v>1210</v>
      </c>
      <c r="C1349" s="663" t="s">
        <v>5</v>
      </c>
      <c r="D1349" s="665" t="s">
        <v>19096</v>
      </c>
      <c r="E1349" s="663" t="s">
        <v>145</v>
      </c>
      <c r="F1349" s="401"/>
      <c r="G1349" s="401"/>
    </row>
    <row r="1350" spans="1:7" ht="15">
      <c r="A1350" s="664">
        <v>93966</v>
      </c>
      <c r="B1350" s="663" t="s">
        <v>1211</v>
      </c>
      <c r="C1350" s="663" t="s">
        <v>5</v>
      </c>
      <c r="D1350" s="665" t="s">
        <v>19097</v>
      </c>
      <c r="E1350" s="663" t="s">
        <v>145</v>
      </c>
      <c r="F1350" s="401"/>
      <c r="G1350" s="401"/>
    </row>
    <row r="1351" spans="1:7" ht="15">
      <c r="A1351" s="664">
        <v>93967</v>
      </c>
      <c r="B1351" s="663" t="s">
        <v>1212</v>
      </c>
      <c r="C1351" s="663" t="s">
        <v>5</v>
      </c>
      <c r="D1351" s="665" t="s">
        <v>19098</v>
      </c>
      <c r="E1351" s="663" t="s">
        <v>145</v>
      </c>
      <c r="F1351" s="401"/>
      <c r="G1351" s="401"/>
    </row>
    <row r="1352" spans="1:7" ht="15">
      <c r="A1352" s="664">
        <v>93968</v>
      </c>
      <c r="B1352" s="663" t="s">
        <v>1213</v>
      </c>
      <c r="C1352" s="663" t="s">
        <v>5</v>
      </c>
      <c r="D1352" s="665" t="s">
        <v>19099</v>
      </c>
      <c r="E1352" s="663" t="s">
        <v>145</v>
      </c>
      <c r="F1352" s="401"/>
      <c r="G1352" s="401"/>
    </row>
    <row r="1353" spans="1:7" ht="15">
      <c r="A1353" s="664">
        <v>93969</v>
      </c>
      <c r="B1353" s="663" t="s">
        <v>1214</v>
      </c>
      <c r="C1353" s="663" t="s">
        <v>5</v>
      </c>
      <c r="D1353" s="665" t="s">
        <v>19100</v>
      </c>
      <c r="E1353" s="663" t="s">
        <v>145</v>
      </c>
      <c r="F1353" s="401"/>
      <c r="G1353" s="401"/>
    </row>
    <row r="1354" spans="1:7" ht="15">
      <c r="A1354" s="664">
        <v>93970</v>
      </c>
      <c r="B1354" s="663" t="s">
        <v>1215</v>
      </c>
      <c r="C1354" s="663" t="s">
        <v>5</v>
      </c>
      <c r="D1354" s="665" t="s">
        <v>19101</v>
      </c>
      <c r="E1354" s="663" t="s">
        <v>145</v>
      </c>
      <c r="F1354" s="401"/>
      <c r="G1354" s="401"/>
    </row>
    <row r="1355" spans="1:7" ht="15">
      <c r="A1355" s="664">
        <v>93971</v>
      </c>
      <c r="B1355" s="663" t="s">
        <v>1216</v>
      </c>
      <c r="C1355" s="663" t="s">
        <v>5</v>
      </c>
      <c r="D1355" s="665" t="s">
        <v>19102</v>
      </c>
      <c r="E1355" s="663" t="s">
        <v>145</v>
      </c>
      <c r="F1355" s="401"/>
      <c r="G1355" s="401"/>
    </row>
    <row r="1356" spans="1:7" ht="15">
      <c r="A1356" s="664">
        <v>95108</v>
      </c>
      <c r="B1356" s="663" t="s">
        <v>1217</v>
      </c>
      <c r="C1356" s="663" t="s">
        <v>58</v>
      </c>
      <c r="D1356" s="665" t="s">
        <v>19103</v>
      </c>
      <c r="E1356" s="663" t="s">
        <v>145</v>
      </c>
      <c r="F1356" s="401"/>
      <c r="G1356" s="401"/>
    </row>
    <row r="1357" spans="1:7" ht="15">
      <c r="A1357" s="664">
        <v>100332</v>
      </c>
      <c r="B1357" s="663" t="s">
        <v>9357</v>
      </c>
      <c r="C1357" s="663" t="s">
        <v>112</v>
      </c>
      <c r="D1357" s="665" t="s">
        <v>19104</v>
      </c>
      <c r="E1357" s="663" t="s">
        <v>145</v>
      </c>
      <c r="F1357" s="401"/>
      <c r="G1357" s="401"/>
    </row>
    <row r="1358" spans="1:7" ht="15">
      <c r="A1358" s="664">
        <v>100333</v>
      </c>
      <c r="B1358" s="663" t="s">
        <v>9358</v>
      </c>
      <c r="C1358" s="663" t="s">
        <v>112</v>
      </c>
      <c r="D1358" s="665" t="s">
        <v>19105</v>
      </c>
      <c r="E1358" s="663" t="s">
        <v>145</v>
      </c>
      <c r="F1358" s="401"/>
      <c r="G1358" s="401"/>
    </row>
    <row r="1359" spans="1:7" ht="15">
      <c r="A1359" s="664">
        <v>100334</v>
      </c>
      <c r="B1359" s="663" t="s">
        <v>9359</v>
      </c>
      <c r="C1359" s="663" t="s">
        <v>112</v>
      </c>
      <c r="D1359" s="665" t="s">
        <v>19106</v>
      </c>
      <c r="E1359" s="663" t="s">
        <v>145</v>
      </c>
      <c r="F1359" s="401"/>
      <c r="G1359" s="401"/>
    </row>
    <row r="1360" spans="1:7" ht="15">
      <c r="A1360" s="664">
        <v>100335</v>
      </c>
      <c r="B1360" s="663" t="s">
        <v>9360</v>
      </c>
      <c r="C1360" s="663" t="s">
        <v>112</v>
      </c>
      <c r="D1360" s="665" t="s">
        <v>19107</v>
      </c>
      <c r="E1360" s="663" t="s">
        <v>145</v>
      </c>
      <c r="F1360" s="401"/>
      <c r="G1360" s="401"/>
    </row>
    <row r="1361" spans="1:7" ht="15">
      <c r="A1361" s="664">
        <v>100341</v>
      </c>
      <c r="B1361" s="663" t="s">
        <v>9361</v>
      </c>
      <c r="C1361" s="663" t="s">
        <v>112</v>
      </c>
      <c r="D1361" s="665" t="s">
        <v>12873</v>
      </c>
      <c r="E1361" s="663" t="s">
        <v>145</v>
      </c>
      <c r="F1361" s="401"/>
      <c r="G1361" s="401"/>
    </row>
    <row r="1362" spans="1:7" ht="15">
      <c r="A1362" s="664">
        <v>100342</v>
      </c>
      <c r="B1362" s="663" t="s">
        <v>9362</v>
      </c>
      <c r="C1362" s="663" t="s">
        <v>57</v>
      </c>
      <c r="D1362" s="665" t="s">
        <v>15331</v>
      </c>
      <c r="E1362" s="663" t="s">
        <v>145</v>
      </c>
      <c r="F1362" s="401"/>
      <c r="G1362" s="401"/>
    </row>
    <row r="1363" spans="1:7" ht="15">
      <c r="A1363" s="664">
        <v>100343</v>
      </c>
      <c r="B1363" s="663" t="s">
        <v>9363</v>
      </c>
      <c r="C1363" s="663" t="s">
        <v>57</v>
      </c>
      <c r="D1363" s="665" t="s">
        <v>12643</v>
      </c>
      <c r="E1363" s="663" t="s">
        <v>145</v>
      </c>
      <c r="F1363" s="401"/>
      <c r="G1363" s="401"/>
    </row>
    <row r="1364" spans="1:7" ht="15">
      <c r="A1364" s="664">
        <v>100344</v>
      </c>
      <c r="B1364" s="663" t="s">
        <v>9364</v>
      </c>
      <c r="C1364" s="663" t="s">
        <v>57</v>
      </c>
      <c r="D1364" s="665" t="s">
        <v>12764</v>
      </c>
      <c r="E1364" s="663" t="s">
        <v>145</v>
      </c>
      <c r="F1364" s="401"/>
      <c r="G1364" s="401"/>
    </row>
    <row r="1365" spans="1:7" ht="15">
      <c r="A1365" s="664">
        <v>100345</v>
      </c>
      <c r="B1365" s="663" t="s">
        <v>9365</v>
      </c>
      <c r="C1365" s="663" t="s">
        <v>57</v>
      </c>
      <c r="D1365" s="665" t="s">
        <v>13927</v>
      </c>
      <c r="E1365" s="663" t="s">
        <v>145</v>
      </c>
      <c r="F1365" s="401"/>
      <c r="G1365" s="401"/>
    </row>
    <row r="1366" spans="1:7" ht="15">
      <c r="A1366" s="664">
        <v>100346</v>
      </c>
      <c r="B1366" s="663" t="s">
        <v>9366</v>
      </c>
      <c r="C1366" s="663" t="s">
        <v>57</v>
      </c>
      <c r="D1366" s="665" t="s">
        <v>14779</v>
      </c>
      <c r="E1366" s="663" t="s">
        <v>145</v>
      </c>
      <c r="F1366" s="401"/>
      <c r="G1366" s="401"/>
    </row>
    <row r="1367" spans="1:7" ht="15">
      <c r="A1367" s="664">
        <v>100347</v>
      </c>
      <c r="B1367" s="663" t="s">
        <v>9367</v>
      </c>
      <c r="C1367" s="663" t="s">
        <v>57</v>
      </c>
      <c r="D1367" s="665" t="s">
        <v>5049</v>
      </c>
      <c r="E1367" s="663" t="s">
        <v>145</v>
      </c>
      <c r="F1367" s="401"/>
      <c r="G1367" s="401"/>
    </row>
    <row r="1368" spans="1:7" ht="15">
      <c r="A1368" s="664">
        <v>100348</v>
      </c>
      <c r="B1368" s="663" t="s">
        <v>9368</v>
      </c>
      <c r="C1368" s="663" t="s">
        <v>57</v>
      </c>
      <c r="D1368" s="665" t="s">
        <v>13805</v>
      </c>
      <c r="E1368" s="663" t="s">
        <v>145</v>
      </c>
      <c r="F1368" s="401"/>
      <c r="G1368" s="401"/>
    </row>
    <row r="1369" spans="1:7" ht="15">
      <c r="A1369" s="664">
        <v>100349</v>
      </c>
      <c r="B1369" s="663" t="s">
        <v>9369</v>
      </c>
      <c r="C1369" s="663" t="s">
        <v>125</v>
      </c>
      <c r="D1369" s="665" t="s">
        <v>19108</v>
      </c>
      <c r="E1369" s="663" t="s">
        <v>145</v>
      </c>
      <c r="F1369" s="401"/>
      <c r="G1369" s="401"/>
    </row>
    <row r="1370" spans="1:7" ht="15">
      <c r="A1370" s="663" t="s">
        <v>1218</v>
      </c>
      <c r="B1370" s="663" t="s">
        <v>1219</v>
      </c>
      <c r="C1370" s="663" t="s">
        <v>58</v>
      </c>
      <c r="D1370" s="665" t="s">
        <v>19109</v>
      </c>
      <c r="E1370" s="663" t="s">
        <v>145</v>
      </c>
      <c r="F1370" s="401"/>
      <c r="G1370" s="401"/>
    </row>
    <row r="1371" spans="1:7" ht="15">
      <c r="A1371" s="663" t="s">
        <v>1220</v>
      </c>
      <c r="B1371" s="663" t="s">
        <v>1221</v>
      </c>
      <c r="C1371" s="663" t="s">
        <v>58</v>
      </c>
      <c r="D1371" s="665" t="s">
        <v>19110</v>
      </c>
      <c r="E1371" s="663" t="s">
        <v>145</v>
      </c>
      <c r="F1371" s="401"/>
      <c r="G1371" s="401"/>
    </row>
    <row r="1372" spans="1:7" ht="15">
      <c r="A1372" s="663" t="s">
        <v>1222</v>
      </c>
      <c r="B1372" s="663" t="s">
        <v>1223</v>
      </c>
      <c r="C1372" s="663" t="s">
        <v>58</v>
      </c>
      <c r="D1372" s="665" t="s">
        <v>19111</v>
      </c>
      <c r="E1372" s="663" t="s">
        <v>145</v>
      </c>
      <c r="F1372" s="401"/>
      <c r="G1372" s="401"/>
    </row>
    <row r="1373" spans="1:7" ht="15">
      <c r="A1373" s="663" t="s">
        <v>1224</v>
      </c>
      <c r="B1373" s="663" t="s">
        <v>1225</v>
      </c>
      <c r="C1373" s="663" t="s">
        <v>58</v>
      </c>
      <c r="D1373" s="665" t="s">
        <v>19112</v>
      </c>
      <c r="E1373" s="663" t="s">
        <v>145</v>
      </c>
      <c r="F1373" s="401"/>
      <c r="G1373" s="401"/>
    </row>
    <row r="1374" spans="1:7" ht="15">
      <c r="A1374" s="664">
        <v>83716</v>
      </c>
      <c r="B1374" s="663" t="s">
        <v>1226</v>
      </c>
      <c r="C1374" s="663" t="s">
        <v>58</v>
      </c>
      <c r="D1374" s="665" t="s">
        <v>19113</v>
      </c>
      <c r="E1374" s="663" t="s">
        <v>145</v>
      </c>
      <c r="F1374" s="401"/>
      <c r="G1374" s="401"/>
    </row>
    <row r="1375" spans="1:7" ht="15">
      <c r="A1375" s="664">
        <v>97933</v>
      </c>
      <c r="B1375" s="663" t="s">
        <v>14245</v>
      </c>
      <c r="C1375" s="663" t="s">
        <v>58</v>
      </c>
      <c r="D1375" s="665" t="s">
        <v>19114</v>
      </c>
      <c r="E1375" s="663" t="s">
        <v>145</v>
      </c>
      <c r="F1375" s="401"/>
      <c r="G1375" s="401"/>
    </row>
    <row r="1376" spans="1:7" ht="15">
      <c r="A1376" s="664">
        <v>97934</v>
      </c>
      <c r="B1376" s="663" t="s">
        <v>14246</v>
      </c>
      <c r="C1376" s="663" t="s">
        <v>58</v>
      </c>
      <c r="D1376" s="665" t="s">
        <v>19115</v>
      </c>
      <c r="E1376" s="663" t="s">
        <v>145</v>
      </c>
      <c r="F1376" s="401"/>
      <c r="G1376" s="401"/>
    </row>
    <row r="1377" spans="1:7" ht="15">
      <c r="A1377" s="664">
        <v>97935</v>
      </c>
      <c r="B1377" s="663" t="s">
        <v>14247</v>
      </c>
      <c r="C1377" s="663" t="s">
        <v>58</v>
      </c>
      <c r="D1377" s="665" t="s">
        <v>19116</v>
      </c>
      <c r="E1377" s="663" t="s">
        <v>145</v>
      </c>
      <c r="F1377" s="401"/>
      <c r="G1377" s="401"/>
    </row>
    <row r="1378" spans="1:7" ht="15">
      <c r="A1378" s="664">
        <v>97936</v>
      </c>
      <c r="B1378" s="663" t="s">
        <v>14248</v>
      </c>
      <c r="C1378" s="663" t="s">
        <v>58</v>
      </c>
      <c r="D1378" s="665" t="s">
        <v>19117</v>
      </c>
      <c r="E1378" s="663" t="s">
        <v>145</v>
      </c>
      <c r="F1378" s="401"/>
      <c r="G1378" s="401"/>
    </row>
    <row r="1379" spans="1:7" ht="15">
      <c r="A1379" s="664">
        <v>97947</v>
      </c>
      <c r="B1379" s="663" t="s">
        <v>14249</v>
      </c>
      <c r="C1379" s="663" t="s">
        <v>58</v>
      </c>
      <c r="D1379" s="665" t="s">
        <v>19118</v>
      </c>
      <c r="E1379" s="663" t="s">
        <v>145</v>
      </c>
      <c r="F1379" s="401"/>
      <c r="G1379" s="401"/>
    </row>
    <row r="1380" spans="1:7" ht="15">
      <c r="A1380" s="664">
        <v>97948</v>
      </c>
      <c r="B1380" s="663" t="s">
        <v>14250</v>
      </c>
      <c r="C1380" s="663" t="s">
        <v>58</v>
      </c>
      <c r="D1380" s="665" t="s">
        <v>19119</v>
      </c>
      <c r="E1380" s="663" t="s">
        <v>145</v>
      </c>
      <c r="F1380" s="401"/>
      <c r="G1380" s="401"/>
    </row>
    <row r="1381" spans="1:7" ht="15">
      <c r="A1381" s="664">
        <v>97949</v>
      </c>
      <c r="B1381" s="663" t="s">
        <v>14251</v>
      </c>
      <c r="C1381" s="663" t="s">
        <v>58</v>
      </c>
      <c r="D1381" s="665" t="s">
        <v>19120</v>
      </c>
      <c r="E1381" s="663" t="s">
        <v>145</v>
      </c>
      <c r="F1381" s="401"/>
      <c r="G1381" s="401"/>
    </row>
    <row r="1382" spans="1:7" ht="15">
      <c r="A1382" s="664">
        <v>97950</v>
      </c>
      <c r="B1382" s="663" t="s">
        <v>14252</v>
      </c>
      <c r="C1382" s="663" t="s">
        <v>58</v>
      </c>
      <c r="D1382" s="665" t="s">
        <v>19121</v>
      </c>
      <c r="E1382" s="663" t="s">
        <v>145</v>
      </c>
      <c r="F1382" s="401"/>
      <c r="G1382" s="401"/>
    </row>
    <row r="1383" spans="1:7" ht="15">
      <c r="A1383" s="664">
        <v>97951</v>
      </c>
      <c r="B1383" s="663" t="s">
        <v>14253</v>
      </c>
      <c r="C1383" s="663" t="s">
        <v>58</v>
      </c>
      <c r="D1383" s="665" t="s">
        <v>19122</v>
      </c>
      <c r="E1383" s="663" t="s">
        <v>145</v>
      </c>
      <c r="F1383" s="401"/>
      <c r="G1383" s="401"/>
    </row>
    <row r="1384" spans="1:7" ht="15">
      <c r="A1384" s="664">
        <v>97952</v>
      </c>
      <c r="B1384" s="663" t="s">
        <v>14254</v>
      </c>
      <c r="C1384" s="663" t="s">
        <v>58</v>
      </c>
      <c r="D1384" s="665" t="s">
        <v>19123</v>
      </c>
      <c r="E1384" s="663" t="s">
        <v>145</v>
      </c>
      <c r="F1384" s="401"/>
      <c r="G1384" s="401"/>
    </row>
    <row r="1385" spans="1:7" ht="15">
      <c r="A1385" s="664">
        <v>97953</v>
      </c>
      <c r="B1385" s="663" t="s">
        <v>14255</v>
      </c>
      <c r="C1385" s="663" t="s">
        <v>58</v>
      </c>
      <c r="D1385" s="665" t="s">
        <v>19124</v>
      </c>
      <c r="E1385" s="663" t="s">
        <v>145</v>
      </c>
      <c r="F1385" s="401"/>
      <c r="G1385" s="401"/>
    </row>
    <row r="1386" spans="1:7" ht="15">
      <c r="A1386" s="664">
        <v>97955</v>
      </c>
      <c r="B1386" s="663" t="s">
        <v>14256</v>
      </c>
      <c r="C1386" s="663" t="s">
        <v>58</v>
      </c>
      <c r="D1386" s="665" t="s">
        <v>19125</v>
      </c>
      <c r="E1386" s="663" t="s">
        <v>145</v>
      </c>
      <c r="F1386" s="401"/>
      <c r="G1386" s="401"/>
    </row>
    <row r="1387" spans="1:7" ht="15">
      <c r="A1387" s="664">
        <v>97956</v>
      </c>
      <c r="B1387" s="663" t="s">
        <v>14257</v>
      </c>
      <c r="C1387" s="663" t="s">
        <v>58</v>
      </c>
      <c r="D1387" s="665" t="s">
        <v>19126</v>
      </c>
      <c r="E1387" s="663" t="s">
        <v>145</v>
      </c>
      <c r="F1387" s="401"/>
      <c r="G1387" s="401"/>
    </row>
    <row r="1388" spans="1:7" ht="15">
      <c r="A1388" s="664">
        <v>97957</v>
      </c>
      <c r="B1388" s="663" t="s">
        <v>14258</v>
      </c>
      <c r="C1388" s="663" t="s">
        <v>58</v>
      </c>
      <c r="D1388" s="665" t="s">
        <v>19127</v>
      </c>
      <c r="E1388" s="663" t="s">
        <v>145</v>
      </c>
      <c r="F1388" s="401"/>
      <c r="G1388" s="401"/>
    </row>
    <row r="1389" spans="1:7" ht="15">
      <c r="A1389" s="664">
        <v>97961</v>
      </c>
      <c r="B1389" s="663" t="s">
        <v>14259</v>
      </c>
      <c r="C1389" s="663" t="s">
        <v>58</v>
      </c>
      <c r="D1389" s="665" t="s">
        <v>19128</v>
      </c>
      <c r="E1389" s="663" t="s">
        <v>145</v>
      </c>
      <c r="F1389" s="401"/>
      <c r="G1389" s="401"/>
    </row>
    <row r="1390" spans="1:7" ht="15">
      <c r="A1390" s="664">
        <v>97973</v>
      </c>
      <c r="B1390" s="663" t="s">
        <v>14260</v>
      </c>
      <c r="C1390" s="663" t="s">
        <v>58</v>
      </c>
      <c r="D1390" s="665" t="s">
        <v>19129</v>
      </c>
      <c r="E1390" s="663" t="s">
        <v>145</v>
      </c>
      <c r="F1390" s="401"/>
      <c r="G1390" s="401"/>
    </row>
    <row r="1391" spans="1:7" ht="15">
      <c r="A1391" s="664">
        <v>97974</v>
      </c>
      <c r="B1391" s="663" t="s">
        <v>14261</v>
      </c>
      <c r="C1391" s="663" t="s">
        <v>58</v>
      </c>
      <c r="D1391" s="665" t="s">
        <v>19130</v>
      </c>
      <c r="E1391" s="663" t="s">
        <v>145</v>
      </c>
      <c r="F1391" s="401"/>
      <c r="G1391" s="401"/>
    </row>
    <row r="1392" spans="1:7" ht="15">
      <c r="A1392" s="664">
        <v>97975</v>
      </c>
      <c r="B1392" s="663" t="s">
        <v>14262</v>
      </c>
      <c r="C1392" s="663" t="s">
        <v>58</v>
      </c>
      <c r="D1392" s="665" t="s">
        <v>19131</v>
      </c>
      <c r="E1392" s="663" t="s">
        <v>145</v>
      </c>
      <c r="F1392" s="401"/>
      <c r="G1392" s="401"/>
    </row>
    <row r="1393" spans="1:7" ht="15">
      <c r="A1393" s="664">
        <v>97976</v>
      </c>
      <c r="B1393" s="663" t="s">
        <v>14263</v>
      </c>
      <c r="C1393" s="663" t="s">
        <v>58</v>
      </c>
      <c r="D1393" s="665" t="s">
        <v>19132</v>
      </c>
      <c r="E1393" s="663" t="s">
        <v>145</v>
      </c>
      <c r="F1393" s="401"/>
      <c r="G1393" s="401"/>
    </row>
    <row r="1394" spans="1:7" ht="15">
      <c r="A1394" s="664">
        <v>97977</v>
      </c>
      <c r="B1394" s="663" t="s">
        <v>14264</v>
      </c>
      <c r="C1394" s="663" t="s">
        <v>58</v>
      </c>
      <c r="D1394" s="665" t="s">
        <v>19133</v>
      </c>
      <c r="E1394" s="663" t="s">
        <v>145</v>
      </c>
      <c r="F1394" s="401"/>
      <c r="G1394" s="401"/>
    </row>
    <row r="1395" spans="1:7" ht="15">
      <c r="A1395" s="664">
        <v>97978</v>
      </c>
      <c r="B1395" s="663" t="s">
        <v>14265</v>
      </c>
      <c r="C1395" s="663" t="s">
        <v>58</v>
      </c>
      <c r="D1395" s="665" t="s">
        <v>19134</v>
      </c>
      <c r="E1395" s="663" t="s">
        <v>145</v>
      </c>
      <c r="F1395" s="401"/>
      <c r="G1395" s="401"/>
    </row>
    <row r="1396" spans="1:7" ht="15">
      <c r="A1396" s="664">
        <v>97980</v>
      </c>
      <c r="B1396" s="663" t="s">
        <v>14266</v>
      </c>
      <c r="C1396" s="663" t="s">
        <v>58</v>
      </c>
      <c r="D1396" s="665" t="s">
        <v>19135</v>
      </c>
      <c r="E1396" s="663" t="s">
        <v>145</v>
      </c>
      <c r="F1396" s="401"/>
      <c r="G1396" s="401"/>
    </row>
    <row r="1397" spans="1:7" ht="15">
      <c r="A1397" s="664">
        <v>97981</v>
      </c>
      <c r="B1397" s="663" t="s">
        <v>14267</v>
      </c>
      <c r="C1397" s="663" t="s">
        <v>5</v>
      </c>
      <c r="D1397" s="665" t="s">
        <v>19136</v>
      </c>
      <c r="E1397" s="663" t="s">
        <v>145</v>
      </c>
      <c r="F1397" s="401"/>
      <c r="G1397" s="401"/>
    </row>
    <row r="1398" spans="1:7" ht="15">
      <c r="A1398" s="664">
        <v>97983</v>
      </c>
      <c r="B1398" s="663" t="s">
        <v>14268</v>
      </c>
      <c r="C1398" s="663" t="s">
        <v>5</v>
      </c>
      <c r="D1398" s="665" t="s">
        <v>19137</v>
      </c>
      <c r="E1398" s="663" t="s">
        <v>145</v>
      </c>
      <c r="F1398" s="401"/>
      <c r="G1398" s="401"/>
    </row>
    <row r="1399" spans="1:7" ht="15">
      <c r="A1399" s="664">
        <v>97985</v>
      </c>
      <c r="B1399" s="663" t="s">
        <v>14269</v>
      </c>
      <c r="C1399" s="663" t="s">
        <v>5</v>
      </c>
      <c r="D1399" s="665" t="s">
        <v>19138</v>
      </c>
      <c r="E1399" s="663" t="s">
        <v>145</v>
      </c>
      <c r="F1399" s="401"/>
      <c r="G1399" s="401"/>
    </row>
    <row r="1400" spans="1:7" ht="15">
      <c r="A1400" s="664">
        <v>97987</v>
      </c>
      <c r="B1400" s="663" t="s">
        <v>14270</v>
      </c>
      <c r="C1400" s="663" t="s">
        <v>5</v>
      </c>
      <c r="D1400" s="665" t="s">
        <v>14880</v>
      </c>
      <c r="E1400" s="663" t="s">
        <v>145</v>
      </c>
      <c r="F1400" s="401"/>
      <c r="G1400" s="401"/>
    </row>
    <row r="1401" spans="1:7" ht="15">
      <c r="A1401" s="664">
        <v>97988</v>
      </c>
      <c r="B1401" s="663" t="s">
        <v>14271</v>
      </c>
      <c r="C1401" s="663" t="s">
        <v>58</v>
      </c>
      <c r="D1401" s="665" t="s">
        <v>19139</v>
      </c>
      <c r="E1401" s="663" t="s">
        <v>145</v>
      </c>
      <c r="F1401" s="401"/>
      <c r="G1401" s="401"/>
    </row>
    <row r="1402" spans="1:7" ht="15">
      <c r="A1402" s="664">
        <v>97989</v>
      </c>
      <c r="B1402" s="663" t="s">
        <v>14272</v>
      </c>
      <c r="C1402" s="663" t="s">
        <v>5</v>
      </c>
      <c r="D1402" s="665" t="s">
        <v>19140</v>
      </c>
      <c r="E1402" s="663" t="s">
        <v>145</v>
      </c>
      <c r="F1402" s="401"/>
      <c r="G1402" s="401"/>
    </row>
    <row r="1403" spans="1:7" ht="15">
      <c r="A1403" s="664">
        <v>97991</v>
      </c>
      <c r="B1403" s="663" t="s">
        <v>14273</v>
      </c>
      <c r="C1403" s="663" t="s">
        <v>5</v>
      </c>
      <c r="D1403" s="665" t="s">
        <v>19141</v>
      </c>
      <c r="E1403" s="663" t="s">
        <v>145</v>
      </c>
      <c r="F1403" s="401"/>
      <c r="G1403" s="401"/>
    </row>
    <row r="1404" spans="1:7" ht="15">
      <c r="A1404" s="664">
        <v>97992</v>
      </c>
      <c r="B1404" s="663" t="s">
        <v>14274</v>
      </c>
      <c r="C1404" s="663" t="s">
        <v>58</v>
      </c>
      <c r="D1404" s="665" t="s">
        <v>18624</v>
      </c>
      <c r="E1404" s="663" t="s">
        <v>145</v>
      </c>
      <c r="F1404" s="401"/>
      <c r="G1404" s="401"/>
    </row>
    <row r="1405" spans="1:7" ht="15">
      <c r="A1405" s="664">
        <v>97993</v>
      </c>
      <c r="B1405" s="663" t="s">
        <v>14275</v>
      </c>
      <c r="C1405" s="663" t="s">
        <v>5</v>
      </c>
      <c r="D1405" s="665" t="s">
        <v>19142</v>
      </c>
      <c r="E1405" s="663" t="s">
        <v>145</v>
      </c>
      <c r="F1405" s="401"/>
      <c r="G1405" s="401"/>
    </row>
    <row r="1406" spans="1:7" ht="15">
      <c r="A1406" s="664">
        <v>97994</v>
      </c>
      <c r="B1406" s="663" t="s">
        <v>14276</v>
      </c>
      <c r="C1406" s="663" t="s">
        <v>58</v>
      </c>
      <c r="D1406" s="665" t="s">
        <v>19143</v>
      </c>
      <c r="E1406" s="663" t="s">
        <v>145</v>
      </c>
      <c r="F1406" s="401"/>
      <c r="G1406" s="401"/>
    </row>
    <row r="1407" spans="1:7" ht="15">
      <c r="A1407" s="664">
        <v>97995</v>
      </c>
      <c r="B1407" s="663" t="s">
        <v>14277</v>
      </c>
      <c r="C1407" s="663" t="s">
        <v>5</v>
      </c>
      <c r="D1407" s="665" t="s">
        <v>19144</v>
      </c>
      <c r="E1407" s="663" t="s">
        <v>145</v>
      </c>
      <c r="F1407" s="401"/>
      <c r="G1407" s="401"/>
    </row>
    <row r="1408" spans="1:7" ht="15">
      <c r="A1408" s="664">
        <v>97996</v>
      </c>
      <c r="B1408" s="663" t="s">
        <v>14278</v>
      </c>
      <c r="C1408" s="663" t="s">
        <v>58</v>
      </c>
      <c r="D1408" s="665" t="s">
        <v>19145</v>
      </c>
      <c r="E1408" s="663" t="s">
        <v>145</v>
      </c>
      <c r="F1408" s="401"/>
      <c r="G1408" s="401"/>
    </row>
    <row r="1409" spans="1:7" ht="15">
      <c r="A1409" s="664">
        <v>97997</v>
      </c>
      <c r="B1409" s="663" t="s">
        <v>14279</v>
      </c>
      <c r="C1409" s="663" t="s">
        <v>5</v>
      </c>
      <c r="D1409" s="665" t="s">
        <v>19146</v>
      </c>
      <c r="E1409" s="663" t="s">
        <v>145</v>
      </c>
      <c r="F1409" s="401"/>
      <c r="G1409" s="401"/>
    </row>
    <row r="1410" spans="1:7" ht="15">
      <c r="A1410" s="664">
        <v>97999</v>
      </c>
      <c r="B1410" s="663" t="s">
        <v>14280</v>
      </c>
      <c r="C1410" s="663" t="s">
        <v>5</v>
      </c>
      <c r="D1410" s="665" t="s">
        <v>19147</v>
      </c>
      <c r="E1410" s="663" t="s">
        <v>145</v>
      </c>
      <c r="F1410" s="401"/>
      <c r="G1410" s="401"/>
    </row>
    <row r="1411" spans="1:7" ht="15">
      <c r="A1411" s="664">
        <v>98001</v>
      </c>
      <c r="B1411" s="663" t="s">
        <v>14281</v>
      </c>
      <c r="C1411" s="663" t="s">
        <v>5</v>
      </c>
      <c r="D1411" s="665" t="s">
        <v>19148</v>
      </c>
      <c r="E1411" s="663" t="s">
        <v>145</v>
      </c>
      <c r="F1411" s="401"/>
      <c r="G1411" s="401"/>
    </row>
    <row r="1412" spans="1:7" ht="15">
      <c r="A1412" s="664">
        <v>98002</v>
      </c>
      <c r="B1412" s="663" t="s">
        <v>14282</v>
      </c>
      <c r="C1412" s="663" t="s">
        <v>58</v>
      </c>
      <c r="D1412" s="665" t="s">
        <v>19149</v>
      </c>
      <c r="E1412" s="663" t="s">
        <v>145</v>
      </c>
      <c r="F1412" s="401"/>
      <c r="G1412" s="401"/>
    </row>
    <row r="1413" spans="1:7" ht="15">
      <c r="A1413" s="664">
        <v>98003</v>
      </c>
      <c r="B1413" s="663" t="s">
        <v>14283</v>
      </c>
      <c r="C1413" s="663" t="s">
        <v>5</v>
      </c>
      <c r="D1413" s="665" t="s">
        <v>19150</v>
      </c>
      <c r="E1413" s="663" t="s">
        <v>145</v>
      </c>
      <c r="F1413" s="401"/>
      <c r="G1413" s="401"/>
    </row>
    <row r="1414" spans="1:7" ht="15">
      <c r="A1414" s="664">
        <v>98005</v>
      </c>
      <c r="B1414" s="663" t="s">
        <v>14284</v>
      </c>
      <c r="C1414" s="663" t="s">
        <v>5</v>
      </c>
      <c r="D1414" s="665" t="s">
        <v>19151</v>
      </c>
      <c r="E1414" s="663" t="s">
        <v>145</v>
      </c>
      <c r="F1414" s="401"/>
      <c r="G1414" s="401"/>
    </row>
    <row r="1415" spans="1:7" ht="15">
      <c r="A1415" s="664">
        <v>98006</v>
      </c>
      <c r="B1415" s="663" t="s">
        <v>14285</v>
      </c>
      <c r="C1415" s="663" t="s">
        <v>58</v>
      </c>
      <c r="D1415" s="665" t="s">
        <v>19152</v>
      </c>
      <c r="E1415" s="663" t="s">
        <v>145</v>
      </c>
      <c r="F1415" s="401"/>
      <c r="G1415" s="401"/>
    </row>
    <row r="1416" spans="1:7" ht="15">
      <c r="A1416" s="664">
        <v>98007</v>
      </c>
      <c r="B1416" s="663" t="s">
        <v>14286</v>
      </c>
      <c r="C1416" s="663" t="s">
        <v>5</v>
      </c>
      <c r="D1416" s="665" t="s">
        <v>19153</v>
      </c>
      <c r="E1416" s="663" t="s">
        <v>145</v>
      </c>
      <c r="F1416" s="401"/>
      <c r="G1416" s="401"/>
    </row>
    <row r="1417" spans="1:7" ht="15">
      <c r="A1417" s="664">
        <v>98008</v>
      </c>
      <c r="B1417" s="663" t="s">
        <v>14287</v>
      </c>
      <c r="C1417" s="663" t="s">
        <v>58</v>
      </c>
      <c r="D1417" s="665" t="s">
        <v>19154</v>
      </c>
      <c r="E1417" s="663" t="s">
        <v>145</v>
      </c>
      <c r="F1417" s="401"/>
      <c r="G1417" s="401"/>
    </row>
    <row r="1418" spans="1:7" ht="15">
      <c r="A1418" s="664">
        <v>98009</v>
      </c>
      <c r="B1418" s="663" t="s">
        <v>14288</v>
      </c>
      <c r="C1418" s="663" t="s">
        <v>5</v>
      </c>
      <c r="D1418" s="665" t="s">
        <v>19147</v>
      </c>
      <c r="E1418" s="663" t="s">
        <v>145</v>
      </c>
      <c r="F1418" s="401"/>
      <c r="G1418" s="401"/>
    </row>
    <row r="1419" spans="1:7" ht="15">
      <c r="A1419" s="664">
        <v>98010</v>
      </c>
      <c r="B1419" s="663" t="s">
        <v>14289</v>
      </c>
      <c r="C1419" s="663" t="s">
        <v>58</v>
      </c>
      <c r="D1419" s="665" t="s">
        <v>19155</v>
      </c>
      <c r="E1419" s="663" t="s">
        <v>145</v>
      </c>
      <c r="F1419" s="401"/>
      <c r="G1419" s="401"/>
    </row>
    <row r="1420" spans="1:7" ht="15">
      <c r="A1420" s="664">
        <v>98011</v>
      </c>
      <c r="B1420" s="663" t="s">
        <v>14290</v>
      </c>
      <c r="C1420" s="663" t="s">
        <v>5</v>
      </c>
      <c r="D1420" s="665" t="s">
        <v>19148</v>
      </c>
      <c r="E1420" s="663" t="s">
        <v>145</v>
      </c>
      <c r="F1420" s="401"/>
      <c r="G1420" s="401"/>
    </row>
    <row r="1421" spans="1:7" ht="15">
      <c r="A1421" s="664">
        <v>98012</v>
      </c>
      <c r="B1421" s="663" t="s">
        <v>14291</v>
      </c>
      <c r="C1421" s="663" t="s">
        <v>58</v>
      </c>
      <c r="D1421" s="665" t="s">
        <v>19156</v>
      </c>
      <c r="E1421" s="663" t="s">
        <v>145</v>
      </c>
      <c r="F1421" s="401"/>
      <c r="G1421" s="401"/>
    </row>
    <row r="1422" spans="1:7" ht="15">
      <c r="A1422" s="664">
        <v>98013</v>
      </c>
      <c r="B1422" s="663" t="s">
        <v>14292</v>
      </c>
      <c r="C1422" s="663" t="s">
        <v>5</v>
      </c>
      <c r="D1422" s="665" t="s">
        <v>19150</v>
      </c>
      <c r="E1422" s="663" t="s">
        <v>145</v>
      </c>
      <c r="F1422" s="401"/>
      <c r="G1422" s="401"/>
    </row>
    <row r="1423" spans="1:7" ht="15">
      <c r="A1423" s="664">
        <v>98014</v>
      </c>
      <c r="B1423" s="663" t="s">
        <v>14293</v>
      </c>
      <c r="C1423" s="663" t="s">
        <v>58</v>
      </c>
      <c r="D1423" s="665" t="s">
        <v>19157</v>
      </c>
      <c r="E1423" s="663" t="s">
        <v>145</v>
      </c>
      <c r="F1423" s="401"/>
      <c r="G1423" s="401"/>
    </row>
    <row r="1424" spans="1:7" ht="15">
      <c r="A1424" s="664">
        <v>98015</v>
      </c>
      <c r="B1424" s="663" t="s">
        <v>14294</v>
      </c>
      <c r="C1424" s="663" t="s">
        <v>5</v>
      </c>
      <c r="D1424" s="665" t="s">
        <v>19151</v>
      </c>
      <c r="E1424" s="663" t="s">
        <v>145</v>
      </c>
      <c r="F1424" s="401"/>
      <c r="G1424" s="401"/>
    </row>
    <row r="1425" spans="1:7" ht="15">
      <c r="A1425" s="664">
        <v>98016</v>
      </c>
      <c r="B1425" s="663" t="s">
        <v>14295</v>
      </c>
      <c r="C1425" s="663" t="s">
        <v>58</v>
      </c>
      <c r="D1425" s="665" t="s">
        <v>19158</v>
      </c>
      <c r="E1425" s="663" t="s">
        <v>145</v>
      </c>
      <c r="F1425" s="401"/>
      <c r="G1425" s="401"/>
    </row>
    <row r="1426" spans="1:7" ht="15">
      <c r="A1426" s="664">
        <v>98017</v>
      </c>
      <c r="B1426" s="663" t="s">
        <v>14296</v>
      </c>
      <c r="C1426" s="663" t="s">
        <v>5</v>
      </c>
      <c r="D1426" s="665" t="s">
        <v>19153</v>
      </c>
      <c r="E1426" s="663" t="s">
        <v>145</v>
      </c>
      <c r="F1426" s="401"/>
      <c r="G1426" s="401"/>
    </row>
    <row r="1427" spans="1:7" ht="15">
      <c r="A1427" s="664">
        <v>98018</v>
      </c>
      <c r="B1427" s="663" t="s">
        <v>14297</v>
      </c>
      <c r="C1427" s="663" t="s">
        <v>58</v>
      </c>
      <c r="D1427" s="665" t="s">
        <v>19159</v>
      </c>
      <c r="E1427" s="663" t="s">
        <v>145</v>
      </c>
      <c r="F1427" s="401"/>
      <c r="G1427" s="401"/>
    </row>
    <row r="1428" spans="1:7" ht="15">
      <c r="A1428" s="664">
        <v>98019</v>
      </c>
      <c r="B1428" s="663" t="s">
        <v>14298</v>
      </c>
      <c r="C1428" s="663" t="s">
        <v>5</v>
      </c>
      <c r="D1428" s="665" t="s">
        <v>19160</v>
      </c>
      <c r="E1428" s="663" t="s">
        <v>145</v>
      </c>
      <c r="F1428" s="401"/>
      <c r="G1428" s="401"/>
    </row>
    <row r="1429" spans="1:7" ht="15">
      <c r="A1429" s="664">
        <v>98020</v>
      </c>
      <c r="B1429" s="663" t="s">
        <v>14299</v>
      </c>
      <c r="C1429" s="663" t="s">
        <v>58</v>
      </c>
      <c r="D1429" s="665" t="s">
        <v>19161</v>
      </c>
      <c r="E1429" s="663" t="s">
        <v>145</v>
      </c>
      <c r="F1429" s="401"/>
      <c r="G1429" s="401"/>
    </row>
    <row r="1430" spans="1:7" ht="15">
      <c r="A1430" s="664">
        <v>98021</v>
      </c>
      <c r="B1430" s="663" t="s">
        <v>14300</v>
      </c>
      <c r="C1430" s="663" t="s">
        <v>5</v>
      </c>
      <c r="D1430" s="665" t="s">
        <v>19162</v>
      </c>
      <c r="E1430" s="663" t="s">
        <v>145</v>
      </c>
      <c r="F1430" s="401"/>
      <c r="G1430" s="401"/>
    </row>
    <row r="1431" spans="1:7" ht="15">
      <c r="A1431" s="664">
        <v>98022</v>
      </c>
      <c r="B1431" s="663" t="s">
        <v>14301</v>
      </c>
      <c r="C1431" s="663" t="s">
        <v>58</v>
      </c>
      <c r="D1431" s="665" t="s">
        <v>19163</v>
      </c>
      <c r="E1431" s="663" t="s">
        <v>145</v>
      </c>
      <c r="F1431" s="401"/>
      <c r="G1431" s="401"/>
    </row>
    <row r="1432" spans="1:7" ht="15">
      <c r="A1432" s="664">
        <v>98023</v>
      </c>
      <c r="B1432" s="663" t="s">
        <v>14302</v>
      </c>
      <c r="C1432" s="663" t="s">
        <v>5</v>
      </c>
      <c r="D1432" s="665" t="s">
        <v>19164</v>
      </c>
      <c r="E1432" s="663" t="s">
        <v>145</v>
      </c>
      <c r="F1432" s="401"/>
      <c r="G1432" s="401"/>
    </row>
    <row r="1433" spans="1:7" ht="15">
      <c r="A1433" s="664">
        <v>98024</v>
      </c>
      <c r="B1433" s="663" t="s">
        <v>14303</v>
      </c>
      <c r="C1433" s="663" t="s">
        <v>58</v>
      </c>
      <c r="D1433" s="665" t="s">
        <v>19165</v>
      </c>
      <c r="E1433" s="663" t="s">
        <v>145</v>
      </c>
      <c r="F1433" s="401"/>
      <c r="G1433" s="401"/>
    </row>
    <row r="1434" spans="1:7" ht="15">
      <c r="A1434" s="664">
        <v>98025</v>
      </c>
      <c r="B1434" s="663" t="s">
        <v>14304</v>
      </c>
      <c r="C1434" s="663" t="s">
        <v>5</v>
      </c>
      <c r="D1434" s="665" t="s">
        <v>19166</v>
      </c>
      <c r="E1434" s="663" t="s">
        <v>145</v>
      </c>
      <c r="F1434" s="401"/>
      <c r="G1434" s="401"/>
    </row>
    <row r="1435" spans="1:7" ht="15">
      <c r="A1435" s="664">
        <v>98026</v>
      </c>
      <c r="B1435" s="663" t="s">
        <v>14305</v>
      </c>
      <c r="C1435" s="663" t="s">
        <v>58</v>
      </c>
      <c r="D1435" s="665" t="s">
        <v>19167</v>
      </c>
      <c r="E1435" s="663" t="s">
        <v>145</v>
      </c>
      <c r="F1435" s="401"/>
      <c r="G1435" s="401"/>
    </row>
    <row r="1436" spans="1:7" ht="15">
      <c r="A1436" s="664">
        <v>98027</v>
      </c>
      <c r="B1436" s="663" t="s">
        <v>14306</v>
      </c>
      <c r="C1436" s="663" t="s">
        <v>5</v>
      </c>
      <c r="D1436" s="665" t="s">
        <v>19160</v>
      </c>
      <c r="E1436" s="663" t="s">
        <v>145</v>
      </c>
      <c r="F1436" s="401"/>
      <c r="G1436" s="401"/>
    </row>
    <row r="1437" spans="1:7" ht="15">
      <c r="A1437" s="664">
        <v>98028</v>
      </c>
      <c r="B1437" s="663" t="s">
        <v>14307</v>
      </c>
      <c r="C1437" s="663" t="s">
        <v>58</v>
      </c>
      <c r="D1437" s="665" t="s">
        <v>19168</v>
      </c>
      <c r="E1437" s="663" t="s">
        <v>145</v>
      </c>
      <c r="F1437" s="401"/>
      <c r="G1437" s="401"/>
    </row>
    <row r="1438" spans="1:7" ht="15">
      <c r="A1438" s="664">
        <v>98029</v>
      </c>
      <c r="B1438" s="663" t="s">
        <v>14308</v>
      </c>
      <c r="C1438" s="663" t="s">
        <v>5</v>
      </c>
      <c r="D1438" s="665" t="s">
        <v>19169</v>
      </c>
      <c r="E1438" s="663" t="s">
        <v>145</v>
      </c>
      <c r="F1438" s="401"/>
      <c r="G1438" s="401"/>
    </row>
    <row r="1439" spans="1:7" ht="15">
      <c r="A1439" s="664">
        <v>98030</v>
      </c>
      <c r="B1439" s="663" t="s">
        <v>14309</v>
      </c>
      <c r="C1439" s="663" t="s">
        <v>58</v>
      </c>
      <c r="D1439" s="665" t="s">
        <v>19170</v>
      </c>
      <c r="E1439" s="663" t="s">
        <v>145</v>
      </c>
      <c r="F1439" s="401"/>
      <c r="G1439" s="401"/>
    </row>
    <row r="1440" spans="1:7" ht="15">
      <c r="A1440" s="664">
        <v>98031</v>
      </c>
      <c r="B1440" s="663" t="s">
        <v>14310</v>
      </c>
      <c r="C1440" s="663" t="s">
        <v>5</v>
      </c>
      <c r="D1440" s="665" t="s">
        <v>19171</v>
      </c>
      <c r="E1440" s="663" t="s">
        <v>145</v>
      </c>
      <c r="F1440" s="401"/>
      <c r="G1440" s="401"/>
    </row>
    <row r="1441" spans="1:7" ht="15">
      <c r="A1441" s="664">
        <v>98032</v>
      </c>
      <c r="B1441" s="663" t="s">
        <v>14311</v>
      </c>
      <c r="C1441" s="663" t="s">
        <v>58</v>
      </c>
      <c r="D1441" s="665" t="s">
        <v>19172</v>
      </c>
      <c r="E1441" s="663" t="s">
        <v>145</v>
      </c>
      <c r="F1441" s="401"/>
      <c r="G1441" s="401"/>
    </row>
    <row r="1442" spans="1:7" ht="15">
      <c r="A1442" s="664">
        <v>98033</v>
      </c>
      <c r="B1442" s="663" t="s">
        <v>14312</v>
      </c>
      <c r="C1442" s="663" t="s">
        <v>5</v>
      </c>
      <c r="D1442" s="665" t="s">
        <v>19173</v>
      </c>
      <c r="E1442" s="663" t="s">
        <v>145</v>
      </c>
      <c r="F1442" s="401"/>
      <c r="G1442" s="401"/>
    </row>
    <row r="1443" spans="1:7" ht="15">
      <c r="A1443" s="664">
        <v>98034</v>
      </c>
      <c r="B1443" s="663" t="s">
        <v>14313</v>
      </c>
      <c r="C1443" s="663" t="s">
        <v>58</v>
      </c>
      <c r="D1443" s="665" t="s">
        <v>19174</v>
      </c>
      <c r="E1443" s="663" t="s">
        <v>145</v>
      </c>
      <c r="F1443" s="401"/>
      <c r="G1443" s="401"/>
    </row>
    <row r="1444" spans="1:7" ht="15">
      <c r="A1444" s="664">
        <v>98035</v>
      </c>
      <c r="B1444" s="663" t="s">
        <v>14314</v>
      </c>
      <c r="C1444" s="663" t="s">
        <v>5</v>
      </c>
      <c r="D1444" s="665" t="s">
        <v>19169</v>
      </c>
      <c r="E1444" s="663" t="s">
        <v>145</v>
      </c>
      <c r="F1444" s="401"/>
      <c r="G1444" s="401"/>
    </row>
    <row r="1445" spans="1:7" ht="15">
      <c r="A1445" s="664">
        <v>98036</v>
      </c>
      <c r="B1445" s="663" t="s">
        <v>14315</v>
      </c>
      <c r="C1445" s="663" t="s">
        <v>58</v>
      </c>
      <c r="D1445" s="665" t="s">
        <v>19175</v>
      </c>
      <c r="E1445" s="663" t="s">
        <v>145</v>
      </c>
      <c r="F1445" s="401"/>
      <c r="G1445" s="401"/>
    </row>
    <row r="1446" spans="1:7" ht="15">
      <c r="A1446" s="664">
        <v>98037</v>
      </c>
      <c r="B1446" s="663" t="s">
        <v>14316</v>
      </c>
      <c r="C1446" s="663" t="s">
        <v>5</v>
      </c>
      <c r="D1446" s="665" t="s">
        <v>19176</v>
      </c>
      <c r="E1446" s="663" t="s">
        <v>145</v>
      </c>
      <c r="F1446" s="401"/>
      <c r="G1446" s="401"/>
    </row>
    <row r="1447" spans="1:7" ht="15">
      <c r="A1447" s="664">
        <v>98038</v>
      </c>
      <c r="B1447" s="663" t="s">
        <v>14317</v>
      </c>
      <c r="C1447" s="663" t="s">
        <v>58</v>
      </c>
      <c r="D1447" s="665" t="s">
        <v>19177</v>
      </c>
      <c r="E1447" s="663" t="s">
        <v>145</v>
      </c>
      <c r="F1447" s="401"/>
      <c r="G1447" s="401"/>
    </row>
    <row r="1448" spans="1:7" ht="15">
      <c r="A1448" s="664">
        <v>98039</v>
      </c>
      <c r="B1448" s="663" t="s">
        <v>14318</v>
      </c>
      <c r="C1448" s="663" t="s">
        <v>5</v>
      </c>
      <c r="D1448" s="665" t="s">
        <v>19178</v>
      </c>
      <c r="E1448" s="663" t="s">
        <v>145</v>
      </c>
      <c r="F1448" s="401"/>
      <c r="G1448" s="401"/>
    </row>
    <row r="1449" spans="1:7" ht="15">
      <c r="A1449" s="664">
        <v>98040</v>
      </c>
      <c r="B1449" s="663" t="s">
        <v>14319</v>
      </c>
      <c r="C1449" s="663" t="s">
        <v>58</v>
      </c>
      <c r="D1449" s="665" t="s">
        <v>19179</v>
      </c>
      <c r="E1449" s="663" t="s">
        <v>145</v>
      </c>
      <c r="F1449" s="401"/>
      <c r="G1449" s="401"/>
    </row>
    <row r="1450" spans="1:7" ht="15">
      <c r="A1450" s="664">
        <v>98041</v>
      </c>
      <c r="B1450" s="663" t="s">
        <v>14320</v>
      </c>
      <c r="C1450" s="663" t="s">
        <v>5</v>
      </c>
      <c r="D1450" s="665" t="s">
        <v>19176</v>
      </c>
      <c r="E1450" s="663" t="s">
        <v>145</v>
      </c>
      <c r="F1450" s="401"/>
      <c r="G1450" s="401"/>
    </row>
    <row r="1451" spans="1:7" ht="15">
      <c r="A1451" s="664">
        <v>98042</v>
      </c>
      <c r="B1451" s="663" t="s">
        <v>14321</v>
      </c>
      <c r="C1451" s="663" t="s">
        <v>58</v>
      </c>
      <c r="D1451" s="665" t="s">
        <v>19180</v>
      </c>
      <c r="E1451" s="663" t="s">
        <v>145</v>
      </c>
      <c r="F1451" s="401"/>
      <c r="G1451" s="401"/>
    </row>
    <row r="1452" spans="1:7" ht="15">
      <c r="A1452" s="664">
        <v>98043</v>
      </c>
      <c r="B1452" s="663" t="s">
        <v>14322</v>
      </c>
      <c r="C1452" s="663" t="s">
        <v>5</v>
      </c>
      <c r="D1452" s="665" t="s">
        <v>19181</v>
      </c>
      <c r="E1452" s="663" t="s">
        <v>145</v>
      </c>
      <c r="F1452" s="401"/>
      <c r="G1452" s="401"/>
    </row>
    <row r="1453" spans="1:7" ht="15">
      <c r="A1453" s="664">
        <v>98044</v>
      </c>
      <c r="B1453" s="663" t="s">
        <v>14323</v>
      </c>
      <c r="C1453" s="663" t="s">
        <v>58</v>
      </c>
      <c r="D1453" s="665" t="s">
        <v>19182</v>
      </c>
      <c r="E1453" s="663" t="s">
        <v>145</v>
      </c>
      <c r="F1453" s="401"/>
      <c r="G1453" s="401"/>
    </row>
    <row r="1454" spans="1:7" ht="15">
      <c r="A1454" s="664">
        <v>98045</v>
      </c>
      <c r="B1454" s="663" t="s">
        <v>14324</v>
      </c>
      <c r="C1454" s="663" t="s">
        <v>5</v>
      </c>
      <c r="D1454" s="665" t="s">
        <v>19181</v>
      </c>
      <c r="E1454" s="663" t="s">
        <v>145</v>
      </c>
      <c r="F1454" s="401"/>
      <c r="G1454" s="401"/>
    </row>
    <row r="1455" spans="1:7" ht="15">
      <c r="A1455" s="664">
        <v>98046</v>
      </c>
      <c r="B1455" s="663" t="s">
        <v>14325</v>
      </c>
      <c r="C1455" s="663" t="s">
        <v>58</v>
      </c>
      <c r="D1455" s="665" t="s">
        <v>19183</v>
      </c>
      <c r="E1455" s="663" t="s">
        <v>145</v>
      </c>
      <c r="F1455" s="401"/>
      <c r="G1455" s="401"/>
    </row>
    <row r="1456" spans="1:7" ht="15">
      <c r="A1456" s="664">
        <v>98047</v>
      </c>
      <c r="B1456" s="663" t="s">
        <v>14326</v>
      </c>
      <c r="C1456" s="663" t="s">
        <v>5</v>
      </c>
      <c r="D1456" s="665" t="s">
        <v>19184</v>
      </c>
      <c r="E1456" s="663" t="s">
        <v>145</v>
      </c>
      <c r="F1456" s="401"/>
      <c r="G1456" s="401"/>
    </row>
    <row r="1457" spans="1:7" ht="15">
      <c r="A1457" s="664">
        <v>98048</v>
      </c>
      <c r="B1457" s="663" t="s">
        <v>14327</v>
      </c>
      <c r="C1457" s="663" t="s">
        <v>58</v>
      </c>
      <c r="D1457" s="665" t="s">
        <v>19185</v>
      </c>
      <c r="E1457" s="663" t="s">
        <v>145</v>
      </c>
      <c r="F1457" s="401"/>
      <c r="G1457" s="401"/>
    </row>
    <row r="1458" spans="1:7" ht="15">
      <c r="A1458" s="664">
        <v>98049</v>
      </c>
      <c r="B1458" s="663" t="s">
        <v>14328</v>
      </c>
      <c r="C1458" s="663" t="s">
        <v>5</v>
      </c>
      <c r="D1458" s="665" t="s">
        <v>19186</v>
      </c>
      <c r="E1458" s="663" t="s">
        <v>145</v>
      </c>
      <c r="F1458" s="401"/>
      <c r="G1458" s="401"/>
    </row>
    <row r="1459" spans="1:7" ht="15">
      <c r="A1459" s="664">
        <v>98050</v>
      </c>
      <c r="B1459" s="663" t="s">
        <v>14329</v>
      </c>
      <c r="C1459" s="663" t="s">
        <v>5</v>
      </c>
      <c r="D1459" s="665" t="s">
        <v>19187</v>
      </c>
      <c r="E1459" s="663" t="s">
        <v>145</v>
      </c>
      <c r="F1459" s="401"/>
      <c r="G1459" s="401"/>
    </row>
    <row r="1460" spans="1:7" ht="15">
      <c r="A1460" s="664">
        <v>98051</v>
      </c>
      <c r="B1460" s="663" t="s">
        <v>14330</v>
      </c>
      <c r="C1460" s="663" t="s">
        <v>5</v>
      </c>
      <c r="D1460" s="665" t="s">
        <v>19188</v>
      </c>
      <c r="E1460" s="663" t="s">
        <v>145</v>
      </c>
      <c r="F1460" s="401"/>
      <c r="G1460" s="401"/>
    </row>
    <row r="1461" spans="1:7" ht="15">
      <c r="A1461" s="664">
        <v>98405</v>
      </c>
      <c r="B1461" s="663" t="s">
        <v>14331</v>
      </c>
      <c r="C1461" s="663" t="s">
        <v>58</v>
      </c>
      <c r="D1461" s="665" t="s">
        <v>19189</v>
      </c>
      <c r="E1461" s="663" t="s">
        <v>145</v>
      </c>
      <c r="F1461" s="401"/>
      <c r="G1461" s="401"/>
    </row>
    <row r="1462" spans="1:7" ht="15">
      <c r="A1462" s="664">
        <v>98406</v>
      </c>
      <c r="B1462" s="663" t="s">
        <v>14332</v>
      </c>
      <c r="C1462" s="663" t="s">
        <v>58</v>
      </c>
      <c r="D1462" s="665" t="s">
        <v>19190</v>
      </c>
      <c r="E1462" s="663" t="s">
        <v>145</v>
      </c>
      <c r="F1462" s="401"/>
      <c r="G1462" s="401"/>
    </row>
    <row r="1463" spans="1:7" ht="15">
      <c r="A1463" s="664">
        <v>98407</v>
      </c>
      <c r="B1463" s="663" t="s">
        <v>14333</v>
      </c>
      <c r="C1463" s="663" t="s">
        <v>58</v>
      </c>
      <c r="D1463" s="665" t="s">
        <v>19191</v>
      </c>
      <c r="E1463" s="663" t="s">
        <v>145</v>
      </c>
      <c r="F1463" s="401"/>
      <c r="G1463" s="401"/>
    </row>
    <row r="1464" spans="1:7" ht="15">
      <c r="A1464" s="664">
        <v>98408</v>
      </c>
      <c r="B1464" s="663" t="s">
        <v>14334</v>
      </c>
      <c r="C1464" s="663" t="s">
        <v>58</v>
      </c>
      <c r="D1464" s="665" t="s">
        <v>19192</v>
      </c>
      <c r="E1464" s="663" t="s">
        <v>145</v>
      </c>
      <c r="F1464" s="401"/>
      <c r="G1464" s="401"/>
    </row>
    <row r="1465" spans="1:7" ht="15">
      <c r="A1465" s="664">
        <v>98409</v>
      </c>
      <c r="B1465" s="663" t="s">
        <v>14335</v>
      </c>
      <c r="C1465" s="663" t="s">
        <v>5</v>
      </c>
      <c r="D1465" s="665" t="s">
        <v>19193</v>
      </c>
      <c r="E1465" s="663" t="s">
        <v>145</v>
      </c>
      <c r="F1465" s="401"/>
      <c r="G1465" s="401"/>
    </row>
    <row r="1466" spans="1:7" ht="15">
      <c r="A1466" s="664">
        <v>98410</v>
      </c>
      <c r="B1466" s="663" t="s">
        <v>14336</v>
      </c>
      <c r="C1466" s="663" t="s">
        <v>58</v>
      </c>
      <c r="D1466" s="665" t="s">
        <v>19194</v>
      </c>
      <c r="E1466" s="663" t="s">
        <v>145</v>
      </c>
      <c r="F1466" s="401"/>
      <c r="G1466" s="401"/>
    </row>
    <row r="1467" spans="1:7" ht="15">
      <c r="A1467" s="664">
        <v>98414</v>
      </c>
      <c r="B1467" s="663" t="s">
        <v>14337</v>
      </c>
      <c r="C1467" s="663" t="s">
        <v>58</v>
      </c>
      <c r="D1467" s="665" t="s">
        <v>19195</v>
      </c>
      <c r="E1467" s="663" t="s">
        <v>145</v>
      </c>
      <c r="F1467" s="401"/>
      <c r="G1467" s="401"/>
    </row>
    <row r="1468" spans="1:7" ht="15">
      <c r="A1468" s="664">
        <v>98415</v>
      </c>
      <c r="B1468" s="663" t="s">
        <v>8458</v>
      </c>
      <c r="C1468" s="663" t="s">
        <v>58</v>
      </c>
      <c r="D1468" s="665" t="s">
        <v>19196</v>
      </c>
      <c r="E1468" s="663" t="s">
        <v>145</v>
      </c>
      <c r="F1468" s="401"/>
      <c r="G1468" s="401"/>
    </row>
    <row r="1469" spans="1:7" ht="15">
      <c r="A1469" s="664">
        <v>98416</v>
      </c>
      <c r="B1469" s="663" t="s">
        <v>8459</v>
      </c>
      <c r="C1469" s="663" t="s">
        <v>58</v>
      </c>
      <c r="D1469" s="665" t="s">
        <v>19197</v>
      </c>
      <c r="E1469" s="663" t="s">
        <v>145</v>
      </c>
      <c r="F1469" s="401"/>
      <c r="G1469" s="401"/>
    </row>
    <row r="1470" spans="1:7" ht="15">
      <c r="A1470" s="664">
        <v>98417</v>
      </c>
      <c r="B1470" s="663" t="s">
        <v>8460</v>
      </c>
      <c r="C1470" s="663" t="s">
        <v>58</v>
      </c>
      <c r="D1470" s="665" t="s">
        <v>19198</v>
      </c>
      <c r="E1470" s="663" t="s">
        <v>145</v>
      </c>
      <c r="F1470" s="401"/>
      <c r="G1470" s="401"/>
    </row>
    <row r="1471" spans="1:7" ht="15">
      <c r="A1471" s="664">
        <v>98418</v>
      </c>
      <c r="B1471" s="663" t="s">
        <v>8461</v>
      </c>
      <c r="C1471" s="663" t="s">
        <v>58</v>
      </c>
      <c r="D1471" s="665" t="s">
        <v>19199</v>
      </c>
      <c r="E1471" s="663" t="s">
        <v>145</v>
      </c>
      <c r="F1471" s="401"/>
      <c r="G1471" s="401"/>
    </row>
    <row r="1472" spans="1:7" ht="15">
      <c r="A1472" s="664">
        <v>98419</v>
      </c>
      <c r="B1472" s="663" t="s">
        <v>8462</v>
      </c>
      <c r="C1472" s="663" t="s">
        <v>58</v>
      </c>
      <c r="D1472" s="665" t="s">
        <v>19200</v>
      </c>
      <c r="E1472" s="663" t="s">
        <v>145</v>
      </c>
      <c r="F1472" s="401"/>
      <c r="G1472" s="401"/>
    </row>
    <row r="1473" spans="1:7" ht="15">
      <c r="A1473" s="664">
        <v>98420</v>
      </c>
      <c r="B1473" s="663" t="s">
        <v>8463</v>
      </c>
      <c r="C1473" s="663" t="s">
        <v>58</v>
      </c>
      <c r="D1473" s="665" t="s">
        <v>19201</v>
      </c>
      <c r="E1473" s="663" t="s">
        <v>145</v>
      </c>
      <c r="F1473" s="401"/>
      <c r="G1473" s="401"/>
    </row>
    <row r="1474" spans="1:7" ht="15">
      <c r="A1474" s="664">
        <v>98421</v>
      </c>
      <c r="B1474" s="663" t="s">
        <v>8464</v>
      </c>
      <c r="C1474" s="663" t="s">
        <v>58</v>
      </c>
      <c r="D1474" s="665" t="s">
        <v>19202</v>
      </c>
      <c r="E1474" s="663" t="s">
        <v>145</v>
      </c>
      <c r="F1474" s="401"/>
      <c r="G1474" s="401"/>
    </row>
    <row r="1475" spans="1:7" ht="15">
      <c r="A1475" s="664">
        <v>98422</v>
      </c>
      <c r="B1475" s="663" t="s">
        <v>8465</v>
      </c>
      <c r="C1475" s="663" t="s">
        <v>58</v>
      </c>
      <c r="D1475" s="665" t="s">
        <v>19203</v>
      </c>
      <c r="E1475" s="663" t="s">
        <v>145</v>
      </c>
      <c r="F1475" s="401"/>
      <c r="G1475" s="401"/>
    </row>
    <row r="1476" spans="1:7" ht="15">
      <c r="A1476" s="664">
        <v>98423</v>
      </c>
      <c r="B1476" s="663" t="s">
        <v>8466</v>
      </c>
      <c r="C1476" s="663" t="s">
        <v>58</v>
      </c>
      <c r="D1476" s="665" t="s">
        <v>19204</v>
      </c>
      <c r="E1476" s="663" t="s">
        <v>145</v>
      </c>
      <c r="F1476" s="401"/>
      <c r="G1476" s="401"/>
    </row>
    <row r="1477" spans="1:7" ht="15">
      <c r="A1477" s="664">
        <v>98424</v>
      </c>
      <c r="B1477" s="663" t="s">
        <v>8467</v>
      </c>
      <c r="C1477" s="663" t="s">
        <v>58</v>
      </c>
      <c r="D1477" s="665" t="s">
        <v>19205</v>
      </c>
      <c r="E1477" s="663" t="s">
        <v>145</v>
      </c>
      <c r="F1477" s="401"/>
      <c r="G1477" s="401"/>
    </row>
    <row r="1478" spans="1:7" ht="15">
      <c r="A1478" s="664">
        <v>98425</v>
      </c>
      <c r="B1478" s="663" t="s">
        <v>8468</v>
      </c>
      <c r="C1478" s="663" t="s">
        <v>58</v>
      </c>
      <c r="D1478" s="665" t="s">
        <v>19139</v>
      </c>
      <c r="E1478" s="663" t="s">
        <v>145</v>
      </c>
      <c r="F1478" s="401"/>
      <c r="G1478" s="401"/>
    </row>
    <row r="1479" spans="1:7" ht="15">
      <c r="A1479" s="664">
        <v>98426</v>
      </c>
      <c r="B1479" s="663" t="s">
        <v>8469</v>
      </c>
      <c r="C1479" s="663" t="s">
        <v>58</v>
      </c>
      <c r="D1479" s="665" t="s">
        <v>19206</v>
      </c>
      <c r="E1479" s="663" t="s">
        <v>145</v>
      </c>
      <c r="F1479" s="401"/>
      <c r="G1479" s="401"/>
    </row>
    <row r="1480" spans="1:7" ht="15">
      <c r="A1480" s="664">
        <v>98427</v>
      </c>
      <c r="B1480" s="663" t="s">
        <v>8470</v>
      </c>
      <c r="C1480" s="663" t="s">
        <v>58</v>
      </c>
      <c r="D1480" s="665" t="s">
        <v>19207</v>
      </c>
      <c r="E1480" s="663" t="s">
        <v>145</v>
      </c>
      <c r="F1480" s="401"/>
      <c r="G1480" s="401"/>
    </row>
    <row r="1481" spans="1:7" ht="15">
      <c r="A1481" s="664">
        <v>98428</v>
      </c>
      <c r="B1481" s="663" t="s">
        <v>8471</v>
      </c>
      <c r="C1481" s="663" t="s">
        <v>58</v>
      </c>
      <c r="D1481" s="665" t="s">
        <v>19208</v>
      </c>
      <c r="E1481" s="663" t="s">
        <v>145</v>
      </c>
      <c r="F1481" s="401"/>
      <c r="G1481" s="401"/>
    </row>
    <row r="1482" spans="1:7" ht="15">
      <c r="A1482" s="664">
        <v>98429</v>
      </c>
      <c r="B1482" s="663" t="s">
        <v>8472</v>
      </c>
      <c r="C1482" s="663" t="s">
        <v>58</v>
      </c>
      <c r="D1482" s="665" t="s">
        <v>19209</v>
      </c>
      <c r="E1482" s="663" t="s">
        <v>145</v>
      </c>
      <c r="F1482" s="401"/>
      <c r="G1482" s="401"/>
    </row>
    <row r="1483" spans="1:7" ht="15">
      <c r="A1483" s="664">
        <v>98430</v>
      </c>
      <c r="B1483" s="663" t="s">
        <v>8473</v>
      </c>
      <c r="C1483" s="663" t="s">
        <v>58</v>
      </c>
      <c r="D1483" s="665" t="s">
        <v>19210</v>
      </c>
      <c r="E1483" s="663" t="s">
        <v>145</v>
      </c>
      <c r="F1483" s="401"/>
      <c r="G1483" s="401"/>
    </row>
    <row r="1484" spans="1:7" ht="15">
      <c r="A1484" s="664">
        <v>98431</v>
      </c>
      <c r="B1484" s="663" t="s">
        <v>8474</v>
      </c>
      <c r="C1484" s="663" t="s">
        <v>58</v>
      </c>
      <c r="D1484" s="665" t="s">
        <v>19211</v>
      </c>
      <c r="E1484" s="663" t="s">
        <v>145</v>
      </c>
      <c r="F1484" s="401"/>
      <c r="G1484" s="401"/>
    </row>
    <row r="1485" spans="1:7" ht="15">
      <c r="A1485" s="664">
        <v>98432</v>
      </c>
      <c r="B1485" s="663" t="s">
        <v>8475</v>
      </c>
      <c r="C1485" s="663" t="s">
        <v>58</v>
      </c>
      <c r="D1485" s="665" t="s">
        <v>19212</v>
      </c>
      <c r="E1485" s="663" t="s">
        <v>145</v>
      </c>
      <c r="F1485" s="401"/>
      <c r="G1485" s="401"/>
    </row>
    <row r="1486" spans="1:7" ht="15">
      <c r="A1486" s="664">
        <v>98433</v>
      </c>
      <c r="B1486" s="663" t="s">
        <v>8476</v>
      </c>
      <c r="C1486" s="663" t="s">
        <v>58</v>
      </c>
      <c r="D1486" s="665" t="s">
        <v>19213</v>
      </c>
      <c r="E1486" s="663" t="s">
        <v>145</v>
      </c>
      <c r="F1486" s="401"/>
      <c r="G1486" s="401"/>
    </row>
    <row r="1487" spans="1:7" ht="15">
      <c r="A1487" s="664">
        <v>98434</v>
      </c>
      <c r="B1487" s="663" t="s">
        <v>8477</v>
      </c>
      <c r="C1487" s="663" t="s">
        <v>58</v>
      </c>
      <c r="D1487" s="665" t="s">
        <v>19214</v>
      </c>
      <c r="E1487" s="663" t="s">
        <v>145</v>
      </c>
      <c r="F1487" s="401"/>
      <c r="G1487" s="401"/>
    </row>
    <row r="1488" spans="1:7" ht="15">
      <c r="A1488" s="664">
        <v>99240</v>
      </c>
      <c r="B1488" s="663" t="s">
        <v>14338</v>
      </c>
      <c r="C1488" s="663" t="s">
        <v>5</v>
      </c>
      <c r="D1488" s="665" t="s">
        <v>19215</v>
      </c>
      <c r="E1488" s="663" t="s">
        <v>145</v>
      </c>
      <c r="F1488" s="401"/>
      <c r="G1488" s="401"/>
    </row>
    <row r="1489" spans="1:7" ht="15">
      <c r="A1489" s="664">
        <v>99241</v>
      </c>
      <c r="B1489" s="663" t="s">
        <v>14339</v>
      </c>
      <c r="C1489" s="663" t="s">
        <v>5</v>
      </c>
      <c r="D1489" s="665" t="s">
        <v>19216</v>
      </c>
      <c r="E1489" s="663" t="s">
        <v>145</v>
      </c>
      <c r="F1489" s="401"/>
      <c r="G1489" s="401"/>
    </row>
    <row r="1490" spans="1:7" ht="15">
      <c r="A1490" s="664">
        <v>99242</v>
      </c>
      <c r="B1490" s="663" t="s">
        <v>14340</v>
      </c>
      <c r="C1490" s="663" t="s">
        <v>58</v>
      </c>
      <c r="D1490" s="665" t="s">
        <v>19217</v>
      </c>
      <c r="E1490" s="663" t="s">
        <v>145</v>
      </c>
      <c r="F1490" s="401"/>
      <c r="G1490" s="401"/>
    </row>
    <row r="1491" spans="1:7" ht="15">
      <c r="A1491" s="664">
        <v>99243</v>
      </c>
      <c r="B1491" s="663" t="s">
        <v>14341</v>
      </c>
      <c r="C1491" s="663" t="s">
        <v>5</v>
      </c>
      <c r="D1491" s="665" t="s">
        <v>19218</v>
      </c>
      <c r="E1491" s="663" t="s">
        <v>145</v>
      </c>
      <c r="F1491" s="401"/>
      <c r="G1491" s="401"/>
    </row>
    <row r="1492" spans="1:7" ht="15">
      <c r="A1492" s="664">
        <v>99244</v>
      </c>
      <c r="B1492" s="663" t="s">
        <v>14342</v>
      </c>
      <c r="C1492" s="663" t="s">
        <v>58</v>
      </c>
      <c r="D1492" s="665" t="s">
        <v>19219</v>
      </c>
      <c r="E1492" s="663" t="s">
        <v>145</v>
      </c>
      <c r="F1492" s="401"/>
      <c r="G1492" s="401"/>
    </row>
    <row r="1493" spans="1:7" ht="15">
      <c r="A1493" s="664">
        <v>99246</v>
      </c>
      <c r="B1493" s="663" t="s">
        <v>14343</v>
      </c>
      <c r="C1493" s="663" t="s">
        <v>5</v>
      </c>
      <c r="D1493" s="665" t="s">
        <v>19220</v>
      </c>
      <c r="E1493" s="663" t="s">
        <v>145</v>
      </c>
      <c r="F1493" s="401"/>
      <c r="G1493" s="401"/>
    </row>
    <row r="1494" spans="1:7" ht="15">
      <c r="A1494" s="664">
        <v>99247</v>
      </c>
      <c r="B1494" s="663" t="s">
        <v>14344</v>
      </c>
      <c r="C1494" s="663" t="s">
        <v>5</v>
      </c>
      <c r="D1494" s="665" t="s">
        <v>19221</v>
      </c>
      <c r="E1494" s="663" t="s">
        <v>145</v>
      </c>
      <c r="F1494" s="401"/>
      <c r="G1494" s="401"/>
    </row>
    <row r="1495" spans="1:7" ht="15">
      <c r="A1495" s="664">
        <v>99248</v>
      </c>
      <c r="B1495" s="663" t="s">
        <v>14345</v>
      </c>
      <c r="C1495" s="663" t="s">
        <v>58</v>
      </c>
      <c r="D1495" s="665" t="s">
        <v>19222</v>
      </c>
      <c r="E1495" s="663" t="s">
        <v>145</v>
      </c>
      <c r="F1495" s="401"/>
      <c r="G1495" s="401"/>
    </row>
    <row r="1496" spans="1:7" ht="15">
      <c r="A1496" s="664">
        <v>99249</v>
      </c>
      <c r="B1496" s="663" t="s">
        <v>14346</v>
      </c>
      <c r="C1496" s="663" t="s">
        <v>5</v>
      </c>
      <c r="D1496" s="665" t="s">
        <v>19223</v>
      </c>
      <c r="E1496" s="663" t="s">
        <v>145</v>
      </c>
      <c r="F1496" s="401"/>
      <c r="G1496" s="401"/>
    </row>
    <row r="1497" spans="1:7" ht="15">
      <c r="A1497" s="664">
        <v>99252</v>
      </c>
      <c r="B1497" s="663" t="s">
        <v>14347</v>
      </c>
      <c r="C1497" s="663" t="s">
        <v>58</v>
      </c>
      <c r="D1497" s="665" t="s">
        <v>19224</v>
      </c>
      <c r="E1497" s="663" t="s">
        <v>145</v>
      </c>
      <c r="F1497" s="401"/>
      <c r="G1497" s="401"/>
    </row>
    <row r="1498" spans="1:7" ht="15">
      <c r="A1498" s="664">
        <v>99254</v>
      </c>
      <c r="B1498" s="663" t="s">
        <v>14348</v>
      </c>
      <c r="C1498" s="663" t="s">
        <v>5</v>
      </c>
      <c r="D1498" s="665" t="s">
        <v>19225</v>
      </c>
      <c r="E1498" s="663" t="s">
        <v>145</v>
      </c>
      <c r="F1498" s="401"/>
      <c r="G1498" s="401"/>
    </row>
    <row r="1499" spans="1:7" ht="15">
      <c r="A1499" s="664">
        <v>99256</v>
      </c>
      <c r="B1499" s="663" t="s">
        <v>14349</v>
      </c>
      <c r="C1499" s="663" t="s">
        <v>58</v>
      </c>
      <c r="D1499" s="665" t="s">
        <v>19226</v>
      </c>
      <c r="E1499" s="663" t="s">
        <v>145</v>
      </c>
      <c r="F1499" s="401"/>
      <c r="G1499" s="401"/>
    </row>
    <row r="1500" spans="1:7" ht="15">
      <c r="A1500" s="664">
        <v>99259</v>
      </c>
      <c r="B1500" s="663" t="s">
        <v>14350</v>
      </c>
      <c r="C1500" s="663" t="s">
        <v>58</v>
      </c>
      <c r="D1500" s="665" t="s">
        <v>19227</v>
      </c>
      <c r="E1500" s="663" t="s">
        <v>145</v>
      </c>
      <c r="F1500" s="401"/>
      <c r="G1500" s="401"/>
    </row>
    <row r="1501" spans="1:7" ht="15">
      <c r="A1501" s="664">
        <v>99261</v>
      </c>
      <c r="B1501" s="663" t="s">
        <v>14351</v>
      </c>
      <c r="C1501" s="663" t="s">
        <v>5</v>
      </c>
      <c r="D1501" s="665" t="s">
        <v>19228</v>
      </c>
      <c r="E1501" s="663" t="s">
        <v>145</v>
      </c>
      <c r="F1501" s="401"/>
      <c r="G1501" s="401"/>
    </row>
    <row r="1502" spans="1:7" ht="15">
      <c r="A1502" s="664">
        <v>99263</v>
      </c>
      <c r="B1502" s="663" t="s">
        <v>14352</v>
      </c>
      <c r="C1502" s="663" t="s">
        <v>5</v>
      </c>
      <c r="D1502" s="665" t="s">
        <v>19229</v>
      </c>
      <c r="E1502" s="663" t="s">
        <v>145</v>
      </c>
      <c r="F1502" s="401"/>
      <c r="G1502" s="401"/>
    </row>
    <row r="1503" spans="1:7" ht="15">
      <c r="A1503" s="664">
        <v>99265</v>
      </c>
      <c r="B1503" s="663" t="s">
        <v>14353</v>
      </c>
      <c r="C1503" s="663" t="s">
        <v>58</v>
      </c>
      <c r="D1503" s="665" t="s">
        <v>19230</v>
      </c>
      <c r="E1503" s="663" t="s">
        <v>145</v>
      </c>
      <c r="F1503" s="401"/>
      <c r="G1503" s="401"/>
    </row>
    <row r="1504" spans="1:7" ht="15">
      <c r="A1504" s="664">
        <v>99266</v>
      </c>
      <c r="B1504" s="663" t="s">
        <v>14354</v>
      </c>
      <c r="C1504" s="663" t="s">
        <v>5</v>
      </c>
      <c r="D1504" s="665" t="s">
        <v>19216</v>
      </c>
      <c r="E1504" s="663" t="s">
        <v>145</v>
      </c>
      <c r="F1504" s="401"/>
      <c r="G1504" s="401"/>
    </row>
    <row r="1505" spans="1:7" ht="15">
      <c r="A1505" s="664">
        <v>99267</v>
      </c>
      <c r="B1505" s="663" t="s">
        <v>14355</v>
      </c>
      <c r="C1505" s="663" t="s">
        <v>58</v>
      </c>
      <c r="D1505" s="665" t="s">
        <v>19231</v>
      </c>
      <c r="E1505" s="663" t="s">
        <v>145</v>
      </c>
      <c r="F1505" s="401"/>
      <c r="G1505" s="401"/>
    </row>
    <row r="1506" spans="1:7" ht="15">
      <c r="A1506" s="664">
        <v>99268</v>
      </c>
      <c r="B1506" s="663" t="s">
        <v>14356</v>
      </c>
      <c r="C1506" s="663" t="s">
        <v>58</v>
      </c>
      <c r="D1506" s="665" t="s">
        <v>19232</v>
      </c>
      <c r="E1506" s="663" t="s">
        <v>145</v>
      </c>
      <c r="F1506" s="401"/>
      <c r="G1506" s="401"/>
    </row>
    <row r="1507" spans="1:7" ht="15">
      <c r="A1507" s="664">
        <v>99269</v>
      </c>
      <c r="B1507" s="663" t="s">
        <v>14357</v>
      </c>
      <c r="C1507" s="663" t="s">
        <v>5</v>
      </c>
      <c r="D1507" s="665" t="s">
        <v>19221</v>
      </c>
      <c r="E1507" s="663" t="s">
        <v>145</v>
      </c>
      <c r="F1507" s="401"/>
      <c r="G1507" s="401"/>
    </row>
    <row r="1508" spans="1:7" ht="15">
      <c r="A1508" s="664">
        <v>99270</v>
      </c>
      <c r="B1508" s="663" t="s">
        <v>14358</v>
      </c>
      <c r="C1508" s="663" t="s">
        <v>58</v>
      </c>
      <c r="D1508" s="665" t="s">
        <v>19233</v>
      </c>
      <c r="E1508" s="663" t="s">
        <v>145</v>
      </c>
      <c r="F1508" s="401"/>
      <c r="G1508" s="401"/>
    </row>
    <row r="1509" spans="1:7" ht="15">
      <c r="A1509" s="664">
        <v>99271</v>
      </c>
      <c r="B1509" s="663" t="s">
        <v>14359</v>
      </c>
      <c r="C1509" s="663" t="s">
        <v>58</v>
      </c>
      <c r="D1509" s="665" t="s">
        <v>19234</v>
      </c>
      <c r="E1509" s="663" t="s">
        <v>145</v>
      </c>
      <c r="F1509" s="401"/>
      <c r="G1509" s="401"/>
    </row>
    <row r="1510" spans="1:7" ht="15">
      <c r="A1510" s="664">
        <v>99272</v>
      </c>
      <c r="B1510" s="663" t="s">
        <v>14360</v>
      </c>
      <c r="C1510" s="663" t="s">
        <v>58</v>
      </c>
      <c r="D1510" s="665" t="s">
        <v>19235</v>
      </c>
      <c r="E1510" s="663" t="s">
        <v>145</v>
      </c>
      <c r="F1510" s="401"/>
      <c r="G1510" s="401"/>
    </row>
    <row r="1511" spans="1:7" ht="15">
      <c r="A1511" s="664">
        <v>99273</v>
      </c>
      <c r="B1511" s="663" t="s">
        <v>14361</v>
      </c>
      <c r="C1511" s="663" t="s">
        <v>58</v>
      </c>
      <c r="D1511" s="665" t="s">
        <v>19236</v>
      </c>
      <c r="E1511" s="663" t="s">
        <v>145</v>
      </c>
      <c r="F1511" s="401"/>
      <c r="G1511" s="401"/>
    </row>
    <row r="1512" spans="1:7" ht="15">
      <c r="A1512" s="664">
        <v>99274</v>
      </c>
      <c r="B1512" s="663" t="s">
        <v>14362</v>
      </c>
      <c r="C1512" s="663" t="s">
        <v>58</v>
      </c>
      <c r="D1512" s="665" t="s">
        <v>19237</v>
      </c>
      <c r="E1512" s="663" t="s">
        <v>145</v>
      </c>
      <c r="F1512" s="401"/>
      <c r="G1512" s="401"/>
    </row>
    <row r="1513" spans="1:7" ht="15">
      <c r="A1513" s="664">
        <v>99275</v>
      </c>
      <c r="B1513" s="663" t="s">
        <v>14363</v>
      </c>
      <c r="C1513" s="663" t="s">
        <v>58</v>
      </c>
      <c r="D1513" s="665" t="s">
        <v>19238</v>
      </c>
      <c r="E1513" s="663" t="s">
        <v>145</v>
      </c>
      <c r="F1513" s="401"/>
      <c r="G1513" s="401"/>
    </row>
    <row r="1514" spans="1:7" ht="15">
      <c r="A1514" s="664">
        <v>99276</v>
      </c>
      <c r="B1514" s="663" t="s">
        <v>14364</v>
      </c>
      <c r="C1514" s="663" t="s">
        <v>5</v>
      </c>
      <c r="D1514" s="665" t="s">
        <v>19239</v>
      </c>
      <c r="E1514" s="663" t="s">
        <v>145</v>
      </c>
      <c r="F1514" s="401"/>
      <c r="G1514" s="401"/>
    </row>
    <row r="1515" spans="1:7" ht="15">
      <c r="A1515" s="664">
        <v>99277</v>
      </c>
      <c r="B1515" s="663" t="s">
        <v>14365</v>
      </c>
      <c r="C1515" s="663" t="s">
        <v>5</v>
      </c>
      <c r="D1515" s="665" t="s">
        <v>19229</v>
      </c>
      <c r="E1515" s="663" t="s">
        <v>145</v>
      </c>
      <c r="F1515" s="401"/>
      <c r="G1515" s="401"/>
    </row>
    <row r="1516" spans="1:7" ht="15">
      <c r="A1516" s="664">
        <v>99278</v>
      </c>
      <c r="B1516" s="663" t="s">
        <v>14366</v>
      </c>
      <c r="C1516" s="663" t="s">
        <v>5</v>
      </c>
      <c r="D1516" s="665" t="s">
        <v>19240</v>
      </c>
      <c r="E1516" s="663" t="s">
        <v>145</v>
      </c>
      <c r="F1516" s="401"/>
      <c r="G1516" s="401"/>
    </row>
    <row r="1517" spans="1:7" ht="15">
      <c r="A1517" s="664">
        <v>99279</v>
      </c>
      <c r="B1517" s="663" t="s">
        <v>14367</v>
      </c>
      <c r="C1517" s="663" t="s">
        <v>58</v>
      </c>
      <c r="D1517" s="665" t="s">
        <v>19241</v>
      </c>
      <c r="E1517" s="663" t="s">
        <v>145</v>
      </c>
      <c r="F1517" s="401"/>
      <c r="G1517" s="401"/>
    </row>
    <row r="1518" spans="1:7" ht="15">
      <c r="A1518" s="664">
        <v>99280</v>
      </c>
      <c r="B1518" s="663" t="s">
        <v>14368</v>
      </c>
      <c r="C1518" s="663" t="s">
        <v>58</v>
      </c>
      <c r="D1518" s="665" t="s">
        <v>19242</v>
      </c>
      <c r="E1518" s="663" t="s">
        <v>145</v>
      </c>
      <c r="F1518" s="401"/>
      <c r="G1518" s="401"/>
    </row>
    <row r="1519" spans="1:7" ht="15">
      <c r="A1519" s="664">
        <v>99281</v>
      </c>
      <c r="B1519" s="663" t="s">
        <v>14369</v>
      </c>
      <c r="C1519" s="663" t="s">
        <v>5</v>
      </c>
      <c r="D1519" s="665" t="s">
        <v>19239</v>
      </c>
      <c r="E1519" s="663" t="s">
        <v>145</v>
      </c>
      <c r="F1519" s="401"/>
      <c r="G1519" s="401"/>
    </row>
    <row r="1520" spans="1:7" ht="15">
      <c r="A1520" s="664">
        <v>99282</v>
      </c>
      <c r="B1520" s="663" t="s">
        <v>14370</v>
      </c>
      <c r="C1520" s="663" t="s">
        <v>5</v>
      </c>
      <c r="D1520" s="665" t="s">
        <v>19243</v>
      </c>
      <c r="E1520" s="663" t="s">
        <v>145</v>
      </c>
      <c r="F1520" s="401"/>
      <c r="G1520" s="401"/>
    </row>
    <row r="1521" spans="1:7" ht="15">
      <c r="A1521" s="664">
        <v>99283</v>
      </c>
      <c r="B1521" s="663" t="s">
        <v>14371</v>
      </c>
      <c r="C1521" s="663" t="s">
        <v>5</v>
      </c>
      <c r="D1521" s="665" t="s">
        <v>19244</v>
      </c>
      <c r="E1521" s="663" t="s">
        <v>145</v>
      </c>
      <c r="F1521" s="401"/>
      <c r="G1521" s="401"/>
    </row>
    <row r="1522" spans="1:7" ht="15">
      <c r="A1522" s="664">
        <v>99284</v>
      </c>
      <c r="B1522" s="663" t="s">
        <v>14372</v>
      </c>
      <c r="C1522" s="663" t="s">
        <v>58</v>
      </c>
      <c r="D1522" s="665" t="s">
        <v>19245</v>
      </c>
      <c r="E1522" s="663" t="s">
        <v>145</v>
      </c>
      <c r="F1522" s="401"/>
      <c r="G1522" s="401"/>
    </row>
    <row r="1523" spans="1:7" ht="15">
      <c r="A1523" s="664">
        <v>99285</v>
      </c>
      <c r="B1523" s="663" t="s">
        <v>10567</v>
      </c>
      <c r="C1523" s="663" t="s">
        <v>58</v>
      </c>
      <c r="D1523" s="665" t="s">
        <v>19246</v>
      </c>
      <c r="E1523" s="663" t="s">
        <v>145</v>
      </c>
      <c r="F1523" s="401"/>
      <c r="G1523" s="401"/>
    </row>
    <row r="1524" spans="1:7" ht="15">
      <c r="A1524" s="664">
        <v>99286</v>
      </c>
      <c r="B1524" s="663" t="s">
        <v>14373</v>
      </c>
      <c r="C1524" s="663" t="s">
        <v>58</v>
      </c>
      <c r="D1524" s="665" t="s">
        <v>19247</v>
      </c>
      <c r="E1524" s="663" t="s">
        <v>145</v>
      </c>
      <c r="F1524" s="401"/>
      <c r="G1524" s="401"/>
    </row>
    <row r="1525" spans="1:7" ht="15">
      <c r="A1525" s="664">
        <v>99287</v>
      </c>
      <c r="B1525" s="663" t="s">
        <v>14374</v>
      </c>
      <c r="C1525" s="663" t="s">
        <v>58</v>
      </c>
      <c r="D1525" s="665" t="s">
        <v>19248</v>
      </c>
      <c r="E1525" s="663" t="s">
        <v>145</v>
      </c>
      <c r="F1525" s="401"/>
      <c r="G1525" s="401"/>
    </row>
    <row r="1526" spans="1:7" ht="15">
      <c r="A1526" s="664">
        <v>99288</v>
      </c>
      <c r="B1526" s="663" t="s">
        <v>14375</v>
      </c>
      <c r="C1526" s="663" t="s">
        <v>5</v>
      </c>
      <c r="D1526" s="665" t="s">
        <v>19249</v>
      </c>
      <c r="E1526" s="663" t="s">
        <v>145</v>
      </c>
      <c r="F1526" s="401"/>
      <c r="G1526" s="401"/>
    </row>
    <row r="1527" spans="1:7" ht="15">
      <c r="A1527" s="664">
        <v>99289</v>
      </c>
      <c r="B1527" s="663" t="s">
        <v>14376</v>
      </c>
      <c r="C1527" s="663" t="s">
        <v>5</v>
      </c>
      <c r="D1527" s="665" t="s">
        <v>19250</v>
      </c>
      <c r="E1527" s="663" t="s">
        <v>145</v>
      </c>
      <c r="F1527" s="401"/>
      <c r="G1527" s="401"/>
    </row>
    <row r="1528" spans="1:7" ht="15">
      <c r="A1528" s="664">
        <v>99290</v>
      </c>
      <c r="B1528" s="663" t="s">
        <v>14377</v>
      </c>
      <c r="C1528" s="663" t="s">
        <v>58</v>
      </c>
      <c r="D1528" s="665" t="s">
        <v>19251</v>
      </c>
      <c r="E1528" s="663" t="s">
        <v>145</v>
      </c>
      <c r="F1528" s="401"/>
      <c r="G1528" s="401"/>
    </row>
    <row r="1529" spans="1:7" ht="15">
      <c r="A1529" s="664">
        <v>99291</v>
      </c>
      <c r="B1529" s="663" t="s">
        <v>14378</v>
      </c>
      <c r="C1529" s="663" t="s">
        <v>5</v>
      </c>
      <c r="D1529" s="665" t="s">
        <v>19252</v>
      </c>
      <c r="E1529" s="663" t="s">
        <v>145</v>
      </c>
      <c r="F1529" s="401"/>
      <c r="G1529" s="401"/>
    </row>
    <row r="1530" spans="1:7" ht="15">
      <c r="A1530" s="664">
        <v>99292</v>
      </c>
      <c r="B1530" s="663" t="s">
        <v>14379</v>
      </c>
      <c r="C1530" s="663" t="s">
        <v>58</v>
      </c>
      <c r="D1530" s="665" t="s">
        <v>19253</v>
      </c>
      <c r="E1530" s="663" t="s">
        <v>145</v>
      </c>
      <c r="F1530" s="401"/>
      <c r="G1530" s="401"/>
    </row>
    <row r="1531" spans="1:7" ht="15">
      <c r="A1531" s="664">
        <v>99293</v>
      </c>
      <c r="B1531" s="663" t="s">
        <v>14380</v>
      </c>
      <c r="C1531" s="663" t="s">
        <v>5</v>
      </c>
      <c r="D1531" s="665" t="s">
        <v>19254</v>
      </c>
      <c r="E1531" s="663" t="s">
        <v>145</v>
      </c>
      <c r="F1531" s="401"/>
      <c r="G1531" s="401"/>
    </row>
    <row r="1532" spans="1:7" ht="15">
      <c r="A1532" s="664">
        <v>99294</v>
      </c>
      <c r="B1532" s="663" t="s">
        <v>14381</v>
      </c>
      <c r="C1532" s="663" t="s">
        <v>58</v>
      </c>
      <c r="D1532" s="665" t="s">
        <v>19255</v>
      </c>
      <c r="E1532" s="663" t="s">
        <v>145</v>
      </c>
      <c r="F1532" s="401"/>
      <c r="G1532" s="401"/>
    </row>
    <row r="1533" spans="1:7" ht="15">
      <c r="A1533" s="664">
        <v>99296</v>
      </c>
      <c r="B1533" s="663" t="s">
        <v>14382</v>
      </c>
      <c r="C1533" s="663" t="s">
        <v>5</v>
      </c>
      <c r="D1533" s="665" t="s">
        <v>19256</v>
      </c>
      <c r="E1533" s="663" t="s">
        <v>145</v>
      </c>
      <c r="F1533" s="401"/>
      <c r="G1533" s="401"/>
    </row>
    <row r="1534" spans="1:7" ht="15">
      <c r="A1534" s="664">
        <v>99297</v>
      </c>
      <c r="B1534" s="663" t="s">
        <v>14383</v>
      </c>
      <c r="C1534" s="663" t="s">
        <v>5</v>
      </c>
      <c r="D1534" s="665" t="s">
        <v>19257</v>
      </c>
      <c r="E1534" s="663" t="s">
        <v>145</v>
      </c>
      <c r="F1534" s="401"/>
      <c r="G1534" s="401"/>
    </row>
    <row r="1535" spans="1:7" ht="15">
      <c r="A1535" s="664">
        <v>99298</v>
      </c>
      <c r="B1535" s="663" t="s">
        <v>14384</v>
      </c>
      <c r="C1535" s="663" t="s">
        <v>58</v>
      </c>
      <c r="D1535" s="665" t="s">
        <v>19258</v>
      </c>
      <c r="E1535" s="663" t="s">
        <v>145</v>
      </c>
      <c r="F1535" s="401"/>
      <c r="G1535" s="401"/>
    </row>
    <row r="1536" spans="1:7" ht="15">
      <c r="A1536" s="664">
        <v>99299</v>
      </c>
      <c r="B1536" s="663" t="s">
        <v>14385</v>
      </c>
      <c r="C1536" s="663" t="s">
        <v>5</v>
      </c>
      <c r="D1536" s="665" t="s">
        <v>19259</v>
      </c>
      <c r="E1536" s="663" t="s">
        <v>145</v>
      </c>
      <c r="F1536" s="401"/>
      <c r="G1536" s="401"/>
    </row>
    <row r="1537" spans="1:7" ht="15">
      <c r="A1537" s="664">
        <v>99300</v>
      </c>
      <c r="B1537" s="663" t="s">
        <v>14386</v>
      </c>
      <c r="C1537" s="663" t="s">
        <v>58</v>
      </c>
      <c r="D1537" s="665" t="s">
        <v>19260</v>
      </c>
      <c r="E1537" s="663" t="s">
        <v>145</v>
      </c>
      <c r="F1537" s="401"/>
      <c r="G1537" s="401"/>
    </row>
    <row r="1538" spans="1:7" ht="15">
      <c r="A1538" s="664">
        <v>99301</v>
      </c>
      <c r="B1538" s="663" t="s">
        <v>14387</v>
      </c>
      <c r="C1538" s="663" t="s">
        <v>58</v>
      </c>
      <c r="D1538" s="665" t="s">
        <v>19261</v>
      </c>
      <c r="E1538" s="663" t="s">
        <v>145</v>
      </c>
      <c r="F1538" s="401"/>
      <c r="G1538" s="401"/>
    </row>
    <row r="1539" spans="1:7" ht="15">
      <c r="A1539" s="664">
        <v>99302</v>
      </c>
      <c r="B1539" s="663" t="s">
        <v>14388</v>
      </c>
      <c r="C1539" s="663" t="s">
        <v>5</v>
      </c>
      <c r="D1539" s="665" t="s">
        <v>19262</v>
      </c>
      <c r="E1539" s="663" t="s">
        <v>145</v>
      </c>
      <c r="F1539" s="401"/>
      <c r="G1539" s="401"/>
    </row>
    <row r="1540" spans="1:7" ht="15">
      <c r="A1540" s="664">
        <v>99303</v>
      </c>
      <c r="B1540" s="663" t="s">
        <v>14389</v>
      </c>
      <c r="C1540" s="663" t="s">
        <v>58</v>
      </c>
      <c r="D1540" s="665" t="s">
        <v>19263</v>
      </c>
      <c r="E1540" s="663" t="s">
        <v>145</v>
      </c>
      <c r="F1540" s="401"/>
      <c r="G1540" s="401"/>
    </row>
    <row r="1541" spans="1:7" ht="15">
      <c r="A1541" s="664">
        <v>99304</v>
      </c>
      <c r="B1541" s="663" t="s">
        <v>14390</v>
      </c>
      <c r="C1541" s="663" t="s">
        <v>5</v>
      </c>
      <c r="D1541" s="665" t="s">
        <v>19264</v>
      </c>
      <c r="E1541" s="663" t="s">
        <v>145</v>
      </c>
      <c r="F1541" s="401"/>
      <c r="G1541" s="401"/>
    </row>
    <row r="1542" spans="1:7" ht="15">
      <c r="A1542" s="664">
        <v>99305</v>
      </c>
      <c r="B1542" s="663" t="s">
        <v>14391</v>
      </c>
      <c r="C1542" s="663" t="s">
        <v>58</v>
      </c>
      <c r="D1542" s="665" t="s">
        <v>19265</v>
      </c>
      <c r="E1542" s="663" t="s">
        <v>145</v>
      </c>
      <c r="F1542" s="401"/>
      <c r="G1542" s="401"/>
    </row>
    <row r="1543" spans="1:7" ht="15">
      <c r="A1543" s="664">
        <v>99306</v>
      </c>
      <c r="B1543" s="663" t="s">
        <v>14392</v>
      </c>
      <c r="C1543" s="663" t="s">
        <v>5</v>
      </c>
      <c r="D1543" s="665" t="s">
        <v>19262</v>
      </c>
      <c r="E1543" s="663" t="s">
        <v>145</v>
      </c>
      <c r="F1543" s="401"/>
      <c r="G1543" s="401"/>
    </row>
    <row r="1544" spans="1:7" ht="15">
      <c r="A1544" s="664">
        <v>99307</v>
      </c>
      <c r="B1544" s="663" t="s">
        <v>14393</v>
      </c>
      <c r="C1544" s="663" t="s">
        <v>5</v>
      </c>
      <c r="D1544" s="665" t="s">
        <v>19266</v>
      </c>
      <c r="E1544" s="663" t="s">
        <v>145</v>
      </c>
      <c r="F1544" s="401"/>
      <c r="G1544" s="401"/>
    </row>
    <row r="1545" spans="1:7" ht="15">
      <c r="A1545" s="664">
        <v>99308</v>
      </c>
      <c r="B1545" s="663" t="s">
        <v>14394</v>
      </c>
      <c r="C1545" s="663" t="s">
        <v>58</v>
      </c>
      <c r="D1545" s="665" t="s">
        <v>19267</v>
      </c>
      <c r="E1545" s="663" t="s">
        <v>145</v>
      </c>
      <c r="F1545" s="401"/>
      <c r="G1545" s="401"/>
    </row>
    <row r="1546" spans="1:7" ht="15">
      <c r="A1546" s="664">
        <v>99309</v>
      </c>
      <c r="B1546" s="663" t="s">
        <v>14395</v>
      </c>
      <c r="C1546" s="663" t="s">
        <v>5</v>
      </c>
      <c r="D1546" s="665" t="s">
        <v>19268</v>
      </c>
      <c r="E1546" s="663" t="s">
        <v>145</v>
      </c>
      <c r="F1546" s="401"/>
      <c r="G1546" s="401"/>
    </row>
    <row r="1547" spans="1:7" ht="15">
      <c r="A1547" s="664">
        <v>99310</v>
      </c>
      <c r="B1547" s="663" t="s">
        <v>14396</v>
      </c>
      <c r="C1547" s="663" t="s">
        <v>58</v>
      </c>
      <c r="D1547" s="665" t="s">
        <v>19269</v>
      </c>
      <c r="E1547" s="663" t="s">
        <v>145</v>
      </c>
      <c r="F1547" s="401"/>
      <c r="G1547" s="401"/>
    </row>
    <row r="1548" spans="1:7" ht="15">
      <c r="A1548" s="664">
        <v>99311</v>
      </c>
      <c r="B1548" s="663" t="s">
        <v>14397</v>
      </c>
      <c r="C1548" s="663" t="s">
        <v>5</v>
      </c>
      <c r="D1548" s="665" t="s">
        <v>19268</v>
      </c>
      <c r="E1548" s="663" t="s">
        <v>145</v>
      </c>
      <c r="F1548" s="401"/>
      <c r="G1548" s="401"/>
    </row>
    <row r="1549" spans="1:7" ht="15">
      <c r="A1549" s="664">
        <v>99312</v>
      </c>
      <c r="B1549" s="663" t="s">
        <v>14398</v>
      </c>
      <c r="C1549" s="663" t="s">
        <v>58</v>
      </c>
      <c r="D1549" s="665" t="s">
        <v>19270</v>
      </c>
      <c r="E1549" s="663" t="s">
        <v>145</v>
      </c>
      <c r="F1549" s="401"/>
      <c r="G1549" s="401"/>
    </row>
    <row r="1550" spans="1:7" ht="15">
      <c r="A1550" s="664">
        <v>99313</v>
      </c>
      <c r="B1550" s="663" t="s">
        <v>14399</v>
      </c>
      <c r="C1550" s="663" t="s">
        <v>58</v>
      </c>
      <c r="D1550" s="665" t="s">
        <v>19271</v>
      </c>
      <c r="E1550" s="663" t="s">
        <v>145</v>
      </c>
      <c r="F1550" s="401"/>
      <c r="G1550" s="401"/>
    </row>
    <row r="1551" spans="1:7" ht="15">
      <c r="A1551" s="664">
        <v>99314</v>
      </c>
      <c r="B1551" s="663" t="s">
        <v>14400</v>
      </c>
      <c r="C1551" s="663" t="s">
        <v>5</v>
      </c>
      <c r="D1551" s="665" t="s">
        <v>15824</v>
      </c>
      <c r="E1551" s="663" t="s">
        <v>145</v>
      </c>
      <c r="F1551" s="401"/>
      <c r="G1551" s="401"/>
    </row>
    <row r="1552" spans="1:7" ht="15">
      <c r="A1552" s="664">
        <v>99315</v>
      </c>
      <c r="B1552" s="663" t="s">
        <v>14401</v>
      </c>
      <c r="C1552" s="663" t="s">
        <v>58</v>
      </c>
      <c r="D1552" s="665" t="s">
        <v>19272</v>
      </c>
      <c r="E1552" s="663" t="s">
        <v>145</v>
      </c>
      <c r="F1552" s="401"/>
      <c r="G1552" s="401"/>
    </row>
    <row r="1553" spans="1:7" ht="15">
      <c r="A1553" s="664">
        <v>99317</v>
      </c>
      <c r="B1553" s="663" t="s">
        <v>14402</v>
      </c>
      <c r="C1553" s="663" t="s">
        <v>5</v>
      </c>
      <c r="D1553" s="665" t="s">
        <v>19273</v>
      </c>
      <c r="E1553" s="663" t="s">
        <v>145</v>
      </c>
      <c r="F1553" s="401"/>
      <c r="G1553" s="401"/>
    </row>
    <row r="1554" spans="1:7" ht="15">
      <c r="A1554" s="664">
        <v>99318</v>
      </c>
      <c r="B1554" s="663" t="s">
        <v>14403</v>
      </c>
      <c r="C1554" s="663" t="s">
        <v>5</v>
      </c>
      <c r="D1554" s="665" t="s">
        <v>19274</v>
      </c>
      <c r="E1554" s="663" t="s">
        <v>145</v>
      </c>
      <c r="F1554" s="401"/>
      <c r="G1554" s="401"/>
    </row>
    <row r="1555" spans="1:7" ht="15">
      <c r="A1555" s="664">
        <v>99319</v>
      </c>
      <c r="B1555" s="663" t="s">
        <v>14405</v>
      </c>
      <c r="C1555" s="663" t="s">
        <v>5</v>
      </c>
      <c r="D1555" s="665" t="s">
        <v>19275</v>
      </c>
      <c r="E1555" s="663" t="s">
        <v>145</v>
      </c>
      <c r="F1555" s="401"/>
      <c r="G1555" s="401"/>
    </row>
    <row r="1556" spans="1:7" ht="15">
      <c r="A1556" s="664">
        <v>99320</v>
      </c>
      <c r="B1556" s="663" t="s">
        <v>14406</v>
      </c>
      <c r="C1556" s="663" t="s">
        <v>58</v>
      </c>
      <c r="D1556" s="665" t="s">
        <v>19276</v>
      </c>
      <c r="E1556" s="663" t="s">
        <v>145</v>
      </c>
      <c r="F1556" s="401"/>
      <c r="G1556" s="401"/>
    </row>
    <row r="1557" spans="1:7" ht="15">
      <c r="A1557" s="664">
        <v>99321</v>
      </c>
      <c r="B1557" s="663" t="s">
        <v>14407</v>
      </c>
      <c r="C1557" s="663" t="s">
        <v>5</v>
      </c>
      <c r="D1557" s="665" t="s">
        <v>19277</v>
      </c>
      <c r="E1557" s="663" t="s">
        <v>145</v>
      </c>
      <c r="F1557" s="401"/>
      <c r="G1557" s="401"/>
    </row>
    <row r="1558" spans="1:7" ht="15">
      <c r="A1558" s="664">
        <v>99322</v>
      </c>
      <c r="B1558" s="663" t="s">
        <v>14408</v>
      </c>
      <c r="C1558" s="663" t="s">
        <v>58</v>
      </c>
      <c r="D1558" s="665" t="s">
        <v>19278</v>
      </c>
      <c r="E1558" s="663" t="s">
        <v>145</v>
      </c>
      <c r="F1558" s="401"/>
      <c r="G1558" s="401"/>
    </row>
    <row r="1559" spans="1:7" ht="15">
      <c r="A1559" s="664">
        <v>99323</v>
      </c>
      <c r="B1559" s="663" t="s">
        <v>14409</v>
      </c>
      <c r="C1559" s="663" t="s">
        <v>5</v>
      </c>
      <c r="D1559" s="665" t="s">
        <v>19257</v>
      </c>
      <c r="E1559" s="663" t="s">
        <v>145</v>
      </c>
      <c r="F1559" s="401"/>
      <c r="G1559" s="401"/>
    </row>
    <row r="1560" spans="1:7" ht="15">
      <c r="A1560" s="664">
        <v>99324</v>
      </c>
      <c r="B1560" s="663" t="s">
        <v>14410</v>
      </c>
      <c r="C1560" s="663" t="s">
        <v>58</v>
      </c>
      <c r="D1560" s="665" t="s">
        <v>19279</v>
      </c>
      <c r="E1560" s="663" t="s">
        <v>145</v>
      </c>
      <c r="F1560" s="401"/>
      <c r="G1560" s="401"/>
    </row>
    <row r="1561" spans="1:7" ht="15">
      <c r="A1561" s="664">
        <v>99325</v>
      </c>
      <c r="B1561" s="663" t="s">
        <v>14411</v>
      </c>
      <c r="C1561" s="663" t="s">
        <v>5</v>
      </c>
      <c r="D1561" s="665" t="s">
        <v>19259</v>
      </c>
      <c r="E1561" s="663" t="s">
        <v>145</v>
      </c>
      <c r="F1561" s="401"/>
      <c r="G1561" s="401"/>
    </row>
    <row r="1562" spans="1:7" ht="15">
      <c r="A1562" s="664">
        <v>99326</v>
      </c>
      <c r="B1562" s="663" t="s">
        <v>14412</v>
      </c>
      <c r="C1562" s="663" t="s">
        <v>58</v>
      </c>
      <c r="D1562" s="665" t="s">
        <v>19280</v>
      </c>
      <c r="E1562" s="663" t="s">
        <v>145</v>
      </c>
      <c r="F1562" s="401"/>
      <c r="G1562" s="401"/>
    </row>
    <row r="1563" spans="1:7" ht="15">
      <c r="A1563" s="664">
        <v>99327</v>
      </c>
      <c r="B1563" s="663" t="s">
        <v>14413</v>
      </c>
      <c r="C1563" s="663" t="s">
        <v>5</v>
      </c>
      <c r="D1563" s="665" t="s">
        <v>19281</v>
      </c>
      <c r="E1563" s="663" t="s">
        <v>145</v>
      </c>
      <c r="F1563" s="401"/>
      <c r="G1563" s="401"/>
    </row>
    <row r="1564" spans="1:7" ht="15">
      <c r="A1564" s="664">
        <v>101800</v>
      </c>
      <c r="B1564" s="663" t="s">
        <v>14414</v>
      </c>
      <c r="C1564" s="663" t="s">
        <v>58</v>
      </c>
      <c r="D1564" s="665" t="s">
        <v>19282</v>
      </c>
      <c r="E1564" s="663" t="s">
        <v>145</v>
      </c>
      <c r="F1564" s="401"/>
      <c r="G1564" s="401"/>
    </row>
    <row r="1565" spans="1:7" ht="15">
      <c r="A1565" s="664">
        <v>101801</v>
      </c>
      <c r="B1565" s="663" t="s">
        <v>14415</v>
      </c>
      <c r="C1565" s="663" t="s">
        <v>58</v>
      </c>
      <c r="D1565" s="665" t="s">
        <v>19283</v>
      </c>
      <c r="E1565" s="663" t="s">
        <v>145</v>
      </c>
      <c r="F1565" s="401"/>
      <c r="G1565" s="401"/>
    </row>
    <row r="1566" spans="1:7" ht="15">
      <c r="A1566" s="664">
        <v>101806</v>
      </c>
      <c r="B1566" s="663" t="s">
        <v>14416</v>
      </c>
      <c r="C1566" s="663" t="s">
        <v>58</v>
      </c>
      <c r="D1566" s="665" t="s">
        <v>19284</v>
      </c>
      <c r="E1566" s="663" t="s">
        <v>145</v>
      </c>
      <c r="F1566" s="401"/>
      <c r="G1566" s="401"/>
    </row>
    <row r="1567" spans="1:7" ht="15">
      <c r="A1567" s="664">
        <v>101807</v>
      </c>
      <c r="B1567" s="663" t="s">
        <v>14417</v>
      </c>
      <c r="C1567" s="663" t="s">
        <v>58</v>
      </c>
      <c r="D1567" s="665" t="s">
        <v>19285</v>
      </c>
      <c r="E1567" s="663" t="s">
        <v>145</v>
      </c>
      <c r="F1567" s="401"/>
      <c r="G1567" s="401"/>
    </row>
    <row r="1568" spans="1:7" ht="15">
      <c r="A1568" s="664">
        <v>101808</v>
      </c>
      <c r="B1568" s="663" t="s">
        <v>14418</v>
      </c>
      <c r="C1568" s="663" t="s">
        <v>58</v>
      </c>
      <c r="D1568" s="665" t="s">
        <v>19286</v>
      </c>
      <c r="E1568" s="663" t="s">
        <v>145</v>
      </c>
      <c r="F1568" s="401"/>
      <c r="G1568" s="401"/>
    </row>
    <row r="1569" spans="1:7" ht="15">
      <c r="A1569" s="664">
        <v>101809</v>
      </c>
      <c r="B1569" s="663" t="s">
        <v>14419</v>
      </c>
      <c r="C1569" s="663" t="s">
        <v>58</v>
      </c>
      <c r="D1569" s="665" t="s">
        <v>19287</v>
      </c>
      <c r="E1569" s="663" t="s">
        <v>145</v>
      </c>
      <c r="F1569" s="401"/>
      <c r="G1569" s="401"/>
    </row>
    <row r="1570" spans="1:7" ht="15">
      <c r="A1570" s="664">
        <v>102139</v>
      </c>
      <c r="B1570" s="663" t="s">
        <v>14420</v>
      </c>
      <c r="C1570" s="663" t="s">
        <v>58</v>
      </c>
      <c r="D1570" s="665" t="s">
        <v>19288</v>
      </c>
      <c r="E1570" s="663" t="s">
        <v>145</v>
      </c>
      <c r="F1570" s="401"/>
      <c r="G1570" s="401"/>
    </row>
    <row r="1571" spans="1:7" ht="15">
      <c r="A1571" s="664">
        <v>102141</v>
      </c>
      <c r="B1571" s="663" t="s">
        <v>14421</v>
      </c>
      <c r="C1571" s="663" t="s">
        <v>58</v>
      </c>
      <c r="D1571" s="665" t="s">
        <v>19289</v>
      </c>
      <c r="E1571" s="663" t="s">
        <v>145</v>
      </c>
      <c r="F1571" s="401"/>
      <c r="G1571" s="401"/>
    </row>
    <row r="1572" spans="1:7" ht="15">
      <c r="A1572" s="664">
        <v>102142</v>
      </c>
      <c r="B1572" s="663" t="s">
        <v>14422</v>
      </c>
      <c r="C1572" s="663" t="s">
        <v>58</v>
      </c>
      <c r="D1572" s="665" t="s">
        <v>19290</v>
      </c>
      <c r="E1572" s="663" t="s">
        <v>145</v>
      </c>
      <c r="F1572" s="401"/>
      <c r="G1572" s="401"/>
    </row>
    <row r="1573" spans="1:7" ht="15">
      <c r="A1573" s="664">
        <v>102457</v>
      </c>
      <c r="B1573" s="663" t="s">
        <v>14423</v>
      </c>
      <c r="C1573" s="663" t="s">
        <v>58</v>
      </c>
      <c r="D1573" s="665" t="s">
        <v>19291</v>
      </c>
      <c r="E1573" s="663" t="s">
        <v>145</v>
      </c>
      <c r="F1573" s="401"/>
      <c r="G1573" s="401"/>
    </row>
    <row r="1574" spans="1:7" ht="15">
      <c r="A1574" s="664">
        <v>94263</v>
      </c>
      <c r="B1574" s="663" t="s">
        <v>9370</v>
      </c>
      <c r="C1574" s="663" t="s">
        <v>5</v>
      </c>
      <c r="D1574" s="665" t="s">
        <v>19292</v>
      </c>
      <c r="E1574" s="663" t="s">
        <v>145</v>
      </c>
      <c r="F1574" s="401"/>
      <c r="G1574" s="401"/>
    </row>
    <row r="1575" spans="1:7" ht="15">
      <c r="A1575" s="664">
        <v>94264</v>
      </c>
      <c r="B1575" s="663" t="s">
        <v>9371</v>
      </c>
      <c r="C1575" s="663" t="s">
        <v>5</v>
      </c>
      <c r="D1575" s="665" t="s">
        <v>8952</v>
      </c>
      <c r="E1575" s="663" t="s">
        <v>145</v>
      </c>
      <c r="F1575" s="401"/>
      <c r="G1575" s="401"/>
    </row>
    <row r="1576" spans="1:7" ht="15">
      <c r="A1576" s="664">
        <v>94265</v>
      </c>
      <c r="B1576" s="663" t="s">
        <v>9372</v>
      </c>
      <c r="C1576" s="663" t="s">
        <v>5</v>
      </c>
      <c r="D1576" s="665" t="s">
        <v>19293</v>
      </c>
      <c r="E1576" s="663" t="s">
        <v>145</v>
      </c>
      <c r="F1576" s="401"/>
      <c r="G1576" s="401"/>
    </row>
    <row r="1577" spans="1:7" ht="15">
      <c r="A1577" s="664">
        <v>94266</v>
      </c>
      <c r="B1577" s="663" t="s">
        <v>9373</v>
      </c>
      <c r="C1577" s="663" t="s">
        <v>5</v>
      </c>
      <c r="D1577" s="665" t="s">
        <v>16541</v>
      </c>
      <c r="E1577" s="663" t="s">
        <v>145</v>
      </c>
      <c r="F1577" s="401"/>
      <c r="G1577" s="401"/>
    </row>
    <row r="1578" spans="1:7" ht="15">
      <c r="A1578" s="664">
        <v>94267</v>
      </c>
      <c r="B1578" s="663" t="s">
        <v>9374</v>
      </c>
      <c r="C1578" s="663" t="s">
        <v>5</v>
      </c>
      <c r="D1578" s="665" t="s">
        <v>12949</v>
      </c>
      <c r="E1578" s="663" t="s">
        <v>145</v>
      </c>
      <c r="F1578" s="401"/>
      <c r="G1578" s="401"/>
    </row>
    <row r="1579" spans="1:7" ht="15">
      <c r="A1579" s="664">
        <v>94268</v>
      </c>
      <c r="B1579" s="663" t="s">
        <v>9375</v>
      </c>
      <c r="C1579" s="663" t="s">
        <v>5</v>
      </c>
      <c r="D1579" s="665" t="s">
        <v>15522</v>
      </c>
      <c r="E1579" s="663" t="s">
        <v>145</v>
      </c>
      <c r="F1579" s="401"/>
      <c r="G1579" s="401"/>
    </row>
    <row r="1580" spans="1:7" ht="15">
      <c r="A1580" s="664">
        <v>94269</v>
      </c>
      <c r="B1580" s="663" t="s">
        <v>9376</v>
      </c>
      <c r="C1580" s="663" t="s">
        <v>5</v>
      </c>
      <c r="D1580" s="665" t="s">
        <v>19294</v>
      </c>
      <c r="E1580" s="663" t="s">
        <v>145</v>
      </c>
      <c r="F1580" s="401"/>
      <c r="G1580" s="401"/>
    </row>
    <row r="1581" spans="1:7" ht="15">
      <c r="A1581" s="664">
        <v>94270</v>
      </c>
      <c r="B1581" s="663" t="s">
        <v>9377</v>
      </c>
      <c r="C1581" s="663" t="s">
        <v>5</v>
      </c>
      <c r="D1581" s="665" t="s">
        <v>19295</v>
      </c>
      <c r="E1581" s="663" t="s">
        <v>145</v>
      </c>
      <c r="F1581" s="401"/>
      <c r="G1581" s="401"/>
    </row>
    <row r="1582" spans="1:7" ht="15">
      <c r="A1582" s="664">
        <v>94271</v>
      </c>
      <c r="B1582" s="663" t="s">
        <v>9378</v>
      </c>
      <c r="C1582" s="663" t="s">
        <v>5</v>
      </c>
      <c r="D1582" s="665" t="s">
        <v>19296</v>
      </c>
      <c r="E1582" s="663" t="s">
        <v>145</v>
      </c>
      <c r="F1582" s="401"/>
      <c r="G1582" s="401"/>
    </row>
    <row r="1583" spans="1:7" ht="15">
      <c r="A1583" s="664">
        <v>94272</v>
      </c>
      <c r="B1583" s="663" t="s">
        <v>9379</v>
      </c>
      <c r="C1583" s="663" t="s">
        <v>5</v>
      </c>
      <c r="D1583" s="665" t="s">
        <v>19297</v>
      </c>
      <c r="E1583" s="663" t="s">
        <v>145</v>
      </c>
      <c r="F1583" s="401"/>
      <c r="G1583" s="401"/>
    </row>
    <row r="1584" spans="1:7" ht="15">
      <c r="A1584" s="664">
        <v>94273</v>
      </c>
      <c r="B1584" s="663" t="s">
        <v>1227</v>
      </c>
      <c r="C1584" s="663" t="s">
        <v>5</v>
      </c>
      <c r="D1584" s="665" t="s">
        <v>19298</v>
      </c>
      <c r="E1584" s="663" t="s">
        <v>145</v>
      </c>
      <c r="F1584" s="401"/>
      <c r="G1584" s="401"/>
    </row>
    <row r="1585" spans="1:7" ht="15">
      <c r="A1585" s="664">
        <v>94274</v>
      </c>
      <c r="B1585" s="663" t="s">
        <v>1228</v>
      </c>
      <c r="C1585" s="663" t="s">
        <v>5</v>
      </c>
      <c r="D1585" s="665" t="s">
        <v>19299</v>
      </c>
      <c r="E1585" s="663" t="s">
        <v>145</v>
      </c>
      <c r="F1585" s="401"/>
      <c r="G1585" s="401"/>
    </row>
    <row r="1586" spans="1:7" ht="15">
      <c r="A1586" s="664">
        <v>94275</v>
      </c>
      <c r="B1586" s="663" t="s">
        <v>197</v>
      </c>
      <c r="C1586" s="663" t="s">
        <v>5</v>
      </c>
      <c r="D1586" s="665" t="s">
        <v>19300</v>
      </c>
      <c r="E1586" s="663" t="s">
        <v>145</v>
      </c>
      <c r="F1586" s="401"/>
      <c r="G1586" s="401"/>
    </row>
    <row r="1587" spans="1:7" ht="15">
      <c r="A1587" s="664">
        <v>94276</v>
      </c>
      <c r="B1587" s="663" t="s">
        <v>1229</v>
      </c>
      <c r="C1587" s="663" t="s">
        <v>5</v>
      </c>
      <c r="D1587" s="665" t="s">
        <v>18884</v>
      </c>
      <c r="E1587" s="663" t="s">
        <v>145</v>
      </c>
      <c r="F1587" s="401"/>
      <c r="G1587" s="401"/>
    </row>
    <row r="1588" spans="1:7" ht="15">
      <c r="A1588" s="664">
        <v>94281</v>
      </c>
      <c r="B1588" s="663" t="s">
        <v>1230</v>
      </c>
      <c r="C1588" s="663" t="s">
        <v>5</v>
      </c>
      <c r="D1588" s="665" t="s">
        <v>19301</v>
      </c>
      <c r="E1588" s="663" t="s">
        <v>145</v>
      </c>
      <c r="F1588" s="401"/>
      <c r="G1588" s="401"/>
    </row>
    <row r="1589" spans="1:7" ht="15">
      <c r="A1589" s="664">
        <v>94282</v>
      </c>
      <c r="B1589" s="663" t="s">
        <v>1231</v>
      </c>
      <c r="C1589" s="663" t="s">
        <v>5</v>
      </c>
      <c r="D1589" s="665" t="s">
        <v>19302</v>
      </c>
      <c r="E1589" s="663" t="s">
        <v>145</v>
      </c>
      <c r="F1589" s="401"/>
      <c r="G1589" s="401"/>
    </row>
    <row r="1590" spans="1:7" ht="15">
      <c r="A1590" s="664">
        <v>94283</v>
      </c>
      <c r="B1590" s="663" t="s">
        <v>1232</v>
      </c>
      <c r="C1590" s="663" t="s">
        <v>5</v>
      </c>
      <c r="D1590" s="665" t="s">
        <v>19303</v>
      </c>
      <c r="E1590" s="663" t="s">
        <v>145</v>
      </c>
      <c r="F1590" s="401"/>
      <c r="G1590" s="401"/>
    </row>
    <row r="1591" spans="1:7" ht="15">
      <c r="A1591" s="664">
        <v>94284</v>
      </c>
      <c r="B1591" s="663" t="s">
        <v>1233</v>
      </c>
      <c r="C1591" s="663" t="s">
        <v>5</v>
      </c>
      <c r="D1591" s="665" t="s">
        <v>19304</v>
      </c>
      <c r="E1591" s="663" t="s">
        <v>145</v>
      </c>
      <c r="F1591" s="401"/>
      <c r="G1591" s="401"/>
    </row>
    <row r="1592" spans="1:7" ht="15">
      <c r="A1592" s="664">
        <v>94285</v>
      </c>
      <c r="B1592" s="663" t="s">
        <v>1234</v>
      </c>
      <c r="C1592" s="663" t="s">
        <v>5</v>
      </c>
      <c r="D1592" s="665" t="s">
        <v>19305</v>
      </c>
      <c r="E1592" s="663" t="s">
        <v>145</v>
      </c>
      <c r="F1592" s="401"/>
      <c r="G1592" s="401"/>
    </row>
    <row r="1593" spans="1:7" ht="15">
      <c r="A1593" s="664">
        <v>94286</v>
      </c>
      <c r="B1593" s="663" t="s">
        <v>1235</v>
      </c>
      <c r="C1593" s="663" t="s">
        <v>5</v>
      </c>
      <c r="D1593" s="665" t="s">
        <v>19306</v>
      </c>
      <c r="E1593" s="663" t="s">
        <v>145</v>
      </c>
      <c r="F1593" s="401"/>
      <c r="G1593" s="401"/>
    </row>
    <row r="1594" spans="1:7" ht="15">
      <c r="A1594" s="664">
        <v>94287</v>
      </c>
      <c r="B1594" s="663" t="s">
        <v>1236</v>
      </c>
      <c r="C1594" s="663" t="s">
        <v>5</v>
      </c>
      <c r="D1594" s="665" t="s">
        <v>14561</v>
      </c>
      <c r="E1594" s="663" t="s">
        <v>145</v>
      </c>
      <c r="F1594" s="401"/>
      <c r="G1594" s="401"/>
    </row>
    <row r="1595" spans="1:7" ht="15">
      <c r="A1595" s="664">
        <v>94288</v>
      </c>
      <c r="B1595" s="663" t="s">
        <v>1237</v>
      </c>
      <c r="C1595" s="663" t="s">
        <v>5</v>
      </c>
      <c r="D1595" s="665" t="s">
        <v>15834</v>
      </c>
      <c r="E1595" s="663" t="s">
        <v>145</v>
      </c>
      <c r="F1595" s="401"/>
      <c r="G1595" s="401"/>
    </row>
    <row r="1596" spans="1:7" ht="15">
      <c r="A1596" s="664">
        <v>94289</v>
      </c>
      <c r="B1596" s="663" t="s">
        <v>1238</v>
      </c>
      <c r="C1596" s="663" t="s">
        <v>5</v>
      </c>
      <c r="D1596" s="665" t="s">
        <v>19307</v>
      </c>
      <c r="E1596" s="663" t="s">
        <v>145</v>
      </c>
      <c r="F1596" s="401"/>
      <c r="G1596" s="401"/>
    </row>
    <row r="1597" spans="1:7" ht="15">
      <c r="A1597" s="664">
        <v>94290</v>
      </c>
      <c r="B1597" s="663" t="s">
        <v>1239</v>
      </c>
      <c r="C1597" s="663" t="s">
        <v>5</v>
      </c>
      <c r="D1597" s="665" t="s">
        <v>19308</v>
      </c>
      <c r="E1597" s="663" t="s">
        <v>145</v>
      </c>
      <c r="F1597" s="401"/>
      <c r="G1597" s="401"/>
    </row>
    <row r="1598" spans="1:7" ht="15">
      <c r="A1598" s="664">
        <v>94291</v>
      </c>
      <c r="B1598" s="663" t="s">
        <v>1240</v>
      </c>
      <c r="C1598" s="663" t="s">
        <v>5</v>
      </c>
      <c r="D1598" s="665" t="s">
        <v>14548</v>
      </c>
      <c r="E1598" s="663" t="s">
        <v>145</v>
      </c>
      <c r="F1598" s="401"/>
      <c r="G1598" s="401"/>
    </row>
    <row r="1599" spans="1:7" ht="15">
      <c r="A1599" s="664">
        <v>94292</v>
      </c>
      <c r="B1599" s="663" t="s">
        <v>1241</v>
      </c>
      <c r="C1599" s="663" t="s">
        <v>5</v>
      </c>
      <c r="D1599" s="665" t="s">
        <v>19309</v>
      </c>
      <c r="E1599" s="663" t="s">
        <v>145</v>
      </c>
      <c r="F1599" s="401"/>
      <c r="G1599" s="401"/>
    </row>
    <row r="1600" spans="1:7" ht="15">
      <c r="A1600" s="664">
        <v>94293</v>
      </c>
      <c r="B1600" s="663" t="s">
        <v>1242</v>
      </c>
      <c r="C1600" s="663" t="s">
        <v>5</v>
      </c>
      <c r="D1600" s="665" t="s">
        <v>19310</v>
      </c>
      <c r="E1600" s="663" t="s">
        <v>145</v>
      </c>
      <c r="F1600" s="401"/>
      <c r="G1600" s="401"/>
    </row>
    <row r="1601" spans="1:7" ht="15">
      <c r="A1601" s="664">
        <v>94294</v>
      </c>
      <c r="B1601" s="663" t="s">
        <v>1243</v>
      </c>
      <c r="C1601" s="663" t="s">
        <v>5</v>
      </c>
      <c r="D1601" s="665" t="s">
        <v>13909</v>
      </c>
      <c r="E1601" s="663" t="s">
        <v>145</v>
      </c>
      <c r="F1601" s="401"/>
      <c r="G1601" s="401"/>
    </row>
    <row r="1602" spans="1:7" ht="15">
      <c r="A1602" s="664">
        <v>101570</v>
      </c>
      <c r="B1602" s="663" t="s">
        <v>10568</v>
      </c>
      <c r="C1602" s="663" t="s">
        <v>112</v>
      </c>
      <c r="D1602" s="665" t="s">
        <v>14138</v>
      </c>
      <c r="E1602" s="663" t="s">
        <v>145</v>
      </c>
      <c r="F1602" s="401"/>
      <c r="G1602" s="401"/>
    </row>
    <row r="1603" spans="1:7" ht="15">
      <c r="A1603" s="664">
        <v>101571</v>
      </c>
      <c r="B1603" s="663" t="s">
        <v>10569</v>
      </c>
      <c r="C1603" s="663" t="s">
        <v>112</v>
      </c>
      <c r="D1603" s="665" t="s">
        <v>13109</v>
      </c>
      <c r="E1603" s="663" t="s">
        <v>145</v>
      </c>
      <c r="F1603" s="401"/>
      <c r="G1603" s="401"/>
    </row>
    <row r="1604" spans="1:7" ht="15">
      <c r="A1604" s="664">
        <v>101572</v>
      </c>
      <c r="B1604" s="663" t="s">
        <v>10570</v>
      </c>
      <c r="C1604" s="663" t="s">
        <v>112</v>
      </c>
      <c r="D1604" s="665" t="s">
        <v>15365</v>
      </c>
      <c r="E1604" s="663" t="s">
        <v>145</v>
      </c>
      <c r="F1604" s="401"/>
      <c r="G1604" s="401"/>
    </row>
    <row r="1605" spans="1:7" ht="15">
      <c r="A1605" s="664">
        <v>101573</v>
      </c>
      <c r="B1605" s="663" t="s">
        <v>10571</v>
      </c>
      <c r="C1605" s="663" t="s">
        <v>112</v>
      </c>
      <c r="D1605" s="665" t="s">
        <v>5316</v>
      </c>
      <c r="E1605" s="663" t="s">
        <v>145</v>
      </c>
      <c r="F1605" s="401"/>
      <c r="G1605" s="401"/>
    </row>
    <row r="1606" spans="1:7" ht="15">
      <c r="A1606" s="664">
        <v>101574</v>
      </c>
      <c r="B1606" s="663" t="s">
        <v>10572</v>
      </c>
      <c r="C1606" s="663" t="s">
        <v>112</v>
      </c>
      <c r="D1606" s="665" t="s">
        <v>14669</v>
      </c>
      <c r="E1606" s="663" t="s">
        <v>145</v>
      </c>
      <c r="F1606" s="401"/>
      <c r="G1606" s="401"/>
    </row>
    <row r="1607" spans="1:7" ht="15">
      <c r="A1607" s="664">
        <v>101575</v>
      </c>
      <c r="B1607" s="663" t="s">
        <v>10573</v>
      </c>
      <c r="C1607" s="663" t="s">
        <v>112</v>
      </c>
      <c r="D1607" s="665" t="s">
        <v>19311</v>
      </c>
      <c r="E1607" s="663" t="s">
        <v>145</v>
      </c>
      <c r="F1607" s="401"/>
      <c r="G1607" s="401"/>
    </row>
    <row r="1608" spans="1:7" ht="15">
      <c r="A1608" s="664">
        <v>101576</v>
      </c>
      <c r="B1608" s="663" t="s">
        <v>10574</v>
      </c>
      <c r="C1608" s="663" t="s">
        <v>112</v>
      </c>
      <c r="D1608" s="665" t="s">
        <v>19312</v>
      </c>
      <c r="E1608" s="663" t="s">
        <v>145</v>
      </c>
      <c r="F1608" s="401"/>
      <c r="G1608" s="401"/>
    </row>
    <row r="1609" spans="1:7" ht="15">
      <c r="A1609" s="664">
        <v>101577</v>
      </c>
      <c r="B1609" s="663" t="s">
        <v>10575</v>
      </c>
      <c r="C1609" s="663" t="s">
        <v>112</v>
      </c>
      <c r="D1609" s="665" t="s">
        <v>19313</v>
      </c>
      <c r="E1609" s="663" t="s">
        <v>145</v>
      </c>
      <c r="F1609" s="401"/>
      <c r="G1609" s="401"/>
    </row>
    <row r="1610" spans="1:7" ht="15">
      <c r="A1610" s="664">
        <v>101578</v>
      </c>
      <c r="B1610" s="663" t="s">
        <v>10576</v>
      </c>
      <c r="C1610" s="663" t="s">
        <v>112</v>
      </c>
      <c r="D1610" s="665" t="s">
        <v>19314</v>
      </c>
      <c r="E1610" s="663" t="s">
        <v>145</v>
      </c>
      <c r="F1610" s="401"/>
      <c r="G1610" s="401"/>
    </row>
    <row r="1611" spans="1:7" ht="15">
      <c r="A1611" s="664">
        <v>101579</v>
      </c>
      <c r="B1611" s="663" t="s">
        <v>10577</v>
      </c>
      <c r="C1611" s="663" t="s">
        <v>112</v>
      </c>
      <c r="D1611" s="665" t="s">
        <v>14755</v>
      </c>
      <c r="E1611" s="663" t="s">
        <v>145</v>
      </c>
      <c r="F1611" s="401"/>
      <c r="G1611" s="401"/>
    </row>
    <row r="1612" spans="1:7" ht="15">
      <c r="A1612" s="664">
        <v>101580</v>
      </c>
      <c r="B1612" s="663" t="s">
        <v>10578</v>
      </c>
      <c r="C1612" s="663" t="s">
        <v>112</v>
      </c>
      <c r="D1612" s="665" t="s">
        <v>12678</v>
      </c>
      <c r="E1612" s="663" t="s">
        <v>145</v>
      </c>
      <c r="F1612" s="401"/>
      <c r="G1612" s="401"/>
    </row>
    <row r="1613" spans="1:7" ht="15">
      <c r="A1613" s="664">
        <v>101581</v>
      </c>
      <c r="B1613" s="663" t="s">
        <v>10579</v>
      </c>
      <c r="C1613" s="663" t="s">
        <v>112</v>
      </c>
      <c r="D1613" s="665" t="s">
        <v>19315</v>
      </c>
      <c r="E1613" s="663" t="s">
        <v>145</v>
      </c>
      <c r="F1613" s="401"/>
      <c r="G1613" s="401"/>
    </row>
    <row r="1614" spans="1:7" ht="15">
      <c r="A1614" s="664">
        <v>101582</v>
      </c>
      <c r="B1614" s="663" t="s">
        <v>10580</v>
      </c>
      <c r="C1614" s="663" t="s">
        <v>112</v>
      </c>
      <c r="D1614" s="665" t="s">
        <v>19316</v>
      </c>
      <c r="E1614" s="663" t="s">
        <v>145</v>
      </c>
      <c r="F1614" s="401"/>
      <c r="G1614" s="401"/>
    </row>
    <row r="1615" spans="1:7" ht="15">
      <c r="A1615" s="664">
        <v>101583</v>
      </c>
      <c r="B1615" s="663" t="s">
        <v>10581</v>
      </c>
      <c r="C1615" s="663" t="s">
        <v>112</v>
      </c>
      <c r="D1615" s="665" t="s">
        <v>16062</v>
      </c>
      <c r="E1615" s="663" t="s">
        <v>145</v>
      </c>
      <c r="F1615" s="401"/>
      <c r="G1615" s="401"/>
    </row>
    <row r="1616" spans="1:7" ht="15">
      <c r="A1616" s="664">
        <v>101584</v>
      </c>
      <c r="B1616" s="663" t="s">
        <v>10582</v>
      </c>
      <c r="C1616" s="663" t="s">
        <v>112</v>
      </c>
      <c r="D1616" s="665" t="s">
        <v>14742</v>
      </c>
      <c r="E1616" s="663" t="s">
        <v>145</v>
      </c>
      <c r="F1616" s="401"/>
      <c r="G1616" s="401"/>
    </row>
    <row r="1617" spans="1:7" ht="15">
      <c r="A1617" s="664">
        <v>101585</v>
      </c>
      <c r="B1617" s="663" t="s">
        <v>10583</v>
      </c>
      <c r="C1617" s="663" t="s">
        <v>112</v>
      </c>
      <c r="D1617" s="665" t="s">
        <v>19317</v>
      </c>
      <c r="E1617" s="663" t="s">
        <v>145</v>
      </c>
      <c r="F1617" s="401"/>
      <c r="G1617" s="401"/>
    </row>
    <row r="1618" spans="1:7" ht="15">
      <c r="A1618" s="664">
        <v>101586</v>
      </c>
      <c r="B1618" s="663" t="s">
        <v>10584</v>
      </c>
      <c r="C1618" s="663" t="s">
        <v>112</v>
      </c>
      <c r="D1618" s="665" t="s">
        <v>19318</v>
      </c>
      <c r="E1618" s="663" t="s">
        <v>145</v>
      </c>
      <c r="F1618" s="401"/>
      <c r="G1618" s="401"/>
    </row>
    <row r="1619" spans="1:7" ht="15">
      <c r="A1619" s="664">
        <v>101587</v>
      </c>
      <c r="B1619" s="663" t="s">
        <v>10585</v>
      </c>
      <c r="C1619" s="663" t="s">
        <v>112</v>
      </c>
      <c r="D1619" s="665" t="s">
        <v>19319</v>
      </c>
      <c r="E1619" s="663" t="s">
        <v>145</v>
      </c>
      <c r="F1619" s="401"/>
      <c r="G1619" s="401"/>
    </row>
    <row r="1620" spans="1:7" ht="15">
      <c r="A1620" s="664">
        <v>101588</v>
      </c>
      <c r="B1620" s="663" t="s">
        <v>10586</v>
      </c>
      <c r="C1620" s="663" t="s">
        <v>112</v>
      </c>
      <c r="D1620" s="665" t="s">
        <v>19320</v>
      </c>
      <c r="E1620" s="663" t="s">
        <v>145</v>
      </c>
      <c r="F1620" s="401"/>
      <c r="G1620" s="401"/>
    </row>
    <row r="1621" spans="1:7" ht="15">
      <c r="A1621" s="664">
        <v>101589</v>
      </c>
      <c r="B1621" s="663" t="s">
        <v>10587</v>
      </c>
      <c r="C1621" s="663" t="s">
        <v>112</v>
      </c>
      <c r="D1621" s="665" t="s">
        <v>19321</v>
      </c>
      <c r="E1621" s="663" t="s">
        <v>145</v>
      </c>
      <c r="F1621" s="401"/>
      <c r="G1621" s="401"/>
    </row>
    <row r="1622" spans="1:7" ht="15">
      <c r="A1622" s="664">
        <v>101590</v>
      </c>
      <c r="B1622" s="663" t="s">
        <v>10588</v>
      </c>
      <c r="C1622" s="663" t="s">
        <v>112</v>
      </c>
      <c r="D1622" s="665" t="s">
        <v>19322</v>
      </c>
      <c r="E1622" s="663" t="s">
        <v>145</v>
      </c>
      <c r="F1622" s="401"/>
      <c r="G1622" s="401"/>
    </row>
    <row r="1623" spans="1:7" ht="15">
      <c r="A1623" s="664">
        <v>101591</v>
      </c>
      <c r="B1623" s="663" t="s">
        <v>10589</v>
      </c>
      <c r="C1623" s="663" t="s">
        <v>112</v>
      </c>
      <c r="D1623" s="665" t="s">
        <v>19323</v>
      </c>
      <c r="E1623" s="663" t="s">
        <v>145</v>
      </c>
      <c r="F1623" s="401"/>
      <c r="G1623" s="401"/>
    </row>
    <row r="1624" spans="1:7" ht="15">
      <c r="A1624" s="664">
        <v>101592</v>
      </c>
      <c r="B1624" s="663" t="s">
        <v>10590</v>
      </c>
      <c r="C1624" s="663" t="s">
        <v>112</v>
      </c>
      <c r="D1624" s="665" t="s">
        <v>12798</v>
      </c>
      <c r="E1624" s="663" t="s">
        <v>145</v>
      </c>
      <c r="F1624" s="401"/>
      <c r="G1624" s="401"/>
    </row>
    <row r="1625" spans="1:7" ht="15">
      <c r="A1625" s="664">
        <v>101593</v>
      </c>
      <c r="B1625" s="663" t="s">
        <v>10591</v>
      </c>
      <c r="C1625" s="663" t="s">
        <v>112</v>
      </c>
      <c r="D1625" s="665" t="s">
        <v>19324</v>
      </c>
      <c r="E1625" s="663" t="s">
        <v>145</v>
      </c>
      <c r="F1625" s="401"/>
      <c r="G1625" s="401"/>
    </row>
    <row r="1626" spans="1:7" ht="15">
      <c r="A1626" s="664">
        <v>101600</v>
      </c>
      <c r="B1626" s="663" t="s">
        <v>10592</v>
      </c>
      <c r="C1626" s="663" t="s">
        <v>112</v>
      </c>
      <c r="D1626" s="665" t="s">
        <v>12817</v>
      </c>
      <c r="E1626" s="663" t="s">
        <v>145</v>
      </c>
      <c r="F1626" s="401"/>
      <c r="G1626" s="401"/>
    </row>
    <row r="1627" spans="1:7" ht="15">
      <c r="A1627" s="664">
        <v>101601</v>
      </c>
      <c r="B1627" s="663" t="s">
        <v>10593</v>
      </c>
      <c r="C1627" s="663" t="s">
        <v>112</v>
      </c>
      <c r="D1627" s="665" t="s">
        <v>13807</v>
      </c>
      <c r="E1627" s="663" t="s">
        <v>145</v>
      </c>
      <c r="F1627" s="401"/>
      <c r="G1627" s="401"/>
    </row>
    <row r="1628" spans="1:7" ht="15">
      <c r="A1628" s="664">
        <v>101602</v>
      </c>
      <c r="B1628" s="663" t="s">
        <v>10594</v>
      </c>
      <c r="C1628" s="663" t="s">
        <v>112</v>
      </c>
      <c r="D1628" s="665" t="s">
        <v>12975</v>
      </c>
      <c r="E1628" s="663" t="s">
        <v>145</v>
      </c>
      <c r="F1628" s="401"/>
      <c r="G1628" s="401"/>
    </row>
    <row r="1629" spans="1:7" ht="15">
      <c r="A1629" s="664">
        <v>101603</v>
      </c>
      <c r="B1629" s="663" t="s">
        <v>10595</v>
      </c>
      <c r="C1629" s="663" t="s">
        <v>112</v>
      </c>
      <c r="D1629" s="665" t="s">
        <v>4264</v>
      </c>
      <c r="E1629" s="663" t="s">
        <v>145</v>
      </c>
      <c r="F1629" s="401"/>
      <c r="G1629" s="401"/>
    </row>
    <row r="1630" spans="1:7" ht="15">
      <c r="A1630" s="664">
        <v>101604</v>
      </c>
      <c r="B1630" s="663" t="s">
        <v>10596</v>
      </c>
      <c r="C1630" s="663" t="s">
        <v>112</v>
      </c>
      <c r="D1630" s="665" t="s">
        <v>5007</v>
      </c>
      <c r="E1630" s="663" t="s">
        <v>145</v>
      </c>
      <c r="F1630" s="401"/>
      <c r="G1630" s="401"/>
    </row>
    <row r="1631" spans="1:7" ht="15">
      <c r="A1631" s="664">
        <v>101605</v>
      </c>
      <c r="B1631" s="663" t="s">
        <v>10597</v>
      </c>
      <c r="C1631" s="663" t="s">
        <v>112</v>
      </c>
      <c r="D1631" s="665" t="s">
        <v>8965</v>
      </c>
      <c r="E1631" s="663" t="s">
        <v>145</v>
      </c>
      <c r="F1631" s="401"/>
      <c r="G1631" s="401"/>
    </row>
    <row r="1632" spans="1:7" ht="15">
      <c r="A1632" s="664">
        <v>90788</v>
      </c>
      <c r="B1632" s="663" t="s">
        <v>10598</v>
      </c>
      <c r="C1632" s="663" t="s">
        <v>58</v>
      </c>
      <c r="D1632" s="665" t="s">
        <v>19325</v>
      </c>
      <c r="E1632" s="663" t="s">
        <v>145</v>
      </c>
      <c r="F1632" s="401"/>
      <c r="G1632" s="401"/>
    </row>
    <row r="1633" spans="1:7" ht="15">
      <c r="A1633" s="664">
        <v>90789</v>
      </c>
      <c r="B1633" s="663" t="s">
        <v>10599</v>
      </c>
      <c r="C1633" s="663" t="s">
        <v>58</v>
      </c>
      <c r="D1633" s="665" t="s">
        <v>19326</v>
      </c>
      <c r="E1633" s="663" t="s">
        <v>145</v>
      </c>
      <c r="F1633" s="401"/>
      <c r="G1633" s="401"/>
    </row>
    <row r="1634" spans="1:7" ht="15">
      <c r="A1634" s="664">
        <v>90790</v>
      </c>
      <c r="B1634" s="663" t="s">
        <v>10600</v>
      </c>
      <c r="C1634" s="663" t="s">
        <v>58</v>
      </c>
      <c r="D1634" s="665" t="s">
        <v>19327</v>
      </c>
      <c r="E1634" s="663" t="s">
        <v>145</v>
      </c>
      <c r="F1634" s="401"/>
      <c r="G1634" s="401"/>
    </row>
    <row r="1635" spans="1:7" ht="15">
      <c r="A1635" s="664">
        <v>90791</v>
      </c>
      <c r="B1635" s="663" t="s">
        <v>10601</v>
      </c>
      <c r="C1635" s="663" t="s">
        <v>58</v>
      </c>
      <c r="D1635" s="665" t="s">
        <v>19328</v>
      </c>
      <c r="E1635" s="663" t="s">
        <v>145</v>
      </c>
      <c r="F1635" s="401"/>
      <c r="G1635" s="401"/>
    </row>
    <row r="1636" spans="1:7" ht="15">
      <c r="A1636" s="664">
        <v>90793</v>
      </c>
      <c r="B1636" s="663" t="s">
        <v>10602</v>
      </c>
      <c r="C1636" s="663" t="s">
        <v>58</v>
      </c>
      <c r="D1636" s="665" t="s">
        <v>19329</v>
      </c>
      <c r="E1636" s="663" t="s">
        <v>145</v>
      </c>
      <c r="F1636" s="401"/>
      <c r="G1636" s="401"/>
    </row>
    <row r="1637" spans="1:7" ht="15">
      <c r="A1637" s="664">
        <v>90794</v>
      </c>
      <c r="B1637" s="663" t="s">
        <v>10603</v>
      </c>
      <c r="C1637" s="663" t="s">
        <v>58</v>
      </c>
      <c r="D1637" s="665" t="s">
        <v>19330</v>
      </c>
      <c r="E1637" s="663" t="s">
        <v>145</v>
      </c>
      <c r="F1637" s="401"/>
      <c r="G1637" s="401"/>
    </row>
    <row r="1638" spans="1:7" ht="15">
      <c r="A1638" s="664">
        <v>90795</v>
      </c>
      <c r="B1638" s="663" t="s">
        <v>10604</v>
      </c>
      <c r="C1638" s="663" t="s">
        <v>58</v>
      </c>
      <c r="D1638" s="665" t="s">
        <v>19331</v>
      </c>
      <c r="E1638" s="663" t="s">
        <v>145</v>
      </c>
      <c r="F1638" s="401"/>
      <c r="G1638" s="401"/>
    </row>
    <row r="1639" spans="1:7" ht="15">
      <c r="A1639" s="664">
        <v>90796</v>
      </c>
      <c r="B1639" s="663" t="s">
        <v>10605</v>
      </c>
      <c r="C1639" s="663" t="s">
        <v>58</v>
      </c>
      <c r="D1639" s="665" t="s">
        <v>19332</v>
      </c>
      <c r="E1639" s="663" t="s">
        <v>145</v>
      </c>
      <c r="F1639" s="401"/>
      <c r="G1639" s="401"/>
    </row>
    <row r="1640" spans="1:7" ht="15">
      <c r="A1640" s="664">
        <v>90797</v>
      </c>
      <c r="B1640" s="663" t="s">
        <v>10606</v>
      </c>
      <c r="C1640" s="663" t="s">
        <v>58</v>
      </c>
      <c r="D1640" s="665" t="s">
        <v>19333</v>
      </c>
      <c r="E1640" s="663" t="s">
        <v>145</v>
      </c>
      <c r="F1640" s="401"/>
      <c r="G1640" s="401"/>
    </row>
    <row r="1641" spans="1:7" ht="15">
      <c r="A1641" s="664">
        <v>90798</v>
      </c>
      <c r="B1641" s="663" t="s">
        <v>10607</v>
      </c>
      <c r="C1641" s="663" t="s">
        <v>58</v>
      </c>
      <c r="D1641" s="665" t="s">
        <v>19334</v>
      </c>
      <c r="E1641" s="663" t="s">
        <v>145</v>
      </c>
      <c r="F1641" s="401"/>
      <c r="G1641" s="401"/>
    </row>
    <row r="1642" spans="1:7" ht="15">
      <c r="A1642" s="664">
        <v>90799</v>
      </c>
      <c r="B1642" s="663" t="s">
        <v>10608</v>
      </c>
      <c r="C1642" s="663" t="s">
        <v>58</v>
      </c>
      <c r="D1642" s="665" t="s">
        <v>19335</v>
      </c>
      <c r="E1642" s="663" t="s">
        <v>145</v>
      </c>
      <c r="F1642" s="401"/>
      <c r="G1642" s="401"/>
    </row>
    <row r="1643" spans="1:7" ht="15">
      <c r="A1643" s="664">
        <v>90801</v>
      </c>
      <c r="B1643" s="663" t="s">
        <v>10609</v>
      </c>
      <c r="C1643" s="663" t="s">
        <v>58</v>
      </c>
      <c r="D1643" s="665" t="s">
        <v>19336</v>
      </c>
      <c r="E1643" s="663" t="s">
        <v>145</v>
      </c>
      <c r="F1643" s="401"/>
      <c r="G1643" s="401"/>
    </row>
    <row r="1644" spans="1:7" ht="15">
      <c r="A1644" s="664">
        <v>90806</v>
      </c>
      <c r="B1644" s="663" t="s">
        <v>10610</v>
      </c>
      <c r="C1644" s="663" t="s">
        <v>58</v>
      </c>
      <c r="D1644" s="665" t="s">
        <v>19337</v>
      </c>
      <c r="E1644" s="663" t="s">
        <v>145</v>
      </c>
      <c r="F1644" s="401"/>
      <c r="G1644" s="401"/>
    </row>
    <row r="1645" spans="1:7" ht="15">
      <c r="A1645" s="664">
        <v>90820</v>
      </c>
      <c r="B1645" s="663" t="s">
        <v>10611</v>
      </c>
      <c r="C1645" s="663" t="s">
        <v>58</v>
      </c>
      <c r="D1645" s="665" t="s">
        <v>19338</v>
      </c>
      <c r="E1645" s="663" t="s">
        <v>145</v>
      </c>
      <c r="F1645" s="401"/>
      <c r="G1645" s="401"/>
    </row>
    <row r="1646" spans="1:7" ht="15">
      <c r="A1646" s="664">
        <v>90821</v>
      </c>
      <c r="B1646" s="663" t="s">
        <v>10612</v>
      </c>
      <c r="C1646" s="663" t="s">
        <v>58</v>
      </c>
      <c r="D1646" s="665" t="s">
        <v>19339</v>
      </c>
      <c r="E1646" s="663" t="s">
        <v>145</v>
      </c>
      <c r="F1646" s="401"/>
      <c r="G1646" s="401"/>
    </row>
    <row r="1647" spans="1:7" ht="15">
      <c r="A1647" s="664">
        <v>90822</v>
      </c>
      <c r="B1647" s="663" t="s">
        <v>10613</v>
      </c>
      <c r="C1647" s="663" t="s">
        <v>58</v>
      </c>
      <c r="D1647" s="665" t="s">
        <v>19340</v>
      </c>
      <c r="E1647" s="663" t="s">
        <v>145</v>
      </c>
      <c r="F1647" s="401"/>
      <c r="G1647" s="401"/>
    </row>
    <row r="1648" spans="1:7" ht="15">
      <c r="A1648" s="664">
        <v>90823</v>
      </c>
      <c r="B1648" s="663" t="s">
        <v>10614</v>
      </c>
      <c r="C1648" s="663" t="s">
        <v>58</v>
      </c>
      <c r="D1648" s="665" t="s">
        <v>19341</v>
      </c>
      <c r="E1648" s="663" t="s">
        <v>145</v>
      </c>
      <c r="F1648" s="401"/>
      <c r="G1648" s="401"/>
    </row>
    <row r="1649" spans="1:7" ht="15">
      <c r="A1649" s="664">
        <v>90824</v>
      </c>
      <c r="B1649" s="663" t="s">
        <v>10615</v>
      </c>
      <c r="C1649" s="663" t="s">
        <v>58</v>
      </c>
      <c r="D1649" s="665" t="s">
        <v>19342</v>
      </c>
      <c r="E1649" s="663" t="s">
        <v>145</v>
      </c>
      <c r="F1649" s="401"/>
      <c r="G1649" s="401"/>
    </row>
    <row r="1650" spans="1:7" ht="15">
      <c r="A1650" s="664">
        <v>90825</v>
      </c>
      <c r="B1650" s="663" t="s">
        <v>10616</v>
      </c>
      <c r="C1650" s="663" t="s">
        <v>58</v>
      </c>
      <c r="D1650" s="665" t="s">
        <v>19343</v>
      </c>
      <c r="E1650" s="663" t="s">
        <v>145</v>
      </c>
      <c r="F1650" s="401"/>
      <c r="G1650" s="401"/>
    </row>
    <row r="1651" spans="1:7" ht="15">
      <c r="A1651" s="664">
        <v>90830</v>
      </c>
      <c r="B1651" s="663" t="s">
        <v>10617</v>
      </c>
      <c r="C1651" s="663" t="s">
        <v>58</v>
      </c>
      <c r="D1651" s="665" t="s">
        <v>14543</v>
      </c>
      <c r="E1651" s="663" t="s">
        <v>145</v>
      </c>
      <c r="F1651" s="401"/>
      <c r="G1651" s="401"/>
    </row>
    <row r="1652" spans="1:7" ht="15">
      <c r="A1652" s="664">
        <v>90831</v>
      </c>
      <c r="B1652" s="663" t="s">
        <v>10618</v>
      </c>
      <c r="C1652" s="663" t="s">
        <v>58</v>
      </c>
      <c r="D1652" s="665" t="s">
        <v>19344</v>
      </c>
      <c r="E1652" s="663" t="s">
        <v>145</v>
      </c>
      <c r="F1652" s="401"/>
      <c r="G1652" s="401"/>
    </row>
    <row r="1653" spans="1:7" ht="15">
      <c r="A1653" s="664">
        <v>90841</v>
      </c>
      <c r="B1653" s="663" t="s">
        <v>10619</v>
      </c>
      <c r="C1653" s="663" t="s">
        <v>58</v>
      </c>
      <c r="D1653" s="665" t="s">
        <v>19345</v>
      </c>
      <c r="E1653" s="663" t="s">
        <v>145</v>
      </c>
      <c r="F1653" s="401"/>
      <c r="G1653" s="401"/>
    </row>
    <row r="1654" spans="1:7" ht="15">
      <c r="A1654" s="664">
        <v>90842</v>
      </c>
      <c r="B1654" s="663" t="s">
        <v>10620</v>
      </c>
      <c r="C1654" s="663" t="s">
        <v>58</v>
      </c>
      <c r="D1654" s="665" t="s">
        <v>19346</v>
      </c>
      <c r="E1654" s="663" t="s">
        <v>145</v>
      </c>
      <c r="F1654" s="401"/>
      <c r="G1654" s="401"/>
    </row>
    <row r="1655" spans="1:7" ht="15">
      <c r="A1655" s="664">
        <v>90843</v>
      </c>
      <c r="B1655" s="663" t="s">
        <v>10621</v>
      </c>
      <c r="C1655" s="663" t="s">
        <v>58</v>
      </c>
      <c r="D1655" s="665" t="s">
        <v>19347</v>
      </c>
      <c r="E1655" s="663" t="s">
        <v>145</v>
      </c>
      <c r="F1655" s="401"/>
      <c r="G1655" s="401"/>
    </row>
    <row r="1656" spans="1:7" ht="15">
      <c r="A1656" s="664">
        <v>90844</v>
      </c>
      <c r="B1656" s="663" t="s">
        <v>10622</v>
      </c>
      <c r="C1656" s="663" t="s">
        <v>58</v>
      </c>
      <c r="D1656" s="665" t="s">
        <v>19348</v>
      </c>
      <c r="E1656" s="663" t="s">
        <v>145</v>
      </c>
      <c r="F1656" s="401"/>
      <c r="G1656" s="401"/>
    </row>
    <row r="1657" spans="1:7" ht="15">
      <c r="A1657" s="664">
        <v>90845</v>
      </c>
      <c r="B1657" s="663" t="s">
        <v>10623</v>
      </c>
      <c r="C1657" s="663" t="s">
        <v>58</v>
      </c>
      <c r="D1657" s="665" t="s">
        <v>19349</v>
      </c>
      <c r="E1657" s="663" t="s">
        <v>145</v>
      </c>
      <c r="F1657" s="401"/>
      <c r="G1657" s="401"/>
    </row>
    <row r="1658" spans="1:7" ht="15">
      <c r="A1658" s="664">
        <v>90846</v>
      </c>
      <c r="B1658" s="663" t="s">
        <v>10624</v>
      </c>
      <c r="C1658" s="663" t="s">
        <v>58</v>
      </c>
      <c r="D1658" s="665" t="s">
        <v>19350</v>
      </c>
      <c r="E1658" s="663" t="s">
        <v>145</v>
      </c>
      <c r="F1658" s="401"/>
      <c r="G1658" s="401"/>
    </row>
    <row r="1659" spans="1:7" ht="15">
      <c r="A1659" s="664">
        <v>90847</v>
      </c>
      <c r="B1659" s="663" t="s">
        <v>10625</v>
      </c>
      <c r="C1659" s="663" t="s">
        <v>58</v>
      </c>
      <c r="D1659" s="665" t="s">
        <v>19351</v>
      </c>
      <c r="E1659" s="663" t="s">
        <v>145</v>
      </c>
      <c r="F1659" s="401"/>
      <c r="G1659" s="401"/>
    </row>
    <row r="1660" spans="1:7" ht="15">
      <c r="A1660" s="664">
        <v>90848</v>
      </c>
      <c r="B1660" s="663" t="s">
        <v>10626</v>
      </c>
      <c r="C1660" s="663" t="s">
        <v>58</v>
      </c>
      <c r="D1660" s="665" t="s">
        <v>19352</v>
      </c>
      <c r="E1660" s="663" t="s">
        <v>145</v>
      </c>
      <c r="F1660" s="401"/>
      <c r="G1660" s="401"/>
    </row>
    <row r="1661" spans="1:7" ht="15">
      <c r="A1661" s="664">
        <v>90849</v>
      </c>
      <c r="B1661" s="663" t="s">
        <v>10627</v>
      </c>
      <c r="C1661" s="663" t="s">
        <v>58</v>
      </c>
      <c r="D1661" s="665" t="s">
        <v>19353</v>
      </c>
      <c r="E1661" s="663" t="s">
        <v>145</v>
      </c>
      <c r="F1661" s="401"/>
      <c r="G1661" s="401"/>
    </row>
    <row r="1662" spans="1:7" ht="15">
      <c r="A1662" s="664">
        <v>90850</v>
      </c>
      <c r="B1662" s="663" t="s">
        <v>10628</v>
      </c>
      <c r="C1662" s="663" t="s">
        <v>58</v>
      </c>
      <c r="D1662" s="665" t="s">
        <v>19354</v>
      </c>
      <c r="E1662" s="663" t="s">
        <v>145</v>
      </c>
      <c r="F1662" s="401"/>
      <c r="G1662" s="401"/>
    </row>
    <row r="1663" spans="1:7" ht="15">
      <c r="A1663" s="664">
        <v>90851</v>
      </c>
      <c r="B1663" s="663" t="s">
        <v>10629</v>
      </c>
      <c r="C1663" s="663" t="s">
        <v>58</v>
      </c>
      <c r="D1663" s="665" t="s">
        <v>19355</v>
      </c>
      <c r="E1663" s="663" t="s">
        <v>145</v>
      </c>
      <c r="F1663" s="401"/>
      <c r="G1663" s="401"/>
    </row>
    <row r="1664" spans="1:7" ht="15">
      <c r="A1664" s="664">
        <v>90852</v>
      </c>
      <c r="B1664" s="663" t="s">
        <v>10630</v>
      </c>
      <c r="C1664" s="663" t="s">
        <v>58</v>
      </c>
      <c r="D1664" s="665" t="s">
        <v>19356</v>
      </c>
      <c r="E1664" s="663" t="s">
        <v>145</v>
      </c>
      <c r="F1664" s="401"/>
      <c r="G1664" s="401"/>
    </row>
    <row r="1665" spans="1:7" ht="15">
      <c r="A1665" s="664">
        <v>91009</v>
      </c>
      <c r="B1665" s="663" t="s">
        <v>10631</v>
      </c>
      <c r="C1665" s="663" t="s">
        <v>58</v>
      </c>
      <c r="D1665" s="665" t="s">
        <v>19357</v>
      </c>
      <c r="E1665" s="663" t="s">
        <v>145</v>
      </c>
      <c r="F1665" s="401"/>
      <c r="G1665" s="401"/>
    </row>
    <row r="1666" spans="1:7" ht="15">
      <c r="A1666" s="664">
        <v>91010</v>
      </c>
      <c r="B1666" s="663" t="s">
        <v>10632</v>
      </c>
      <c r="C1666" s="663" t="s">
        <v>58</v>
      </c>
      <c r="D1666" s="665" t="s">
        <v>19358</v>
      </c>
      <c r="E1666" s="663" t="s">
        <v>145</v>
      </c>
      <c r="F1666" s="401"/>
      <c r="G1666" s="401"/>
    </row>
    <row r="1667" spans="1:7" ht="15">
      <c r="A1667" s="664">
        <v>91011</v>
      </c>
      <c r="B1667" s="663" t="s">
        <v>10633</v>
      </c>
      <c r="C1667" s="663" t="s">
        <v>58</v>
      </c>
      <c r="D1667" s="665" t="s">
        <v>19359</v>
      </c>
      <c r="E1667" s="663" t="s">
        <v>145</v>
      </c>
      <c r="F1667" s="401"/>
      <c r="G1667" s="401"/>
    </row>
    <row r="1668" spans="1:7" ht="15">
      <c r="A1668" s="664">
        <v>91012</v>
      </c>
      <c r="B1668" s="663" t="s">
        <v>10634</v>
      </c>
      <c r="C1668" s="663" t="s">
        <v>58</v>
      </c>
      <c r="D1668" s="665" t="s">
        <v>19360</v>
      </c>
      <c r="E1668" s="663" t="s">
        <v>145</v>
      </c>
      <c r="F1668" s="401"/>
      <c r="G1668" s="401"/>
    </row>
    <row r="1669" spans="1:7" ht="15">
      <c r="A1669" s="664">
        <v>91013</v>
      </c>
      <c r="B1669" s="663" t="s">
        <v>10635</v>
      </c>
      <c r="C1669" s="663" t="s">
        <v>58</v>
      </c>
      <c r="D1669" s="665" t="s">
        <v>19361</v>
      </c>
      <c r="E1669" s="663" t="s">
        <v>145</v>
      </c>
      <c r="F1669" s="401"/>
      <c r="G1669" s="401"/>
    </row>
    <row r="1670" spans="1:7" ht="15">
      <c r="A1670" s="664">
        <v>91014</v>
      </c>
      <c r="B1670" s="663" t="s">
        <v>10636</v>
      </c>
      <c r="C1670" s="663" t="s">
        <v>58</v>
      </c>
      <c r="D1670" s="665" t="s">
        <v>19362</v>
      </c>
      <c r="E1670" s="663" t="s">
        <v>145</v>
      </c>
      <c r="F1670" s="401"/>
      <c r="G1670" s="401"/>
    </row>
    <row r="1671" spans="1:7" ht="15">
      <c r="A1671" s="664">
        <v>91015</v>
      </c>
      <c r="B1671" s="663" t="s">
        <v>10637</v>
      </c>
      <c r="C1671" s="663" t="s">
        <v>58</v>
      </c>
      <c r="D1671" s="665" t="s">
        <v>19363</v>
      </c>
      <c r="E1671" s="663" t="s">
        <v>145</v>
      </c>
      <c r="F1671" s="401"/>
      <c r="G1671" s="401"/>
    </row>
    <row r="1672" spans="1:7" ht="15">
      <c r="A1672" s="664">
        <v>91016</v>
      </c>
      <c r="B1672" s="663" t="s">
        <v>10638</v>
      </c>
      <c r="C1672" s="663" t="s">
        <v>58</v>
      </c>
      <c r="D1672" s="665" t="s">
        <v>19364</v>
      </c>
      <c r="E1672" s="663" t="s">
        <v>145</v>
      </c>
      <c r="F1672" s="401"/>
      <c r="G1672" s="401"/>
    </row>
    <row r="1673" spans="1:7" ht="15">
      <c r="A1673" s="664">
        <v>91287</v>
      </c>
      <c r="B1673" s="663" t="s">
        <v>10639</v>
      </c>
      <c r="C1673" s="663" t="s">
        <v>58</v>
      </c>
      <c r="D1673" s="665" t="s">
        <v>19365</v>
      </c>
      <c r="E1673" s="663" t="s">
        <v>145</v>
      </c>
      <c r="F1673" s="401"/>
      <c r="G1673" s="401"/>
    </row>
    <row r="1674" spans="1:7" ht="15">
      <c r="A1674" s="664">
        <v>91292</v>
      </c>
      <c r="B1674" s="663" t="s">
        <v>10640</v>
      </c>
      <c r="C1674" s="663" t="s">
        <v>58</v>
      </c>
      <c r="D1674" s="665" t="s">
        <v>19366</v>
      </c>
      <c r="E1674" s="663" t="s">
        <v>145</v>
      </c>
      <c r="F1674" s="401"/>
      <c r="G1674" s="401"/>
    </row>
    <row r="1675" spans="1:7" ht="15">
      <c r="A1675" s="664">
        <v>91295</v>
      </c>
      <c r="B1675" s="663" t="s">
        <v>10641</v>
      </c>
      <c r="C1675" s="663" t="s">
        <v>58</v>
      </c>
      <c r="D1675" s="665" t="s">
        <v>19367</v>
      </c>
      <c r="E1675" s="663" t="s">
        <v>145</v>
      </c>
      <c r="F1675" s="401"/>
      <c r="G1675" s="401"/>
    </row>
    <row r="1676" spans="1:7" ht="15">
      <c r="A1676" s="664">
        <v>91296</v>
      </c>
      <c r="B1676" s="663" t="s">
        <v>10642</v>
      </c>
      <c r="C1676" s="663" t="s">
        <v>58</v>
      </c>
      <c r="D1676" s="665" t="s">
        <v>19368</v>
      </c>
      <c r="E1676" s="663" t="s">
        <v>145</v>
      </c>
      <c r="F1676" s="401"/>
      <c r="G1676" s="401"/>
    </row>
    <row r="1677" spans="1:7" ht="15">
      <c r="A1677" s="664">
        <v>91297</v>
      </c>
      <c r="B1677" s="663" t="s">
        <v>10643</v>
      </c>
      <c r="C1677" s="663" t="s">
        <v>58</v>
      </c>
      <c r="D1677" s="665" t="s">
        <v>19369</v>
      </c>
      <c r="E1677" s="663" t="s">
        <v>145</v>
      </c>
      <c r="F1677" s="401"/>
      <c r="G1677" s="401"/>
    </row>
    <row r="1678" spans="1:7" ht="15">
      <c r="A1678" s="664">
        <v>91298</v>
      </c>
      <c r="B1678" s="663" t="s">
        <v>10644</v>
      </c>
      <c r="C1678" s="663" t="s">
        <v>58</v>
      </c>
      <c r="D1678" s="665" t="s">
        <v>19370</v>
      </c>
      <c r="E1678" s="663" t="s">
        <v>145</v>
      </c>
      <c r="F1678" s="401"/>
      <c r="G1678" s="401"/>
    </row>
    <row r="1679" spans="1:7" ht="15">
      <c r="A1679" s="664">
        <v>91299</v>
      </c>
      <c r="B1679" s="663" t="s">
        <v>10645</v>
      </c>
      <c r="C1679" s="663" t="s">
        <v>58</v>
      </c>
      <c r="D1679" s="665" t="s">
        <v>19371</v>
      </c>
      <c r="E1679" s="663" t="s">
        <v>145</v>
      </c>
      <c r="F1679" s="401"/>
      <c r="G1679" s="401"/>
    </row>
    <row r="1680" spans="1:7" ht="15">
      <c r="A1680" s="664">
        <v>91304</v>
      </c>
      <c r="B1680" s="663" t="s">
        <v>10646</v>
      </c>
      <c r="C1680" s="663" t="s">
        <v>58</v>
      </c>
      <c r="D1680" s="665" t="s">
        <v>19372</v>
      </c>
      <c r="E1680" s="663" t="s">
        <v>145</v>
      </c>
      <c r="F1680" s="401"/>
      <c r="G1680" s="401"/>
    </row>
    <row r="1681" spans="1:7" ht="15">
      <c r="A1681" s="664">
        <v>91305</v>
      </c>
      <c r="B1681" s="663" t="s">
        <v>10647</v>
      </c>
      <c r="C1681" s="663" t="s">
        <v>58</v>
      </c>
      <c r="D1681" s="665" t="s">
        <v>19373</v>
      </c>
      <c r="E1681" s="663" t="s">
        <v>145</v>
      </c>
      <c r="F1681" s="401"/>
      <c r="G1681" s="401"/>
    </row>
    <row r="1682" spans="1:7" ht="15">
      <c r="A1682" s="664">
        <v>91306</v>
      </c>
      <c r="B1682" s="663" t="s">
        <v>10648</v>
      </c>
      <c r="C1682" s="663" t="s">
        <v>58</v>
      </c>
      <c r="D1682" s="665" t="s">
        <v>19344</v>
      </c>
      <c r="E1682" s="663" t="s">
        <v>145</v>
      </c>
      <c r="F1682" s="401"/>
      <c r="G1682" s="401"/>
    </row>
    <row r="1683" spans="1:7" ht="15">
      <c r="A1683" s="664">
        <v>91307</v>
      </c>
      <c r="B1683" s="663" t="s">
        <v>10649</v>
      </c>
      <c r="C1683" s="663" t="s">
        <v>58</v>
      </c>
      <c r="D1683" s="665" t="s">
        <v>19374</v>
      </c>
      <c r="E1683" s="663" t="s">
        <v>145</v>
      </c>
      <c r="F1683" s="401"/>
      <c r="G1683" s="401"/>
    </row>
    <row r="1684" spans="1:7" ht="15">
      <c r="A1684" s="664">
        <v>91312</v>
      </c>
      <c r="B1684" s="663" t="s">
        <v>10650</v>
      </c>
      <c r="C1684" s="663" t="s">
        <v>58</v>
      </c>
      <c r="D1684" s="665" t="s">
        <v>19375</v>
      </c>
      <c r="E1684" s="663" t="s">
        <v>145</v>
      </c>
      <c r="F1684" s="401"/>
      <c r="G1684" s="401"/>
    </row>
    <row r="1685" spans="1:7" ht="15">
      <c r="A1685" s="664">
        <v>91313</v>
      </c>
      <c r="B1685" s="663" t="s">
        <v>10651</v>
      </c>
      <c r="C1685" s="663" t="s">
        <v>58</v>
      </c>
      <c r="D1685" s="665" t="s">
        <v>19376</v>
      </c>
      <c r="E1685" s="663" t="s">
        <v>145</v>
      </c>
      <c r="F1685" s="401"/>
      <c r="G1685" s="401"/>
    </row>
    <row r="1686" spans="1:7" ht="15">
      <c r="A1686" s="664">
        <v>91314</v>
      </c>
      <c r="B1686" s="663" t="s">
        <v>10652</v>
      </c>
      <c r="C1686" s="663" t="s">
        <v>58</v>
      </c>
      <c r="D1686" s="665" t="s">
        <v>19377</v>
      </c>
      <c r="E1686" s="663" t="s">
        <v>145</v>
      </c>
      <c r="F1686" s="401"/>
      <c r="G1686" s="401"/>
    </row>
    <row r="1687" spans="1:7" ht="15">
      <c r="A1687" s="664">
        <v>91315</v>
      </c>
      <c r="B1687" s="663" t="s">
        <v>10653</v>
      </c>
      <c r="C1687" s="663" t="s">
        <v>58</v>
      </c>
      <c r="D1687" s="665" t="s">
        <v>19378</v>
      </c>
      <c r="E1687" s="663" t="s">
        <v>145</v>
      </c>
      <c r="F1687" s="401"/>
      <c r="G1687" s="401"/>
    </row>
    <row r="1688" spans="1:7" ht="15">
      <c r="A1688" s="664">
        <v>91316</v>
      </c>
      <c r="B1688" s="663" t="s">
        <v>10654</v>
      </c>
      <c r="C1688" s="663" t="s">
        <v>58</v>
      </c>
      <c r="D1688" s="665" t="s">
        <v>19379</v>
      </c>
      <c r="E1688" s="663" t="s">
        <v>145</v>
      </c>
      <c r="F1688" s="401"/>
      <c r="G1688" s="401"/>
    </row>
    <row r="1689" spans="1:7" ht="15">
      <c r="A1689" s="664">
        <v>91317</v>
      </c>
      <c r="B1689" s="663" t="s">
        <v>10655</v>
      </c>
      <c r="C1689" s="663" t="s">
        <v>58</v>
      </c>
      <c r="D1689" s="665" t="s">
        <v>19380</v>
      </c>
      <c r="E1689" s="663" t="s">
        <v>145</v>
      </c>
      <c r="F1689" s="401"/>
      <c r="G1689" s="401"/>
    </row>
    <row r="1690" spans="1:7" ht="15">
      <c r="A1690" s="664">
        <v>91318</v>
      </c>
      <c r="B1690" s="663" t="s">
        <v>10656</v>
      </c>
      <c r="C1690" s="663" t="s">
        <v>58</v>
      </c>
      <c r="D1690" s="665" t="s">
        <v>19381</v>
      </c>
      <c r="E1690" s="663" t="s">
        <v>145</v>
      </c>
      <c r="F1690" s="401"/>
      <c r="G1690" s="401"/>
    </row>
    <row r="1691" spans="1:7" ht="15">
      <c r="A1691" s="664">
        <v>91319</v>
      </c>
      <c r="B1691" s="663" t="s">
        <v>10657</v>
      </c>
      <c r="C1691" s="663" t="s">
        <v>58</v>
      </c>
      <c r="D1691" s="665" t="s">
        <v>19382</v>
      </c>
      <c r="E1691" s="663" t="s">
        <v>145</v>
      </c>
      <c r="F1691" s="401"/>
      <c r="G1691" s="401"/>
    </row>
    <row r="1692" spans="1:7" ht="15">
      <c r="A1692" s="664">
        <v>91320</v>
      </c>
      <c r="B1692" s="663" t="s">
        <v>10658</v>
      </c>
      <c r="C1692" s="663" t="s">
        <v>58</v>
      </c>
      <c r="D1692" s="665" t="s">
        <v>19383</v>
      </c>
      <c r="E1692" s="663" t="s">
        <v>145</v>
      </c>
      <c r="F1692" s="401"/>
      <c r="G1692" s="401"/>
    </row>
    <row r="1693" spans="1:7" ht="15">
      <c r="A1693" s="664">
        <v>91321</v>
      </c>
      <c r="B1693" s="663" t="s">
        <v>10659</v>
      </c>
      <c r="C1693" s="663" t="s">
        <v>58</v>
      </c>
      <c r="D1693" s="665" t="s">
        <v>19384</v>
      </c>
      <c r="E1693" s="663" t="s">
        <v>145</v>
      </c>
      <c r="F1693" s="401"/>
      <c r="G1693" s="401"/>
    </row>
    <row r="1694" spans="1:7" ht="15">
      <c r="A1694" s="664">
        <v>91322</v>
      </c>
      <c r="B1694" s="663" t="s">
        <v>10660</v>
      </c>
      <c r="C1694" s="663" t="s">
        <v>58</v>
      </c>
      <c r="D1694" s="665" t="s">
        <v>19385</v>
      </c>
      <c r="E1694" s="663" t="s">
        <v>145</v>
      </c>
      <c r="F1694" s="401"/>
      <c r="G1694" s="401"/>
    </row>
    <row r="1695" spans="1:7" ht="15">
      <c r="A1695" s="664">
        <v>91323</v>
      </c>
      <c r="B1695" s="663" t="s">
        <v>10661</v>
      </c>
      <c r="C1695" s="663" t="s">
        <v>58</v>
      </c>
      <c r="D1695" s="665" t="s">
        <v>19386</v>
      </c>
      <c r="E1695" s="663" t="s">
        <v>145</v>
      </c>
      <c r="F1695" s="401"/>
      <c r="G1695" s="401"/>
    </row>
    <row r="1696" spans="1:7" ht="15">
      <c r="A1696" s="664">
        <v>91324</v>
      </c>
      <c r="B1696" s="663" t="s">
        <v>10662</v>
      </c>
      <c r="C1696" s="663" t="s">
        <v>58</v>
      </c>
      <c r="D1696" s="665" t="s">
        <v>19387</v>
      </c>
      <c r="E1696" s="663" t="s">
        <v>145</v>
      </c>
      <c r="F1696" s="401"/>
      <c r="G1696" s="401"/>
    </row>
    <row r="1697" spans="1:7" ht="15">
      <c r="A1697" s="664">
        <v>91325</v>
      </c>
      <c r="B1697" s="663" t="s">
        <v>10663</v>
      </c>
      <c r="C1697" s="663" t="s">
        <v>58</v>
      </c>
      <c r="D1697" s="665" t="s">
        <v>19388</v>
      </c>
      <c r="E1697" s="663" t="s">
        <v>145</v>
      </c>
      <c r="F1697" s="401"/>
      <c r="G1697" s="401"/>
    </row>
    <row r="1698" spans="1:7" ht="15">
      <c r="A1698" s="664">
        <v>91326</v>
      </c>
      <c r="B1698" s="663" t="s">
        <v>10664</v>
      </c>
      <c r="C1698" s="663" t="s">
        <v>58</v>
      </c>
      <c r="D1698" s="665" t="s">
        <v>19389</v>
      </c>
      <c r="E1698" s="663" t="s">
        <v>145</v>
      </c>
      <c r="F1698" s="401"/>
      <c r="G1698" s="401"/>
    </row>
    <row r="1699" spans="1:7" ht="15">
      <c r="A1699" s="664">
        <v>91327</v>
      </c>
      <c r="B1699" s="663" t="s">
        <v>10665</v>
      </c>
      <c r="C1699" s="663" t="s">
        <v>58</v>
      </c>
      <c r="D1699" s="665" t="s">
        <v>19390</v>
      </c>
      <c r="E1699" s="663" t="s">
        <v>145</v>
      </c>
      <c r="F1699" s="401"/>
      <c r="G1699" s="401"/>
    </row>
    <row r="1700" spans="1:7" ht="15">
      <c r="A1700" s="664">
        <v>91328</v>
      </c>
      <c r="B1700" s="663" t="s">
        <v>10666</v>
      </c>
      <c r="C1700" s="663" t="s">
        <v>58</v>
      </c>
      <c r="D1700" s="665" t="s">
        <v>19391</v>
      </c>
      <c r="E1700" s="663" t="s">
        <v>145</v>
      </c>
      <c r="F1700" s="401"/>
      <c r="G1700" s="401"/>
    </row>
    <row r="1701" spans="1:7" ht="15">
      <c r="A1701" s="664">
        <v>91329</v>
      </c>
      <c r="B1701" s="663" t="s">
        <v>10667</v>
      </c>
      <c r="C1701" s="663" t="s">
        <v>58</v>
      </c>
      <c r="D1701" s="665" t="s">
        <v>19392</v>
      </c>
      <c r="E1701" s="663" t="s">
        <v>145</v>
      </c>
      <c r="F1701" s="401"/>
      <c r="G1701" s="401"/>
    </row>
    <row r="1702" spans="1:7" ht="15">
      <c r="A1702" s="664">
        <v>91330</v>
      </c>
      <c r="B1702" s="663" t="s">
        <v>10668</v>
      </c>
      <c r="C1702" s="663" t="s">
        <v>58</v>
      </c>
      <c r="D1702" s="665" t="s">
        <v>19393</v>
      </c>
      <c r="E1702" s="663" t="s">
        <v>145</v>
      </c>
      <c r="F1702" s="401"/>
      <c r="G1702" s="401"/>
    </row>
    <row r="1703" spans="1:7" ht="15">
      <c r="A1703" s="664">
        <v>91331</v>
      </c>
      <c r="B1703" s="663" t="s">
        <v>10669</v>
      </c>
      <c r="C1703" s="663" t="s">
        <v>58</v>
      </c>
      <c r="D1703" s="665" t="s">
        <v>19394</v>
      </c>
      <c r="E1703" s="663" t="s">
        <v>145</v>
      </c>
      <c r="F1703" s="401"/>
      <c r="G1703" s="401"/>
    </row>
    <row r="1704" spans="1:7" ht="15">
      <c r="A1704" s="664">
        <v>91332</v>
      </c>
      <c r="B1704" s="663" t="s">
        <v>10670</v>
      </c>
      <c r="C1704" s="663" t="s">
        <v>58</v>
      </c>
      <c r="D1704" s="665" t="s">
        <v>19395</v>
      </c>
      <c r="E1704" s="663" t="s">
        <v>145</v>
      </c>
      <c r="F1704" s="401"/>
      <c r="G1704" s="401"/>
    </row>
    <row r="1705" spans="1:7" ht="15">
      <c r="A1705" s="664">
        <v>91333</v>
      </c>
      <c r="B1705" s="663" t="s">
        <v>10671</v>
      </c>
      <c r="C1705" s="663" t="s">
        <v>58</v>
      </c>
      <c r="D1705" s="665" t="s">
        <v>19396</v>
      </c>
      <c r="E1705" s="663" t="s">
        <v>145</v>
      </c>
      <c r="F1705" s="401"/>
      <c r="G1705" s="401"/>
    </row>
    <row r="1706" spans="1:7" ht="15">
      <c r="A1706" s="664">
        <v>91334</v>
      </c>
      <c r="B1706" s="663" t="s">
        <v>10672</v>
      </c>
      <c r="C1706" s="663" t="s">
        <v>58</v>
      </c>
      <c r="D1706" s="665" t="s">
        <v>19397</v>
      </c>
      <c r="E1706" s="663" t="s">
        <v>145</v>
      </c>
      <c r="F1706" s="401"/>
      <c r="G1706" s="401"/>
    </row>
    <row r="1707" spans="1:7" ht="15">
      <c r="A1707" s="664">
        <v>91335</v>
      </c>
      <c r="B1707" s="663" t="s">
        <v>10673</v>
      </c>
      <c r="C1707" s="663" t="s">
        <v>58</v>
      </c>
      <c r="D1707" s="665" t="s">
        <v>19398</v>
      </c>
      <c r="E1707" s="663" t="s">
        <v>145</v>
      </c>
      <c r="F1707" s="401"/>
      <c r="G1707" s="401"/>
    </row>
    <row r="1708" spans="1:7" ht="15">
      <c r="A1708" s="664">
        <v>91336</v>
      </c>
      <c r="B1708" s="663" t="s">
        <v>10674</v>
      </c>
      <c r="C1708" s="663" t="s">
        <v>58</v>
      </c>
      <c r="D1708" s="665" t="s">
        <v>19399</v>
      </c>
      <c r="E1708" s="663" t="s">
        <v>145</v>
      </c>
      <c r="F1708" s="401"/>
      <c r="G1708" s="401"/>
    </row>
    <row r="1709" spans="1:7" ht="15">
      <c r="A1709" s="664">
        <v>91337</v>
      </c>
      <c r="B1709" s="663" t="s">
        <v>10675</v>
      </c>
      <c r="C1709" s="663" t="s">
        <v>58</v>
      </c>
      <c r="D1709" s="665" t="s">
        <v>19400</v>
      </c>
      <c r="E1709" s="663" t="s">
        <v>145</v>
      </c>
      <c r="F1709" s="401"/>
      <c r="G1709" s="401"/>
    </row>
    <row r="1710" spans="1:7" ht="15">
      <c r="A1710" s="664">
        <v>100659</v>
      </c>
      <c r="B1710" s="663" t="s">
        <v>10676</v>
      </c>
      <c r="C1710" s="663" t="s">
        <v>5</v>
      </c>
      <c r="D1710" s="665" t="s">
        <v>5827</v>
      </c>
      <c r="E1710" s="663" t="s">
        <v>145</v>
      </c>
      <c r="F1710" s="401"/>
      <c r="G1710" s="401"/>
    </row>
    <row r="1711" spans="1:7" ht="15">
      <c r="A1711" s="664">
        <v>100660</v>
      </c>
      <c r="B1711" s="663" t="s">
        <v>10677</v>
      </c>
      <c r="C1711" s="663" t="s">
        <v>5</v>
      </c>
      <c r="D1711" s="665" t="s">
        <v>14949</v>
      </c>
      <c r="E1711" s="663" t="s">
        <v>145</v>
      </c>
      <c r="F1711" s="401"/>
      <c r="G1711" s="401"/>
    </row>
    <row r="1712" spans="1:7" ht="15">
      <c r="A1712" s="664">
        <v>100675</v>
      </c>
      <c r="B1712" s="663" t="s">
        <v>10678</v>
      </c>
      <c r="C1712" s="663" t="s">
        <v>58</v>
      </c>
      <c r="D1712" s="665" t="s">
        <v>19401</v>
      </c>
      <c r="E1712" s="663" t="s">
        <v>145</v>
      </c>
      <c r="F1712" s="401"/>
      <c r="G1712" s="401"/>
    </row>
    <row r="1713" spans="1:7" ht="15">
      <c r="A1713" s="664">
        <v>100676</v>
      </c>
      <c r="B1713" s="663" t="s">
        <v>10679</v>
      </c>
      <c r="C1713" s="663" t="s">
        <v>58</v>
      </c>
      <c r="D1713" s="665" t="s">
        <v>19402</v>
      </c>
      <c r="E1713" s="663" t="s">
        <v>145</v>
      </c>
      <c r="F1713" s="401"/>
      <c r="G1713" s="401"/>
    </row>
    <row r="1714" spans="1:7" ht="15">
      <c r="A1714" s="664">
        <v>100678</v>
      </c>
      <c r="B1714" s="663" t="s">
        <v>10680</v>
      </c>
      <c r="C1714" s="663" t="s">
        <v>58</v>
      </c>
      <c r="D1714" s="665" t="s">
        <v>19403</v>
      </c>
      <c r="E1714" s="663" t="s">
        <v>145</v>
      </c>
      <c r="F1714" s="401"/>
      <c r="G1714" s="401"/>
    </row>
    <row r="1715" spans="1:7" ht="15">
      <c r="A1715" s="664">
        <v>100679</v>
      </c>
      <c r="B1715" s="663" t="s">
        <v>10681</v>
      </c>
      <c r="C1715" s="663" t="s">
        <v>58</v>
      </c>
      <c r="D1715" s="665" t="s">
        <v>19404</v>
      </c>
      <c r="E1715" s="663" t="s">
        <v>145</v>
      </c>
      <c r="F1715" s="401"/>
      <c r="G1715" s="401"/>
    </row>
    <row r="1716" spans="1:7" ht="15">
      <c r="A1716" s="664">
        <v>100680</v>
      </c>
      <c r="B1716" s="663" t="s">
        <v>10682</v>
      </c>
      <c r="C1716" s="663" t="s">
        <v>58</v>
      </c>
      <c r="D1716" s="665" t="s">
        <v>19405</v>
      </c>
      <c r="E1716" s="663" t="s">
        <v>145</v>
      </c>
      <c r="F1716" s="401"/>
      <c r="G1716" s="401"/>
    </row>
    <row r="1717" spans="1:7" ht="15">
      <c r="A1717" s="664">
        <v>100681</v>
      </c>
      <c r="B1717" s="663" t="s">
        <v>10683</v>
      </c>
      <c r="C1717" s="663" t="s">
        <v>58</v>
      </c>
      <c r="D1717" s="665" t="s">
        <v>19406</v>
      </c>
      <c r="E1717" s="663" t="s">
        <v>145</v>
      </c>
      <c r="F1717" s="401"/>
      <c r="G1717" s="401"/>
    </row>
    <row r="1718" spans="1:7" ht="15">
      <c r="A1718" s="664">
        <v>100682</v>
      </c>
      <c r="B1718" s="663" t="s">
        <v>10684</v>
      </c>
      <c r="C1718" s="663" t="s">
        <v>58</v>
      </c>
      <c r="D1718" s="665" t="s">
        <v>19407</v>
      </c>
      <c r="E1718" s="663" t="s">
        <v>145</v>
      </c>
      <c r="F1718" s="401"/>
      <c r="G1718" s="401"/>
    </row>
    <row r="1719" spans="1:7" ht="15">
      <c r="A1719" s="664">
        <v>100683</v>
      </c>
      <c r="B1719" s="663" t="s">
        <v>10685</v>
      </c>
      <c r="C1719" s="663" t="s">
        <v>58</v>
      </c>
      <c r="D1719" s="665" t="s">
        <v>19408</v>
      </c>
      <c r="E1719" s="663" t="s">
        <v>145</v>
      </c>
      <c r="F1719" s="401"/>
      <c r="G1719" s="401"/>
    </row>
    <row r="1720" spans="1:7" ht="15">
      <c r="A1720" s="664">
        <v>100684</v>
      </c>
      <c r="B1720" s="663" t="s">
        <v>10686</v>
      </c>
      <c r="C1720" s="663" t="s">
        <v>58</v>
      </c>
      <c r="D1720" s="665" t="s">
        <v>19409</v>
      </c>
      <c r="E1720" s="663" t="s">
        <v>145</v>
      </c>
      <c r="F1720" s="401"/>
      <c r="G1720" s="401"/>
    </row>
    <row r="1721" spans="1:7" ht="15">
      <c r="A1721" s="664">
        <v>100685</v>
      </c>
      <c r="B1721" s="663" t="s">
        <v>10687</v>
      </c>
      <c r="C1721" s="663" t="s">
        <v>58</v>
      </c>
      <c r="D1721" s="665" t="s">
        <v>19410</v>
      </c>
      <c r="E1721" s="663" t="s">
        <v>145</v>
      </c>
      <c r="F1721" s="401"/>
      <c r="G1721" s="401"/>
    </row>
    <row r="1722" spans="1:7" ht="15">
      <c r="A1722" s="664">
        <v>100686</v>
      </c>
      <c r="B1722" s="663" t="s">
        <v>10688</v>
      </c>
      <c r="C1722" s="663" t="s">
        <v>58</v>
      </c>
      <c r="D1722" s="665" t="s">
        <v>19411</v>
      </c>
      <c r="E1722" s="663" t="s">
        <v>145</v>
      </c>
      <c r="F1722" s="401"/>
      <c r="G1722" s="401"/>
    </row>
    <row r="1723" spans="1:7" ht="15">
      <c r="A1723" s="664">
        <v>100687</v>
      </c>
      <c r="B1723" s="663" t="s">
        <v>10689</v>
      </c>
      <c r="C1723" s="663" t="s">
        <v>58</v>
      </c>
      <c r="D1723" s="665" t="s">
        <v>19412</v>
      </c>
      <c r="E1723" s="663" t="s">
        <v>145</v>
      </c>
      <c r="F1723" s="401"/>
      <c r="G1723" s="401"/>
    </row>
    <row r="1724" spans="1:7" ht="15">
      <c r="A1724" s="664">
        <v>100688</v>
      </c>
      <c r="B1724" s="663" t="s">
        <v>10690</v>
      </c>
      <c r="C1724" s="663" t="s">
        <v>58</v>
      </c>
      <c r="D1724" s="665" t="s">
        <v>19413</v>
      </c>
      <c r="E1724" s="663" t="s">
        <v>145</v>
      </c>
      <c r="F1724" s="401"/>
      <c r="G1724" s="401"/>
    </row>
    <row r="1725" spans="1:7" ht="15">
      <c r="A1725" s="664">
        <v>100689</v>
      </c>
      <c r="B1725" s="663" t="s">
        <v>10691</v>
      </c>
      <c r="C1725" s="663" t="s">
        <v>58</v>
      </c>
      <c r="D1725" s="665" t="s">
        <v>19414</v>
      </c>
      <c r="E1725" s="663" t="s">
        <v>145</v>
      </c>
      <c r="F1725" s="401"/>
      <c r="G1725" s="401"/>
    </row>
    <row r="1726" spans="1:7" ht="15">
      <c r="A1726" s="664">
        <v>100690</v>
      </c>
      <c r="B1726" s="663" t="s">
        <v>10692</v>
      </c>
      <c r="C1726" s="663" t="s">
        <v>58</v>
      </c>
      <c r="D1726" s="665" t="s">
        <v>19415</v>
      </c>
      <c r="E1726" s="663" t="s">
        <v>145</v>
      </c>
      <c r="F1726" s="401"/>
      <c r="G1726" s="401"/>
    </row>
    <row r="1727" spans="1:7" ht="15">
      <c r="A1727" s="664">
        <v>100691</v>
      </c>
      <c r="B1727" s="663" t="s">
        <v>10693</v>
      </c>
      <c r="C1727" s="663" t="s">
        <v>58</v>
      </c>
      <c r="D1727" s="665" t="s">
        <v>19416</v>
      </c>
      <c r="E1727" s="663" t="s">
        <v>145</v>
      </c>
      <c r="F1727" s="401"/>
      <c r="G1727" s="401"/>
    </row>
    <row r="1728" spans="1:7" ht="15">
      <c r="A1728" s="664">
        <v>100692</v>
      </c>
      <c r="B1728" s="663" t="s">
        <v>10694</v>
      </c>
      <c r="C1728" s="663" t="s">
        <v>58</v>
      </c>
      <c r="D1728" s="665" t="s">
        <v>19417</v>
      </c>
      <c r="E1728" s="663" t="s">
        <v>145</v>
      </c>
      <c r="F1728" s="401"/>
      <c r="G1728" s="401"/>
    </row>
    <row r="1729" spans="1:7" ht="15">
      <c r="A1729" s="664">
        <v>100693</v>
      </c>
      <c r="B1729" s="663" t="s">
        <v>10695</v>
      </c>
      <c r="C1729" s="663" t="s">
        <v>58</v>
      </c>
      <c r="D1729" s="665" t="s">
        <v>19418</v>
      </c>
      <c r="E1729" s="663" t="s">
        <v>145</v>
      </c>
      <c r="F1729" s="401"/>
      <c r="G1729" s="401"/>
    </row>
    <row r="1730" spans="1:7" ht="15">
      <c r="A1730" s="664">
        <v>100694</v>
      </c>
      <c r="B1730" s="663" t="s">
        <v>10696</v>
      </c>
      <c r="C1730" s="663" t="s">
        <v>58</v>
      </c>
      <c r="D1730" s="665" t="s">
        <v>19419</v>
      </c>
      <c r="E1730" s="663" t="s">
        <v>145</v>
      </c>
      <c r="F1730" s="401"/>
      <c r="G1730" s="401"/>
    </row>
    <row r="1731" spans="1:7" ht="15">
      <c r="A1731" s="664">
        <v>100695</v>
      </c>
      <c r="B1731" s="663" t="s">
        <v>10697</v>
      </c>
      <c r="C1731" s="663" t="s">
        <v>58</v>
      </c>
      <c r="D1731" s="665" t="s">
        <v>18997</v>
      </c>
      <c r="E1731" s="663" t="s">
        <v>145</v>
      </c>
      <c r="F1731" s="401"/>
      <c r="G1731" s="401"/>
    </row>
    <row r="1732" spans="1:7" ht="15">
      <c r="A1732" s="664">
        <v>100696</v>
      </c>
      <c r="B1732" s="663" t="s">
        <v>10698</v>
      </c>
      <c r="C1732" s="663" t="s">
        <v>58</v>
      </c>
      <c r="D1732" s="665" t="s">
        <v>19420</v>
      </c>
      <c r="E1732" s="663" t="s">
        <v>145</v>
      </c>
      <c r="F1732" s="401"/>
      <c r="G1732" s="401"/>
    </row>
    <row r="1733" spans="1:7" ht="15">
      <c r="A1733" s="664">
        <v>100697</v>
      </c>
      <c r="B1733" s="663" t="s">
        <v>10699</v>
      </c>
      <c r="C1733" s="663" t="s">
        <v>58</v>
      </c>
      <c r="D1733" s="665" t="s">
        <v>19421</v>
      </c>
      <c r="E1733" s="663" t="s">
        <v>145</v>
      </c>
      <c r="F1733" s="401"/>
      <c r="G1733" s="401"/>
    </row>
    <row r="1734" spans="1:7" ht="15">
      <c r="A1734" s="664">
        <v>100698</v>
      </c>
      <c r="B1734" s="663" t="s">
        <v>10700</v>
      </c>
      <c r="C1734" s="663" t="s">
        <v>58</v>
      </c>
      <c r="D1734" s="665" t="s">
        <v>19422</v>
      </c>
      <c r="E1734" s="663" t="s">
        <v>145</v>
      </c>
      <c r="F1734" s="401"/>
      <c r="G1734" s="401"/>
    </row>
    <row r="1735" spans="1:7" ht="15">
      <c r="A1735" s="664">
        <v>100699</v>
      </c>
      <c r="B1735" s="663" t="s">
        <v>10701</v>
      </c>
      <c r="C1735" s="663" t="s">
        <v>58</v>
      </c>
      <c r="D1735" s="665" t="s">
        <v>19423</v>
      </c>
      <c r="E1735" s="663" t="s">
        <v>145</v>
      </c>
      <c r="F1735" s="401"/>
      <c r="G1735" s="401"/>
    </row>
    <row r="1736" spans="1:7" ht="15">
      <c r="A1736" s="664">
        <v>100700</v>
      </c>
      <c r="B1736" s="663" t="s">
        <v>10702</v>
      </c>
      <c r="C1736" s="663" t="s">
        <v>58</v>
      </c>
      <c r="D1736" s="665" t="s">
        <v>19424</v>
      </c>
      <c r="E1736" s="663" t="s">
        <v>145</v>
      </c>
      <c r="F1736" s="401"/>
      <c r="G1736" s="401"/>
    </row>
    <row r="1737" spans="1:7" ht="15">
      <c r="A1737" s="664">
        <v>100712</v>
      </c>
      <c r="B1737" s="663" t="s">
        <v>10703</v>
      </c>
      <c r="C1737" s="663" t="s">
        <v>58</v>
      </c>
      <c r="D1737" s="665" t="s">
        <v>19425</v>
      </c>
      <c r="E1737" s="663" t="s">
        <v>145</v>
      </c>
      <c r="F1737" s="401"/>
      <c r="G1737" s="401"/>
    </row>
    <row r="1738" spans="1:7" ht="15">
      <c r="A1738" s="664">
        <v>100665</v>
      </c>
      <c r="B1738" s="663" t="s">
        <v>10704</v>
      </c>
      <c r="C1738" s="663" t="s">
        <v>112</v>
      </c>
      <c r="D1738" s="665" t="s">
        <v>19426</v>
      </c>
      <c r="E1738" s="663" t="s">
        <v>145</v>
      </c>
      <c r="F1738" s="401"/>
      <c r="G1738" s="401"/>
    </row>
    <row r="1739" spans="1:7" ht="15">
      <c r="A1739" s="664">
        <v>100666</v>
      </c>
      <c r="B1739" s="663" t="s">
        <v>10705</v>
      </c>
      <c r="C1739" s="663" t="s">
        <v>112</v>
      </c>
      <c r="D1739" s="665" t="s">
        <v>19427</v>
      </c>
      <c r="E1739" s="663" t="s">
        <v>145</v>
      </c>
      <c r="F1739" s="401"/>
      <c r="G1739" s="401"/>
    </row>
    <row r="1740" spans="1:7" ht="15">
      <c r="A1740" s="664">
        <v>100667</v>
      </c>
      <c r="B1740" s="663" t="s">
        <v>10706</v>
      </c>
      <c r="C1740" s="663" t="s">
        <v>112</v>
      </c>
      <c r="D1740" s="665" t="s">
        <v>19428</v>
      </c>
      <c r="E1740" s="663" t="s">
        <v>145</v>
      </c>
      <c r="F1740" s="401"/>
      <c r="G1740" s="401"/>
    </row>
    <row r="1741" spans="1:7" ht="15">
      <c r="A1741" s="664">
        <v>100668</v>
      </c>
      <c r="B1741" s="663" t="s">
        <v>10707</v>
      </c>
      <c r="C1741" s="663" t="s">
        <v>112</v>
      </c>
      <c r="D1741" s="665" t="s">
        <v>19429</v>
      </c>
      <c r="E1741" s="663" t="s">
        <v>145</v>
      </c>
      <c r="F1741" s="401"/>
      <c r="G1741" s="401"/>
    </row>
    <row r="1742" spans="1:7" ht="15">
      <c r="A1742" s="664">
        <v>100669</v>
      </c>
      <c r="B1742" s="663" t="s">
        <v>10708</v>
      </c>
      <c r="C1742" s="663" t="s">
        <v>112</v>
      </c>
      <c r="D1742" s="665" t="s">
        <v>19430</v>
      </c>
      <c r="E1742" s="663" t="s">
        <v>145</v>
      </c>
      <c r="F1742" s="401"/>
      <c r="G1742" s="401"/>
    </row>
    <row r="1743" spans="1:7" ht="15">
      <c r="A1743" s="664">
        <v>100670</v>
      </c>
      <c r="B1743" s="663" t="s">
        <v>10709</v>
      </c>
      <c r="C1743" s="663" t="s">
        <v>112</v>
      </c>
      <c r="D1743" s="665" t="s">
        <v>19431</v>
      </c>
      <c r="E1743" s="663" t="s">
        <v>145</v>
      </c>
      <c r="F1743" s="401"/>
      <c r="G1743" s="401"/>
    </row>
    <row r="1744" spans="1:7" ht="15">
      <c r="A1744" s="664">
        <v>100671</v>
      </c>
      <c r="B1744" s="663" t="s">
        <v>10710</v>
      </c>
      <c r="C1744" s="663" t="s">
        <v>112</v>
      </c>
      <c r="D1744" s="665" t="s">
        <v>19432</v>
      </c>
      <c r="E1744" s="663" t="s">
        <v>145</v>
      </c>
      <c r="F1744" s="401"/>
      <c r="G1744" s="401"/>
    </row>
    <row r="1745" spans="1:7" ht="15">
      <c r="A1745" s="664">
        <v>100672</v>
      </c>
      <c r="B1745" s="663" t="s">
        <v>10711</v>
      </c>
      <c r="C1745" s="663" t="s">
        <v>112</v>
      </c>
      <c r="D1745" s="665" t="s">
        <v>19433</v>
      </c>
      <c r="E1745" s="663" t="s">
        <v>145</v>
      </c>
      <c r="F1745" s="401"/>
      <c r="G1745" s="401"/>
    </row>
    <row r="1746" spans="1:7" ht="15">
      <c r="A1746" s="664">
        <v>100701</v>
      </c>
      <c r="B1746" s="663" t="s">
        <v>10712</v>
      </c>
      <c r="C1746" s="663" t="s">
        <v>112</v>
      </c>
      <c r="D1746" s="665" t="s">
        <v>19434</v>
      </c>
      <c r="E1746" s="663" t="s">
        <v>145</v>
      </c>
      <c r="F1746" s="401"/>
      <c r="G1746" s="401"/>
    </row>
    <row r="1747" spans="1:7" ht="15">
      <c r="A1747" s="664">
        <v>94559</v>
      </c>
      <c r="B1747" s="663" t="s">
        <v>10713</v>
      </c>
      <c r="C1747" s="663" t="s">
        <v>112</v>
      </c>
      <c r="D1747" s="665" t="s">
        <v>19435</v>
      </c>
      <c r="E1747" s="663" t="s">
        <v>145</v>
      </c>
      <c r="F1747" s="401"/>
      <c r="G1747" s="401"/>
    </row>
    <row r="1748" spans="1:7" ht="15">
      <c r="A1748" s="664">
        <v>94562</v>
      </c>
      <c r="B1748" s="663" t="s">
        <v>10714</v>
      </c>
      <c r="C1748" s="663" t="s">
        <v>112</v>
      </c>
      <c r="D1748" s="665" t="s">
        <v>19436</v>
      </c>
      <c r="E1748" s="663" t="s">
        <v>145</v>
      </c>
      <c r="F1748" s="401"/>
      <c r="G1748" s="401"/>
    </row>
    <row r="1749" spans="1:7" ht="15">
      <c r="A1749" s="664">
        <v>94587</v>
      </c>
      <c r="B1749" s="663" t="s">
        <v>10715</v>
      </c>
      <c r="C1749" s="663" t="s">
        <v>5</v>
      </c>
      <c r="D1749" s="665" t="s">
        <v>19437</v>
      </c>
      <c r="E1749" s="663" t="s">
        <v>145</v>
      </c>
      <c r="F1749" s="401"/>
      <c r="G1749" s="401"/>
    </row>
    <row r="1750" spans="1:7" ht="15">
      <c r="A1750" s="664">
        <v>94588</v>
      </c>
      <c r="B1750" s="663" t="s">
        <v>10716</v>
      </c>
      <c r="C1750" s="663" t="s">
        <v>5</v>
      </c>
      <c r="D1750" s="665" t="s">
        <v>19438</v>
      </c>
      <c r="E1750" s="663" t="s">
        <v>145</v>
      </c>
      <c r="F1750" s="401"/>
      <c r="G1750" s="401"/>
    </row>
    <row r="1751" spans="1:7" ht="15">
      <c r="A1751" s="664">
        <v>99837</v>
      </c>
      <c r="B1751" s="663" t="s">
        <v>9380</v>
      </c>
      <c r="C1751" s="663" t="s">
        <v>5</v>
      </c>
      <c r="D1751" s="665" t="s">
        <v>19439</v>
      </c>
      <c r="E1751" s="663" t="s">
        <v>145</v>
      </c>
      <c r="F1751" s="401"/>
      <c r="G1751" s="401"/>
    </row>
    <row r="1752" spans="1:7" ht="15">
      <c r="A1752" s="664">
        <v>99839</v>
      </c>
      <c r="B1752" s="663" t="s">
        <v>9381</v>
      </c>
      <c r="C1752" s="663" t="s">
        <v>5</v>
      </c>
      <c r="D1752" s="665" t="s">
        <v>19440</v>
      </c>
      <c r="E1752" s="663" t="s">
        <v>145</v>
      </c>
      <c r="F1752" s="401"/>
      <c r="G1752" s="401"/>
    </row>
    <row r="1753" spans="1:7" ht="15">
      <c r="A1753" s="664">
        <v>99841</v>
      </c>
      <c r="B1753" s="663" t="s">
        <v>9382</v>
      </c>
      <c r="C1753" s="663" t="s">
        <v>5</v>
      </c>
      <c r="D1753" s="665" t="s">
        <v>19441</v>
      </c>
      <c r="E1753" s="663" t="s">
        <v>145</v>
      </c>
      <c r="F1753" s="401"/>
      <c r="G1753" s="401"/>
    </row>
    <row r="1754" spans="1:7" ht="15">
      <c r="A1754" s="664">
        <v>99855</v>
      </c>
      <c r="B1754" s="663" t="s">
        <v>9383</v>
      </c>
      <c r="C1754" s="663" t="s">
        <v>5</v>
      </c>
      <c r="D1754" s="665" t="s">
        <v>19442</v>
      </c>
      <c r="E1754" s="663" t="s">
        <v>145</v>
      </c>
      <c r="F1754" s="401"/>
      <c r="G1754" s="401"/>
    </row>
    <row r="1755" spans="1:7" ht="15">
      <c r="A1755" s="664">
        <v>99857</v>
      </c>
      <c r="B1755" s="663" t="s">
        <v>9384</v>
      </c>
      <c r="C1755" s="663" t="s">
        <v>5</v>
      </c>
      <c r="D1755" s="665" t="s">
        <v>19443</v>
      </c>
      <c r="E1755" s="663" t="s">
        <v>145</v>
      </c>
      <c r="F1755" s="401"/>
      <c r="G1755" s="401"/>
    </row>
    <row r="1756" spans="1:7" ht="15">
      <c r="A1756" s="664">
        <v>99861</v>
      </c>
      <c r="B1756" s="663" t="s">
        <v>9385</v>
      </c>
      <c r="C1756" s="663" t="s">
        <v>112</v>
      </c>
      <c r="D1756" s="665" t="s">
        <v>19444</v>
      </c>
      <c r="E1756" s="663" t="s">
        <v>145</v>
      </c>
      <c r="F1756" s="401"/>
      <c r="G1756" s="401"/>
    </row>
    <row r="1757" spans="1:7" ht="15">
      <c r="A1757" s="664">
        <v>99862</v>
      </c>
      <c r="B1757" s="663" t="s">
        <v>9386</v>
      </c>
      <c r="C1757" s="663" t="s">
        <v>112</v>
      </c>
      <c r="D1757" s="665" t="s">
        <v>19445</v>
      </c>
      <c r="E1757" s="663" t="s">
        <v>145</v>
      </c>
      <c r="F1757" s="401"/>
      <c r="G1757" s="401"/>
    </row>
    <row r="1758" spans="1:7" ht="15">
      <c r="A1758" s="664">
        <v>90838</v>
      </c>
      <c r="B1758" s="663" t="s">
        <v>10717</v>
      </c>
      <c r="C1758" s="663" t="s">
        <v>58</v>
      </c>
      <c r="D1758" s="665" t="s">
        <v>19446</v>
      </c>
      <c r="E1758" s="663" t="s">
        <v>145</v>
      </c>
      <c r="F1758" s="401"/>
      <c r="G1758" s="401"/>
    </row>
    <row r="1759" spans="1:7" ht="15">
      <c r="A1759" s="664">
        <v>91338</v>
      </c>
      <c r="B1759" s="663" t="s">
        <v>10718</v>
      </c>
      <c r="C1759" s="663" t="s">
        <v>112</v>
      </c>
      <c r="D1759" s="665" t="s">
        <v>19447</v>
      </c>
      <c r="E1759" s="663" t="s">
        <v>145</v>
      </c>
      <c r="F1759" s="401"/>
      <c r="G1759" s="401"/>
    </row>
    <row r="1760" spans="1:7" ht="15">
      <c r="A1760" s="664">
        <v>91341</v>
      </c>
      <c r="B1760" s="663" t="s">
        <v>10719</v>
      </c>
      <c r="C1760" s="663" t="s">
        <v>112</v>
      </c>
      <c r="D1760" s="665" t="s">
        <v>19448</v>
      </c>
      <c r="E1760" s="663" t="s">
        <v>145</v>
      </c>
      <c r="F1760" s="401"/>
      <c r="G1760" s="401"/>
    </row>
    <row r="1761" spans="1:7" ht="15">
      <c r="A1761" s="664">
        <v>94805</v>
      </c>
      <c r="B1761" s="663" t="s">
        <v>10720</v>
      </c>
      <c r="C1761" s="663" t="s">
        <v>58</v>
      </c>
      <c r="D1761" s="665" t="s">
        <v>19449</v>
      </c>
      <c r="E1761" s="663" t="s">
        <v>145</v>
      </c>
      <c r="F1761" s="401"/>
      <c r="G1761" s="401"/>
    </row>
    <row r="1762" spans="1:7" ht="15">
      <c r="A1762" s="664">
        <v>94806</v>
      </c>
      <c r="B1762" s="663" t="s">
        <v>10721</v>
      </c>
      <c r="C1762" s="663" t="s">
        <v>58</v>
      </c>
      <c r="D1762" s="665" t="s">
        <v>19450</v>
      </c>
      <c r="E1762" s="663" t="s">
        <v>145</v>
      </c>
      <c r="F1762" s="401"/>
      <c r="G1762" s="401"/>
    </row>
    <row r="1763" spans="1:7" ht="15">
      <c r="A1763" s="664">
        <v>94807</v>
      </c>
      <c r="B1763" s="663" t="s">
        <v>10722</v>
      </c>
      <c r="C1763" s="663" t="s">
        <v>58</v>
      </c>
      <c r="D1763" s="665" t="s">
        <v>19451</v>
      </c>
      <c r="E1763" s="663" t="s">
        <v>145</v>
      </c>
      <c r="F1763" s="401"/>
      <c r="G1763" s="401"/>
    </row>
    <row r="1764" spans="1:7" ht="15">
      <c r="A1764" s="664">
        <v>100702</v>
      </c>
      <c r="B1764" s="663" t="s">
        <v>10723</v>
      </c>
      <c r="C1764" s="663" t="s">
        <v>112</v>
      </c>
      <c r="D1764" s="665" t="s">
        <v>19452</v>
      </c>
      <c r="E1764" s="663" t="s">
        <v>145</v>
      </c>
      <c r="F1764" s="401"/>
      <c r="G1764" s="401"/>
    </row>
    <row r="1765" spans="1:7" ht="15">
      <c r="A1765" s="664">
        <v>102188</v>
      </c>
      <c r="B1765" s="663" t="s">
        <v>14445</v>
      </c>
      <c r="C1765" s="663" t="s">
        <v>58</v>
      </c>
      <c r="D1765" s="665" t="s">
        <v>19453</v>
      </c>
      <c r="E1765" s="663" t="s">
        <v>145</v>
      </c>
      <c r="F1765" s="401"/>
      <c r="G1765" s="401"/>
    </row>
    <row r="1766" spans="1:7" ht="15">
      <c r="A1766" s="664">
        <v>102189</v>
      </c>
      <c r="B1766" s="663" t="s">
        <v>14446</v>
      </c>
      <c r="C1766" s="663" t="s">
        <v>58</v>
      </c>
      <c r="D1766" s="665" t="s">
        <v>19454</v>
      </c>
      <c r="E1766" s="663" t="s">
        <v>145</v>
      </c>
      <c r="F1766" s="401"/>
      <c r="G1766" s="401"/>
    </row>
    <row r="1767" spans="1:7" ht="15">
      <c r="A1767" s="664">
        <v>100703</v>
      </c>
      <c r="B1767" s="663" t="s">
        <v>10724</v>
      </c>
      <c r="C1767" s="663" t="s">
        <v>58</v>
      </c>
      <c r="D1767" s="665" t="s">
        <v>12376</v>
      </c>
      <c r="E1767" s="663" t="s">
        <v>145</v>
      </c>
      <c r="F1767" s="401"/>
      <c r="G1767" s="401"/>
    </row>
    <row r="1768" spans="1:7" ht="15">
      <c r="A1768" s="664">
        <v>100704</v>
      </c>
      <c r="B1768" s="663" t="s">
        <v>10725</v>
      </c>
      <c r="C1768" s="663" t="s">
        <v>58</v>
      </c>
      <c r="D1768" s="665" t="s">
        <v>12870</v>
      </c>
      <c r="E1768" s="663" t="s">
        <v>145</v>
      </c>
      <c r="F1768" s="401"/>
      <c r="G1768" s="401"/>
    </row>
    <row r="1769" spans="1:7" ht="15">
      <c r="A1769" s="664">
        <v>100705</v>
      </c>
      <c r="B1769" s="663" t="s">
        <v>10726</v>
      </c>
      <c r="C1769" s="663" t="s">
        <v>58</v>
      </c>
      <c r="D1769" s="665" t="s">
        <v>19455</v>
      </c>
      <c r="E1769" s="663" t="s">
        <v>145</v>
      </c>
      <c r="F1769" s="401"/>
      <c r="G1769" s="401"/>
    </row>
    <row r="1770" spans="1:7" ht="15">
      <c r="A1770" s="664">
        <v>100706</v>
      </c>
      <c r="B1770" s="663" t="s">
        <v>10727</v>
      </c>
      <c r="C1770" s="663" t="s">
        <v>58</v>
      </c>
      <c r="D1770" s="665" t="s">
        <v>19456</v>
      </c>
      <c r="E1770" s="663" t="s">
        <v>145</v>
      </c>
      <c r="F1770" s="401"/>
      <c r="G1770" s="401"/>
    </row>
    <row r="1771" spans="1:7" ht="15">
      <c r="A1771" s="664">
        <v>100707</v>
      </c>
      <c r="B1771" s="663" t="s">
        <v>10728</v>
      </c>
      <c r="C1771" s="663" t="s">
        <v>58</v>
      </c>
      <c r="D1771" s="665" t="s">
        <v>19457</v>
      </c>
      <c r="E1771" s="663" t="s">
        <v>145</v>
      </c>
      <c r="F1771" s="401"/>
      <c r="G1771" s="401"/>
    </row>
    <row r="1772" spans="1:7" ht="15">
      <c r="A1772" s="664">
        <v>100708</v>
      </c>
      <c r="B1772" s="663" t="s">
        <v>10729</v>
      </c>
      <c r="C1772" s="663" t="s">
        <v>58</v>
      </c>
      <c r="D1772" s="665" t="s">
        <v>19458</v>
      </c>
      <c r="E1772" s="663" t="s">
        <v>145</v>
      </c>
      <c r="F1772" s="401"/>
      <c r="G1772" s="401"/>
    </row>
    <row r="1773" spans="1:7" ht="15">
      <c r="A1773" s="664">
        <v>100709</v>
      </c>
      <c r="B1773" s="663" t="s">
        <v>10730</v>
      </c>
      <c r="C1773" s="663" t="s">
        <v>58</v>
      </c>
      <c r="D1773" s="665" t="s">
        <v>19459</v>
      </c>
      <c r="E1773" s="663" t="s">
        <v>145</v>
      </c>
      <c r="F1773" s="401"/>
      <c r="G1773" s="401"/>
    </row>
    <row r="1774" spans="1:7" ht="15">
      <c r="A1774" s="664">
        <v>100710</v>
      </c>
      <c r="B1774" s="663" t="s">
        <v>10731</v>
      </c>
      <c r="C1774" s="663" t="s">
        <v>58</v>
      </c>
      <c r="D1774" s="665" t="s">
        <v>19460</v>
      </c>
      <c r="E1774" s="663" t="s">
        <v>145</v>
      </c>
      <c r="F1774" s="401"/>
      <c r="G1774" s="401"/>
    </row>
    <row r="1775" spans="1:7" ht="15">
      <c r="A1775" s="664">
        <v>102151</v>
      </c>
      <c r="B1775" s="663" t="s">
        <v>14450</v>
      </c>
      <c r="C1775" s="663" t="s">
        <v>112</v>
      </c>
      <c r="D1775" s="665" t="s">
        <v>19461</v>
      </c>
      <c r="E1775" s="663" t="s">
        <v>145</v>
      </c>
      <c r="F1775" s="401"/>
      <c r="G1775" s="401"/>
    </row>
    <row r="1776" spans="1:7" ht="15">
      <c r="A1776" s="664">
        <v>102152</v>
      </c>
      <c r="B1776" s="663" t="s">
        <v>14452</v>
      </c>
      <c r="C1776" s="663" t="s">
        <v>112</v>
      </c>
      <c r="D1776" s="665" t="s">
        <v>15804</v>
      </c>
      <c r="E1776" s="663" t="s">
        <v>145</v>
      </c>
      <c r="F1776" s="401"/>
      <c r="G1776" s="401"/>
    </row>
    <row r="1777" spans="1:7" ht="15">
      <c r="A1777" s="664">
        <v>102153</v>
      </c>
      <c r="B1777" s="663" t="s">
        <v>14453</v>
      </c>
      <c r="C1777" s="663" t="s">
        <v>112</v>
      </c>
      <c r="D1777" s="665" t="s">
        <v>14943</v>
      </c>
      <c r="E1777" s="663" t="s">
        <v>145</v>
      </c>
      <c r="F1777" s="401"/>
      <c r="G1777" s="401"/>
    </row>
    <row r="1778" spans="1:7" ht="15">
      <c r="A1778" s="664">
        <v>102154</v>
      </c>
      <c r="B1778" s="663" t="s">
        <v>14454</v>
      </c>
      <c r="C1778" s="663" t="s">
        <v>112</v>
      </c>
      <c r="D1778" s="665" t="s">
        <v>13161</v>
      </c>
      <c r="E1778" s="663" t="s">
        <v>145</v>
      </c>
      <c r="F1778" s="401"/>
      <c r="G1778" s="401"/>
    </row>
    <row r="1779" spans="1:7" ht="15">
      <c r="A1779" s="664">
        <v>102155</v>
      </c>
      <c r="B1779" s="663" t="s">
        <v>14456</v>
      </c>
      <c r="C1779" s="663" t="s">
        <v>112</v>
      </c>
      <c r="D1779" s="665" t="s">
        <v>19462</v>
      </c>
      <c r="E1779" s="663" t="s">
        <v>145</v>
      </c>
      <c r="F1779" s="401"/>
      <c r="G1779" s="401"/>
    </row>
    <row r="1780" spans="1:7" ht="15">
      <c r="A1780" s="664">
        <v>102156</v>
      </c>
      <c r="B1780" s="663" t="s">
        <v>14458</v>
      </c>
      <c r="C1780" s="663" t="s">
        <v>112</v>
      </c>
      <c r="D1780" s="665" t="s">
        <v>19463</v>
      </c>
      <c r="E1780" s="663" t="s">
        <v>145</v>
      </c>
      <c r="F1780" s="401"/>
      <c r="G1780" s="401"/>
    </row>
    <row r="1781" spans="1:7" ht="15">
      <c r="A1781" s="664">
        <v>102157</v>
      </c>
      <c r="B1781" s="663" t="s">
        <v>14459</v>
      </c>
      <c r="C1781" s="663" t="s">
        <v>112</v>
      </c>
      <c r="D1781" s="665" t="s">
        <v>19464</v>
      </c>
      <c r="E1781" s="663" t="s">
        <v>145</v>
      </c>
      <c r="F1781" s="401"/>
      <c r="G1781" s="401"/>
    </row>
    <row r="1782" spans="1:7" ht="15">
      <c r="A1782" s="664">
        <v>102158</v>
      </c>
      <c r="B1782" s="663" t="s">
        <v>14460</v>
      </c>
      <c r="C1782" s="663" t="s">
        <v>112</v>
      </c>
      <c r="D1782" s="665" t="s">
        <v>19465</v>
      </c>
      <c r="E1782" s="663" t="s">
        <v>145</v>
      </c>
      <c r="F1782" s="401"/>
      <c r="G1782" s="401"/>
    </row>
    <row r="1783" spans="1:7" ht="15">
      <c r="A1783" s="664">
        <v>102159</v>
      </c>
      <c r="B1783" s="663" t="s">
        <v>14461</v>
      </c>
      <c r="C1783" s="663" t="s">
        <v>112</v>
      </c>
      <c r="D1783" s="665" t="s">
        <v>19466</v>
      </c>
      <c r="E1783" s="663" t="s">
        <v>145</v>
      </c>
      <c r="F1783" s="401"/>
      <c r="G1783" s="401"/>
    </row>
    <row r="1784" spans="1:7" ht="15">
      <c r="A1784" s="664">
        <v>102160</v>
      </c>
      <c r="B1784" s="663" t="s">
        <v>14462</v>
      </c>
      <c r="C1784" s="663" t="s">
        <v>112</v>
      </c>
      <c r="D1784" s="665" t="s">
        <v>19467</v>
      </c>
      <c r="E1784" s="663" t="s">
        <v>145</v>
      </c>
      <c r="F1784" s="401"/>
      <c r="G1784" s="401"/>
    </row>
    <row r="1785" spans="1:7" ht="15">
      <c r="A1785" s="664">
        <v>102161</v>
      </c>
      <c r="B1785" s="663" t="s">
        <v>14463</v>
      </c>
      <c r="C1785" s="663" t="s">
        <v>112</v>
      </c>
      <c r="D1785" s="665" t="s">
        <v>19468</v>
      </c>
      <c r="E1785" s="663" t="s">
        <v>145</v>
      </c>
      <c r="F1785" s="401"/>
      <c r="G1785" s="401"/>
    </row>
    <row r="1786" spans="1:7" ht="15">
      <c r="A1786" s="664">
        <v>102162</v>
      </c>
      <c r="B1786" s="663" t="s">
        <v>14465</v>
      </c>
      <c r="C1786" s="663" t="s">
        <v>112</v>
      </c>
      <c r="D1786" s="665" t="s">
        <v>19469</v>
      </c>
      <c r="E1786" s="663" t="s">
        <v>145</v>
      </c>
      <c r="F1786" s="401"/>
      <c r="G1786" s="401"/>
    </row>
    <row r="1787" spans="1:7" ht="15">
      <c r="A1787" s="664">
        <v>102163</v>
      </c>
      <c r="B1787" s="663" t="s">
        <v>14466</v>
      </c>
      <c r="C1787" s="663" t="s">
        <v>112</v>
      </c>
      <c r="D1787" s="665" t="s">
        <v>19470</v>
      </c>
      <c r="E1787" s="663" t="s">
        <v>145</v>
      </c>
      <c r="F1787" s="401"/>
      <c r="G1787" s="401"/>
    </row>
    <row r="1788" spans="1:7" ht="15">
      <c r="A1788" s="664">
        <v>102164</v>
      </c>
      <c r="B1788" s="663" t="s">
        <v>14467</v>
      </c>
      <c r="C1788" s="663" t="s">
        <v>112</v>
      </c>
      <c r="D1788" s="665" t="s">
        <v>19471</v>
      </c>
      <c r="E1788" s="663" t="s">
        <v>145</v>
      </c>
      <c r="F1788" s="401"/>
      <c r="G1788" s="401"/>
    </row>
    <row r="1789" spans="1:7" ht="15">
      <c r="A1789" s="664">
        <v>102165</v>
      </c>
      <c r="B1789" s="663" t="s">
        <v>14468</v>
      </c>
      <c r="C1789" s="663" t="s">
        <v>112</v>
      </c>
      <c r="D1789" s="665" t="s">
        <v>19472</v>
      </c>
      <c r="E1789" s="663" t="s">
        <v>145</v>
      </c>
      <c r="F1789" s="401"/>
      <c r="G1789" s="401"/>
    </row>
    <row r="1790" spans="1:7" ht="15">
      <c r="A1790" s="664">
        <v>102166</v>
      </c>
      <c r="B1790" s="663" t="s">
        <v>14469</v>
      </c>
      <c r="C1790" s="663" t="s">
        <v>112</v>
      </c>
      <c r="D1790" s="665">
        <v>220.49</v>
      </c>
      <c r="E1790" s="663" t="s">
        <v>145</v>
      </c>
      <c r="F1790" s="401"/>
      <c r="G1790" s="401"/>
    </row>
    <row r="1791" spans="1:7" ht="15">
      <c r="A1791" s="664">
        <v>102167</v>
      </c>
      <c r="B1791" s="663" t="s">
        <v>14470</v>
      </c>
      <c r="C1791" s="663" t="s">
        <v>112</v>
      </c>
      <c r="D1791" s="665" t="s">
        <v>19473</v>
      </c>
      <c r="E1791" s="663" t="s">
        <v>145</v>
      </c>
      <c r="F1791" s="401"/>
      <c r="G1791" s="401"/>
    </row>
    <row r="1792" spans="1:7" ht="15">
      <c r="A1792" s="664">
        <v>102168</v>
      </c>
      <c r="B1792" s="663" t="s">
        <v>14471</v>
      </c>
      <c r="C1792" s="663" t="s">
        <v>112</v>
      </c>
      <c r="D1792" s="665" t="s">
        <v>19474</v>
      </c>
      <c r="E1792" s="663" t="s">
        <v>145</v>
      </c>
      <c r="F1792" s="401"/>
      <c r="G1792" s="401"/>
    </row>
    <row r="1793" spans="1:7" ht="15">
      <c r="A1793" s="664">
        <v>102169</v>
      </c>
      <c r="B1793" s="663" t="s">
        <v>14472</v>
      </c>
      <c r="C1793" s="663" t="s">
        <v>112</v>
      </c>
      <c r="D1793" s="665" t="s">
        <v>19475</v>
      </c>
      <c r="E1793" s="663" t="s">
        <v>145</v>
      </c>
      <c r="F1793" s="401"/>
      <c r="G1793" s="401"/>
    </row>
    <row r="1794" spans="1:7" ht="15">
      <c r="A1794" s="664">
        <v>102170</v>
      </c>
      <c r="B1794" s="663" t="s">
        <v>14473</v>
      </c>
      <c r="C1794" s="663" t="s">
        <v>112</v>
      </c>
      <c r="D1794" s="665" t="s">
        <v>19476</v>
      </c>
      <c r="E1794" s="663" t="s">
        <v>145</v>
      </c>
      <c r="F1794" s="401"/>
      <c r="G1794" s="401"/>
    </row>
    <row r="1795" spans="1:7" ht="15">
      <c r="A1795" s="664">
        <v>102171</v>
      </c>
      <c r="B1795" s="663" t="s">
        <v>14474</v>
      </c>
      <c r="C1795" s="663" t="s">
        <v>112</v>
      </c>
      <c r="D1795" s="665" t="s">
        <v>19477</v>
      </c>
      <c r="E1795" s="663" t="s">
        <v>145</v>
      </c>
      <c r="F1795" s="401"/>
      <c r="G1795" s="401"/>
    </row>
    <row r="1796" spans="1:7" ht="15">
      <c r="A1796" s="664">
        <v>102172</v>
      </c>
      <c r="B1796" s="663" t="s">
        <v>14475</v>
      </c>
      <c r="C1796" s="663" t="s">
        <v>112</v>
      </c>
      <c r="D1796" s="665" t="s">
        <v>19478</v>
      </c>
      <c r="E1796" s="663" t="s">
        <v>145</v>
      </c>
      <c r="F1796" s="401"/>
      <c r="G1796" s="401"/>
    </row>
    <row r="1797" spans="1:7" ht="15">
      <c r="A1797" s="664">
        <v>102176</v>
      </c>
      <c r="B1797" s="663" t="s">
        <v>14476</v>
      </c>
      <c r="C1797" s="663" t="s">
        <v>112</v>
      </c>
      <c r="D1797" s="665" t="s">
        <v>19479</v>
      </c>
      <c r="E1797" s="663" t="s">
        <v>145</v>
      </c>
      <c r="F1797" s="401"/>
      <c r="G1797" s="401"/>
    </row>
    <row r="1798" spans="1:7" ht="15">
      <c r="A1798" s="664">
        <v>102177</v>
      </c>
      <c r="B1798" s="663" t="s">
        <v>14477</v>
      </c>
      <c r="C1798" s="663" t="s">
        <v>112</v>
      </c>
      <c r="D1798" s="665" t="s">
        <v>19480</v>
      </c>
      <c r="E1798" s="663" t="s">
        <v>145</v>
      </c>
      <c r="F1798" s="401"/>
      <c r="G1798" s="401"/>
    </row>
    <row r="1799" spans="1:7" ht="15">
      <c r="A1799" s="664">
        <v>102178</v>
      </c>
      <c r="B1799" s="663" t="s">
        <v>14478</v>
      </c>
      <c r="C1799" s="663" t="s">
        <v>112</v>
      </c>
      <c r="D1799" s="665" t="s">
        <v>19481</v>
      </c>
      <c r="E1799" s="663" t="s">
        <v>145</v>
      </c>
      <c r="F1799" s="401"/>
      <c r="G1799" s="401"/>
    </row>
    <row r="1800" spans="1:7" ht="15">
      <c r="A1800" s="664">
        <v>102179</v>
      </c>
      <c r="B1800" s="663" t="s">
        <v>14479</v>
      </c>
      <c r="C1800" s="663" t="s">
        <v>112</v>
      </c>
      <c r="D1800" s="665" t="s">
        <v>19482</v>
      </c>
      <c r="E1800" s="663" t="s">
        <v>145</v>
      </c>
      <c r="F1800" s="401"/>
      <c r="G1800" s="401"/>
    </row>
    <row r="1801" spans="1:7" ht="15">
      <c r="A1801" s="664">
        <v>102180</v>
      </c>
      <c r="B1801" s="663" t="s">
        <v>14480</v>
      </c>
      <c r="C1801" s="663" t="s">
        <v>112</v>
      </c>
      <c r="D1801" s="665" t="s">
        <v>19483</v>
      </c>
      <c r="E1801" s="663" t="s">
        <v>145</v>
      </c>
      <c r="F1801" s="401"/>
      <c r="G1801" s="401"/>
    </row>
    <row r="1802" spans="1:7" ht="15">
      <c r="A1802" s="664">
        <v>102181</v>
      </c>
      <c r="B1802" s="663" t="s">
        <v>14481</v>
      </c>
      <c r="C1802" s="663" t="s">
        <v>112</v>
      </c>
      <c r="D1802" s="665" t="s">
        <v>19484</v>
      </c>
      <c r="E1802" s="663" t="s">
        <v>145</v>
      </c>
      <c r="F1802" s="401"/>
      <c r="G1802" s="401"/>
    </row>
    <row r="1803" spans="1:7" ht="15">
      <c r="A1803" s="664">
        <v>102182</v>
      </c>
      <c r="B1803" s="663" t="s">
        <v>14482</v>
      </c>
      <c r="C1803" s="663" t="s">
        <v>58</v>
      </c>
      <c r="D1803" s="665" t="s">
        <v>19485</v>
      </c>
      <c r="E1803" s="663" t="s">
        <v>145</v>
      </c>
      <c r="F1803" s="401"/>
      <c r="G1803" s="401"/>
    </row>
    <row r="1804" spans="1:7" ht="15">
      <c r="A1804" s="664">
        <v>102183</v>
      </c>
      <c r="B1804" s="663" t="s">
        <v>14483</v>
      </c>
      <c r="C1804" s="663" t="s">
        <v>58</v>
      </c>
      <c r="D1804" s="665" t="s">
        <v>19486</v>
      </c>
      <c r="E1804" s="663" t="s">
        <v>145</v>
      </c>
      <c r="F1804" s="401"/>
      <c r="G1804" s="401"/>
    </row>
    <row r="1805" spans="1:7" ht="15">
      <c r="A1805" s="664">
        <v>102184</v>
      </c>
      <c r="B1805" s="663" t="s">
        <v>14484</v>
      </c>
      <c r="C1805" s="663" t="s">
        <v>58</v>
      </c>
      <c r="D1805" s="665" t="s">
        <v>19487</v>
      </c>
      <c r="E1805" s="663" t="s">
        <v>145</v>
      </c>
      <c r="F1805" s="401"/>
      <c r="G1805" s="401"/>
    </row>
    <row r="1806" spans="1:7" ht="15">
      <c r="A1806" s="664">
        <v>102185</v>
      </c>
      <c r="B1806" s="663" t="s">
        <v>14485</v>
      </c>
      <c r="C1806" s="663" t="s">
        <v>58</v>
      </c>
      <c r="D1806" s="665" t="s">
        <v>19488</v>
      </c>
      <c r="E1806" s="663" t="s">
        <v>145</v>
      </c>
      <c r="F1806" s="401"/>
      <c r="G1806" s="401"/>
    </row>
    <row r="1807" spans="1:7" ht="15">
      <c r="A1807" s="664">
        <v>102190</v>
      </c>
      <c r="B1807" s="663" t="s">
        <v>14486</v>
      </c>
      <c r="C1807" s="663" t="s">
        <v>112</v>
      </c>
      <c r="D1807" s="665" t="s">
        <v>13027</v>
      </c>
      <c r="E1807" s="663" t="s">
        <v>145</v>
      </c>
      <c r="F1807" s="401"/>
      <c r="G1807" s="401"/>
    </row>
    <row r="1808" spans="1:7" ht="15">
      <c r="A1808" s="664">
        <v>102191</v>
      </c>
      <c r="B1808" s="663" t="s">
        <v>14487</v>
      </c>
      <c r="C1808" s="663" t="s">
        <v>112</v>
      </c>
      <c r="D1808" s="665" t="s">
        <v>14923</v>
      </c>
      <c r="E1808" s="663" t="s">
        <v>145</v>
      </c>
      <c r="F1808" s="401"/>
      <c r="G1808" s="401"/>
    </row>
    <row r="1809" spans="1:7" ht="15">
      <c r="A1809" s="664">
        <v>102192</v>
      </c>
      <c r="B1809" s="663" t="s">
        <v>14489</v>
      </c>
      <c r="C1809" s="663" t="s">
        <v>112</v>
      </c>
      <c r="D1809" s="665" t="s">
        <v>12936</v>
      </c>
      <c r="E1809" s="663" t="s">
        <v>145</v>
      </c>
      <c r="F1809" s="401"/>
      <c r="G1809" s="401"/>
    </row>
    <row r="1810" spans="1:7" ht="15">
      <c r="A1810" s="664">
        <v>94569</v>
      </c>
      <c r="B1810" s="663" t="s">
        <v>10732</v>
      </c>
      <c r="C1810" s="663" t="s">
        <v>112</v>
      </c>
      <c r="D1810" s="665" t="s">
        <v>19489</v>
      </c>
      <c r="E1810" s="663" t="s">
        <v>145</v>
      </c>
      <c r="F1810" s="401"/>
      <c r="G1810" s="401"/>
    </row>
    <row r="1811" spans="1:7" ht="15">
      <c r="A1811" s="664">
        <v>94570</v>
      </c>
      <c r="B1811" s="663" t="s">
        <v>10733</v>
      </c>
      <c r="C1811" s="663" t="s">
        <v>112</v>
      </c>
      <c r="D1811" s="665" t="s">
        <v>19490</v>
      </c>
      <c r="E1811" s="663" t="s">
        <v>145</v>
      </c>
      <c r="F1811" s="401"/>
      <c r="G1811" s="401"/>
    </row>
    <row r="1812" spans="1:7" ht="15">
      <c r="A1812" s="664">
        <v>94572</v>
      </c>
      <c r="B1812" s="663" t="s">
        <v>10734</v>
      </c>
      <c r="C1812" s="663" t="s">
        <v>112</v>
      </c>
      <c r="D1812" s="665" t="s">
        <v>18688</v>
      </c>
      <c r="E1812" s="663" t="s">
        <v>145</v>
      </c>
      <c r="F1812" s="401"/>
      <c r="G1812" s="401"/>
    </row>
    <row r="1813" spans="1:7" ht="15">
      <c r="A1813" s="664">
        <v>94573</v>
      </c>
      <c r="B1813" s="663" t="s">
        <v>10735</v>
      </c>
      <c r="C1813" s="663" t="s">
        <v>112</v>
      </c>
      <c r="D1813" s="665" t="s">
        <v>19491</v>
      </c>
      <c r="E1813" s="663" t="s">
        <v>145</v>
      </c>
      <c r="F1813" s="401"/>
      <c r="G1813" s="401"/>
    </row>
    <row r="1814" spans="1:7" ht="15">
      <c r="A1814" s="664">
        <v>94580</v>
      </c>
      <c r="B1814" s="663" t="s">
        <v>10736</v>
      </c>
      <c r="C1814" s="663" t="s">
        <v>112</v>
      </c>
      <c r="D1814" s="665" t="s">
        <v>19492</v>
      </c>
      <c r="E1814" s="663" t="s">
        <v>145</v>
      </c>
      <c r="F1814" s="401"/>
      <c r="G1814" s="401"/>
    </row>
    <row r="1815" spans="1:7" ht="15">
      <c r="A1815" s="664">
        <v>100674</v>
      </c>
      <c r="B1815" s="663" t="s">
        <v>10737</v>
      </c>
      <c r="C1815" s="663" t="s">
        <v>112</v>
      </c>
      <c r="D1815" s="665" t="s">
        <v>19493</v>
      </c>
      <c r="E1815" s="663" t="s">
        <v>145</v>
      </c>
      <c r="F1815" s="401"/>
      <c r="G1815" s="401"/>
    </row>
    <row r="1816" spans="1:7" ht="15">
      <c r="A1816" s="664">
        <v>101096</v>
      </c>
      <c r="B1816" s="663" t="s">
        <v>10738</v>
      </c>
      <c r="C1816" s="663" t="s">
        <v>125</v>
      </c>
      <c r="D1816" s="665" t="s">
        <v>19494</v>
      </c>
      <c r="E1816" s="663" t="s">
        <v>145</v>
      </c>
      <c r="F1816" s="401"/>
      <c r="G1816" s="401"/>
    </row>
    <row r="1817" spans="1:7" ht="15">
      <c r="A1817" s="664">
        <v>101097</v>
      </c>
      <c r="B1817" s="663" t="s">
        <v>10739</v>
      </c>
      <c r="C1817" s="663" t="s">
        <v>125</v>
      </c>
      <c r="D1817" s="665" t="s">
        <v>19495</v>
      </c>
      <c r="E1817" s="663" t="s">
        <v>145</v>
      </c>
      <c r="F1817" s="401"/>
      <c r="G1817" s="401"/>
    </row>
    <row r="1818" spans="1:7" ht="15">
      <c r="A1818" s="664">
        <v>101098</v>
      </c>
      <c r="B1818" s="663" t="s">
        <v>10740</v>
      </c>
      <c r="C1818" s="663" t="s">
        <v>125</v>
      </c>
      <c r="D1818" s="665" t="s">
        <v>19496</v>
      </c>
      <c r="E1818" s="663" t="s">
        <v>145</v>
      </c>
      <c r="F1818" s="401"/>
      <c r="G1818" s="401"/>
    </row>
    <row r="1819" spans="1:7" ht="15">
      <c r="A1819" s="664">
        <v>101099</v>
      </c>
      <c r="B1819" s="663" t="s">
        <v>10741</v>
      </c>
      <c r="C1819" s="663" t="s">
        <v>125</v>
      </c>
      <c r="D1819" s="665" t="s">
        <v>19497</v>
      </c>
      <c r="E1819" s="663" t="s">
        <v>145</v>
      </c>
      <c r="F1819" s="401"/>
      <c r="G1819" s="401"/>
    </row>
    <row r="1820" spans="1:7" ht="15">
      <c r="A1820" s="664">
        <v>101100</v>
      </c>
      <c r="B1820" s="663" t="s">
        <v>10742</v>
      </c>
      <c r="C1820" s="663" t="s">
        <v>125</v>
      </c>
      <c r="D1820" s="665" t="s">
        <v>19498</v>
      </c>
      <c r="E1820" s="663" t="s">
        <v>145</v>
      </c>
      <c r="F1820" s="401"/>
      <c r="G1820" s="401"/>
    </row>
    <row r="1821" spans="1:7" ht="15">
      <c r="A1821" s="664">
        <v>101101</v>
      </c>
      <c r="B1821" s="663" t="s">
        <v>10743</v>
      </c>
      <c r="C1821" s="663" t="s">
        <v>125</v>
      </c>
      <c r="D1821" s="665" t="s">
        <v>19499</v>
      </c>
      <c r="E1821" s="663" t="s">
        <v>145</v>
      </c>
      <c r="F1821" s="401"/>
      <c r="G1821" s="401"/>
    </row>
    <row r="1822" spans="1:7" ht="15">
      <c r="A1822" s="664">
        <v>101102</v>
      </c>
      <c r="B1822" s="663" t="s">
        <v>10744</v>
      </c>
      <c r="C1822" s="663" t="s">
        <v>125</v>
      </c>
      <c r="D1822" s="665" t="s">
        <v>19500</v>
      </c>
      <c r="E1822" s="663" t="s">
        <v>145</v>
      </c>
      <c r="F1822" s="401"/>
      <c r="G1822" s="401"/>
    </row>
    <row r="1823" spans="1:7" ht="15">
      <c r="A1823" s="664">
        <v>101103</v>
      </c>
      <c r="B1823" s="663" t="s">
        <v>10745</v>
      </c>
      <c r="C1823" s="663" t="s">
        <v>125</v>
      </c>
      <c r="D1823" s="665" t="s">
        <v>19501</v>
      </c>
      <c r="E1823" s="663" t="s">
        <v>145</v>
      </c>
      <c r="F1823" s="401"/>
      <c r="G1823" s="401"/>
    </row>
    <row r="1824" spans="1:7" ht="15">
      <c r="A1824" s="664">
        <v>101104</v>
      </c>
      <c r="B1824" s="663" t="s">
        <v>10746</v>
      </c>
      <c r="C1824" s="663" t="s">
        <v>125</v>
      </c>
      <c r="D1824" s="665" t="s">
        <v>19502</v>
      </c>
      <c r="E1824" s="663" t="s">
        <v>145</v>
      </c>
      <c r="F1824" s="401"/>
      <c r="G1824" s="401"/>
    </row>
    <row r="1825" spans="1:7" ht="15">
      <c r="A1825" s="664">
        <v>101105</v>
      </c>
      <c r="B1825" s="663" t="s">
        <v>10747</v>
      </c>
      <c r="C1825" s="663" t="s">
        <v>125</v>
      </c>
      <c r="D1825" s="665" t="s">
        <v>19503</v>
      </c>
      <c r="E1825" s="663" t="s">
        <v>145</v>
      </c>
      <c r="F1825" s="401"/>
      <c r="G1825" s="401"/>
    </row>
    <row r="1826" spans="1:7" ht="15">
      <c r="A1826" s="664">
        <v>101106</v>
      </c>
      <c r="B1826" s="663" t="s">
        <v>10748</v>
      </c>
      <c r="C1826" s="663" t="s">
        <v>125</v>
      </c>
      <c r="D1826" s="665" t="s">
        <v>19504</v>
      </c>
      <c r="E1826" s="663" t="s">
        <v>145</v>
      </c>
      <c r="F1826" s="401"/>
      <c r="G1826" s="401"/>
    </row>
    <row r="1827" spans="1:7" ht="15">
      <c r="A1827" s="664">
        <v>101107</v>
      </c>
      <c r="B1827" s="663" t="s">
        <v>10749</v>
      </c>
      <c r="C1827" s="663" t="s">
        <v>125</v>
      </c>
      <c r="D1827" s="665" t="s">
        <v>19505</v>
      </c>
      <c r="E1827" s="663" t="s">
        <v>145</v>
      </c>
      <c r="F1827" s="401"/>
      <c r="G1827" s="401"/>
    </row>
    <row r="1828" spans="1:7" ht="15">
      <c r="A1828" s="664">
        <v>101108</v>
      </c>
      <c r="B1828" s="663" t="s">
        <v>10750</v>
      </c>
      <c r="C1828" s="663" t="s">
        <v>125</v>
      </c>
      <c r="D1828" s="665" t="s">
        <v>19506</v>
      </c>
      <c r="E1828" s="663" t="s">
        <v>145</v>
      </c>
      <c r="F1828" s="401"/>
      <c r="G1828" s="401"/>
    </row>
    <row r="1829" spans="1:7" ht="15">
      <c r="A1829" s="664">
        <v>101109</v>
      </c>
      <c r="B1829" s="663" t="s">
        <v>10751</v>
      </c>
      <c r="C1829" s="663" t="s">
        <v>125</v>
      </c>
      <c r="D1829" s="665" t="s">
        <v>19507</v>
      </c>
      <c r="E1829" s="663" t="s">
        <v>145</v>
      </c>
      <c r="F1829" s="401"/>
      <c r="G1829" s="401"/>
    </row>
    <row r="1830" spans="1:7" ht="15">
      <c r="A1830" s="664">
        <v>101110</v>
      </c>
      <c r="B1830" s="663" t="s">
        <v>10752</v>
      </c>
      <c r="C1830" s="663" t="s">
        <v>125</v>
      </c>
      <c r="D1830" s="665" t="s">
        <v>19508</v>
      </c>
      <c r="E1830" s="663" t="s">
        <v>145</v>
      </c>
      <c r="F1830" s="401"/>
      <c r="G1830" s="401"/>
    </row>
    <row r="1831" spans="1:7" ht="15">
      <c r="A1831" s="664">
        <v>101111</v>
      </c>
      <c r="B1831" s="663" t="s">
        <v>10753</v>
      </c>
      <c r="C1831" s="663" t="s">
        <v>125</v>
      </c>
      <c r="D1831" s="665" t="s">
        <v>19509</v>
      </c>
      <c r="E1831" s="663" t="s">
        <v>145</v>
      </c>
      <c r="F1831" s="401"/>
      <c r="G1831" s="401"/>
    </row>
    <row r="1832" spans="1:7" ht="15">
      <c r="A1832" s="664">
        <v>101112</v>
      </c>
      <c r="B1832" s="663" t="s">
        <v>10754</v>
      </c>
      <c r="C1832" s="663" t="s">
        <v>125</v>
      </c>
      <c r="D1832" s="665" t="s">
        <v>19510</v>
      </c>
      <c r="E1832" s="663" t="s">
        <v>145</v>
      </c>
      <c r="F1832" s="401"/>
      <c r="G1832" s="401"/>
    </row>
    <row r="1833" spans="1:7" ht="15">
      <c r="A1833" s="664">
        <v>101113</v>
      </c>
      <c r="B1833" s="663" t="s">
        <v>10755</v>
      </c>
      <c r="C1833" s="663" t="s">
        <v>125</v>
      </c>
      <c r="D1833" s="665" t="s">
        <v>19511</v>
      </c>
      <c r="E1833" s="663" t="s">
        <v>145</v>
      </c>
      <c r="F1833" s="401"/>
      <c r="G1833" s="401"/>
    </row>
    <row r="1834" spans="1:7" ht="15">
      <c r="A1834" s="664">
        <v>95601</v>
      </c>
      <c r="B1834" s="663" t="s">
        <v>14492</v>
      </c>
      <c r="C1834" s="663" t="s">
        <v>58</v>
      </c>
      <c r="D1834" s="665" t="s">
        <v>19512</v>
      </c>
      <c r="E1834" s="663" t="s">
        <v>145</v>
      </c>
      <c r="F1834" s="401"/>
      <c r="G1834" s="401"/>
    </row>
    <row r="1835" spans="1:7" ht="15">
      <c r="A1835" s="664">
        <v>95602</v>
      </c>
      <c r="B1835" s="663" t="s">
        <v>14493</v>
      </c>
      <c r="C1835" s="663" t="s">
        <v>58</v>
      </c>
      <c r="D1835" s="665" t="s">
        <v>15738</v>
      </c>
      <c r="E1835" s="663" t="s">
        <v>145</v>
      </c>
      <c r="F1835" s="401"/>
      <c r="G1835" s="401"/>
    </row>
    <row r="1836" spans="1:7" ht="15">
      <c r="A1836" s="664">
        <v>95603</v>
      </c>
      <c r="B1836" s="663" t="s">
        <v>14494</v>
      </c>
      <c r="C1836" s="663" t="s">
        <v>58</v>
      </c>
      <c r="D1836" s="665" t="s">
        <v>19513</v>
      </c>
      <c r="E1836" s="663" t="s">
        <v>145</v>
      </c>
      <c r="F1836" s="401"/>
      <c r="G1836" s="401"/>
    </row>
    <row r="1837" spans="1:7" ht="15">
      <c r="A1837" s="664">
        <v>95604</v>
      </c>
      <c r="B1837" s="663" t="s">
        <v>14496</v>
      </c>
      <c r="C1837" s="663" t="s">
        <v>58</v>
      </c>
      <c r="D1837" s="665" t="s">
        <v>19514</v>
      </c>
      <c r="E1837" s="663" t="s">
        <v>145</v>
      </c>
      <c r="F1837" s="401"/>
      <c r="G1837" s="401"/>
    </row>
    <row r="1838" spans="1:7" ht="15">
      <c r="A1838" s="664">
        <v>95605</v>
      </c>
      <c r="B1838" s="663" t="s">
        <v>14497</v>
      </c>
      <c r="C1838" s="663" t="s">
        <v>58</v>
      </c>
      <c r="D1838" s="665" t="s">
        <v>19515</v>
      </c>
      <c r="E1838" s="663" t="s">
        <v>145</v>
      </c>
      <c r="F1838" s="401"/>
      <c r="G1838" s="401"/>
    </row>
    <row r="1839" spans="1:7" ht="15">
      <c r="A1839" s="664">
        <v>95607</v>
      </c>
      <c r="B1839" s="663" t="s">
        <v>14498</v>
      </c>
      <c r="C1839" s="663" t="s">
        <v>58</v>
      </c>
      <c r="D1839" s="665" t="s">
        <v>12907</v>
      </c>
      <c r="E1839" s="663" t="s">
        <v>145</v>
      </c>
      <c r="F1839" s="401"/>
      <c r="G1839" s="401"/>
    </row>
    <row r="1840" spans="1:7" ht="15">
      <c r="A1840" s="664">
        <v>95608</v>
      </c>
      <c r="B1840" s="663" t="s">
        <v>14499</v>
      </c>
      <c r="C1840" s="663" t="s">
        <v>58</v>
      </c>
      <c r="D1840" s="665" t="s">
        <v>18612</v>
      </c>
      <c r="E1840" s="663" t="s">
        <v>145</v>
      </c>
      <c r="F1840" s="401"/>
      <c r="G1840" s="401"/>
    </row>
    <row r="1841" spans="1:7" ht="15">
      <c r="A1841" s="664">
        <v>95609</v>
      </c>
      <c r="B1841" s="663" t="s">
        <v>14501</v>
      </c>
      <c r="C1841" s="663" t="s">
        <v>58</v>
      </c>
      <c r="D1841" s="665" t="s">
        <v>5316</v>
      </c>
      <c r="E1841" s="663" t="s">
        <v>145</v>
      </c>
      <c r="F1841" s="401"/>
      <c r="G1841" s="401"/>
    </row>
    <row r="1842" spans="1:7" ht="15">
      <c r="A1842" s="664">
        <v>100651</v>
      </c>
      <c r="B1842" s="663" t="s">
        <v>14503</v>
      </c>
      <c r="C1842" s="663" t="s">
        <v>5</v>
      </c>
      <c r="D1842" s="665" t="s">
        <v>19516</v>
      </c>
      <c r="E1842" s="663" t="s">
        <v>145</v>
      </c>
      <c r="F1842" s="401"/>
      <c r="G1842" s="401"/>
    </row>
    <row r="1843" spans="1:7" ht="15">
      <c r="A1843" s="664">
        <v>100652</v>
      </c>
      <c r="B1843" s="663" t="s">
        <v>14504</v>
      </c>
      <c r="C1843" s="663" t="s">
        <v>5</v>
      </c>
      <c r="D1843" s="665" t="s">
        <v>19517</v>
      </c>
      <c r="E1843" s="663" t="s">
        <v>145</v>
      </c>
      <c r="F1843" s="401"/>
      <c r="G1843" s="401"/>
    </row>
    <row r="1844" spans="1:7" ht="15">
      <c r="A1844" s="664">
        <v>100653</v>
      </c>
      <c r="B1844" s="663" t="s">
        <v>14505</v>
      </c>
      <c r="C1844" s="663" t="s">
        <v>5</v>
      </c>
      <c r="D1844" s="665" t="s">
        <v>19518</v>
      </c>
      <c r="E1844" s="663" t="s">
        <v>145</v>
      </c>
      <c r="F1844" s="401"/>
      <c r="G1844" s="401"/>
    </row>
    <row r="1845" spans="1:7" ht="15">
      <c r="A1845" s="664">
        <v>100654</v>
      </c>
      <c r="B1845" s="663" t="s">
        <v>14506</v>
      </c>
      <c r="C1845" s="663" t="s">
        <v>5</v>
      </c>
      <c r="D1845" s="665" t="s">
        <v>19519</v>
      </c>
      <c r="E1845" s="663" t="s">
        <v>145</v>
      </c>
      <c r="F1845" s="401"/>
      <c r="G1845" s="401"/>
    </row>
    <row r="1846" spans="1:7" ht="15">
      <c r="A1846" s="664">
        <v>100655</v>
      </c>
      <c r="B1846" s="663" t="s">
        <v>14507</v>
      </c>
      <c r="C1846" s="663" t="s">
        <v>5</v>
      </c>
      <c r="D1846" s="665" t="s">
        <v>19520</v>
      </c>
      <c r="E1846" s="663" t="s">
        <v>145</v>
      </c>
      <c r="F1846" s="401"/>
      <c r="G1846" s="401"/>
    </row>
    <row r="1847" spans="1:7" ht="15">
      <c r="A1847" s="664">
        <v>100656</v>
      </c>
      <c r="B1847" s="663" t="s">
        <v>10756</v>
      </c>
      <c r="C1847" s="663" t="s">
        <v>5</v>
      </c>
      <c r="D1847" s="665" t="s">
        <v>19521</v>
      </c>
      <c r="E1847" s="663" t="s">
        <v>145</v>
      </c>
      <c r="F1847" s="401"/>
      <c r="G1847" s="401"/>
    </row>
    <row r="1848" spans="1:7" ht="15">
      <c r="A1848" s="664">
        <v>100657</v>
      </c>
      <c r="B1848" s="663" t="s">
        <v>10757</v>
      </c>
      <c r="C1848" s="663" t="s">
        <v>5</v>
      </c>
      <c r="D1848" s="665" t="s">
        <v>19522</v>
      </c>
      <c r="E1848" s="663" t="s">
        <v>145</v>
      </c>
      <c r="F1848" s="401"/>
      <c r="G1848" s="401"/>
    </row>
    <row r="1849" spans="1:7" ht="15">
      <c r="A1849" s="664">
        <v>100658</v>
      </c>
      <c r="B1849" s="663" t="s">
        <v>10758</v>
      </c>
      <c r="C1849" s="663" t="s">
        <v>5</v>
      </c>
      <c r="D1849" s="665" t="s">
        <v>19523</v>
      </c>
      <c r="E1849" s="663" t="s">
        <v>145</v>
      </c>
      <c r="F1849" s="401"/>
      <c r="G1849" s="401"/>
    </row>
    <row r="1850" spans="1:7" ht="15">
      <c r="A1850" s="664">
        <v>100889</v>
      </c>
      <c r="B1850" s="663" t="s">
        <v>10759</v>
      </c>
      <c r="C1850" s="663" t="s">
        <v>57</v>
      </c>
      <c r="D1850" s="665" t="s">
        <v>8423</v>
      </c>
      <c r="E1850" s="663" t="s">
        <v>145</v>
      </c>
      <c r="F1850" s="401"/>
      <c r="G1850" s="401"/>
    </row>
    <row r="1851" spans="1:7" ht="15">
      <c r="A1851" s="664">
        <v>100890</v>
      </c>
      <c r="B1851" s="663" t="s">
        <v>10760</v>
      </c>
      <c r="C1851" s="663" t="s">
        <v>57</v>
      </c>
      <c r="D1851" s="665" t="s">
        <v>6415</v>
      </c>
      <c r="E1851" s="663" t="s">
        <v>145</v>
      </c>
      <c r="F1851" s="401"/>
      <c r="G1851" s="401"/>
    </row>
    <row r="1852" spans="1:7" ht="15">
      <c r="A1852" s="664">
        <v>100892</v>
      </c>
      <c r="B1852" s="663" t="s">
        <v>10761</v>
      </c>
      <c r="C1852" s="663" t="s">
        <v>57</v>
      </c>
      <c r="D1852" s="665" t="s">
        <v>7352</v>
      </c>
      <c r="E1852" s="663" t="s">
        <v>145</v>
      </c>
      <c r="F1852" s="401"/>
      <c r="G1852" s="401"/>
    </row>
    <row r="1853" spans="1:7" ht="15">
      <c r="A1853" s="664">
        <v>100893</v>
      </c>
      <c r="B1853" s="663" t="s">
        <v>10762</v>
      </c>
      <c r="C1853" s="663" t="s">
        <v>57</v>
      </c>
      <c r="D1853" s="665" t="s">
        <v>9160</v>
      </c>
      <c r="E1853" s="663" t="s">
        <v>145</v>
      </c>
      <c r="F1853" s="401"/>
      <c r="G1853" s="401"/>
    </row>
    <row r="1854" spans="1:7" ht="15">
      <c r="A1854" s="664">
        <v>100894</v>
      </c>
      <c r="B1854" s="663" t="s">
        <v>10763</v>
      </c>
      <c r="C1854" s="663" t="s">
        <v>57</v>
      </c>
      <c r="D1854" s="665" t="s">
        <v>14170</v>
      </c>
      <c r="E1854" s="663" t="s">
        <v>145</v>
      </c>
      <c r="F1854" s="401"/>
      <c r="G1854" s="401"/>
    </row>
    <row r="1855" spans="1:7" ht="15">
      <c r="A1855" s="664">
        <v>100896</v>
      </c>
      <c r="B1855" s="663" t="s">
        <v>10764</v>
      </c>
      <c r="C1855" s="663" t="s">
        <v>5</v>
      </c>
      <c r="D1855" s="665" t="s">
        <v>14003</v>
      </c>
      <c r="E1855" s="663" t="s">
        <v>145</v>
      </c>
      <c r="F1855" s="401"/>
      <c r="G1855" s="401"/>
    </row>
    <row r="1856" spans="1:7" ht="15">
      <c r="A1856" s="664">
        <v>100897</v>
      </c>
      <c r="B1856" s="663" t="s">
        <v>10765</v>
      </c>
      <c r="C1856" s="663" t="s">
        <v>5</v>
      </c>
      <c r="D1856" s="665" t="s">
        <v>19524</v>
      </c>
      <c r="E1856" s="663" t="s">
        <v>145</v>
      </c>
      <c r="F1856" s="401"/>
      <c r="G1856" s="401"/>
    </row>
    <row r="1857" spans="1:7" ht="15">
      <c r="A1857" s="664">
        <v>100898</v>
      </c>
      <c r="B1857" s="663" t="s">
        <v>10766</v>
      </c>
      <c r="C1857" s="663" t="s">
        <v>5</v>
      </c>
      <c r="D1857" s="665" t="s">
        <v>19525</v>
      </c>
      <c r="E1857" s="663" t="s">
        <v>145</v>
      </c>
      <c r="F1857" s="401"/>
      <c r="G1857" s="401"/>
    </row>
    <row r="1858" spans="1:7" ht="15">
      <c r="A1858" s="664">
        <v>100899</v>
      </c>
      <c r="B1858" s="663" t="s">
        <v>10767</v>
      </c>
      <c r="C1858" s="663" t="s">
        <v>5</v>
      </c>
      <c r="D1858" s="665" t="s">
        <v>19526</v>
      </c>
      <c r="E1858" s="663" t="s">
        <v>145</v>
      </c>
      <c r="F1858" s="401"/>
      <c r="G1858" s="401"/>
    </row>
    <row r="1859" spans="1:7" ht="15">
      <c r="A1859" s="664">
        <v>100900</v>
      </c>
      <c r="B1859" s="663" t="s">
        <v>10768</v>
      </c>
      <c r="C1859" s="663" t="s">
        <v>5</v>
      </c>
      <c r="D1859" s="665" t="s">
        <v>19527</v>
      </c>
      <c r="E1859" s="663" t="s">
        <v>145</v>
      </c>
      <c r="F1859" s="401"/>
      <c r="G1859" s="401"/>
    </row>
    <row r="1860" spans="1:7" ht="15">
      <c r="A1860" s="664">
        <v>100929</v>
      </c>
      <c r="B1860" s="663" t="s">
        <v>14509</v>
      </c>
      <c r="C1860" s="663" t="s">
        <v>5</v>
      </c>
      <c r="D1860" s="665" t="s">
        <v>19528</v>
      </c>
      <c r="E1860" s="663" t="s">
        <v>145</v>
      </c>
      <c r="F1860" s="401"/>
      <c r="G1860" s="401"/>
    </row>
    <row r="1861" spans="1:7" ht="15">
      <c r="A1861" s="664">
        <v>100931</v>
      </c>
      <c r="B1861" s="663" t="s">
        <v>14510</v>
      </c>
      <c r="C1861" s="663" t="s">
        <v>5</v>
      </c>
      <c r="D1861" s="665" t="s">
        <v>19529</v>
      </c>
      <c r="E1861" s="663" t="s">
        <v>145</v>
      </c>
      <c r="F1861" s="401"/>
      <c r="G1861" s="401"/>
    </row>
    <row r="1862" spans="1:7" ht="15">
      <c r="A1862" s="664">
        <v>100932</v>
      </c>
      <c r="B1862" s="663" t="s">
        <v>14511</v>
      </c>
      <c r="C1862" s="663" t="s">
        <v>5</v>
      </c>
      <c r="D1862" s="665" t="s">
        <v>19530</v>
      </c>
      <c r="E1862" s="663" t="s">
        <v>145</v>
      </c>
      <c r="F1862" s="401"/>
      <c r="G1862" s="401"/>
    </row>
    <row r="1863" spans="1:7" ht="15">
      <c r="A1863" s="664">
        <v>100933</v>
      </c>
      <c r="B1863" s="663" t="s">
        <v>14512</v>
      </c>
      <c r="C1863" s="663" t="s">
        <v>5</v>
      </c>
      <c r="D1863" s="665" t="s">
        <v>19531</v>
      </c>
      <c r="E1863" s="663" t="s">
        <v>145</v>
      </c>
      <c r="F1863" s="401"/>
      <c r="G1863" s="401"/>
    </row>
    <row r="1864" spans="1:7" ht="15">
      <c r="A1864" s="664">
        <v>100934</v>
      </c>
      <c r="B1864" s="663" t="s">
        <v>14513</v>
      </c>
      <c r="C1864" s="663" t="s">
        <v>5</v>
      </c>
      <c r="D1864" s="665" t="s">
        <v>19532</v>
      </c>
      <c r="E1864" s="663" t="s">
        <v>145</v>
      </c>
      <c r="F1864" s="401"/>
      <c r="G1864" s="401"/>
    </row>
    <row r="1865" spans="1:7" ht="15">
      <c r="A1865" s="664">
        <v>100935</v>
      </c>
      <c r="B1865" s="663" t="s">
        <v>14514</v>
      </c>
      <c r="C1865" s="663" t="s">
        <v>5</v>
      </c>
      <c r="D1865" s="665" t="s">
        <v>19533</v>
      </c>
      <c r="E1865" s="663" t="s">
        <v>145</v>
      </c>
      <c r="F1865" s="401"/>
      <c r="G1865" s="401"/>
    </row>
    <row r="1866" spans="1:7" ht="15">
      <c r="A1866" s="664">
        <v>101173</v>
      </c>
      <c r="B1866" s="663" t="s">
        <v>10769</v>
      </c>
      <c r="C1866" s="663" t="s">
        <v>5</v>
      </c>
      <c r="D1866" s="665" t="s">
        <v>15709</v>
      </c>
      <c r="E1866" s="663" t="s">
        <v>145</v>
      </c>
      <c r="F1866" s="401"/>
      <c r="G1866" s="401"/>
    </row>
    <row r="1867" spans="1:7" ht="15">
      <c r="A1867" s="664">
        <v>101174</v>
      </c>
      <c r="B1867" s="663" t="s">
        <v>10770</v>
      </c>
      <c r="C1867" s="663" t="s">
        <v>5</v>
      </c>
      <c r="D1867" s="665" t="s">
        <v>19534</v>
      </c>
      <c r="E1867" s="663" t="s">
        <v>145</v>
      </c>
      <c r="F1867" s="401"/>
      <c r="G1867" s="401"/>
    </row>
    <row r="1868" spans="1:7" ht="15">
      <c r="A1868" s="664">
        <v>101175</v>
      </c>
      <c r="B1868" s="663" t="s">
        <v>10771</v>
      </c>
      <c r="C1868" s="663" t="s">
        <v>5</v>
      </c>
      <c r="D1868" s="665" t="s">
        <v>19535</v>
      </c>
      <c r="E1868" s="663" t="s">
        <v>145</v>
      </c>
      <c r="F1868" s="401"/>
      <c r="G1868" s="401"/>
    </row>
    <row r="1869" spans="1:7" ht="15">
      <c r="A1869" s="664">
        <v>101176</v>
      </c>
      <c r="B1869" s="663" t="s">
        <v>10772</v>
      </c>
      <c r="C1869" s="663" t="s">
        <v>5</v>
      </c>
      <c r="D1869" s="665" t="s">
        <v>15696</v>
      </c>
      <c r="E1869" s="663" t="s">
        <v>145</v>
      </c>
      <c r="F1869" s="401"/>
      <c r="G1869" s="401"/>
    </row>
    <row r="1870" spans="1:7" ht="15">
      <c r="A1870" s="664">
        <v>102521</v>
      </c>
      <c r="B1870" s="663" t="s">
        <v>14516</v>
      </c>
      <c r="C1870" s="663" t="s">
        <v>58</v>
      </c>
      <c r="D1870" s="665" t="s">
        <v>19536</v>
      </c>
      <c r="E1870" s="663" t="s">
        <v>145</v>
      </c>
      <c r="F1870" s="401"/>
      <c r="G1870" s="401"/>
    </row>
    <row r="1871" spans="1:7" ht="15">
      <c r="A1871" s="664">
        <v>102522</v>
      </c>
      <c r="B1871" s="663" t="s">
        <v>14517</v>
      </c>
      <c r="C1871" s="663" t="s">
        <v>58</v>
      </c>
      <c r="D1871" s="665" t="s">
        <v>19537</v>
      </c>
      <c r="E1871" s="663" t="s">
        <v>145</v>
      </c>
      <c r="F1871" s="401"/>
      <c r="G1871" s="401"/>
    </row>
    <row r="1872" spans="1:7" ht="15">
      <c r="A1872" s="664">
        <v>102523</v>
      </c>
      <c r="B1872" s="663" t="s">
        <v>14518</v>
      </c>
      <c r="C1872" s="663" t="s">
        <v>58</v>
      </c>
      <c r="D1872" s="665" t="s">
        <v>14457</v>
      </c>
      <c r="E1872" s="663" t="s">
        <v>145</v>
      </c>
      <c r="F1872" s="401"/>
      <c r="G1872" s="401"/>
    </row>
    <row r="1873" spans="1:7" ht="15">
      <c r="A1873" s="664">
        <v>95240</v>
      </c>
      <c r="B1873" s="663" t="s">
        <v>14519</v>
      </c>
      <c r="C1873" s="663" t="s">
        <v>112</v>
      </c>
      <c r="D1873" s="665" t="s">
        <v>19538</v>
      </c>
      <c r="E1873" s="663" t="s">
        <v>145</v>
      </c>
      <c r="F1873" s="401"/>
      <c r="G1873" s="401"/>
    </row>
    <row r="1874" spans="1:7" ht="15">
      <c r="A1874" s="664">
        <v>95241</v>
      </c>
      <c r="B1874" s="663" t="s">
        <v>14521</v>
      </c>
      <c r="C1874" s="663" t="s">
        <v>112</v>
      </c>
      <c r="D1874" s="665" t="s">
        <v>15110</v>
      </c>
      <c r="E1874" s="663" t="s">
        <v>145</v>
      </c>
      <c r="F1874" s="401"/>
      <c r="G1874" s="401"/>
    </row>
    <row r="1875" spans="1:7" ht="15">
      <c r="A1875" s="664">
        <v>96616</v>
      </c>
      <c r="B1875" s="663" t="s">
        <v>3259</v>
      </c>
      <c r="C1875" s="663" t="s">
        <v>125</v>
      </c>
      <c r="D1875" s="665" t="s">
        <v>19539</v>
      </c>
      <c r="E1875" s="663" t="s">
        <v>145</v>
      </c>
      <c r="F1875" s="401"/>
      <c r="G1875" s="401"/>
    </row>
    <row r="1876" spans="1:7" ht="15">
      <c r="A1876" s="664">
        <v>96617</v>
      </c>
      <c r="B1876" s="663" t="s">
        <v>3260</v>
      </c>
      <c r="C1876" s="663" t="s">
        <v>112</v>
      </c>
      <c r="D1876" s="665" t="s">
        <v>19540</v>
      </c>
      <c r="E1876" s="663" t="s">
        <v>145</v>
      </c>
      <c r="F1876" s="401"/>
      <c r="G1876" s="401"/>
    </row>
    <row r="1877" spans="1:7" ht="15">
      <c r="A1877" s="664">
        <v>96619</v>
      </c>
      <c r="B1877" s="663" t="s">
        <v>3261</v>
      </c>
      <c r="C1877" s="663" t="s">
        <v>112</v>
      </c>
      <c r="D1877" s="665" t="s">
        <v>19541</v>
      </c>
      <c r="E1877" s="663" t="s">
        <v>145</v>
      </c>
      <c r="F1877" s="401"/>
      <c r="G1877" s="401"/>
    </row>
    <row r="1878" spans="1:7" ht="15">
      <c r="A1878" s="664">
        <v>96620</v>
      </c>
      <c r="B1878" s="663" t="s">
        <v>14523</v>
      </c>
      <c r="C1878" s="663" t="s">
        <v>125</v>
      </c>
      <c r="D1878" s="665" t="s">
        <v>19542</v>
      </c>
      <c r="E1878" s="663" t="s">
        <v>145</v>
      </c>
      <c r="F1878" s="401"/>
      <c r="G1878" s="401"/>
    </row>
    <row r="1879" spans="1:7" ht="15">
      <c r="A1879" s="664">
        <v>96621</v>
      </c>
      <c r="B1879" s="663" t="s">
        <v>3262</v>
      </c>
      <c r="C1879" s="663" t="s">
        <v>125</v>
      </c>
      <c r="D1879" s="665" t="s">
        <v>19543</v>
      </c>
      <c r="E1879" s="663" t="s">
        <v>145</v>
      </c>
      <c r="F1879" s="401"/>
      <c r="G1879" s="401"/>
    </row>
    <row r="1880" spans="1:7" ht="15">
      <c r="A1880" s="664">
        <v>96622</v>
      </c>
      <c r="B1880" s="663" t="s">
        <v>14524</v>
      </c>
      <c r="C1880" s="663" t="s">
        <v>125</v>
      </c>
      <c r="D1880" s="665" t="s">
        <v>19544</v>
      </c>
      <c r="E1880" s="663" t="s">
        <v>145</v>
      </c>
      <c r="F1880" s="401"/>
      <c r="G1880" s="401"/>
    </row>
    <row r="1881" spans="1:7" ht="15">
      <c r="A1881" s="664">
        <v>96623</v>
      </c>
      <c r="B1881" s="663" t="s">
        <v>3263</v>
      </c>
      <c r="C1881" s="663" t="s">
        <v>125</v>
      </c>
      <c r="D1881" s="665" t="s">
        <v>19545</v>
      </c>
      <c r="E1881" s="663" t="s">
        <v>145</v>
      </c>
      <c r="F1881" s="401"/>
      <c r="G1881" s="401"/>
    </row>
    <row r="1882" spans="1:7" ht="15">
      <c r="A1882" s="664">
        <v>96624</v>
      </c>
      <c r="B1882" s="663" t="s">
        <v>14525</v>
      </c>
      <c r="C1882" s="663" t="s">
        <v>125</v>
      </c>
      <c r="D1882" s="665" t="s">
        <v>19546</v>
      </c>
      <c r="E1882" s="663" t="s">
        <v>145</v>
      </c>
      <c r="F1882" s="401"/>
      <c r="G1882" s="401"/>
    </row>
    <row r="1883" spans="1:7" ht="15">
      <c r="A1883" s="664">
        <v>97082</v>
      </c>
      <c r="B1883" s="663" t="s">
        <v>3264</v>
      </c>
      <c r="C1883" s="663" t="s">
        <v>125</v>
      </c>
      <c r="D1883" s="665" t="s">
        <v>17955</v>
      </c>
      <c r="E1883" s="663" t="s">
        <v>145</v>
      </c>
      <c r="F1883" s="401"/>
      <c r="G1883" s="401"/>
    </row>
    <row r="1884" spans="1:7" ht="15">
      <c r="A1884" s="664">
        <v>97083</v>
      </c>
      <c r="B1884" s="663" t="s">
        <v>3265</v>
      </c>
      <c r="C1884" s="663" t="s">
        <v>112</v>
      </c>
      <c r="D1884" s="665" t="s">
        <v>19547</v>
      </c>
      <c r="E1884" s="663" t="s">
        <v>145</v>
      </c>
      <c r="F1884" s="401"/>
      <c r="G1884" s="401"/>
    </row>
    <row r="1885" spans="1:7" ht="15">
      <c r="A1885" s="664">
        <v>97084</v>
      </c>
      <c r="B1885" s="663" t="s">
        <v>3266</v>
      </c>
      <c r="C1885" s="663" t="s">
        <v>112</v>
      </c>
      <c r="D1885" s="665" t="s">
        <v>12846</v>
      </c>
      <c r="E1885" s="663" t="s">
        <v>145</v>
      </c>
      <c r="F1885" s="401"/>
      <c r="G1885" s="401"/>
    </row>
    <row r="1886" spans="1:7" ht="15">
      <c r="A1886" s="664">
        <v>97086</v>
      </c>
      <c r="B1886" s="663" t="s">
        <v>3267</v>
      </c>
      <c r="C1886" s="663" t="s">
        <v>112</v>
      </c>
      <c r="D1886" s="665" t="s">
        <v>19548</v>
      </c>
      <c r="E1886" s="663" t="s">
        <v>145</v>
      </c>
      <c r="F1886" s="401"/>
      <c r="G1886" s="401"/>
    </row>
    <row r="1887" spans="1:7" ht="15">
      <c r="A1887" s="664">
        <v>97087</v>
      </c>
      <c r="B1887" s="663" t="s">
        <v>14527</v>
      </c>
      <c r="C1887" s="663" t="s">
        <v>112</v>
      </c>
      <c r="D1887" s="665" t="s">
        <v>4142</v>
      </c>
      <c r="E1887" s="663" t="s">
        <v>145</v>
      </c>
      <c r="F1887" s="401"/>
      <c r="G1887" s="401"/>
    </row>
    <row r="1888" spans="1:7" ht="15">
      <c r="A1888" s="664">
        <v>97088</v>
      </c>
      <c r="B1888" s="663" t="s">
        <v>14528</v>
      </c>
      <c r="C1888" s="663" t="s">
        <v>57</v>
      </c>
      <c r="D1888" s="665" t="s">
        <v>8952</v>
      </c>
      <c r="E1888" s="663" t="s">
        <v>145</v>
      </c>
      <c r="F1888" s="401"/>
      <c r="G1888" s="401"/>
    </row>
    <row r="1889" spans="1:7" ht="15">
      <c r="A1889" s="664">
        <v>97089</v>
      </c>
      <c r="B1889" s="663" t="s">
        <v>14529</v>
      </c>
      <c r="C1889" s="663" t="s">
        <v>57</v>
      </c>
      <c r="D1889" s="665" t="s">
        <v>16549</v>
      </c>
      <c r="E1889" s="663" t="s">
        <v>145</v>
      </c>
      <c r="F1889" s="401"/>
      <c r="G1889" s="401"/>
    </row>
    <row r="1890" spans="1:7" ht="15">
      <c r="A1890" s="664">
        <v>97090</v>
      </c>
      <c r="B1890" s="663" t="s">
        <v>14530</v>
      </c>
      <c r="C1890" s="663" t="s">
        <v>57</v>
      </c>
      <c r="D1890" s="665" t="s">
        <v>14837</v>
      </c>
      <c r="E1890" s="663" t="s">
        <v>145</v>
      </c>
      <c r="F1890" s="401"/>
      <c r="G1890" s="401"/>
    </row>
    <row r="1891" spans="1:7" ht="15">
      <c r="A1891" s="664">
        <v>97091</v>
      </c>
      <c r="B1891" s="663" t="s">
        <v>14531</v>
      </c>
      <c r="C1891" s="663" t="s">
        <v>57</v>
      </c>
      <c r="D1891" s="665" t="s">
        <v>13967</v>
      </c>
      <c r="E1891" s="663" t="s">
        <v>145</v>
      </c>
      <c r="F1891" s="401"/>
      <c r="G1891" s="401"/>
    </row>
    <row r="1892" spans="1:7" ht="15">
      <c r="A1892" s="664">
        <v>97092</v>
      </c>
      <c r="B1892" s="663" t="s">
        <v>14532</v>
      </c>
      <c r="C1892" s="663" t="s">
        <v>57</v>
      </c>
      <c r="D1892" s="665" t="s">
        <v>19549</v>
      </c>
      <c r="E1892" s="663" t="s">
        <v>145</v>
      </c>
      <c r="F1892" s="401"/>
      <c r="G1892" s="401"/>
    </row>
    <row r="1893" spans="1:7" ht="15">
      <c r="A1893" s="664">
        <v>97093</v>
      </c>
      <c r="B1893" s="663" t="s">
        <v>14533</v>
      </c>
      <c r="C1893" s="663" t="s">
        <v>57</v>
      </c>
      <c r="D1893" s="665" t="s">
        <v>19550</v>
      </c>
      <c r="E1893" s="663" t="s">
        <v>145</v>
      </c>
      <c r="F1893" s="401"/>
      <c r="G1893" s="401"/>
    </row>
    <row r="1894" spans="1:7" ht="15">
      <c r="A1894" s="664">
        <v>97094</v>
      </c>
      <c r="B1894" s="663" t="s">
        <v>3268</v>
      </c>
      <c r="C1894" s="663" t="s">
        <v>125</v>
      </c>
      <c r="D1894" s="665" t="s">
        <v>19551</v>
      </c>
      <c r="E1894" s="663" t="s">
        <v>145</v>
      </c>
      <c r="F1894" s="401"/>
      <c r="G1894" s="401"/>
    </row>
    <row r="1895" spans="1:7" ht="15">
      <c r="A1895" s="664">
        <v>97095</v>
      </c>
      <c r="B1895" s="663" t="s">
        <v>3269</v>
      </c>
      <c r="C1895" s="663" t="s">
        <v>125</v>
      </c>
      <c r="D1895" s="665" t="s">
        <v>19552</v>
      </c>
      <c r="E1895" s="663" t="s">
        <v>145</v>
      </c>
      <c r="F1895" s="401"/>
      <c r="G1895" s="401"/>
    </row>
    <row r="1896" spans="1:7" ht="15">
      <c r="A1896" s="664">
        <v>97096</v>
      </c>
      <c r="B1896" s="663" t="s">
        <v>3270</v>
      </c>
      <c r="C1896" s="663" t="s">
        <v>125</v>
      </c>
      <c r="D1896" s="665" t="s">
        <v>19553</v>
      </c>
      <c r="E1896" s="663" t="s">
        <v>145</v>
      </c>
      <c r="F1896" s="401"/>
      <c r="G1896" s="401"/>
    </row>
    <row r="1897" spans="1:7" ht="15">
      <c r="A1897" s="664">
        <v>97097</v>
      </c>
      <c r="B1897" s="663" t="s">
        <v>10773</v>
      </c>
      <c r="C1897" s="663" t="s">
        <v>112</v>
      </c>
      <c r="D1897" s="665" t="s">
        <v>14756</v>
      </c>
      <c r="E1897" s="663" t="s">
        <v>145</v>
      </c>
      <c r="F1897" s="401"/>
      <c r="G1897" s="401"/>
    </row>
    <row r="1898" spans="1:7" ht="15">
      <c r="A1898" s="664">
        <v>97101</v>
      </c>
      <c r="B1898" s="663" t="s">
        <v>14536</v>
      </c>
      <c r="C1898" s="663" t="s">
        <v>112</v>
      </c>
      <c r="D1898" s="665" t="s">
        <v>19554</v>
      </c>
      <c r="E1898" s="663" t="s">
        <v>145</v>
      </c>
      <c r="F1898" s="401"/>
      <c r="G1898" s="401"/>
    </row>
    <row r="1899" spans="1:7" ht="15">
      <c r="A1899" s="664">
        <v>97102</v>
      </c>
      <c r="B1899" s="663" t="s">
        <v>14537</v>
      </c>
      <c r="C1899" s="663" t="s">
        <v>112</v>
      </c>
      <c r="D1899" s="665" t="s">
        <v>19555</v>
      </c>
      <c r="E1899" s="663" t="s">
        <v>145</v>
      </c>
      <c r="F1899" s="401"/>
      <c r="G1899" s="401"/>
    </row>
    <row r="1900" spans="1:7" ht="15">
      <c r="A1900" s="664">
        <v>97103</v>
      </c>
      <c r="B1900" s="663" t="s">
        <v>14539</v>
      </c>
      <c r="C1900" s="663" t="s">
        <v>112</v>
      </c>
      <c r="D1900" s="665" t="s">
        <v>19556</v>
      </c>
      <c r="E1900" s="663" t="s">
        <v>145</v>
      </c>
      <c r="F1900" s="401"/>
      <c r="G1900" s="401"/>
    </row>
    <row r="1901" spans="1:7" ht="15">
      <c r="A1901" s="664">
        <v>100322</v>
      </c>
      <c r="B1901" s="663" t="s">
        <v>14540</v>
      </c>
      <c r="C1901" s="663" t="s">
        <v>125</v>
      </c>
      <c r="D1901" s="665" t="s">
        <v>19557</v>
      </c>
      <c r="E1901" s="663" t="s">
        <v>145</v>
      </c>
      <c r="F1901" s="401"/>
      <c r="G1901" s="401"/>
    </row>
    <row r="1902" spans="1:7" ht="15">
      <c r="A1902" s="664">
        <v>100323</v>
      </c>
      <c r="B1902" s="663" t="s">
        <v>14541</v>
      </c>
      <c r="C1902" s="663" t="s">
        <v>125</v>
      </c>
      <c r="D1902" s="665" t="s">
        <v>19558</v>
      </c>
      <c r="E1902" s="663" t="s">
        <v>145</v>
      </c>
      <c r="F1902" s="401"/>
      <c r="G1902" s="401"/>
    </row>
    <row r="1903" spans="1:7" ht="15">
      <c r="A1903" s="664">
        <v>100324</v>
      </c>
      <c r="B1903" s="663" t="s">
        <v>14542</v>
      </c>
      <c r="C1903" s="663" t="s">
        <v>125</v>
      </c>
      <c r="D1903" s="665" t="s">
        <v>19559</v>
      </c>
      <c r="E1903" s="663" t="s">
        <v>145</v>
      </c>
      <c r="F1903" s="401"/>
      <c r="G1903" s="401"/>
    </row>
    <row r="1904" spans="1:7" ht="15">
      <c r="A1904" s="664">
        <v>90996</v>
      </c>
      <c r="B1904" s="663" t="s">
        <v>1245</v>
      </c>
      <c r="C1904" s="663" t="s">
        <v>112</v>
      </c>
      <c r="D1904" s="665" t="s">
        <v>15154</v>
      </c>
      <c r="E1904" s="663" t="s">
        <v>145</v>
      </c>
      <c r="F1904" s="401"/>
      <c r="G1904" s="401"/>
    </row>
    <row r="1905" spans="1:7" ht="15">
      <c r="A1905" s="664">
        <v>90997</v>
      </c>
      <c r="B1905" s="663" t="s">
        <v>1246</v>
      </c>
      <c r="C1905" s="663" t="s">
        <v>112</v>
      </c>
      <c r="D1905" s="665" t="s">
        <v>15208</v>
      </c>
      <c r="E1905" s="663" t="s">
        <v>145</v>
      </c>
      <c r="F1905" s="401"/>
      <c r="G1905" s="401"/>
    </row>
    <row r="1906" spans="1:7" ht="15">
      <c r="A1906" s="664">
        <v>90998</v>
      </c>
      <c r="B1906" s="663" t="s">
        <v>1247</v>
      </c>
      <c r="C1906" s="663" t="s">
        <v>112</v>
      </c>
      <c r="D1906" s="665" t="s">
        <v>17340</v>
      </c>
      <c r="E1906" s="663" t="s">
        <v>145</v>
      </c>
      <c r="F1906" s="401"/>
      <c r="G1906" s="401"/>
    </row>
    <row r="1907" spans="1:7" ht="15">
      <c r="A1907" s="664">
        <v>91000</v>
      </c>
      <c r="B1907" s="663" t="s">
        <v>1248</v>
      </c>
      <c r="C1907" s="663" t="s">
        <v>112</v>
      </c>
      <c r="D1907" s="665" t="s">
        <v>18371</v>
      </c>
      <c r="E1907" s="663" t="s">
        <v>145</v>
      </c>
      <c r="F1907" s="401"/>
      <c r="G1907" s="401"/>
    </row>
    <row r="1908" spans="1:7" ht="15">
      <c r="A1908" s="664">
        <v>91002</v>
      </c>
      <c r="B1908" s="663" t="s">
        <v>1249</v>
      </c>
      <c r="C1908" s="663" t="s">
        <v>112</v>
      </c>
      <c r="D1908" s="665" t="s">
        <v>15789</v>
      </c>
      <c r="E1908" s="663" t="s">
        <v>145</v>
      </c>
      <c r="F1908" s="401"/>
      <c r="G1908" s="401"/>
    </row>
    <row r="1909" spans="1:7" ht="15">
      <c r="A1909" s="664">
        <v>91003</v>
      </c>
      <c r="B1909" s="663" t="s">
        <v>1250</v>
      </c>
      <c r="C1909" s="663" t="s">
        <v>112</v>
      </c>
      <c r="D1909" s="665" t="s">
        <v>8906</v>
      </c>
      <c r="E1909" s="663" t="s">
        <v>145</v>
      </c>
      <c r="F1909" s="401"/>
      <c r="G1909" s="401"/>
    </row>
    <row r="1910" spans="1:7" ht="15">
      <c r="A1910" s="664">
        <v>91004</v>
      </c>
      <c r="B1910" s="663" t="s">
        <v>1251</v>
      </c>
      <c r="C1910" s="663" t="s">
        <v>112</v>
      </c>
      <c r="D1910" s="665" t="s">
        <v>14213</v>
      </c>
      <c r="E1910" s="663" t="s">
        <v>145</v>
      </c>
      <c r="F1910" s="401"/>
      <c r="G1910" s="401"/>
    </row>
    <row r="1911" spans="1:7" ht="15">
      <c r="A1911" s="664">
        <v>91005</v>
      </c>
      <c r="B1911" s="663" t="s">
        <v>1252</v>
      </c>
      <c r="C1911" s="663" t="s">
        <v>112</v>
      </c>
      <c r="D1911" s="665" t="s">
        <v>19560</v>
      </c>
      <c r="E1911" s="663" t="s">
        <v>145</v>
      </c>
      <c r="F1911" s="401"/>
      <c r="G1911" s="401"/>
    </row>
    <row r="1912" spans="1:7" ht="15">
      <c r="A1912" s="664">
        <v>91006</v>
      </c>
      <c r="B1912" s="663" t="s">
        <v>1253</v>
      </c>
      <c r="C1912" s="663" t="s">
        <v>112</v>
      </c>
      <c r="D1912" s="665" t="s">
        <v>15837</v>
      </c>
      <c r="E1912" s="663" t="s">
        <v>145</v>
      </c>
      <c r="F1912" s="401"/>
      <c r="G1912" s="401"/>
    </row>
    <row r="1913" spans="1:7" ht="15">
      <c r="A1913" s="664">
        <v>91007</v>
      </c>
      <c r="B1913" s="663" t="s">
        <v>1254</v>
      </c>
      <c r="C1913" s="663" t="s">
        <v>112</v>
      </c>
      <c r="D1913" s="665" t="s">
        <v>4950</v>
      </c>
      <c r="E1913" s="663" t="s">
        <v>145</v>
      </c>
      <c r="F1913" s="401"/>
      <c r="G1913" s="401"/>
    </row>
    <row r="1914" spans="1:7" ht="15">
      <c r="A1914" s="664">
        <v>91008</v>
      </c>
      <c r="B1914" s="663" t="s">
        <v>1255</v>
      </c>
      <c r="C1914" s="663" t="s">
        <v>112</v>
      </c>
      <c r="D1914" s="665" t="s">
        <v>6415</v>
      </c>
      <c r="E1914" s="663" t="s">
        <v>145</v>
      </c>
      <c r="F1914" s="401"/>
      <c r="G1914" s="401"/>
    </row>
    <row r="1915" spans="1:7" ht="15">
      <c r="A1915" s="664">
        <v>92263</v>
      </c>
      <c r="B1915" s="663" t="s">
        <v>10774</v>
      </c>
      <c r="C1915" s="663" t="s">
        <v>112</v>
      </c>
      <c r="D1915" s="665" t="s">
        <v>19561</v>
      </c>
      <c r="E1915" s="663" t="s">
        <v>145</v>
      </c>
      <c r="F1915" s="401"/>
      <c r="G1915" s="401"/>
    </row>
    <row r="1916" spans="1:7" ht="15">
      <c r="A1916" s="664">
        <v>92264</v>
      </c>
      <c r="B1916" s="663" t="s">
        <v>10775</v>
      </c>
      <c r="C1916" s="663" t="s">
        <v>112</v>
      </c>
      <c r="D1916" s="665" t="s">
        <v>16299</v>
      </c>
      <c r="E1916" s="663" t="s">
        <v>145</v>
      </c>
      <c r="F1916" s="401"/>
      <c r="G1916" s="401"/>
    </row>
    <row r="1917" spans="1:7" ht="15">
      <c r="A1917" s="664">
        <v>92265</v>
      </c>
      <c r="B1917" s="663" t="s">
        <v>10776</v>
      </c>
      <c r="C1917" s="663" t="s">
        <v>112</v>
      </c>
      <c r="D1917" s="665" t="s">
        <v>19562</v>
      </c>
      <c r="E1917" s="663" t="s">
        <v>145</v>
      </c>
      <c r="F1917" s="401"/>
      <c r="G1917" s="401"/>
    </row>
    <row r="1918" spans="1:7" ht="15">
      <c r="A1918" s="664">
        <v>92266</v>
      </c>
      <c r="B1918" s="663" t="s">
        <v>10777</v>
      </c>
      <c r="C1918" s="663" t="s">
        <v>112</v>
      </c>
      <c r="D1918" s="665" t="s">
        <v>19563</v>
      </c>
      <c r="E1918" s="663" t="s">
        <v>145</v>
      </c>
      <c r="F1918" s="401"/>
      <c r="G1918" s="401"/>
    </row>
    <row r="1919" spans="1:7" ht="15">
      <c r="A1919" s="664">
        <v>92267</v>
      </c>
      <c r="B1919" s="663" t="s">
        <v>10778</v>
      </c>
      <c r="C1919" s="663" t="s">
        <v>112</v>
      </c>
      <c r="D1919" s="665" t="s">
        <v>19564</v>
      </c>
      <c r="E1919" s="663" t="s">
        <v>145</v>
      </c>
      <c r="F1919" s="401"/>
      <c r="G1919" s="401"/>
    </row>
    <row r="1920" spans="1:7" ht="15">
      <c r="A1920" s="664">
        <v>92268</v>
      </c>
      <c r="B1920" s="663" t="s">
        <v>10779</v>
      </c>
      <c r="C1920" s="663" t="s">
        <v>112</v>
      </c>
      <c r="D1920" s="665" t="s">
        <v>13939</v>
      </c>
      <c r="E1920" s="663" t="s">
        <v>145</v>
      </c>
      <c r="F1920" s="401"/>
      <c r="G1920" s="401"/>
    </row>
    <row r="1921" spans="1:7" ht="15">
      <c r="A1921" s="664">
        <v>92269</v>
      </c>
      <c r="B1921" s="663" t="s">
        <v>10780</v>
      </c>
      <c r="C1921" s="663" t="s">
        <v>112</v>
      </c>
      <c r="D1921" s="665" t="s">
        <v>19565</v>
      </c>
      <c r="E1921" s="663" t="s">
        <v>145</v>
      </c>
      <c r="F1921" s="401"/>
      <c r="G1921" s="401"/>
    </row>
    <row r="1922" spans="1:7" ht="15">
      <c r="A1922" s="664">
        <v>92270</v>
      </c>
      <c r="B1922" s="663" t="s">
        <v>10781</v>
      </c>
      <c r="C1922" s="663" t="s">
        <v>112</v>
      </c>
      <c r="D1922" s="665" t="s">
        <v>19566</v>
      </c>
      <c r="E1922" s="663" t="s">
        <v>145</v>
      </c>
      <c r="F1922" s="401"/>
      <c r="G1922" s="401"/>
    </row>
    <row r="1923" spans="1:7" ht="15">
      <c r="A1923" s="664">
        <v>92271</v>
      </c>
      <c r="B1923" s="663" t="s">
        <v>10782</v>
      </c>
      <c r="C1923" s="663" t="s">
        <v>112</v>
      </c>
      <c r="D1923" s="665" t="s">
        <v>19567</v>
      </c>
      <c r="E1923" s="663" t="s">
        <v>145</v>
      </c>
      <c r="F1923" s="401"/>
      <c r="G1923" s="401"/>
    </row>
    <row r="1924" spans="1:7" ht="15">
      <c r="A1924" s="664">
        <v>92272</v>
      </c>
      <c r="B1924" s="663" t="s">
        <v>10783</v>
      </c>
      <c r="C1924" s="663" t="s">
        <v>5</v>
      </c>
      <c r="D1924" s="665" t="s">
        <v>15701</v>
      </c>
      <c r="E1924" s="663" t="s">
        <v>145</v>
      </c>
      <c r="F1924" s="401"/>
      <c r="G1924" s="401"/>
    </row>
    <row r="1925" spans="1:7" ht="15">
      <c r="A1925" s="664">
        <v>92273</v>
      </c>
      <c r="B1925" s="663" t="s">
        <v>10784</v>
      </c>
      <c r="C1925" s="663" t="s">
        <v>5</v>
      </c>
      <c r="D1925" s="665" t="s">
        <v>12929</v>
      </c>
      <c r="E1925" s="663" t="s">
        <v>145</v>
      </c>
      <c r="F1925" s="401"/>
      <c r="G1925" s="401"/>
    </row>
    <row r="1926" spans="1:7" ht="15">
      <c r="A1926" s="664">
        <v>92409</v>
      </c>
      <c r="B1926" s="663" t="s">
        <v>10785</v>
      </c>
      <c r="C1926" s="663" t="s">
        <v>112</v>
      </c>
      <c r="D1926" s="665" t="s">
        <v>19568</v>
      </c>
      <c r="E1926" s="663" t="s">
        <v>145</v>
      </c>
      <c r="F1926" s="401"/>
      <c r="G1926" s="401"/>
    </row>
    <row r="1927" spans="1:7" ht="15">
      <c r="A1927" s="664">
        <v>92411</v>
      </c>
      <c r="B1927" s="663" t="s">
        <v>10786</v>
      </c>
      <c r="C1927" s="663" t="s">
        <v>112</v>
      </c>
      <c r="D1927" s="665" t="s">
        <v>19569</v>
      </c>
      <c r="E1927" s="663" t="s">
        <v>145</v>
      </c>
      <c r="F1927" s="401"/>
      <c r="G1927" s="401"/>
    </row>
    <row r="1928" spans="1:7" ht="15">
      <c r="A1928" s="664">
        <v>92413</v>
      </c>
      <c r="B1928" s="663" t="s">
        <v>10787</v>
      </c>
      <c r="C1928" s="663" t="s">
        <v>112</v>
      </c>
      <c r="D1928" s="665" t="s">
        <v>19570</v>
      </c>
      <c r="E1928" s="663" t="s">
        <v>145</v>
      </c>
      <c r="F1928" s="401"/>
      <c r="G1928" s="401"/>
    </row>
    <row r="1929" spans="1:7" ht="15">
      <c r="A1929" s="664">
        <v>92415</v>
      </c>
      <c r="B1929" s="663" t="s">
        <v>10788</v>
      </c>
      <c r="C1929" s="663" t="s">
        <v>112</v>
      </c>
      <c r="D1929" s="665" t="s">
        <v>15074</v>
      </c>
      <c r="E1929" s="663" t="s">
        <v>145</v>
      </c>
      <c r="F1929" s="401"/>
      <c r="G1929" s="401"/>
    </row>
    <row r="1930" spans="1:7" ht="15">
      <c r="A1930" s="664">
        <v>92417</v>
      </c>
      <c r="B1930" s="663" t="s">
        <v>10789</v>
      </c>
      <c r="C1930" s="663" t="s">
        <v>112</v>
      </c>
      <c r="D1930" s="665" t="s">
        <v>19571</v>
      </c>
      <c r="E1930" s="663" t="s">
        <v>145</v>
      </c>
      <c r="F1930" s="401"/>
      <c r="G1930" s="401"/>
    </row>
    <row r="1931" spans="1:7" ht="15">
      <c r="A1931" s="664">
        <v>92419</v>
      </c>
      <c r="B1931" s="663" t="s">
        <v>10790</v>
      </c>
      <c r="C1931" s="663" t="s">
        <v>112</v>
      </c>
      <c r="D1931" s="665" t="s">
        <v>19572</v>
      </c>
      <c r="E1931" s="663" t="s">
        <v>145</v>
      </c>
      <c r="F1931" s="401"/>
      <c r="G1931" s="401"/>
    </row>
    <row r="1932" spans="1:7" ht="15">
      <c r="A1932" s="664">
        <v>92421</v>
      </c>
      <c r="B1932" s="663" t="s">
        <v>10791</v>
      </c>
      <c r="C1932" s="663" t="s">
        <v>112</v>
      </c>
      <c r="D1932" s="665" t="s">
        <v>19573</v>
      </c>
      <c r="E1932" s="663" t="s">
        <v>145</v>
      </c>
      <c r="F1932" s="401"/>
      <c r="G1932" s="401"/>
    </row>
    <row r="1933" spans="1:7" ht="15">
      <c r="A1933" s="664">
        <v>92423</v>
      </c>
      <c r="B1933" s="663" t="s">
        <v>10792</v>
      </c>
      <c r="C1933" s="663" t="s">
        <v>112</v>
      </c>
      <c r="D1933" s="665" t="s">
        <v>19574</v>
      </c>
      <c r="E1933" s="663" t="s">
        <v>145</v>
      </c>
      <c r="F1933" s="401"/>
      <c r="G1933" s="401"/>
    </row>
    <row r="1934" spans="1:7" ht="15">
      <c r="A1934" s="664">
        <v>92425</v>
      </c>
      <c r="B1934" s="663" t="s">
        <v>10793</v>
      </c>
      <c r="C1934" s="663" t="s">
        <v>112</v>
      </c>
      <c r="D1934" s="665" t="s">
        <v>19575</v>
      </c>
      <c r="E1934" s="663" t="s">
        <v>145</v>
      </c>
      <c r="F1934" s="401"/>
      <c r="G1934" s="401"/>
    </row>
    <row r="1935" spans="1:7" ht="15">
      <c r="A1935" s="664">
        <v>92427</v>
      </c>
      <c r="B1935" s="663" t="s">
        <v>10794</v>
      </c>
      <c r="C1935" s="663" t="s">
        <v>112</v>
      </c>
      <c r="D1935" s="665" t="s">
        <v>17292</v>
      </c>
      <c r="E1935" s="663" t="s">
        <v>145</v>
      </c>
      <c r="F1935" s="401"/>
      <c r="G1935" s="401"/>
    </row>
    <row r="1936" spans="1:7" ht="15">
      <c r="A1936" s="664">
        <v>92429</v>
      </c>
      <c r="B1936" s="663" t="s">
        <v>10795</v>
      </c>
      <c r="C1936" s="663" t="s">
        <v>112</v>
      </c>
      <c r="D1936" s="665" t="s">
        <v>19576</v>
      </c>
      <c r="E1936" s="663" t="s">
        <v>145</v>
      </c>
      <c r="F1936" s="401"/>
      <c r="G1936" s="401"/>
    </row>
    <row r="1937" spans="1:7" ht="15">
      <c r="A1937" s="664">
        <v>92431</v>
      </c>
      <c r="B1937" s="663" t="s">
        <v>10796</v>
      </c>
      <c r="C1937" s="663" t="s">
        <v>112</v>
      </c>
      <c r="D1937" s="665" t="s">
        <v>14550</v>
      </c>
      <c r="E1937" s="663" t="s">
        <v>145</v>
      </c>
      <c r="F1937" s="401"/>
      <c r="G1937" s="401"/>
    </row>
    <row r="1938" spans="1:7" ht="15">
      <c r="A1938" s="664">
        <v>92433</v>
      </c>
      <c r="B1938" s="663" t="s">
        <v>10797</v>
      </c>
      <c r="C1938" s="663" t="s">
        <v>112</v>
      </c>
      <c r="D1938" s="665" t="s">
        <v>19577</v>
      </c>
      <c r="E1938" s="663" t="s">
        <v>145</v>
      </c>
      <c r="F1938" s="401"/>
      <c r="G1938" s="401"/>
    </row>
    <row r="1939" spans="1:7" ht="15">
      <c r="A1939" s="664">
        <v>92435</v>
      </c>
      <c r="B1939" s="663" t="s">
        <v>10798</v>
      </c>
      <c r="C1939" s="663" t="s">
        <v>112</v>
      </c>
      <c r="D1939" s="665" t="s">
        <v>19578</v>
      </c>
      <c r="E1939" s="663" t="s">
        <v>145</v>
      </c>
      <c r="F1939" s="401"/>
      <c r="G1939" s="401"/>
    </row>
    <row r="1940" spans="1:7" ht="15">
      <c r="A1940" s="664">
        <v>92437</v>
      </c>
      <c r="B1940" s="663" t="s">
        <v>10799</v>
      </c>
      <c r="C1940" s="663" t="s">
        <v>112</v>
      </c>
      <c r="D1940" s="665" t="s">
        <v>19579</v>
      </c>
      <c r="E1940" s="663" t="s">
        <v>145</v>
      </c>
      <c r="F1940" s="401"/>
      <c r="G1940" s="401"/>
    </row>
    <row r="1941" spans="1:7" ht="15">
      <c r="A1941" s="664">
        <v>92439</v>
      </c>
      <c r="B1941" s="663" t="s">
        <v>10800</v>
      </c>
      <c r="C1941" s="663" t="s">
        <v>112</v>
      </c>
      <c r="D1941" s="665" t="s">
        <v>19580</v>
      </c>
      <c r="E1941" s="663" t="s">
        <v>145</v>
      </c>
      <c r="F1941" s="401"/>
      <c r="G1941" s="401"/>
    </row>
    <row r="1942" spans="1:7" ht="15">
      <c r="A1942" s="664">
        <v>92441</v>
      </c>
      <c r="B1942" s="663" t="s">
        <v>10801</v>
      </c>
      <c r="C1942" s="663" t="s">
        <v>112</v>
      </c>
      <c r="D1942" s="665" t="s">
        <v>19581</v>
      </c>
      <c r="E1942" s="663" t="s">
        <v>145</v>
      </c>
      <c r="F1942" s="401"/>
      <c r="G1942" s="401"/>
    </row>
    <row r="1943" spans="1:7" ht="15">
      <c r="A1943" s="664">
        <v>92443</v>
      </c>
      <c r="B1943" s="663" t="s">
        <v>10802</v>
      </c>
      <c r="C1943" s="663" t="s">
        <v>112</v>
      </c>
      <c r="D1943" s="665" t="s">
        <v>19582</v>
      </c>
      <c r="E1943" s="663" t="s">
        <v>145</v>
      </c>
      <c r="F1943" s="401"/>
      <c r="G1943" s="401"/>
    </row>
    <row r="1944" spans="1:7" ht="15">
      <c r="A1944" s="664">
        <v>92445</v>
      </c>
      <c r="B1944" s="663" t="s">
        <v>10803</v>
      </c>
      <c r="C1944" s="663" t="s">
        <v>112</v>
      </c>
      <c r="D1944" s="665" t="s">
        <v>19583</v>
      </c>
      <c r="E1944" s="663" t="s">
        <v>145</v>
      </c>
      <c r="F1944" s="401"/>
      <c r="G1944" s="401"/>
    </row>
    <row r="1945" spans="1:7" ht="15">
      <c r="A1945" s="664">
        <v>92446</v>
      </c>
      <c r="B1945" s="663" t="s">
        <v>10804</v>
      </c>
      <c r="C1945" s="663" t="s">
        <v>112</v>
      </c>
      <c r="D1945" s="665" t="s">
        <v>19584</v>
      </c>
      <c r="E1945" s="663" t="s">
        <v>145</v>
      </c>
      <c r="F1945" s="401"/>
      <c r="G1945" s="401"/>
    </row>
    <row r="1946" spans="1:7" ht="15">
      <c r="A1946" s="664">
        <v>92447</v>
      </c>
      <c r="B1946" s="663" t="s">
        <v>10805</v>
      </c>
      <c r="C1946" s="663" t="s">
        <v>112</v>
      </c>
      <c r="D1946" s="665" t="s">
        <v>19585</v>
      </c>
      <c r="E1946" s="663" t="s">
        <v>145</v>
      </c>
      <c r="F1946" s="401"/>
      <c r="G1946" s="401"/>
    </row>
    <row r="1947" spans="1:7" ht="15">
      <c r="A1947" s="664">
        <v>92448</v>
      </c>
      <c r="B1947" s="663" t="s">
        <v>10806</v>
      </c>
      <c r="C1947" s="663" t="s">
        <v>112</v>
      </c>
      <c r="D1947" s="665" t="s">
        <v>19586</v>
      </c>
      <c r="E1947" s="663" t="s">
        <v>145</v>
      </c>
      <c r="F1947" s="401"/>
      <c r="G1947" s="401"/>
    </row>
    <row r="1948" spans="1:7" ht="15">
      <c r="A1948" s="664">
        <v>92449</v>
      </c>
      <c r="B1948" s="663" t="s">
        <v>10807</v>
      </c>
      <c r="C1948" s="663" t="s">
        <v>112</v>
      </c>
      <c r="D1948" s="665" t="s">
        <v>19587</v>
      </c>
      <c r="E1948" s="663" t="s">
        <v>145</v>
      </c>
      <c r="F1948" s="401"/>
      <c r="G1948" s="401"/>
    </row>
    <row r="1949" spans="1:7" ht="15">
      <c r="A1949" s="664">
        <v>92450</v>
      </c>
      <c r="B1949" s="663" t="s">
        <v>10808</v>
      </c>
      <c r="C1949" s="663" t="s">
        <v>112</v>
      </c>
      <c r="D1949" s="665" t="s">
        <v>19588</v>
      </c>
      <c r="E1949" s="663" t="s">
        <v>145</v>
      </c>
      <c r="F1949" s="401"/>
      <c r="G1949" s="401"/>
    </row>
    <row r="1950" spans="1:7" ht="15">
      <c r="A1950" s="664">
        <v>92451</v>
      </c>
      <c r="B1950" s="663" t="s">
        <v>10809</v>
      </c>
      <c r="C1950" s="663" t="s">
        <v>112</v>
      </c>
      <c r="D1950" s="665" t="s">
        <v>19589</v>
      </c>
      <c r="E1950" s="663" t="s">
        <v>145</v>
      </c>
      <c r="F1950" s="401"/>
      <c r="G1950" s="401"/>
    </row>
    <row r="1951" spans="1:7" ht="15">
      <c r="A1951" s="664">
        <v>92452</v>
      </c>
      <c r="B1951" s="663" t="s">
        <v>10810</v>
      </c>
      <c r="C1951" s="663" t="s">
        <v>112</v>
      </c>
      <c r="D1951" s="665" t="s">
        <v>19590</v>
      </c>
      <c r="E1951" s="663" t="s">
        <v>145</v>
      </c>
      <c r="F1951" s="401"/>
      <c r="G1951" s="401"/>
    </row>
    <row r="1952" spans="1:7" ht="15">
      <c r="A1952" s="664">
        <v>92453</v>
      </c>
      <c r="B1952" s="663" t="s">
        <v>10811</v>
      </c>
      <c r="C1952" s="663" t="s">
        <v>112</v>
      </c>
      <c r="D1952" s="665" t="s">
        <v>19591</v>
      </c>
      <c r="E1952" s="663" t="s">
        <v>145</v>
      </c>
      <c r="F1952" s="401"/>
      <c r="G1952" s="401"/>
    </row>
    <row r="1953" spans="1:7" ht="15">
      <c r="A1953" s="664">
        <v>92454</v>
      </c>
      <c r="B1953" s="663" t="s">
        <v>10812</v>
      </c>
      <c r="C1953" s="663" t="s">
        <v>112</v>
      </c>
      <c r="D1953" s="665" t="s">
        <v>19592</v>
      </c>
      <c r="E1953" s="663" t="s">
        <v>145</v>
      </c>
      <c r="F1953" s="401"/>
      <c r="G1953" s="401"/>
    </row>
    <row r="1954" spans="1:7" ht="15">
      <c r="A1954" s="664">
        <v>92455</v>
      </c>
      <c r="B1954" s="663" t="s">
        <v>10813</v>
      </c>
      <c r="C1954" s="663" t="s">
        <v>112</v>
      </c>
      <c r="D1954" s="665" t="s">
        <v>19593</v>
      </c>
      <c r="E1954" s="663" t="s">
        <v>145</v>
      </c>
      <c r="F1954" s="401"/>
      <c r="G1954" s="401"/>
    </row>
    <row r="1955" spans="1:7" ht="15">
      <c r="A1955" s="664">
        <v>92456</v>
      </c>
      <c r="B1955" s="663" t="s">
        <v>10814</v>
      </c>
      <c r="C1955" s="663" t="s">
        <v>112</v>
      </c>
      <c r="D1955" s="665" t="s">
        <v>19594</v>
      </c>
      <c r="E1955" s="663" t="s">
        <v>145</v>
      </c>
      <c r="F1955" s="401"/>
      <c r="G1955" s="401"/>
    </row>
    <row r="1956" spans="1:7" ht="15">
      <c r="A1956" s="664">
        <v>92457</v>
      </c>
      <c r="B1956" s="663" t="s">
        <v>10815</v>
      </c>
      <c r="C1956" s="663" t="s">
        <v>112</v>
      </c>
      <c r="D1956" s="665" t="s">
        <v>19595</v>
      </c>
      <c r="E1956" s="663" t="s">
        <v>145</v>
      </c>
      <c r="F1956" s="401"/>
      <c r="G1956" s="401"/>
    </row>
    <row r="1957" spans="1:7" ht="15">
      <c r="A1957" s="664">
        <v>92458</v>
      </c>
      <c r="B1957" s="663" t="s">
        <v>204</v>
      </c>
      <c r="C1957" s="663" t="s">
        <v>112</v>
      </c>
      <c r="D1957" s="665" t="s">
        <v>19596</v>
      </c>
      <c r="E1957" s="663" t="s">
        <v>145</v>
      </c>
      <c r="F1957" s="401"/>
      <c r="G1957" s="401"/>
    </row>
    <row r="1958" spans="1:7" ht="15">
      <c r="A1958" s="664">
        <v>92459</v>
      </c>
      <c r="B1958" s="663" t="s">
        <v>10816</v>
      </c>
      <c r="C1958" s="663" t="s">
        <v>112</v>
      </c>
      <c r="D1958" s="665" t="s">
        <v>19597</v>
      </c>
      <c r="E1958" s="663" t="s">
        <v>145</v>
      </c>
      <c r="F1958" s="401"/>
      <c r="G1958" s="401"/>
    </row>
    <row r="1959" spans="1:7" ht="15">
      <c r="A1959" s="664">
        <v>92460</v>
      </c>
      <c r="B1959" s="663" t="s">
        <v>10817</v>
      </c>
      <c r="C1959" s="663" t="s">
        <v>112</v>
      </c>
      <c r="D1959" s="665" t="s">
        <v>19598</v>
      </c>
      <c r="E1959" s="663" t="s">
        <v>145</v>
      </c>
      <c r="F1959" s="401"/>
      <c r="G1959" s="401"/>
    </row>
    <row r="1960" spans="1:7" ht="15">
      <c r="A1960" s="664">
        <v>92461</v>
      </c>
      <c r="B1960" s="663" t="s">
        <v>10818</v>
      </c>
      <c r="C1960" s="663" t="s">
        <v>112</v>
      </c>
      <c r="D1960" s="665" t="s">
        <v>19599</v>
      </c>
      <c r="E1960" s="663" t="s">
        <v>145</v>
      </c>
      <c r="F1960" s="401"/>
      <c r="G1960" s="401"/>
    </row>
    <row r="1961" spans="1:7" ht="15">
      <c r="A1961" s="664">
        <v>92462</v>
      </c>
      <c r="B1961" s="663" t="s">
        <v>10819</v>
      </c>
      <c r="C1961" s="663" t="s">
        <v>112</v>
      </c>
      <c r="D1961" s="665" t="s">
        <v>19600</v>
      </c>
      <c r="E1961" s="663" t="s">
        <v>145</v>
      </c>
      <c r="F1961" s="401"/>
      <c r="G1961" s="401"/>
    </row>
    <row r="1962" spans="1:7" ht="15">
      <c r="A1962" s="664">
        <v>92463</v>
      </c>
      <c r="B1962" s="663" t="s">
        <v>10820</v>
      </c>
      <c r="C1962" s="663" t="s">
        <v>112</v>
      </c>
      <c r="D1962" s="665" t="s">
        <v>13888</v>
      </c>
      <c r="E1962" s="663" t="s">
        <v>145</v>
      </c>
      <c r="F1962" s="401"/>
      <c r="G1962" s="401"/>
    </row>
    <row r="1963" spans="1:7" ht="15">
      <c r="A1963" s="664">
        <v>92464</v>
      </c>
      <c r="B1963" s="663" t="s">
        <v>10821</v>
      </c>
      <c r="C1963" s="663" t="s">
        <v>112</v>
      </c>
      <c r="D1963" s="665" t="s">
        <v>19601</v>
      </c>
      <c r="E1963" s="663" t="s">
        <v>145</v>
      </c>
      <c r="F1963" s="401"/>
      <c r="G1963" s="401"/>
    </row>
    <row r="1964" spans="1:7" ht="15">
      <c r="A1964" s="664">
        <v>92465</v>
      </c>
      <c r="B1964" s="663" t="s">
        <v>10822</v>
      </c>
      <c r="C1964" s="663" t="s">
        <v>112</v>
      </c>
      <c r="D1964" s="665" t="s">
        <v>19602</v>
      </c>
      <c r="E1964" s="663" t="s">
        <v>145</v>
      </c>
      <c r="F1964" s="401"/>
      <c r="G1964" s="401"/>
    </row>
    <row r="1965" spans="1:7" ht="15">
      <c r="A1965" s="664">
        <v>92466</v>
      </c>
      <c r="B1965" s="663" t="s">
        <v>10823</v>
      </c>
      <c r="C1965" s="663" t="s">
        <v>112</v>
      </c>
      <c r="D1965" s="665" t="s">
        <v>19603</v>
      </c>
      <c r="E1965" s="663" t="s">
        <v>145</v>
      </c>
      <c r="F1965" s="401"/>
      <c r="G1965" s="401"/>
    </row>
    <row r="1966" spans="1:7" ht="15">
      <c r="A1966" s="664">
        <v>92467</v>
      </c>
      <c r="B1966" s="663" t="s">
        <v>10824</v>
      </c>
      <c r="C1966" s="663" t="s">
        <v>112</v>
      </c>
      <c r="D1966" s="665" t="s">
        <v>16304</v>
      </c>
      <c r="E1966" s="663" t="s">
        <v>145</v>
      </c>
      <c r="F1966" s="401"/>
      <c r="G1966" s="401"/>
    </row>
    <row r="1967" spans="1:7" ht="15">
      <c r="A1967" s="664">
        <v>92468</v>
      </c>
      <c r="B1967" s="663" t="s">
        <v>10825</v>
      </c>
      <c r="C1967" s="663" t="s">
        <v>112</v>
      </c>
      <c r="D1967" s="665" t="s">
        <v>17801</v>
      </c>
      <c r="E1967" s="663" t="s">
        <v>145</v>
      </c>
      <c r="F1967" s="401"/>
      <c r="G1967" s="401"/>
    </row>
    <row r="1968" spans="1:7" ht="15">
      <c r="A1968" s="664">
        <v>92469</v>
      </c>
      <c r="B1968" s="663" t="s">
        <v>10826</v>
      </c>
      <c r="C1968" s="663" t="s">
        <v>112</v>
      </c>
      <c r="D1968" s="665" t="s">
        <v>19604</v>
      </c>
      <c r="E1968" s="663" t="s">
        <v>145</v>
      </c>
      <c r="F1968" s="401"/>
      <c r="G1968" s="401"/>
    </row>
    <row r="1969" spans="1:7" ht="15">
      <c r="A1969" s="664">
        <v>92470</v>
      </c>
      <c r="B1969" s="663" t="s">
        <v>10827</v>
      </c>
      <c r="C1969" s="663" t="s">
        <v>112</v>
      </c>
      <c r="D1969" s="665" t="s">
        <v>19605</v>
      </c>
      <c r="E1969" s="663" t="s">
        <v>145</v>
      </c>
      <c r="F1969" s="401"/>
      <c r="G1969" s="401"/>
    </row>
    <row r="1970" spans="1:7" ht="15">
      <c r="A1970" s="664">
        <v>92471</v>
      </c>
      <c r="B1970" s="663" t="s">
        <v>10828</v>
      </c>
      <c r="C1970" s="663" t="s">
        <v>112</v>
      </c>
      <c r="D1970" s="665" t="s">
        <v>19606</v>
      </c>
      <c r="E1970" s="663" t="s">
        <v>145</v>
      </c>
      <c r="F1970" s="401"/>
      <c r="G1970" s="401"/>
    </row>
    <row r="1971" spans="1:7" ht="15">
      <c r="A1971" s="664">
        <v>92472</v>
      </c>
      <c r="B1971" s="663" t="s">
        <v>10829</v>
      </c>
      <c r="C1971" s="663" t="s">
        <v>112</v>
      </c>
      <c r="D1971" s="665" t="s">
        <v>19607</v>
      </c>
      <c r="E1971" s="663" t="s">
        <v>145</v>
      </c>
      <c r="F1971" s="401"/>
      <c r="G1971" s="401"/>
    </row>
    <row r="1972" spans="1:7" ht="15">
      <c r="A1972" s="664">
        <v>92473</v>
      </c>
      <c r="B1972" s="663" t="s">
        <v>10830</v>
      </c>
      <c r="C1972" s="663" t="s">
        <v>112</v>
      </c>
      <c r="D1972" s="665" t="s">
        <v>19608</v>
      </c>
      <c r="E1972" s="663" t="s">
        <v>145</v>
      </c>
      <c r="F1972" s="401"/>
      <c r="G1972" s="401"/>
    </row>
    <row r="1973" spans="1:7" ht="15">
      <c r="A1973" s="664">
        <v>92474</v>
      </c>
      <c r="B1973" s="663" t="s">
        <v>10831</v>
      </c>
      <c r="C1973" s="663" t="s">
        <v>112</v>
      </c>
      <c r="D1973" s="665" t="s">
        <v>19609</v>
      </c>
      <c r="E1973" s="663" t="s">
        <v>145</v>
      </c>
      <c r="F1973" s="401"/>
      <c r="G1973" s="401"/>
    </row>
    <row r="1974" spans="1:7" ht="15">
      <c r="A1974" s="664">
        <v>92475</v>
      </c>
      <c r="B1974" s="663" t="s">
        <v>10832</v>
      </c>
      <c r="C1974" s="663" t="s">
        <v>112</v>
      </c>
      <c r="D1974" s="665" t="s">
        <v>19610</v>
      </c>
      <c r="E1974" s="663" t="s">
        <v>145</v>
      </c>
      <c r="F1974" s="401"/>
      <c r="G1974" s="401"/>
    </row>
    <row r="1975" spans="1:7" ht="15">
      <c r="A1975" s="664">
        <v>92476</v>
      </c>
      <c r="B1975" s="663" t="s">
        <v>10833</v>
      </c>
      <c r="C1975" s="663" t="s">
        <v>112</v>
      </c>
      <c r="D1975" s="665" t="s">
        <v>19611</v>
      </c>
      <c r="E1975" s="663" t="s">
        <v>145</v>
      </c>
      <c r="F1975" s="401"/>
      <c r="G1975" s="401"/>
    </row>
    <row r="1976" spans="1:7" ht="15">
      <c r="A1976" s="664">
        <v>92477</v>
      </c>
      <c r="B1976" s="663" t="s">
        <v>10834</v>
      </c>
      <c r="C1976" s="663" t="s">
        <v>112</v>
      </c>
      <c r="D1976" s="665" t="s">
        <v>19612</v>
      </c>
      <c r="E1976" s="663" t="s">
        <v>145</v>
      </c>
      <c r="F1976" s="401"/>
      <c r="G1976" s="401"/>
    </row>
    <row r="1977" spans="1:7" ht="15">
      <c r="A1977" s="664">
        <v>92478</v>
      </c>
      <c r="B1977" s="663" t="s">
        <v>10835</v>
      </c>
      <c r="C1977" s="663" t="s">
        <v>112</v>
      </c>
      <c r="D1977" s="665" t="s">
        <v>19613</v>
      </c>
      <c r="E1977" s="663" t="s">
        <v>145</v>
      </c>
      <c r="F1977" s="401"/>
      <c r="G1977" s="401"/>
    </row>
    <row r="1978" spans="1:7" ht="15">
      <c r="A1978" s="664">
        <v>92479</v>
      </c>
      <c r="B1978" s="663" t="s">
        <v>10836</v>
      </c>
      <c r="C1978" s="663" t="s">
        <v>112</v>
      </c>
      <c r="D1978" s="665" t="s">
        <v>15796</v>
      </c>
      <c r="E1978" s="663" t="s">
        <v>145</v>
      </c>
      <c r="F1978" s="401"/>
      <c r="G1978" s="401"/>
    </row>
    <row r="1979" spans="1:7" ht="15">
      <c r="A1979" s="664">
        <v>92480</v>
      </c>
      <c r="B1979" s="663" t="s">
        <v>10837</v>
      </c>
      <c r="C1979" s="663" t="s">
        <v>112</v>
      </c>
      <c r="D1979" s="665" t="s">
        <v>19614</v>
      </c>
      <c r="E1979" s="663" t="s">
        <v>145</v>
      </c>
      <c r="F1979" s="401"/>
      <c r="G1979" s="401"/>
    </row>
    <row r="1980" spans="1:7" ht="15">
      <c r="A1980" s="664">
        <v>92482</v>
      </c>
      <c r="B1980" s="663" t="s">
        <v>10838</v>
      </c>
      <c r="C1980" s="663" t="s">
        <v>112</v>
      </c>
      <c r="D1980" s="665" t="s">
        <v>19615</v>
      </c>
      <c r="E1980" s="663" t="s">
        <v>145</v>
      </c>
      <c r="F1980" s="401"/>
      <c r="G1980" s="401"/>
    </row>
    <row r="1981" spans="1:7" ht="15">
      <c r="A1981" s="664">
        <v>92484</v>
      </c>
      <c r="B1981" s="663" t="s">
        <v>10839</v>
      </c>
      <c r="C1981" s="663" t="s">
        <v>112</v>
      </c>
      <c r="D1981" s="665" t="s">
        <v>19616</v>
      </c>
      <c r="E1981" s="663" t="s">
        <v>145</v>
      </c>
      <c r="F1981" s="401"/>
      <c r="G1981" s="401"/>
    </row>
    <row r="1982" spans="1:7" ht="15">
      <c r="A1982" s="664">
        <v>92486</v>
      </c>
      <c r="B1982" s="663" t="s">
        <v>10840</v>
      </c>
      <c r="C1982" s="663" t="s">
        <v>112</v>
      </c>
      <c r="D1982" s="665" t="s">
        <v>19617</v>
      </c>
      <c r="E1982" s="663" t="s">
        <v>145</v>
      </c>
      <c r="F1982" s="401"/>
      <c r="G1982" s="401"/>
    </row>
    <row r="1983" spans="1:7" ht="15">
      <c r="A1983" s="664">
        <v>92488</v>
      </c>
      <c r="B1983" s="663" t="s">
        <v>10841</v>
      </c>
      <c r="C1983" s="663" t="s">
        <v>112</v>
      </c>
      <c r="D1983" s="665" t="s">
        <v>19618</v>
      </c>
      <c r="E1983" s="663" t="s">
        <v>145</v>
      </c>
      <c r="F1983" s="401"/>
      <c r="G1983" s="401"/>
    </row>
    <row r="1984" spans="1:7" ht="15">
      <c r="A1984" s="664">
        <v>92490</v>
      </c>
      <c r="B1984" s="663" t="s">
        <v>10842</v>
      </c>
      <c r="C1984" s="663" t="s">
        <v>112</v>
      </c>
      <c r="D1984" s="665" t="s">
        <v>19619</v>
      </c>
      <c r="E1984" s="663" t="s">
        <v>145</v>
      </c>
      <c r="F1984" s="401"/>
      <c r="G1984" s="401"/>
    </row>
    <row r="1985" spans="1:7" ht="15">
      <c r="A1985" s="664">
        <v>92492</v>
      </c>
      <c r="B1985" s="663" t="s">
        <v>10843</v>
      </c>
      <c r="C1985" s="663" t="s">
        <v>112</v>
      </c>
      <c r="D1985" s="665" t="s">
        <v>19620</v>
      </c>
      <c r="E1985" s="663" t="s">
        <v>145</v>
      </c>
      <c r="F1985" s="401"/>
      <c r="G1985" s="401"/>
    </row>
    <row r="1986" spans="1:7" ht="15">
      <c r="A1986" s="664">
        <v>92494</v>
      </c>
      <c r="B1986" s="663" t="s">
        <v>10844</v>
      </c>
      <c r="C1986" s="663" t="s">
        <v>112</v>
      </c>
      <c r="D1986" s="665" t="s">
        <v>19621</v>
      </c>
      <c r="E1986" s="663" t="s">
        <v>145</v>
      </c>
      <c r="F1986" s="401"/>
      <c r="G1986" s="401"/>
    </row>
    <row r="1987" spans="1:7" ht="15">
      <c r="A1987" s="664">
        <v>92496</v>
      </c>
      <c r="B1987" s="663" t="s">
        <v>10845</v>
      </c>
      <c r="C1987" s="663" t="s">
        <v>112</v>
      </c>
      <c r="D1987" s="665" t="s">
        <v>19622</v>
      </c>
      <c r="E1987" s="663" t="s">
        <v>145</v>
      </c>
      <c r="F1987" s="401"/>
      <c r="G1987" s="401"/>
    </row>
    <row r="1988" spans="1:7" ht="15">
      <c r="A1988" s="664">
        <v>92498</v>
      </c>
      <c r="B1988" s="663" t="s">
        <v>10846</v>
      </c>
      <c r="C1988" s="663" t="s">
        <v>112</v>
      </c>
      <c r="D1988" s="665" t="s">
        <v>13406</v>
      </c>
      <c r="E1988" s="663" t="s">
        <v>145</v>
      </c>
      <c r="F1988" s="401"/>
      <c r="G1988" s="401"/>
    </row>
    <row r="1989" spans="1:7" ht="15">
      <c r="A1989" s="664">
        <v>92500</v>
      </c>
      <c r="B1989" s="663" t="s">
        <v>10847</v>
      </c>
      <c r="C1989" s="663" t="s">
        <v>112</v>
      </c>
      <c r="D1989" s="665" t="s">
        <v>19623</v>
      </c>
      <c r="E1989" s="663" t="s">
        <v>145</v>
      </c>
      <c r="F1989" s="401"/>
      <c r="G1989" s="401"/>
    </row>
    <row r="1990" spans="1:7" ht="15">
      <c r="A1990" s="664">
        <v>92502</v>
      </c>
      <c r="B1990" s="663" t="s">
        <v>10848</v>
      </c>
      <c r="C1990" s="663" t="s">
        <v>112</v>
      </c>
      <c r="D1990" s="665" t="s">
        <v>19624</v>
      </c>
      <c r="E1990" s="663" t="s">
        <v>145</v>
      </c>
      <c r="F1990" s="401"/>
      <c r="G1990" s="401"/>
    </row>
    <row r="1991" spans="1:7" ht="15">
      <c r="A1991" s="664">
        <v>92504</v>
      </c>
      <c r="B1991" s="663" t="s">
        <v>10849</v>
      </c>
      <c r="C1991" s="663" t="s">
        <v>112</v>
      </c>
      <c r="D1991" s="665" t="s">
        <v>19625</v>
      </c>
      <c r="E1991" s="663" t="s">
        <v>145</v>
      </c>
      <c r="F1991" s="401"/>
      <c r="G1991" s="401"/>
    </row>
    <row r="1992" spans="1:7" ht="15">
      <c r="A1992" s="664">
        <v>92506</v>
      </c>
      <c r="B1992" s="663" t="s">
        <v>10850</v>
      </c>
      <c r="C1992" s="663" t="s">
        <v>112</v>
      </c>
      <c r="D1992" s="665" t="s">
        <v>18706</v>
      </c>
      <c r="E1992" s="663" t="s">
        <v>145</v>
      </c>
      <c r="F1992" s="401"/>
      <c r="G1992" s="401"/>
    </row>
    <row r="1993" spans="1:7" ht="15">
      <c r="A1993" s="664">
        <v>92508</v>
      </c>
      <c r="B1993" s="663" t="s">
        <v>10851</v>
      </c>
      <c r="C1993" s="663" t="s">
        <v>112</v>
      </c>
      <c r="D1993" s="665" t="s">
        <v>17159</v>
      </c>
      <c r="E1993" s="663" t="s">
        <v>145</v>
      </c>
      <c r="F1993" s="401"/>
      <c r="G1993" s="401"/>
    </row>
    <row r="1994" spans="1:7" ht="15">
      <c r="A1994" s="664">
        <v>92510</v>
      </c>
      <c r="B1994" s="663" t="s">
        <v>10852</v>
      </c>
      <c r="C1994" s="663" t="s">
        <v>112</v>
      </c>
      <c r="D1994" s="665" t="s">
        <v>16542</v>
      </c>
      <c r="E1994" s="663" t="s">
        <v>145</v>
      </c>
      <c r="F1994" s="401"/>
      <c r="G1994" s="401"/>
    </row>
    <row r="1995" spans="1:7" ht="15">
      <c r="A1995" s="664">
        <v>92512</v>
      </c>
      <c r="B1995" s="663" t="s">
        <v>10853</v>
      </c>
      <c r="C1995" s="663" t="s">
        <v>112</v>
      </c>
      <c r="D1995" s="665" t="s">
        <v>19626</v>
      </c>
      <c r="E1995" s="663" t="s">
        <v>145</v>
      </c>
      <c r="F1995" s="401"/>
      <c r="G1995" s="401"/>
    </row>
    <row r="1996" spans="1:7" ht="15">
      <c r="A1996" s="664">
        <v>92514</v>
      </c>
      <c r="B1996" s="663" t="s">
        <v>10854</v>
      </c>
      <c r="C1996" s="663" t="s">
        <v>112</v>
      </c>
      <c r="D1996" s="665" t="s">
        <v>17731</v>
      </c>
      <c r="E1996" s="663" t="s">
        <v>145</v>
      </c>
      <c r="F1996" s="401"/>
      <c r="G1996" s="401"/>
    </row>
    <row r="1997" spans="1:7" ht="15">
      <c r="A1997" s="664">
        <v>92515</v>
      </c>
      <c r="B1997" s="663" t="s">
        <v>10855</v>
      </c>
      <c r="C1997" s="663" t="s">
        <v>112</v>
      </c>
      <c r="D1997" s="665" t="s">
        <v>14911</v>
      </c>
      <c r="E1997" s="663" t="s">
        <v>145</v>
      </c>
      <c r="F1997" s="401"/>
      <c r="G1997" s="401"/>
    </row>
    <row r="1998" spans="1:7" ht="15">
      <c r="A1998" s="664">
        <v>92518</v>
      </c>
      <c r="B1998" s="663" t="s">
        <v>10856</v>
      </c>
      <c r="C1998" s="663" t="s">
        <v>112</v>
      </c>
      <c r="D1998" s="665" t="s">
        <v>15729</v>
      </c>
      <c r="E1998" s="663" t="s">
        <v>145</v>
      </c>
      <c r="F1998" s="401"/>
      <c r="G1998" s="401"/>
    </row>
    <row r="1999" spans="1:7" ht="15">
      <c r="A1999" s="664">
        <v>92520</v>
      </c>
      <c r="B1999" s="663" t="s">
        <v>10857</v>
      </c>
      <c r="C1999" s="663" t="s">
        <v>112</v>
      </c>
      <c r="D1999" s="665" t="s">
        <v>15139</v>
      </c>
      <c r="E1999" s="663" t="s">
        <v>145</v>
      </c>
      <c r="F1999" s="401"/>
      <c r="G1999" s="401"/>
    </row>
    <row r="2000" spans="1:7" ht="15">
      <c r="A2000" s="664">
        <v>92522</v>
      </c>
      <c r="B2000" s="663" t="s">
        <v>10858</v>
      </c>
      <c r="C2000" s="663" t="s">
        <v>112</v>
      </c>
      <c r="D2000" s="665" t="s">
        <v>6830</v>
      </c>
      <c r="E2000" s="663" t="s">
        <v>145</v>
      </c>
      <c r="F2000" s="401"/>
      <c r="G2000" s="401"/>
    </row>
    <row r="2001" spans="1:7" ht="15">
      <c r="A2001" s="664">
        <v>92524</v>
      </c>
      <c r="B2001" s="663" t="s">
        <v>10859</v>
      </c>
      <c r="C2001" s="663" t="s">
        <v>112</v>
      </c>
      <c r="D2001" s="665" t="s">
        <v>15797</v>
      </c>
      <c r="E2001" s="663" t="s">
        <v>145</v>
      </c>
      <c r="F2001" s="401"/>
      <c r="G2001" s="401"/>
    </row>
    <row r="2002" spans="1:7" ht="15">
      <c r="A2002" s="664">
        <v>92526</v>
      </c>
      <c r="B2002" s="663" t="s">
        <v>10860</v>
      </c>
      <c r="C2002" s="663" t="s">
        <v>112</v>
      </c>
      <c r="D2002" s="665" t="s">
        <v>14435</v>
      </c>
      <c r="E2002" s="663" t="s">
        <v>145</v>
      </c>
      <c r="F2002" s="401"/>
      <c r="G2002" s="401"/>
    </row>
    <row r="2003" spans="1:7" ht="15">
      <c r="A2003" s="664">
        <v>92528</v>
      </c>
      <c r="B2003" s="663" t="s">
        <v>10861</v>
      </c>
      <c r="C2003" s="663" t="s">
        <v>112</v>
      </c>
      <c r="D2003" s="665" t="s">
        <v>19627</v>
      </c>
      <c r="E2003" s="663" t="s">
        <v>145</v>
      </c>
      <c r="F2003" s="401"/>
      <c r="G2003" s="401"/>
    </row>
    <row r="2004" spans="1:7" ht="15">
      <c r="A2004" s="664">
        <v>92530</v>
      </c>
      <c r="B2004" s="663" t="s">
        <v>10862</v>
      </c>
      <c r="C2004" s="663" t="s">
        <v>112</v>
      </c>
      <c r="D2004" s="665" t="s">
        <v>13930</v>
      </c>
      <c r="E2004" s="663" t="s">
        <v>145</v>
      </c>
      <c r="F2004" s="401"/>
      <c r="G2004" s="401"/>
    </row>
    <row r="2005" spans="1:7" ht="15">
      <c r="A2005" s="664">
        <v>92532</v>
      </c>
      <c r="B2005" s="663" t="s">
        <v>10863</v>
      </c>
      <c r="C2005" s="663" t="s">
        <v>112</v>
      </c>
      <c r="D2005" s="665" t="s">
        <v>15117</v>
      </c>
      <c r="E2005" s="663" t="s">
        <v>145</v>
      </c>
      <c r="F2005" s="401"/>
      <c r="G2005" s="401"/>
    </row>
    <row r="2006" spans="1:7" ht="15">
      <c r="A2006" s="664">
        <v>92534</v>
      </c>
      <c r="B2006" s="663" t="s">
        <v>10864</v>
      </c>
      <c r="C2006" s="663" t="s">
        <v>112</v>
      </c>
      <c r="D2006" s="665" t="s">
        <v>18958</v>
      </c>
      <c r="E2006" s="663" t="s">
        <v>145</v>
      </c>
      <c r="F2006" s="401"/>
      <c r="G2006" s="401"/>
    </row>
    <row r="2007" spans="1:7" ht="15">
      <c r="A2007" s="664">
        <v>92536</v>
      </c>
      <c r="B2007" s="663" t="s">
        <v>10865</v>
      </c>
      <c r="C2007" s="663" t="s">
        <v>112</v>
      </c>
      <c r="D2007" s="665" t="s">
        <v>19628</v>
      </c>
      <c r="E2007" s="663" t="s">
        <v>145</v>
      </c>
      <c r="F2007" s="401"/>
      <c r="G2007" s="401"/>
    </row>
    <row r="2008" spans="1:7" ht="15">
      <c r="A2008" s="664">
        <v>92538</v>
      </c>
      <c r="B2008" s="663" t="s">
        <v>10866</v>
      </c>
      <c r="C2008" s="663" t="s">
        <v>112</v>
      </c>
      <c r="D2008" s="665" t="s">
        <v>18962</v>
      </c>
      <c r="E2008" s="663" t="s">
        <v>145</v>
      </c>
      <c r="F2008" s="401"/>
      <c r="G2008" s="401"/>
    </row>
    <row r="2009" spans="1:7" ht="15">
      <c r="A2009" s="664">
        <v>96252</v>
      </c>
      <c r="B2009" s="663" t="s">
        <v>1256</v>
      </c>
      <c r="C2009" s="663" t="s">
        <v>112</v>
      </c>
      <c r="D2009" s="665" t="s">
        <v>19629</v>
      </c>
      <c r="E2009" s="663" t="s">
        <v>145</v>
      </c>
      <c r="F2009" s="401"/>
      <c r="G2009" s="401"/>
    </row>
    <row r="2010" spans="1:7" ht="15">
      <c r="A2010" s="664">
        <v>96257</v>
      </c>
      <c r="B2010" s="663" t="s">
        <v>1257</v>
      </c>
      <c r="C2010" s="663" t="s">
        <v>112</v>
      </c>
      <c r="D2010" s="665" t="s">
        <v>19630</v>
      </c>
      <c r="E2010" s="663" t="s">
        <v>145</v>
      </c>
      <c r="F2010" s="401"/>
      <c r="G2010" s="401"/>
    </row>
    <row r="2011" spans="1:7" ht="15">
      <c r="A2011" s="664">
        <v>96258</v>
      </c>
      <c r="B2011" s="663" t="s">
        <v>1258</v>
      </c>
      <c r="C2011" s="663" t="s">
        <v>112</v>
      </c>
      <c r="D2011" s="665" t="s">
        <v>19631</v>
      </c>
      <c r="E2011" s="663" t="s">
        <v>145</v>
      </c>
      <c r="F2011" s="401"/>
      <c r="G2011" s="401"/>
    </row>
    <row r="2012" spans="1:7" ht="15">
      <c r="A2012" s="664">
        <v>96259</v>
      </c>
      <c r="B2012" s="663" t="s">
        <v>1259</v>
      </c>
      <c r="C2012" s="663" t="s">
        <v>112</v>
      </c>
      <c r="D2012" s="665" t="s">
        <v>19632</v>
      </c>
      <c r="E2012" s="663" t="s">
        <v>145</v>
      </c>
      <c r="F2012" s="401"/>
      <c r="G2012" s="401"/>
    </row>
    <row r="2013" spans="1:7" ht="15">
      <c r="A2013" s="664">
        <v>96529</v>
      </c>
      <c r="B2013" s="663" t="s">
        <v>1260</v>
      </c>
      <c r="C2013" s="663" t="s">
        <v>112</v>
      </c>
      <c r="D2013" s="665" t="s">
        <v>19633</v>
      </c>
      <c r="E2013" s="663" t="s">
        <v>145</v>
      </c>
      <c r="F2013" s="401"/>
      <c r="G2013" s="401"/>
    </row>
    <row r="2014" spans="1:7" ht="15">
      <c r="A2014" s="664">
        <v>96530</v>
      </c>
      <c r="B2014" s="663" t="s">
        <v>1261</v>
      </c>
      <c r="C2014" s="663" t="s">
        <v>112</v>
      </c>
      <c r="D2014" s="665" t="s">
        <v>19634</v>
      </c>
      <c r="E2014" s="663" t="s">
        <v>145</v>
      </c>
      <c r="F2014" s="401"/>
      <c r="G2014" s="401"/>
    </row>
    <row r="2015" spans="1:7" ht="15">
      <c r="A2015" s="664">
        <v>96531</v>
      </c>
      <c r="B2015" s="663" t="s">
        <v>1262</v>
      </c>
      <c r="C2015" s="663" t="s">
        <v>112</v>
      </c>
      <c r="D2015" s="665" t="s">
        <v>15559</v>
      </c>
      <c r="E2015" s="663" t="s">
        <v>145</v>
      </c>
      <c r="F2015" s="401"/>
      <c r="G2015" s="401"/>
    </row>
    <row r="2016" spans="1:7" ht="15">
      <c r="A2016" s="664">
        <v>96532</v>
      </c>
      <c r="B2016" s="663" t="s">
        <v>1263</v>
      </c>
      <c r="C2016" s="663" t="s">
        <v>112</v>
      </c>
      <c r="D2016" s="665" t="s">
        <v>19635</v>
      </c>
      <c r="E2016" s="663" t="s">
        <v>145</v>
      </c>
      <c r="F2016" s="401"/>
      <c r="G2016" s="401"/>
    </row>
    <row r="2017" spans="1:7" ht="15">
      <c r="A2017" s="664">
        <v>96533</v>
      </c>
      <c r="B2017" s="663" t="s">
        <v>1264</v>
      </c>
      <c r="C2017" s="663" t="s">
        <v>112</v>
      </c>
      <c r="D2017" s="665" t="s">
        <v>19636</v>
      </c>
      <c r="E2017" s="663" t="s">
        <v>145</v>
      </c>
      <c r="F2017" s="401"/>
      <c r="G2017" s="401"/>
    </row>
    <row r="2018" spans="1:7" ht="15">
      <c r="A2018" s="664">
        <v>96534</v>
      </c>
      <c r="B2018" s="663" t="s">
        <v>1265</v>
      </c>
      <c r="C2018" s="663" t="s">
        <v>112</v>
      </c>
      <c r="D2018" s="665" t="s">
        <v>19637</v>
      </c>
      <c r="E2018" s="663" t="s">
        <v>145</v>
      </c>
      <c r="F2018" s="401"/>
      <c r="G2018" s="401"/>
    </row>
    <row r="2019" spans="1:7" ht="15">
      <c r="A2019" s="664">
        <v>96535</v>
      </c>
      <c r="B2019" s="663" t="s">
        <v>1266</v>
      </c>
      <c r="C2019" s="663" t="s">
        <v>112</v>
      </c>
      <c r="D2019" s="665" t="s">
        <v>19638</v>
      </c>
      <c r="E2019" s="663" t="s">
        <v>145</v>
      </c>
      <c r="F2019" s="401"/>
      <c r="G2019" s="401"/>
    </row>
    <row r="2020" spans="1:7" ht="15">
      <c r="A2020" s="664">
        <v>96536</v>
      </c>
      <c r="B2020" s="663" t="s">
        <v>1267</v>
      </c>
      <c r="C2020" s="663" t="s">
        <v>112</v>
      </c>
      <c r="D2020" s="665" t="s">
        <v>19639</v>
      </c>
      <c r="E2020" s="663" t="s">
        <v>145</v>
      </c>
      <c r="F2020" s="401"/>
      <c r="G2020" s="401"/>
    </row>
    <row r="2021" spans="1:7" ht="15">
      <c r="A2021" s="664">
        <v>96537</v>
      </c>
      <c r="B2021" s="663" t="s">
        <v>1268</v>
      </c>
      <c r="C2021" s="663" t="s">
        <v>112</v>
      </c>
      <c r="D2021" s="665" t="s">
        <v>19640</v>
      </c>
      <c r="E2021" s="663" t="s">
        <v>145</v>
      </c>
      <c r="F2021" s="401"/>
      <c r="G2021" s="401"/>
    </row>
    <row r="2022" spans="1:7" ht="15">
      <c r="A2022" s="664">
        <v>96538</v>
      </c>
      <c r="B2022" s="663" t="s">
        <v>1269</v>
      </c>
      <c r="C2022" s="663" t="s">
        <v>112</v>
      </c>
      <c r="D2022" s="665" t="s">
        <v>19641</v>
      </c>
      <c r="E2022" s="663" t="s">
        <v>145</v>
      </c>
      <c r="F2022" s="401"/>
      <c r="G2022" s="401"/>
    </row>
    <row r="2023" spans="1:7" ht="15">
      <c r="A2023" s="664">
        <v>96539</v>
      </c>
      <c r="B2023" s="663" t="s">
        <v>1270</v>
      </c>
      <c r="C2023" s="663" t="s">
        <v>112</v>
      </c>
      <c r="D2023" s="665" t="s">
        <v>19642</v>
      </c>
      <c r="E2023" s="663" t="s">
        <v>145</v>
      </c>
      <c r="F2023" s="401"/>
      <c r="G2023" s="401"/>
    </row>
    <row r="2024" spans="1:7" ht="15">
      <c r="A2024" s="664">
        <v>96540</v>
      </c>
      <c r="B2024" s="663" t="s">
        <v>1271</v>
      </c>
      <c r="C2024" s="663" t="s">
        <v>112</v>
      </c>
      <c r="D2024" s="665" t="s">
        <v>19643</v>
      </c>
      <c r="E2024" s="663" t="s">
        <v>145</v>
      </c>
      <c r="F2024" s="401"/>
      <c r="G2024" s="401"/>
    </row>
    <row r="2025" spans="1:7" ht="15">
      <c r="A2025" s="664">
        <v>96541</v>
      </c>
      <c r="B2025" s="663" t="s">
        <v>1272</v>
      </c>
      <c r="C2025" s="663" t="s">
        <v>112</v>
      </c>
      <c r="D2025" s="665" t="s">
        <v>19644</v>
      </c>
      <c r="E2025" s="663" t="s">
        <v>145</v>
      </c>
      <c r="F2025" s="401"/>
      <c r="G2025" s="401"/>
    </row>
    <row r="2026" spans="1:7" ht="15">
      <c r="A2026" s="664">
        <v>96542</v>
      </c>
      <c r="B2026" s="663" t="s">
        <v>1273</v>
      </c>
      <c r="C2026" s="663" t="s">
        <v>112</v>
      </c>
      <c r="D2026" s="665" t="s">
        <v>15493</v>
      </c>
      <c r="E2026" s="663" t="s">
        <v>145</v>
      </c>
      <c r="F2026" s="401"/>
      <c r="G2026" s="401"/>
    </row>
    <row r="2027" spans="1:7" ht="15">
      <c r="A2027" s="664">
        <v>96543</v>
      </c>
      <c r="B2027" s="663" t="s">
        <v>1274</v>
      </c>
      <c r="C2027" s="663" t="s">
        <v>57</v>
      </c>
      <c r="D2027" s="665" t="s">
        <v>13239</v>
      </c>
      <c r="E2027" s="663" t="s">
        <v>145</v>
      </c>
      <c r="F2027" s="401"/>
      <c r="G2027" s="401"/>
    </row>
    <row r="2028" spans="1:7" ht="15">
      <c r="A2028" s="664">
        <v>97747</v>
      </c>
      <c r="B2028" s="663" t="s">
        <v>3271</v>
      </c>
      <c r="C2028" s="663" t="s">
        <v>112</v>
      </c>
      <c r="D2028" s="665" t="s">
        <v>19645</v>
      </c>
      <c r="E2028" s="663" t="s">
        <v>145</v>
      </c>
      <c r="F2028" s="401"/>
      <c r="G2028" s="401"/>
    </row>
    <row r="2029" spans="1:7" ht="15">
      <c r="A2029" s="664">
        <v>101791</v>
      </c>
      <c r="B2029" s="663" t="s">
        <v>10867</v>
      </c>
      <c r="C2029" s="663" t="s">
        <v>5</v>
      </c>
      <c r="D2029" s="665" t="s">
        <v>15010</v>
      </c>
      <c r="E2029" s="663" t="s">
        <v>145</v>
      </c>
      <c r="F2029" s="401"/>
      <c r="G2029" s="401"/>
    </row>
    <row r="2030" spans="1:7" ht="15">
      <c r="A2030" s="664">
        <v>101792</v>
      </c>
      <c r="B2030" s="663" t="s">
        <v>10868</v>
      </c>
      <c r="C2030" s="663" t="s">
        <v>125</v>
      </c>
      <c r="D2030" s="665" t="s">
        <v>18263</v>
      </c>
      <c r="E2030" s="663" t="s">
        <v>145</v>
      </c>
      <c r="F2030" s="401"/>
      <c r="G2030" s="401"/>
    </row>
    <row r="2031" spans="1:7" ht="15">
      <c r="A2031" s="664">
        <v>101793</v>
      </c>
      <c r="B2031" s="663" t="s">
        <v>10869</v>
      </c>
      <c r="C2031" s="663" t="s">
        <v>125</v>
      </c>
      <c r="D2031" s="665" t="s">
        <v>15169</v>
      </c>
      <c r="E2031" s="663" t="s">
        <v>145</v>
      </c>
      <c r="F2031" s="401"/>
      <c r="G2031" s="401"/>
    </row>
    <row r="2032" spans="1:7" ht="15">
      <c r="A2032" s="664">
        <v>101969</v>
      </c>
      <c r="B2032" s="663" t="s">
        <v>14568</v>
      </c>
      <c r="C2032" s="663" t="s">
        <v>112</v>
      </c>
      <c r="D2032" s="665" t="s">
        <v>19646</v>
      </c>
      <c r="E2032" s="663" t="s">
        <v>145</v>
      </c>
      <c r="F2032" s="401"/>
      <c r="G2032" s="401"/>
    </row>
    <row r="2033" spans="1:7" ht="15">
      <c r="A2033" s="664">
        <v>101971</v>
      </c>
      <c r="B2033" s="663" t="s">
        <v>14569</v>
      </c>
      <c r="C2033" s="663" t="s">
        <v>112</v>
      </c>
      <c r="D2033" s="665" t="s">
        <v>19647</v>
      </c>
      <c r="E2033" s="663" t="s">
        <v>145</v>
      </c>
      <c r="F2033" s="401"/>
      <c r="G2033" s="401"/>
    </row>
    <row r="2034" spans="1:7" ht="15">
      <c r="A2034" s="664">
        <v>101973</v>
      </c>
      <c r="B2034" s="663" t="s">
        <v>14570</v>
      </c>
      <c r="C2034" s="663" t="s">
        <v>112</v>
      </c>
      <c r="D2034" s="665" t="s">
        <v>19648</v>
      </c>
      <c r="E2034" s="663" t="s">
        <v>145</v>
      </c>
      <c r="F2034" s="401"/>
      <c r="G2034" s="401"/>
    </row>
    <row r="2035" spans="1:7" ht="15">
      <c r="A2035" s="664">
        <v>101974</v>
      </c>
      <c r="B2035" s="663" t="s">
        <v>14571</v>
      </c>
      <c r="C2035" s="663" t="s">
        <v>112</v>
      </c>
      <c r="D2035" s="665" t="s">
        <v>19649</v>
      </c>
      <c r="E2035" s="663" t="s">
        <v>145</v>
      </c>
      <c r="F2035" s="401"/>
      <c r="G2035" s="401"/>
    </row>
    <row r="2036" spans="1:7" ht="15">
      <c r="A2036" s="664">
        <v>101975</v>
      </c>
      <c r="B2036" s="663" t="s">
        <v>14572</v>
      </c>
      <c r="C2036" s="663" t="s">
        <v>112</v>
      </c>
      <c r="D2036" s="665" t="s">
        <v>19650</v>
      </c>
      <c r="E2036" s="663" t="s">
        <v>145</v>
      </c>
      <c r="F2036" s="401"/>
      <c r="G2036" s="401"/>
    </row>
    <row r="2037" spans="1:7" ht="15">
      <c r="A2037" s="664">
        <v>101977</v>
      </c>
      <c r="B2037" s="663" t="s">
        <v>14574</v>
      </c>
      <c r="C2037" s="663" t="s">
        <v>112</v>
      </c>
      <c r="D2037" s="665" t="s">
        <v>19651</v>
      </c>
      <c r="E2037" s="663" t="s">
        <v>145</v>
      </c>
      <c r="F2037" s="401"/>
      <c r="G2037" s="401"/>
    </row>
    <row r="2038" spans="1:7" ht="15">
      <c r="A2038" s="664">
        <v>101980</v>
      </c>
      <c r="B2038" s="663" t="s">
        <v>14575</v>
      </c>
      <c r="C2038" s="663" t="s">
        <v>112</v>
      </c>
      <c r="D2038" s="665" t="s">
        <v>19652</v>
      </c>
      <c r="E2038" s="663" t="s">
        <v>145</v>
      </c>
      <c r="F2038" s="401"/>
      <c r="G2038" s="401"/>
    </row>
    <row r="2039" spans="1:7" ht="15">
      <c r="A2039" s="664">
        <v>101981</v>
      </c>
      <c r="B2039" s="663" t="s">
        <v>14576</v>
      </c>
      <c r="C2039" s="663" t="s">
        <v>112</v>
      </c>
      <c r="D2039" s="665" t="s">
        <v>19653</v>
      </c>
      <c r="E2039" s="663" t="s">
        <v>145</v>
      </c>
      <c r="F2039" s="401"/>
      <c r="G2039" s="401"/>
    </row>
    <row r="2040" spans="1:7" ht="15">
      <c r="A2040" s="664">
        <v>101982</v>
      </c>
      <c r="B2040" s="663" t="s">
        <v>14577</v>
      </c>
      <c r="C2040" s="663" t="s">
        <v>112</v>
      </c>
      <c r="D2040" s="665" t="s">
        <v>19654</v>
      </c>
      <c r="E2040" s="663" t="s">
        <v>145</v>
      </c>
      <c r="F2040" s="401"/>
      <c r="G2040" s="401"/>
    </row>
    <row r="2041" spans="1:7" ht="15">
      <c r="A2041" s="664">
        <v>101983</v>
      </c>
      <c r="B2041" s="663" t="s">
        <v>14578</v>
      </c>
      <c r="C2041" s="663" t="s">
        <v>112</v>
      </c>
      <c r="D2041" s="665" t="s">
        <v>19655</v>
      </c>
      <c r="E2041" s="663" t="s">
        <v>145</v>
      </c>
      <c r="F2041" s="401"/>
      <c r="G2041" s="401"/>
    </row>
    <row r="2042" spans="1:7" ht="15">
      <c r="A2042" s="664">
        <v>101985</v>
      </c>
      <c r="B2042" s="663" t="s">
        <v>14580</v>
      </c>
      <c r="C2042" s="663" t="s">
        <v>112</v>
      </c>
      <c r="D2042" s="665" t="s">
        <v>19656</v>
      </c>
      <c r="E2042" s="663" t="s">
        <v>145</v>
      </c>
      <c r="F2042" s="401"/>
      <c r="G2042" s="401"/>
    </row>
    <row r="2043" spans="1:7" ht="15">
      <c r="A2043" s="664">
        <v>101986</v>
      </c>
      <c r="B2043" s="663" t="s">
        <v>14581</v>
      </c>
      <c r="C2043" s="663" t="s">
        <v>112</v>
      </c>
      <c r="D2043" s="665" t="s">
        <v>19657</v>
      </c>
      <c r="E2043" s="663" t="s">
        <v>145</v>
      </c>
      <c r="F2043" s="401"/>
      <c r="G2043" s="401"/>
    </row>
    <row r="2044" spans="1:7" ht="15">
      <c r="A2044" s="664">
        <v>101987</v>
      </c>
      <c r="B2044" s="663" t="s">
        <v>14583</v>
      </c>
      <c r="C2044" s="663" t="s">
        <v>112</v>
      </c>
      <c r="D2044" s="665" t="s">
        <v>19658</v>
      </c>
      <c r="E2044" s="663" t="s">
        <v>145</v>
      </c>
      <c r="F2044" s="401"/>
      <c r="G2044" s="401"/>
    </row>
    <row r="2045" spans="1:7" ht="15">
      <c r="A2045" s="664">
        <v>101988</v>
      </c>
      <c r="B2045" s="663" t="s">
        <v>14584</v>
      </c>
      <c r="C2045" s="663" t="s">
        <v>112</v>
      </c>
      <c r="D2045" s="665" t="s">
        <v>19659</v>
      </c>
      <c r="E2045" s="663" t="s">
        <v>145</v>
      </c>
      <c r="F2045" s="401"/>
      <c r="G2045" s="401"/>
    </row>
    <row r="2046" spans="1:7" ht="15">
      <c r="A2046" s="664">
        <v>101989</v>
      </c>
      <c r="B2046" s="663" t="s">
        <v>14585</v>
      </c>
      <c r="C2046" s="663" t="s">
        <v>112</v>
      </c>
      <c r="D2046" s="665" t="s">
        <v>19660</v>
      </c>
      <c r="E2046" s="663" t="s">
        <v>145</v>
      </c>
      <c r="F2046" s="401"/>
      <c r="G2046" s="401"/>
    </row>
    <row r="2047" spans="1:7" ht="15">
      <c r="A2047" s="664">
        <v>101990</v>
      </c>
      <c r="B2047" s="663" t="s">
        <v>14586</v>
      </c>
      <c r="C2047" s="663" t="s">
        <v>112</v>
      </c>
      <c r="D2047" s="665" t="s">
        <v>18899</v>
      </c>
      <c r="E2047" s="663" t="s">
        <v>145</v>
      </c>
      <c r="F2047" s="401"/>
      <c r="G2047" s="401"/>
    </row>
    <row r="2048" spans="1:7" ht="15">
      <c r="A2048" s="664">
        <v>101991</v>
      </c>
      <c r="B2048" s="663" t="s">
        <v>14587</v>
      </c>
      <c r="C2048" s="663" t="s">
        <v>112</v>
      </c>
      <c r="D2048" s="665" t="s">
        <v>19661</v>
      </c>
      <c r="E2048" s="663" t="s">
        <v>145</v>
      </c>
      <c r="F2048" s="401"/>
      <c r="G2048" s="401"/>
    </row>
    <row r="2049" spans="1:7" ht="15">
      <c r="A2049" s="664">
        <v>101992</v>
      </c>
      <c r="B2049" s="663" t="s">
        <v>14588</v>
      </c>
      <c r="C2049" s="663" t="s">
        <v>112</v>
      </c>
      <c r="D2049" s="665" t="s">
        <v>15499</v>
      </c>
      <c r="E2049" s="663" t="s">
        <v>145</v>
      </c>
      <c r="F2049" s="401"/>
      <c r="G2049" s="401"/>
    </row>
    <row r="2050" spans="1:7" ht="15">
      <c r="A2050" s="664">
        <v>101993</v>
      </c>
      <c r="B2050" s="663" t="s">
        <v>14589</v>
      </c>
      <c r="C2050" s="663" t="s">
        <v>112</v>
      </c>
      <c r="D2050" s="665" t="s">
        <v>17781</v>
      </c>
      <c r="E2050" s="663" t="s">
        <v>145</v>
      </c>
      <c r="F2050" s="401"/>
      <c r="G2050" s="401"/>
    </row>
    <row r="2051" spans="1:7" ht="15">
      <c r="A2051" s="664">
        <v>101994</v>
      </c>
      <c r="B2051" s="663" t="s">
        <v>14590</v>
      </c>
      <c r="C2051" s="663" t="s">
        <v>112</v>
      </c>
      <c r="D2051" s="665" t="s">
        <v>19662</v>
      </c>
      <c r="E2051" s="663" t="s">
        <v>145</v>
      </c>
      <c r="F2051" s="401"/>
      <c r="G2051" s="401"/>
    </row>
    <row r="2052" spans="1:7" ht="15">
      <c r="A2052" s="664">
        <v>101995</v>
      </c>
      <c r="B2052" s="663" t="s">
        <v>14591</v>
      </c>
      <c r="C2052" s="663" t="s">
        <v>112</v>
      </c>
      <c r="D2052" s="665" t="s">
        <v>15780</v>
      </c>
      <c r="E2052" s="663" t="s">
        <v>145</v>
      </c>
      <c r="F2052" s="401"/>
      <c r="G2052" s="401"/>
    </row>
    <row r="2053" spans="1:7" ht="15">
      <c r="A2053" s="664">
        <v>101996</v>
      </c>
      <c r="B2053" s="663" t="s">
        <v>14592</v>
      </c>
      <c r="C2053" s="663" t="s">
        <v>112</v>
      </c>
      <c r="D2053" s="665" t="s">
        <v>19663</v>
      </c>
      <c r="E2053" s="663" t="s">
        <v>145</v>
      </c>
      <c r="F2053" s="401"/>
      <c r="G2053" s="401"/>
    </row>
    <row r="2054" spans="1:7" ht="15">
      <c r="A2054" s="664">
        <v>101997</v>
      </c>
      <c r="B2054" s="663" t="s">
        <v>14593</v>
      </c>
      <c r="C2054" s="663" t="s">
        <v>112</v>
      </c>
      <c r="D2054" s="665" t="s">
        <v>19664</v>
      </c>
      <c r="E2054" s="663" t="s">
        <v>145</v>
      </c>
      <c r="F2054" s="401"/>
      <c r="G2054" s="401"/>
    </row>
    <row r="2055" spans="1:7" ht="15">
      <c r="A2055" s="664">
        <v>101998</v>
      </c>
      <c r="B2055" s="663" t="s">
        <v>14594</v>
      </c>
      <c r="C2055" s="663" t="s">
        <v>112</v>
      </c>
      <c r="D2055" s="665" t="s">
        <v>15705</v>
      </c>
      <c r="E2055" s="663" t="s">
        <v>145</v>
      </c>
      <c r="F2055" s="401"/>
      <c r="G2055" s="401"/>
    </row>
    <row r="2056" spans="1:7" ht="15">
      <c r="A2056" s="664">
        <v>101999</v>
      </c>
      <c r="B2056" s="663" t="s">
        <v>14596</v>
      </c>
      <c r="C2056" s="663" t="s">
        <v>112</v>
      </c>
      <c r="D2056" s="665" t="s">
        <v>19665</v>
      </c>
      <c r="E2056" s="663" t="s">
        <v>145</v>
      </c>
      <c r="F2056" s="401"/>
      <c r="G2056" s="401"/>
    </row>
    <row r="2057" spans="1:7" ht="15">
      <c r="A2057" s="664">
        <v>102000</v>
      </c>
      <c r="B2057" s="663" t="s">
        <v>14597</v>
      </c>
      <c r="C2057" s="663" t="s">
        <v>112</v>
      </c>
      <c r="D2057" s="665" t="s">
        <v>19666</v>
      </c>
      <c r="E2057" s="663" t="s">
        <v>145</v>
      </c>
      <c r="F2057" s="401"/>
      <c r="G2057" s="401"/>
    </row>
    <row r="2058" spans="1:7" ht="15">
      <c r="A2058" s="664">
        <v>102001</v>
      </c>
      <c r="B2058" s="663" t="s">
        <v>14598</v>
      </c>
      <c r="C2058" s="663" t="s">
        <v>112</v>
      </c>
      <c r="D2058" s="665" t="s">
        <v>19667</v>
      </c>
      <c r="E2058" s="663" t="s">
        <v>145</v>
      </c>
      <c r="F2058" s="401"/>
      <c r="G2058" s="401"/>
    </row>
    <row r="2059" spans="1:7" ht="15">
      <c r="A2059" s="664">
        <v>102002</v>
      </c>
      <c r="B2059" s="663" t="s">
        <v>14599</v>
      </c>
      <c r="C2059" s="663" t="s">
        <v>112</v>
      </c>
      <c r="D2059" s="665" t="s">
        <v>19668</v>
      </c>
      <c r="E2059" s="663" t="s">
        <v>145</v>
      </c>
      <c r="F2059" s="401"/>
      <c r="G2059" s="401"/>
    </row>
    <row r="2060" spans="1:7" ht="15">
      <c r="A2060" s="664">
        <v>102003</v>
      </c>
      <c r="B2060" s="663" t="s">
        <v>14600</v>
      </c>
      <c r="C2060" s="663" t="s">
        <v>112</v>
      </c>
      <c r="D2060" s="665" t="s">
        <v>19669</v>
      </c>
      <c r="E2060" s="663" t="s">
        <v>145</v>
      </c>
      <c r="F2060" s="401"/>
      <c r="G2060" s="401"/>
    </row>
    <row r="2061" spans="1:7" ht="15">
      <c r="A2061" s="664">
        <v>102004</v>
      </c>
      <c r="B2061" s="663" t="s">
        <v>14601</v>
      </c>
      <c r="C2061" s="663" t="s">
        <v>112</v>
      </c>
      <c r="D2061" s="665" t="s">
        <v>19670</v>
      </c>
      <c r="E2061" s="663" t="s">
        <v>145</v>
      </c>
      <c r="F2061" s="401"/>
      <c r="G2061" s="401"/>
    </row>
    <row r="2062" spans="1:7" ht="15">
      <c r="A2062" s="664">
        <v>102005</v>
      </c>
      <c r="B2062" s="663" t="s">
        <v>14602</v>
      </c>
      <c r="C2062" s="663" t="s">
        <v>112</v>
      </c>
      <c r="D2062" s="665" t="s">
        <v>19671</v>
      </c>
      <c r="E2062" s="663" t="s">
        <v>145</v>
      </c>
      <c r="F2062" s="401"/>
      <c r="G2062" s="401"/>
    </row>
    <row r="2063" spans="1:7" ht="15">
      <c r="A2063" s="664">
        <v>102006</v>
      </c>
      <c r="B2063" s="663" t="s">
        <v>14603</v>
      </c>
      <c r="C2063" s="663" t="s">
        <v>112</v>
      </c>
      <c r="D2063" s="665" t="s">
        <v>19672</v>
      </c>
      <c r="E2063" s="663" t="s">
        <v>145</v>
      </c>
      <c r="F2063" s="401"/>
      <c r="G2063" s="401"/>
    </row>
    <row r="2064" spans="1:7" ht="15">
      <c r="A2064" s="664">
        <v>102007</v>
      </c>
      <c r="B2064" s="663" t="s">
        <v>14604</v>
      </c>
      <c r="C2064" s="663" t="s">
        <v>112</v>
      </c>
      <c r="D2064" s="665" t="s">
        <v>19673</v>
      </c>
      <c r="E2064" s="663" t="s">
        <v>145</v>
      </c>
      <c r="F2064" s="401"/>
      <c r="G2064" s="401"/>
    </row>
    <row r="2065" spans="1:7" ht="15">
      <c r="A2065" s="664">
        <v>102008</v>
      </c>
      <c r="B2065" s="663" t="s">
        <v>14605</v>
      </c>
      <c r="C2065" s="663" t="s">
        <v>112</v>
      </c>
      <c r="D2065" s="665" t="s">
        <v>19674</v>
      </c>
      <c r="E2065" s="663" t="s">
        <v>145</v>
      </c>
      <c r="F2065" s="401"/>
      <c r="G2065" s="401"/>
    </row>
    <row r="2066" spans="1:7" ht="15">
      <c r="A2066" s="664">
        <v>102009</v>
      </c>
      <c r="B2066" s="663" t="s">
        <v>14606</v>
      </c>
      <c r="C2066" s="663" t="s">
        <v>112</v>
      </c>
      <c r="D2066" s="665" t="s">
        <v>19675</v>
      </c>
      <c r="E2066" s="663" t="s">
        <v>145</v>
      </c>
      <c r="F2066" s="401"/>
      <c r="G2066" s="401"/>
    </row>
    <row r="2067" spans="1:7" ht="15">
      <c r="A2067" s="664">
        <v>102010</v>
      </c>
      <c r="B2067" s="663" t="s">
        <v>14607</v>
      </c>
      <c r="C2067" s="663" t="s">
        <v>112</v>
      </c>
      <c r="D2067" s="665" t="s">
        <v>19676</v>
      </c>
      <c r="E2067" s="663" t="s">
        <v>145</v>
      </c>
      <c r="F2067" s="401"/>
      <c r="G2067" s="401"/>
    </row>
    <row r="2068" spans="1:7" ht="15">
      <c r="A2068" s="664">
        <v>102011</v>
      </c>
      <c r="B2068" s="663" t="s">
        <v>14608</v>
      </c>
      <c r="C2068" s="663" t="s">
        <v>112</v>
      </c>
      <c r="D2068" s="665" t="s">
        <v>19677</v>
      </c>
      <c r="E2068" s="663" t="s">
        <v>145</v>
      </c>
      <c r="F2068" s="401"/>
      <c r="G2068" s="401"/>
    </row>
    <row r="2069" spans="1:7" ht="15">
      <c r="A2069" s="664">
        <v>102012</v>
      </c>
      <c r="B2069" s="663" t="s">
        <v>14609</v>
      </c>
      <c r="C2069" s="663" t="s">
        <v>112</v>
      </c>
      <c r="D2069" s="665" t="s">
        <v>19678</v>
      </c>
      <c r="E2069" s="663" t="s">
        <v>145</v>
      </c>
      <c r="F2069" s="401"/>
      <c r="G2069" s="401"/>
    </row>
    <row r="2070" spans="1:7" ht="15">
      <c r="A2070" s="664">
        <v>102013</v>
      </c>
      <c r="B2070" s="663" t="s">
        <v>14610</v>
      </c>
      <c r="C2070" s="663" t="s">
        <v>112</v>
      </c>
      <c r="D2070" s="665" t="s">
        <v>19679</v>
      </c>
      <c r="E2070" s="663" t="s">
        <v>145</v>
      </c>
      <c r="F2070" s="401"/>
      <c r="G2070" s="401"/>
    </row>
    <row r="2071" spans="1:7" ht="15">
      <c r="A2071" s="664">
        <v>102014</v>
      </c>
      <c r="B2071" s="663" t="s">
        <v>14611</v>
      </c>
      <c r="C2071" s="663" t="s">
        <v>112</v>
      </c>
      <c r="D2071" s="665" t="s">
        <v>19680</v>
      </c>
      <c r="E2071" s="663" t="s">
        <v>145</v>
      </c>
      <c r="F2071" s="401"/>
      <c r="G2071" s="401"/>
    </row>
    <row r="2072" spans="1:7" ht="15">
      <c r="A2072" s="664">
        <v>102015</v>
      </c>
      <c r="B2072" s="663" t="s">
        <v>14612</v>
      </c>
      <c r="C2072" s="663" t="s">
        <v>112</v>
      </c>
      <c r="D2072" s="665" t="s">
        <v>19681</v>
      </c>
      <c r="E2072" s="663" t="s">
        <v>145</v>
      </c>
      <c r="F2072" s="401"/>
      <c r="G2072" s="401"/>
    </row>
    <row r="2073" spans="1:7" ht="15">
      <c r="A2073" s="664">
        <v>102016</v>
      </c>
      <c r="B2073" s="663" t="s">
        <v>14613</v>
      </c>
      <c r="C2073" s="663" t="s">
        <v>112</v>
      </c>
      <c r="D2073" s="665" t="s">
        <v>19682</v>
      </c>
      <c r="E2073" s="663" t="s">
        <v>145</v>
      </c>
      <c r="F2073" s="401"/>
      <c r="G2073" s="401"/>
    </row>
    <row r="2074" spans="1:7" ht="15">
      <c r="A2074" s="664">
        <v>102017</v>
      </c>
      <c r="B2074" s="663" t="s">
        <v>14614</v>
      </c>
      <c r="C2074" s="663" t="s">
        <v>112</v>
      </c>
      <c r="D2074" s="665" t="s">
        <v>19683</v>
      </c>
      <c r="E2074" s="663" t="s">
        <v>145</v>
      </c>
      <c r="F2074" s="401"/>
      <c r="G2074" s="401"/>
    </row>
    <row r="2075" spans="1:7" ht="15">
      <c r="A2075" s="664">
        <v>102036</v>
      </c>
      <c r="B2075" s="663" t="s">
        <v>14615</v>
      </c>
      <c r="C2075" s="663" t="s">
        <v>112</v>
      </c>
      <c r="D2075" s="665" t="s">
        <v>19684</v>
      </c>
      <c r="E2075" s="663" t="s">
        <v>145</v>
      </c>
      <c r="F2075" s="401"/>
      <c r="G2075" s="401"/>
    </row>
    <row r="2076" spans="1:7" ht="15">
      <c r="A2076" s="664">
        <v>102037</v>
      </c>
      <c r="B2076" s="663" t="s">
        <v>14617</v>
      </c>
      <c r="C2076" s="663" t="s">
        <v>112</v>
      </c>
      <c r="D2076" s="665" t="s">
        <v>19685</v>
      </c>
      <c r="E2076" s="663" t="s">
        <v>145</v>
      </c>
      <c r="F2076" s="401"/>
      <c r="G2076" s="401"/>
    </row>
    <row r="2077" spans="1:7" ht="15">
      <c r="A2077" s="664">
        <v>102038</v>
      </c>
      <c r="B2077" s="663" t="s">
        <v>14618</v>
      </c>
      <c r="C2077" s="663" t="s">
        <v>112</v>
      </c>
      <c r="D2077" s="665" t="s">
        <v>19655</v>
      </c>
      <c r="E2077" s="663" t="s">
        <v>145</v>
      </c>
      <c r="F2077" s="401"/>
      <c r="G2077" s="401"/>
    </row>
    <row r="2078" spans="1:7" ht="15">
      <c r="A2078" s="664">
        <v>102039</v>
      </c>
      <c r="B2078" s="663" t="s">
        <v>14619</v>
      </c>
      <c r="C2078" s="663" t="s">
        <v>112</v>
      </c>
      <c r="D2078" s="665" t="s">
        <v>19686</v>
      </c>
      <c r="E2078" s="663" t="s">
        <v>145</v>
      </c>
      <c r="F2078" s="401"/>
      <c r="G2078" s="401"/>
    </row>
    <row r="2079" spans="1:7" ht="15">
      <c r="A2079" s="664">
        <v>102040</v>
      </c>
      <c r="B2079" s="663" t="s">
        <v>14620</v>
      </c>
      <c r="C2079" s="663" t="s">
        <v>112</v>
      </c>
      <c r="D2079" s="665" t="s">
        <v>19687</v>
      </c>
      <c r="E2079" s="663" t="s">
        <v>145</v>
      </c>
      <c r="F2079" s="401"/>
      <c r="G2079" s="401"/>
    </row>
    <row r="2080" spans="1:7" ht="15">
      <c r="A2080" s="664">
        <v>102041</v>
      </c>
      <c r="B2080" s="663" t="s">
        <v>14621</v>
      </c>
      <c r="C2080" s="663" t="s">
        <v>112</v>
      </c>
      <c r="D2080" s="665" t="s">
        <v>19688</v>
      </c>
      <c r="E2080" s="663" t="s">
        <v>145</v>
      </c>
      <c r="F2080" s="401"/>
      <c r="G2080" s="401"/>
    </row>
    <row r="2081" spans="1:7" ht="15">
      <c r="A2081" s="664">
        <v>102042</v>
      </c>
      <c r="B2081" s="663" t="s">
        <v>14622</v>
      </c>
      <c r="C2081" s="663" t="s">
        <v>112</v>
      </c>
      <c r="D2081" s="665" t="s">
        <v>19689</v>
      </c>
      <c r="E2081" s="663" t="s">
        <v>145</v>
      </c>
      <c r="F2081" s="401"/>
      <c r="G2081" s="401"/>
    </row>
    <row r="2082" spans="1:7" ht="15">
      <c r="A2082" s="664">
        <v>102043</v>
      </c>
      <c r="B2082" s="663" t="s">
        <v>14623</v>
      </c>
      <c r="C2082" s="663" t="s">
        <v>112</v>
      </c>
      <c r="D2082" s="665" t="s">
        <v>19653</v>
      </c>
      <c r="E2082" s="663" t="s">
        <v>145</v>
      </c>
      <c r="F2082" s="401"/>
      <c r="G2082" s="401"/>
    </row>
    <row r="2083" spans="1:7" ht="15">
      <c r="A2083" s="664">
        <v>102044</v>
      </c>
      <c r="B2083" s="663" t="s">
        <v>14624</v>
      </c>
      <c r="C2083" s="663" t="s">
        <v>112</v>
      </c>
      <c r="D2083" s="665" t="s">
        <v>19690</v>
      </c>
      <c r="E2083" s="663" t="s">
        <v>145</v>
      </c>
      <c r="F2083" s="401"/>
      <c r="G2083" s="401"/>
    </row>
    <row r="2084" spans="1:7" ht="15">
      <c r="A2084" s="664">
        <v>102045</v>
      </c>
      <c r="B2084" s="663" t="s">
        <v>14625</v>
      </c>
      <c r="C2084" s="663" t="s">
        <v>112</v>
      </c>
      <c r="D2084" s="665" t="s">
        <v>19691</v>
      </c>
      <c r="E2084" s="663" t="s">
        <v>145</v>
      </c>
      <c r="F2084" s="401"/>
      <c r="G2084" s="401"/>
    </row>
    <row r="2085" spans="1:7" ht="15">
      <c r="A2085" s="664">
        <v>102046</v>
      </c>
      <c r="B2085" s="663" t="s">
        <v>14626</v>
      </c>
      <c r="C2085" s="663" t="s">
        <v>112</v>
      </c>
      <c r="D2085" s="665" t="s">
        <v>19692</v>
      </c>
      <c r="E2085" s="663" t="s">
        <v>145</v>
      </c>
      <c r="F2085" s="401"/>
      <c r="G2085" s="401"/>
    </row>
    <row r="2086" spans="1:7" ht="15">
      <c r="A2086" s="664">
        <v>102047</v>
      </c>
      <c r="B2086" s="663" t="s">
        <v>14627</v>
      </c>
      <c r="C2086" s="663" t="s">
        <v>112</v>
      </c>
      <c r="D2086" s="665" t="s">
        <v>19693</v>
      </c>
      <c r="E2086" s="663" t="s">
        <v>145</v>
      </c>
      <c r="F2086" s="401"/>
      <c r="G2086" s="401"/>
    </row>
    <row r="2087" spans="1:7" ht="15">
      <c r="A2087" s="664">
        <v>102048</v>
      </c>
      <c r="B2087" s="663" t="s">
        <v>14628</v>
      </c>
      <c r="C2087" s="663" t="s">
        <v>112</v>
      </c>
      <c r="D2087" s="665" t="s">
        <v>19694</v>
      </c>
      <c r="E2087" s="663" t="s">
        <v>145</v>
      </c>
      <c r="F2087" s="401"/>
      <c r="G2087" s="401"/>
    </row>
    <row r="2088" spans="1:7" ht="15">
      <c r="A2088" s="664">
        <v>102049</v>
      </c>
      <c r="B2088" s="663" t="s">
        <v>14629</v>
      </c>
      <c r="C2088" s="663" t="s">
        <v>112</v>
      </c>
      <c r="D2088" s="665" t="s">
        <v>19695</v>
      </c>
      <c r="E2088" s="663" t="s">
        <v>145</v>
      </c>
      <c r="F2088" s="401"/>
      <c r="G2088" s="401"/>
    </row>
    <row r="2089" spans="1:7" ht="15">
      <c r="A2089" s="664">
        <v>102050</v>
      </c>
      <c r="B2089" s="663" t="s">
        <v>14630</v>
      </c>
      <c r="C2089" s="663" t="s">
        <v>112</v>
      </c>
      <c r="D2089" s="665" t="s">
        <v>19696</v>
      </c>
      <c r="E2089" s="663" t="s">
        <v>145</v>
      </c>
      <c r="F2089" s="401"/>
      <c r="G2089" s="401"/>
    </row>
    <row r="2090" spans="1:7" ht="15">
      <c r="A2090" s="664">
        <v>102051</v>
      </c>
      <c r="B2090" s="663" t="s">
        <v>14631</v>
      </c>
      <c r="C2090" s="663" t="s">
        <v>112</v>
      </c>
      <c r="D2090" s="665" t="s">
        <v>19697</v>
      </c>
      <c r="E2090" s="663" t="s">
        <v>145</v>
      </c>
      <c r="F2090" s="401"/>
      <c r="G2090" s="401"/>
    </row>
    <row r="2091" spans="1:7" ht="15">
      <c r="A2091" s="664">
        <v>102052</v>
      </c>
      <c r="B2091" s="663" t="s">
        <v>14632</v>
      </c>
      <c r="C2091" s="663" t="s">
        <v>112</v>
      </c>
      <c r="D2091" s="665" t="s">
        <v>19698</v>
      </c>
      <c r="E2091" s="663" t="s">
        <v>145</v>
      </c>
      <c r="F2091" s="401"/>
      <c r="G2091" s="401"/>
    </row>
    <row r="2092" spans="1:7" ht="15">
      <c r="A2092" s="664">
        <v>102059</v>
      </c>
      <c r="B2092" s="663" t="s">
        <v>14633</v>
      </c>
      <c r="C2092" s="663" t="s">
        <v>112</v>
      </c>
      <c r="D2092" s="665" t="s">
        <v>19699</v>
      </c>
      <c r="E2092" s="663" t="s">
        <v>145</v>
      </c>
      <c r="F2092" s="401"/>
      <c r="G2092" s="401"/>
    </row>
    <row r="2093" spans="1:7" ht="15">
      <c r="A2093" s="664">
        <v>102060</v>
      </c>
      <c r="B2093" s="663" t="s">
        <v>14634</v>
      </c>
      <c r="C2093" s="663" t="s">
        <v>112</v>
      </c>
      <c r="D2093" s="665" t="s">
        <v>19700</v>
      </c>
      <c r="E2093" s="663" t="s">
        <v>145</v>
      </c>
      <c r="F2093" s="401"/>
      <c r="G2093" s="401"/>
    </row>
    <row r="2094" spans="1:7" ht="15">
      <c r="A2094" s="664">
        <v>102061</v>
      </c>
      <c r="B2094" s="663" t="s">
        <v>14635</v>
      </c>
      <c r="C2094" s="663" t="s">
        <v>112</v>
      </c>
      <c r="D2094" s="665" t="s">
        <v>19701</v>
      </c>
      <c r="E2094" s="663" t="s">
        <v>145</v>
      </c>
      <c r="F2094" s="401"/>
      <c r="G2094" s="401"/>
    </row>
    <row r="2095" spans="1:7" ht="15">
      <c r="A2095" s="664">
        <v>102062</v>
      </c>
      <c r="B2095" s="663" t="s">
        <v>14636</v>
      </c>
      <c r="C2095" s="663" t="s">
        <v>112</v>
      </c>
      <c r="D2095" s="665" t="s">
        <v>19702</v>
      </c>
      <c r="E2095" s="663" t="s">
        <v>145</v>
      </c>
      <c r="F2095" s="401"/>
      <c r="G2095" s="401"/>
    </row>
    <row r="2096" spans="1:7" ht="15">
      <c r="A2096" s="664">
        <v>102063</v>
      </c>
      <c r="B2096" s="663" t="s">
        <v>14637</v>
      </c>
      <c r="C2096" s="663" t="s">
        <v>112</v>
      </c>
      <c r="D2096" s="665" t="s">
        <v>16240</v>
      </c>
      <c r="E2096" s="663" t="s">
        <v>145</v>
      </c>
      <c r="F2096" s="401"/>
      <c r="G2096" s="401"/>
    </row>
    <row r="2097" spans="1:7" ht="15">
      <c r="A2097" s="664">
        <v>102064</v>
      </c>
      <c r="B2097" s="663" t="s">
        <v>14638</v>
      </c>
      <c r="C2097" s="663" t="s">
        <v>112</v>
      </c>
      <c r="D2097" s="665" t="s">
        <v>19703</v>
      </c>
      <c r="E2097" s="663" t="s">
        <v>145</v>
      </c>
      <c r="F2097" s="401"/>
      <c r="G2097" s="401"/>
    </row>
    <row r="2098" spans="1:7" ht="15">
      <c r="A2098" s="664">
        <v>102065</v>
      </c>
      <c r="B2098" s="663" t="s">
        <v>14639</v>
      </c>
      <c r="C2098" s="663" t="s">
        <v>112</v>
      </c>
      <c r="D2098" s="665" t="s">
        <v>19704</v>
      </c>
      <c r="E2098" s="663" t="s">
        <v>145</v>
      </c>
      <c r="F2098" s="401"/>
      <c r="G2098" s="401"/>
    </row>
    <row r="2099" spans="1:7" ht="15">
      <c r="A2099" s="664">
        <v>102066</v>
      </c>
      <c r="B2099" s="663" t="s">
        <v>14640</v>
      </c>
      <c r="C2099" s="663" t="s">
        <v>112</v>
      </c>
      <c r="D2099" s="665" t="s">
        <v>19705</v>
      </c>
      <c r="E2099" s="663" t="s">
        <v>145</v>
      </c>
      <c r="F2099" s="401"/>
      <c r="G2099" s="401"/>
    </row>
    <row r="2100" spans="1:7" ht="15">
      <c r="A2100" s="664">
        <v>102067</v>
      </c>
      <c r="B2100" s="663" t="s">
        <v>14641</v>
      </c>
      <c r="C2100" s="663" t="s">
        <v>112</v>
      </c>
      <c r="D2100" s="665" t="s">
        <v>19706</v>
      </c>
      <c r="E2100" s="663" t="s">
        <v>145</v>
      </c>
      <c r="F2100" s="401"/>
      <c r="G2100" s="401"/>
    </row>
    <row r="2101" spans="1:7" ht="15">
      <c r="A2101" s="664">
        <v>102068</v>
      </c>
      <c r="B2101" s="663" t="s">
        <v>14642</v>
      </c>
      <c r="C2101" s="663" t="s">
        <v>112</v>
      </c>
      <c r="D2101" s="665" t="s">
        <v>19707</v>
      </c>
      <c r="E2101" s="663" t="s">
        <v>145</v>
      </c>
      <c r="F2101" s="401"/>
      <c r="G2101" s="401"/>
    </row>
    <row r="2102" spans="1:7" ht="15">
      <c r="A2102" s="664">
        <v>102069</v>
      </c>
      <c r="B2102" s="663" t="s">
        <v>14643</v>
      </c>
      <c r="C2102" s="663" t="s">
        <v>112</v>
      </c>
      <c r="D2102" s="665" t="s">
        <v>19708</v>
      </c>
      <c r="E2102" s="663" t="s">
        <v>145</v>
      </c>
      <c r="F2102" s="401"/>
      <c r="G2102" s="401"/>
    </row>
    <row r="2103" spans="1:7" ht="15">
      <c r="A2103" s="664">
        <v>102070</v>
      </c>
      <c r="B2103" s="663" t="s">
        <v>14644</v>
      </c>
      <c r="C2103" s="663" t="s">
        <v>112</v>
      </c>
      <c r="D2103" s="665" t="s">
        <v>19709</v>
      </c>
      <c r="E2103" s="663" t="s">
        <v>145</v>
      </c>
      <c r="F2103" s="401"/>
      <c r="G2103" s="401"/>
    </row>
    <row r="2104" spans="1:7" ht="15">
      <c r="A2104" s="664">
        <v>102071</v>
      </c>
      <c r="B2104" s="663" t="s">
        <v>14645</v>
      </c>
      <c r="C2104" s="663" t="s">
        <v>112</v>
      </c>
      <c r="D2104" s="665" t="s">
        <v>19710</v>
      </c>
      <c r="E2104" s="663" t="s">
        <v>145</v>
      </c>
      <c r="F2104" s="401"/>
      <c r="G2104" s="401"/>
    </row>
    <row r="2105" spans="1:7" ht="15">
      <c r="A2105" s="664">
        <v>102072</v>
      </c>
      <c r="B2105" s="663" t="s">
        <v>14646</v>
      </c>
      <c r="C2105" s="663" t="s">
        <v>112</v>
      </c>
      <c r="D2105" s="665" t="s">
        <v>19711</v>
      </c>
      <c r="E2105" s="663" t="s">
        <v>145</v>
      </c>
      <c r="F2105" s="401"/>
      <c r="G2105" s="401"/>
    </row>
    <row r="2106" spans="1:7" ht="15">
      <c r="A2106" s="664">
        <v>102073</v>
      </c>
      <c r="B2106" s="663" t="s">
        <v>14647</v>
      </c>
      <c r="C2106" s="663" t="s">
        <v>125</v>
      </c>
      <c r="D2106" s="665" t="s">
        <v>19712</v>
      </c>
      <c r="E2106" s="663" t="s">
        <v>145</v>
      </c>
      <c r="F2106" s="401"/>
      <c r="G2106" s="401"/>
    </row>
    <row r="2107" spans="1:7" ht="15">
      <c r="A2107" s="664">
        <v>102074</v>
      </c>
      <c r="B2107" s="663" t="s">
        <v>14648</v>
      </c>
      <c r="C2107" s="663" t="s">
        <v>125</v>
      </c>
      <c r="D2107" s="665" t="s">
        <v>19713</v>
      </c>
      <c r="E2107" s="663" t="s">
        <v>145</v>
      </c>
      <c r="F2107" s="401"/>
      <c r="G2107" s="401"/>
    </row>
    <row r="2108" spans="1:7" ht="15">
      <c r="A2108" s="664">
        <v>102075</v>
      </c>
      <c r="B2108" s="663" t="s">
        <v>14649</v>
      </c>
      <c r="C2108" s="663" t="s">
        <v>125</v>
      </c>
      <c r="D2108" s="665" t="s">
        <v>19714</v>
      </c>
      <c r="E2108" s="663" t="s">
        <v>145</v>
      </c>
      <c r="F2108" s="401"/>
      <c r="G2108" s="401"/>
    </row>
    <row r="2109" spans="1:7" ht="15">
      <c r="A2109" s="664">
        <v>102076</v>
      </c>
      <c r="B2109" s="663" t="s">
        <v>14650</v>
      </c>
      <c r="C2109" s="663" t="s">
        <v>125</v>
      </c>
      <c r="D2109" s="665" t="s">
        <v>19715</v>
      </c>
      <c r="E2109" s="663" t="s">
        <v>145</v>
      </c>
      <c r="F2109" s="401"/>
      <c r="G2109" s="401"/>
    </row>
    <row r="2110" spans="1:7" ht="15">
      <c r="A2110" s="664">
        <v>102077</v>
      </c>
      <c r="B2110" s="663" t="s">
        <v>14651</v>
      </c>
      <c r="C2110" s="663" t="s">
        <v>125</v>
      </c>
      <c r="D2110" s="665" t="s">
        <v>19716</v>
      </c>
      <c r="E2110" s="663" t="s">
        <v>145</v>
      </c>
      <c r="F2110" s="401"/>
      <c r="G2110" s="401"/>
    </row>
    <row r="2111" spans="1:7" ht="15">
      <c r="A2111" s="664">
        <v>102078</v>
      </c>
      <c r="B2111" s="663" t="s">
        <v>14652</v>
      </c>
      <c r="C2111" s="663" t="s">
        <v>125</v>
      </c>
      <c r="D2111" s="665" t="s">
        <v>19717</v>
      </c>
      <c r="E2111" s="663" t="s">
        <v>145</v>
      </c>
      <c r="F2111" s="401"/>
      <c r="G2111" s="401"/>
    </row>
    <row r="2112" spans="1:7" ht="15">
      <c r="A2112" s="664">
        <v>102079</v>
      </c>
      <c r="B2112" s="663" t="s">
        <v>14653</v>
      </c>
      <c r="C2112" s="663" t="s">
        <v>125</v>
      </c>
      <c r="D2112" s="665" t="s">
        <v>19718</v>
      </c>
      <c r="E2112" s="663" t="s">
        <v>145</v>
      </c>
      <c r="F2112" s="401"/>
      <c r="G2112" s="401"/>
    </row>
    <row r="2113" spans="1:7" ht="15">
      <c r="A2113" s="664">
        <v>102080</v>
      </c>
      <c r="B2113" s="663" t="s">
        <v>14654</v>
      </c>
      <c r="C2113" s="663" t="s">
        <v>125</v>
      </c>
      <c r="D2113" s="665" t="s">
        <v>19719</v>
      </c>
      <c r="E2113" s="663" t="s">
        <v>145</v>
      </c>
      <c r="F2113" s="401"/>
      <c r="G2113" s="401"/>
    </row>
    <row r="2114" spans="1:7" ht="15">
      <c r="A2114" s="664">
        <v>102086</v>
      </c>
      <c r="B2114" s="663" t="s">
        <v>14655</v>
      </c>
      <c r="C2114" s="663" t="s">
        <v>112</v>
      </c>
      <c r="D2114" s="665" t="s">
        <v>19720</v>
      </c>
      <c r="E2114" s="663" t="s">
        <v>145</v>
      </c>
      <c r="F2114" s="401"/>
      <c r="G2114" s="401"/>
    </row>
    <row r="2115" spans="1:7" ht="15">
      <c r="A2115" s="664">
        <v>102087</v>
      </c>
      <c r="B2115" s="663" t="s">
        <v>14656</v>
      </c>
      <c r="C2115" s="663" t="s">
        <v>112</v>
      </c>
      <c r="D2115" s="665" t="s">
        <v>19721</v>
      </c>
      <c r="E2115" s="663" t="s">
        <v>145</v>
      </c>
      <c r="F2115" s="401"/>
      <c r="G2115" s="401"/>
    </row>
    <row r="2116" spans="1:7" ht="15">
      <c r="A2116" s="664">
        <v>102088</v>
      </c>
      <c r="B2116" s="663" t="s">
        <v>14657</v>
      </c>
      <c r="C2116" s="663" t="s">
        <v>112</v>
      </c>
      <c r="D2116" s="665" t="s">
        <v>19722</v>
      </c>
      <c r="E2116" s="663" t="s">
        <v>145</v>
      </c>
      <c r="F2116" s="401"/>
      <c r="G2116" s="401"/>
    </row>
    <row r="2117" spans="1:7" ht="15">
      <c r="A2117" s="664">
        <v>102089</v>
      </c>
      <c r="B2117" s="663" t="s">
        <v>14658</v>
      </c>
      <c r="C2117" s="663" t="s">
        <v>112</v>
      </c>
      <c r="D2117" s="665" t="s">
        <v>14236</v>
      </c>
      <c r="E2117" s="663" t="s">
        <v>145</v>
      </c>
      <c r="F2117" s="401"/>
      <c r="G2117" s="401"/>
    </row>
    <row r="2118" spans="1:7" ht="15">
      <c r="A2118" s="664">
        <v>102090</v>
      </c>
      <c r="B2118" s="663" t="s">
        <v>14659</v>
      </c>
      <c r="C2118" s="663" t="s">
        <v>112</v>
      </c>
      <c r="D2118" s="665" t="s">
        <v>19723</v>
      </c>
      <c r="E2118" s="663" t="s">
        <v>145</v>
      </c>
      <c r="F2118" s="401"/>
      <c r="G2118" s="401"/>
    </row>
    <row r="2119" spans="1:7" ht="15">
      <c r="A2119" s="664">
        <v>102091</v>
      </c>
      <c r="B2119" s="663" t="s">
        <v>14660</v>
      </c>
      <c r="C2119" s="663" t="s">
        <v>112</v>
      </c>
      <c r="D2119" s="665" t="s">
        <v>19724</v>
      </c>
      <c r="E2119" s="663" t="s">
        <v>145</v>
      </c>
      <c r="F2119" s="401"/>
      <c r="G2119" s="401"/>
    </row>
    <row r="2120" spans="1:7" ht="15">
      <c r="A2120" s="664">
        <v>89996</v>
      </c>
      <c r="B2120" s="663" t="s">
        <v>1275</v>
      </c>
      <c r="C2120" s="663" t="s">
        <v>57</v>
      </c>
      <c r="D2120" s="665" t="s">
        <v>12782</v>
      </c>
      <c r="E2120" s="663" t="s">
        <v>145</v>
      </c>
      <c r="F2120" s="401"/>
      <c r="G2120" s="401"/>
    </row>
    <row r="2121" spans="1:7" ht="15">
      <c r="A2121" s="664">
        <v>89997</v>
      </c>
      <c r="B2121" s="663" t="s">
        <v>1276</v>
      </c>
      <c r="C2121" s="663" t="s">
        <v>57</v>
      </c>
      <c r="D2121" s="665" t="s">
        <v>13025</v>
      </c>
      <c r="E2121" s="663" t="s">
        <v>145</v>
      </c>
      <c r="F2121" s="401"/>
      <c r="G2121" s="401"/>
    </row>
    <row r="2122" spans="1:7" ht="15">
      <c r="A2122" s="664">
        <v>89998</v>
      </c>
      <c r="B2122" s="663" t="s">
        <v>1277</v>
      </c>
      <c r="C2122" s="663" t="s">
        <v>57</v>
      </c>
      <c r="D2122" s="665" t="s">
        <v>16022</v>
      </c>
      <c r="E2122" s="663" t="s">
        <v>145</v>
      </c>
      <c r="F2122" s="401"/>
      <c r="G2122" s="401"/>
    </row>
    <row r="2123" spans="1:7" ht="15">
      <c r="A2123" s="664">
        <v>89999</v>
      </c>
      <c r="B2123" s="663" t="s">
        <v>1278</v>
      </c>
      <c r="C2123" s="663" t="s">
        <v>57</v>
      </c>
      <c r="D2123" s="665" t="s">
        <v>13027</v>
      </c>
      <c r="E2123" s="663" t="s">
        <v>145</v>
      </c>
      <c r="F2123" s="401"/>
      <c r="G2123" s="401"/>
    </row>
    <row r="2124" spans="1:7" ht="15">
      <c r="A2124" s="664">
        <v>90000</v>
      </c>
      <c r="B2124" s="663" t="s">
        <v>1279</v>
      </c>
      <c r="C2124" s="663" t="s">
        <v>57</v>
      </c>
      <c r="D2124" s="665" t="s">
        <v>13283</v>
      </c>
      <c r="E2124" s="663" t="s">
        <v>145</v>
      </c>
      <c r="F2124" s="401"/>
      <c r="G2124" s="401"/>
    </row>
    <row r="2125" spans="1:7" ht="15">
      <c r="A2125" s="664">
        <v>91593</v>
      </c>
      <c r="B2125" s="663" t="s">
        <v>9387</v>
      </c>
      <c r="C2125" s="663" t="s">
        <v>57</v>
      </c>
      <c r="D2125" s="665" t="s">
        <v>9106</v>
      </c>
      <c r="E2125" s="663" t="s">
        <v>145</v>
      </c>
      <c r="F2125" s="401"/>
      <c r="G2125" s="401"/>
    </row>
    <row r="2126" spans="1:7" ht="15">
      <c r="A2126" s="664">
        <v>91594</v>
      </c>
      <c r="B2126" s="663" t="s">
        <v>9388</v>
      </c>
      <c r="C2126" s="663" t="s">
        <v>57</v>
      </c>
      <c r="D2126" s="665" t="s">
        <v>19725</v>
      </c>
      <c r="E2126" s="663" t="s">
        <v>145</v>
      </c>
      <c r="F2126" s="401"/>
      <c r="G2126" s="401"/>
    </row>
    <row r="2127" spans="1:7" ht="15">
      <c r="A2127" s="664">
        <v>91595</v>
      </c>
      <c r="B2127" s="663" t="s">
        <v>9389</v>
      </c>
      <c r="C2127" s="663" t="s">
        <v>57</v>
      </c>
      <c r="D2127" s="665" t="s">
        <v>15655</v>
      </c>
      <c r="E2127" s="663" t="s">
        <v>145</v>
      </c>
      <c r="F2127" s="401"/>
      <c r="G2127" s="401"/>
    </row>
    <row r="2128" spans="1:7" ht="15">
      <c r="A2128" s="664">
        <v>91596</v>
      </c>
      <c r="B2128" s="663" t="s">
        <v>9390</v>
      </c>
      <c r="C2128" s="663" t="s">
        <v>57</v>
      </c>
      <c r="D2128" s="665" t="s">
        <v>9067</v>
      </c>
      <c r="E2128" s="663" t="s">
        <v>145</v>
      </c>
      <c r="F2128" s="401"/>
      <c r="G2128" s="401"/>
    </row>
    <row r="2129" spans="1:7" ht="15">
      <c r="A2129" s="664">
        <v>91597</v>
      </c>
      <c r="B2129" s="663" t="s">
        <v>9391</v>
      </c>
      <c r="C2129" s="663" t="s">
        <v>57</v>
      </c>
      <c r="D2129" s="665" t="s">
        <v>19726</v>
      </c>
      <c r="E2129" s="663" t="s">
        <v>145</v>
      </c>
      <c r="F2129" s="401"/>
      <c r="G2129" s="401"/>
    </row>
    <row r="2130" spans="1:7" ht="15">
      <c r="A2130" s="664">
        <v>91598</v>
      </c>
      <c r="B2130" s="663" t="s">
        <v>9392</v>
      </c>
      <c r="C2130" s="663" t="s">
        <v>57</v>
      </c>
      <c r="D2130" s="665" t="s">
        <v>14778</v>
      </c>
      <c r="E2130" s="663" t="s">
        <v>145</v>
      </c>
      <c r="F2130" s="401"/>
      <c r="G2130" s="401"/>
    </row>
    <row r="2131" spans="1:7" ht="15">
      <c r="A2131" s="664">
        <v>91599</v>
      </c>
      <c r="B2131" s="663" t="s">
        <v>9393</v>
      </c>
      <c r="C2131" s="663" t="s">
        <v>57</v>
      </c>
      <c r="D2131" s="665" t="s">
        <v>19727</v>
      </c>
      <c r="E2131" s="663" t="s">
        <v>145</v>
      </c>
      <c r="F2131" s="401"/>
      <c r="G2131" s="401"/>
    </row>
    <row r="2132" spans="1:7" ht="15">
      <c r="A2132" s="664">
        <v>91600</v>
      </c>
      <c r="B2132" s="663" t="s">
        <v>9394</v>
      </c>
      <c r="C2132" s="663" t="s">
        <v>57</v>
      </c>
      <c r="D2132" s="665" t="s">
        <v>12920</v>
      </c>
      <c r="E2132" s="663" t="s">
        <v>145</v>
      </c>
      <c r="F2132" s="401"/>
      <c r="G2132" s="401"/>
    </row>
    <row r="2133" spans="1:7" ht="15">
      <c r="A2133" s="664">
        <v>91601</v>
      </c>
      <c r="B2133" s="663" t="s">
        <v>9395</v>
      </c>
      <c r="C2133" s="663" t="s">
        <v>57</v>
      </c>
      <c r="D2133" s="665" t="s">
        <v>15121</v>
      </c>
      <c r="E2133" s="663" t="s">
        <v>145</v>
      </c>
      <c r="F2133" s="401"/>
      <c r="G2133" s="401"/>
    </row>
    <row r="2134" spans="1:7" ht="15">
      <c r="A2134" s="664">
        <v>91602</v>
      </c>
      <c r="B2134" s="663" t="s">
        <v>9396</v>
      </c>
      <c r="C2134" s="663" t="s">
        <v>57</v>
      </c>
      <c r="D2134" s="665" t="s">
        <v>9165</v>
      </c>
      <c r="E2134" s="663" t="s">
        <v>145</v>
      </c>
      <c r="F2134" s="401"/>
      <c r="G2134" s="401"/>
    </row>
    <row r="2135" spans="1:7" ht="15">
      <c r="A2135" s="664">
        <v>91603</v>
      </c>
      <c r="B2135" s="663" t="s">
        <v>9397</v>
      </c>
      <c r="C2135" s="663" t="s">
        <v>57</v>
      </c>
      <c r="D2135" s="665" t="s">
        <v>8965</v>
      </c>
      <c r="E2135" s="663" t="s">
        <v>145</v>
      </c>
      <c r="F2135" s="401"/>
      <c r="G2135" s="401"/>
    </row>
    <row r="2136" spans="1:7" ht="15">
      <c r="A2136" s="664">
        <v>92759</v>
      </c>
      <c r="B2136" s="663" t="s">
        <v>1280</v>
      </c>
      <c r="C2136" s="663" t="s">
        <v>57</v>
      </c>
      <c r="D2136" s="665" t="s">
        <v>19728</v>
      </c>
      <c r="E2136" s="663" t="s">
        <v>145</v>
      </c>
      <c r="F2136" s="401"/>
      <c r="G2136" s="401"/>
    </row>
    <row r="2137" spans="1:7" ht="15">
      <c r="A2137" s="664">
        <v>92760</v>
      </c>
      <c r="B2137" s="663" t="s">
        <v>1281</v>
      </c>
      <c r="C2137" s="663" t="s">
        <v>57</v>
      </c>
      <c r="D2137" s="665" t="s">
        <v>14213</v>
      </c>
      <c r="E2137" s="663" t="s">
        <v>145</v>
      </c>
      <c r="F2137" s="401"/>
      <c r="G2137" s="401"/>
    </row>
    <row r="2138" spans="1:7" ht="15">
      <c r="A2138" s="664">
        <v>92761</v>
      </c>
      <c r="B2138" s="663" t="s">
        <v>1282</v>
      </c>
      <c r="C2138" s="663" t="s">
        <v>57</v>
      </c>
      <c r="D2138" s="665" t="s">
        <v>13815</v>
      </c>
      <c r="E2138" s="663" t="s">
        <v>145</v>
      </c>
      <c r="F2138" s="401"/>
      <c r="G2138" s="401"/>
    </row>
    <row r="2139" spans="1:7" ht="15">
      <c r="A2139" s="664">
        <v>92762</v>
      </c>
      <c r="B2139" s="663" t="s">
        <v>1283</v>
      </c>
      <c r="C2139" s="663" t="s">
        <v>57</v>
      </c>
      <c r="D2139" s="665" t="s">
        <v>15036</v>
      </c>
      <c r="E2139" s="663" t="s">
        <v>145</v>
      </c>
      <c r="F2139" s="401"/>
      <c r="G2139" s="401"/>
    </row>
    <row r="2140" spans="1:7" ht="15">
      <c r="A2140" s="664">
        <v>92763</v>
      </c>
      <c r="B2140" s="663" t="s">
        <v>1284</v>
      </c>
      <c r="C2140" s="663" t="s">
        <v>57</v>
      </c>
      <c r="D2140" s="665" t="s">
        <v>6554</v>
      </c>
      <c r="E2140" s="663" t="s">
        <v>145</v>
      </c>
      <c r="F2140" s="401"/>
      <c r="G2140" s="401"/>
    </row>
    <row r="2141" spans="1:7" ht="15">
      <c r="A2141" s="664">
        <v>92764</v>
      </c>
      <c r="B2141" s="663" t="s">
        <v>1285</v>
      </c>
      <c r="C2141" s="663" t="s">
        <v>57</v>
      </c>
      <c r="D2141" s="665" t="s">
        <v>15904</v>
      </c>
      <c r="E2141" s="663" t="s">
        <v>145</v>
      </c>
      <c r="F2141" s="401"/>
      <c r="G2141" s="401"/>
    </row>
    <row r="2142" spans="1:7" ht="15">
      <c r="A2142" s="664">
        <v>92765</v>
      </c>
      <c r="B2142" s="663" t="s">
        <v>1286</v>
      </c>
      <c r="C2142" s="663" t="s">
        <v>57</v>
      </c>
      <c r="D2142" s="665" t="s">
        <v>4818</v>
      </c>
      <c r="E2142" s="663" t="s">
        <v>145</v>
      </c>
      <c r="F2142" s="401"/>
      <c r="G2142" s="401"/>
    </row>
    <row r="2143" spans="1:7" ht="15">
      <c r="A2143" s="664">
        <v>92766</v>
      </c>
      <c r="B2143" s="663" t="s">
        <v>1287</v>
      </c>
      <c r="C2143" s="663" t="s">
        <v>57</v>
      </c>
      <c r="D2143" s="665" t="s">
        <v>12402</v>
      </c>
      <c r="E2143" s="663" t="s">
        <v>145</v>
      </c>
      <c r="F2143" s="401"/>
      <c r="G2143" s="401"/>
    </row>
    <row r="2144" spans="1:7" ht="15">
      <c r="A2144" s="664">
        <v>92767</v>
      </c>
      <c r="B2144" s="663" t="s">
        <v>1288</v>
      </c>
      <c r="C2144" s="663" t="s">
        <v>57</v>
      </c>
      <c r="D2144" s="665" t="s">
        <v>19729</v>
      </c>
      <c r="E2144" s="663" t="s">
        <v>145</v>
      </c>
      <c r="F2144" s="401"/>
      <c r="G2144" s="401"/>
    </row>
    <row r="2145" spans="1:7" ht="15">
      <c r="A2145" s="664">
        <v>92768</v>
      </c>
      <c r="B2145" s="663" t="s">
        <v>1289</v>
      </c>
      <c r="C2145" s="663" t="s">
        <v>57</v>
      </c>
      <c r="D2145" s="665" t="s">
        <v>19730</v>
      </c>
      <c r="E2145" s="663" t="s">
        <v>145</v>
      </c>
      <c r="F2145" s="401"/>
      <c r="G2145" s="401"/>
    </row>
    <row r="2146" spans="1:7" ht="15">
      <c r="A2146" s="664">
        <v>92769</v>
      </c>
      <c r="B2146" s="663" t="s">
        <v>1290</v>
      </c>
      <c r="C2146" s="663" t="s">
        <v>57</v>
      </c>
      <c r="D2146" s="665" t="s">
        <v>8910</v>
      </c>
      <c r="E2146" s="663" t="s">
        <v>145</v>
      </c>
      <c r="F2146" s="401"/>
      <c r="G2146" s="401"/>
    </row>
    <row r="2147" spans="1:7" ht="15">
      <c r="A2147" s="664">
        <v>92770</v>
      </c>
      <c r="B2147" s="663" t="s">
        <v>1291</v>
      </c>
      <c r="C2147" s="663" t="s">
        <v>57</v>
      </c>
      <c r="D2147" s="665" t="s">
        <v>19731</v>
      </c>
      <c r="E2147" s="663" t="s">
        <v>145</v>
      </c>
      <c r="F2147" s="401"/>
      <c r="G2147" s="401"/>
    </row>
    <row r="2148" spans="1:7" ht="15">
      <c r="A2148" s="664">
        <v>92771</v>
      </c>
      <c r="B2148" s="663" t="s">
        <v>1292</v>
      </c>
      <c r="C2148" s="663" t="s">
        <v>57</v>
      </c>
      <c r="D2148" s="665" t="s">
        <v>14694</v>
      </c>
      <c r="E2148" s="663" t="s">
        <v>145</v>
      </c>
      <c r="F2148" s="401"/>
      <c r="G2148" s="401"/>
    </row>
    <row r="2149" spans="1:7" ht="15">
      <c r="A2149" s="664">
        <v>92772</v>
      </c>
      <c r="B2149" s="663" t="s">
        <v>1293</v>
      </c>
      <c r="C2149" s="663" t="s">
        <v>57</v>
      </c>
      <c r="D2149" s="665" t="s">
        <v>19732</v>
      </c>
      <c r="E2149" s="663" t="s">
        <v>145</v>
      </c>
      <c r="F2149" s="401"/>
      <c r="G2149" s="401"/>
    </row>
    <row r="2150" spans="1:7" ht="15">
      <c r="A2150" s="664">
        <v>92773</v>
      </c>
      <c r="B2150" s="663" t="s">
        <v>1294</v>
      </c>
      <c r="C2150" s="663" t="s">
        <v>57</v>
      </c>
      <c r="D2150" s="665" t="s">
        <v>18537</v>
      </c>
      <c r="E2150" s="663" t="s">
        <v>145</v>
      </c>
      <c r="F2150" s="401"/>
      <c r="G2150" s="401"/>
    </row>
    <row r="2151" spans="1:7" ht="15">
      <c r="A2151" s="664">
        <v>92774</v>
      </c>
      <c r="B2151" s="663" t="s">
        <v>1295</v>
      </c>
      <c r="C2151" s="663" t="s">
        <v>57</v>
      </c>
      <c r="D2151" s="665" t="s">
        <v>19733</v>
      </c>
      <c r="E2151" s="663" t="s">
        <v>145</v>
      </c>
      <c r="F2151" s="401"/>
      <c r="G2151" s="401"/>
    </row>
    <row r="2152" spans="1:7" ht="15">
      <c r="A2152" s="664">
        <v>92775</v>
      </c>
      <c r="B2152" s="663" t="s">
        <v>1296</v>
      </c>
      <c r="C2152" s="663" t="s">
        <v>57</v>
      </c>
      <c r="D2152" s="665" t="s">
        <v>13894</v>
      </c>
      <c r="E2152" s="663" t="s">
        <v>145</v>
      </c>
      <c r="F2152" s="401"/>
      <c r="G2152" s="401"/>
    </row>
    <row r="2153" spans="1:7" ht="15">
      <c r="A2153" s="664">
        <v>92776</v>
      </c>
      <c r="B2153" s="663" t="s">
        <v>1297</v>
      </c>
      <c r="C2153" s="663" t="s">
        <v>57</v>
      </c>
      <c r="D2153" s="665" t="s">
        <v>14769</v>
      </c>
      <c r="E2153" s="663" t="s">
        <v>145</v>
      </c>
      <c r="F2153" s="401"/>
      <c r="G2153" s="401"/>
    </row>
    <row r="2154" spans="1:7" ht="15">
      <c r="A2154" s="664">
        <v>92777</v>
      </c>
      <c r="B2154" s="663" t="s">
        <v>1298</v>
      </c>
      <c r="C2154" s="663" t="s">
        <v>57</v>
      </c>
      <c r="D2154" s="665" t="s">
        <v>14123</v>
      </c>
      <c r="E2154" s="663" t="s">
        <v>145</v>
      </c>
      <c r="F2154" s="401"/>
      <c r="G2154" s="401"/>
    </row>
    <row r="2155" spans="1:7" ht="15">
      <c r="A2155" s="664">
        <v>92778</v>
      </c>
      <c r="B2155" s="663" t="s">
        <v>1299</v>
      </c>
      <c r="C2155" s="663" t="s">
        <v>57</v>
      </c>
      <c r="D2155" s="665" t="s">
        <v>8910</v>
      </c>
      <c r="E2155" s="663" t="s">
        <v>145</v>
      </c>
      <c r="F2155" s="401"/>
      <c r="G2155" s="401"/>
    </row>
    <row r="2156" spans="1:7" ht="15">
      <c r="A2156" s="664">
        <v>92779</v>
      </c>
      <c r="B2156" s="663" t="s">
        <v>1300</v>
      </c>
      <c r="C2156" s="663" t="s">
        <v>57</v>
      </c>
      <c r="D2156" s="665" t="s">
        <v>14679</v>
      </c>
      <c r="E2156" s="663" t="s">
        <v>145</v>
      </c>
      <c r="F2156" s="401"/>
      <c r="G2156" s="401"/>
    </row>
    <row r="2157" spans="1:7" ht="15">
      <c r="A2157" s="664">
        <v>92780</v>
      </c>
      <c r="B2157" s="663" t="s">
        <v>1301</v>
      </c>
      <c r="C2157" s="663" t="s">
        <v>57</v>
      </c>
      <c r="D2157" s="665" t="s">
        <v>15123</v>
      </c>
      <c r="E2157" s="663" t="s">
        <v>145</v>
      </c>
      <c r="F2157" s="401"/>
      <c r="G2157" s="401"/>
    </row>
    <row r="2158" spans="1:7" ht="15">
      <c r="A2158" s="664">
        <v>92781</v>
      </c>
      <c r="B2158" s="663" t="s">
        <v>1302</v>
      </c>
      <c r="C2158" s="663" t="s">
        <v>57</v>
      </c>
      <c r="D2158" s="665" t="s">
        <v>16656</v>
      </c>
      <c r="E2158" s="663" t="s">
        <v>145</v>
      </c>
      <c r="F2158" s="401"/>
      <c r="G2158" s="401"/>
    </row>
    <row r="2159" spans="1:7" ht="15">
      <c r="A2159" s="664">
        <v>92782</v>
      </c>
      <c r="B2159" s="663" t="s">
        <v>1303</v>
      </c>
      <c r="C2159" s="663" t="s">
        <v>57</v>
      </c>
      <c r="D2159" s="665" t="s">
        <v>14835</v>
      </c>
      <c r="E2159" s="663" t="s">
        <v>145</v>
      </c>
      <c r="F2159" s="401"/>
      <c r="G2159" s="401"/>
    </row>
    <row r="2160" spans="1:7" ht="15">
      <c r="A2160" s="664">
        <v>92783</v>
      </c>
      <c r="B2160" s="663" t="s">
        <v>1304</v>
      </c>
      <c r="C2160" s="663" t="s">
        <v>57</v>
      </c>
      <c r="D2160" s="665" t="s">
        <v>15029</v>
      </c>
      <c r="E2160" s="663" t="s">
        <v>145</v>
      </c>
      <c r="F2160" s="401"/>
      <c r="G2160" s="401"/>
    </row>
    <row r="2161" spans="1:7" ht="15">
      <c r="A2161" s="664">
        <v>92784</v>
      </c>
      <c r="B2161" s="663" t="s">
        <v>1305</v>
      </c>
      <c r="C2161" s="663" t="s">
        <v>57</v>
      </c>
      <c r="D2161" s="665" t="s">
        <v>6009</v>
      </c>
      <c r="E2161" s="663" t="s">
        <v>145</v>
      </c>
      <c r="F2161" s="401"/>
      <c r="G2161" s="401"/>
    </row>
    <row r="2162" spans="1:7" ht="15">
      <c r="A2162" s="664">
        <v>92785</v>
      </c>
      <c r="B2162" s="663" t="s">
        <v>1306</v>
      </c>
      <c r="C2162" s="663" t="s">
        <v>57</v>
      </c>
      <c r="D2162" s="665" t="s">
        <v>14674</v>
      </c>
      <c r="E2162" s="663" t="s">
        <v>145</v>
      </c>
      <c r="F2162" s="401"/>
      <c r="G2162" s="401"/>
    </row>
    <row r="2163" spans="1:7" ht="15">
      <c r="A2163" s="664">
        <v>92786</v>
      </c>
      <c r="B2163" s="663" t="s">
        <v>1307</v>
      </c>
      <c r="C2163" s="663" t="s">
        <v>57</v>
      </c>
      <c r="D2163" s="665" t="s">
        <v>9083</v>
      </c>
      <c r="E2163" s="663" t="s">
        <v>145</v>
      </c>
      <c r="F2163" s="401"/>
      <c r="G2163" s="401"/>
    </row>
    <row r="2164" spans="1:7" ht="15">
      <c r="A2164" s="664">
        <v>92787</v>
      </c>
      <c r="B2164" s="663" t="s">
        <v>1308</v>
      </c>
      <c r="C2164" s="663" t="s">
        <v>57</v>
      </c>
      <c r="D2164" s="665" t="s">
        <v>14990</v>
      </c>
      <c r="E2164" s="663" t="s">
        <v>145</v>
      </c>
      <c r="F2164" s="401"/>
      <c r="G2164" s="401"/>
    </row>
    <row r="2165" spans="1:7" ht="15">
      <c r="A2165" s="664">
        <v>92788</v>
      </c>
      <c r="B2165" s="663" t="s">
        <v>1309</v>
      </c>
      <c r="C2165" s="663" t="s">
        <v>57</v>
      </c>
      <c r="D2165" s="665" t="s">
        <v>16551</v>
      </c>
      <c r="E2165" s="663" t="s">
        <v>145</v>
      </c>
      <c r="F2165" s="401"/>
      <c r="G2165" s="401"/>
    </row>
    <row r="2166" spans="1:7" ht="15">
      <c r="A2166" s="664">
        <v>92789</v>
      </c>
      <c r="B2166" s="663" t="s">
        <v>1310</v>
      </c>
      <c r="C2166" s="663" t="s">
        <v>57</v>
      </c>
      <c r="D2166" s="665" t="s">
        <v>19732</v>
      </c>
      <c r="E2166" s="663" t="s">
        <v>145</v>
      </c>
      <c r="F2166" s="401"/>
      <c r="G2166" s="401"/>
    </row>
    <row r="2167" spans="1:7" ht="15">
      <c r="A2167" s="664">
        <v>92790</v>
      </c>
      <c r="B2167" s="663" t="s">
        <v>1311</v>
      </c>
      <c r="C2167" s="663" t="s">
        <v>57</v>
      </c>
      <c r="D2167" s="665" t="s">
        <v>6602</v>
      </c>
      <c r="E2167" s="663" t="s">
        <v>145</v>
      </c>
      <c r="F2167" s="401"/>
      <c r="G2167" s="401"/>
    </row>
    <row r="2168" spans="1:7" ht="15">
      <c r="A2168" s="664">
        <v>92791</v>
      </c>
      <c r="B2168" s="663" t="s">
        <v>1312</v>
      </c>
      <c r="C2168" s="663" t="s">
        <v>57</v>
      </c>
      <c r="D2168" s="665" t="s">
        <v>6880</v>
      </c>
      <c r="E2168" s="663" t="s">
        <v>145</v>
      </c>
      <c r="F2168" s="401"/>
      <c r="G2168" s="401"/>
    </row>
    <row r="2169" spans="1:7" ht="15">
      <c r="A2169" s="664">
        <v>92792</v>
      </c>
      <c r="B2169" s="663" t="s">
        <v>1313</v>
      </c>
      <c r="C2169" s="663" t="s">
        <v>57</v>
      </c>
      <c r="D2169" s="665" t="s">
        <v>14835</v>
      </c>
      <c r="E2169" s="663" t="s">
        <v>145</v>
      </c>
      <c r="F2169" s="401"/>
      <c r="G2169" s="401"/>
    </row>
    <row r="2170" spans="1:7" ht="15">
      <c r="A2170" s="664">
        <v>92793</v>
      </c>
      <c r="B2170" s="663" t="s">
        <v>1314</v>
      </c>
      <c r="C2170" s="663" t="s">
        <v>57</v>
      </c>
      <c r="D2170" s="665" t="s">
        <v>12784</v>
      </c>
      <c r="E2170" s="663" t="s">
        <v>145</v>
      </c>
      <c r="F2170" s="401"/>
      <c r="G2170" s="401"/>
    </row>
    <row r="2171" spans="1:7" ht="15">
      <c r="A2171" s="664">
        <v>92794</v>
      </c>
      <c r="B2171" s="663" t="s">
        <v>1315</v>
      </c>
      <c r="C2171" s="663" t="s">
        <v>57</v>
      </c>
      <c r="D2171" s="665" t="s">
        <v>6554</v>
      </c>
      <c r="E2171" s="663" t="s">
        <v>145</v>
      </c>
      <c r="F2171" s="401"/>
      <c r="G2171" s="401"/>
    </row>
    <row r="2172" spans="1:7" ht="15">
      <c r="A2172" s="664">
        <v>92795</v>
      </c>
      <c r="B2172" s="663" t="s">
        <v>1316</v>
      </c>
      <c r="C2172" s="663" t="s">
        <v>57</v>
      </c>
      <c r="D2172" s="665" t="s">
        <v>15838</v>
      </c>
      <c r="E2172" s="663" t="s">
        <v>145</v>
      </c>
      <c r="F2172" s="401"/>
      <c r="G2172" s="401"/>
    </row>
    <row r="2173" spans="1:7" ht="15">
      <c r="A2173" s="664">
        <v>92796</v>
      </c>
      <c r="B2173" s="663" t="s">
        <v>1317</v>
      </c>
      <c r="C2173" s="663" t="s">
        <v>57</v>
      </c>
      <c r="D2173" s="665" t="s">
        <v>16397</v>
      </c>
      <c r="E2173" s="663" t="s">
        <v>145</v>
      </c>
      <c r="F2173" s="401"/>
      <c r="G2173" s="401"/>
    </row>
    <row r="2174" spans="1:7" ht="15">
      <c r="A2174" s="664">
        <v>92797</v>
      </c>
      <c r="B2174" s="663" t="s">
        <v>1318</v>
      </c>
      <c r="C2174" s="663" t="s">
        <v>57</v>
      </c>
      <c r="D2174" s="665" t="s">
        <v>6554</v>
      </c>
      <c r="E2174" s="663" t="s">
        <v>145</v>
      </c>
      <c r="F2174" s="401"/>
      <c r="G2174" s="401"/>
    </row>
    <row r="2175" spans="1:7" ht="15">
      <c r="A2175" s="664">
        <v>92798</v>
      </c>
      <c r="B2175" s="663" t="s">
        <v>1319</v>
      </c>
      <c r="C2175" s="663" t="s">
        <v>57</v>
      </c>
      <c r="D2175" s="665" t="s">
        <v>14682</v>
      </c>
      <c r="E2175" s="663" t="s">
        <v>145</v>
      </c>
      <c r="F2175" s="401"/>
      <c r="G2175" s="401"/>
    </row>
    <row r="2176" spans="1:7" ht="15">
      <c r="A2176" s="664">
        <v>92799</v>
      </c>
      <c r="B2176" s="663" t="s">
        <v>1320</v>
      </c>
      <c r="C2176" s="663" t="s">
        <v>57</v>
      </c>
      <c r="D2176" s="665" t="s">
        <v>12340</v>
      </c>
      <c r="E2176" s="663" t="s">
        <v>145</v>
      </c>
      <c r="F2176" s="401"/>
      <c r="G2176" s="401"/>
    </row>
    <row r="2177" spans="1:7" ht="15">
      <c r="A2177" s="664">
        <v>92800</v>
      </c>
      <c r="B2177" s="663" t="s">
        <v>1321</v>
      </c>
      <c r="C2177" s="663" t="s">
        <v>57</v>
      </c>
      <c r="D2177" s="665" t="s">
        <v>19734</v>
      </c>
      <c r="E2177" s="663" t="s">
        <v>145</v>
      </c>
      <c r="F2177" s="401"/>
      <c r="G2177" s="401"/>
    </row>
    <row r="2178" spans="1:7" ht="15">
      <c r="A2178" s="664">
        <v>92801</v>
      </c>
      <c r="B2178" s="663" t="s">
        <v>1322</v>
      </c>
      <c r="C2178" s="663" t="s">
        <v>57</v>
      </c>
      <c r="D2178" s="665" t="s">
        <v>17384</v>
      </c>
      <c r="E2178" s="663" t="s">
        <v>145</v>
      </c>
      <c r="F2178" s="401"/>
      <c r="G2178" s="401"/>
    </row>
    <row r="2179" spans="1:7" ht="15">
      <c r="A2179" s="664">
        <v>92802</v>
      </c>
      <c r="B2179" s="663" t="s">
        <v>1323</v>
      </c>
      <c r="C2179" s="663" t="s">
        <v>57</v>
      </c>
      <c r="D2179" s="665" t="s">
        <v>14244</v>
      </c>
      <c r="E2179" s="663" t="s">
        <v>145</v>
      </c>
      <c r="F2179" s="401"/>
      <c r="G2179" s="401"/>
    </row>
    <row r="2180" spans="1:7" ht="15">
      <c r="A2180" s="664">
        <v>92803</v>
      </c>
      <c r="B2180" s="663" t="s">
        <v>1324</v>
      </c>
      <c r="C2180" s="663" t="s">
        <v>57</v>
      </c>
      <c r="D2180" s="665" t="s">
        <v>9025</v>
      </c>
      <c r="E2180" s="663" t="s">
        <v>145</v>
      </c>
      <c r="F2180" s="401"/>
      <c r="G2180" s="401"/>
    </row>
    <row r="2181" spans="1:7" ht="15">
      <c r="A2181" s="664">
        <v>92804</v>
      </c>
      <c r="B2181" s="663" t="s">
        <v>1325</v>
      </c>
      <c r="C2181" s="663" t="s">
        <v>57</v>
      </c>
      <c r="D2181" s="665" t="s">
        <v>13090</v>
      </c>
      <c r="E2181" s="663" t="s">
        <v>145</v>
      </c>
      <c r="F2181" s="401"/>
      <c r="G2181" s="401"/>
    </row>
    <row r="2182" spans="1:7" ht="15">
      <c r="A2182" s="664">
        <v>92805</v>
      </c>
      <c r="B2182" s="663" t="s">
        <v>1326</v>
      </c>
      <c r="C2182" s="663" t="s">
        <v>57</v>
      </c>
      <c r="D2182" s="665" t="s">
        <v>14683</v>
      </c>
      <c r="E2182" s="663" t="s">
        <v>145</v>
      </c>
      <c r="F2182" s="401"/>
      <c r="G2182" s="401"/>
    </row>
    <row r="2183" spans="1:7" ht="15">
      <c r="A2183" s="664">
        <v>92806</v>
      </c>
      <c r="B2183" s="663" t="s">
        <v>1327</v>
      </c>
      <c r="C2183" s="663" t="s">
        <v>57</v>
      </c>
      <c r="D2183" s="665" t="s">
        <v>14433</v>
      </c>
      <c r="E2183" s="663" t="s">
        <v>145</v>
      </c>
      <c r="F2183" s="401"/>
      <c r="G2183" s="401"/>
    </row>
    <row r="2184" spans="1:7" ht="15">
      <c r="A2184" s="664">
        <v>92875</v>
      </c>
      <c r="B2184" s="663" t="s">
        <v>1328</v>
      </c>
      <c r="C2184" s="663" t="s">
        <v>57</v>
      </c>
      <c r="D2184" s="665" t="s">
        <v>4830</v>
      </c>
      <c r="E2184" s="663" t="s">
        <v>145</v>
      </c>
      <c r="F2184" s="401"/>
      <c r="G2184" s="401"/>
    </row>
    <row r="2185" spans="1:7" ht="15">
      <c r="A2185" s="664">
        <v>92876</v>
      </c>
      <c r="B2185" s="663" t="s">
        <v>1329</v>
      </c>
      <c r="C2185" s="663" t="s">
        <v>57</v>
      </c>
      <c r="D2185" s="665" t="s">
        <v>5708</v>
      </c>
      <c r="E2185" s="663" t="s">
        <v>145</v>
      </c>
      <c r="F2185" s="401"/>
      <c r="G2185" s="401"/>
    </row>
    <row r="2186" spans="1:7" ht="15">
      <c r="A2186" s="664">
        <v>92877</v>
      </c>
      <c r="B2186" s="663" t="s">
        <v>1330</v>
      </c>
      <c r="C2186" s="663" t="s">
        <v>57</v>
      </c>
      <c r="D2186" s="665" t="s">
        <v>5989</v>
      </c>
      <c r="E2186" s="663" t="s">
        <v>145</v>
      </c>
      <c r="F2186" s="401"/>
      <c r="G2186" s="401"/>
    </row>
    <row r="2187" spans="1:7" ht="15">
      <c r="A2187" s="664">
        <v>92878</v>
      </c>
      <c r="B2187" s="663" t="s">
        <v>1331</v>
      </c>
      <c r="C2187" s="663" t="s">
        <v>57</v>
      </c>
      <c r="D2187" s="665" t="s">
        <v>15471</v>
      </c>
      <c r="E2187" s="663" t="s">
        <v>145</v>
      </c>
      <c r="F2187" s="401"/>
      <c r="G2187" s="401"/>
    </row>
    <row r="2188" spans="1:7" ht="15">
      <c r="A2188" s="664">
        <v>92879</v>
      </c>
      <c r="B2188" s="663" t="s">
        <v>1332</v>
      </c>
      <c r="C2188" s="663" t="s">
        <v>57</v>
      </c>
      <c r="D2188" s="665" t="s">
        <v>5174</v>
      </c>
      <c r="E2188" s="663" t="s">
        <v>145</v>
      </c>
      <c r="F2188" s="401"/>
      <c r="G2188" s="401"/>
    </row>
    <row r="2189" spans="1:7" ht="15">
      <c r="A2189" s="664">
        <v>92880</v>
      </c>
      <c r="B2189" s="663" t="s">
        <v>1333</v>
      </c>
      <c r="C2189" s="663" t="s">
        <v>57</v>
      </c>
      <c r="D2189" s="665" t="s">
        <v>14685</v>
      </c>
      <c r="E2189" s="663" t="s">
        <v>145</v>
      </c>
      <c r="F2189" s="401"/>
      <c r="G2189" s="401"/>
    </row>
    <row r="2190" spans="1:7" ht="15">
      <c r="A2190" s="664">
        <v>92881</v>
      </c>
      <c r="B2190" s="663" t="s">
        <v>1334</v>
      </c>
      <c r="C2190" s="663" t="s">
        <v>57</v>
      </c>
      <c r="D2190" s="665" t="s">
        <v>12403</v>
      </c>
      <c r="E2190" s="663" t="s">
        <v>145</v>
      </c>
      <c r="F2190" s="401"/>
      <c r="G2190" s="401"/>
    </row>
    <row r="2191" spans="1:7" ht="15">
      <c r="A2191" s="664">
        <v>92882</v>
      </c>
      <c r="B2191" s="663" t="s">
        <v>1335</v>
      </c>
      <c r="C2191" s="663" t="s">
        <v>57</v>
      </c>
      <c r="D2191" s="665" t="s">
        <v>14667</v>
      </c>
      <c r="E2191" s="663" t="s">
        <v>145</v>
      </c>
      <c r="F2191" s="401"/>
      <c r="G2191" s="401"/>
    </row>
    <row r="2192" spans="1:7" ht="15">
      <c r="A2192" s="664">
        <v>92883</v>
      </c>
      <c r="B2192" s="663" t="s">
        <v>1336</v>
      </c>
      <c r="C2192" s="663" t="s">
        <v>57</v>
      </c>
      <c r="D2192" s="665" t="s">
        <v>14690</v>
      </c>
      <c r="E2192" s="663" t="s">
        <v>145</v>
      </c>
      <c r="F2192" s="401"/>
      <c r="G2192" s="401"/>
    </row>
    <row r="2193" spans="1:7" ht="15">
      <c r="A2193" s="664">
        <v>92884</v>
      </c>
      <c r="B2193" s="663" t="s">
        <v>1337</v>
      </c>
      <c r="C2193" s="663" t="s">
        <v>57</v>
      </c>
      <c r="D2193" s="665" t="s">
        <v>14686</v>
      </c>
      <c r="E2193" s="663" t="s">
        <v>145</v>
      </c>
      <c r="F2193" s="401"/>
      <c r="G2193" s="401"/>
    </row>
    <row r="2194" spans="1:7" ht="15">
      <c r="A2194" s="664">
        <v>92885</v>
      </c>
      <c r="B2194" s="663" t="s">
        <v>1338</v>
      </c>
      <c r="C2194" s="663" t="s">
        <v>57</v>
      </c>
      <c r="D2194" s="665" t="s">
        <v>15364</v>
      </c>
      <c r="E2194" s="663" t="s">
        <v>145</v>
      </c>
      <c r="F2194" s="401"/>
      <c r="G2194" s="401"/>
    </row>
    <row r="2195" spans="1:7" ht="15">
      <c r="A2195" s="664">
        <v>92886</v>
      </c>
      <c r="B2195" s="663" t="s">
        <v>1339</v>
      </c>
      <c r="C2195" s="663" t="s">
        <v>57</v>
      </c>
      <c r="D2195" s="665" t="s">
        <v>13078</v>
      </c>
      <c r="E2195" s="663" t="s">
        <v>145</v>
      </c>
      <c r="F2195" s="401"/>
      <c r="G2195" s="401"/>
    </row>
    <row r="2196" spans="1:7" ht="15">
      <c r="A2196" s="664">
        <v>92887</v>
      </c>
      <c r="B2196" s="663" t="s">
        <v>1340</v>
      </c>
      <c r="C2196" s="663" t="s">
        <v>57</v>
      </c>
      <c r="D2196" s="665" t="s">
        <v>12726</v>
      </c>
      <c r="E2196" s="663" t="s">
        <v>145</v>
      </c>
      <c r="F2196" s="401"/>
      <c r="G2196" s="401"/>
    </row>
    <row r="2197" spans="1:7" ht="15">
      <c r="A2197" s="664">
        <v>92888</v>
      </c>
      <c r="B2197" s="663" t="s">
        <v>1341</v>
      </c>
      <c r="C2197" s="663" t="s">
        <v>57</v>
      </c>
      <c r="D2197" s="665" t="s">
        <v>19735</v>
      </c>
      <c r="E2197" s="663" t="s">
        <v>145</v>
      </c>
      <c r="F2197" s="401"/>
      <c r="G2197" s="401"/>
    </row>
    <row r="2198" spans="1:7" ht="15">
      <c r="A2198" s="664">
        <v>92915</v>
      </c>
      <c r="B2198" s="663" t="s">
        <v>3272</v>
      </c>
      <c r="C2198" s="663" t="s">
        <v>57</v>
      </c>
      <c r="D2198" s="665" t="s">
        <v>3982</v>
      </c>
      <c r="E2198" s="663" t="s">
        <v>145</v>
      </c>
      <c r="F2198" s="401"/>
      <c r="G2198" s="401"/>
    </row>
    <row r="2199" spans="1:7" ht="15">
      <c r="A2199" s="664">
        <v>92916</v>
      </c>
      <c r="B2199" s="663" t="s">
        <v>3273</v>
      </c>
      <c r="C2199" s="663" t="s">
        <v>57</v>
      </c>
      <c r="D2199" s="665" t="s">
        <v>14215</v>
      </c>
      <c r="E2199" s="663" t="s">
        <v>145</v>
      </c>
      <c r="F2199" s="401"/>
      <c r="G2199" s="401"/>
    </row>
    <row r="2200" spans="1:7" ht="15">
      <c r="A2200" s="664">
        <v>92917</v>
      </c>
      <c r="B2200" s="663" t="s">
        <v>3274</v>
      </c>
      <c r="C2200" s="663" t="s">
        <v>57</v>
      </c>
      <c r="D2200" s="665" t="s">
        <v>6415</v>
      </c>
      <c r="E2200" s="663" t="s">
        <v>145</v>
      </c>
      <c r="F2200" s="401"/>
      <c r="G2200" s="401"/>
    </row>
    <row r="2201" spans="1:7" ht="15">
      <c r="A2201" s="664">
        <v>92919</v>
      </c>
      <c r="B2201" s="663" t="s">
        <v>3275</v>
      </c>
      <c r="C2201" s="663" t="s">
        <v>57</v>
      </c>
      <c r="D2201" s="665" t="s">
        <v>4312</v>
      </c>
      <c r="E2201" s="663" t="s">
        <v>145</v>
      </c>
      <c r="F2201" s="401"/>
      <c r="G2201" s="401"/>
    </row>
    <row r="2202" spans="1:7" ht="15">
      <c r="A2202" s="664">
        <v>92921</v>
      </c>
      <c r="B2202" s="663" t="s">
        <v>3276</v>
      </c>
      <c r="C2202" s="663" t="s">
        <v>57</v>
      </c>
      <c r="D2202" s="665" t="s">
        <v>5441</v>
      </c>
      <c r="E2202" s="663" t="s">
        <v>145</v>
      </c>
      <c r="F2202" s="401"/>
      <c r="G2202" s="401"/>
    </row>
    <row r="2203" spans="1:7" ht="15">
      <c r="A2203" s="664">
        <v>92922</v>
      </c>
      <c r="B2203" s="663" t="s">
        <v>3277</v>
      </c>
      <c r="C2203" s="663" t="s">
        <v>57</v>
      </c>
      <c r="D2203" s="665" t="s">
        <v>18663</v>
      </c>
      <c r="E2203" s="663" t="s">
        <v>145</v>
      </c>
      <c r="F2203" s="401"/>
      <c r="G2203" s="401"/>
    </row>
    <row r="2204" spans="1:7" ht="15">
      <c r="A2204" s="664">
        <v>92923</v>
      </c>
      <c r="B2204" s="663" t="s">
        <v>3278</v>
      </c>
      <c r="C2204" s="663" t="s">
        <v>57</v>
      </c>
      <c r="D2204" s="665" t="s">
        <v>4314</v>
      </c>
      <c r="E2204" s="663" t="s">
        <v>145</v>
      </c>
      <c r="F2204" s="401"/>
      <c r="G2204" s="401"/>
    </row>
    <row r="2205" spans="1:7" ht="15">
      <c r="A2205" s="664">
        <v>92924</v>
      </c>
      <c r="B2205" s="663" t="s">
        <v>3279</v>
      </c>
      <c r="C2205" s="663" t="s">
        <v>57</v>
      </c>
      <c r="D2205" s="665" t="s">
        <v>14679</v>
      </c>
      <c r="E2205" s="663" t="s">
        <v>145</v>
      </c>
      <c r="F2205" s="401"/>
      <c r="G2205" s="401"/>
    </row>
    <row r="2206" spans="1:7" ht="15">
      <c r="A2206" s="664">
        <v>95445</v>
      </c>
      <c r="B2206" s="663" t="s">
        <v>1342</v>
      </c>
      <c r="C2206" s="663" t="s">
        <v>57</v>
      </c>
      <c r="D2206" s="665" t="s">
        <v>15035</v>
      </c>
      <c r="E2206" s="663" t="s">
        <v>145</v>
      </c>
      <c r="F2206" s="401"/>
      <c r="G2206" s="401"/>
    </row>
    <row r="2207" spans="1:7" ht="15">
      <c r="A2207" s="664">
        <v>95446</v>
      </c>
      <c r="B2207" s="663" t="s">
        <v>1343</v>
      </c>
      <c r="C2207" s="663" t="s">
        <v>57</v>
      </c>
      <c r="D2207" s="665" t="s">
        <v>14983</v>
      </c>
      <c r="E2207" s="663" t="s">
        <v>145</v>
      </c>
      <c r="F2207" s="401"/>
      <c r="G2207" s="401"/>
    </row>
    <row r="2208" spans="1:7" ht="15">
      <c r="A2208" s="664">
        <v>95448</v>
      </c>
      <c r="B2208" s="663" t="s">
        <v>10870</v>
      </c>
      <c r="C2208" s="663" t="s">
        <v>57</v>
      </c>
      <c r="D2208" s="665" t="s">
        <v>14692</v>
      </c>
      <c r="E2208" s="663" t="s">
        <v>145</v>
      </c>
      <c r="F2208" s="401"/>
      <c r="G2208" s="401"/>
    </row>
    <row r="2209" spans="1:7" ht="15">
      <c r="A2209" s="664">
        <v>95576</v>
      </c>
      <c r="B2209" s="663" t="s">
        <v>3280</v>
      </c>
      <c r="C2209" s="663" t="s">
        <v>57</v>
      </c>
      <c r="D2209" s="665" t="s">
        <v>19736</v>
      </c>
      <c r="E2209" s="663" t="s">
        <v>145</v>
      </c>
      <c r="F2209" s="401"/>
      <c r="G2209" s="401"/>
    </row>
    <row r="2210" spans="1:7" ht="15">
      <c r="A2210" s="664">
        <v>95577</v>
      </c>
      <c r="B2210" s="663" t="s">
        <v>1344</v>
      </c>
      <c r="C2210" s="663" t="s">
        <v>57</v>
      </c>
      <c r="D2210" s="665" t="s">
        <v>15806</v>
      </c>
      <c r="E2210" s="663" t="s">
        <v>145</v>
      </c>
      <c r="F2210" s="401"/>
      <c r="G2210" s="401"/>
    </row>
    <row r="2211" spans="1:7" ht="15">
      <c r="A2211" s="664">
        <v>95578</v>
      </c>
      <c r="B2211" s="663" t="s">
        <v>3281</v>
      </c>
      <c r="C2211" s="663" t="s">
        <v>57</v>
      </c>
      <c r="D2211" s="665" t="s">
        <v>12996</v>
      </c>
      <c r="E2211" s="663" t="s">
        <v>145</v>
      </c>
      <c r="F2211" s="401"/>
      <c r="G2211" s="401"/>
    </row>
    <row r="2212" spans="1:7" ht="15">
      <c r="A2212" s="664">
        <v>95579</v>
      </c>
      <c r="B2212" s="663" t="s">
        <v>1345</v>
      </c>
      <c r="C2212" s="663" t="s">
        <v>57</v>
      </c>
      <c r="D2212" s="665" t="s">
        <v>14106</v>
      </c>
      <c r="E2212" s="663" t="s">
        <v>145</v>
      </c>
      <c r="F2212" s="401"/>
      <c r="G2212" s="401"/>
    </row>
    <row r="2213" spans="1:7" ht="15">
      <c r="A2213" s="664">
        <v>95580</v>
      </c>
      <c r="B2213" s="663" t="s">
        <v>1346</v>
      </c>
      <c r="C2213" s="663" t="s">
        <v>57</v>
      </c>
      <c r="D2213" s="665" t="s">
        <v>15363</v>
      </c>
      <c r="E2213" s="663" t="s">
        <v>145</v>
      </c>
      <c r="F2213" s="401"/>
      <c r="G2213" s="401"/>
    </row>
    <row r="2214" spans="1:7" ht="15">
      <c r="A2214" s="664">
        <v>95581</v>
      </c>
      <c r="B2214" s="663" t="s">
        <v>1347</v>
      </c>
      <c r="C2214" s="663" t="s">
        <v>57</v>
      </c>
      <c r="D2214" s="665" t="s">
        <v>15373</v>
      </c>
      <c r="E2214" s="663" t="s">
        <v>145</v>
      </c>
      <c r="F2214" s="401"/>
      <c r="G2214" s="401"/>
    </row>
    <row r="2215" spans="1:7" ht="15">
      <c r="A2215" s="664">
        <v>95582</v>
      </c>
      <c r="B2215" s="663" t="s">
        <v>10871</v>
      </c>
      <c r="C2215" s="663" t="s">
        <v>57</v>
      </c>
      <c r="D2215" s="665" t="s">
        <v>14665</v>
      </c>
      <c r="E2215" s="663" t="s">
        <v>145</v>
      </c>
      <c r="F2215" s="401"/>
      <c r="G2215" s="401"/>
    </row>
    <row r="2216" spans="1:7" ht="15">
      <c r="A2216" s="664">
        <v>95583</v>
      </c>
      <c r="B2216" s="663" t="s">
        <v>1348</v>
      </c>
      <c r="C2216" s="663" t="s">
        <v>57</v>
      </c>
      <c r="D2216" s="665" t="s">
        <v>14948</v>
      </c>
      <c r="E2216" s="663" t="s">
        <v>145</v>
      </c>
      <c r="F2216" s="401"/>
      <c r="G2216" s="401"/>
    </row>
    <row r="2217" spans="1:7" ht="15">
      <c r="A2217" s="664">
        <v>95584</v>
      </c>
      <c r="B2217" s="663" t="s">
        <v>1349</v>
      </c>
      <c r="C2217" s="663" t="s">
        <v>57</v>
      </c>
      <c r="D2217" s="665" t="s">
        <v>9161</v>
      </c>
      <c r="E2217" s="663" t="s">
        <v>145</v>
      </c>
      <c r="F2217" s="401"/>
      <c r="G2217" s="401"/>
    </row>
    <row r="2218" spans="1:7" ht="15">
      <c r="A2218" s="664">
        <v>95585</v>
      </c>
      <c r="B2218" s="663" t="s">
        <v>3282</v>
      </c>
      <c r="C2218" s="663" t="s">
        <v>57</v>
      </c>
      <c r="D2218" s="665" t="s">
        <v>16976</v>
      </c>
      <c r="E2218" s="663" t="s">
        <v>145</v>
      </c>
      <c r="F2218" s="401"/>
      <c r="G2218" s="401"/>
    </row>
    <row r="2219" spans="1:7" ht="15">
      <c r="A2219" s="664">
        <v>95586</v>
      </c>
      <c r="B2219" s="663" t="s">
        <v>1350</v>
      </c>
      <c r="C2219" s="663" t="s">
        <v>57</v>
      </c>
      <c r="D2219" s="665" t="s">
        <v>18263</v>
      </c>
      <c r="E2219" s="663" t="s">
        <v>145</v>
      </c>
      <c r="F2219" s="401"/>
      <c r="G2219" s="401"/>
    </row>
    <row r="2220" spans="1:7" ht="15">
      <c r="A2220" s="664">
        <v>95587</v>
      </c>
      <c r="B2220" s="663" t="s">
        <v>3283</v>
      </c>
      <c r="C2220" s="663" t="s">
        <v>57</v>
      </c>
      <c r="D2220" s="665" t="s">
        <v>5174</v>
      </c>
      <c r="E2220" s="663" t="s">
        <v>145</v>
      </c>
      <c r="F2220" s="401"/>
      <c r="G2220" s="401"/>
    </row>
    <row r="2221" spans="1:7" ht="15">
      <c r="A2221" s="664">
        <v>95588</v>
      </c>
      <c r="B2221" s="663" t="s">
        <v>1351</v>
      </c>
      <c r="C2221" s="663" t="s">
        <v>57</v>
      </c>
      <c r="D2221" s="665" t="s">
        <v>8860</v>
      </c>
      <c r="E2221" s="663" t="s">
        <v>145</v>
      </c>
      <c r="F2221" s="401"/>
      <c r="G2221" s="401"/>
    </row>
    <row r="2222" spans="1:7" ht="15">
      <c r="A2222" s="664">
        <v>95589</v>
      </c>
      <c r="B2222" s="663" t="s">
        <v>1352</v>
      </c>
      <c r="C2222" s="663" t="s">
        <v>57</v>
      </c>
      <c r="D2222" s="665" t="s">
        <v>12569</v>
      </c>
      <c r="E2222" s="663" t="s">
        <v>145</v>
      </c>
      <c r="F2222" s="401"/>
      <c r="G2222" s="401"/>
    </row>
    <row r="2223" spans="1:7" ht="15">
      <c r="A2223" s="664">
        <v>95590</v>
      </c>
      <c r="B2223" s="663" t="s">
        <v>1353</v>
      </c>
      <c r="C2223" s="663" t="s">
        <v>57</v>
      </c>
      <c r="D2223" s="665" t="s">
        <v>14671</v>
      </c>
      <c r="E2223" s="663" t="s">
        <v>145</v>
      </c>
      <c r="F2223" s="401"/>
      <c r="G2223" s="401"/>
    </row>
    <row r="2224" spans="1:7" ht="15">
      <c r="A2224" s="664">
        <v>95591</v>
      </c>
      <c r="B2224" s="663" t="s">
        <v>10872</v>
      </c>
      <c r="C2224" s="663" t="s">
        <v>57</v>
      </c>
      <c r="D2224" s="665" t="s">
        <v>19737</v>
      </c>
      <c r="E2224" s="663" t="s">
        <v>145</v>
      </c>
      <c r="F2224" s="401"/>
      <c r="G2224" s="401"/>
    </row>
    <row r="2225" spans="1:7" ht="15">
      <c r="A2225" s="664">
        <v>95592</v>
      </c>
      <c r="B2225" s="663" t="s">
        <v>1354</v>
      </c>
      <c r="C2225" s="663" t="s">
        <v>57</v>
      </c>
      <c r="D2225" s="665" t="s">
        <v>19738</v>
      </c>
      <c r="E2225" s="663" t="s">
        <v>145</v>
      </c>
      <c r="F2225" s="401"/>
      <c r="G2225" s="401"/>
    </row>
    <row r="2226" spans="1:7" ht="15">
      <c r="A2226" s="664">
        <v>95593</v>
      </c>
      <c r="B2226" s="663" t="s">
        <v>1355</v>
      </c>
      <c r="C2226" s="663" t="s">
        <v>57</v>
      </c>
      <c r="D2226" s="665" t="s">
        <v>12999</v>
      </c>
      <c r="E2226" s="663" t="s">
        <v>145</v>
      </c>
      <c r="F2226" s="401"/>
      <c r="G2226" s="401"/>
    </row>
    <row r="2227" spans="1:7" ht="15">
      <c r="A2227" s="664">
        <v>95943</v>
      </c>
      <c r="B2227" s="663" t="s">
        <v>14695</v>
      </c>
      <c r="C2227" s="663" t="s">
        <v>57</v>
      </c>
      <c r="D2227" s="665" t="s">
        <v>15055</v>
      </c>
      <c r="E2227" s="663" t="s">
        <v>145</v>
      </c>
      <c r="F2227" s="401"/>
      <c r="G2227" s="401"/>
    </row>
    <row r="2228" spans="1:7" ht="15">
      <c r="A2228" s="664">
        <v>95944</v>
      </c>
      <c r="B2228" s="663" t="s">
        <v>14696</v>
      </c>
      <c r="C2228" s="663" t="s">
        <v>57</v>
      </c>
      <c r="D2228" s="665" t="s">
        <v>13007</v>
      </c>
      <c r="E2228" s="663" t="s">
        <v>145</v>
      </c>
      <c r="F2228" s="401"/>
      <c r="G2228" s="401"/>
    </row>
    <row r="2229" spans="1:7" ht="15">
      <c r="A2229" s="664">
        <v>95945</v>
      </c>
      <c r="B2229" s="663" t="s">
        <v>14697</v>
      </c>
      <c r="C2229" s="663" t="s">
        <v>57</v>
      </c>
      <c r="D2229" s="665" t="s">
        <v>12375</v>
      </c>
      <c r="E2229" s="663" t="s">
        <v>145</v>
      </c>
      <c r="F2229" s="401"/>
      <c r="G2229" s="401"/>
    </row>
    <row r="2230" spans="1:7" ht="15">
      <c r="A2230" s="664">
        <v>95946</v>
      </c>
      <c r="B2230" s="663" t="s">
        <v>14698</v>
      </c>
      <c r="C2230" s="663" t="s">
        <v>57</v>
      </c>
      <c r="D2230" s="665" t="s">
        <v>12750</v>
      </c>
      <c r="E2230" s="663" t="s">
        <v>145</v>
      </c>
      <c r="F2230" s="401"/>
      <c r="G2230" s="401"/>
    </row>
    <row r="2231" spans="1:7" ht="15">
      <c r="A2231" s="664">
        <v>95947</v>
      </c>
      <c r="B2231" s="663" t="s">
        <v>14699</v>
      </c>
      <c r="C2231" s="663" t="s">
        <v>57</v>
      </c>
      <c r="D2231" s="665" t="s">
        <v>14242</v>
      </c>
      <c r="E2231" s="663" t="s">
        <v>145</v>
      </c>
      <c r="F2231" s="401"/>
      <c r="G2231" s="401"/>
    </row>
    <row r="2232" spans="1:7" ht="15">
      <c r="A2232" s="664">
        <v>95948</v>
      </c>
      <c r="B2232" s="663" t="s">
        <v>14700</v>
      </c>
      <c r="C2232" s="663" t="s">
        <v>57</v>
      </c>
      <c r="D2232" s="665" t="s">
        <v>4316</v>
      </c>
      <c r="E2232" s="663" t="s">
        <v>145</v>
      </c>
      <c r="F2232" s="401"/>
      <c r="G2232" s="401"/>
    </row>
    <row r="2233" spans="1:7" ht="15">
      <c r="A2233" s="664">
        <v>96544</v>
      </c>
      <c r="B2233" s="663" t="s">
        <v>1356</v>
      </c>
      <c r="C2233" s="663" t="s">
        <v>57</v>
      </c>
      <c r="D2233" s="665" t="s">
        <v>13119</v>
      </c>
      <c r="E2233" s="663" t="s">
        <v>145</v>
      </c>
      <c r="F2233" s="401"/>
      <c r="G2233" s="401"/>
    </row>
    <row r="2234" spans="1:7" ht="15">
      <c r="A2234" s="664">
        <v>96545</v>
      </c>
      <c r="B2234" s="663" t="s">
        <v>1357</v>
      </c>
      <c r="C2234" s="663" t="s">
        <v>57</v>
      </c>
      <c r="D2234" s="665" t="s">
        <v>19739</v>
      </c>
      <c r="E2234" s="663" t="s">
        <v>145</v>
      </c>
      <c r="F2234" s="401"/>
      <c r="G2234" s="401"/>
    </row>
    <row r="2235" spans="1:7" ht="15">
      <c r="A2235" s="664">
        <v>96546</v>
      </c>
      <c r="B2235" s="663" t="s">
        <v>1358</v>
      </c>
      <c r="C2235" s="663" t="s">
        <v>57</v>
      </c>
      <c r="D2235" s="665" t="s">
        <v>8816</v>
      </c>
      <c r="E2235" s="663" t="s">
        <v>145</v>
      </c>
      <c r="F2235" s="401"/>
      <c r="G2235" s="401"/>
    </row>
    <row r="2236" spans="1:7" ht="15">
      <c r="A2236" s="664">
        <v>96547</v>
      </c>
      <c r="B2236" s="663" t="s">
        <v>1359</v>
      </c>
      <c r="C2236" s="663" t="s">
        <v>57</v>
      </c>
      <c r="D2236" s="665" t="s">
        <v>13405</v>
      </c>
      <c r="E2236" s="663" t="s">
        <v>145</v>
      </c>
      <c r="F2236" s="401"/>
      <c r="G2236" s="401"/>
    </row>
    <row r="2237" spans="1:7" ht="15">
      <c r="A2237" s="664">
        <v>96548</v>
      </c>
      <c r="B2237" s="663" t="s">
        <v>1360</v>
      </c>
      <c r="C2237" s="663" t="s">
        <v>57</v>
      </c>
      <c r="D2237" s="665" t="s">
        <v>14126</v>
      </c>
      <c r="E2237" s="663" t="s">
        <v>145</v>
      </c>
      <c r="F2237" s="401"/>
      <c r="G2237" s="401"/>
    </row>
    <row r="2238" spans="1:7" ht="15">
      <c r="A2238" s="664">
        <v>96549</v>
      </c>
      <c r="B2238" s="663" t="s">
        <v>1361</v>
      </c>
      <c r="C2238" s="663" t="s">
        <v>57</v>
      </c>
      <c r="D2238" s="665" t="s">
        <v>4950</v>
      </c>
      <c r="E2238" s="663" t="s">
        <v>145</v>
      </c>
      <c r="F2238" s="401"/>
      <c r="G2238" s="401"/>
    </row>
    <row r="2239" spans="1:7" ht="15">
      <c r="A2239" s="664">
        <v>96550</v>
      </c>
      <c r="B2239" s="663" t="s">
        <v>1362</v>
      </c>
      <c r="C2239" s="663" t="s">
        <v>57</v>
      </c>
      <c r="D2239" s="665" t="s">
        <v>14676</v>
      </c>
      <c r="E2239" s="663" t="s">
        <v>145</v>
      </c>
      <c r="F2239" s="401"/>
      <c r="G2239" s="401"/>
    </row>
    <row r="2240" spans="1:7" ht="15">
      <c r="A2240" s="664">
        <v>100064</v>
      </c>
      <c r="B2240" s="663" t="s">
        <v>14703</v>
      </c>
      <c r="C2240" s="663" t="s">
        <v>57</v>
      </c>
      <c r="D2240" s="665" t="s">
        <v>13415</v>
      </c>
      <c r="E2240" s="663" t="s">
        <v>145</v>
      </c>
      <c r="F2240" s="401"/>
      <c r="G2240" s="401"/>
    </row>
    <row r="2241" spans="1:7" ht="15">
      <c r="A2241" s="664">
        <v>100066</v>
      </c>
      <c r="B2241" s="663" t="s">
        <v>9398</v>
      </c>
      <c r="C2241" s="663" t="s">
        <v>57</v>
      </c>
      <c r="D2241" s="665" t="s">
        <v>13239</v>
      </c>
      <c r="E2241" s="663" t="s">
        <v>145</v>
      </c>
      <c r="F2241" s="401"/>
      <c r="G2241" s="401"/>
    </row>
    <row r="2242" spans="1:7" ht="15">
      <c r="A2242" s="664">
        <v>100067</v>
      </c>
      <c r="B2242" s="663" t="s">
        <v>9399</v>
      </c>
      <c r="C2242" s="663" t="s">
        <v>57</v>
      </c>
      <c r="D2242" s="665" t="s">
        <v>19740</v>
      </c>
      <c r="E2242" s="663" t="s">
        <v>145</v>
      </c>
      <c r="F2242" s="401"/>
      <c r="G2242" s="401"/>
    </row>
    <row r="2243" spans="1:7" ht="15">
      <c r="A2243" s="664">
        <v>100068</v>
      </c>
      <c r="B2243" s="663" t="s">
        <v>9400</v>
      </c>
      <c r="C2243" s="663" t="s">
        <v>57</v>
      </c>
      <c r="D2243" s="665" t="s">
        <v>4318</v>
      </c>
      <c r="E2243" s="663" t="s">
        <v>145</v>
      </c>
      <c r="F2243" s="401"/>
      <c r="G2243" s="401"/>
    </row>
    <row r="2244" spans="1:7" ht="15">
      <c r="A2244" s="664">
        <v>89993</v>
      </c>
      <c r="B2244" s="663" t="s">
        <v>1363</v>
      </c>
      <c r="C2244" s="663" t="s">
        <v>125</v>
      </c>
      <c r="D2244" s="665" t="s">
        <v>18019</v>
      </c>
      <c r="E2244" s="663" t="s">
        <v>145</v>
      </c>
      <c r="F2244" s="401"/>
      <c r="G2244" s="401"/>
    </row>
    <row r="2245" spans="1:7" ht="15">
      <c r="A2245" s="664">
        <v>89994</v>
      </c>
      <c r="B2245" s="663" t="s">
        <v>1364</v>
      </c>
      <c r="C2245" s="663" t="s">
        <v>125</v>
      </c>
      <c r="D2245" s="665" t="s">
        <v>19741</v>
      </c>
      <c r="E2245" s="663" t="s">
        <v>145</v>
      </c>
      <c r="F2245" s="401"/>
      <c r="G2245" s="401"/>
    </row>
    <row r="2246" spans="1:7" ht="15">
      <c r="A2246" s="664">
        <v>89995</v>
      </c>
      <c r="B2246" s="663" t="s">
        <v>1365</v>
      </c>
      <c r="C2246" s="663" t="s">
        <v>125</v>
      </c>
      <c r="D2246" s="665" t="s">
        <v>19742</v>
      </c>
      <c r="E2246" s="663" t="s">
        <v>145</v>
      </c>
      <c r="F2246" s="401"/>
      <c r="G2246" s="401"/>
    </row>
    <row r="2247" spans="1:7" ht="15">
      <c r="A2247" s="664">
        <v>90278</v>
      </c>
      <c r="B2247" s="663" t="s">
        <v>1366</v>
      </c>
      <c r="C2247" s="663" t="s">
        <v>125</v>
      </c>
      <c r="D2247" s="665" t="s">
        <v>19743</v>
      </c>
      <c r="E2247" s="663" t="s">
        <v>145</v>
      </c>
      <c r="F2247" s="401"/>
      <c r="G2247" s="401"/>
    </row>
    <row r="2248" spans="1:7" ht="15">
      <c r="A2248" s="664">
        <v>90279</v>
      </c>
      <c r="B2248" s="663" t="s">
        <v>1367</v>
      </c>
      <c r="C2248" s="663" t="s">
        <v>125</v>
      </c>
      <c r="D2248" s="665" t="s">
        <v>19744</v>
      </c>
      <c r="E2248" s="663" t="s">
        <v>145</v>
      </c>
      <c r="F2248" s="401"/>
      <c r="G2248" s="401"/>
    </row>
    <row r="2249" spans="1:7" ht="15">
      <c r="A2249" s="664">
        <v>90280</v>
      </c>
      <c r="B2249" s="663" t="s">
        <v>1368</v>
      </c>
      <c r="C2249" s="663" t="s">
        <v>125</v>
      </c>
      <c r="D2249" s="665" t="s">
        <v>19745</v>
      </c>
      <c r="E2249" s="663" t="s">
        <v>145</v>
      </c>
      <c r="F2249" s="401"/>
      <c r="G2249" s="401"/>
    </row>
    <row r="2250" spans="1:7" ht="15">
      <c r="A2250" s="664">
        <v>90281</v>
      </c>
      <c r="B2250" s="663" t="s">
        <v>1369</v>
      </c>
      <c r="C2250" s="663" t="s">
        <v>125</v>
      </c>
      <c r="D2250" s="665" t="s">
        <v>19746</v>
      </c>
      <c r="E2250" s="663" t="s">
        <v>145</v>
      </c>
      <c r="F2250" s="401"/>
      <c r="G2250" s="401"/>
    </row>
    <row r="2251" spans="1:7" ht="15">
      <c r="A2251" s="664">
        <v>90282</v>
      </c>
      <c r="B2251" s="663" t="s">
        <v>1370</v>
      </c>
      <c r="C2251" s="663" t="s">
        <v>125</v>
      </c>
      <c r="D2251" s="665" t="s">
        <v>19747</v>
      </c>
      <c r="E2251" s="663" t="s">
        <v>145</v>
      </c>
      <c r="F2251" s="401"/>
      <c r="G2251" s="401"/>
    </row>
    <row r="2252" spans="1:7" ht="15">
      <c r="A2252" s="664">
        <v>90283</v>
      </c>
      <c r="B2252" s="663" t="s">
        <v>1371</v>
      </c>
      <c r="C2252" s="663" t="s">
        <v>125</v>
      </c>
      <c r="D2252" s="665" t="s">
        <v>19748</v>
      </c>
      <c r="E2252" s="663" t="s">
        <v>145</v>
      </c>
      <c r="F2252" s="401"/>
      <c r="G2252" s="401"/>
    </row>
    <row r="2253" spans="1:7" ht="15">
      <c r="A2253" s="664">
        <v>90284</v>
      </c>
      <c r="B2253" s="663" t="s">
        <v>1372</v>
      </c>
      <c r="C2253" s="663" t="s">
        <v>125</v>
      </c>
      <c r="D2253" s="665" t="s">
        <v>19749</v>
      </c>
      <c r="E2253" s="663" t="s">
        <v>145</v>
      </c>
      <c r="F2253" s="401"/>
      <c r="G2253" s="401"/>
    </row>
    <row r="2254" spans="1:7" ht="15">
      <c r="A2254" s="664">
        <v>90285</v>
      </c>
      <c r="B2254" s="663" t="s">
        <v>1373</v>
      </c>
      <c r="C2254" s="663" t="s">
        <v>125</v>
      </c>
      <c r="D2254" s="665" t="s">
        <v>19750</v>
      </c>
      <c r="E2254" s="663" t="s">
        <v>145</v>
      </c>
      <c r="F2254" s="401"/>
      <c r="G2254" s="401"/>
    </row>
    <row r="2255" spans="1:7" ht="15">
      <c r="A2255" s="664">
        <v>90853</v>
      </c>
      <c r="B2255" s="663" t="s">
        <v>9401</v>
      </c>
      <c r="C2255" s="663" t="s">
        <v>125</v>
      </c>
      <c r="D2255" s="665" t="s">
        <v>19751</v>
      </c>
      <c r="E2255" s="663" t="s">
        <v>145</v>
      </c>
      <c r="F2255" s="401"/>
      <c r="G2255" s="401"/>
    </row>
    <row r="2256" spans="1:7" ht="15">
      <c r="A2256" s="664">
        <v>90854</v>
      </c>
      <c r="B2256" s="663" t="s">
        <v>9402</v>
      </c>
      <c r="C2256" s="663" t="s">
        <v>125</v>
      </c>
      <c r="D2256" s="665" t="s">
        <v>19752</v>
      </c>
      <c r="E2256" s="663" t="s">
        <v>145</v>
      </c>
      <c r="F2256" s="401"/>
      <c r="G2256" s="401"/>
    </row>
    <row r="2257" spans="1:7" ht="15">
      <c r="A2257" s="664">
        <v>90855</v>
      </c>
      <c r="B2257" s="663" t="s">
        <v>9403</v>
      </c>
      <c r="C2257" s="663" t="s">
        <v>125</v>
      </c>
      <c r="D2257" s="665" t="s">
        <v>19753</v>
      </c>
      <c r="E2257" s="663" t="s">
        <v>145</v>
      </c>
      <c r="F2257" s="401"/>
      <c r="G2257" s="401"/>
    </row>
    <row r="2258" spans="1:7" ht="15">
      <c r="A2258" s="664">
        <v>90856</v>
      </c>
      <c r="B2258" s="663" t="s">
        <v>9404</v>
      </c>
      <c r="C2258" s="663" t="s">
        <v>125</v>
      </c>
      <c r="D2258" s="665" t="s">
        <v>19754</v>
      </c>
      <c r="E2258" s="663" t="s">
        <v>145</v>
      </c>
      <c r="F2258" s="401"/>
      <c r="G2258" s="401"/>
    </row>
    <row r="2259" spans="1:7" ht="15">
      <c r="A2259" s="664">
        <v>90857</v>
      </c>
      <c r="B2259" s="663" t="s">
        <v>9405</v>
      </c>
      <c r="C2259" s="663" t="s">
        <v>125</v>
      </c>
      <c r="D2259" s="665" t="s">
        <v>19755</v>
      </c>
      <c r="E2259" s="663" t="s">
        <v>145</v>
      </c>
      <c r="F2259" s="401"/>
      <c r="G2259" s="401"/>
    </row>
    <row r="2260" spans="1:7" ht="15">
      <c r="A2260" s="664">
        <v>90858</v>
      </c>
      <c r="B2260" s="663" t="s">
        <v>9406</v>
      </c>
      <c r="C2260" s="663" t="s">
        <v>125</v>
      </c>
      <c r="D2260" s="665" t="s">
        <v>19756</v>
      </c>
      <c r="E2260" s="663" t="s">
        <v>145</v>
      </c>
      <c r="F2260" s="401"/>
      <c r="G2260" s="401"/>
    </row>
    <row r="2261" spans="1:7" ht="15">
      <c r="A2261" s="664">
        <v>90859</v>
      </c>
      <c r="B2261" s="663" t="s">
        <v>9407</v>
      </c>
      <c r="C2261" s="663" t="s">
        <v>125</v>
      </c>
      <c r="D2261" s="665" t="s">
        <v>19757</v>
      </c>
      <c r="E2261" s="663" t="s">
        <v>145</v>
      </c>
      <c r="F2261" s="401"/>
      <c r="G2261" s="401"/>
    </row>
    <row r="2262" spans="1:7" ht="15">
      <c r="A2262" s="664">
        <v>90860</v>
      </c>
      <c r="B2262" s="663" t="s">
        <v>9408</v>
      </c>
      <c r="C2262" s="663" t="s">
        <v>125</v>
      </c>
      <c r="D2262" s="665" t="s">
        <v>19758</v>
      </c>
      <c r="E2262" s="663" t="s">
        <v>145</v>
      </c>
      <c r="F2262" s="401"/>
      <c r="G2262" s="401"/>
    </row>
    <row r="2263" spans="1:7" ht="15">
      <c r="A2263" s="664">
        <v>90861</v>
      </c>
      <c r="B2263" s="663" t="s">
        <v>9409</v>
      </c>
      <c r="C2263" s="663" t="s">
        <v>125</v>
      </c>
      <c r="D2263" s="665" t="s">
        <v>19759</v>
      </c>
      <c r="E2263" s="663" t="s">
        <v>145</v>
      </c>
      <c r="F2263" s="401"/>
      <c r="G2263" s="401"/>
    </row>
    <row r="2264" spans="1:7" ht="15">
      <c r="A2264" s="664">
        <v>90862</v>
      </c>
      <c r="B2264" s="663" t="s">
        <v>9410</v>
      </c>
      <c r="C2264" s="663" t="s">
        <v>125</v>
      </c>
      <c r="D2264" s="665" t="s">
        <v>19760</v>
      </c>
      <c r="E2264" s="663" t="s">
        <v>145</v>
      </c>
      <c r="F2264" s="401"/>
      <c r="G2264" s="401"/>
    </row>
    <row r="2265" spans="1:7" ht="15">
      <c r="A2265" s="664">
        <v>92718</v>
      </c>
      <c r="B2265" s="663" t="s">
        <v>1374</v>
      </c>
      <c r="C2265" s="663" t="s">
        <v>125</v>
      </c>
      <c r="D2265" s="665" t="s">
        <v>19761</v>
      </c>
      <c r="E2265" s="663" t="s">
        <v>145</v>
      </c>
      <c r="F2265" s="401"/>
      <c r="G2265" s="401"/>
    </row>
    <row r="2266" spans="1:7" ht="15">
      <c r="A2266" s="664">
        <v>92719</v>
      </c>
      <c r="B2266" s="663" t="s">
        <v>1375</v>
      </c>
      <c r="C2266" s="663" t="s">
        <v>125</v>
      </c>
      <c r="D2266" s="665" t="s">
        <v>19762</v>
      </c>
      <c r="E2266" s="663" t="s">
        <v>145</v>
      </c>
      <c r="F2266" s="401"/>
      <c r="G2266" s="401"/>
    </row>
    <row r="2267" spans="1:7" ht="15">
      <c r="A2267" s="664">
        <v>92720</v>
      </c>
      <c r="B2267" s="663" t="s">
        <v>1376</v>
      </c>
      <c r="C2267" s="663" t="s">
        <v>125</v>
      </c>
      <c r="D2267" s="665" t="s">
        <v>19763</v>
      </c>
      <c r="E2267" s="663" t="s">
        <v>145</v>
      </c>
      <c r="F2267" s="401"/>
      <c r="G2267" s="401"/>
    </row>
    <row r="2268" spans="1:7" ht="15">
      <c r="A2268" s="664">
        <v>92721</v>
      </c>
      <c r="B2268" s="663" t="s">
        <v>1377</v>
      </c>
      <c r="C2268" s="663" t="s">
        <v>125</v>
      </c>
      <c r="D2268" s="665" t="s">
        <v>19764</v>
      </c>
      <c r="E2268" s="663" t="s">
        <v>145</v>
      </c>
      <c r="F2268" s="401"/>
      <c r="G2268" s="401"/>
    </row>
    <row r="2269" spans="1:7" ht="15">
      <c r="A2269" s="664">
        <v>92722</v>
      </c>
      <c r="B2269" s="663" t="s">
        <v>1378</v>
      </c>
      <c r="C2269" s="663" t="s">
        <v>125</v>
      </c>
      <c r="D2269" s="665" t="s">
        <v>19765</v>
      </c>
      <c r="E2269" s="663" t="s">
        <v>145</v>
      </c>
      <c r="F2269" s="401"/>
      <c r="G2269" s="401"/>
    </row>
    <row r="2270" spans="1:7" ht="15">
      <c r="A2270" s="664">
        <v>92723</v>
      </c>
      <c r="B2270" s="663" t="s">
        <v>1379</v>
      </c>
      <c r="C2270" s="663" t="s">
        <v>125</v>
      </c>
      <c r="D2270" s="665" t="s">
        <v>19766</v>
      </c>
      <c r="E2270" s="663" t="s">
        <v>145</v>
      </c>
      <c r="F2270" s="401"/>
      <c r="G2270" s="401"/>
    </row>
    <row r="2271" spans="1:7" ht="15">
      <c r="A2271" s="664">
        <v>92724</v>
      </c>
      <c r="B2271" s="663" t="s">
        <v>1380</v>
      </c>
      <c r="C2271" s="663" t="s">
        <v>125</v>
      </c>
      <c r="D2271" s="665" t="s">
        <v>19767</v>
      </c>
      <c r="E2271" s="663" t="s">
        <v>145</v>
      </c>
      <c r="F2271" s="401"/>
      <c r="G2271" s="401"/>
    </row>
    <row r="2272" spans="1:7" ht="15">
      <c r="A2272" s="664">
        <v>92725</v>
      </c>
      <c r="B2272" s="663" t="s">
        <v>1381</v>
      </c>
      <c r="C2272" s="663" t="s">
        <v>125</v>
      </c>
      <c r="D2272" s="665" t="s">
        <v>19768</v>
      </c>
      <c r="E2272" s="663" t="s">
        <v>145</v>
      </c>
      <c r="F2272" s="401"/>
      <c r="G2272" s="401"/>
    </row>
    <row r="2273" spans="1:7" ht="15">
      <c r="A2273" s="664">
        <v>92726</v>
      </c>
      <c r="B2273" s="663" t="s">
        <v>205</v>
      </c>
      <c r="C2273" s="663" t="s">
        <v>125</v>
      </c>
      <c r="D2273" s="665" t="s">
        <v>19769</v>
      </c>
      <c r="E2273" s="663" t="s">
        <v>145</v>
      </c>
      <c r="F2273" s="401"/>
      <c r="G2273" s="401"/>
    </row>
    <row r="2274" spans="1:7" ht="15">
      <c r="A2274" s="664">
        <v>92727</v>
      </c>
      <c r="B2274" s="663" t="s">
        <v>1382</v>
      </c>
      <c r="C2274" s="663" t="s">
        <v>125</v>
      </c>
      <c r="D2274" s="665" t="s">
        <v>19770</v>
      </c>
      <c r="E2274" s="663" t="s">
        <v>145</v>
      </c>
      <c r="F2274" s="401"/>
      <c r="G2274" s="401"/>
    </row>
    <row r="2275" spans="1:7" ht="15">
      <c r="A2275" s="664">
        <v>92728</v>
      </c>
      <c r="B2275" s="663" t="s">
        <v>1383</v>
      </c>
      <c r="C2275" s="663" t="s">
        <v>125</v>
      </c>
      <c r="D2275" s="665" t="s">
        <v>19771</v>
      </c>
      <c r="E2275" s="663" t="s">
        <v>145</v>
      </c>
      <c r="F2275" s="401"/>
      <c r="G2275" s="401"/>
    </row>
    <row r="2276" spans="1:7" ht="15">
      <c r="A2276" s="664">
        <v>92729</v>
      </c>
      <c r="B2276" s="663" t="s">
        <v>9411</v>
      </c>
      <c r="C2276" s="663" t="s">
        <v>125</v>
      </c>
      <c r="D2276" s="665" t="s">
        <v>19772</v>
      </c>
      <c r="E2276" s="663" t="s">
        <v>145</v>
      </c>
      <c r="F2276" s="401"/>
      <c r="G2276" s="401"/>
    </row>
    <row r="2277" spans="1:7" ht="15">
      <c r="A2277" s="664">
        <v>92730</v>
      </c>
      <c r="B2277" s="663" t="s">
        <v>1384</v>
      </c>
      <c r="C2277" s="663" t="s">
        <v>125</v>
      </c>
      <c r="D2277" s="665" t="s">
        <v>19773</v>
      </c>
      <c r="E2277" s="663" t="s">
        <v>145</v>
      </c>
      <c r="F2277" s="401"/>
      <c r="G2277" s="401"/>
    </row>
    <row r="2278" spans="1:7" ht="15">
      <c r="A2278" s="664">
        <v>92731</v>
      </c>
      <c r="B2278" s="663" t="s">
        <v>1385</v>
      </c>
      <c r="C2278" s="663" t="s">
        <v>125</v>
      </c>
      <c r="D2278" s="665" t="s">
        <v>19774</v>
      </c>
      <c r="E2278" s="663" t="s">
        <v>145</v>
      </c>
      <c r="F2278" s="401"/>
      <c r="G2278" s="401"/>
    </row>
    <row r="2279" spans="1:7" ht="15">
      <c r="A2279" s="664">
        <v>92732</v>
      </c>
      <c r="B2279" s="663" t="s">
        <v>1386</v>
      </c>
      <c r="C2279" s="663" t="s">
        <v>125</v>
      </c>
      <c r="D2279" s="665" t="s">
        <v>19775</v>
      </c>
      <c r="E2279" s="663" t="s">
        <v>145</v>
      </c>
      <c r="F2279" s="401"/>
      <c r="G2279" s="401"/>
    </row>
    <row r="2280" spans="1:7" ht="15">
      <c r="A2280" s="664">
        <v>92733</v>
      </c>
      <c r="B2280" s="663" t="s">
        <v>1387</v>
      </c>
      <c r="C2280" s="663" t="s">
        <v>125</v>
      </c>
      <c r="D2280" s="665" t="s">
        <v>19776</v>
      </c>
      <c r="E2280" s="663" t="s">
        <v>145</v>
      </c>
      <c r="F2280" s="401"/>
      <c r="G2280" s="401"/>
    </row>
    <row r="2281" spans="1:7" ht="15">
      <c r="A2281" s="664">
        <v>92734</v>
      </c>
      <c r="B2281" s="663" t="s">
        <v>1388</v>
      </c>
      <c r="C2281" s="663" t="s">
        <v>125</v>
      </c>
      <c r="D2281" s="665" t="s">
        <v>19777</v>
      </c>
      <c r="E2281" s="663" t="s">
        <v>145</v>
      </c>
      <c r="F2281" s="401"/>
      <c r="G2281" s="401"/>
    </row>
    <row r="2282" spans="1:7" ht="15">
      <c r="A2282" s="664">
        <v>92735</v>
      </c>
      <c r="B2282" s="663" t="s">
        <v>1389</v>
      </c>
      <c r="C2282" s="663" t="s">
        <v>125</v>
      </c>
      <c r="D2282" s="665" t="s">
        <v>19778</v>
      </c>
      <c r="E2282" s="663" t="s">
        <v>145</v>
      </c>
      <c r="F2282" s="401"/>
      <c r="G2282" s="401"/>
    </row>
    <row r="2283" spans="1:7" ht="15">
      <c r="A2283" s="664">
        <v>92736</v>
      </c>
      <c r="B2283" s="663" t="s">
        <v>1390</v>
      </c>
      <c r="C2283" s="663" t="s">
        <v>125</v>
      </c>
      <c r="D2283" s="665" t="s">
        <v>19779</v>
      </c>
      <c r="E2283" s="663" t="s">
        <v>145</v>
      </c>
      <c r="F2283" s="401"/>
      <c r="G2283" s="401"/>
    </row>
    <row r="2284" spans="1:7" ht="15">
      <c r="A2284" s="664">
        <v>92739</v>
      </c>
      <c r="B2284" s="663" t="s">
        <v>1391</v>
      </c>
      <c r="C2284" s="663" t="s">
        <v>125</v>
      </c>
      <c r="D2284" s="665" t="s">
        <v>19780</v>
      </c>
      <c r="E2284" s="663" t="s">
        <v>145</v>
      </c>
      <c r="F2284" s="401"/>
      <c r="G2284" s="401"/>
    </row>
    <row r="2285" spans="1:7" ht="15">
      <c r="A2285" s="664">
        <v>92740</v>
      </c>
      <c r="B2285" s="663" t="s">
        <v>1392</v>
      </c>
      <c r="C2285" s="663" t="s">
        <v>125</v>
      </c>
      <c r="D2285" s="665" t="s">
        <v>19781</v>
      </c>
      <c r="E2285" s="663" t="s">
        <v>145</v>
      </c>
      <c r="F2285" s="401"/>
      <c r="G2285" s="401"/>
    </row>
    <row r="2286" spans="1:7" ht="15">
      <c r="A2286" s="664">
        <v>92741</v>
      </c>
      <c r="B2286" s="663" t="s">
        <v>1393</v>
      </c>
      <c r="C2286" s="663" t="s">
        <v>125</v>
      </c>
      <c r="D2286" s="665" t="s">
        <v>19782</v>
      </c>
      <c r="E2286" s="663" t="s">
        <v>145</v>
      </c>
      <c r="F2286" s="401"/>
      <c r="G2286" s="401"/>
    </row>
    <row r="2287" spans="1:7" ht="15">
      <c r="A2287" s="664">
        <v>92742</v>
      </c>
      <c r="B2287" s="663" t="s">
        <v>1394</v>
      </c>
      <c r="C2287" s="663" t="s">
        <v>125</v>
      </c>
      <c r="D2287" s="665" t="s">
        <v>19783</v>
      </c>
      <c r="E2287" s="663" t="s">
        <v>145</v>
      </c>
      <c r="F2287" s="401"/>
      <c r="G2287" s="401"/>
    </row>
    <row r="2288" spans="1:7" ht="15">
      <c r="A2288" s="664">
        <v>92873</v>
      </c>
      <c r="B2288" s="663" t="s">
        <v>82</v>
      </c>
      <c r="C2288" s="663" t="s">
        <v>125</v>
      </c>
      <c r="D2288" s="665" t="s">
        <v>19784</v>
      </c>
      <c r="E2288" s="663" t="s">
        <v>145</v>
      </c>
      <c r="F2288" s="401"/>
      <c r="G2288" s="401"/>
    </row>
    <row r="2289" spans="1:7" ht="15">
      <c r="A2289" s="664">
        <v>92874</v>
      </c>
      <c r="B2289" s="663" t="s">
        <v>1395</v>
      </c>
      <c r="C2289" s="663" t="s">
        <v>125</v>
      </c>
      <c r="D2289" s="665" t="s">
        <v>14843</v>
      </c>
      <c r="E2289" s="663" t="s">
        <v>145</v>
      </c>
      <c r="F2289" s="401"/>
      <c r="G2289" s="401"/>
    </row>
    <row r="2290" spans="1:7" ht="15">
      <c r="A2290" s="664">
        <v>94962</v>
      </c>
      <c r="B2290" s="663" t="s">
        <v>14705</v>
      </c>
      <c r="C2290" s="663" t="s">
        <v>125</v>
      </c>
      <c r="D2290" s="665" t="s">
        <v>19785</v>
      </c>
      <c r="E2290" s="663" t="s">
        <v>145</v>
      </c>
      <c r="F2290" s="401"/>
      <c r="G2290" s="401"/>
    </row>
    <row r="2291" spans="1:7" ht="15">
      <c r="A2291" s="664">
        <v>94963</v>
      </c>
      <c r="B2291" s="663" t="s">
        <v>14706</v>
      </c>
      <c r="C2291" s="663" t="s">
        <v>125</v>
      </c>
      <c r="D2291" s="665" t="s">
        <v>19786</v>
      </c>
      <c r="E2291" s="663" t="s">
        <v>145</v>
      </c>
      <c r="F2291" s="401"/>
      <c r="G2291" s="401"/>
    </row>
    <row r="2292" spans="1:7" ht="15">
      <c r="A2292" s="664">
        <v>94964</v>
      </c>
      <c r="B2292" s="663" t="s">
        <v>14707</v>
      </c>
      <c r="C2292" s="663" t="s">
        <v>125</v>
      </c>
      <c r="D2292" s="665" t="s">
        <v>19787</v>
      </c>
      <c r="E2292" s="663" t="s">
        <v>145</v>
      </c>
      <c r="F2292" s="401"/>
      <c r="G2292" s="401"/>
    </row>
    <row r="2293" spans="1:7" ht="15">
      <c r="A2293" s="664">
        <v>94965</v>
      </c>
      <c r="B2293" s="663" t="s">
        <v>14708</v>
      </c>
      <c r="C2293" s="663" t="s">
        <v>125</v>
      </c>
      <c r="D2293" s="665" t="s">
        <v>19788</v>
      </c>
      <c r="E2293" s="663" t="s">
        <v>145</v>
      </c>
      <c r="F2293" s="401"/>
      <c r="G2293" s="401"/>
    </row>
    <row r="2294" spans="1:7" ht="15">
      <c r="A2294" s="664">
        <v>94966</v>
      </c>
      <c r="B2294" s="663" t="s">
        <v>14709</v>
      </c>
      <c r="C2294" s="663" t="s">
        <v>125</v>
      </c>
      <c r="D2294" s="665" t="s">
        <v>19789</v>
      </c>
      <c r="E2294" s="663" t="s">
        <v>145</v>
      </c>
      <c r="F2294" s="401"/>
      <c r="G2294" s="401"/>
    </row>
    <row r="2295" spans="1:7" ht="15">
      <c r="A2295" s="664">
        <v>94967</v>
      </c>
      <c r="B2295" s="663" t="s">
        <v>14710</v>
      </c>
      <c r="C2295" s="663" t="s">
        <v>125</v>
      </c>
      <c r="D2295" s="665" t="s">
        <v>19790</v>
      </c>
      <c r="E2295" s="663" t="s">
        <v>145</v>
      </c>
      <c r="F2295" s="401"/>
      <c r="G2295" s="401"/>
    </row>
    <row r="2296" spans="1:7" ht="15">
      <c r="A2296" s="664">
        <v>94968</v>
      </c>
      <c r="B2296" s="663" t="s">
        <v>14711</v>
      </c>
      <c r="C2296" s="663" t="s">
        <v>125</v>
      </c>
      <c r="D2296" s="665" t="s">
        <v>19791</v>
      </c>
      <c r="E2296" s="663" t="s">
        <v>145</v>
      </c>
      <c r="F2296" s="401"/>
      <c r="G2296" s="401"/>
    </row>
    <row r="2297" spans="1:7" ht="15">
      <c r="A2297" s="664">
        <v>94969</v>
      </c>
      <c r="B2297" s="663" t="s">
        <v>14712</v>
      </c>
      <c r="C2297" s="663" t="s">
        <v>125</v>
      </c>
      <c r="D2297" s="665" t="s">
        <v>19792</v>
      </c>
      <c r="E2297" s="663" t="s">
        <v>145</v>
      </c>
      <c r="F2297" s="401"/>
      <c r="G2297" s="401"/>
    </row>
    <row r="2298" spans="1:7" ht="15">
      <c r="A2298" s="664">
        <v>94970</v>
      </c>
      <c r="B2298" s="663" t="s">
        <v>14713</v>
      </c>
      <c r="C2298" s="663" t="s">
        <v>125</v>
      </c>
      <c r="D2298" s="665" t="s">
        <v>19793</v>
      </c>
      <c r="E2298" s="663" t="s">
        <v>145</v>
      </c>
      <c r="F2298" s="401"/>
      <c r="G2298" s="401"/>
    </row>
    <row r="2299" spans="1:7" ht="15">
      <c r="A2299" s="664">
        <v>94971</v>
      </c>
      <c r="B2299" s="663" t="s">
        <v>14714</v>
      </c>
      <c r="C2299" s="663" t="s">
        <v>125</v>
      </c>
      <c r="D2299" s="665" t="s">
        <v>19794</v>
      </c>
      <c r="E2299" s="663" t="s">
        <v>145</v>
      </c>
      <c r="F2299" s="401"/>
      <c r="G2299" s="401"/>
    </row>
    <row r="2300" spans="1:7" ht="15">
      <c r="A2300" s="664">
        <v>94972</v>
      </c>
      <c r="B2300" s="663" t="s">
        <v>14715</v>
      </c>
      <c r="C2300" s="663" t="s">
        <v>125</v>
      </c>
      <c r="D2300" s="665" t="s">
        <v>19795</v>
      </c>
      <c r="E2300" s="663" t="s">
        <v>145</v>
      </c>
      <c r="F2300" s="401"/>
      <c r="G2300" s="401"/>
    </row>
    <row r="2301" spans="1:7" ht="15">
      <c r="A2301" s="664">
        <v>94973</v>
      </c>
      <c r="B2301" s="663" t="s">
        <v>14716</v>
      </c>
      <c r="C2301" s="663" t="s">
        <v>125</v>
      </c>
      <c r="D2301" s="665" t="s">
        <v>19796</v>
      </c>
      <c r="E2301" s="663" t="s">
        <v>145</v>
      </c>
      <c r="F2301" s="401"/>
      <c r="G2301" s="401"/>
    </row>
    <row r="2302" spans="1:7" ht="15">
      <c r="A2302" s="664">
        <v>94974</v>
      </c>
      <c r="B2302" s="663" t="s">
        <v>14717</v>
      </c>
      <c r="C2302" s="663" t="s">
        <v>125</v>
      </c>
      <c r="D2302" s="665" t="s">
        <v>19797</v>
      </c>
      <c r="E2302" s="663" t="s">
        <v>145</v>
      </c>
      <c r="F2302" s="401"/>
      <c r="G2302" s="401"/>
    </row>
    <row r="2303" spans="1:7" ht="15">
      <c r="A2303" s="664">
        <v>94975</v>
      </c>
      <c r="B2303" s="663" t="s">
        <v>14718</v>
      </c>
      <c r="C2303" s="663" t="s">
        <v>125</v>
      </c>
      <c r="D2303" s="665" t="s">
        <v>19798</v>
      </c>
      <c r="E2303" s="663" t="s">
        <v>145</v>
      </c>
      <c r="F2303" s="401"/>
      <c r="G2303" s="401"/>
    </row>
    <row r="2304" spans="1:7" ht="15">
      <c r="A2304" s="664">
        <v>96555</v>
      </c>
      <c r="B2304" s="663" t="s">
        <v>1397</v>
      </c>
      <c r="C2304" s="663" t="s">
        <v>125</v>
      </c>
      <c r="D2304" s="665" t="s">
        <v>19799</v>
      </c>
      <c r="E2304" s="663" t="s">
        <v>145</v>
      </c>
      <c r="F2304" s="401"/>
      <c r="G2304" s="401"/>
    </row>
    <row r="2305" spans="1:7" ht="15">
      <c r="A2305" s="664">
        <v>96556</v>
      </c>
      <c r="B2305" s="663" t="s">
        <v>1398</v>
      </c>
      <c r="C2305" s="663" t="s">
        <v>125</v>
      </c>
      <c r="D2305" s="665" t="s">
        <v>19800</v>
      </c>
      <c r="E2305" s="663" t="s">
        <v>145</v>
      </c>
      <c r="F2305" s="401"/>
      <c r="G2305" s="401"/>
    </row>
    <row r="2306" spans="1:7" ht="15">
      <c r="A2306" s="664">
        <v>96557</v>
      </c>
      <c r="B2306" s="663" t="s">
        <v>1399</v>
      </c>
      <c r="C2306" s="663" t="s">
        <v>125</v>
      </c>
      <c r="D2306" s="665" t="s">
        <v>19801</v>
      </c>
      <c r="E2306" s="663" t="s">
        <v>145</v>
      </c>
      <c r="F2306" s="401"/>
      <c r="G2306" s="401"/>
    </row>
    <row r="2307" spans="1:7" ht="15">
      <c r="A2307" s="664">
        <v>96558</v>
      </c>
      <c r="B2307" s="663" t="s">
        <v>1400</v>
      </c>
      <c r="C2307" s="663" t="s">
        <v>125</v>
      </c>
      <c r="D2307" s="665" t="s">
        <v>19802</v>
      </c>
      <c r="E2307" s="663" t="s">
        <v>145</v>
      </c>
      <c r="F2307" s="401"/>
      <c r="G2307" s="401"/>
    </row>
    <row r="2308" spans="1:7" ht="15">
      <c r="A2308" s="664">
        <v>99235</v>
      </c>
      <c r="B2308" s="663" t="s">
        <v>9412</v>
      </c>
      <c r="C2308" s="663" t="s">
        <v>125</v>
      </c>
      <c r="D2308" s="665" t="s">
        <v>19803</v>
      </c>
      <c r="E2308" s="663" t="s">
        <v>145</v>
      </c>
      <c r="F2308" s="401"/>
      <c r="G2308" s="401"/>
    </row>
    <row r="2309" spans="1:7" ht="15">
      <c r="A2309" s="664">
        <v>99431</v>
      </c>
      <c r="B2309" s="663" t="s">
        <v>9413</v>
      </c>
      <c r="C2309" s="663" t="s">
        <v>125</v>
      </c>
      <c r="D2309" s="665" t="s">
        <v>19804</v>
      </c>
      <c r="E2309" s="663" t="s">
        <v>145</v>
      </c>
      <c r="F2309" s="401"/>
      <c r="G2309" s="401"/>
    </row>
    <row r="2310" spans="1:7" ht="15">
      <c r="A2310" s="664">
        <v>99432</v>
      </c>
      <c r="B2310" s="663" t="s">
        <v>9414</v>
      </c>
      <c r="C2310" s="663" t="s">
        <v>125</v>
      </c>
      <c r="D2310" s="665" t="s">
        <v>19805</v>
      </c>
      <c r="E2310" s="663" t="s">
        <v>145</v>
      </c>
      <c r="F2310" s="401"/>
      <c r="G2310" s="401"/>
    </row>
    <row r="2311" spans="1:7" ht="15">
      <c r="A2311" s="664">
        <v>99433</v>
      </c>
      <c r="B2311" s="663" t="s">
        <v>9415</v>
      </c>
      <c r="C2311" s="663" t="s">
        <v>125</v>
      </c>
      <c r="D2311" s="665" t="s">
        <v>19806</v>
      </c>
      <c r="E2311" s="663" t="s">
        <v>145</v>
      </c>
      <c r="F2311" s="401"/>
      <c r="G2311" s="401"/>
    </row>
    <row r="2312" spans="1:7" ht="15">
      <c r="A2312" s="664">
        <v>99434</v>
      </c>
      <c r="B2312" s="663" t="s">
        <v>9416</v>
      </c>
      <c r="C2312" s="663" t="s">
        <v>125</v>
      </c>
      <c r="D2312" s="665" t="s">
        <v>19807</v>
      </c>
      <c r="E2312" s="663" t="s">
        <v>145</v>
      </c>
      <c r="F2312" s="401"/>
      <c r="G2312" s="401"/>
    </row>
    <row r="2313" spans="1:7" ht="15">
      <c r="A2313" s="664">
        <v>99435</v>
      </c>
      <c r="B2313" s="663" t="s">
        <v>9417</v>
      </c>
      <c r="C2313" s="663" t="s">
        <v>125</v>
      </c>
      <c r="D2313" s="665" t="s">
        <v>19808</v>
      </c>
      <c r="E2313" s="663" t="s">
        <v>145</v>
      </c>
      <c r="F2313" s="401"/>
      <c r="G2313" s="401"/>
    </row>
    <row r="2314" spans="1:7" ht="15">
      <c r="A2314" s="664">
        <v>99436</v>
      </c>
      <c r="B2314" s="663" t="s">
        <v>9418</v>
      </c>
      <c r="C2314" s="663" t="s">
        <v>125</v>
      </c>
      <c r="D2314" s="665" t="s">
        <v>19809</v>
      </c>
      <c r="E2314" s="663" t="s">
        <v>145</v>
      </c>
      <c r="F2314" s="401"/>
      <c r="G2314" s="401"/>
    </row>
    <row r="2315" spans="1:7" ht="15">
      <c r="A2315" s="664">
        <v>99437</v>
      </c>
      <c r="B2315" s="663" t="s">
        <v>9419</v>
      </c>
      <c r="C2315" s="663" t="s">
        <v>125</v>
      </c>
      <c r="D2315" s="665" t="s">
        <v>19810</v>
      </c>
      <c r="E2315" s="663" t="s">
        <v>145</v>
      </c>
      <c r="F2315" s="401"/>
      <c r="G2315" s="401"/>
    </row>
    <row r="2316" spans="1:7" ht="15">
      <c r="A2316" s="664">
        <v>99438</v>
      </c>
      <c r="B2316" s="663" t="s">
        <v>9420</v>
      </c>
      <c r="C2316" s="663" t="s">
        <v>125</v>
      </c>
      <c r="D2316" s="665" t="s">
        <v>19811</v>
      </c>
      <c r="E2316" s="663" t="s">
        <v>145</v>
      </c>
      <c r="F2316" s="401"/>
      <c r="G2316" s="401"/>
    </row>
    <row r="2317" spans="1:7" ht="15">
      <c r="A2317" s="664">
        <v>99439</v>
      </c>
      <c r="B2317" s="663" t="s">
        <v>9421</v>
      </c>
      <c r="C2317" s="663" t="s">
        <v>125</v>
      </c>
      <c r="D2317" s="665" t="s">
        <v>19812</v>
      </c>
      <c r="E2317" s="663" t="s">
        <v>145</v>
      </c>
      <c r="F2317" s="401"/>
      <c r="G2317" s="401"/>
    </row>
    <row r="2318" spans="1:7" ht="15">
      <c r="A2318" s="664">
        <v>102473</v>
      </c>
      <c r="B2318" s="663" t="s">
        <v>14720</v>
      </c>
      <c r="C2318" s="663" t="s">
        <v>125</v>
      </c>
      <c r="D2318" s="665" t="s">
        <v>19813</v>
      </c>
      <c r="E2318" s="663" t="s">
        <v>145</v>
      </c>
      <c r="F2318" s="401"/>
      <c r="G2318" s="401"/>
    </row>
    <row r="2319" spans="1:7" ht="15">
      <c r="A2319" s="664">
        <v>102474</v>
      </c>
      <c r="B2319" s="663" t="s">
        <v>14721</v>
      </c>
      <c r="C2319" s="663" t="s">
        <v>125</v>
      </c>
      <c r="D2319" s="665" t="s">
        <v>19814</v>
      </c>
      <c r="E2319" s="663" t="s">
        <v>145</v>
      </c>
      <c r="F2319" s="401"/>
      <c r="G2319" s="401"/>
    </row>
    <row r="2320" spans="1:7" ht="15">
      <c r="A2320" s="664">
        <v>102475</v>
      </c>
      <c r="B2320" s="663" t="s">
        <v>14722</v>
      </c>
      <c r="C2320" s="663" t="s">
        <v>125</v>
      </c>
      <c r="D2320" s="665" t="s">
        <v>19815</v>
      </c>
      <c r="E2320" s="663" t="s">
        <v>145</v>
      </c>
      <c r="F2320" s="401"/>
      <c r="G2320" s="401"/>
    </row>
    <row r="2321" spans="1:7" ht="15">
      <c r="A2321" s="664">
        <v>102476</v>
      </c>
      <c r="B2321" s="663" t="s">
        <v>14723</v>
      </c>
      <c r="C2321" s="663" t="s">
        <v>125</v>
      </c>
      <c r="D2321" s="665" t="s">
        <v>19816</v>
      </c>
      <c r="E2321" s="663" t="s">
        <v>145</v>
      </c>
      <c r="F2321" s="401"/>
      <c r="G2321" s="401"/>
    </row>
    <row r="2322" spans="1:7" ht="15">
      <c r="A2322" s="664">
        <v>102477</v>
      </c>
      <c r="B2322" s="663" t="s">
        <v>14724</v>
      </c>
      <c r="C2322" s="663" t="s">
        <v>125</v>
      </c>
      <c r="D2322" s="665" t="s">
        <v>19817</v>
      </c>
      <c r="E2322" s="663" t="s">
        <v>145</v>
      </c>
      <c r="F2322" s="401"/>
      <c r="G2322" s="401"/>
    </row>
    <row r="2323" spans="1:7" ht="15">
      <c r="A2323" s="664">
        <v>102478</v>
      </c>
      <c r="B2323" s="663" t="s">
        <v>14726</v>
      </c>
      <c r="C2323" s="663" t="s">
        <v>125</v>
      </c>
      <c r="D2323" s="665" t="s">
        <v>19818</v>
      </c>
      <c r="E2323" s="663" t="s">
        <v>145</v>
      </c>
      <c r="F2323" s="401"/>
      <c r="G2323" s="401"/>
    </row>
    <row r="2324" spans="1:7" ht="15">
      <c r="A2324" s="664">
        <v>102479</v>
      </c>
      <c r="B2324" s="663" t="s">
        <v>14727</v>
      </c>
      <c r="C2324" s="663" t="s">
        <v>125</v>
      </c>
      <c r="D2324" s="665" t="s">
        <v>19819</v>
      </c>
      <c r="E2324" s="663" t="s">
        <v>145</v>
      </c>
      <c r="F2324" s="401"/>
      <c r="G2324" s="401"/>
    </row>
    <row r="2325" spans="1:7" ht="15">
      <c r="A2325" s="664">
        <v>102480</v>
      </c>
      <c r="B2325" s="663" t="s">
        <v>14728</v>
      </c>
      <c r="C2325" s="663" t="s">
        <v>125</v>
      </c>
      <c r="D2325" s="665" t="s">
        <v>19820</v>
      </c>
      <c r="E2325" s="663" t="s">
        <v>145</v>
      </c>
      <c r="F2325" s="401"/>
      <c r="G2325" s="401"/>
    </row>
    <row r="2326" spans="1:7" ht="15">
      <c r="A2326" s="664">
        <v>102481</v>
      </c>
      <c r="B2326" s="663" t="s">
        <v>14729</v>
      </c>
      <c r="C2326" s="663" t="s">
        <v>125</v>
      </c>
      <c r="D2326" s="665" t="s">
        <v>19821</v>
      </c>
      <c r="E2326" s="663" t="s">
        <v>145</v>
      </c>
      <c r="F2326" s="401"/>
      <c r="G2326" s="401"/>
    </row>
    <row r="2327" spans="1:7" ht="15">
      <c r="A2327" s="664">
        <v>102482</v>
      </c>
      <c r="B2327" s="663" t="s">
        <v>14730</v>
      </c>
      <c r="C2327" s="663" t="s">
        <v>125</v>
      </c>
      <c r="D2327" s="665" t="s">
        <v>19822</v>
      </c>
      <c r="E2327" s="663" t="s">
        <v>145</v>
      </c>
      <c r="F2327" s="401"/>
      <c r="G2327" s="401"/>
    </row>
    <row r="2328" spans="1:7" ht="15">
      <c r="A2328" s="664">
        <v>102483</v>
      </c>
      <c r="B2328" s="663" t="s">
        <v>14731</v>
      </c>
      <c r="C2328" s="663" t="s">
        <v>125</v>
      </c>
      <c r="D2328" s="665" t="s">
        <v>14725</v>
      </c>
      <c r="E2328" s="663" t="s">
        <v>145</v>
      </c>
      <c r="F2328" s="401"/>
      <c r="G2328" s="401"/>
    </row>
    <row r="2329" spans="1:7" ht="15">
      <c r="A2329" s="664">
        <v>102484</v>
      </c>
      <c r="B2329" s="663" t="s">
        <v>14732</v>
      </c>
      <c r="C2329" s="663" t="s">
        <v>125</v>
      </c>
      <c r="D2329" s="665" t="s">
        <v>19823</v>
      </c>
      <c r="E2329" s="663" t="s">
        <v>145</v>
      </c>
      <c r="F2329" s="401"/>
      <c r="G2329" s="401"/>
    </row>
    <row r="2330" spans="1:7" ht="15">
      <c r="A2330" s="664">
        <v>102485</v>
      </c>
      <c r="B2330" s="663" t="s">
        <v>14733</v>
      </c>
      <c r="C2330" s="663" t="s">
        <v>125</v>
      </c>
      <c r="D2330" s="665" t="s">
        <v>19824</v>
      </c>
      <c r="E2330" s="663" t="s">
        <v>145</v>
      </c>
      <c r="F2330" s="401"/>
      <c r="G2330" s="401"/>
    </row>
    <row r="2331" spans="1:7" ht="15">
      <c r="A2331" s="664">
        <v>102486</v>
      </c>
      <c r="B2331" s="663" t="s">
        <v>14734</v>
      </c>
      <c r="C2331" s="663" t="s">
        <v>125</v>
      </c>
      <c r="D2331" s="665" t="s">
        <v>19772</v>
      </c>
      <c r="E2331" s="663" t="s">
        <v>145</v>
      </c>
      <c r="F2331" s="401"/>
      <c r="G2331" s="401"/>
    </row>
    <row r="2332" spans="1:7" ht="15">
      <c r="A2332" s="664">
        <v>102487</v>
      </c>
      <c r="B2332" s="663" t="s">
        <v>14735</v>
      </c>
      <c r="C2332" s="663" t="s">
        <v>125</v>
      </c>
      <c r="D2332" s="665" t="s">
        <v>19825</v>
      </c>
      <c r="E2332" s="663" t="s">
        <v>145</v>
      </c>
      <c r="F2332" s="401"/>
      <c r="G2332" s="401"/>
    </row>
    <row r="2333" spans="1:7" ht="15">
      <c r="A2333" s="664">
        <v>101963</v>
      </c>
      <c r="B2333" s="663" t="s">
        <v>14736</v>
      </c>
      <c r="C2333" s="663" t="s">
        <v>112</v>
      </c>
      <c r="D2333" s="665" t="s">
        <v>19826</v>
      </c>
      <c r="E2333" s="663" t="s">
        <v>145</v>
      </c>
      <c r="F2333" s="401"/>
      <c r="G2333" s="401"/>
    </row>
    <row r="2334" spans="1:7" ht="15">
      <c r="A2334" s="664">
        <v>101964</v>
      </c>
      <c r="B2334" s="663" t="s">
        <v>14737</v>
      </c>
      <c r="C2334" s="663" t="s">
        <v>112</v>
      </c>
      <c r="D2334" s="665" t="s">
        <v>19827</v>
      </c>
      <c r="E2334" s="663" t="s">
        <v>145</v>
      </c>
      <c r="F2334" s="401"/>
      <c r="G2334" s="401"/>
    </row>
    <row r="2335" spans="1:7" ht="15">
      <c r="A2335" s="664">
        <v>101165</v>
      </c>
      <c r="B2335" s="663" t="s">
        <v>10873</v>
      </c>
      <c r="C2335" s="663" t="s">
        <v>125</v>
      </c>
      <c r="D2335" s="665" t="s">
        <v>19828</v>
      </c>
      <c r="E2335" s="663" t="s">
        <v>145</v>
      </c>
      <c r="F2335" s="401"/>
      <c r="G2335" s="401"/>
    </row>
    <row r="2336" spans="1:7" ht="15">
      <c r="A2336" s="664">
        <v>101166</v>
      </c>
      <c r="B2336" s="663" t="s">
        <v>10874</v>
      </c>
      <c r="C2336" s="663" t="s">
        <v>125</v>
      </c>
      <c r="D2336" s="665" t="s">
        <v>19829</v>
      </c>
      <c r="E2336" s="663" t="s">
        <v>145</v>
      </c>
      <c r="F2336" s="401"/>
      <c r="G2336" s="401"/>
    </row>
    <row r="2337" spans="1:7" ht="15">
      <c r="A2337" s="664">
        <v>98576</v>
      </c>
      <c r="B2337" s="663" t="s">
        <v>8478</v>
      </c>
      <c r="C2337" s="663" t="s">
        <v>5</v>
      </c>
      <c r="D2337" s="665" t="s">
        <v>13896</v>
      </c>
      <c r="E2337" s="663" t="s">
        <v>145</v>
      </c>
      <c r="F2337" s="401"/>
      <c r="G2337" s="401"/>
    </row>
    <row r="2338" spans="1:7" ht="15">
      <c r="A2338" s="664">
        <v>93182</v>
      </c>
      <c r="B2338" s="663" t="s">
        <v>1401</v>
      </c>
      <c r="C2338" s="663" t="s">
        <v>5</v>
      </c>
      <c r="D2338" s="665" t="s">
        <v>19830</v>
      </c>
      <c r="E2338" s="663" t="s">
        <v>145</v>
      </c>
      <c r="F2338" s="401"/>
      <c r="G2338" s="401"/>
    </row>
    <row r="2339" spans="1:7" ht="15">
      <c r="A2339" s="664">
        <v>93183</v>
      </c>
      <c r="B2339" s="663" t="s">
        <v>1402</v>
      </c>
      <c r="C2339" s="663" t="s">
        <v>5</v>
      </c>
      <c r="D2339" s="665" t="s">
        <v>17206</v>
      </c>
      <c r="E2339" s="663" t="s">
        <v>145</v>
      </c>
      <c r="F2339" s="401"/>
      <c r="G2339" s="401"/>
    </row>
    <row r="2340" spans="1:7" ht="15">
      <c r="A2340" s="664">
        <v>93184</v>
      </c>
      <c r="B2340" s="663" t="s">
        <v>1403</v>
      </c>
      <c r="C2340" s="663" t="s">
        <v>5</v>
      </c>
      <c r="D2340" s="665" t="s">
        <v>19831</v>
      </c>
      <c r="E2340" s="663" t="s">
        <v>145</v>
      </c>
      <c r="F2340" s="401"/>
      <c r="G2340" s="401"/>
    </row>
    <row r="2341" spans="1:7" ht="15">
      <c r="A2341" s="664">
        <v>93185</v>
      </c>
      <c r="B2341" s="663" t="s">
        <v>1404</v>
      </c>
      <c r="C2341" s="663" t="s">
        <v>5</v>
      </c>
      <c r="D2341" s="665" t="s">
        <v>19832</v>
      </c>
      <c r="E2341" s="663" t="s">
        <v>145</v>
      </c>
      <c r="F2341" s="401"/>
      <c r="G2341" s="401"/>
    </row>
    <row r="2342" spans="1:7" ht="15">
      <c r="A2342" s="664">
        <v>93186</v>
      </c>
      <c r="B2342" s="663" t="s">
        <v>1405</v>
      </c>
      <c r="C2342" s="663" t="s">
        <v>5</v>
      </c>
      <c r="D2342" s="665" t="s">
        <v>19833</v>
      </c>
      <c r="E2342" s="663" t="s">
        <v>145</v>
      </c>
      <c r="F2342" s="401"/>
      <c r="G2342" s="401"/>
    </row>
    <row r="2343" spans="1:7" ht="15">
      <c r="A2343" s="664">
        <v>93187</v>
      </c>
      <c r="B2343" s="663" t="s">
        <v>1406</v>
      </c>
      <c r="C2343" s="663" t="s">
        <v>5</v>
      </c>
      <c r="D2343" s="665" t="s">
        <v>16939</v>
      </c>
      <c r="E2343" s="663" t="s">
        <v>145</v>
      </c>
      <c r="F2343" s="401"/>
      <c r="G2343" s="401"/>
    </row>
    <row r="2344" spans="1:7" ht="15">
      <c r="A2344" s="664">
        <v>93188</v>
      </c>
      <c r="B2344" s="663" t="s">
        <v>1407</v>
      </c>
      <c r="C2344" s="663" t="s">
        <v>5</v>
      </c>
      <c r="D2344" s="665" t="s">
        <v>19834</v>
      </c>
      <c r="E2344" s="663" t="s">
        <v>145</v>
      </c>
      <c r="F2344" s="401"/>
      <c r="G2344" s="401"/>
    </row>
    <row r="2345" spans="1:7" ht="15">
      <c r="A2345" s="664">
        <v>93189</v>
      </c>
      <c r="B2345" s="663" t="s">
        <v>1408</v>
      </c>
      <c r="C2345" s="663" t="s">
        <v>5</v>
      </c>
      <c r="D2345" s="665" t="s">
        <v>19835</v>
      </c>
      <c r="E2345" s="663" t="s">
        <v>145</v>
      </c>
      <c r="F2345" s="401"/>
      <c r="G2345" s="401"/>
    </row>
    <row r="2346" spans="1:7" ht="15">
      <c r="A2346" s="664">
        <v>93190</v>
      </c>
      <c r="B2346" s="663" t="s">
        <v>1409</v>
      </c>
      <c r="C2346" s="663" t="s">
        <v>5</v>
      </c>
      <c r="D2346" s="665" t="s">
        <v>15773</v>
      </c>
      <c r="E2346" s="663" t="s">
        <v>145</v>
      </c>
      <c r="F2346" s="401"/>
      <c r="G2346" s="401"/>
    </row>
    <row r="2347" spans="1:7" ht="15">
      <c r="A2347" s="664">
        <v>93191</v>
      </c>
      <c r="B2347" s="663" t="s">
        <v>1410</v>
      </c>
      <c r="C2347" s="663" t="s">
        <v>5</v>
      </c>
      <c r="D2347" s="665" t="s">
        <v>19836</v>
      </c>
      <c r="E2347" s="663" t="s">
        <v>145</v>
      </c>
      <c r="F2347" s="401"/>
      <c r="G2347" s="401"/>
    </row>
    <row r="2348" spans="1:7" ht="15">
      <c r="A2348" s="664">
        <v>93192</v>
      </c>
      <c r="B2348" s="663" t="s">
        <v>1411</v>
      </c>
      <c r="C2348" s="663" t="s">
        <v>5</v>
      </c>
      <c r="D2348" s="665" t="s">
        <v>19837</v>
      </c>
      <c r="E2348" s="663" t="s">
        <v>145</v>
      </c>
      <c r="F2348" s="401"/>
      <c r="G2348" s="401"/>
    </row>
    <row r="2349" spans="1:7" ht="15">
      <c r="A2349" s="664">
        <v>93193</v>
      </c>
      <c r="B2349" s="663" t="s">
        <v>1412</v>
      </c>
      <c r="C2349" s="663" t="s">
        <v>5</v>
      </c>
      <c r="D2349" s="665" t="s">
        <v>19838</v>
      </c>
      <c r="E2349" s="663" t="s">
        <v>145</v>
      </c>
      <c r="F2349" s="401"/>
      <c r="G2349" s="401"/>
    </row>
    <row r="2350" spans="1:7" ht="15">
      <c r="A2350" s="664">
        <v>93194</v>
      </c>
      <c r="B2350" s="663" t="s">
        <v>1413</v>
      </c>
      <c r="C2350" s="663" t="s">
        <v>5</v>
      </c>
      <c r="D2350" s="665" t="s">
        <v>19839</v>
      </c>
      <c r="E2350" s="663" t="s">
        <v>145</v>
      </c>
      <c r="F2350" s="401"/>
      <c r="G2350" s="401"/>
    </row>
    <row r="2351" spans="1:7" ht="15">
      <c r="A2351" s="664">
        <v>93195</v>
      </c>
      <c r="B2351" s="663" t="s">
        <v>1414</v>
      </c>
      <c r="C2351" s="663" t="s">
        <v>5</v>
      </c>
      <c r="D2351" s="665" t="s">
        <v>14857</v>
      </c>
      <c r="E2351" s="663" t="s">
        <v>145</v>
      </c>
      <c r="F2351" s="401"/>
      <c r="G2351" s="401"/>
    </row>
    <row r="2352" spans="1:7" ht="15">
      <c r="A2352" s="664">
        <v>93196</v>
      </c>
      <c r="B2352" s="663" t="s">
        <v>1415</v>
      </c>
      <c r="C2352" s="663" t="s">
        <v>5</v>
      </c>
      <c r="D2352" s="665" t="s">
        <v>19840</v>
      </c>
      <c r="E2352" s="663" t="s">
        <v>145</v>
      </c>
      <c r="F2352" s="401"/>
      <c r="G2352" s="401"/>
    </row>
    <row r="2353" spans="1:7" ht="15">
      <c r="A2353" s="664">
        <v>93197</v>
      </c>
      <c r="B2353" s="663" t="s">
        <v>1416</v>
      </c>
      <c r="C2353" s="663" t="s">
        <v>5</v>
      </c>
      <c r="D2353" s="665" t="s">
        <v>19841</v>
      </c>
      <c r="E2353" s="663" t="s">
        <v>145</v>
      </c>
      <c r="F2353" s="401"/>
      <c r="G2353" s="401"/>
    </row>
    <row r="2354" spans="1:7" ht="15">
      <c r="A2354" s="664">
        <v>93198</v>
      </c>
      <c r="B2354" s="663" t="s">
        <v>1417</v>
      </c>
      <c r="C2354" s="663" t="s">
        <v>5</v>
      </c>
      <c r="D2354" s="665" t="s">
        <v>19842</v>
      </c>
      <c r="E2354" s="663" t="s">
        <v>145</v>
      </c>
      <c r="F2354" s="401"/>
      <c r="G2354" s="401"/>
    </row>
    <row r="2355" spans="1:7" ht="15">
      <c r="A2355" s="664">
        <v>93199</v>
      </c>
      <c r="B2355" s="663" t="s">
        <v>1418</v>
      </c>
      <c r="C2355" s="663" t="s">
        <v>5</v>
      </c>
      <c r="D2355" s="665" t="s">
        <v>19843</v>
      </c>
      <c r="E2355" s="663" t="s">
        <v>145</v>
      </c>
      <c r="F2355" s="401"/>
      <c r="G2355" s="401"/>
    </row>
    <row r="2356" spans="1:7" ht="15">
      <c r="A2356" s="664">
        <v>93200</v>
      </c>
      <c r="B2356" s="663" t="s">
        <v>1419</v>
      </c>
      <c r="C2356" s="663" t="s">
        <v>5</v>
      </c>
      <c r="D2356" s="665" t="s">
        <v>8941</v>
      </c>
      <c r="E2356" s="663" t="s">
        <v>145</v>
      </c>
      <c r="F2356" s="401"/>
      <c r="G2356" s="401"/>
    </row>
    <row r="2357" spans="1:7" ht="15">
      <c r="A2357" s="664">
        <v>93201</v>
      </c>
      <c r="B2357" s="663" t="s">
        <v>1420</v>
      </c>
      <c r="C2357" s="663" t="s">
        <v>5</v>
      </c>
      <c r="D2357" s="665" t="s">
        <v>3764</v>
      </c>
      <c r="E2357" s="663" t="s">
        <v>145</v>
      </c>
      <c r="F2357" s="401"/>
      <c r="G2357" s="401"/>
    </row>
    <row r="2358" spans="1:7" ht="15">
      <c r="A2358" s="664">
        <v>93202</v>
      </c>
      <c r="B2358" s="663" t="s">
        <v>120</v>
      </c>
      <c r="C2358" s="663" t="s">
        <v>5</v>
      </c>
      <c r="D2358" s="665" t="s">
        <v>5444</v>
      </c>
      <c r="E2358" s="663" t="s">
        <v>145</v>
      </c>
      <c r="F2358" s="401"/>
      <c r="G2358" s="401"/>
    </row>
    <row r="2359" spans="1:7" ht="15">
      <c r="A2359" s="664">
        <v>93203</v>
      </c>
      <c r="B2359" s="663" t="s">
        <v>3284</v>
      </c>
      <c r="C2359" s="663" t="s">
        <v>5</v>
      </c>
      <c r="D2359" s="665" t="s">
        <v>15123</v>
      </c>
      <c r="E2359" s="663" t="s">
        <v>145</v>
      </c>
      <c r="F2359" s="401"/>
      <c r="G2359" s="401"/>
    </row>
    <row r="2360" spans="1:7" ht="15">
      <c r="A2360" s="664">
        <v>93204</v>
      </c>
      <c r="B2360" s="663" t="s">
        <v>1421</v>
      </c>
      <c r="C2360" s="663" t="s">
        <v>5</v>
      </c>
      <c r="D2360" s="665" t="s">
        <v>19844</v>
      </c>
      <c r="E2360" s="663" t="s">
        <v>145</v>
      </c>
      <c r="F2360" s="401"/>
      <c r="G2360" s="401"/>
    </row>
    <row r="2361" spans="1:7" ht="15">
      <c r="A2361" s="664">
        <v>93205</v>
      </c>
      <c r="B2361" s="663" t="s">
        <v>1422</v>
      </c>
      <c r="C2361" s="663" t="s">
        <v>5</v>
      </c>
      <c r="D2361" s="665" t="s">
        <v>15153</v>
      </c>
      <c r="E2361" s="663" t="s">
        <v>145</v>
      </c>
      <c r="F2361" s="401"/>
      <c r="G2361" s="401"/>
    </row>
    <row r="2362" spans="1:7" ht="15">
      <c r="A2362" s="664">
        <v>95952</v>
      </c>
      <c r="B2362" s="663" t="s">
        <v>1423</v>
      </c>
      <c r="C2362" s="663" t="s">
        <v>125</v>
      </c>
      <c r="D2362" s="665" t="s">
        <v>19845</v>
      </c>
      <c r="E2362" s="663" t="s">
        <v>145</v>
      </c>
      <c r="F2362" s="401"/>
      <c r="G2362" s="401"/>
    </row>
    <row r="2363" spans="1:7" ht="15">
      <c r="A2363" s="664">
        <v>95953</v>
      </c>
      <c r="B2363" s="663" t="s">
        <v>1424</v>
      </c>
      <c r="C2363" s="663" t="s">
        <v>125</v>
      </c>
      <c r="D2363" s="665" t="s">
        <v>19846</v>
      </c>
      <c r="E2363" s="663" t="s">
        <v>145</v>
      </c>
      <c r="F2363" s="401"/>
      <c r="G2363" s="401"/>
    </row>
    <row r="2364" spans="1:7" ht="15">
      <c r="A2364" s="664">
        <v>95954</v>
      </c>
      <c r="B2364" s="663" t="s">
        <v>1425</v>
      </c>
      <c r="C2364" s="663" t="s">
        <v>125</v>
      </c>
      <c r="D2364" s="665" t="s">
        <v>19847</v>
      </c>
      <c r="E2364" s="663" t="s">
        <v>145</v>
      </c>
      <c r="F2364" s="401"/>
      <c r="G2364" s="401"/>
    </row>
    <row r="2365" spans="1:7" ht="15">
      <c r="A2365" s="664">
        <v>95955</v>
      </c>
      <c r="B2365" s="663" t="s">
        <v>1426</v>
      </c>
      <c r="C2365" s="663" t="s">
        <v>125</v>
      </c>
      <c r="D2365" s="665" t="s">
        <v>19848</v>
      </c>
      <c r="E2365" s="663" t="s">
        <v>145</v>
      </c>
      <c r="F2365" s="401"/>
      <c r="G2365" s="401"/>
    </row>
    <row r="2366" spans="1:7" ht="15">
      <c r="A2366" s="664">
        <v>95956</v>
      </c>
      <c r="B2366" s="663" t="s">
        <v>1427</v>
      </c>
      <c r="C2366" s="663" t="s">
        <v>125</v>
      </c>
      <c r="D2366" s="665" t="s">
        <v>19849</v>
      </c>
      <c r="E2366" s="663" t="s">
        <v>145</v>
      </c>
      <c r="F2366" s="401"/>
      <c r="G2366" s="401"/>
    </row>
    <row r="2367" spans="1:7" ht="15">
      <c r="A2367" s="664">
        <v>95957</v>
      </c>
      <c r="B2367" s="663" t="s">
        <v>1428</v>
      </c>
      <c r="C2367" s="663" t="s">
        <v>125</v>
      </c>
      <c r="D2367" s="665" t="s">
        <v>19850</v>
      </c>
      <c r="E2367" s="663" t="s">
        <v>145</v>
      </c>
      <c r="F2367" s="401"/>
      <c r="G2367" s="401"/>
    </row>
    <row r="2368" spans="1:7" ht="15">
      <c r="A2368" s="664">
        <v>95969</v>
      </c>
      <c r="B2368" s="663" t="s">
        <v>1429</v>
      </c>
      <c r="C2368" s="663" t="s">
        <v>125</v>
      </c>
      <c r="D2368" s="665" t="s">
        <v>19851</v>
      </c>
      <c r="E2368" s="663" t="s">
        <v>145</v>
      </c>
      <c r="F2368" s="401"/>
      <c r="G2368" s="401"/>
    </row>
    <row r="2369" spans="1:7" ht="15">
      <c r="A2369" s="664">
        <v>97733</v>
      </c>
      <c r="B2369" s="663" t="s">
        <v>3285</v>
      </c>
      <c r="C2369" s="663" t="s">
        <v>125</v>
      </c>
      <c r="D2369" s="665" t="s">
        <v>19852</v>
      </c>
      <c r="E2369" s="663" t="s">
        <v>145</v>
      </c>
      <c r="F2369" s="401"/>
      <c r="G2369" s="401"/>
    </row>
    <row r="2370" spans="1:7" ht="15">
      <c r="A2370" s="664">
        <v>97734</v>
      </c>
      <c r="B2370" s="663" t="s">
        <v>3286</v>
      </c>
      <c r="C2370" s="663" t="s">
        <v>125</v>
      </c>
      <c r="D2370" s="665" t="s">
        <v>19853</v>
      </c>
      <c r="E2370" s="663" t="s">
        <v>145</v>
      </c>
      <c r="F2370" s="401"/>
      <c r="G2370" s="401"/>
    </row>
    <row r="2371" spans="1:7" ht="15">
      <c r="A2371" s="664">
        <v>97735</v>
      </c>
      <c r="B2371" s="663" t="s">
        <v>3287</v>
      </c>
      <c r="C2371" s="663" t="s">
        <v>125</v>
      </c>
      <c r="D2371" s="665" t="s">
        <v>19854</v>
      </c>
      <c r="E2371" s="663" t="s">
        <v>145</v>
      </c>
      <c r="F2371" s="401"/>
      <c r="G2371" s="401"/>
    </row>
    <row r="2372" spans="1:7" ht="15">
      <c r="A2372" s="664">
        <v>97736</v>
      </c>
      <c r="B2372" s="663" t="s">
        <v>3288</v>
      </c>
      <c r="C2372" s="663" t="s">
        <v>125</v>
      </c>
      <c r="D2372" s="665" t="s">
        <v>19855</v>
      </c>
      <c r="E2372" s="663" t="s">
        <v>145</v>
      </c>
      <c r="F2372" s="401"/>
      <c r="G2372" s="401"/>
    </row>
    <row r="2373" spans="1:7" ht="15">
      <c r="A2373" s="664">
        <v>97737</v>
      </c>
      <c r="B2373" s="663" t="s">
        <v>3289</v>
      </c>
      <c r="C2373" s="663" t="s">
        <v>125</v>
      </c>
      <c r="D2373" s="665" t="s">
        <v>19856</v>
      </c>
      <c r="E2373" s="663" t="s">
        <v>145</v>
      </c>
      <c r="F2373" s="401"/>
      <c r="G2373" s="401"/>
    </row>
    <row r="2374" spans="1:7" ht="15">
      <c r="A2374" s="664">
        <v>97738</v>
      </c>
      <c r="B2374" s="663" t="s">
        <v>8479</v>
      </c>
      <c r="C2374" s="663" t="s">
        <v>125</v>
      </c>
      <c r="D2374" s="665" t="s">
        <v>19857</v>
      </c>
      <c r="E2374" s="663" t="s">
        <v>145</v>
      </c>
      <c r="F2374" s="401"/>
      <c r="G2374" s="401"/>
    </row>
    <row r="2375" spans="1:7" ht="15">
      <c r="A2375" s="664">
        <v>97739</v>
      </c>
      <c r="B2375" s="663" t="s">
        <v>3290</v>
      </c>
      <c r="C2375" s="663" t="s">
        <v>125</v>
      </c>
      <c r="D2375" s="665" t="s">
        <v>19858</v>
      </c>
      <c r="E2375" s="663" t="s">
        <v>145</v>
      </c>
      <c r="F2375" s="401"/>
      <c r="G2375" s="401"/>
    </row>
    <row r="2376" spans="1:7" ht="15">
      <c r="A2376" s="664">
        <v>97740</v>
      </c>
      <c r="B2376" s="663" t="s">
        <v>3291</v>
      </c>
      <c r="C2376" s="663" t="s">
        <v>125</v>
      </c>
      <c r="D2376" s="665" t="s">
        <v>19859</v>
      </c>
      <c r="E2376" s="663" t="s">
        <v>145</v>
      </c>
      <c r="F2376" s="401"/>
      <c r="G2376" s="401"/>
    </row>
    <row r="2377" spans="1:7" ht="15">
      <c r="A2377" s="664">
        <v>98615</v>
      </c>
      <c r="B2377" s="663" t="s">
        <v>8480</v>
      </c>
      <c r="C2377" s="663" t="s">
        <v>112</v>
      </c>
      <c r="D2377" s="665" t="s">
        <v>19860</v>
      </c>
      <c r="E2377" s="663" t="s">
        <v>145</v>
      </c>
      <c r="F2377" s="401"/>
      <c r="G2377" s="401"/>
    </row>
    <row r="2378" spans="1:7" ht="15">
      <c r="A2378" s="664">
        <v>98616</v>
      </c>
      <c r="B2378" s="663" t="s">
        <v>8481</v>
      </c>
      <c r="C2378" s="663" t="s">
        <v>112</v>
      </c>
      <c r="D2378" s="665" t="s">
        <v>19861</v>
      </c>
      <c r="E2378" s="663" t="s">
        <v>145</v>
      </c>
      <c r="F2378" s="401"/>
      <c r="G2378" s="401"/>
    </row>
    <row r="2379" spans="1:7" ht="15">
      <c r="A2379" s="664">
        <v>98617</v>
      </c>
      <c r="B2379" s="663" t="s">
        <v>8482</v>
      </c>
      <c r="C2379" s="663" t="s">
        <v>112</v>
      </c>
      <c r="D2379" s="665" t="s">
        <v>19862</v>
      </c>
      <c r="E2379" s="663" t="s">
        <v>145</v>
      </c>
      <c r="F2379" s="401"/>
      <c r="G2379" s="401"/>
    </row>
    <row r="2380" spans="1:7" ht="15">
      <c r="A2380" s="664">
        <v>98618</v>
      </c>
      <c r="B2380" s="663" t="s">
        <v>8483</v>
      </c>
      <c r="C2380" s="663" t="s">
        <v>112</v>
      </c>
      <c r="D2380" s="665" t="s">
        <v>14921</v>
      </c>
      <c r="E2380" s="663" t="s">
        <v>145</v>
      </c>
      <c r="F2380" s="401"/>
      <c r="G2380" s="401"/>
    </row>
    <row r="2381" spans="1:7" ht="15">
      <c r="A2381" s="664">
        <v>98619</v>
      </c>
      <c r="B2381" s="663" t="s">
        <v>8484</v>
      </c>
      <c r="C2381" s="663" t="s">
        <v>112</v>
      </c>
      <c r="D2381" s="665" t="s">
        <v>19863</v>
      </c>
      <c r="E2381" s="663" t="s">
        <v>145</v>
      </c>
      <c r="F2381" s="401"/>
      <c r="G2381" s="401"/>
    </row>
    <row r="2382" spans="1:7" ht="15">
      <c r="A2382" s="664">
        <v>98620</v>
      </c>
      <c r="B2382" s="663" t="s">
        <v>8485</v>
      </c>
      <c r="C2382" s="663" t="s">
        <v>112</v>
      </c>
      <c r="D2382" s="665" t="s">
        <v>19864</v>
      </c>
      <c r="E2382" s="663" t="s">
        <v>145</v>
      </c>
      <c r="F2382" s="401"/>
      <c r="G2382" s="401"/>
    </row>
    <row r="2383" spans="1:7" ht="15">
      <c r="A2383" s="664">
        <v>98621</v>
      </c>
      <c r="B2383" s="663" t="s">
        <v>8486</v>
      </c>
      <c r="C2383" s="663" t="s">
        <v>112</v>
      </c>
      <c r="D2383" s="665" t="s">
        <v>19865</v>
      </c>
      <c r="E2383" s="663" t="s">
        <v>145</v>
      </c>
      <c r="F2383" s="401"/>
      <c r="G2383" s="401"/>
    </row>
    <row r="2384" spans="1:7" ht="15">
      <c r="A2384" s="664">
        <v>98622</v>
      </c>
      <c r="B2384" s="663" t="s">
        <v>8487</v>
      </c>
      <c r="C2384" s="663" t="s">
        <v>112</v>
      </c>
      <c r="D2384" s="665" t="s">
        <v>19866</v>
      </c>
      <c r="E2384" s="663" t="s">
        <v>145</v>
      </c>
      <c r="F2384" s="401"/>
      <c r="G2384" s="401"/>
    </row>
    <row r="2385" spans="1:7" ht="15">
      <c r="A2385" s="664">
        <v>98623</v>
      </c>
      <c r="B2385" s="663" t="s">
        <v>8488</v>
      </c>
      <c r="C2385" s="663" t="s">
        <v>112</v>
      </c>
      <c r="D2385" s="665" t="s">
        <v>19867</v>
      </c>
      <c r="E2385" s="663" t="s">
        <v>145</v>
      </c>
      <c r="F2385" s="401"/>
      <c r="G2385" s="401"/>
    </row>
    <row r="2386" spans="1:7" ht="15">
      <c r="A2386" s="664">
        <v>98624</v>
      </c>
      <c r="B2386" s="663" t="s">
        <v>8489</v>
      </c>
      <c r="C2386" s="663" t="s">
        <v>112</v>
      </c>
      <c r="D2386" s="665" t="s">
        <v>19868</v>
      </c>
      <c r="E2386" s="663" t="s">
        <v>145</v>
      </c>
      <c r="F2386" s="401"/>
      <c r="G2386" s="401"/>
    </row>
    <row r="2387" spans="1:7" ht="15">
      <c r="A2387" s="664">
        <v>98625</v>
      </c>
      <c r="B2387" s="663" t="s">
        <v>8490</v>
      </c>
      <c r="C2387" s="663" t="s">
        <v>112</v>
      </c>
      <c r="D2387" s="665" t="s">
        <v>19869</v>
      </c>
      <c r="E2387" s="663" t="s">
        <v>145</v>
      </c>
      <c r="F2387" s="401"/>
      <c r="G2387" s="401"/>
    </row>
    <row r="2388" spans="1:7" ht="15">
      <c r="A2388" s="664">
        <v>98626</v>
      </c>
      <c r="B2388" s="663" t="s">
        <v>8491</v>
      </c>
      <c r="C2388" s="663" t="s">
        <v>112</v>
      </c>
      <c r="D2388" s="665" t="s">
        <v>19870</v>
      </c>
      <c r="E2388" s="663" t="s">
        <v>145</v>
      </c>
      <c r="F2388" s="401"/>
      <c r="G2388" s="401"/>
    </row>
    <row r="2389" spans="1:7" ht="15">
      <c r="A2389" s="664">
        <v>98655</v>
      </c>
      <c r="B2389" s="663" t="s">
        <v>8492</v>
      </c>
      <c r="C2389" s="663" t="s">
        <v>5</v>
      </c>
      <c r="D2389" s="665" t="s">
        <v>19871</v>
      </c>
      <c r="E2389" s="663" t="s">
        <v>145</v>
      </c>
      <c r="F2389" s="401"/>
      <c r="G2389" s="401"/>
    </row>
    <row r="2390" spans="1:7" ht="15">
      <c r="A2390" s="664">
        <v>98656</v>
      </c>
      <c r="B2390" s="663" t="s">
        <v>8493</v>
      </c>
      <c r="C2390" s="663" t="s">
        <v>5</v>
      </c>
      <c r="D2390" s="665" t="s">
        <v>19872</v>
      </c>
      <c r="E2390" s="663" t="s">
        <v>145</v>
      </c>
      <c r="F2390" s="401"/>
      <c r="G2390" s="401"/>
    </row>
    <row r="2391" spans="1:7" ht="15">
      <c r="A2391" s="664">
        <v>98657</v>
      </c>
      <c r="B2391" s="663" t="s">
        <v>8494</v>
      </c>
      <c r="C2391" s="663" t="s">
        <v>5</v>
      </c>
      <c r="D2391" s="665" t="s">
        <v>19873</v>
      </c>
      <c r="E2391" s="663" t="s">
        <v>145</v>
      </c>
      <c r="F2391" s="401"/>
      <c r="G2391" s="401"/>
    </row>
    <row r="2392" spans="1:7" ht="15">
      <c r="A2392" s="664">
        <v>98658</v>
      </c>
      <c r="B2392" s="663" t="s">
        <v>8495</v>
      </c>
      <c r="C2392" s="663" t="s">
        <v>5</v>
      </c>
      <c r="D2392" s="665" t="s">
        <v>19874</v>
      </c>
      <c r="E2392" s="663" t="s">
        <v>145</v>
      </c>
      <c r="F2392" s="401"/>
      <c r="G2392" s="401"/>
    </row>
    <row r="2393" spans="1:7" ht="15">
      <c r="A2393" s="664">
        <v>98659</v>
      </c>
      <c r="B2393" s="663" t="s">
        <v>8496</v>
      </c>
      <c r="C2393" s="663" t="s">
        <v>5</v>
      </c>
      <c r="D2393" s="665" t="s">
        <v>19875</v>
      </c>
      <c r="E2393" s="663" t="s">
        <v>145</v>
      </c>
      <c r="F2393" s="401"/>
      <c r="G2393" s="401"/>
    </row>
    <row r="2394" spans="1:7" ht="15">
      <c r="A2394" s="664">
        <v>98746</v>
      </c>
      <c r="B2394" s="663" t="s">
        <v>9422</v>
      </c>
      <c r="C2394" s="663" t="s">
        <v>5</v>
      </c>
      <c r="D2394" s="665" t="s">
        <v>14919</v>
      </c>
      <c r="E2394" s="663" t="s">
        <v>145</v>
      </c>
      <c r="F2394" s="401"/>
      <c r="G2394" s="401"/>
    </row>
    <row r="2395" spans="1:7" ht="15">
      <c r="A2395" s="664">
        <v>98749</v>
      </c>
      <c r="B2395" s="663" t="s">
        <v>9423</v>
      </c>
      <c r="C2395" s="663" t="s">
        <v>5</v>
      </c>
      <c r="D2395" s="665" t="s">
        <v>13954</v>
      </c>
      <c r="E2395" s="663" t="s">
        <v>145</v>
      </c>
      <c r="F2395" s="401"/>
      <c r="G2395" s="401"/>
    </row>
    <row r="2396" spans="1:7" ht="15">
      <c r="A2396" s="664">
        <v>98750</v>
      </c>
      <c r="B2396" s="663" t="s">
        <v>9424</v>
      </c>
      <c r="C2396" s="663" t="s">
        <v>5</v>
      </c>
      <c r="D2396" s="665" t="s">
        <v>19876</v>
      </c>
      <c r="E2396" s="663" t="s">
        <v>145</v>
      </c>
      <c r="F2396" s="401"/>
      <c r="G2396" s="401"/>
    </row>
    <row r="2397" spans="1:7" ht="15">
      <c r="A2397" s="664">
        <v>98751</v>
      </c>
      <c r="B2397" s="663" t="s">
        <v>9425</v>
      </c>
      <c r="C2397" s="663" t="s">
        <v>5</v>
      </c>
      <c r="D2397" s="665" t="s">
        <v>19877</v>
      </c>
      <c r="E2397" s="663" t="s">
        <v>145</v>
      </c>
      <c r="F2397" s="401"/>
      <c r="G2397" s="401"/>
    </row>
    <row r="2398" spans="1:7" ht="15">
      <c r="A2398" s="664">
        <v>98752</v>
      </c>
      <c r="B2398" s="663" t="s">
        <v>9426</v>
      </c>
      <c r="C2398" s="663" t="s">
        <v>5</v>
      </c>
      <c r="D2398" s="665" t="s">
        <v>19878</v>
      </c>
      <c r="E2398" s="663" t="s">
        <v>145</v>
      </c>
      <c r="F2398" s="401"/>
      <c r="G2398" s="401"/>
    </row>
    <row r="2399" spans="1:7" ht="15">
      <c r="A2399" s="664">
        <v>98753</v>
      </c>
      <c r="B2399" s="663" t="s">
        <v>9427</v>
      </c>
      <c r="C2399" s="663" t="s">
        <v>5</v>
      </c>
      <c r="D2399" s="665" t="s">
        <v>19879</v>
      </c>
      <c r="E2399" s="663" t="s">
        <v>145</v>
      </c>
      <c r="F2399" s="401"/>
      <c r="G2399" s="401"/>
    </row>
    <row r="2400" spans="1:7" ht="15">
      <c r="A2400" s="664">
        <v>100763</v>
      </c>
      <c r="B2400" s="663" t="s">
        <v>10875</v>
      </c>
      <c r="C2400" s="663" t="s">
        <v>57</v>
      </c>
      <c r="D2400" s="665" t="s">
        <v>17347</v>
      </c>
      <c r="E2400" s="663" t="s">
        <v>145</v>
      </c>
      <c r="F2400" s="401"/>
      <c r="G2400" s="401"/>
    </row>
    <row r="2401" spans="1:7" ht="15">
      <c r="A2401" s="664">
        <v>100764</v>
      </c>
      <c r="B2401" s="663" t="s">
        <v>10876</v>
      </c>
      <c r="C2401" s="663" t="s">
        <v>57</v>
      </c>
      <c r="D2401" s="665" t="s">
        <v>15183</v>
      </c>
      <c r="E2401" s="663" t="s">
        <v>145</v>
      </c>
      <c r="F2401" s="401"/>
      <c r="G2401" s="401"/>
    </row>
    <row r="2402" spans="1:7" ht="15">
      <c r="A2402" s="664">
        <v>100765</v>
      </c>
      <c r="B2402" s="663" t="s">
        <v>10877</v>
      </c>
      <c r="C2402" s="663" t="s">
        <v>57</v>
      </c>
      <c r="D2402" s="665" t="s">
        <v>7775</v>
      </c>
      <c r="E2402" s="663" t="s">
        <v>145</v>
      </c>
      <c r="F2402" s="401"/>
      <c r="G2402" s="401"/>
    </row>
    <row r="2403" spans="1:7" ht="15">
      <c r="A2403" s="664">
        <v>100766</v>
      </c>
      <c r="B2403" s="663" t="s">
        <v>14747</v>
      </c>
      <c r="C2403" s="663" t="s">
        <v>57</v>
      </c>
      <c r="D2403" s="665" t="s">
        <v>19880</v>
      </c>
      <c r="E2403" s="663" t="s">
        <v>145</v>
      </c>
      <c r="F2403" s="401"/>
      <c r="G2403" s="401"/>
    </row>
    <row r="2404" spans="1:7" ht="15">
      <c r="A2404" s="664">
        <v>100767</v>
      </c>
      <c r="B2404" s="663" t="s">
        <v>10878</v>
      </c>
      <c r="C2404" s="663" t="s">
        <v>57</v>
      </c>
      <c r="D2404" s="665" t="s">
        <v>14746</v>
      </c>
      <c r="E2404" s="663" t="s">
        <v>145</v>
      </c>
      <c r="F2404" s="401"/>
      <c r="G2404" s="401"/>
    </row>
    <row r="2405" spans="1:7" ht="15">
      <c r="A2405" s="664">
        <v>100768</v>
      </c>
      <c r="B2405" s="663" t="s">
        <v>14749</v>
      </c>
      <c r="C2405" s="663" t="s">
        <v>57</v>
      </c>
      <c r="D2405" s="665" t="s">
        <v>19881</v>
      </c>
      <c r="E2405" s="663" t="s">
        <v>145</v>
      </c>
      <c r="F2405" s="401"/>
      <c r="G2405" s="401"/>
    </row>
    <row r="2406" spans="1:7" ht="15">
      <c r="A2406" s="664">
        <v>100769</v>
      </c>
      <c r="B2406" s="663" t="s">
        <v>10879</v>
      </c>
      <c r="C2406" s="663" t="s">
        <v>57</v>
      </c>
      <c r="D2406" s="665" t="s">
        <v>19882</v>
      </c>
      <c r="E2406" s="663" t="s">
        <v>145</v>
      </c>
      <c r="F2406" s="401"/>
      <c r="G2406" s="401"/>
    </row>
    <row r="2407" spans="1:7" ht="15">
      <c r="A2407" s="664">
        <v>100770</v>
      </c>
      <c r="B2407" s="663" t="s">
        <v>14751</v>
      </c>
      <c r="C2407" s="663" t="s">
        <v>57</v>
      </c>
      <c r="D2407" s="665" t="s">
        <v>19883</v>
      </c>
      <c r="E2407" s="663" t="s">
        <v>145</v>
      </c>
      <c r="F2407" s="401"/>
      <c r="G2407" s="401"/>
    </row>
    <row r="2408" spans="1:7" ht="15">
      <c r="A2408" s="664">
        <v>100771</v>
      </c>
      <c r="B2408" s="663" t="s">
        <v>10880</v>
      </c>
      <c r="C2408" s="663" t="s">
        <v>57</v>
      </c>
      <c r="D2408" s="665" t="s">
        <v>14082</v>
      </c>
      <c r="E2408" s="663" t="s">
        <v>145</v>
      </c>
      <c r="F2408" s="401"/>
      <c r="G2408" s="401"/>
    </row>
    <row r="2409" spans="1:7" ht="15">
      <c r="A2409" s="664">
        <v>100772</v>
      </c>
      <c r="B2409" s="663" t="s">
        <v>14753</v>
      </c>
      <c r="C2409" s="663" t="s">
        <v>57</v>
      </c>
      <c r="D2409" s="665" t="s">
        <v>8362</v>
      </c>
      <c r="E2409" s="663" t="s">
        <v>145</v>
      </c>
      <c r="F2409" s="401"/>
      <c r="G2409" s="401"/>
    </row>
    <row r="2410" spans="1:7" ht="15">
      <c r="A2410" s="664">
        <v>100773</v>
      </c>
      <c r="B2410" s="663" t="s">
        <v>10881</v>
      </c>
      <c r="C2410" s="663" t="s">
        <v>57</v>
      </c>
      <c r="D2410" s="665" t="s">
        <v>14142</v>
      </c>
      <c r="E2410" s="663" t="s">
        <v>145</v>
      </c>
      <c r="F2410" s="401"/>
      <c r="G2410" s="401"/>
    </row>
    <row r="2411" spans="1:7" ht="15">
      <c r="A2411" s="664">
        <v>100774</v>
      </c>
      <c r="B2411" s="663" t="s">
        <v>10882</v>
      </c>
      <c r="C2411" s="663" t="s">
        <v>57</v>
      </c>
      <c r="D2411" s="665" t="s">
        <v>12976</v>
      </c>
      <c r="E2411" s="663" t="s">
        <v>145</v>
      </c>
      <c r="F2411" s="401"/>
      <c r="G2411" s="401"/>
    </row>
    <row r="2412" spans="1:7" ht="15">
      <c r="A2412" s="664">
        <v>100775</v>
      </c>
      <c r="B2412" s="663" t="s">
        <v>10883</v>
      </c>
      <c r="C2412" s="663" t="s">
        <v>57</v>
      </c>
      <c r="D2412" s="665" t="s">
        <v>14686</v>
      </c>
      <c r="E2412" s="663" t="s">
        <v>145</v>
      </c>
      <c r="F2412" s="401"/>
      <c r="G2412" s="401"/>
    </row>
    <row r="2413" spans="1:7" ht="15">
      <c r="A2413" s="664">
        <v>100776</v>
      </c>
      <c r="B2413" s="663" t="s">
        <v>10884</v>
      </c>
      <c r="C2413" s="663" t="s">
        <v>57</v>
      </c>
      <c r="D2413" s="665" t="s">
        <v>7418</v>
      </c>
      <c r="E2413" s="663" t="s">
        <v>145</v>
      </c>
      <c r="F2413" s="401"/>
      <c r="G2413" s="401"/>
    </row>
    <row r="2414" spans="1:7" ht="15">
      <c r="A2414" s="664">
        <v>100777</v>
      </c>
      <c r="B2414" s="663" t="s">
        <v>10885</v>
      </c>
      <c r="C2414" s="663" t="s">
        <v>57</v>
      </c>
      <c r="D2414" s="665" t="s">
        <v>14157</v>
      </c>
      <c r="E2414" s="663" t="s">
        <v>145</v>
      </c>
      <c r="F2414" s="401"/>
      <c r="G2414" s="401"/>
    </row>
    <row r="2415" spans="1:7" ht="15">
      <c r="A2415" s="664">
        <v>100778</v>
      </c>
      <c r="B2415" s="663" t="s">
        <v>10886</v>
      </c>
      <c r="C2415" s="663" t="s">
        <v>57</v>
      </c>
      <c r="D2415" s="665" t="s">
        <v>13200</v>
      </c>
      <c r="E2415" s="663" t="s">
        <v>145</v>
      </c>
      <c r="F2415" s="401"/>
      <c r="G2415" s="401"/>
    </row>
    <row r="2416" spans="1:7" ht="15">
      <c r="A2416" s="664">
        <v>98560</v>
      </c>
      <c r="B2416" s="663" t="s">
        <v>8497</v>
      </c>
      <c r="C2416" s="663" t="s">
        <v>112</v>
      </c>
      <c r="D2416" s="665" t="s">
        <v>19884</v>
      </c>
      <c r="E2416" s="663" t="s">
        <v>145</v>
      </c>
      <c r="F2416" s="401"/>
      <c r="G2416" s="401"/>
    </row>
    <row r="2417" spans="1:7" ht="15">
      <c r="A2417" s="664">
        <v>98561</v>
      </c>
      <c r="B2417" s="663" t="s">
        <v>8498</v>
      </c>
      <c r="C2417" s="663" t="s">
        <v>112</v>
      </c>
      <c r="D2417" s="665" t="s">
        <v>19885</v>
      </c>
      <c r="E2417" s="663" t="s">
        <v>145</v>
      </c>
      <c r="F2417" s="401"/>
      <c r="G2417" s="401"/>
    </row>
    <row r="2418" spans="1:7" ht="15">
      <c r="A2418" s="664">
        <v>98562</v>
      </c>
      <c r="B2418" s="663" t="s">
        <v>8499</v>
      </c>
      <c r="C2418" s="663" t="s">
        <v>112</v>
      </c>
      <c r="D2418" s="665" t="s">
        <v>19886</v>
      </c>
      <c r="E2418" s="663" t="s">
        <v>145</v>
      </c>
      <c r="F2418" s="401"/>
      <c r="G2418" s="401"/>
    </row>
    <row r="2419" spans="1:7" ht="15">
      <c r="A2419" s="664">
        <v>98555</v>
      </c>
      <c r="B2419" s="663" t="s">
        <v>9428</v>
      </c>
      <c r="C2419" s="663" t="s">
        <v>112</v>
      </c>
      <c r="D2419" s="665" t="s">
        <v>19887</v>
      </c>
      <c r="E2419" s="663" t="s">
        <v>145</v>
      </c>
      <c r="F2419" s="401"/>
      <c r="G2419" s="401"/>
    </row>
    <row r="2420" spans="1:7" ht="15">
      <c r="A2420" s="664">
        <v>98556</v>
      </c>
      <c r="B2420" s="663" t="s">
        <v>9429</v>
      </c>
      <c r="C2420" s="663" t="s">
        <v>112</v>
      </c>
      <c r="D2420" s="665" t="s">
        <v>19888</v>
      </c>
      <c r="E2420" s="663" t="s">
        <v>145</v>
      </c>
      <c r="F2420" s="401"/>
      <c r="G2420" s="401"/>
    </row>
    <row r="2421" spans="1:7" ht="15">
      <c r="A2421" s="664">
        <v>98558</v>
      </c>
      <c r="B2421" s="663" t="s">
        <v>9430</v>
      </c>
      <c r="C2421" s="663" t="s">
        <v>58</v>
      </c>
      <c r="D2421" s="665" t="s">
        <v>14784</v>
      </c>
      <c r="E2421" s="663" t="s">
        <v>145</v>
      </c>
      <c r="F2421" s="401"/>
      <c r="G2421" s="401"/>
    </row>
    <row r="2422" spans="1:7" ht="15">
      <c r="A2422" s="664">
        <v>98559</v>
      </c>
      <c r="B2422" s="663" t="s">
        <v>8500</v>
      </c>
      <c r="C2422" s="663" t="s">
        <v>5</v>
      </c>
      <c r="D2422" s="665" t="s">
        <v>3781</v>
      </c>
      <c r="E2422" s="663" t="s">
        <v>145</v>
      </c>
      <c r="F2422" s="401"/>
      <c r="G2422" s="401"/>
    </row>
    <row r="2423" spans="1:7" ht="15">
      <c r="A2423" s="664">
        <v>98546</v>
      </c>
      <c r="B2423" s="663" t="s">
        <v>8501</v>
      </c>
      <c r="C2423" s="663" t="s">
        <v>112</v>
      </c>
      <c r="D2423" s="665" t="s">
        <v>19889</v>
      </c>
      <c r="E2423" s="663" t="s">
        <v>145</v>
      </c>
      <c r="F2423" s="401"/>
      <c r="G2423" s="401"/>
    </row>
    <row r="2424" spans="1:7" ht="15">
      <c r="A2424" s="664">
        <v>98547</v>
      </c>
      <c r="B2424" s="663" t="s">
        <v>8502</v>
      </c>
      <c r="C2424" s="663" t="s">
        <v>112</v>
      </c>
      <c r="D2424" s="665" t="s">
        <v>19890</v>
      </c>
      <c r="E2424" s="663" t="s">
        <v>145</v>
      </c>
      <c r="F2424" s="401"/>
      <c r="G2424" s="401"/>
    </row>
    <row r="2425" spans="1:7" ht="15">
      <c r="A2425" s="664">
        <v>98553</v>
      </c>
      <c r="B2425" s="663" t="s">
        <v>10887</v>
      </c>
      <c r="C2425" s="663" t="s">
        <v>112</v>
      </c>
      <c r="D2425" s="665" t="s">
        <v>19891</v>
      </c>
      <c r="E2425" s="663" t="s">
        <v>145</v>
      </c>
      <c r="F2425" s="401"/>
      <c r="G2425" s="401"/>
    </row>
    <row r="2426" spans="1:7" ht="15">
      <c r="A2426" s="664">
        <v>98554</v>
      </c>
      <c r="B2426" s="663" t="s">
        <v>10888</v>
      </c>
      <c r="C2426" s="663" t="s">
        <v>112</v>
      </c>
      <c r="D2426" s="665" t="s">
        <v>13406</v>
      </c>
      <c r="E2426" s="663" t="s">
        <v>145</v>
      </c>
      <c r="F2426" s="401"/>
      <c r="G2426" s="401"/>
    </row>
    <row r="2427" spans="1:7" ht="15">
      <c r="A2427" s="664">
        <v>98557</v>
      </c>
      <c r="B2427" s="663" t="s">
        <v>8503</v>
      </c>
      <c r="C2427" s="663" t="s">
        <v>112</v>
      </c>
      <c r="D2427" s="665" t="s">
        <v>9121</v>
      </c>
      <c r="E2427" s="663" t="s">
        <v>145</v>
      </c>
      <c r="F2427" s="401"/>
      <c r="G2427" s="401"/>
    </row>
    <row r="2428" spans="1:7" ht="15">
      <c r="A2428" s="664">
        <v>98563</v>
      </c>
      <c r="B2428" s="663" t="s">
        <v>8504</v>
      </c>
      <c r="C2428" s="663" t="s">
        <v>112</v>
      </c>
      <c r="D2428" s="665" t="s">
        <v>19892</v>
      </c>
      <c r="E2428" s="663" t="s">
        <v>145</v>
      </c>
      <c r="F2428" s="401"/>
      <c r="G2428" s="401"/>
    </row>
    <row r="2429" spans="1:7" ht="15">
      <c r="A2429" s="664">
        <v>98564</v>
      </c>
      <c r="B2429" s="663" t="s">
        <v>8505</v>
      </c>
      <c r="C2429" s="663" t="s">
        <v>112</v>
      </c>
      <c r="D2429" s="665" t="s">
        <v>17897</v>
      </c>
      <c r="E2429" s="663" t="s">
        <v>145</v>
      </c>
      <c r="F2429" s="401"/>
      <c r="G2429" s="401"/>
    </row>
    <row r="2430" spans="1:7" ht="15">
      <c r="A2430" s="664">
        <v>98565</v>
      </c>
      <c r="B2430" s="663" t="s">
        <v>8506</v>
      </c>
      <c r="C2430" s="663" t="s">
        <v>112</v>
      </c>
      <c r="D2430" s="665" t="s">
        <v>15113</v>
      </c>
      <c r="E2430" s="663" t="s">
        <v>145</v>
      </c>
      <c r="F2430" s="401"/>
      <c r="G2430" s="401"/>
    </row>
    <row r="2431" spans="1:7" ht="15">
      <c r="A2431" s="664">
        <v>98566</v>
      </c>
      <c r="B2431" s="663" t="s">
        <v>8507</v>
      </c>
      <c r="C2431" s="663" t="s">
        <v>112</v>
      </c>
      <c r="D2431" s="665" t="s">
        <v>19893</v>
      </c>
      <c r="E2431" s="663" t="s">
        <v>145</v>
      </c>
      <c r="F2431" s="401"/>
      <c r="G2431" s="401"/>
    </row>
    <row r="2432" spans="1:7" ht="15">
      <c r="A2432" s="664">
        <v>98567</v>
      </c>
      <c r="B2432" s="663" t="s">
        <v>8508</v>
      </c>
      <c r="C2432" s="663" t="s">
        <v>112</v>
      </c>
      <c r="D2432" s="665" t="s">
        <v>19894</v>
      </c>
      <c r="E2432" s="663" t="s">
        <v>145</v>
      </c>
      <c r="F2432" s="401"/>
      <c r="G2432" s="401"/>
    </row>
    <row r="2433" spans="1:7" ht="15">
      <c r="A2433" s="664">
        <v>98568</v>
      </c>
      <c r="B2433" s="663" t="s">
        <v>8509</v>
      </c>
      <c r="C2433" s="663" t="s">
        <v>112</v>
      </c>
      <c r="D2433" s="665" t="s">
        <v>19895</v>
      </c>
      <c r="E2433" s="663" t="s">
        <v>145</v>
      </c>
      <c r="F2433" s="401"/>
      <c r="G2433" s="401"/>
    </row>
    <row r="2434" spans="1:7" ht="15">
      <c r="A2434" s="664">
        <v>98569</v>
      </c>
      <c r="B2434" s="663" t="s">
        <v>8510</v>
      </c>
      <c r="C2434" s="663" t="s">
        <v>112</v>
      </c>
      <c r="D2434" s="665" t="s">
        <v>18931</v>
      </c>
      <c r="E2434" s="663" t="s">
        <v>145</v>
      </c>
      <c r="F2434" s="401"/>
      <c r="G2434" s="401"/>
    </row>
    <row r="2435" spans="1:7" ht="15">
      <c r="A2435" s="664">
        <v>98570</v>
      </c>
      <c r="B2435" s="663" t="s">
        <v>8511</v>
      </c>
      <c r="C2435" s="663" t="s">
        <v>112</v>
      </c>
      <c r="D2435" s="665" t="s">
        <v>15313</v>
      </c>
      <c r="E2435" s="663" t="s">
        <v>145</v>
      </c>
      <c r="F2435" s="401"/>
      <c r="G2435" s="401"/>
    </row>
    <row r="2436" spans="1:7" ht="15">
      <c r="A2436" s="664">
        <v>98571</v>
      </c>
      <c r="B2436" s="663" t="s">
        <v>8512</v>
      </c>
      <c r="C2436" s="663" t="s">
        <v>112</v>
      </c>
      <c r="D2436" s="665" t="s">
        <v>15150</v>
      </c>
      <c r="E2436" s="663" t="s">
        <v>145</v>
      </c>
      <c r="F2436" s="401"/>
      <c r="G2436" s="401"/>
    </row>
    <row r="2437" spans="1:7" ht="15">
      <c r="A2437" s="664">
        <v>98572</v>
      </c>
      <c r="B2437" s="663" t="s">
        <v>8513</v>
      </c>
      <c r="C2437" s="663" t="s">
        <v>112</v>
      </c>
      <c r="D2437" s="665" t="s">
        <v>17616</v>
      </c>
      <c r="E2437" s="663" t="s">
        <v>145</v>
      </c>
      <c r="F2437" s="401"/>
      <c r="G2437" s="401"/>
    </row>
    <row r="2438" spans="1:7" ht="15">
      <c r="A2438" s="664">
        <v>98573</v>
      </c>
      <c r="B2438" s="663" t="s">
        <v>8514</v>
      </c>
      <c r="C2438" s="663" t="s">
        <v>112</v>
      </c>
      <c r="D2438" s="665" t="s">
        <v>12554</v>
      </c>
      <c r="E2438" s="663" t="s">
        <v>145</v>
      </c>
      <c r="F2438" s="401"/>
      <c r="G2438" s="401"/>
    </row>
    <row r="2439" spans="1:7" ht="15">
      <c r="A2439" s="664">
        <v>91831</v>
      </c>
      <c r="B2439" s="663" t="s">
        <v>1430</v>
      </c>
      <c r="C2439" s="663" t="s">
        <v>5</v>
      </c>
      <c r="D2439" s="665" t="s">
        <v>5011</v>
      </c>
      <c r="E2439" s="663" t="s">
        <v>145</v>
      </c>
      <c r="F2439" s="401"/>
      <c r="G2439" s="401"/>
    </row>
    <row r="2440" spans="1:7" ht="15">
      <c r="A2440" s="664">
        <v>91833</v>
      </c>
      <c r="B2440" s="663" t="s">
        <v>9431</v>
      </c>
      <c r="C2440" s="663" t="s">
        <v>5</v>
      </c>
      <c r="D2440" s="665" t="s">
        <v>7467</v>
      </c>
      <c r="E2440" s="663" t="s">
        <v>145</v>
      </c>
      <c r="F2440" s="401"/>
      <c r="G2440" s="401"/>
    </row>
    <row r="2441" spans="1:7" ht="15">
      <c r="A2441" s="664">
        <v>91834</v>
      </c>
      <c r="B2441" s="663" t="s">
        <v>1431</v>
      </c>
      <c r="C2441" s="663" t="s">
        <v>5</v>
      </c>
      <c r="D2441" s="665" t="s">
        <v>8858</v>
      </c>
      <c r="E2441" s="663" t="s">
        <v>145</v>
      </c>
      <c r="F2441" s="401"/>
      <c r="G2441" s="401"/>
    </row>
    <row r="2442" spans="1:7" ht="15">
      <c r="A2442" s="664">
        <v>91835</v>
      </c>
      <c r="B2442" s="663" t="s">
        <v>9432</v>
      </c>
      <c r="C2442" s="663" t="s">
        <v>5</v>
      </c>
      <c r="D2442" s="665" t="s">
        <v>14768</v>
      </c>
      <c r="E2442" s="663" t="s">
        <v>145</v>
      </c>
      <c r="F2442" s="401"/>
      <c r="G2442" s="401"/>
    </row>
    <row r="2443" spans="1:7" ht="15">
      <c r="A2443" s="664">
        <v>91836</v>
      </c>
      <c r="B2443" s="663" t="s">
        <v>1432</v>
      </c>
      <c r="C2443" s="663" t="s">
        <v>5</v>
      </c>
      <c r="D2443" s="665" t="s">
        <v>17536</v>
      </c>
      <c r="E2443" s="663" t="s">
        <v>145</v>
      </c>
      <c r="F2443" s="401"/>
      <c r="G2443" s="401"/>
    </row>
    <row r="2444" spans="1:7" ht="15">
      <c r="A2444" s="664">
        <v>91837</v>
      </c>
      <c r="B2444" s="663" t="s">
        <v>9433</v>
      </c>
      <c r="C2444" s="663" t="s">
        <v>5</v>
      </c>
      <c r="D2444" s="665" t="s">
        <v>15370</v>
      </c>
      <c r="E2444" s="663" t="s">
        <v>145</v>
      </c>
      <c r="F2444" s="401"/>
      <c r="G2444" s="401"/>
    </row>
    <row r="2445" spans="1:7" ht="15">
      <c r="A2445" s="664">
        <v>91839</v>
      </c>
      <c r="B2445" s="663" t="s">
        <v>9434</v>
      </c>
      <c r="C2445" s="663" t="s">
        <v>5</v>
      </c>
      <c r="D2445" s="665" t="s">
        <v>12799</v>
      </c>
      <c r="E2445" s="663" t="s">
        <v>145</v>
      </c>
      <c r="F2445" s="401"/>
      <c r="G2445" s="401"/>
    </row>
    <row r="2446" spans="1:7" ht="15">
      <c r="A2446" s="664">
        <v>91840</v>
      </c>
      <c r="B2446" s="663" t="s">
        <v>9435</v>
      </c>
      <c r="C2446" s="663" t="s">
        <v>5</v>
      </c>
      <c r="D2446" s="665" t="s">
        <v>14673</v>
      </c>
      <c r="E2446" s="663" t="s">
        <v>145</v>
      </c>
      <c r="F2446" s="401"/>
      <c r="G2446" s="401"/>
    </row>
    <row r="2447" spans="1:7" ht="15">
      <c r="A2447" s="664">
        <v>91841</v>
      </c>
      <c r="B2447" s="663" t="s">
        <v>9436</v>
      </c>
      <c r="C2447" s="663" t="s">
        <v>5</v>
      </c>
      <c r="D2447" s="665" t="s">
        <v>15090</v>
      </c>
      <c r="E2447" s="663" t="s">
        <v>145</v>
      </c>
      <c r="F2447" s="401"/>
      <c r="G2447" s="401"/>
    </row>
    <row r="2448" spans="1:7" ht="15">
      <c r="A2448" s="664">
        <v>91842</v>
      </c>
      <c r="B2448" s="663" t="s">
        <v>1433</v>
      </c>
      <c r="C2448" s="663" t="s">
        <v>5</v>
      </c>
      <c r="D2448" s="665" t="s">
        <v>17333</v>
      </c>
      <c r="E2448" s="663" t="s">
        <v>145</v>
      </c>
      <c r="F2448" s="401"/>
      <c r="G2448" s="401"/>
    </row>
    <row r="2449" spans="1:7" ht="15">
      <c r="A2449" s="664">
        <v>91843</v>
      </c>
      <c r="B2449" s="663" t="s">
        <v>9437</v>
      </c>
      <c r="C2449" s="663" t="s">
        <v>5</v>
      </c>
      <c r="D2449" s="665" t="s">
        <v>5013</v>
      </c>
      <c r="E2449" s="663" t="s">
        <v>145</v>
      </c>
      <c r="F2449" s="401"/>
      <c r="G2449" s="401"/>
    </row>
    <row r="2450" spans="1:7" ht="15">
      <c r="A2450" s="664">
        <v>91844</v>
      </c>
      <c r="B2450" s="663" t="s">
        <v>1434</v>
      </c>
      <c r="C2450" s="663" t="s">
        <v>5</v>
      </c>
      <c r="D2450" s="665" t="s">
        <v>12715</v>
      </c>
      <c r="E2450" s="663" t="s">
        <v>145</v>
      </c>
      <c r="F2450" s="401"/>
      <c r="G2450" s="401"/>
    </row>
    <row r="2451" spans="1:7" ht="15">
      <c r="A2451" s="664">
        <v>91845</v>
      </c>
      <c r="B2451" s="663" t="s">
        <v>9438</v>
      </c>
      <c r="C2451" s="663" t="s">
        <v>5</v>
      </c>
      <c r="D2451" s="665" t="s">
        <v>15322</v>
      </c>
      <c r="E2451" s="663" t="s">
        <v>145</v>
      </c>
      <c r="F2451" s="401"/>
      <c r="G2451" s="401"/>
    </row>
    <row r="2452" spans="1:7" ht="15">
      <c r="A2452" s="664">
        <v>91846</v>
      </c>
      <c r="B2452" s="663" t="s">
        <v>1435</v>
      </c>
      <c r="C2452" s="663" t="s">
        <v>5</v>
      </c>
      <c r="D2452" s="665" t="s">
        <v>15362</v>
      </c>
      <c r="E2452" s="663" t="s">
        <v>145</v>
      </c>
      <c r="F2452" s="401"/>
      <c r="G2452" s="401"/>
    </row>
    <row r="2453" spans="1:7" ht="15">
      <c r="A2453" s="664">
        <v>91847</v>
      </c>
      <c r="B2453" s="663" t="s">
        <v>9439</v>
      </c>
      <c r="C2453" s="663" t="s">
        <v>5</v>
      </c>
      <c r="D2453" s="665" t="s">
        <v>5174</v>
      </c>
      <c r="E2453" s="663" t="s">
        <v>145</v>
      </c>
      <c r="F2453" s="401"/>
      <c r="G2453" s="401"/>
    </row>
    <row r="2454" spans="1:7" ht="15">
      <c r="A2454" s="664">
        <v>91849</v>
      </c>
      <c r="B2454" s="663" t="s">
        <v>9440</v>
      </c>
      <c r="C2454" s="663" t="s">
        <v>5</v>
      </c>
      <c r="D2454" s="665" t="s">
        <v>8813</v>
      </c>
      <c r="E2454" s="663" t="s">
        <v>145</v>
      </c>
      <c r="F2454" s="401"/>
      <c r="G2454" s="401"/>
    </row>
    <row r="2455" spans="1:7" ht="15">
      <c r="A2455" s="664">
        <v>91850</v>
      </c>
      <c r="B2455" s="663" t="s">
        <v>9441</v>
      </c>
      <c r="C2455" s="663" t="s">
        <v>5</v>
      </c>
      <c r="D2455" s="665" t="s">
        <v>7257</v>
      </c>
      <c r="E2455" s="663" t="s">
        <v>145</v>
      </c>
      <c r="F2455" s="401"/>
      <c r="G2455" s="401"/>
    </row>
    <row r="2456" spans="1:7" ht="15">
      <c r="A2456" s="664">
        <v>91851</v>
      </c>
      <c r="B2456" s="663" t="s">
        <v>9442</v>
      </c>
      <c r="C2456" s="663" t="s">
        <v>5</v>
      </c>
      <c r="D2456" s="665" t="s">
        <v>15470</v>
      </c>
      <c r="E2456" s="663" t="s">
        <v>145</v>
      </c>
      <c r="F2456" s="401"/>
      <c r="G2456" s="401"/>
    </row>
    <row r="2457" spans="1:7" ht="15">
      <c r="A2457" s="664">
        <v>91852</v>
      </c>
      <c r="B2457" s="663" t="s">
        <v>1436</v>
      </c>
      <c r="C2457" s="663" t="s">
        <v>5</v>
      </c>
      <c r="D2457" s="665" t="s">
        <v>7752</v>
      </c>
      <c r="E2457" s="663" t="s">
        <v>145</v>
      </c>
      <c r="F2457" s="401"/>
      <c r="G2457" s="401"/>
    </row>
    <row r="2458" spans="1:7" ht="15">
      <c r="A2458" s="664">
        <v>91853</v>
      </c>
      <c r="B2458" s="663" t="s">
        <v>9443</v>
      </c>
      <c r="C2458" s="663" t="s">
        <v>5</v>
      </c>
      <c r="D2458" s="665" t="s">
        <v>15444</v>
      </c>
      <c r="E2458" s="663" t="s">
        <v>145</v>
      </c>
      <c r="F2458" s="401"/>
      <c r="G2458" s="401"/>
    </row>
    <row r="2459" spans="1:7" ht="15">
      <c r="A2459" s="664">
        <v>91854</v>
      </c>
      <c r="B2459" s="663" t="s">
        <v>1437</v>
      </c>
      <c r="C2459" s="663" t="s">
        <v>5</v>
      </c>
      <c r="D2459" s="665" t="s">
        <v>17353</v>
      </c>
      <c r="E2459" s="663" t="s">
        <v>145</v>
      </c>
      <c r="F2459" s="401"/>
      <c r="G2459" s="401"/>
    </row>
    <row r="2460" spans="1:7" ht="15">
      <c r="A2460" s="664">
        <v>91855</v>
      </c>
      <c r="B2460" s="663" t="s">
        <v>9444</v>
      </c>
      <c r="C2460" s="663" t="s">
        <v>5</v>
      </c>
      <c r="D2460" s="665" t="s">
        <v>19896</v>
      </c>
      <c r="E2460" s="663" t="s">
        <v>145</v>
      </c>
      <c r="F2460" s="401"/>
      <c r="G2460" s="401"/>
    </row>
    <row r="2461" spans="1:7" ht="15">
      <c r="A2461" s="664">
        <v>91856</v>
      </c>
      <c r="B2461" s="663" t="s">
        <v>1438</v>
      </c>
      <c r="C2461" s="663" t="s">
        <v>5</v>
      </c>
      <c r="D2461" s="665" t="s">
        <v>14684</v>
      </c>
      <c r="E2461" s="663" t="s">
        <v>145</v>
      </c>
      <c r="F2461" s="401"/>
      <c r="G2461" s="401"/>
    </row>
    <row r="2462" spans="1:7" ht="15">
      <c r="A2462" s="664">
        <v>91857</v>
      </c>
      <c r="B2462" s="663" t="s">
        <v>9445</v>
      </c>
      <c r="C2462" s="663" t="s">
        <v>5</v>
      </c>
      <c r="D2462" s="665" t="s">
        <v>15068</v>
      </c>
      <c r="E2462" s="663" t="s">
        <v>145</v>
      </c>
      <c r="F2462" s="401"/>
      <c r="G2462" s="401"/>
    </row>
    <row r="2463" spans="1:7" ht="15">
      <c r="A2463" s="664">
        <v>91859</v>
      </c>
      <c r="B2463" s="663" t="s">
        <v>9446</v>
      </c>
      <c r="C2463" s="663" t="s">
        <v>5</v>
      </c>
      <c r="D2463" s="665" t="s">
        <v>19897</v>
      </c>
      <c r="E2463" s="663" t="s">
        <v>145</v>
      </c>
      <c r="F2463" s="401"/>
      <c r="G2463" s="401"/>
    </row>
    <row r="2464" spans="1:7" ht="15">
      <c r="A2464" s="664">
        <v>91860</v>
      </c>
      <c r="B2464" s="663" t="s">
        <v>9447</v>
      </c>
      <c r="C2464" s="663" t="s">
        <v>5</v>
      </c>
      <c r="D2464" s="665" t="s">
        <v>13405</v>
      </c>
      <c r="E2464" s="663" t="s">
        <v>145</v>
      </c>
      <c r="F2464" s="401"/>
      <c r="G2464" s="401"/>
    </row>
    <row r="2465" spans="1:7" ht="15">
      <c r="A2465" s="664">
        <v>91861</v>
      </c>
      <c r="B2465" s="663" t="s">
        <v>9448</v>
      </c>
      <c r="C2465" s="663" t="s">
        <v>5</v>
      </c>
      <c r="D2465" s="665" t="s">
        <v>8908</v>
      </c>
      <c r="E2465" s="663" t="s">
        <v>145</v>
      </c>
      <c r="F2465" s="401"/>
      <c r="G2465" s="401"/>
    </row>
    <row r="2466" spans="1:7" ht="15">
      <c r="A2466" s="664">
        <v>91862</v>
      </c>
      <c r="B2466" s="663" t="s">
        <v>1439</v>
      </c>
      <c r="C2466" s="663" t="s">
        <v>5</v>
      </c>
      <c r="D2466" s="665" t="s">
        <v>14760</v>
      </c>
      <c r="E2466" s="663" t="s">
        <v>145</v>
      </c>
      <c r="F2466" s="401"/>
      <c r="G2466" s="401"/>
    </row>
    <row r="2467" spans="1:7" ht="15">
      <c r="A2467" s="664">
        <v>91863</v>
      </c>
      <c r="B2467" s="663" t="s">
        <v>1440</v>
      </c>
      <c r="C2467" s="663" t="s">
        <v>5</v>
      </c>
      <c r="D2467" s="665" t="s">
        <v>13004</v>
      </c>
      <c r="E2467" s="663" t="s">
        <v>145</v>
      </c>
      <c r="F2467" s="401"/>
      <c r="G2467" s="401"/>
    </row>
    <row r="2468" spans="1:7" ht="15">
      <c r="A2468" s="664">
        <v>91864</v>
      </c>
      <c r="B2468" s="663" t="s">
        <v>1441</v>
      </c>
      <c r="C2468" s="663" t="s">
        <v>5</v>
      </c>
      <c r="D2468" s="665" t="s">
        <v>19731</v>
      </c>
      <c r="E2468" s="663" t="s">
        <v>145</v>
      </c>
      <c r="F2468" s="401"/>
      <c r="G2468" s="401"/>
    </row>
    <row r="2469" spans="1:7" ht="15">
      <c r="A2469" s="664">
        <v>91865</v>
      </c>
      <c r="B2469" s="663" t="s">
        <v>1442</v>
      </c>
      <c r="C2469" s="663" t="s">
        <v>5</v>
      </c>
      <c r="D2469" s="665" t="s">
        <v>12375</v>
      </c>
      <c r="E2469" s="663" t="s">
        <v>145</v>
      </c>
      <c r="F2469" s="401"/>
      <c r="G2469" s="401"/>
    </row>
    <row r="2470" spans="1:7" ht="15">
      <c r="A2470" s="664">
        <v>91866</v>
      </c>
      <c r="B2470" s="663" t="s">
        <v>1443</v>
      </c>
      <c r="C2470" s="663" t="s">
        <v>5</v>
      </c>
      <c r="D2470" s="665" t="s">
        <v>12536</v>
      </c>
      <c r="E2470" s="663" t="s">
        <v>145</v>
      </c>
      <c r="F2470" s="401"/>
      <c r="G2470" s="401"/>
    </row>
    <row r="2471" spans="1:7" ht="15">
      <c r="A2471" s="664">
        <v>91867</v>
      </c>
      <c r="B2471" s="663" t="s">
        <v>179</v>
      </c>
      <c r="C2471" s="663" t="s">
        <v>5</v>
      </c>
      <c r="D2471" s="665" t="s">
        <v>12480</v>
      </c>
      <c r="E2471" s="663" t="s">
        <v>145</v>
      </c>
      <c r="F2471" s="401"/>
      <c r="G2471" s="401"/>
    </row>
    <row r="2472" spans="1:7" ht="15">
      <c r="A2472" s="664">
        <v>91868</v>
      </c>
      <c r="B2472" s="663" t="s">
        <v>1444</v>
      </c>
      <c r="C2472" s="663" t="s">
        <v>5</v>
      </c>
      <c r="D2472" s="665" t="s">
        <v>4361</v>
      </c>
      <c r="E2472" s="663" t="s">
        <v>145</v>
      </c>
      <c r="F2472" s="401"/>
      <c r="G2472" s="401"/>
    </row>
    <row r="2473" spans="1:7" ht="15">
      <c r="A2473" s="664">
        <v>91869</v>
      </c>
      <c r="B2473" s="663" t="s">
        <v>1445</v>
      </c>
      <c r="C2473" s="663" t="s">
        <v>5</v>
      </c>
      <c r="D2473" s="665" t="s">
        <v>8423</v>
      </c>
      <c r="E2473" s="663" t="s">
        <v>145</v>
      </c>
      <c r="F2473" s="401"/>
      <c r="G2473" s="401"/>
    </row>
    <row r="2474" spans="1:7" ht="15">
      <c r="A2474" s="664">
        <v>91870</v>
      </c>
      <c r="B2474" s="663" t="s">
        <v>1446</v>
      </c>
      <c r="C2474" s="663" t="s">
        <v>5</v>
      </c>
      <c r="D2474" s="665" t="s">
        <v>19898</v>
      </c>
      <c r="E2474" s="663" t="s">
        <v>145</v>
      </c>
      <c r="F2474" s="401"/>
      <c r="G2474" s="401"/>
    </row>
    <row r="2475" spans="1:7" ht="15">
      <c r="A2475" s="664">
        <v>91871</v>
      </c>
      <c r="B2475" s="663" t="s">
        <v>180</v>
      </c>
      <c r="C2475" s="663" t="s">
        <v>5</v>
      </c>
      <c r="D2475" s="665" t="s">
        <v>13219</v>
      </c>
      <c r="E2475" s="663" t="s">
        <v>145</v>
      </c>
      <c r="F2475" s="401"/>
      <c r="G2475" s="401"/>
    </row>
    <row r="2476" spans="1:7" ht="15">
      <c r="A2476" s="664">
        <v>91872</v>
      </c>
      <c r="B2476" s="663" t="s">
        <v>181</v>
      </c>
      <c r="C2476" s="663" t="s">
        <v>5</v>
      </c>
      <c r="D2476" s="665" t="s">
        <v>6620</v>
      </c>
      <c r="E2476" s="663" t="s">
        <v>145</v>
      </c>
      <c r="F2476" s="401"/>
      <c r="G2476" s="401"/>
    </row>
    <row r="2477" spans="1:7" ht="15">
      <c r="A2477" s="664">
        <v>91873</v>
      </c>
      <c r="B2477" s="663" t="s">
        <v>190</v>
      </c>
      <c r="C2477" s="663" t="s">
        <v>5</v>
      </c>
      <c r="D2477" s="665" t="s">
        <v>19899</v>
      </c>
      <c r="E2477" s="663" t="s">
        <v>145</v>
      </c>
      <c r="F2477" s="401"/>
      <c r="G2477" s="401"/>
    </row>
    <row r="2478" spans="1:7" ht="15">
      <c r="A2478" s="664">
        <v>93008</v>
      </c>
      <c r="B2478" s="663" t="s">
        <v>1447</v>
      </c>
      <c r="C2478" s="663" t="s">
        <v>5</v>
      </c>
      <c r="D2478" s="665" t="s">
        <v>14738</v>
      </c>
      <c r="E2478" s="663" t="s">
        <v>145</v>
      </c>
      <c r="F2478" s="401"/>
      <c r="G2478" s="401"/>
    </row>
    <row r="2479" spans="1:7" ht="15">
      <c r="A2479" s="664">
        <v>93009</v>
      </c>
      <c r="B2479" s="663" t="s">
        <v>1448</v>
      </c>
      <c r="C2479" s="663" t="s">
        <v>5</v>
      </c>
      <c r="D2479" s="665" t="s">
        <v>8884</v>
      </c>
      <c r="E2479" s="663" t="s">
        <v>145</v>
      </c>
      <c r="F2479" s="401"/>
      <c r="G2479" s="401"/>
    </row>
    <row r="2480" spans="1:7" ht="15">
      <c r="A2480" s="664">
        <v>93010</v>
      </c>
      <c r="B2480" s="663" t="s">
        <v>1449</v>
      </c>
      <c r="C2480" s="663" t="s">
        <v>5</v>
      </c>
      <c r="D2480" s="665" t="s">
        <v>19900</v>
      </c>
      <c r="E2480" s="663" t="s">
        <v>145</v>
      </c>
      <c r="F2480" s="401"/>
      <c r="G2480" s="401"/>
    </row>
    <row r="2481" spans="1:7" ht="15">
      <c r="A2481" s="664">
        <v>93011</v>
      </c>
      <c r="B2481" s="663" t="s">
        <v>1450</v>
      </c>
      <c r="C2481" s="663" t="s">
        <v>5</v>
      </c>
      <c r="D2481" s="665" t="s">
        <v>19901</v>
      </c>
      <c r="E2481" s="663" t="s">
        <v>145</v>
      </c>
      <c r="F2481" s="401"/>
      <c r="G2481" s="401"/>
    </row>
    <row r="2482" spans="1:7" ht="15">
      <c r="A2482" s="664">
        <v>93012</v>
      </c>
      <c r="B2482" s="663" t="s">
        <v>1451</v>
      </c>
      <c r="C2482" s="663" t="s">
        <v>5</v>
      </c>
      <c r="D2482" s="665" t="s">
        <v>19902</v>
      </c>
      <c r="E2482" s="663" t="s">
        <v>145</v>
      </c>
      <c r="F2482" s="401"/>
      <c r="G2482" s="401"/>
    </row>
    <row r="2483" spans="1:7" ht="15">
      <c r="A2483" s="664">
        <v>95726</v>
      </c>
      <c r="B2483" s="663" t="s">
        <v>1452</v>
      </c>
      <c r="C2483" s="663" t="s">
        <v>5</v>
      </c>
      <c r="D2483" s="665" t="s">
        <v>4539</v>
      </c>
      <c r="E2483" s="663" t="s">
        <v>145</v>
      </c>
      <c r="F2483" s="401"/>
      <c r="G2483" s="401"/>
    </row>
    <row r="2484" spans="1:7" ht="15">
      <c r="A2484" s="664">
        <v>95727</v>
      </c>
      <c r="B2484" s="663" t="s">
        <v>1453</v>
      </c>
      <c r="C2484" s="663" t="s">
        <v>5</v>
      </c>
      <c r="D2484" s="665" t="s">
        <v>7458</v>
      </c>
      <c r="E2484" s="663" t="s">
        <v>145</v>
      </c>
      <c r="F2484" s="401"/>
      <c r="G2484" s="401"/>
    </row>
    <row r="2485" spans="1:7" ht="15">
      <c r="A2485" s="664">
        <v>95728</v>
      </c>
      <c r="B2485" s="663" t="s">
        <v>1454</v>
      </c>
      <c r="C2485" s="663" t="s">
        <v>5</v>
      </c>
      <c r="D2485" s="665" t="s">
        <v>18372</v>
      </c>
      <c r="E2485" s="663" t="s">
        <v>145</v>
      </c>
      <c r="F2485" s="401"/>
      <c r="G2485" s="401"/>
    </row>
    <row r="2486" spans="1:7" ht="15">
      <c r="A2486" s="664">
        <v>95729</v>
      </c>
      <c r="B2486" s="663" t="s">
        <v>1455</v>
      </c>
      <c r="C2486" s="663" t="s">
        <v>5</v>
      </c>
      <c r="D2486" s="665" t="s">
        <v>14764</v>
      </c>
      <c r="E2486" s="663" t="s">
        <v>145</v>
      </c>
      <c r="F2486" s="401"/>
      <c r="G2486" s="401"/>
    </row>
    <row r="2487" spans="1:7" ht="15">
      <c r="A2487" s="664">
        <v>95730</v>
      </c>
      <c r="B2487" s="663" t="s">
        <v>1456</v>
      </c>
      <c r="C2487" s="663" t="s">
        <v>5</v>
      </c>
      <c r="D2487" s="665" t="s">
        <v>13204</v>
      </c>
      <c r="E2487" s="663" t="s">
        <v>145</v>
      </c>
      <c r="F2487" s="401"/>
      <c r="G2487" s="401"/>
    </row>
    <row r="2488" spans="1:7" ht="15">
      <c r="A2488" s="664">
        <v>95731</v>
      </c>
      <c r="B2488" s="663" t="s">
        <v>1457</v>
      </c>
      <c r="C2488" s="663" t="s">
        <v>5</v>
      </c>
      <c r="D2488" s="665" t="s">
        <v>4512</v>
      </c>
      <c r="E2488" s="663" t="s">
        <v>145</v>
      </c>
      <c r="F2488" s="401"/>
      <c r="G2488" s="401"/>
    </row>
    <row r="2489" spans="1:7" ht="15">
      <c r="A2489" s="664">
        <v>95732</v>
      </c>
      <c r="B2489" s="663" t="s">
        <v>1458</v>
      </c>
      <c r="C2489" s="663" t="s">
        <v>58</v>
      </c>
      <c r="D2489" s="665" t="s">
        <v>13006</v>
      </c>
      <c r="E2489" s="663" t="s">
        <v>145</v>
      </c>
      <c r="F2489" s="401"/>
      <c r="G2489" s="401"/>
    </row>
    <row r="2490" spans="1:7" ht="15">
      <c r="A2490" s="664">
        <v>95745</v>
      </c>
      <c r="B2490" s="663" t="s">
        <v>1459</v>
      </c>
      <c r="C2490" s="663" t="s">
        <v>5</v>
      </c>
      <c r="D2490" s="665" t="s">
        <v>19903</v>
      </c>
      <c r="E2490" s="663" t="s">
        <v>145</v>
      </c>
      <c r="F2490" s="401"/>
      <c r="G2490" s="401"/>
    </row>
    <row r="2491" spans="1:7" ht="15">
      <c r="A2491" s="664">
        <v>95746</v>
      </c>
      <c r="B2491" s="663" t="s">
        <v>1460</v>
      </c>
      <c r="C2491" s="663" t="s">
        <v>5</v>
      </c>
      <c r="D2491" s="665" t="s">
        <v>15144</v>
      </c>
      <c r="E2491" s="663" t="s">
        <v>145</v>
      </c>
      <c r="F2491" s="401"/>
      <c r="G2491" s="401"/>
    </row>
    <row r="2492" spans="1:7" ht="15">
      <c r="A2492" s="664">
        <v>95747</v>
      </c>
      <c r="B2492" s="663" t="s">
        <v>1461</v>
      </c>
      <c r="C2492" s="663" t="s">
        <v>5</v>
      </c>
      <c r="D2492" s="665" t="s">
        <v>13844</v>
      </c>
      <c r="E2492" s="663" t="s">
        <v>145</v>
      </c>
      <c r="F2492" s="401"/>
      <c r="G2492" s="401"/>
    </row>
    <row r="2493" spans="1:7" ht="15">
      <c r="A2493" s="664">
        <v>95748</v>
      </c>
      <c r="B2493" s="663" t="s">
        <v>1462</v>
      </c>
      <c r="C2493" s="663" t="s">
        <v>5</v>
      </c>
      <c r="D2493" s="665" t="s">
        <v>19904</v>
      </c>
      <c r="E2493" s="663" t="s">
        <v>145</v>
      </c>
      <c r="F2493" s="401"/>
      <c r="G2493" s="401"/>
    </row>
    <row r="2494" spans="1:7" ht="15">
      <c r="A2494" s="664">
        <v>95749</v>
      </c>
      <c r="B2494" s="663" t="s">
        <v>1463</v>
      </c>
      <c r="C2494" s="663" t="s">
        <v>5</v>
      </c>
      <c r="D2494" s="665" t="s">
        <v>15182</v>
      </c>
      <c r="E2494" s="663" t="s">
        <v>145</v>
      </c>
      <c r="F2494" s="401"/>
      <c r="G2494" s="401"/>
    </row>
    <row r="2495" spans="1:7" ht="15">
      <c r="A2495" s="664">
        <v>95750</v>
      </c>
      <c r="B2495" s="663" t="s">
        <v>1464</v>
      </c>
      <c r="C2495" s="663" t="s">
        <v>5</v>
      </c>
      <c r="D2495" s="665" t="s">
        <v>14178</v>
      </c>
      <c r="E2495" s="663" t="s">
        <v>145</v>
      </c>
      <c r="F2495" s="401"/>
      <c r="G2495" s="401"/>
    </row>
    <row r="2496" spans="1:7" ht="15">
      <c r="A2496" s="664">
        <v>95751</v>
      </c>
      <c r="B2496" s="663" t="s">
        <v>1465</v>
      </c>
      <c r="C2496" s="663" t="s">
        <v>5</v>
      </c>
      <c r="D2496" s="665" t="s">
        <v>14856</v>
      </c>
      <c r="E2496" s="663" t="s">
        <v>145</v>
      </c>
      <c r="F2496" s="401"/>
      <c r="G2496" s="401"/>
    </row>
    <row r="2497" spans="1:7" ht="15">
      <c r="A2497" s="664">
        <v>95752</v>
      </c>
      <c r="B2497" s="663" t="s">
        <v>1466</v>
      </c>
      <c r="C2497" s="663" t="s">
        <v>5</v>
      </c>
      <c r="D2497" s="665" t="s">
        <v>19905</v>
      </c>
      <c r="E2497" s="663" t="s">
        <v>145</v>
      </c>
      <c r="F2497" s="401"/>
      <c r="G2497" s="401"/>
    </row>
    <row r="2498" spans="1:7" ht="15">
      <c r="A2498" s="664">
        <v>97667</v>
      </c>
      <c r="B2498" s="663" t="s">
        <v>9449</v>
      </c>
      <c r="C2498" s="663" t="s">
        <v>5</v>
      </c>
      <c r="D2498" s="665" t="s">
        <v>19906</v>
      </c>
      <c r="E2498" s="663" t="s">
        <v>145</v>
      </c>
      <c r="F2498" s="401"/>
      <c r="G2498" s="401"/>
    </row>
    <row r="2499" spans="1:7" ht="15">
      <c r="A2499" s="664">
        <v>97668</v>
      </c>
      <c r="B2499" s="663" t="s">
        <v>9450</v>
      </c>
      <c r="C2499" s="663" t="s">
        <v>5</v>
      </c>
      <c r="D2499" s="665" t="s">
        <v>14678</v>
      </c>
      <c r="E2499" s="663" t="s">
        <v>145</v>
      </c>
      <c r="F2499" s="401"/>
      <c r="G2499" s="401"/>
    </row>
    <row r="2500" spans="1:7" ht="15">
      <c r="A2500" s="664">
        <v>97669</v>
      </c>
      <c r="B2500" s="663" t="s">
        <v>9451</v>
      </c>
      <c r="C2500" s="663" t="s">
        <v>5</v>
      </c>
      <c r="D2500" s="665" t="s">
        <v>19907</v>
      </c>
      <c r="E2500" s="663" t="s">
        <v>145</v>
      </c>
      <c r="F2500" s="401"/>
      <c r="G2500" s="401"/>
    </row>
    <row r="2501" spans="1:7" ht="15">
      <c r="A2501" s="664">
        <v>97670</v>
      </c>
      <c r="B2501" s="663" t="s">
        <v>9452</v>
      </c>
      <c r="C2501" s="663" t="s">
        <v>5</v>
      </c>
      <c r="D2501" s="665" t="s">
        <v>19908</v>
      </c>
      <c r="E2501" s="663" t="s">
        <v>145</v>
      </c>
      <c r="F2501" s="401"/>
      <c r="G2501" s="401"/>
    </row>
    <row r="2502" spans="1:7" ht="15">
      <c r="A2502" s="664">
        <v>91874</v>
      </c>
      <c r="B2502" s="663" t="s">
        <v>1467</v>
      </c>
      <c r="C2502" s="663" t="s">
        <v>58</v>
      </c>
      <c r="D2502" s="665" t="s">
        <v>8959</v>
      </c>
      <c r="E2502" s="663" t="s">
        <v>145</v>
      </c>
      <c r="F2502" s="401"/>
      <c r="G2502" s="401"/>
    </row>
    <row r="2503" spans="1:7" ht="15">
      <c r="A2503" s="664">
        <v>91875</v>
      </c>
      <c r="B2503" s="663" t="s">
        <v>1468</v>
      </c>
      <c r="C2503" s="663" t="s">
        <v>58</v>
      </c>
      <c r="D2503" s="665" t="s">
        <v>3764</v>
      </c>
      <c r="E2503" s="663" t="s">
        <v>145</v>
      </c>
      <c r="F2503" s="401"/>
      <c r="G2503" s="401"/>
    </row>
    <row r="2504" spans="1:7" ht="15">
      <c r="A2504" s="664">
        <v>91876</v>
      </c>
      <c r="B2504" s="663" t="s">
        <v>1469</v>
      </c>
      <c r="C2504" s="663" t="s">
        <v>58</v>
      </c>
      <c r="D2504" s="665" t="s">
        <v>14993</v>
      </c>
      <c r="E2504" s="663" t="s">
        <v>145</v>
      </c>
      <c r="F2504" s="401"/>
      <c r="G2504" s="401"/>
    </row>
    <row r="2505" spans="1:7" ht="15">
      <c r="A2505" s="664">
        <v>91877</v>
      </c>
      <c r="B2505" s="663" t="s">
        <v>1470</v>
      </c>
      <c r="C2505" s="663" t="s">
        <v>58</v>
      </c>
      <c r="D2505" s="665" t="s">
        <v>15035</v>
      </c>
      <c r="E2505" s="663" t="s">
        <v>145</v>
      </c>
      <c r="F2505" s="401"/>
      <c r="G2505" s="401"/>
    </row>
    <row r="2506" spans="1:7" ht="15">
      <c r="A2506" s="664">
        <v>91878</v>
      </c>
      <c r="B2506" s="663" t="s">
        <v>1471</v>
      </c>
      <c r="C2506" s="663" t="s">
        <v>58</v>
      </c>
      <c r="D2506" s="665" t="s">
        <v>6343</v>
      </c>
      <c r="E2506" s="663" t="s">
        <v>145</v>
      </c>
      <c r="F2506" s="401"/>
      <c r="G2506" s="401"/>
    </row>
    <row r="2507" spans="1:7" ht="15">
      <c r="A2507" s="664">
        <v>91879</v>
      </c>
      <c r="B2507" s="663" t="s">
        <v>1472</v>
      </c>
      <c r="C2507" s="663" t="s">
        <v>58</v>
      </c>
      <c r="D2507" s="665" t="s">
        <v>4379</v>
      </c>
      <c r="E2507" s="663" t="s">
        <v>145</v>
      </c>
      <c r="F2507" s="401"/>
      <c r="G2507" s="401"/>
    </row>
    <row r="2508" spans="1:7" ht="15">
      <c r="A2508" s="664">
        <v>91880</v>
      </c>
      <c r="B2508" s="663" t="s">
        <v>1473</v>
      </c>
      <c r="C2508" s="663" t="s">
        <v>58</v>
      </c>
      <c r="D2508" s="665" t="s">
        <v>18372</v>
      </c>
      <c r="E2508" s="663" t="s">
        <v>145</v>
      </c>
      <c r="F2508" s="401"/>
      <c r="G2508" s="401"/>
    </row>
    <row r="2509" spans="1:7" ht="15">
      <c r="A2509" s="664">
        <v>91881</v>
      </c>
      <c r="B2509" s="663" t="s">
        <v>1474</v>
      </c>
      <c r="C2509" s="663" t="s">
        <v>58</v>
      </c>
      <c r="D2509" s="665" t="s">
        <v>14242</v>
      </c>
      <c r="E2509" s="663" t="s">
        <v>145</v>
      </c>
      <c r="F2509" s="401"/>
      <c r="G2509" s="401"/>
    </row>
    <row r="2510" spans="1:7" ht="15">
      <c r="A2510" s="664">
        <v>91882</v>
      </c>
      <c r="B2510" s="663" t="s">
        <v>1475</v>
      </c>
      <c r="C2510" s="663" t="s">
        <v>58</v>
      </c>
      <c r="D2510" s="665" t="s">
        <v>4379</v>
      </c>
      <c r="E2510" s="663" t="s">
        <v>145</v>
      </c>
      <c r="F2510" s="401"/>
      <c r="G2510" s="401"/>
    </row>
    <row r="2511" spans="1:7" ht="15">
      <c r="A2511" s="664">
        <v>91884</v>
      </c>
      <c r="B2511" s="663" t="s">
        <v>1476</v>
      </c>
      <c r="C2511" s="663" t="s">
        <v>58</v>
      </c>
      <c r="D2511" s="665" t="s">
        <v>14991</v>
      </c>
      <c r="E2511" s="663" t="s">
        <v>145</v>
      </c>
      <c r="F2511" s="401"/>
      <c r="G2511" s="401"/>
    </row>
    <row r="2512" spans="1:7" ht="15">
      <c r="A2512" s="664">
        <v>91885</v>
      </c>
      <c r="B2512" s="663" t="s">
        <v>1477</v>
      </c>
      <c r="C2512" s="663" t="s">
        <v>58</v>
      </c>
      <c r="D2512" s="665" t="s">
        <v>19909</v>
      </c>
      <c r="E2512" s="663" t="s">
        <v>145</v>
      </c>
      <c r="F2512" s="401"/>
      <c r="G2512" s="401"/>
    </row>
    <row r="2513" spans="1:7" ht="15">
      <c r="A2513" s="664">
        <v>91886</v>
      </c>
      <c r="B2513" s="663" t="s">
        <v>1478</v>
      </c>
      <c r="C2513" s="663" t="s">
        <v>58</v>
      </c>
      <c r="D2513" s="665" t="s">
        <v>15702</v>
      </c>
      <c r="E2513" s="663" t="s">
        <v>145</v>
      </c>
      <c r="F2513" s="401"/>
      <c r="G2513" s="401"/>
    </row>
    <row r="2514" spans="1:7" ht="15">
      <c r="A2514" s="664">
        <v>91887</v>
      </c>
      <c r="B2514" s="663" t="s">
        <v>1479</v>
      </c>
      <c r="C2514" s="663" t="s">
        <v>58</v>
      </c>
      <c r="D2514" s="665" t="s">
        <v>14764</v>
      </c>
      <c r="E2514" s="663" t="s">
        <v>145</v>
      </c>
      <c r="F2514" s="401"/>
      <c r="G2514" s="401"/>
    </row>
    <row r="2515" spans="1:7" ht="15">
      <c r="A2515" s="664">
        <v>91889</v>
      </c>
      <c r="B2515" s="663" t="s">
        <v>1480</v>
      </c>
      <c r="C2515" s="663" t="s">
        <v>58</v>
      </c>
      <c r="D2515" s="665" t="s">
        <v>5629</v>
      </c>
      <c r="E2515" s="663" t="s">
        <v>145</v>
      </c>
      <c r="F2515" s="401"/>
      <c r="G2515" s="401"/>
    </row>
    <row r="2516" spans="1:7" ht="15">
      <c r="A2516" s="664">
        <v>91890</v>
      </c>
      <c r="B2516" s="663" t="s">
        <v>1481</v>
      </c>
      <c r="C2516" s="663" t="s">
        <v>58</v>
      </c>
      <c r="D2516" s="665" t="s">
        <v>12799</v>
      </c>
      <c r="E2516" s="663" t="s">
        <v>145</v>
      </c>
      <c r="F2516" s="401"/>
      <c r="G2516" s="401"/>
    </row>
    <row r="2517" spans="1:7" ht="15">
      <c r="A2517" s="664">
        <v>91892</v>
      </c>
      <c r="B2517" s="663" t="s">
        <v>1482</v>
      </c>
      <c r="C2517" s="663" t="s">
        <v>58</v>
      </c>
      <c r="D2517" s="665" t="s">
        <v>12754</v>
      </c>
      <c r="E2517" s="663" t="s">
        <v>145</v>
      </c>
      <c r="F2517" s="401"/>
      <c r="G2517" s="401"/>
    </row>
    <row r="2518" spans="1:7" ht="15">
      <c r="A2518" s="664">
        <v>91893</v>
      </c>
      <c r="B2518" s="663" t="s">
        <v>182</v>
      </c>
      <c r="C2518" s="663" t="s">
        <v>58</v>
      </c>
      <c r="D2518" s="665" t="s">
        <v>12405</v>
      </c>
      <c r="E2518" s="663" t="s">
        <v>145</v>
      </c>
      <c r="F2518" s="401"/>
      <c r="G2518" s="401"/>
    </row>
    <row r="2519" spans="1:7" ht="15">
      <c r="A2519" s="664">
        <v>91895</v>
      </c>
      <c r="B2519" s="663" t="s">
        <v>9453</v>
      </c>
      <c r="C2519" s="663" t="s">
        <v>58</v>
      </c>
      <c r="D2519" s="665" t="s">
        <v>19910</v>
      </c>
      <c r="E2519" s="663" t="s">
        <v>145</v>
      </c>
      <c r="F2519" s="401"/>
      <c r="G2519" s="401"/>
    </row>
    <row r="2520" spans="1:7" ht="15">
      <c r="A2520" s="664">
        <v>91896</v>
      </c>
      <c r="B2520" s="663" t="s">
        <v>1483</v>
      </c>
      <c r="C2520" s="663" t="s">
        <v>58</v>
      </c>
      <c r="D2520" s="665" t="s">
        <v>16809</v>
      </c>
      <c r="E2520" s="663" t="s">
        <v>145</v>
      </c>
      <c r="F2520" s="401"/>
      <c r="G2520" s="401"/>
    </row>
    <row r="2521" spans="1:7" ht="15">
      <c r="A2521" s="664">
        <v>91898</v>
      </c>
      <c r="B2521" s="663" t="s">
        <v>1484</v>
      </c>
      <c r="C2521" s="663" t="s">
        <v>58</v>
      </c>
      <c r="D2521" s="665" t="s">
        <v>19911</v>
      </c>
      <c r="E2521" s="663" t="s">
        <v>145</v>
      </c>
      <c r="F2521" s="401"/>
      <c r="G2521" s="401"/>
    </row>
    <row r="2522" spans="1:7" ht="15">
      <c r="A2522" s="664">
        <v>91899</v>
      </c>
      <c r="B2522" s="663" t="s">
        <v>1485</v>
      </c>
      <c r="C2522" s="663" t="s">
        <v>58</v>
      </c>
      <c r="D2522" s="665" t="s">
        <v>3809</v>
      </c>
      <c r="E2522" s="663" t="s">
        <v>145</v>
      </c>
      <c r="F2522" s="401"/>
      <c r="G2522" s="401"/>
    </row>
    <row r="2523" spans="1:7" ht="15">
      <c r="A2523" s="664">
        <v>91901</v>
      </c>
      <c r="B2523" s="663" t="s">
        <v>1486</v>
      </c>
      <c r="C2523" s="663" t="s">
        <v>58</v>
      </c>
      <c r="D2523" s="665" t="s">
        <v>8916</v>
      </c>
      <c r="E2523" s="663" t="s">
        <v>145</v>
      </c>
      <c r="F2523" s="401"/>
      <c r="G2523" s="401"/>
    </row>
    <row r="2524" spans="1:7" ht="15">
      <c r="A2524" s="664">
        <v>91902</v>
      </c>
      <c r="B2524" s="663" t="s">
        <v>1487</v>
      </c>
      <c r="C2524" s="663" t="s">
        <v>58</v>
      </c>
      <c r="D2524" s="665" t="s">
        <v>16535</v>
      </c>
      <c r="E2524" s="663" t="s">
        <v>145</v>
      </c>
      <c r="F2524" s="401"/>
      <c r="G2524" s="401"/>
    </row>
    <row r="2525" spans="1:7" ht="15">
      <c r="A2525" s="664">
        <v>91904</v>
      </c>
      <c r="B2525" s="663" t="s">
        <v>1488</v>
      </c>
      <c r="C2525" s="663" t="s">
        <v>58</v>
      </c>
      <c r="D2525" s="665" t="s">
        <v>3987</v>
      </c>
      <c r="E2525" s="663" t="s">
        <v>145</v>
      </c>
      <c r="F2525" s="401"/>
      <c r="G2525" s="401"/>
    </row>
    <row r="2526" spans="1:7" ht="15">
      <c r="A2526" s="664">
        <v>91905</v>
      </c>
      <c r="B2526" s="663" t="s">
        <v>1489</v>
      </c>
      <c r="C2526" s="663" t="s">
        <v>58</v>
      </c>
      <c r="D2526" s="665" t="s">
        <v>13008</v>
      </c>
      <c r="E2526" s="663" t="s">
        <v>145</v>
      </c>
      <c r="F2526" s="401"/>
      <c r="G2526" s="401"/>
    </row>
    <row r="2527" spans="1:7" ht="15">
      <c r="A2527" s="664">
        <v>91907</v>
      </c>
      <c r="B2527" s="663" t="s">
        <v>9454</v>
      </c>
      <c r="C2527" s="663" t="s">
        <v>58</v>
      </c>
      <c r="D2527" s="665" t="s">
        <v>17323</v>
      </c>
      <c r="E2527" s="663" t="s">
        <v>145</v>
      </c>
      <c r="F2527" s="401"/>
      <c r="G2527" s="401"/>
    </row>
    <row r="2528" spans="1:7" ht="15">
      <c r="A2528" s="664">
        <v>91908</v>
      </c>
      <c r="B2528" s="663" t="s">
        <v>1490</v>
      </c>
      <c r="C2528" s="663" t="s">
        <v>58</v>
      </c>
      <c r="D2528" s="665" t="s">
        <v>14488</v>
      </c>
      <c r="E2528" s="663" t="s">
        <v>145</v>
      </c>
      <c r="F2528" s="401"/>
      <c r="G2528" s="401"/>
    </row>
    <row r="2529" spans="1:7" ht="15">
      <c r="A2529" s="664">
        <v>91910</v>
      </c>
      <c r="B2529" s="663" t="s">
        <v>1491</v>
      </c>
      <c r="C2529" s="663" t="s">
        <v>58</v>
      </c>
      <c r="D2529" s="665" t="s">
        <v>14912</v>
      </c>
      <c r="E2529" s="663" t="s">
        <v>145</v>
      </c>
      <c r="F2529" s="401"/>
      <c r="G2529" s="401"/>
    </row>
    <row r="2530" spans="1:7" ht="15">
      <c r="A2530" s="664">
        <v>91911</v>
      </c>
      <c r="B2530" s="663" t="s">
        <v>1492</v>
      </c>
      <c r="C2530" s="663" t="s">
        <v>58</v>
      </c>
      <c r="D2530" s="665" t="s">
        <v>5174</v>
      </c>
      <c r="E2530" s="663" t="s">
        <v>145</v>
      </c>
      <c r="F2530" s="401"/>
      <c r="G2530" s="401"/>
    </row>
    <row r="2531" spans="1:7" ht="15">
      <c r="A2531" s="664">
        <v>91913</v>
      </c>
      <c r="B2531" s="663" t="s">
        <v>1493</v>
      </c>
      <c r="C2531" s="663" t="s">
        <v>58</v>
      </c>
      <c r="D2531" s="665" t="s">
        <v>5067</v>
      </c>
      <c r="E2531" s="663" t="s">
        <v>145</v>
      </c>
      <c r="F2531" s="401"/>
      <c r="G2531" s="401"/>
    </row>
    <row r="2532" spans="1:7" ht="15">
      <c r="A2532" s="664">
        <v>91914</v>
      </c>
      <c r="B2532" s="663" t="s">
        <v>1494</v>
      </c>
      <c r="C2532" s="663" t="s">
        <v>58</v>
      </c>
      <c r="D2532" s="665" t="s">
        <v>17054</v>
      </c>
      <c r="E2532" s="663" t="s">
        <v>145</v>
      </c>
      <c r="F2532" s="401"/>
      <c r="G2532" s="401"/>
    </row>
    <row r="2533" spans="1:7" ht="15">
      <c r="A2533" s="664">
        <v>91916</v>
      </c>
      <c r="B2533" s="663" t="s">
        <v>1495</v>
      </c>
      <c r="C2533" s="663" t="s">
        <v>58</v>
      </c>
      <c r="D2533" s="665" t="s">
        <v>19910</v>
      </c>
      <c r="E2533" s="663" t="s">
        <v>145</v>
      </c>
      <c r="F2533" s="401"/>
      <c r="G2533" s="401"/>
    </row>
    <row r="2534" spans="1:7" ht="15">
      <c r="A2534" s="664">
        <v>91917</v>
      </c>
      <c r="B2534" s="663" t="s">
        <v>1496</v>
      </c>
      <c r="C2534" s="663" t="s">
        <v>58</v>
      </c>
      <c r="D2534" s="665" t="s">
        <v>15469</v>
      </c>
      <c r="E2534" s="663" t="s">
        <v>145</v>
      </c>
      <c r="F2534" s="401"/>
      <c r="G2534" s="401"/>
    </row>
    <row r="2535" spans="1:7" ht="15">
      <c r="A2535" s="664">
        <v>91919</v>
      </c>
      <c r="B2535" s="663" t="s">
        <v>9455</v>
      </c>
      <c r="C2535" s="663" t="s">
        <v>58</v>
      </c>
      <c r="D2535" s="665" t="s">
        <v>13966</v>
      </c>
      <c r="E2535" s="663" t="s">
        <v>145</v>
      </c>
      <c r="F2535" s="401"/>
      <c r="G2535" s="401"/>
    </row>
    <row r="2536" spans="1:7" ht="15">
      <c r="A2536" s="664">
        <v>91920</v>
      </c>
      <c r="B2536" s="663" t="s">
        <v>1497</v>
      </c>
      <c r="C2536" s="663" t="s">
        <v>58</v>
      </c>
      <c r="D2536" s="665" t="s">
        <v>19912</v>
      </c>
      <c r="E2536" s="663" t="s">
        <v>145</v>
      </c>
      <c r="F2536" s="401"/>
      <c r="G2536" s="401"/>
    </row>
    <row r="2537" spans="1:7" ht="15">
      <c r="A2537" s="664">
        <v>91922</v>
      </c>
      <c r="B2537" s="663" t="s">
        <v>1498</v>
      </c>
      <c r="C2537" s="663" t="s">
        <v>58</v>
      </c>
      <c r="D2537" s="665" t="s">
        <v>4847</v>
      </c>
      <c r="E2537" s="663" t="s">
        <v>145</v>
      </c>
      <c r="F2537" s="401"/>
      <c r="G2537" s="401"/>
    </row>
    <row r="2538" spans="1:7" ht="15">
      <c r="A2538" s="664">
        <v>93013</v>
      </c>
      <c r="B2538" s="663" t="s">
        <v>1499</v>
      </c>
      <c r="C2538" s="663" t="s">
        <v>58</v>
      </c>
      <c r="D2538" s="665" t="s">
        <v>19913</v>
      </c>
      <c r="E2538" s="663" t="s">
        <v>145</v>
      </c>
      <c r="F2538" s="401"/>
      <c r="G2538" s="401"/>
    </row>
    <row r="2539" spans="1:7" ht="15">
      <c r="A2539" s="664">
        <v>93014</v>
      </c>
      <c r="B2539" s="663" t="s">
        <v>1500</v>
      </c>
      <c r="C2539" s="663" t="s">
        <v>58</v>
      </c>
      <c r="D2539" s="665" t="s">
        <v>19538</v>
      </c>
      <c r="E2539" s="663" t="s">
        <v>145</v>
      </c>
      <c r="F2539" s="401"/>
      <c r="G2539" s="401"/>
    </row>
    <row r="2540" spans="1:7" ht="15">
      <c r="A2540" s="664">
        <v>93015</v>
      </c>
      <c r="B2540" s="663" t="s">
        <v>1501</v>
      </c>
      <c r="C2540" s="663" t="s">
        <v>58</v>
      </c>
      <c r="D2540" s="665" t="s">
        <v>9060</v>
      </c>
      <c r="E2540" s="663" t="s">
        <v>145</v>
      </c>
      <c r="F2540" s="401"/>
      <c r="G2540" s="401"/>
    </row>
    <row r="2541" spans="1:7" ht="15">
      <c r="A2541" s="664">
        <v>93016</v>
      </c>
      <c r="B2541" s="663" t="s">
        <v>1502</v>
      </c>
      <c r="C2541" s="663" t="s">
        <v>58</v>
      </c>
      <c r="D2541" s="665" t="s">
        <v>12961</v>
      </c>
      <c r="E2541" s="663" t="s">
        <v>145</v>
      </c>
      <c r="F2541" s="401"/>
      <c r="G2541" s="401"/>
    </row>
    <row r="2542" spans="1:7" ht="15">
      <c r="A2542" s="664">
        <v>93017</v>
      </c>
      <c r="B2542" s="663" t="s">
        <v>1503</v>
      </c>
      <c r="C2542" s="663" t="s">
        <v>58</v>
      </c>
      <c r="D2542" s="665" t="s">
        <v>12928</v>
      </c>
      <c r="E2542" s="663" t="s">
        <v>145</v>
      </c>
      <c r="F2542" s="401"/>
      <c r="G2542" s="401"/>
    </row>
    <row r="2543" spans="1:7" ht="15">
      <c r="A2543" s="664">
        <v>93018</v>
      </c>
      <c r="B2543" s="663" t="s">
        <v>1504</v>
      </c>
      <c r="C2543" s="663" t="s">
        <v>58</v>
      </c>
      <c r="D2543" s="665" t="s">
        <v>13174</v>
      </c>
      <c r="E2543" s="663" t="s">
        <v>145</v>
      </c>
      <c r="F2543" s="401"/>
      <c r="G2543" s="401"/>
    </row>
    <row r="2544" spans="1:7" ht="15">
      <c r="A2544" s="664">
        <v>93020</v>
      </c>
      <c r="B2544" s="663" t="s">
        <v>1505</v>
      </c>
      <c r="C2544" s="663" t="s">
        <v>58</v>
      </c>
      <c r="D2544" s="665" t="s">
        <v>17051</v>
      </c>
      <c r="E2544" s="663" t="s">
        <v>145</v>
      </c>
      <c r="F2544" s="401"/>
      <c r="G2544" s="401"/>
    </row>
    <row r="2545" spans="1:7" ht="15">
      <c r="A2545" s="664">
        <v>93022</v>
      </c>
      <c r="B2545" s="663" t="s">
        <v>1506</v>
      </c>
      <c r="C2545" s="663" t="s">
        <v>58</v>
      </c>
      <c r="D2545" s="665" t="s">
        <v>14783</v>
      </c>
      <c r="E2545" s="663" t="s">
        <v>145</v>
      </c>
      <c r="F2545" s="401"/>
      <c r="G2545" s="401"/>
    </row>
    <row r="2546" spans="1:7" ht="15">
      <c r="A2546" s="664">
        <v>93024</v>
      </c>
      <c r="B2546" s="663" t="s">
        <v>1507</v>
      </c>
      <c r="C2546" s="663" t="s">
        <v>58</v>
      </c>
      <c r="D2546" s="665" t="s">
        <v>18409</v>
      </c>
      <c r="E2546" s="663" t="s">
        <v>145</v>
      </c>
      <c r="F2546" s="401"/>
      <c r="G2546" s="401"/>
    </row>
    <row r="2547" spans="1:7" ht="15">
      <c r="A2547" s="664">
        <v>93026</v>
      </c>
      <c r="B2547" s="663" t="s">
        <v>1508</v>
      </c>
      <c r="C2547" s="663" t="s">
        <v>58</v>
      </c>
      <c r="D2547" s="665" t="s">
        <v>19914</v>
      </c>
      <c r="E2547" s="663" t="s">
        <v>145</v>
      </c>
      <c r="F2547" s="401"/>
      <c r="G2547" s="401"/>
    </row>
    <row r="2548" spans="1:7" ht="15">
      <c r="A2548" s="664">
        <v>95733</v>
      </c>
      <c r="B2548" s="663" t="s">
        <v>1509</v>
      </c>
      <c r="C2548" s="663" t="s">
        <v>58</v>
      </c>
      <c r="D2548" s="665" t="s">
        <v>5139</v>
      </c>
      <c r="E2548" s="663" t="s">
        <v>145</v>
      </c>
      <c r="F2548" s="401"/>
      <c r="G2548" s="401"/>
    </row>
    <row r="2549" spans="1:7" ht="15">
      <c r="A2549" s="664">
        <v>95734</v>
      </c>
      <c r="B2549" s="663" t="s">
        <v>1510</v>
      </c>
      <c r="C2549" s="663" t="s">
        <v>58</v>
      </c>
      <c r="D2549" s="665" t="s">
        <v>14762</v>
      </c>
      <c r="E2549" s="663" t="s">
        <v>145</v>
      </c>
      <c r="F2549" s="401"/>
      <c r="G2549" s="401"/>
    </row>
    <row r="2550" spans="1:7" ht="15">
      <c r="A2550" s="664">
        <v>95735</v>
      </c>
      <c r="B2550" s="663" t="s">
        <v>1511</v>
      </c>
      <c r="C2550" s="663" t="s">
        <v>58</v>
      </c>
      <c r="D2550" s="665" t="s">
        <v>15786</v>
      </c>
      <c r="E2550" s="663" t="s">
        <v>145</v>
      </c>
      <c r="F2550" s="401"/>
      <c r="G2550" s="401"/>
    </row>
    <row r="2551" spans="1:7" ht="15">
      <c r="A2551" s="664">
        <v>95736</v>
      </c>
      <c r="B2551" s="663" t="s">
        <v>1512</v>
      </c>
      <c r="C2551" s="663" t="s">
        <v>58</v>
      </c>
      <c r="D2551" s="665" t="s">
        <v>19915</v>
      </c>
      <c r="E2551" s="663" t="s">
        <v>145</v>
      </c>
      <c r="F2551" s="401"/>
      <c r="G2551" s="401"/>
    </row>
    <row r="2552" spans="1:7" ht="15">
      <c r="A2552" s="664">
        <v>95738</v>
      </c>
      <c r="B2552" s="663" t="s">
        <v>1513</v>
      </c>
      <c r="C2552" s="663" t="s">
        <v>58</v>
      </c>
      <c r="D2552" s="665" t="s">
        <v>19916</v>
      </c>
      <c r="E2552" s="663" t="s">
        <v>145</v>
      </c>
      <c r="F2552" s="401"/>
      <c r="G2552" s="401"/>
    </row>
    <row r="2553" spans="1:7" ht="15">
      <c r="A2553" s="664">
        <v>95753</v>
      </c>
      <c r="B2553" s="663" t="s">
        <v>1514</v>
      </c>
      <c r="C2553" s="663" t="s">
        <v>58</v>
      </c>
      <c r="D2553" s="665" t="s">
        <v>15472</v>
      </c>
      <c r="E2553" s="663" t="s">
        <v>145</v>
      </c>
      <c r="F2553" s="401"/>
      <c r="G2553" s="401"/>
    </row>
    <row r="2554" spans="1:7" ht="15">
      <c r="A2554" s="664">
        <v>95754</v>
      </c>
      <c r="B2554" s="663" t="s">
        <v>1515</v>
      </c>
      <c r="C2554" s="663" t="s">
        <v>58</v>
      </c>
      <c r="D2554" s="665" t="s">
        <v>19917</v>
      </c>
      <c r="E2554" s="663" t="s">
        <v>145</v>
      </c>
      <c r="F2554" s="401"/>
      <c r="G2554" s="401"/>
    </row>
    <row r="2555" spans="1:7" ht="15">
      <c r="A2555" s="664">
        <v>95755</v>
      </c>
      <c r="B2555" s="663" t="s">
        <v>1516</v>
      </c>
      <c r="C2555" s="663" t="s">
        <v>58</v>
      </c>
      <c r="D2555" s="665" t="s">
        <v>19734</v>
      </c>
      <c r="E2555" s="663" t="s">
        <v>145</v>
      </c>
      <c r="F2555" s="401"/>
      <c r="G2555" s="401"/>
    </row>
    <row r="2556" spans="1:7" ht="15">
      <c r="A2556" s="664">
        <v>95756</v>
      </c>
      <c r="B2556" s="663" t="s">
        <v>1517</v>
      </c>
      <c r="C2556" s="663" t="s">
        <v>58</v>
      </c>
      <c r="D2556" s="665" t="s">
        <v>4852</v>
      </c>
      <c r="E2556" s="663" t="s">
        <v>145</v>
      </c>
      <c r="F2556" s="401"/>
      <c r="G2556" s="401"/>
    </row>
    <row r="2557" spans="1:7" ht="15">
      <c r="A2557" s="664">
        <v>95757</v>
      </c>
      <c r="B2557" s="663" t="s">
        <v>1518</v>
      </c>
      <c r="C2557" s="663" t="s">
        <v>58</v>
      </c>
      <c r="D2557" s="665" t="s">
        <v>9182</v>
      </c>
      <c r="E2557" s="663" t="s">
        <v>145</v>
      </c>
      <c r="F2557" s="401"/>
      <c r="G2557" s="401"/>
    </row>
    <row r="2558" spans="1:7" ht="15">
      <c r="A2558" s="664">
        <v>95758</v>
      </c>
      <c r="B2558" s="663" t="s">
        <v>1519</v>
      </c>
      <c r="C2558" s="663" t="s">
        <v>58</v>
      </c>
      <c r="D2558" s="665" t="s">
        <v>15120</v>
      </c>
      <c r="E2558" s="663" t="s">
        <v>145</v>
      </c>
      <c r="F2558" s="401"/>
      <c r="G2558" s="401"/>
    </row>
    <row r="2559" spans="1:7" ht="15">
      <c r="A2559" s="664">
        <v>95759</v>
      </c>
      <c r="B2559" s="663" t="s">
        <v>1520</v>
      </c>
      <c r="C2559" s="663" t="s">
        <v>58</v>
      </c>
      <c r="D2559" s="665" t="s">
        <v>12936</v>
      </c>
      <c r="E2559" s="663" t="s">
        <v>145</v>
      </c>
      <c r="F2559" s="401"/>
      <c r="G2559" s="401"/>
    </row>
    <row r="2560" spans="1:7" ht="15">
      <c r="A2560" s="664">
        <v>95760</v>
      </c>
      <c r="B2560" s="663" t="s">
        <v>1521</v>
      </c>
      <c r="C2560" s="663" t="s">
        <v>58</v>
      </c>
      <c r="D2560" s="665" t="s">
        <v>13166</v>
      </c>
      <c r="E2560" s="663" t="s">
        <v>145</v>
      </c>
      <c r="F2560" s="401"/>
      <c r="G2560" s="401"/>
    </row>
    <row r="2561" spans="1:7" ht="15">
      <c r="A2561" s="664">
        <v>97559</v>
      </c>
      <c r="B2561" s="663" t="s">
        <v>9456</v>
      </c>
      <c r="C2561" s="663" t="s">
        <v>58</v>
      </c>
      <c r="D2561" s="665" t="s">
        <v>6577</v>
      </c>
      <c r="E2561" s="663" t="s">
        <v>145</v>
      </c>
      <c r="F2561" s="401"/>
      <c r="G2561" s="401"/>
    </row>
    <row r="2562" spans="1:7" ht="15">
      <c r="A2562" s="664">
        <v>97562</v>
      </c>
      <c r="B2562" s="663" t="s">
        <v>9457</v>
      </c>
      <c r="C2562" s="663" t="s">
        <v>58</v>
      </c>
      <c r="D2562" s="665" t="s">
        <v>13132</v>
      </c>
      <c r="E2562" s="663" t="s">
        <v>145</v>
      </c>
      <c r="F2562" s="401"/>
      <c r="G2562" s="401"/>
    </row>
    <row r="2563" spans="1:7" ht="15">
      <c r="A2563" s="664">
        <v>97564</v>
      </c>
      <c r="B2563" s="663" t="s">
        <v>9458</v>
      </c>
      <c r="C2563" s="663" t="s">
        <v>58</v>
      </c>
      <c r="D2563" s="665" t="s">
        <v>8833</v>
      </c>
      <c r="E2563" s="663" t="s">
        <v>145</v>
      </c>
      <c r="F2563" s="401"/>
      <c r="G2563" s="401"/>
    </row>
    <row r="2564" spans="1:7" ht="15">
      <c r="A2564" s="664">
        <v>91924</v>
      </c>
      <c r="B2564" s="663" t="s">
        <v>1522</v>
      </c>
      <c r="C2564" s="663" t="s">
        <v>5</v>
      </c>
      <c r="D2564" s="665" t="s">
        <v>4150</v>
      </c>
      <c r="E2564" s="663" t="s">
        <v>145</v>
      </c>
      <c r="F2564" s="401"/>
      <c r="G2564" s="401"/>
    </row>
    <row r="2565" spans="1:7" ht="15">
      <c r="A2565" s="664">
        <v>91925</v>
      </c>
      <c r="B2565" s="663" t="s">
        <v>1523</v>
      </c>
      <c r="C2565" s="663" t="s">
        <v>5</v>
      </c>
      <c r="D2565" s="665" t="s">
        <v>6321</v>
      </c>
      <c r="E2565" s="663" t="s">
        <v>145</v>
      </c>
      <c r="F2565" s="401"/>
      <c r="G2565" s="401"/>
    </row>
    <row r="2566" spans="1:7" ht="15">
      <c r="A2566" s="664">
        <v>91926</v>
      </c>
      <c r="B2566" s="663" t="s">
        <v>65</v>
      </c>
      <c r="C2566" s="663" t="s">
        <v>5</v>
      </c>
      <c r="D2566" s="665" t="s">
        <v>15426</v>
      </c>
      <c r="E2566" s="663" t="s">
        <v>145</v>
      </c>
      <c r="F2566" s="401"/>
      <c r="G2566" s="401"/>
    </row>
    <row r="2567" spans="1:7" ht="15">
      <c r="A2567" s="664">
        <v>91927</v>
      </c>
      <c r="B2567" s="663" t="s">
        <v>1524</v>
      </c>
      <c r="C2567" s="663" t="s">
        <v>5</v>
      </c>
      <c r="D2567" s="665" t="s">
        <v>8880</v>
      </c>
      <c r="E2567" s="663" t="s">
        <v>145</v>
      </c>
      <c r="F2567" s="401"/>
      <c r="G2567" s="401"/>
    </row>
    <row r="2568" spans="1:7" ht="15">
      <c r="A2568" s="664">
        <v>91928</v>
      </c>
      <c r="B2568" s="663" t="s">
        <v>66</v>
      </c>
      <c r="C2568" s="663" t="s">
        <v>5</v>
      </c>
      <c r="D2568" s="665" t="s">
        <v>15163</v>
      </c>
      <c r="E2568" s="663" t="s">
        <v>145</v>
      </c>
      <c r="F2568" s="401"/>
      <c r="G2568" s="401"/>
    </row>
    <row r="2569" spans="1:7" ht="15">
      <c r="A2569" s="664">
        <v>91929</v>
      </c>
      <c r="B2569" s="663" t="s">
        <v>1525</v>
      </c>
      <c r="C2569" s="663" t="s">
        <v>5</v>
      </c>
      <c r="D2569" s="665" t="s">
        <v>9052</v>
      </c>
      <c r="E2569" s="663" t="s">
        <v>145</v>
      </c>
      <c r="F2569" s="401"/>
      <c r="G2569" s="401"/>
    </row>
    <row r="2570" spans="1:7" ht="15">
      <c r="A2570" s="664">
        <v>91930</v>
      </c>
      <c r="B2570" s="663" t="s">
        <v>212</v>
      </c>
      <c r="C2570" s="663" t="s">
        <v>5</v>
      </c>
      <c r="D2570" s="665" t="s">
        <v>8927</v>
      </c>
      <c r="E2570" s="663" t="s">
        <v>145</v>
      </c>
      <c r="F2570" s="401"/>
      <c r="G2570" s="401"/>
    </row>
    <row r="2571" spans="1:7" ht="15">
      <c r="A2571" s="664">
        <v>91931</v>
      </c>
      <c r="B2571" s="663" t="s">
        <v>67</v>
      </c>
      <c r="C2571" s="663" t="s">
        <v>5</v>
      </c>
      <c r="D2571" s="665" t="s">
        <v>15794</v>
      </c>
      <c r="E2571" s="663" t="s">
        <v>145</v>
      </c>
      <c r="F2571" s="401"/>
      <c r="G2571" s="401"/>
    </row>
    <row r="2572" spans="1:7" ht="15">
      <c r="A2572" s="664">
        <v>91932</v>
      </c>
      <c r="B2572" s="663" t="s">
        <v>1526</v>
      </c>
      <c r="C2572" s="663" t="s">
        <v>5</v>
      </c>
      <c r="D2572" s="665" t="s">
        <v>12728</v>
      </c>
      <c r="E2572" s="663" t="s">
        <v>145</v>
      </c>
      <c r="F2572" s="401"/>
      <c r="G2572" s="401"/>
    </row>
    <row r="2573" spans="1:7" ht="15">
      <c r="A2573" s="664">
        <v>91933</v>
      </c>
      <c r="B2573" s="663" t="s">
        <v>1527</v>
      </c>
      <c r="C2573" s="663" t="s">
        <v>5</v>
      </c>
      <c r="D2573" s="665" t="s">
        <v>17323</v>
      </c>
      <c r="E2573" s="663" t="s">
        <v>145</v>
      </c>
      <c r="F2573" s="401"/>
      <c r="G2573" s="401"/>
    </row>
    <row r="2574" spans="1:7" ht="15">
      <c r="A2574" s="664">
        <v>91934</v>
      </c>
      <c r="B2574" s="663" t="s">
        <v>1528</v>
      </c>
      <c r="C2574" s="663" t="s">
        <v>5</v>
      </c>
      <c r="D2574" s="665" t="s">
        <v>12387</v>
      </c>
      <c r="E2574" s="663" t="s">
        <v>145</v>
      </c>
      <c r="F2574" s="401"/>
      <c r="G2574" s="401"/>
    </row>
    <row r="2575" spans="1:7" ht="15">
      <c r="A2575" s="664">
        <v>91935</v>
      </c>
      <c r="B2575" s="663" t="s">
        <v>1529</v>
      </c>
      <c r="C2575" s="663" t="s">
        <v>5</v>
      </c>
      <c r="D2575" s="665" t="s">
        <v>16234</v>
      </c>
      <c r="E2575" s="663" t="s">
        <v>145</v>
      </c>
      <c r="F2575" s="401"/>
      <c r="G2575" s="401"/>
    </row>
    <row r="2576" spans="1:7" ht="15">
      <c r="A2576" s="664">
        <v>92979</v>
      </c>
      <c r="B2576" s="663" t="s">
        <v>1530</v>
      </c>
      <c r="C2576" s="663" t="s">
        <v>5</v>
      </c>
      <c r="D2576" s="665" t="s">
        <v>19732</v>
      </c>
      <c r="E2576" s="663" t="s">
        <v>145</v>
      </c>
      <c r="F2576" s="401"/>
      <c r="G2576" s="401"/>
    </row>
    <row r="2577" spans="1:7" ht="15">
      <c r="A2577" s="664">
        <v>92980</v>
      </c>
      <c r="B2577" s="663" t="s">
        <v>1531</v>
      </c>
      <c r="C2577" s="663" t="s">
        <v>5</v>
      </c>
      <c r="D2577" s="665" t="s">
        <v>12600</v>
      </c>
      <c r="E2577" s="663" t="s">
        <v>145</v>
      </c>
      <c r="F2577" s="401"/>
      <c r="G2577" s="401"/>
    </row>
    <row r="2578" spans="1:7" ht="15">
      <c r="A2578" s="664">
        <v>92981</v>
      </c>
      <c r="B2578" s="663" t="s">
        <v>1532</v>
      </c>
      <c r="C2578" s="663" t="s">
        <v>5</v>
      </c>
      <c r="D2578" s="665" t="s">
        <v>4554</v>
      </c>
      <c r="E2578" s="663" t="s">
        <v>145</v>
      </c>
      <c r="F2578" s="401"/>
      <c r="G2578" s="401"/>
    </row>
    <row r="2579" spans="1:7" ht="15">
      <c r="A2579" s="664">
        <v>92982</v>
      </c>
      <c r="B2579" s="663" t="s">
        <v>1533</v>
      </c>
      <c r="C2579" s="663" t="s">
        <v>5</v>
      </c>
      <c r="D2579" s="665" t="s">
        <v>19918</v>
      </c>
      <c r="E2579" s="663" t="s">
        <v>145</v>
      </c>
      <c r="F2579" s="401"/>
      <c r="G2579" s="401"/>
    </row>
    <row r="2580" spans="1:7" ht="15">
      <c r="A2580" s="664">
        <v>92983</v>
      </c>
      <c r="B2580" s="663" t="s">
        <v>1534</v>
      </c>
      <c r="C2580" s="663" t="s">
        <v>5</v>
      </c>
      <c r="D2580" s="665" t="s">
        <v>19919</v>
      </c>
      <c r="E2580" s="663" t="s">
        <v>145</v>
      </c>
      <c r="F2580" s="401"/>
      <c r="G2580" s="401"/>
    </row>
    <row r="2581" spans="1:7" ht="15">
      <c r="A2581" s="664">
        <v>92984</v>
      </c>
      <c r="B2581" s="663" t="s">
        <v>1535</v>
      </c>
      <c r="C2581" s="663" t="s">
        <v>5</v>
      </c>
      <c r="D2581" s="665" t="s">
        <v>19920</v>
      </c>
      <c r="E2581" s="663" t="s">
        <v>145</v>
      </c>
      <c r="F2581" s="401"/>
      <c r="G2581" s="401"/>
    </row>
    <row r="2582" spans="1:7" ht="15">
      <c r="A2582" s="664">
        <v>92985</v>
      </c>
      <c r="B2582" s="663" t="s">
        <v>1536</v>
      </c>
      <c r="C2582" s="663" t="s">
        <v>5</v>
      </c>
      <c r="D2582" s="665" t="s">
        <v>19921</v>
      </c>
      <c r="E2582" s="663" t="s">
        <v>145</v>
      </c>
      <c r="F2582" s="401"/>
      <c r="G2582" s="401"/>
    </row>
    <row r="2583" spans="1:7" ht="15">
      <c r="A2583" s="664">
        <v>92986</v>
      </c>
      <c r="B2583" s="663" t="s">
        <v>68</v>
      </c>
      <c r="C2583" s="663" t="s">
        <v>5</v>
      </c>
      <c r="D2583" s="665" t="s">
        <v>19922</v>
      </c>
      <c r="E2583" s="663" t="s">
        <v>145</v>
      </c>
      <c r="F2583" s="401"/>
      <c r="G2583" s="401"/>
    </row>
    <row r="2584" spans="1:7" ht="15">
      <c r="A2584" s="664">
        <v>92987</v>
      </c>
      <c r="B2584" s="663" t="s">
        <v>1537</v>
      </c>
      <c r="C2584" s="663" t="s">
        <v>5</v>
      </c>
      <c r="D2584" s="665" t="s">
        <v>15108</v>
      </c>
      <c r="E2584" s="663" t="s">
        <v>145</v>
      </c>
      <c r="F2584" s="401"/>
      <c r="G2584" s="401"/>
    </row>
    <row r="2585" spans="1:7" ht="15">
      <c r="A2585" s="664">
        <v>92988</v>
      </c>
      <c r="B2585" s="663" t="s">
        <v>1538</v>
      </c>
      <c r="C2585" s="663" t="s">
        <v>5</v>
      </c>
      <c r="D2585" s="665" t="s">
        <v>19923</v>
      </c>
      <c r="E2585" s="663" t="s">
        <v>145</v>
      </c>
      <c r="F2585" s="401"/>
      <c r="G2585" s="401"/>
    </row>
    <row r="2586" spans="1:7" ht="15">
      <c r="A2586" s="664">
        <v>92989</v>
      </c>
      <c r="B2586" s="663" t="s">
        <v>1539</v>
      </c>
      <c r="C2586" s="663" t="s">
        <v>5</v>
      </c>
      <c r="D2586" s="665" t="s">
        <v>19924</v>
      </c>
      <c r="E2586" s="663" t="s">
        <v>145</v>
      </c>
      <c r="F2586" s="401"/>
      <c r="G2586" s="401"/>
    </row>
    <row r="2587" spans="1:7" ht="15">
      <c r="A2587" s="664">
        <v>92990</v>
      </c>
      <c r="B2587" s="663" t="s">
        <v>1540</v>
      </c>
      <c r="C2587" s="663" t="s">
        <v>5</v>
      </c>
      <c r="D2587" s="665" t="s">
        <v>19925</v>
      </c>
      <c r="E2587" s="663" t="s">
        <v>145</v>
      </c>
      <c r="F2587" s="401"/>
      <c r="G2587" s="401"/>
    </row>
    <row r="2588" spans="1:7" ht="15">
      <c r="A2588" s="664">
        <v>92991</v>
      </c>
      <c r="B2588" s="663" t="s">
        <v>1541</v>
      </c>
      <c r="C2588" s="663" t="s">
        <v>5</v>
      </c>
      <c r="D2588" s="665" t="s">
        <v>19926</v>
      </c>
      <c r="E2588" s="663" t="s">
        <v>145</v>
      </c>
      <c r="F2588" s="401"/>
      <c r="G2588" s="401"/>
    </row>
    <row r="2589" spans="1:7" ht="15">
      <c r="A2589" s="664">
        <v>92992</v>
      </c>
      <c r="B2589" s="663" t="s">
        <v>1542</v>
      </c>
      <c r="C2589" s="663" t="s">
        <v>5</v>
      </c>
      <c r="D2589" s="665" t="s">
        <v>19927</v>
      </c>
      <c r="E2589" s="663" t="s">
        <v>145</v>
      </c>
      <c r="F2589" s="401"/>
      <c r="G2589" s="401"/>
    </row>
    <row r="2590" spans="1:7" ht="15">
      <c r="A2590" s="664">
        <v>92993</v>
      </c>
      <c r="B2590" s="663" t="s">
        <v>1543</v>
      </c>
      <c r="C2590" s="663" t="s">
        <v>5</v>
      </c>
      <c r="D2590" s="665" t="s">
        <v>15246</v>
      </c>
      <c r="E2590" s="663" t="s">
        <v>145</v>
      </c>
      <c r="F2590" s="401"/>
      <c r="G2590" s="401"/>
    </row>
    <row r="2591" spans="1:7" ht="15">
      <c r="A2591" s="664">
        <v>92994</v>
      </c>
      <c r="B2591" s="663" t="s">
        <v>1544</v>
      </c>
      <c r="C2591" s="663" t="s">
        <v>5</v>
      </c>
      <c r="D2591" s="665" t="s">
        <v>19928</v>
      </c>
      <c r="E2591" s="663" t="s">
        <v>145</v>
      </c>
      <c r="F2591" s="401"/>
      <c r="G2591" s="401"/>
    </row>
    <row r="2592" spans="1:7" ht="15">
      <c r="A2592" s="664">
        <v>92995</v>
      </c>
      <c r="B2592" s="663" t="s">
        <v>1545</v>
      </c>
      <c r="C2592" s="663" t="s">
        <v>5</v>
      </c>
      <c r="D2592" s="665" t="s">
        <v>19929</v>
      </c>
      <c r="E2592" s="663" t="s">
        <v>145</v>
      </c>
      <c r="F2592" s="401"/>
      <c r="G2592" s="401"/>
    </row>
    <row r="2593" spans="1:7" ht="15">
      <c r="A2593" s="664">
        <v>92996</v>
      </c>
      <c r="B2593" s="663" t="s">
        <v>1546</v>
      </c>
      <c r="C2593" s="663" t="s">
        <v>5</v>
      </c>
      <c r="D2593" s="665" t="s">
        <v>19930</v>
      </c>
      <c r="E2593" s="663" t="s">
        <v>145</v>
      </c>
      <c r="F2593" s="401"/>
      <c r="G2593" s="401"/>
    </row>
    <row r="2594" spans="1:7" ht="15">
      <c r="A2594" s="664">
        <v>92997</v>
      </c>
      <c r="B2594" s="663" t="s">
        <v>1547</v>
      </c>
      <c r="C2594" s="663" t="s">
        <v>5</v>
      </c>
      <c r="D2594" s="665" t="s">
        <v>19931</v>
      </c>
      <c r="E2594" s="663" t="s">
        <v>145</v>
      </c>
      <c r="F2594" s="401"/>
      <c r="G2594" s="401"/>
    </row>
    <row r="2595" spans="1:7" ht="15">
      <c r="A2595" s="664">
        <v>92998</v>
      </c>
      <c r="B2595" s="663" t="s">
        <v>1548</v>
      </c>
      <c r="C2595" s="663" t="s">
        <v>5</v>
      </c>
      <c r="D2595" s="665" t="s">
        <v>19932</v>
      </c>
      <c r="E2595" s="663" t="s">
        <v>145</v>
      </c>
      <c r="F2595" s="401"/>
      <c r="G2595" s="401"/>
    </row>
    <row r="2596" spans="1:7" ht="15">
      <c r="A2596" s="664">
        <v>92999</v>
      </c>
      <c r="B2596" s="663" t="s">
        <v>1549</v>
      </c>
      <c r="C2596" s="663" t="s">
        <v>5</v>
      </c>
      <c r="D2596" s="665" t="s">
        <v>19933</v>
      </c>
      <c r="E2596" s="663" t="s">
        <v>145</v>
      </c>
      <c r="F2596" s="401"/>
      <c r="G2596" s="401"/>
    </row>
    <row r="2597" spans="1:7" ht="15">
      <c r="A2597" s="664">
        <v>93000</v>
      </c>
      <c r="B2597" s="663" t="s">
        <v>1550</v>
      </c>
      <c r="C2597" s="663" t="s">
        <v>5</v>
      </c>
      <c r="D2597" s="665" t="s">
        <v>19934</v>
      </c>
      <c r="E2597" s="663" t="s">
        <v>145</v>
      </c>
      <c r="F2597" s="401"/>
      <c r="G2597" s="401"/>
    </row>
    <row r="2598" spans="1:7" ht="15">
      <c r="A2598" s="664">
        <v>93001</v>
      </c>
      <c r="B2598" s="663" t="s">
        <v>1551</v>
      </c>
      <c r="C2598" s="663" t="s">
        <v>5</v>
      </c>
      <c r="D2598" s="665" t="s">
        <v>19935</v>
      </c>
      <c r="E2598" s="663" t="s">
        <v>145</v>
      </c>
      <c r="F2598" s="401"/>
      <c r="G2598" s="401"/>
    </row>
    <row r="2599" spans="1:7" ht="15">
      <c r="A2599" s="664">
        <v>93002</v>
      </c>
      <c r="B2599" s="663" t="s">
        <v>1552</v>
      </c>
      <c r="C2599" s="663" t="s">
        <v>5</v>
      </c>
      <c r="D2599" s="665" t="s">
        <v>19936</v>
      </c>
      <c r="E2599" s="663" t="s">
        <v>145</v>
      </c>
      <c r="F2599" s="401"/>
      <c r="G2599" s="401"/>
    </row>
    <row r="2600" spans="1:7" ht="15">
      <c r="A2600" s="664">
        <v>101884</v>
      </c>
      <c r="B2600" s="663" t="s">
        <v>10889</v>
      </c>
      <c r="C2600" s="663" t="s">
        <v>5</v>
      </c>
      <c r="D2600" s="665" t="s">
        <v>12602</v>
      </c>
      <c r="E2600" s="663" t="s">
        <v>145</v>
      </c>
      <c r="F2600" s="401"/>
      <c r="G2600" s="401"/>
    </row>
    <row r="2601" spans="1:7" ht="15">
      <c r="A2601" s="664">
        <v>101885</v>
      </c>
      <c r="B2601" s="663" t="s">
        <v>10890</v>
      </c>
      <c r="C2601" s="663" t="s">
        <v>5</v>
      </c>
      <c r="D2601" s="665" t="s">
        <v>19734</v>
      </c>
      <c r="E2601" s="663" t="s">
        <v>145</v>
      </c>
      <c r="F2601" s="401"/>
      <c r="G2601" s="401"/>
    </row>
    <row r="2602" spans="1:7" ht="15">
      <c r="A2602" s="664">
        <v>101886</v>
      </c>
      <c r="B2602" s="663" t="s">
        <v>10891</v>
      </c>
      <c r="C2602" s="663" t="s">
        <v>5</v>
      </c>
      <c r="D2602" s="665" t="s">
        <v>15183</v>
      </c>
      <c r="E2602" s="663" t="s">
        <v>145</v>
      </c>
      <c r="F2602" s="401"/>
      <c r="G2602" s="401"/>
    </row>
    <row r="2603" spans="1:7" ht="15">
      <c r="A2603" s="664">
        <v>101887</v>
      </c>
      <c r="B2603" s="663" t="s">
        <v>10892</v>
      </c>
      <c r="C2603" s="663" t="s">
        <v>5</v>
      </c>
      <c r="D2603" s="665" t="s">
        <v>19937</v>
      </c>
      <c r="E2603" s="663" t="s">
        <v>145</v>
      </c>
      <c r="F2603" s="401"/>
      <c r="G2603" s="401"/>
    </row>
    <row r="2604" spans="1:7" ht="15">
      <c r="A2604" s="664">
        <v>101888</v>
      </c>
      <c r="B2604" s="663" t="s">
        <v>10893</v>
      </c>
      <c r="C2604" s="663" t="s">
        <v>5</v>
      </c>
      <c r="D2604" s="665" t="s">
        <v>8197</v>
      </c>
      <c r="E2604" s="663" t="s">
        <v>145</v>
      </c>
      <c r="F2604" s="401"/>
      <c r="G2604" s="401"/>
    </row>
    <row r="2605" spans="1:7" ht="15">
      <c r="A2605" s="664">
        <v>101889</v>
      </c>
      <c r="B2605" s="663" t="s">
        <v>10894</v>
      </c>
      <c r="C2605" s="663" t="s">
        <v>5</v>
      </c>
      <c r="D2605" s="665" t="s">
        <v>19938</v>
      </c>
      <c r="E2605" s="663" t="s">
        <v>145</v>
      </c>
      <c r="F2605" s="401"/>
      <c r="G2605" s="401"/>
    </row>
    <row r="2606" spans="1:7" ht="15">
      <c r="A2606" s="664">
        <v>91936</v>
      </c>
      <c r="B2606" s="663" t="s">
        <v>1553</v>
      </c>
      <c r="C2606" s="663" t="s">
        <v>58</v>
      </c>
      <c r="D2606" s="665" t="s">
        <v>13000</v>
      </c>
      <c r="E2606" s="663" t="s">
        <v>145</v>
      </c>
      <c r="F2606" s="401"/>
      <c r="G2606" s="401"/>
    </row>
    <row r="2607" spans="1:7" ht="15">
      <c r="A2607" s="664">
        <v>91937</v>
      </c>
      <c r="B2607" s="663" t="s">
        <v>1554</v>
      </c>
      <c r="C2607" s="663" t="s">
        <v>58</v>
      </c>
      <c r="D2607" s="665" t="s">
        <v>8865</v>
      </c>
      <c r="E2607" s="663" t="s">
        <v>145</v>
      </c>
      <c r="F2607" s="401"/>
      <c r="G2607" s="401"/>
    </row>
    <row r="2608" spans="1:7" ht="15">
      <c r="A2608" s="664">
        <v>91939</v>
      </c>
      <c r="B2608" s="663" t="s">
        <v>76</v>
      </c>
      <c r="C2608" s="663" t="s">
        <v>58</v>
      </c>
      <c r="D2608" s="665" t="s">
        <v>17101</v>
      </c>
      <c r="E2608" s="663" t="s">
        <v>145</v>
      </c>
      <c r="F2608" s="401"/>
      <c r="G2608" s="401"/>
    </row>
    <row r="2609" spans="1:7" ht="15">
      <c r="A2609" s="664">
        <v>91940</v>
      </c>
      <c r="B2609" s="663" t="s">
        <v>77</v>
      </c>
      <c r="C2609" s="663" t="s">
        <v>58</v>
      </c>
      <c r="D2609" s="665" t="s">
        <v>13240</v>
      </c>
      <c r="E2609" s="663" t="s">
        <v>145</v>
      </c>
      <c r="F2609" s="401"/>
      <c r="G2609" s="401"/>
    </row>
    <row r="2610" spans="1:7" ht="15">
      <c r="A2610" s="664">
        <v>91941</v>
      </c>
      <c r="B2610" s="663" t="s">
        <v>69</v>
      </c>
      <c r="C2610" s="663" t="s">
        <v>58</v>
      </c>
      <c r="D2610" s="665" t="s">
        <v>14760</v>
      </c>
      <c r="E2610" s="663" t="s">
        <v>145</v>
      </c>
      <c r="F2610" s="401"/>
      <c r="G2610" s="401"/>
    </row>
    <row r="2611" spans="1:7" ht="15">
      <c r="A2611" s="664">
        <v>91942</v>
      </c>
      <c r="B2611" s="663" t="s">
        <v>1555</v>
      </c>
      <c r="C2611" s="663" t="s">
        <v>58</v>
      </c>
      <c r="D2611" s="665" t="s">
        <v>15752</v>
      </c>
      <c r="E2611" s="663" t="s">
        <v>145</v>
      </c>
      <c r="F2611" s="401"/>
      <c r="G2611" s="401"/>
    </row>
    <row r="2612" spans="1:7" ht="15">
      <c r="A2612" s="664">
        <v>91943</v>
      </c>
      <c r="B2612" s="663" t="s">
        <v>189</v>
      </c>
      <c r="C2612" s="663" t="s">
        <v>58</v>
      </c>
      <c r="D2612" s="665" t="s">
        <v>9208</v>
      </c>
      <c r="E2612" s="663" t="s">
        <v>145</v>
      </c>
      <c r="F2612" s="401"/>
      <c r="G2612" s="401"/>
    </row>
    <row r="2613" spans="1:7" ht="15">
      <c r="A2613" s="664">
        <v>91944</v>
      </c>
      <c r="B2613" s="663" t="s">
        <v>1556</v>
      </c>
      <c r="C2613" s="663" t="s">
        <v>58</v>
      </c>
      <c r="D2613" s="665" t="s">
        <v>14685</v>
      </c>
      <c r="E2613" s="663" t="s">
        <v>145</v>
      </c>
      <c r="F2613" s="401"/>
      <c r="G2613" s="401"/>
    </row>
    <row r="2614" spans="1:7" ht="15">
      <c r="A2614" s="664">
        <v>92865</v>
      </c>
      <c r="B2614" s="663" t="s">
        <v>1557</v>
      </c>
      <c r="C2614" s="663" t="s">
        <v>58</v>
      </c>
      <c r="D2614" s="665" t="s">
        <v>15323</v>
      </c>
      <c r="E2614" s="663" t="s">
        <v>145</v>
      </c>
      <c r="F2614" s="401"/>
      <c r="G2614" s="401"/>
    </row>
    <row r="2615" spans="1:7" ht="15">
      <c r="A2615" s="664">
        <v>92866</v>
      </c>
      <c r="B2615" s="663" t="s">
        <v>1558</v>
      </c>
      <c r="C2615" s="663" t="s">
        <v>58</v>
      </c>
      <c r="D2615" s="665" t="s">
        <v>8933</v>
      </c>
      <c r="E2615" s="663" t="s">
        <v>145</v>
      </c>
      <c r="F2615" s="401"/>
      <c r="G2615" s="401"/>
    </row>
    <row r="2616" spans="1:7" ht="15">
      <c r="A2616" s="664">
        <v>92867</v>
      </c>
      <c r="B2616" s="663" t="s">
        <v>1559</v>
      </c>
      <c r="C2616" s="663" t="s">
        <v>58</v>
      </c>
      <c r="D2616" s="665" t="s">
        <v>17612</v>
      </c>
      <c r="E2616" s="663" t="s">
        <v>145</v>
      </c>
      <c r="F2616" s="401"/>
      <c r="G2616" s="401"/>
    </row>
    <row r="2617" spans="1:7" ht="15">
      <c r="A2617" s="664">
        <v>92868</v>
      </c>
      <c r="B2617" s="663" t="s">
        <v>1560</v>
      </c>
      <c r="C2617" s="663" t="s">
        <v>58</v>
      </c>
      <c r="D2617" s="665" t="s">
        <v>8955</v>
      </c>
      <c r="E2617" s="663" t="s">
        <v>145</v>
      </c>
      <c r="F2617" s="401"/>
      <c r="G2617" s="401"/>
    </row>
    <row r="2618" spans="1:7" ht="15">
      <c r="A2618" s="664">
        <v>92869</v>
      </c>
      <c r="B2618" s="663" t="s">
        <v>1561</v>
      </c>
      <c r="C2618" s="663" t="s">
        <v>58</v>
      </c>
      <c r="D2618" s="665" t="s">
        <v>19939</v>
      </c>
      <c r="E2618" s="663" t="s">
        <v>145</v>
      </c>
      <c r="F2618" s="401"/>
      <c r="G2618" s="401"/>
    </row>
    <row r="2619" spans="1:7" ht="15">
      <c r="A2619" s="664">
        <v>92870</v>
      </c>
      <c r="B2619" s="663" t="s">
        <v>1562</v>
      </c>
      <c r="C2619" s="663" t="s">
        <v>58</v>
      </c>
      <c r="D2619" s="665" t="s">
        <v>19940</v>
      </c>
      <c r="E2619" s="663" t="s">
        <v>145</v>
      </c>
      <c r="F2619" s="401"/>
      <c r="G2619" s="401"/>
    </row>
    <row r="2620" spans="1:7" ht="15">
      <c r="A2620" s="664">
        <v>92871</v>
      </c>
      <c r="B2620" s="663" t="s">
        <v>1563</v>
      </c>
      <c r="C2620" s="663" t="s">
        <v>58</v>
      </c>
      <c r="D2620" s="665" t="s">
        <v>12898</v>
      </c>
      <c r="E2620" s="663" t="s">
        <v>145</v>
      </c>
      <c r="F2620" s="401"/>
      <c r="G2620" s="401"/>
    </row>
    <row r="2621" spans="1:7" ht="15">
      <c r="A2621" s="664">
        <v>92872</v>
      </c>
      <c r="B2621" s="663" t="s">
        <v>1564</v>
      </c>
      <c r="C2621" s="663" t="s">
        <v>58</v>
      </c>
      <c r="D2621" s="665" t="s">
        <v>14669</v>
      </c>
      <c r="E2621" s="663" t="s">
        <v>145</v>
      </c>
      <c r="F2621" s="401"/>
      <c r="G2621" s="401"/>
    </row>
    <row r="2622" spans="1:7" ht="15">
      <c r="A2622" s="664">
        <v>95777</v>
      </c>
      <c r="B2622" s="663" t="s">
        <v>1565</v>
      </c>
      <c r="C2622" s="663" t="s">
        <v>58</v>
      </c>
      <c r="D2622" s="665" t="s">
        <v>14081</v>
      </c>
      <c r="E2622" s="663" t="s">
        <v>145</v>
      </c>
      <c r="F2622" s="401"/>
      <c r="G2622" s="401"/>
    </row>
    <row r="2623" spans="1:7" ht="15">
      <c r="A2623" s="664">
        <v>95778</v>
      </c>
      <c r="B2623" s="663" t="s">
        <v>183</v>
      </c>
      <c r="C2623" s="663" t="s">
        <v>58</v>
      </c>
      <c r="D2623" s="665" t="s">
        <v>15372</v>
      </c>
      <c r="E2623" s="663" t="s">
        <v>145</v>
      </c>
      <c r="F2623" s="401"/>
      <c r="G2623" s="401"/>
    </row>
    <row r="2624" spans="1:7" ht="15">
      <c r="A2624" s="664">
        <v>95779</v>
      </c>
      <c r="B2624" s="663" t="s">
        <v>185</v>
      </c>
      <c r="C2624" s="663" t="s">
        <v>58</v>
      </c>
      <c r="D2624" s="665" t="s">
        <v>9051</v>
      </c>
      <c r="E2624" s="663" t="s">
        <v>145</v>
      </c>
      <c r="F2624" s="401"/>
      <c r="G2624" s="401"/>
    </row>
    <row r="2625" spans="1:7" ht="15">
      <c r="A2625" s="664">
        <v>95780</v>
      </c>
      <c r="B2625" s="663" t="s">
        <v>1566</v>
      </c>
      <c r="C2625" s="663" t="s">
        <v>58</v>
      </c>
      <c r="D2625" s="665" t="s">
        <v>15818</v>
      </c>
      <c r="E2625" s="663" t="s">
        <v>145</v>
      </c>
      <c r="F2625" s="401"/>
      <c r="G2625" s="401"/>
    </row>
    <row r="2626" spans="1:7" ht="15">
      <c r="A2626" s="664">
        <v>95781</v>
      </c>
      <c r="B2626" s="663" t="s">
        <v>188</v>
      </c>
      <c r="C2626" s="663" t="s">
        <v>58</v>
      </c>
      <c r="D2626" s="665" t="s">
        <v>9162</v>
      </c>
      <c r="E2626" s="663" t="s">
        <v>145</v>
      </c>
      <c r="F2626" s="401"/>
      <c r="G2626" s="401"/>
    </row>
    <row r="2627" spans="1:7" ht="15">
      <c r="A2627" s="664">
        <v>95782</v>
      </c>
      <c r="B2627" s="663" t="s">
        <v>1567</v>
      </c>
      <c r="C2627" s="663" t="s">
        <v>58</v>
      </c>
      <c r="D2627" s="665" t="s">
        <v>19941</v>
      </c>
      <c r="E2627" s="663" t="s">
        <v>145</v>
      </c>
      <c r="F2627" s="401"/>
      <c r="G2627" s="401"/>
    </row>
    <row r="2628" spans="1:7" ht="15">
      <c r="A2628" s="664">
        <v>95785</v>
      </c>
      <c r="B2628" s="663" t="s">
        <v>1568</v>
      </c>
      <c r="C2628" s="663" t="s">
        <v>58</v>
      </c>
      <c r="D2628" s="665" t="s">
        <v>19942</v>
      </c>
      <c r="E2628" s="663" t="s">
        <v>145</v>
      </c>
      <c r="F2628" s="401"/>
      <c r="G2628" s="401"/>
    </row>
    <row r="2629" spans="1:7" ht="15">
      <c r="A2629" s="664">
        <v>95787</v>
      </c>
      <c r="B2629" s="663" t="s">
        <v>186</v>
      </c>
      <c r="C2629" s="663" t="s">
        <v>58</v>
      </c>
      <c r="D2629" s="665" t="s">
        <v>12809</v>
      </c>
      <c r="E2629" s="663" t="s">
        <v>145</v>
      </c>
      <c r="F2629" s="401"/>
      <c r="G2629" s="401"/>
    </row>
    <row r="2630" spans="1:7" ht="15">
      <c r="A2630" s="664">
        <v>95789</v>
      </c>
      <c r="B2630" s="663" t="s">
        <v>1569</v>
      </c>
      <c r="C2630" s="663" t="s">
        <v>58</v>
      </c>
      <c r="D2630" s="665" t="s">
        <v>19943</v>
      </c>
      <c r="E2630" s="663" t="s">
        <v>145</v>
      </c>
      <c r="F2630" s="401"/>
      <c r="G2630" s="401"/>
    </row>
    <row r="2631" spans="1:7" ht="15">
      <c r="A2631" s="664">
        <v>95791</v>
      </c>
      <c r="B2631" s="663" t="s">
        <v>1570</v>
      </c>
      <c r="C2631" s="663" t="s">
        <v>58</v>
      </c>
      <c r="D2631" s="665" t="s">
        <v>19944</v>
      </c>
      <c r="E2631" s="663" t="s">
        <v>145</v>
      </c>
      <c r="F2631" s="401"/>
      <c r="G2631" s="401"/>
    </row>
    <row r="2632" spans="1:7" ht="15">
      <c r="A2632" s="664">
        <v>95795</v>
      </c>
      <c r="B2632" s="663" t="s">
        <v>184</v>
      </c>
      <c r="C2632" s="663" t="s">
        <v>58</v>
      </c>
      <c r="D2632" s="665" t="s">
        <v>19945</v>
      </c>
      <c r="E2632" s="663" t="s">
        <v>145</v>
      </c>
      <c r="F2632" s="401"/>
      <c r="G2632" s="401"/>
    </row>
    <row r="2633" spans="1:7" ht="15">
      <c r="A2633" s="664">
        <v>95796</v>
      </c>
      <c r="B2633" s="663" t="s">
        <v>187</v>
      </c>
      <c r="C2633" s="663" t="s">
        <v>58</v>
      </c>
      <c r="D2633" s="665" t="s">
        <v>14197</v>
      </c>
      <c r="E2633" s="663" t="s">
        <v>145</v>
      </c>
      <c r="F2633" s="401"/>
      <c r="G2633" s="401"/>
    </row>
    <row r="2634" spans="1:7" ht="15">
      <c r="A2634" s="664">
        <v>95797</v>
      </c>
      <c r="B2634" s="663" t="s">
        <v>1571</v>
      </c>
      <c r="C2634" s="663" t="s">
        <v>58</v>
      </c>
      <c r="D2634" s="665" t="s">
        <v>18886</v>
      </c>
      <c r="E2634" s="663" t="s">
        <v>145</v>
      </c>
      <c r="F2634" s="401"/>
      <c r="G2634" s="401"/>
    </row>
    <row r="2635" spans="1:7" ht="15">
      <c r="A2635" s="664">
        <v>95801</v>
      </c>
      <c r="B2635" s="663" t="s">
        <v>1572</v>
      </c>
      <c r="C2635" s="663" t="s">
        <v>58</v>
      </c>
      <c r="D2635" s="665" t="s">
        <v>16528</v>
      </c>
      <c r="E2635" s="663" t="s">
        <v>145</v>
      </c>
      <c r="F2635" s="401"/>
      <c r="G2635" s="401"/>
    </row>
    <row r="2636" spans="1:7" ht="15">
      <c r="A2636" s="664">
        <v>95802</v>
      </c>
      <c r="B2636" s="663" t="s">
        <v>1573</v>
      </c>
      <c r="C2636" s="663" t="s">
        <v>58</v>
      </c>
      <c r="D2636" s="665" t="s">
        <v>19842</v>
      </c>
      <c r="E2636" s="663" t="s">
        <v>145</v>
      </c>
      <c r="F2636" s="401"/>
      <c r="G2636" s="401"/>
    </row>
    <row r="2637" spans="1:7" ht="15">
      <c r="A2637" s="664">
        <v>95803</v>
      </c>
      <c r="B2637" s="663" t="s">
        <v>1574</v>
      </c>
      <c r="C2637" s="663" t="s">
        <v>58</v>
      </c>
      <c r="D2637" s="665" t="s">
        <v>16093</v>
      </c>
      <c r="E2637" s="663" t="s">
        <v>145</v>
      </c>
      <c r="F2637" s="401"/>
      <c r="G2637" s="401"/>
    </row>
    <row r="2638" spans="1:7" ht="15">
      <c r="A2638" s="664">
        <v>95804</v>
      </c>
      <c r="B2638" s="663" t="s">
        <v>1575</v>
      </c>
      <c r="C2638" s="663" t="s">
        <v>58</v>
      </c>
      <c r="D2638" s="665" t="s">
        <v>15809</v>
      </c>
      <c r="E2638" s="663" t="s">
        <v>145</v>
      </c>
      <c r="F2638" s="401"/>
      <c r="G2638" s="401"/>
    </row>
    <row r="2639" spans="1:7" ht="15">
      <c r="A2639" s="664">
        <v>95805</v>
      </c>
      <c r="B2639" s="663" t="s">
        <v>1576</v>
      </c>
      <c r="C2639" s="663" t="s">
        <v>58</v>
      </c>
      <c r="D2639" s="665" t="s">
        <v>15054</v>
      </c>
      <c r="E2639" s="663" t="s">
        <v>145</v>
      </c>
      <c r="F2639" s="401"/>
      <c r="G2639" s="401"/>
    </row>
    <row r="2640" spans="1:7" ht="15">
      <c r="A2640" s="664">
        <v>95806</v>
      </c>
      <c r="B2640" s="663" t="s">
        <v>1577</v>
      </c>
      <c r="C2640" s="663" t="s">
        <v>58</v>
      </c>
      <c r="D2640" s="665" t="s">
        <v>15718</v>
      </c>
      <c r="E2640" s="663" t="s">
        <v>145</v>
      </c>
      <c r="F2640" s="401"/>
      <c r="G2640" s="401"/>
    </row>
    <row r="2641" spans="1:7" ht="15">
      <c r="A2641" s="664">
        <v>95807</v>
      </c>
      <c r="B2641" s="663" t="s">
        <v>1578</v>
      </c>
      <c r="C2641" s="663" t="s">
        <v>58</v>
      </c>
      <c r="D2641" s="665" t="s">
        <v>19946</v>
      </c>
      <c r="E2641" s="663" t="s">
        <v>145</v>
      </c>
      <c r="F2641" s="401"/>
      <c r="G2641" s="401"/>
    </row>
    <row r="2642" spans="1:7" ht="15">
      <c r="A2642" s="664">
        <v>95808</v>
      </c>
      <c r="B2642" s="663" t="s">
        <v>1579</v>
      </c>
      <c r="C2642" s="663" t="s">
        <v>58</v>
      </c>
      <c r="D2642" s="665" t="s">
        <v>12380</v>
      </c>
      <c r="E2642" s="663" t="s">
        <v>145</v>
      </c>
      <c r="F2642" s="401"/>
      <c r="G2642" s="401"/>
    </row>
    <row r="2643" spans="1:7" ht="15">
      <c r="A2643" s="664">
        <v>95809</v>
      </c>
      <c r="B2643" s="663" t="s">
        <v>1580</v>
      </c>
      <c r="C2643" s="663" t="s">
        <v>58</v>
      </c>
      <c r="D2643" s="665" t="s">
        <v>14845</v>
      </c>
      <c r="E2643" s="663" t="s">
        <v>145</v>
      </c>
      <c r="F2643" s="401"/>
      <c r="G2643" s="401"/>
    </row>
    <row r="2644" spans="1:7" ht="15">
      <c r="A2644" s="664">
        <v>95810</v>
      </c>
      <c r="B2644" s="663" t="s">
        <v>1581</v>
      </c>
      <c r="C2644" s="663" t="s">
        <v>58</v>
      </c>
      <c r="D2644" s="665" t="s">
        <v>14990</v>
      </c>
      <c r="E2644" s="663" t="s">
        <v>145</v>
      </c>
      <c r="F2644" s="401"/>
      <c r="G2644" s="401"/>
    </row>
    <row r="2645" spans="1:7" ht="15">
      <c r="A2645" s="664">
        <v>95811</v>
      </c>
      <c r="B2645" s="663" t="s">
        <v>1582</v>
      </c>
      <c r="C2645" s="663" t="s">
        <v>58</v>
      </c>
      <c r="D2645" s="665" t="s">
        <v>19512</v>
      </c>
      <c r="E2645" s="663" t="s">
        <v>145</v>
      </c>
      <c r="F2645" s="401"/>
      <c r="G2645" s="401"/>
    </row>
    <row r="2646" spans="1:7" ht="15">
      <c r="A2646" s="664">
        <v>95812</v>
      </c>
      <c r="B2646" s="663" t="s">
        <v>1583</v>
      </c>
      <c r="C2646" s="663" t="s">
        <v>58</v>
      </c>
      <c r="D2646" s="665" t="s">
        <v>4220</v>
      </c>
      <c r="E2646" s="663" t="s">
        <v>145</v>
      </c>
      <c r="F2646" s="401"/>
      <c r="G2646" s="401"/>
    </row>
    <row r="2647" spans="1:7" ht="15">
      <c r="A2647" s="664">
        <v>95813</v>
      </c>
      <c r="B2647" s="663" t="s">
        <v>1584</v>
      </c>
      <c r="C2647" s="663" t="s">
        <v>58</v>
      </c>
      <c r="D2647" s="665" t="s">
        <v>14745</v>
      </c>
      <c r="E2647" s="663" t="s">
        <v>145</v>
      </c>
      <c r="F2647" s="401"/>
      <c r="G2647" s="401"/>
    </row>
    <row r="2648" spans="1:7" ht="15">
      <c r="A2648" s="664">
        <v>95814</v>
      </c>
      <c r="B2648" s="663" t="s">
        <v>1585</v>
      </c>
      <c r="C2648" s="663" t="s">
        <v>58</v>
      </c>
      <c r="D2648" s="665" t="s">
        <v>15180</v>
      </c>
      <c r="E2648" s="663" t="s">
        <v>145</v>
      </c>
      <c r="F2648" s="401"/>
      <c r="G2648" s="401"/>
    </row>
    <row r="2649" spans="1:7" ht="15">
      <c r="A2649" s="664">
        <v>95815</v>
      </c>
      <c r="B2649" s="663" t="s">
        <v>1586</v>
      </c>
      <c r="C2649" s="663" t="s">
        <v>58</v>
      </c>
      <c r="D2649" s="665" t="s">
        <v>15812</v>
      </c>
      <c r="E2649" s="663" t="s">
        <v>145</v>
      </c>
      <c r="F2649" s="401"/>
      <c r="G2649" s="401"/>
    </row>
    <row r="2650" spans="1:7" ht="15">
      <c r="A2650" s="664">
        <v>95816</v>
      </c>
      <c r="B2650" s="663" t="s">
        <v>1587</v>
      </c>
      <c r="C2650" s="663" t="s">
        <v>58</v>
      </c>
      <c r="D2650" s="665" t="s">
        <v>9186</v>
      </c>
      <c r="E2650" s="663" t="s">
        <v>145</v>
      </c>
      <c r="F2650" s="401"/>
      <c r="G2650" s="401"/>
    </row>
    <row r="2651" spans="1:7" ht="15">
      <c r="A2651" s="664">
        <v>95817</v>
      </c>
      <c r="B2651" s="663" t="s">
        <v>1588</v>
      </c>
      <c r="C2651" s="663" t="s">
        <v>58</v>
      </c>
      <c r="D2651" s="665" t="s">
        <v>19947</v>
      </c>
      <c r="E2651" s="663" t="s">
        <v>145</v>
      </c>
      <c r="F2651" s="401"/>
      <c r="G2651" s="401"/>
    </row>
    <row r="2652" spans="1:7" ht="15">
      <c r="A2652" s="664">
        <v>95818</v>
      </c>
      <c r="B2652" s="663" t="s">
        <v>1589</v>
      </c>
      <c r="C2652" s="663" t="s">
        <v>58</v>
      </c>
      <c r="D2652" s="665" t="s">
        <v>16955</v>
      </c>
      <c r="E2652" s="663" t="s">
        <v>145</v>
      </c>
      <c r="F2652" s="401"/>
      <c r="G2652" s="401"/>
    </row>
    <row r="2653" spans="1:7" ht="15">
      <c r="A2653" s="664">
        <v>97881</v>
      </c>
      <c r="B2653" s="663" t="s">
        <v>14811</v>
      </c>
      <c r="C2653" s="663" t="s">
        <v>58</v>
      </c>
      <c r="D2653" s="665" t="s">
        <v>15096</v>
      </c>
      <c r="E2653" s="663" t="s">
        <v>145</v>
      </c>
      <c r="F2653" s="401"/>
      <c r="G2653" s="401"/>
    </row>
    <row r="2654" spans="1:7" ht="15">
      <c r="A2654" s="664">
        <v>97882</v>
      </c>
      <c r="B2654" s="663" t="s">
        <v>14812</v>
      </c>
      <c r="C2654" s="663" t="s">
        <v>58</v>
      </c>
      <c r="D2654" s="665" t="s">
        <v>19948</v>
      </c>
      <c r="E2654" s="663" t="s">
        <v>145</v>
      </c>
      <c r="F2654" s="401"/>
      <c r="G2654" s="401"/>
    </row>
    <row r="2655" spans="1:7" ht="15">
      <c r="A2655" s="664">
        <v>97883</v>
      </c>
      <c r="B2655" s="663" t="s">
        <v>14813</v>
      </c>
      <c r="C2655" s="663" t="s">
        <v>58</v>
      </c>
      <c r="D2655" s="665" t="s">
        <v>19949</v>
      </c>
      <c r="E2655" s="663" t="s">
        <v>145</v>
      </c>
      <c r="F2655" s="401"/>
      <c r="G2655" s="401"/>
    </row>
    <row r="2656" spans="1:7" ht="15">
      <c r="A2656" s="664">
        <v>97884</v>
      </c>
      <c r="B2656" s="663" t="s">
        <v>14814</v>
      </c>
      <c r="C2656" s="663" t="s">
        <v>58</v>
      </c>
      <c r="D2656" s="665" t="s">
        <v>19950</v>
      </c>
      <c r="E2656" s="663" t="s">
        <v>145</v>
      </c>
      <c r="F2656" s="401"/>
      <c r="G2656" s="401"/>
    </row>
    <row r="2657" spans="1:7" ht="15">
      <c r="A2657" s="664">
        <v>97885</v>
      </c>
      <c r="B2657" s="663" t="s">
        <v>14815</v>
      </c>
      <c r="C2657" s="663" t="s">
        <v>58</v>
      </c>
      <c r="D2657" s="665" t="s">
        <v>19951</v>
      </c>
      <c r="E2657" s="663" t="s">
        <v>145</v>
      </c>
      <c r="F2657" s="401"/>
      <c r="G2657" s="401"/>
    </row>
    <row r="2658" spans="1:7" ht="15">
      <c r="A2658" s="664">
        <v>97886</v>
      </c>
      <c r="B2658" s="663" t="s">
        <v>14816</v>
      </c>
      <c r="C2658" s="663" t="s">
        <v>58</v>
      </c>
      <c r="D2658" s="665" t="s">
        <v>19952</v>
      </c>
      <c r="E2658" s="663" t="s">
        <v>145</v>
      </c>
      <c r="F2658" s="401"/>
      <c r="G2658" s="401"/>
    </row>
    <row r="2659" spans="1:7" ht="15">
      <c r="A2659" s="664">
        <v>97887</v>
      </c>
      <c r="B2659" s="663" t="s">
        <v>14818</v>
      </c>
      <c r="C2659" s="663" t="s">
        <v>58</v>
      </c>
      <c r="D2659" s="665" t="s">
        <v>19953</v>
      </c>
      <c r="E2659" s="663" t="s">
        <v>145</v>
      </c>
      <c r="F2659" s="401"/>
      <c r="G2659" s="401"/>
    </row>
    <row r="2660" spans="1:7" ht="15">
      <c r="A2660" s="664">
        <v>97888</v>
      </c>
      <c r="B2660" s="663" t="s">
        <v>14819</v>
      </c>
      <c r="C2660" s="663" t="s">
        <v>58</v>
      </c>
      <c r="D2660" s="665" t="s">
        <v>19954</v>
      </c>
      <c r="E2660" s="663" t="s">
        <v>145</v>
      </c>
      <c r="F2660" s="401"/>
      <c r="G2660" s="401"/>
    </row>
    <row r="2661" spans="1:7" ht="15">
      <c r="A2661" s="664">
        <v>97889</v>
      </c>
      <c r="B2661" s="663" t="s">
        <v>14820</v>
      </c>
      <c r="C2661" s="663" t="s">
        <v>58</v>
      </c>
      <c r="D2661" s="665" t="s">
        <v>19955</v>
      </c>
      <c r="E2661" s="663" t="s">
        <v>145</v>
      </c>
      <c r="F2661" s="401"/>
      <c r="G2661" s="401"/>
    </row>
    <row r="2662" spans="1:7" ht="15">
      <c r="A2662" s="664">
        <v>97890</v>
      </c>
      <c r="B2662" s="663" t="s">
        <v>14821</v>
      </c>
      <c r="C2662" s="663" t="s">
        <v>58</v>
      </c>
      <c r="D2662" s="665" t="s">
        <v>19956</v>
      </c>
      <c r="E2662" s="663" t="s">
        <v>145</v>
      </c>
      <c r="F2662" s="401"/>
      <c r="G2662" s="401"/>
    </row>
    <row r="2663" spans="1:7" ht="15">
      <c r="A2663" s="664">
        <v>97891</v>
      </c>
      <c r="B2663" s="663" t="s">
        <v>14822</v>
      </c>
      <c r="C2663" s="663" t="s">
        <v>58</v>
      </c>
      <c r="D2663" s="665" t="s">
        <v>19957</v>
      </c>
      <c r="E2663" s="663" t="s">
        <v>145</v>
      </c>
      <c r="F2663" s="401"/>
      <c r="G2663" s="401"/>
    </row>
    <row r="2664" spans="1:7" ht="15">
      <c r="A2664" s="664">
        <v>97892</v>
      </c>
      <c r="B2664" s="663" t="s">
        <v>14823</v>
      </c>
      <c r="C2664" s="663" t="s">
        <v>58</v>
      </c>
      <c r="D2664" s="665" t="s">
        <v>19958</v>
      </c>
      <c r="E2664" s="663" t="s">
        <v>145</v>
      </c>
      <c r="F2664" s="401"/>
      <c r="G2664" s="401"/>
    </row>
    <row r="2665" spans="1:7" ht="15">
      <c r="A2665" s="664">
        <v>97893</v>
      </c>
      <c r="B2665" s="663" t="s">
        <v>14824</v>
      </c>
      <c r="C2665" s="663" t="s">
        <v>58</v>
      </c>
      <c r="D2665" s="665" t="s">
        <v>19959</v>
      </c>
      <c r="E2665" s="663" t="s">
        <v>145</v>
      </c>
      <c r="F2665" s="401"/>
      <c r="G2665" s="401"/>
    </row>
    <row r="2666" spans="1:7" ht="15">
      <c r="A2666" s="664">
        <v>97894</v>
      </c>
      <c r="B2666" s="663" t="s">
        <v>14825</v>
      </c>
      <c r="C2666" s="663" t="s">
        <v>58</v>
      </c>
      <c r="D2666" s="665" t="s">
        <v>19960</v>
      </c>
      <c r="E2666" s="663" t="s">
        <v>145</v>
      </c>
      <c r="F2666" s="401"/>
      <c r="G2666" s="401"/>
    </row>
    <row r="2667" spans="1:7" ht="15">
      <c r="A2667" s="664">
        <v>93653</v>
      </c>
      <c r="B2667" s="663" t="s">
        <v>10895</v>
      </c>
      <c r="C2667" s="663" t="s">
        <v>58</v>
      </c>
      <c r="D2667" s="665" t="s">
        <v>6880</v>
      </c>
      <c r="E2667" s="663" t="s">
        <v>145</v>
      </c>
      <c r="F2667" s="401"/>
      <c r="G2667" s="401"/>
    </row>
    <row r="2668" spans="1:7" ht="15">
      <c r="A2668" s="664">
        <v>93654</v>
      </c>
      <c r="B2668" s="663" t="s">
        <v>10896</v>
      </c>
      <c r="C2668" s="663" t="s">
        <v>58</v>
      </c>
      <c r="D2668" s="665" t="s">
        <v>15005</v>
      </c>
      <c r="E2668" s="663" t="s">
        <v>145</v>
      </c>
      <c r="F2668" s="401"/>
      <c r="G2668" s="401"/>
    </row>
    <row r="2669" spans="1:7" ht="15">
      <c r="A2669" s="664">
        <v>93655</v>
      </c>
      <c r="B2669" s="663" t="s">
        <v>10897</v>
      </c>
      <c r="C2669" s="663" t="s">
        <v>58</v>
      </c>
      <c r="D2669" s="665" t="s">
        <v>12603</v>
      </c>
      <c r="E2669" s="663" t="s">
        <v>145</v>
      </c>
      <c r="F2669" s="401"/>
      <c r="G2669" s="401"/>
    </row>
    <row r="2670" spans="1:7" ht="15">
      <c r="A2670" s="664">
        <v>93656</v>
      </c>
      <c r="B2670" s="663" t="s">
        <v>10898</v>
      </c>
      <c r="C2670" s="663" t="s">
        <v>58</v>
      </c>
      <c r="D2670" s="665" t="s">
        <v>12603</v>
      </c>
      <c r="E2670" s="663" t="s">
        <v>145</v>
      </c>
      <c r="F2670" s="401"/>
      <c r="G2670" s="401"/>
    </row>
    <row r="2671" spans="1:7" ht="15">
      <c r="A2671" s="664">
        <v>93657</v>
      </c>
      <c r="B2671" s="663" t="s">
        <v>10899</v>
      </c>
      <c r="C2671" s="663" t="s">
        <v>58</v>
      </c>
      <c r="D2671" s="665" t="s">
        <v>12570</v>
      </c>
      <c r="E2671" s="663" t="s">
        <v>145</v>
      </c>
      <c r="F2671" s="401"/>
      <c r="G2671" s="401"/>
    </row>
    <row r="2672" spans="1:7" ht="15">
      <c r="A2672" s="664">
        <v>93658</v>
      </c>
      <c r="B2672" s="663" t="s">
        <v>10900</v>
      </c>
      <c r="C2672" s="663" t="s">
        <v>58</v>
      </c>
      <c r="D2672" s="665" t="s">
        <v>5735</v>
      </c>
      <c r="E2672" s="663" t="s">
        <v>145</v>
      </c>
      <c r="F2672" s="401"/>
      <c r="G2672" s="401"/>
    </row>
    <row r="2673" spans="1:7" ht="15">
      <c r="A2673" s="664">
        <v>93659</v>
      </c>
      <c r="B2673" s="663" t="s">
        <v>10901</v>
      </c>
      <c r="C2673" s="663" t="s">
        <v>58</v>
      </c>
      <c r="D2673" s="665" t="s">
        <v>18336</v>
      </c>
      <c r="E2673" s="663" t="s">
        <v>145</v>
      </c>
      <c r="F2673" s="401"/>
      <c r="G2673" s="401"/>
    </row>
    <row r="2674" spans="1:7" ht="15">
      <c r="A2674" s="664">
        <v>93660</v>
      </c>
      <c r="B2674" s="663" t="s">
        <v>10902</v>
      </c>
      <c r="C2674" s="663" t="s">
        <v>58</v>
      </c>
      <c r="D2674" s="665" t="s">
        <v>13409</v>
      </c>
      <c r="E2674" s="663" t="s">
        <v>145</v>
      </c>
      <c r="F2674" s="401"/>
      <c r="G2674" s="401"/>
    </row>
    <row r="2675" spans="1:7" ht="15">
      <c r="A2675" s="664">
        <v>93661</v>
      </c>
      <c r="B2675" s="663" t="s">
        <v>10903</v>
      </c>
      <c r="C2675" s="663" t="s">
        <v>58</v>
      </c>
      <c r="D2675" s="665" t="s">
        <v>12880</v>
      </c>
      <c r="E2675" s="663" t="s">
        <v>145</v>
      </c>
      <c r="F2675" s="401"/>
      <c r="G2675" s="401"/>
    </row>
    <row r="2676" spans="1:7" ht="15">
      <c r="A2676" s="664">
        <v>93662</v>
      </c>
      <c r="B2676" s="663" t="s">
        <v>10904</v>
      </c>
      <c r="C2676" s="663" t="s">
        <v>58</v>
      </c>
      <c r="D2676" s="665" t="s">
        <v>19961</v>
      </c>
      <c r="E2676" s="663" t="s">
        <v>145</v>
      </c>
      <c r="F2676" s="401"/>
      <c r="G2676" s="401"/>
    </row>
    <row r="2677" spans="1:7" ht="15">
      <c r="A2677" s="664">
        <v>93663</v>
      </c>
      <c r="B2677" s="663" t="s">
        <v>10905</v>
      </c>
      <c r="C2677" s="663" t="s">
        <v>58</v>
      </c>
      <c r="D2677" s="665" t="s">
        <v>19961</v>
      </c>
      <c r="E2677" s="663" t="s">
        <v>145</v>
      </c>
      <c r="F2677" s="401"/>
      <c r="G2677" s="401"/>
    </row>
    <row r="2678" spans="1:7" ht="15">
      <c r="A2678" s="664">
        <v>93664</v>
      </c>
      <c r="B2678" s="663" t="s">
        <v>10906</v>
      </c>
      <c r="C2678" s="663" t="s">
        <v>58</v>
      </c>
      <c r="D2678" s="665" t="s">
        <v>19962</v>
      </c>
      <c r="E2678" s="663" t="s">
        <v>145</v>
      </c>
      <c r="F2678" s="401"/>
      <c r="G2678" s="401"/>
    </row>
    <row r="2679" spans="1:7" ht="15">
      <c r="A2679" s="664">
        <v>93665</v>
      </c>
      <c r="B2679" s="663" t="s">
        <v>10907</v>
      </c>
      <c r="C2679" s="663" t="s">
        <v>58</v>
      </c>
      <c r="D2679" s="665" t="s">
        <v>15711</v>
      </c>
      <c r="E2679" s="663" t="s">
        <v>145</v>
      </c>
      <c r="F2679" s="401"/>
      <c r="G2679" s="401"/>
    </row>
    <row r="2680" spans="1:7" ht="15">
      <c r="A2680" s="664">
        <v>93666</v>
      </c>
      <c r="B2680" s="663" t="s">
        <v>10908</v>
      </c>
      <c r="C2680" s="663" t="s">
        <v>58</v>
      </c>
      <c r="D2680" s="665" t="s">
        <v>19620</v>
      </c>
      <c r="E2680" s="663" t="s">
        <v>145</v>
      </c>
      <c r="F2680" s="401"/>
      <c r="G2680" s="401"/>
    </row>
    <row r="2681" spans="1:7" ht="15">
      <c r="A2681" s="664">
        <v>93667</v>
      </c>
      <c r="B2681" s="663" t="s">
        <v>10909</v>
      </c>
      <c r="C2681" s="663" t="s">
        <v>58</v>
      </c>
      <c r="D2681" s="665" t="s">
        <v>19963</v>
      </c>
      <c r="E2681" s="663" t="s">
        <v>145</v>
      </c>
      <c r="F2681" s="401"/>
      <c r="G2681" s="401"/>
    </row>
    <row r="2682" spans="1:7" ht="15">
      <c r="A2682" s="664">
        <v>93668</v>
      </c>
      <c r="B2682" s="663" t="s">
        <v>10910</v>
      </c>
      <c r="C2682" s="663" t="s">
        <v>58</v>
      </c>
      <c r="D2682" s="665" t="s">
        <v>19964</v>
      </c>
      <c r="E2682" s="663" t="s">
        <v>145</v>
      </c>
      <c r="F2682" s="401"/>
      <c r="G2682" s="401"/>
    </row>
    <row r="2683" spans="1:7" ht="15">
      <c r="A2683" s="664">
        <v>93669</v>
      </c>
      <c r="B2683" s="663" t="s">
        <v>10911</v>
      </c>
      <c r="C2683" s="663" t="s">
        <v>58</v>
      </c>
      <c r="D2683" s="665" t="s">
        <v>19965</v>
      </c>
      <c r="E2683" s="663" t="s">
        <v>145</v>
      </c>
      <c r="F2683" s="401"/>
      <c r="G2683" s="401"/>
    </row>
    <row r="2684" spans="1:7" ht="15">
      <c r="A2684" s="664">
        <v>93670</v>
      </c>
      <c r="B2684" s="663" t="s">
        <v>10912</v>
      </c>
      <c r="C2684" s="663" t="s">
        <v>58</v>
      </c>
      <c r="D2684" s="665" t="s">
        <v>19965</v>
      </c>
      <c r="E2684" s="663" t="s">
        <v>145</v>
      </c>
      <c r="F2684" s="401"/>
      <c r="G2684" s="401"/>
    </row>
    <row r="2685" spans="1:7" ht="15">
      <c r="A2685" s="664">
        <v>93671</v>
      </c>
      <c r="B2685" s="663" t="s">
        <v>10913</v>
      </c>
      <c r="C2685" s="663" t="s">
        <v>58</v>
      </c>
      <c r="D2685" s="665" t="s">
        <v>19966</v>
      </c>
      <c r="E2685" s="663" t="s">
        <v>145</v>
      </c>
      <c r="F2685" s="401"/>
      <c r="G2685" s="401"/>
    </row>
    <row r="2686" spans="1:7" ht="15">
      <c r="A2686" s="664">
        <v>93672</v>
      </c>
      <c r="B2686" s="663" t="s">
        <v>10914</v>
      </c>
      <c r="C2686" s="663" t="s">
        <v>58</v>
      </c>
      <c r="D2686" s="665" t="s">
        <v>19967</v>
      </c>
      <c r="E2686" s="663" t="s">
        <v>145</v>
      </c>
      <c r="F2686" s="401"/>
      <c r="G2686" s="401"/>
    </row>
    <row r="2687" spans="1:7" ht="15">
      <c r="A2687" s="664">
        <v>93673</v>
      </c>
      <c r="B2687" s="663" t="s">
        <v>10915</v>
      </c>
      <c r="C2687" s="663" t="s">
        <v>58</v>
      </c>
      <c r="D2687" s="665" t="s">
        <v>15177</v>
      </c>
      <c r="E2687" s="663" t="s">
        <v>145</v>
      </c>
      <c r="F2687" s="401"/>
      <c r="G2687" s="401"/>
    </row>
    <row r="2688" spans="1:7" ht="15">
      <c r="A2688" s="664">
        <v>97359</v>
      </c>
      <c r="B2688" s="663" t="s">
        <v>10916</v>
      </c>
      <c r="C2688" s="663" t="s">
        <v>58</v>
      </c>
      <c r="D2688" s="665" t="s">
        <v>19968</v>
      </c>
      <c r="E2688" s="663" t="s">
        <v>145</v>
      </c>
      <c r="F2688" s="401"/>
      <c r="G2688" s="401"/>
    </row>
    <row r="2689" spans="1:7" ht="15">
      <c r="A2689" s="664">
        <v>97360</v>
      </c>
      <c r="B2689" s="663" t="s">
        <v>10917</v>
      </c>
      <c r="C2689" s="663" t="s">
        <v>58</v>
      </c>
      <c r="D2689" s="665" t="s">
        <v>19969</v>
      </c>
      <c r="E2689" s="663" t="s">
        <v>145</v>
      </c>
      <c r="F2689" s="401"/>
      <c r="G2689" s="401"/>
    </row>
    <row r="2690" spans="1:7" ht="15">
      <c r="A2690" s="664">
        <v>97361</v>
      </c>
      <c r="B2690" s="663" t="s">
        <v>10918</v>
      </c>
      <c r="C2690" s="663" t="s">
        <v>58</v>
      </c>
      <c r="D2690" s="665" t="s">
        <v>19970</v>
      </c>
      <c r="E2690" s="663" t="s">
        <v>145</v>
      </c>
      <c r="F2690" s="401"/>
      <c r="G2690" s="401"/>
    </row>
    <row r="2691" spans="1:7" ht="15">
      <c r="A2691" s="664">
        <v>97362</v>
      </c>
      <c r="B2691" s="663" t="s">
        <v>10919</v>
      </c>
      <c r="C2691" s="663" t="s">
        <v>58</v>
      </c>
      <c r="D2691" s="665" t="s">
        <v>19971</v>
      </c>
      <c r="E2691" s="663" t="s">
        <v>145</v>
      </c>
      <c r="F2691" s="401"/>
      <c r="G2691" s="401"/>
    </row>
    <row r="2692" spans="1:7" ht="15">
      <c r="A2692" s="664">
        <v>101875</v>
      </c>
      <c r="B2692" s="663" t="s">
        <v>10920</v>
      </c>
      <c r="C2692" s="663" t="s">
        <v>58</v>
      </c>
      <c r="D2692" s="665" t="s">
        <v>19972</v>
      </c>
      <c r="E2692" s="663" t="s">
        <v>145</v>
      </c>
      <c r="F2692" s="401"/>
      <c r="G2692" s="401"/>
    </row>
    <row r="2693" spans="1:7" ht="15">
      <c r="A2693" s="664">
        <v>101876</v>
      </c>
      <c r="B2693" s="663" t="s">
        <v>10921</v>
      </c>
      <c r="C2693" s="663" t="s">
        <v>58</v>
      </c>
      <c r="D2693" s="665" t="s">
        <v>19973</v>
      </c>
      <c r="E2693" s="663" t="s">
        <v>145</v>
      </c>
      <c r="F2693" s="401"/>
      <c r="G2693" s="401"/>
    </row>
    <row r="2694" spans="1:7" ht="15">
      <c r="A2694" s="664">
        <v>101877</v>
      </c>
      <c r="B2694" s="663" t="s">
        <v>10922</v>
      </c>
      <c r="C2694" s="663" t="s">
        <v>58</v>
      </c>
      <c r="D2694" s="665" t="s">
        <v>19974</v>
      </c>
      <c r="E2694" s="663" t="s">
        <v>145</v>
      </c>
      <c r="F2694" s="401"/>
      <c r="G2694" s="401"/>
    </row>
    <row r="2695" spans="1:7" ht="15">
      <c r="A2695" s="664">
        <v>101878</v>
      </c>
      <c r="B2695" s="663" t="s">
        <v>10923</v>
      </c>
      <c r="C2695" s="663" t="s">
        <v>58</v>
      </c>
      <c r="D2695" s="665" t="s">
        <v>19975</v>
      </c>
      <c r="E2695" s="663" t="s">
        <v>145</v>
      </c>
      <c r="F2695" s="401"/>
      <c r="G2695" s="401"/>
    </row>
    <row r="2696" spans="1:7" ht="15">
      <c r="A2696" s="664">
        <v>101879</v>
      </c>
      <c r="B2696" s="663" t="s">
        <v>10924</v>
      </c>
      <c r="C2696" s="663" t="s">
        <v>58</v>
      </c>
      <c r="D2696" s="665" t="s">
        <v>19976</v>
      </c>
      <c r="E2696" s="663" t="s">
        <v>145</v>
      </c>
      <c r="F2696" s="401"/>
      <c r="G2696" s="401"/>
    </row>
    <row r="2697" spans="1:7" ht="15">
      <c r="A2697" s="664">
        <v>101880</v>
      </c>
      <c r="B2697" s="663" t="s">
        <v>10925</v>
      </c>
      <c r="C2697" s="663" t="s">
        <v>58</v>
      </c>
      <c r="D2697" s="665" t="s">
        <v>19977</v>
      </c>
      <c r="E2697" s="663" t="s">
        <v>145</v>
      </c>
      <c r="F2697" s="401"/>
      <c r="G2697" s="401"/>
    </row>
    <row r="2698" spans="1:7" ht="15">
      <c r="A2698" s="664">
        <v>101881</v>
      </c>
      <c r="B2698" s="663" t="s">
        <v>10926</v>
      </c>
      <c r="C2698" s="663" t="s">
        <v>58</v>
      </c>
      <c r="D2698" s="665" t="s">
        <v>19978</v>
      </c>
      <c r="E2698" s="663" t="s">
        <v>145</v>
      </c>
      <c r="F2698" s="401"/>
      <c r="G2698" s="401"/>
    </row>
    <row r="2699" spans="1:7" ht="15">
      <c r="A2699" s="664">
        <v>101882</v>
      </c>
      <c r="B2699" s="663" t="s">
        <v>10927</v>
      </c>
      <c r="C2699" s="663" t="s">
        <v>58</v>
      </c>
      <c r="D2699" s="665" t="s">
        <v>19979</v>
      </c>
      <c r="E2699" s="663" t="s">
        <v>145</v>
      </c>
      <c r="F2699" s="401"/>
      <c r="G2699" s="401"/>
    </row>
    <row r="2700" spans="1:7" ht="15">
      <c r="A2700" s="664">
        <v>101883</v>
      </c>
      <c r="B2700" s="663" t="s">
        <v>10928</v>
      </c>
      <c r="C2700" s="663" t="s">
        <v>58</v>
      </c>
      <c r="D2700" s="665" t="s">
        <v>19980</v>
      </c>
      <c r="E2700" s="663" t="s">
        <v>145</v>
      </c>
      <c r="F2700" s="401"/>
      <c r="G2700" s="401"/>
    </row>
    <row r="2701" spans="1:7" ht="15">
      <c r="A2701" s="664">
        <v>101890</v>
      </c>
      <c r="B2701" s="663" t="s">
        <v>10929</v>
      </c>
      <c r="C2701" s="663" t="s">
        <v>58</v>
      </c>
      <c r="D2701" s="665" t="s">
        <v>19981</v>
      </c>
      <c r="E2701" s="663" t="s">
        <v>145</v>
      </c>
      <c r="F2701" s="401"/>
      <c r="G2701" s="401"/>
    </row>
    <row r="2702" spans="1:7" ht="15">
      <c r="A2702" s="664">
        <v>101891</v>
      </c>
      <c r="B2702" s="663" t="s">
        <v>10930</v>
      </c>
      <c r="C2702" s="663" t="s">
        <v>58</v>
      </c>
      <c r="D2702" s="665" t="s">
        <v>12700</v>
      </c>
      <c r="E2702" s="663" t="s">
        <v>145</v>
      </c>
      <c r="F2702" s="401"/>
      <c r="G2702" s="401"/>
    </row>
    <row r="2703" spans="1:7" ht="15">
      <c r="A2703" s="664">
        <v>101892</v>
      </c>
      <c r="B2703" s="663" t="s">
        <v>10931</v>
      </c>
      <c r="C2703" s="663" t="s">
        <v>58</v>
      </c>
      <c r="D2703" s="665" t="s">
        <v>19982</v>
      </c>
      <c r="E2703" s="663" t="s">
        <v>145</v>
      </c>
      <c r="F2703" s="401"/>
      <c r="G2703" s="401"/>
    </row>
    <row r="2704" spans="1:7" ht="15">
      <c r="A2704" s="664">
        <v>101893</v>
      </c>
      <c r="B2704" s="663" t="s">
        <v>10932</v>
      </c>
      <c r="C2704" s="663" t="s">
        <v>58</v>
      </c>
      <c r="D2704" s="665" t="s">
        <v>19983</v>
      </c>
      <c r="E2704" s="663" t="s">
        <v>145</v>
      </c>
      <c r="F2704" s="401"/>
      <c r="G2704" s="401"/>
    </row>
    <row r="2705" spans="1:7" ht="15">
      <c r="A2705" s="664">
        <v>101894</v>
      </c>
      <c r="B2705" s="663" t="s">
        <v>10933</v>
      </c>
      <c r="C2705" s="663" t="s">
        <v>58</v>
      </c>
      <c r="D2705" s="665" t="s">
        <v>19984</v>
      </c>
      <c r="E2705" s="663" t="s">
        <v>145</v>
      </c>
      <c r="F2705" s="401"/>
      <c r="G2705" s="401"/>
    </row>
    <row r="2706" spans="1:7" ht="15">
      <c r="A2706" s="664">
        <v>101895</v>
      </c>
      <c r="B2706" s="663" t="s">
        <v>10934</v>
      </c>
      <c r="C2706" s="663" t="s">
        <v>58</v>
      </c>
      <c r="D2706" s="665" t="s">
        <v>19985</v>
      </c>
      <c r="E2706" s="663" t="s">
        <v>145</v>
      </c>
      <c r="F2706" s="401"/>
      <c r="G2706" s="401"/>
    </row>
    <row r="2707" spans="1:7" ht="15">
      <c r="A2707" s="664">
        <v>101896</v>
      </c>
      <c r="B2707" s="663" t="s">
        <v>10935</v>
      </c>
      <c r="C2707" s="663" t="s">
        <v>58</v>
      </c>
      <c r="D2707" s="665" t="s">
        <v>19986</v>
      </c>
      <c r="E2707" s="663" t="s">
        <v>145</v>
      </c>
      <c r="F2707" s="401"/>
      <c r="G2707" s="401"/>
    </row>
    <row r="2708" spans="1:7" ht="15">
      <c r="A2708" s="664">
        <v>101897</v>
      </c>
      <c r="B2708" s="663" t="s">
        <v>10936</v>
      </c>
      <c r="C2708" s="663" t="s">
        <v>58</v>
      </c>
      <c r="D2708" s="665" t="s">
        <v>19987</v>
      </c>
      <c r="E2708" s="663" t="s">
        <v>145</v>
      </c>
      <c r="F2708" s="401"/>
      <c r="G2708" s="401"/>
    </row>
    <row r="2709" spans="1:7" ht="15">
      <c r="A2709" s="664">
        <v>101898</v>
      </c>
      <c r="B2709" s="663" t="s">
        <v>10937</v>
      </c>
      <c r="C2709" s="663" t="s">
        <v>58</v>
      </c>
      <c r="D2709" s="665" t="s">
        <v>19988</v>
      </c>
      <c r="E2709" s="663" t="s">
        <v>145</v>
      </c>
      <c r="F2709" s="401"/>
      <c r="G2709" s="401"/>
    </row>
    <row r="2710" spans="1:7" ht="15">
      <c r="A2710" s="664">
        <v>101899</v>
      </c>
      <c r="B2710" s="663" t="s">
        <v>10938</v>
      </c>
      <c r="C2710" s="663" t="s">
        <v>58</v>
      </c>
      <c r="D2710" s="665" t="s">
        <v>19989</v>
      </c>
      <c r="E2710" s="663" t="s">
        <v>145</v>
      </c>
      <c r="F2710" s="401"/>
      <c r="G2710" s="401"/>
    </row>
    <row r="2711" spans="1:7" ht="15">
      <c r="A2711" s="664">
        <v>101900</v>
      </c>
      <c r="B2711" s="663" t="s">
        <v>10939</v>
      </c>
      <c r="C2711" s="663" t="s">
        <v>58</v>
      </c>
      <c r="D2711" s="665" t="s">
        <v>19990</v>
      </c>
      <c r="E2711" s="663" t="s">
        <v>145</v>
      </c>
      <c r="F2711" s="401"/>
      <c r="G2711" s="401"/>
    </row>
    <row r="2712" spans="1:7" ht="15">
      <c r="A2712" s="664">
        <v>101901</v>
      </c>
      <c r="B2712" s="663" t="s">
        <v>10940</v>
      </c>
      <c r="C2712" s="663" t="s">
        <v>58</v>
      </c>
      <c r="D2712" s="665" t="s">
        <v>14930</v>
      </c>
      <c r="E2712" s="663" t="s">
        <v>145</v>
      </c>
      <c r="F2712" s="401"/>
      <c r="G2712" s="401"/>
    </row>
    <row r="2713" spans="1:7" ht="15">
      <c r="A2713" s="664">
        <v>101902</v>
      </c>
      <c r="B2713" s="663" t="s">
        <v>10941</v>
      </c>
      <c r="C2713" s="663" t="s">
        <v>58</v>
      </c>
      <c r="D2713" s="665" t="s">
        <v>19991</v>
      </c>
      <c r="E2713" s="663" t="s">
        <v>145</v>
      </c>
      <c r="F2713" s="401"/>
      <c r="G2713" s="401"/>
    </row>
    <row r="2714" spans="1:7" ht="15">
      <c r="A2714" s="664">
        <v>101903</v>
      </c>
      <c r="B2714" s="663" t="s">
        <v>10942</v>
      </c>
      <c r="C2714" s="663" t="s">
        <v>58</v>
      </c>
      <c r="D2714" s="665" t="s">
        <v>17874</v>
      </c>
      <c r="E2714" s="663" t="s">
        <v>145</v>
      </c>
      <c r="F2714" s="401"/>
      <c r="G2714" s="401"/>
    </row>
    <row r="2715" spans="1:7" ht="15">
      <c r="A2715" s="664">
        <v>101904</v>
      </c>
      <c r="B2715" s="663" t="s">
        <v>10943</v>
      </c>
      <c r="C2715" s="663" t="s">
        <v>58</v>
      </c>
      <c r="D2715" s="665" t="s">
        <v>19992</v>
      </c>
      <c r="E2715" s="663" t="s">
        <v>145</v>
      </c>
      <c r="F2715" s="401"/>
      <c r="G2715" s="401"/>
    </row>
    <row r="2716" spans="1:7" ht="15">
      <c r="A2716" s="664">
        <v>101938</v>
      </c>
      <c r="B2716" s="663" t="s">
        <v>14832</v>
      </c>
      <c r="C2716" s="663" t="s">
        <v>58</v>
      </c>
      <c r="D2716" s="665" t="s">
        <v>19993</v>
      </c>
      <c r="E2716" s="663" t="s">
        <v>145</v>
      </c>
      <c r="F2716" s="401"/>
      <c r="G2716" s="401"/>
    </row>
    <row r="2717" spans="1:7" ht="15">
      <c r="A2717" s="664">
        <v>101946</v>
      </c>
      <c r="B2717" s="663" t="s">
        <v>14833</v>
      </c>
      <c r="C2717" s="663" t="s">
        <v>58</v>
      </c>
      <c r="D2717" s="665" t="s">
        <v>19994</v>
      </c>
      <c r="E2717" s="663" t="s">
        <v>145</v>
      </c>
      <c r="F2717" s="401"/>
      <c r="G2717" s="401"/>
    </row>
    <row r="2718" spans="1:7" ht="15">
      <c r="A2718" s="664">
        <v>91945</v>
      </c>
      <c r="B2718" s="663" t="s">
        <v>1591</v>
      </c>
      <c r="C2718" s="663" t="s">
        <v>58</v>
      </c>
      <c r="D2718" s="665" t="s">
        <v>14761</v>
      </c>
      <c r="E2718" s="663" t="s">
        <v>145</v>
      </c>
      <c r="F2718" s="401"/>
      <c r="G2718" s="401"/>
    </row>
    <row r="2719" spans="1:7" ht="15">
      <c r="A2719" s="664">
        <v>91946</v>
      </c>
      <c r="B2719" s="663" t="s">
        <v>1592</v>
      </c>
      <c r="C2719" s="663" t="s">
        <v>58</v>
      </c>
      <c r="D2719" s="665" t="s">
        <v>12367</v>
      </c>
      <c r="E2719" s="663" t="s">
        <v>145</v>
      </c>
      <c r="F2719" s="401"/>
      <c r="G2719" s="401"/>
    </row>
    <row r="2720" spans="1:7" ht="15">
      <c r="A2720" s="664">
        <v>91947</v>
      </c>
      <c r="B2720" s="663" t="s">
        <v>1593</v>
      </c>
      <c r="C2720" s="663" t="s">
        <v>58</v>
      </c>
      <c r="D2720" s="665" t="s">
        <v>8998</v>
      </c>
      <c r="E2720" s="663" t="s">
        <v>145</v>
      </c>
      <c r="F2720" s="401"/>
      <c r="G2720" s="401"/>
    </row>
    <row r="2721" spans="1:7" ht="15">
      <c r="A2721" s="664">
        <v>91949</v>
      </c>
      <c r="B2721" s="663" t="s">
        <v>1594</v>
      </c>
      <c r="C2721" s="663" t="s">
        <v>58</v>
      </c>
      <c r="D2721" s="665" t="s">
        <v>12758</v>
      </c>
      <c r="E2721" s="663" t="s">
        <v>145</v>
      </c>
      <c r="F2721" s="401"/>
      <c r="G2721" s="401"/>
    </row>
    <row r="2722" spans="1:7" ht="15">
      <c r="A2722" s="664">
        <v>91950</v>
      </c>
      <c r="B2722" s="663" t="s">
        <v>1595</v>
      </c>
      <c r="C2722" s="663" t="s">
        <v>58</v>
      </c>
      <c r="D2722" s="665" t="s">
        <v>9109</v>
      </c>
      <c r="E2722" s="663" t="s">
        <v>145</v>
      </c>
      <c r="F2722" s="401"/>
      <c r="G2722" s="401"/>
    </row>
    <row r="2723" spans="1:7" ht="15">
      <c r="A2723" s="664">
        <v>91951</v>
      </c>
      <c r="B2723" s="663" t="s">
        <v>1596</v>
      </c>
      <c r="C2723" s="663" t="s">
        <v>58</v>
      </c>
      <c r="D2723" s="665" t="s">
        <v>13025</v>
      </c>
      <c r="E2723" s="663" t="s">
        <v>145</v>
      </c>
      <c r="F2723" s="401"/>
      <c r="G2723" s="401"/>
    </row>
    <row r="2724" spans="1:7" ht="15">
      <c r="A2724" s="664">
        <v>91952</v>
      </c>
      <c r="B2724" s="663" t="s">
        <v>1597</v>
      </c>
      <c r="C2724" s="663" t="s">
        <v>58</v>
      </c>
      <c r="D2724" s="665" t="s">
        <v>19995</v>
      </c>
      <c r="E2724" s="663" t="s">
        <v>145</v>
      </c>
      <c r="F2724" s="401"/>
      <c r="G2724" s="401"/>
    </row>
    <row r="2725" spans="1:7" ht="15">
      <c r="A2725" s="664">
        <v>91953</v>
      </c>
      <c r="B2725" s="663" t="s">
        <v>61</v>
      </c>
      <c r="C2725" s="663" t="s">
        <v>58</v>
      </c>
      <c r="D2725" s="665" t="s">
        <v>16945</v>
      </c>
      <c r="E2725" s="663" t="s">
        <v>145</v>
      </c>
      <c r="F2725" s="401"/>
      <c r="G2725" s="401"/>
    </row>
    <row r="2726" spans="1:7" ht="15">
      <c r="A2726" s="664">
        <v>91954</v>
      </c>
      <c r="B2726" s="663" t="s">
        <v>1598</v>
      </c>
      <c r="C2726" s="663" t="s">
        <v>58</v>
      </c>
      <c r="D2726" s="665" t="s">
        <v>19996</v>
      </c>
      <c r="E2726" s="663" t="s">
        <v>145</v>
      </c>
      <c r="F2726" s="401"/>
      <c r="G2726" s="401"/>
    </row>
    <row r="2727" spans="1:7" ht="15">
      <c r="A2727" s="664">
        <v>91955</v>
      </c>
      <c r="B2727" s="663" t="s">
        <v>1599</v>
      </c>
      <c r="C2727" s="663" t="s">
        <v>58</v>
      </c>
      <c r="D2727" s="665" t="s">
        <v>19997</v>
      </c>
      <c r="E2727" s="663" t="s">
        <v>145</v>
      </c>
      <c r="F2727" s="401"/>
      <c r="G2727" s="401"/>
    </row>
    <row r="2728" spans="1:7" ht="15">
      <c r="A2728" s="664">
        <v>91956</v>
      </c>
      <c r="B2728" s="663" t="s">
        <v>1600</v>
      </c>
      <c r="C2728" s="663" t="s">
        <v>58</v>
      </c>
      <c r="D2728" s="665" t="s">
        <v>15153</v>
      </c>
      <c r="E2728" s="663" t="s">
        <v>145</v>
      </c>
      <c r="F2728" s="401"/>
      <c r="G2728" s="401"/>
    </row>
    <row r="2729" spans="1:7" ht="15">
      <c r="A2729" s="664">
        <v>91957</v>
      </c>
      <c r="B2729" s="663" t="s">
        <v>1601</v>
      </c>
      <c r="C2729" s="663" t="s">
        <v>58</v>
      </c>
      <c r="D2729" s="665" t="s">
        <v>12697</v>
      </c>
      <c r="E2729" s="663" t="s">
        <v>145</v>
      </c>
      <c r="F2729" s="401"/>
      <c r="G2729" s="401"/>
    </row>
    <row r="2730" spans="1:7" ht="15">
      <c r="A2730" s="664">
        <v>91958</v>
      </c>
      <c r="B2730" s="663" t="s">
        <v>1602</v>
      </c>
      <c r="C2730" s="663" t="s">
        <v>58</v>
      </c>
      <c r="D2730" s="665" t="s">
        <v>15194</v>
      </c>
      <c r="E2730" s="663" t="s">
        <v>145</v>
      </c>
      <c r="F2730" s="401"/>
      <c r="G2730" s="401"/>
    </row>
    <row r="2731" spans="1:7" ht="15">
      <c r="A2731" s="664">
        <v>91959</v>
      </c>
      <c r="B2731" s="663" t="s">
        <v>1603</v>
      </c>
      <c r="C2731" s="663" t="s">
        <v>58</v>
      </c>
      <c r="D2731" s="665" t="s">
        <v>14434</v>
      </c>
      <c r="E2731" s="663" t="s">
        <v>145</v>
      </c>
      <c r="F2731" s="401"/>
      <c r="G2731" s="401"/>
    </row>
    <row r="2732" spans="1:7" ht="15">
      <c r="A2732" s="664">
        <v>91960</v>
      </c>
      <c r="B2732" s="663" t="s">
        <v>1604</v>
      </c>
      <c r="C2732" s="663" t="s">
        <v>58</v>
      </c>
      <c r="D2732" s="665" t="s">
        <v>19998</v>
      </c>
      <c r="E2732" s="663" t="s">
        <v>145</v>
      </c>
      <c r="F2732" s="401"/>
      <c r="G2732" s="401"/>
    </row>
    <row r="2733" spans="1:7" ht="15">
      <c r="A2733" s="664">
        <v>91961</v>
      </c>
      <c r="B2733" s="663" t="s">
        <v>1605</v>
      </c>
      <c r="C2733" s="663" t="s">
        <v>58</v>
      </c>
      <c r="D2733" s="665" t="s">
        <v>14916</v>
      </c>
      <c r="E2733" s="663" t="s">
        <v>145</v>
      </c>
      <c r="F2733" s="401"/>
      <c r="G2733" s="401"/>
    </row>
    <row r="2734" spans="1:7" ht="15">
      <c r="A2734" s="664">
        <v>91962</v>
      </c>
      <c r="B2734" s="663" t="s">
        <v>1606</v>
      </c>
      <c r="C2734" s="663" t="s">
        <v>58</v>
      </c>
      <c r="D2734" s="665" t="s">
        <v>19999</v>
      </c>
      <c r="E2734" s="663" t="s">
        <v>145</v>
      </c>
      <c r="F2734" s="401"/>
      <c r="G2734" s="401"/>
    </row>
    <row r="2735" spans="1:7" ht="15">
      <c r="A2735" s="664">
        <v>91963</v>
      </c>
      <c r="B2735" s="663" t="s">
        <v>1607</v>
      </c>
      <c r="C2735" s="663" t="s">
        <v>58</v>
      </c>
      <c r="D2735" s="665" t="s">
        <v>18023</v>
      </c>
      <c r="E2735" s="663" t="s">
        <v>145</v>
      </c>
      <c r="F2735" s="401"/>
      <c r="G2735" s="401"/>
    </row>
    <row r="2736" spans="1:7" ht="15">
      <c r="A2736" s="664">
        <v>91964</v>
      </c>
      <c r="B2736" s="663" t="s">
        <v>1608</v>
      </c>
      <c r="C2736" s="663" t="s">
        <v>58</v>
      </c>
      <c r="D2736" s="665" t="s">
        <v>13957</v>
      </c>
      <c r="E2736" s="663" t="s">
        <v>145</v>
      </c>
      <c r="F2736" s="401"/>
      <c r="G2736" s="401"/>
    </row>
    <row r="2737" spans="1:7" ht="15">
      <c r="A2737" s="664">
        <v>91965</v>
      </c>
      <c r="B2737" s="663" t="s">
        <v>1609</v>
      </c>
      <c r="C2737" s="663" t="s">
        <v>58</v>
      </c>
      <c r="D2737" s="665" t="s">
        <v>20000</v>
      </c>
      <c r="E2737" s="663" t="s">
        <v>145</v>
      </c>
      <c r="F2737" s="401"/>
      <c r="G2737" s="401"/>
    </row>
    <row r="2738" spans="1:7" ht="15">
      <c r="A2738" s="664">
        <v>91966</v>
      </c>
      <c r="B2738" s="663" t="s">
        <v>1610</v>
      </c>
      <c r="C2738" s="663" t="s">
        <v>58</v>
      </c>
      <c r="D2738" s="665" t="s">
        <v>20001</v>
      </c>
      <c r="E2738" s="663" t="s">
        <v>145</v>
      </c>
      <c r="F2738" s="401"/>
      <c r="G2738" s="401"/>
    </row>
    <row r="2739" spans="1:7" ht="15">
      <c r="A2739" s="664">
        <v>91967</v>
      </c>
      <c r="B2739" s="663" t="s">
        <v>1611</v>
      </c>
      <c r="C2739" s="663" t="s">
        <v>58</v>
      </c>
      <c r="D2739" s="665" t="s">
        <v>14867</v>
      </c>
      <c r="E2739" s="663" t="s">
        <v>145</v>
      </c>
      <c r="F2739" s="401"/>
      <c r="G2739" s="401"/>
    </row>
    <row r="2740" spans="1:7" ht="15">
      <c r="A2740" s="664">
        <v>91968</v>
      </c>
      <c r="B2740" s="663" t="s">
        <v>1612</v>
      </c>
      <c r="C2740" s="663" t="s">
        <v>58</v>
      </c>
      <c r="D2740" s="665" t="s">
        <v>20002</v>
      </c>
      <c r="E2740" s="663" t="s">
        <v>145</v>
      </c>
      <c r="F2740" s="401"/>
      <c r="G2740" s="401"/>
    </row>
    <row r="2741" spans="1:7" ht="15">
      <c r="A2741" s="664">
        <v>91969</v>
      </c>
      <c r="B2741" s="663" t="s">
        <v>1613</v>
      </c>
      <c r="C2741" s="663" t="s">
        <v>58</v>
      </c>
      <c r="D2741" s="665" t="s">
        <v>20003</v>
      </c>
      <c r="E2741" s="663" t="s">
        <v>145</v>
      </c>
      <c r="F2741" s="401"/>
      <c r="G2741" s="401"/>
    </row>
    <row r="2742" spans="1:7" ht="15">
      <c r="A2742" s="664">
        <v>91970</v>
      </c>
      <c r="B2742" s="663" t="s">
        <v>1614</v>
      </c>
      <c r="C2742" s="663" t="s">
        <v>58</v>
      </c>
      <c r="D2742" s="665" t="s">
        <v>20004</v>
      </c>
      <c r="E2742" s="663" t="s">
        <v>145</v>
      </c>
      <c r="F2742" s="401"/>
      <c r="G2742" s="401"/>
    </row>
    <row r="2743" spans="1:7" ht="15">
      <c r="A2743" s="664">
        <v>91971</v>
      </c>
      <c r="B2743" s="663" t="s">
        <v>1615</v>
      </c>
      <c r="C2743" s="663" t="s">
        <v>58</v>
      </c>
      <c r="D2743" s="665" t="s">
        <v>20005</v>
      </c>
      <c r="E2743" s="663" t="s">
        <v>145</v>
      </c>
      <c r="F2743" s="401"/>
      <c r="G2743" s="401"/>
    </row>
    <row r="2744" spans="1:7" ht="15">
      <c r="A2744" s="664">
        <v>91972</v>
      </c>
      <c r="B2744" s="663" t="s">
        <v>1616</v>
      </c>
      <c r="C2744" s="663" t="s">
        <v>58</v>
      </c>
      <c r="D2744" s="665" t="s">
        <v>14555</v>
      </c>
      <c r="E2744" s="663" t="s">
        <v>145</v>
      </c>
      <c r="F2744" s="401"/>
      <c r="G2744" s="401"/>
    </row>
    <row r="2745" spans="1:7" ht="15">
      <c r="A2745" s="664">
        <v>91973</v>
      </c>
      <c r="B2745" s="663" t="s">
        <v>1617</v>
      </c>
      <c r="C2745" s="663" t="s">
        <v>58</v>
      </c>
      <c r="D2745" s="665" t="s">
        <v>20006</v>
      </c>
      <c r="E2745" s="663" t="s">
        <v>145</v>
      </c>
      <c r="F2745" s="401"/>
      <c r="G2745" s="401"/>
    </row>
    <row r="2746" spans="1:7" ht="15">
      <c r="A2746" s="664">
        <v>91974</v>
      </c>
      <c r="B2746" s="663" t="s">
        <v>1618</v>
      </c>
      <c r="C2746" s="663" t="s">
        <v>58</v>
      </c>
      <c r="D2746" s="665" t="s">
        <v>20007</v>
      </c>
      <c r="E2746" s="663" t="s">
        <v>145</v>
      </c>
      <c r="F2746" s="401"/>
      <c r="G2746" s="401"/>
    </row>
    <row r="2747" spans="1:7" ht="15">
      <c r="A2747" s="664">
        <v>91975</v>
      </c>
      <c r="B2747" s="663" t="s">
        <v>1619</v>
      </c>
      <c r="C2747" s="663" t="s">
        <v>58</v>
      </c>
      <c r="D2747" s="665" t="s">
        <v>20008</v>
      </c>
      <c r="E2747" s="663" t="s">
        <v>145</v>
      </c>
      <c r="F2747" s="401"/>
      <c r="G2747" s="401"/>
    </row>
    <row r="2748" spans="1:7" ht="15">
      <c r="A2748" s="664">
        <v>91976</v>
      </c>
      <c r="B2748" s="663" t="s">
        <v>1620</v>
      </c>
      <c r="C2748" s="663" t="s">
        <v>58</v>
      </c>
      <c r="D2748" s="665" t="s">
        <v>18683</v>
      </c>
      <c r="E2748" s="663" t="s">
        <v>145</v>
      </c>
      <c r="F2748" s="401"/>
      <c r="G2748" s="401"/>
    </row>
    <row r="2749" spans="1:7" ht="15">
      <c r="A2749" s="664">
        <v>91977</v>
      </c>
      <c r="B2749" s="663" t="s">
        <v>1621</v>
      </c>
      <c r="C2749" s="663" t="s">
        <v>58</v>
      </c>
      <c r="D2749" s="665" t="s">
        <v>20009</v>
      </c>
      <c r="E2749" s="663" t="s">
        <v>145</v>
      </c>
      <c r="F2749" s="401"/>
      <c r="G2749" s="401"/>
    </row>
    <row r="2750" spans="1:7" ht="15">
      <c r="A2750" s="664">
        <v>91978</v>
      </c>
      <c r="B2750" s="663" t="s">
        <v>3292</v>
      </c>
      <c r="C2750" s="663" t="s">
        <v>58</v>
      </c>
      <c r="D2750" s="665" t="s">
        <v>20010</v>
      </c>
      <c r="E2750" s="663" t="s">
        <v>145</v>
      </c>
      <c r="F2750" s="401"/>
      <c r="G2750" s="401"/>
    </row>
    <row r="2751" spans="1:7" ht="15">
      <c r="A2751" s="664">
        <v>91979</v>
      </c>
      <c r="B2751" s="663" t="s">
        <v>3293</v>
      </c>
      <c r="C2751" s="663" t="s">
        <v>58</v>
      </c>
      <c r="D2751" s="665" t="s">
        <v>13961</v>
      </c>
      <c r="E2751" s="663" t="s">
        <v>145</v>
      </c>
      <c r="F2751" s="401"/>
      <c r="G2751" s="401"/>
    </row>
    <row r="2752" spans="1:7" ht="15">
      <c r="A2752" s="664">
        <v>91980</v>
      </c>
      <c r="B2752" s="663" t="s">
        <v>3294</v>
      </c>
      <c r="C2752" s="663" t="s">
        <v>58</v>
      </c>
      <c r="D2752" s="665" t="s">
        <v>20011</v>
      </c>
      <c r="E2752" s="663" t="s">
        <v>145</v>
      </c>
      <c r="F2752" s="401"/>
      <c r="G2752" s="401"/>
    </row>
    <row r="2753" spans="1:7" ht="15">
      <c r="A2753" s="664">
        <v>91981</v>
      </c>
      <c r="B2753" s="663" t="s">
        <v>3295</v>
      </c>
      <c r="C2753" s="663" t="s">
        <v>58</v>
      </c>
      <c r="D2753" s="665" t="s">
        <v>20012</v>
      </c>
      <c r="E2753" s="663" t="s">
        <v>145</v>
      </c>
      <c r="F2753" s="401"/>
      <c r="G2753" s="401"/>
    </row>
    <row r="2754" spans="1:7" ht="15">
      <c r="A2754" s="664">
        <v>91982</v>
      </c>
      <c r="B2754" s="663" t="s">
        <v>3296</v>
      </c>
      <c r="C2754" s="663" t="s">
        <v>58</v>
      </c>
      <c r="D2754" s="665" t="s">
        <v>20013</v>
      </c>
      <c r="E2754" s="663" t="s">
        <v>145</v>
      </c>
      <c r="F2754" s="401"/>
      <c r="G2754" s="401"/>
    </row>
    <row r="2755" spans="1:7" ht="15">
      <c r="A2755" s="664">
        <v>91983</v>
      </c>
      <c r="B2755" s="663" t="s">
        <v>3297</v>
      </c>
      <c r="C2755" s="663" t="s">
        <v>58</v>
      </c>
      <c r="D2755" s="665" t="s">
        <v>20014</v>
      </c>
      <c r="E2755" s="663" t="s">
        <v>145</v>
      </c>
      <c r="F2755" s="401"/>
      <c r="G2755" s="401"/>
    </row>
    <row r="2756" spans="1:7" ht="15">
      <c r="A2756" s="664">
        <v>91984</v>
      </c>
      <c r="B2756" s="663" t="s">
        <v>3298</v>
      </c>
      <c r="C2756" s="663" t="s">
        <v>58</v>
      </c>
      <c r="D2756" s="665" t="s">
        <v>16141</v>
      </c>
      <c r="E2756" s="663" t="s">
        <v>145</v>
      </c>
      <c r="F2756" s="401"/>
      <c r="G2756" s="401"/>
    </row>
    <row r="2757" spans="1:7" ht="15">
      <c r="A2757" s="664">
        <v>91985</v>
      </c>
      <c r="B2757" s="663" t="s">
        <v>3299</v>
      </c>
      <c r="C2757" s="663" t="s">
        <v>58</v>
      </c>
      <c r="D2757" s="665" t="s">
        <v>20015</v>
      </c>
      <c r="E2757" s="663" t="s">
        <v>145</v>
      </c>
      <c r="F2757" s="401"/>
      <c r="G2757" s="401"/>
    </row>
    <row r="2758" spans="1:7" ht="15">
      <c r="A2758" s="664">
        <v>91986</v>
      </c>
      <c r="B2758" s="663" t="s">
        <v>3300</v>
      </c>
      <c r="C2758" s="663" t="s">
        <v>58</v>
      </c>
      <c r="D2758" s="665" t="s">
        <v>20016</v>
      </c>
      <c r="E2758" s="663" t="s">
        <v>145</v>
      </c>
      <c r="F2758" s="401"/>
      <c r="G2758" s="401"/>
    </row>
    <row r="2759" spans="1:7" ht="15">
      <c r="A2759" s="664">
        <v>91987</v>
      </c>
      <c r="B2759" s="663" t="s">
        <v>3301</v>
      </c>
      <c r="C2759" s="663" t="s">
        <v>58</v>
      </c>
      <c r="D2759" s="665" t="s">
        <v>12987</v>
      </c>
      <c r="E2759" s="663" t="s">
        <v>145</v>
      </c>
      <c r="F2759" s="401"/>
      <c r="G2759" s="401"/>
    </row>
    <row r="2760" spans="1:7" ht="15">
      <c r="A2760" s="664">
        <v>91988</v>
      </c>
      <c r="B2760" s="663" t="s">
        <v>3302</v>
      </c>
      <c r="C2760" s="663" t="s">
        <v>58</v>
      </c>
      <c r="D2760" s="665" t="s">
        <v>14189</v>
      </c>
      <c r="E2760" s="663" t="s">
        <v>145</v>
      </c>
      <c r="F2760" s="401"/>
      <c r="G2760" s="401"/>
    </row>
    <row r="2761" spans="1:7" ht="15">
      <c r="A2761" s="664">
        <v>91989</v>
      </c>
      <c r="B2761" s="663" t="s">
        <v>3303</v>
      </c>
      <c r="C2761" s="663" t="s">
        <v>58</v>
      </c>
      <c r="D2761" s="665" t="s">
        <v>20017</v>
      </c>
      <c r="E2761" s="663" t="s">
        <v>145</v>
      </c>
      <c r="F2761" s="401"/>
      <c r="G2761" s="401"/>
    </row>
    <row r="2762" spans="1:7" ht="15">
      <c r="A2762" s="664">
        <v>91990</v>
      </c>
      <c r="B2762" s="663" t="s">
        <v>1622</v>
      </c>
      <c r="C2762" s="663" t="s">
        <v>58</v>
      </c>
      <c r="D2762" s="665" t="s">
        <v>20018</v>
      </c>
      <c r="E2762" s="663" t="s">
        <v>145</v>
      </c>
      <c r="F2762" s="401"/>
      <c r="G2762" s="401"/>
    </row>
    <row r="2763" spans="1:7" ht="15">
      <c r="A2763" s="664">
        <v>91991</v>
      </c>
      <c r="B2763" s="663" t="s">
        <v>1623</v>
      </c>
      <c r="C2763" s="663" t="s">
        <v>58</v>
      </c>
      <c r="D2763" s="665" t="s">
        <v>20019</v>
      </c>
      <c r="E2763" s="663" t="s">
        <v>145</v>
      </c>
      <c r="F2763" s="401"/>
      <c r="G2763" s="401"/>
    </row>
    <row r="2764" spans="1:7" ht="15">
      <c r="A2764" s="664">
        <v>91992</v>
      </c>
      <c r="B2764" s="663" t="s">
        <v>62</v>
      </c>
      <c r="C2764" s="663" t="s">
        <v>58</v>
      </c>
      <c r="D2764" s="665" t="s">
        <v>15058</v>
      </c>
      <c r="E2764" s="663" t="s">
        <v>145</v>
      </c>
      <c r="F2764" s="401"/>
      <c r="G2764" s="401"/>
    </row>
    <row r="2765" spans="1:7" ht="15">
      <c r="A2765" s="664">
        <v>91993</v>
      </c>
      <c r="B2765" s="663" t="s">
        <v>1624</v>
      </c>
      <c r="C2765" s="663" t="s">
        <v>58</v>
      </c>
      <c r="D2765" s="665" t="s">
        <v>15138</v>
      </c>
      <c r="E2765" s="663" t="s">
        <v>145</v>
      </c>
      <c r="F2765" s="401"/>
      <c r="G2765" s="401"/>
    </row>
    <row r="2766" spans="1:7" ht="15">
      <c r="A2766" s="664">
        <v>91994</v>
      </c>
      <c r="B2766" s="663" t="s">
        <v>1625</v>
      </c>
      <c r="C2766" s="663" t="s">
        <v>58</v>
      </c>
      <c r="D2766" s="665" t="s">
        <v>15367</v>
      </c>
      <c r="E2766" s="663" t="s">
        <v>145</v>
      </c>
      <c r="F2766" s="401"/>
      <c r="G2766" s="401"/>
    </row>
    <row r="2767" spans="1:7" ht="15">
      <c r="A2767" s="664">
        <v>91995</v>
      </c>
      <c r="B2767" s="663" t="s">
        <v>1626</v>
      </c>
      <c r="C2767" s="663" t="s">
        <v>58</v>
      </c>
      <c r="D2767" s="665" t="s">
        <v>20020</v>
      </c>
      <c r="E2767" s="663" t="s">
        <v>145</v>
      </c>
      <c r="F2767" s="401"/>
      <c r="G2767" s="401"/>
    </row>
    <row r="2768" spans="1:7" ht="15">
      <c r="A2768" s="664">
        <v>91996</v>
      </c>
      <c r="B2768" s="663" t="s">
        <v>63</v>
      </c>
      <c r="C2768" s="663" t="s">
        <v>58</v>
      </c>
      <c r="D2768" s="665" t="s">
        <v>15189</v>
      </c>
      <c r="E2768" s="663" t="s">
        <v>145</v>
      </c>
      <c r="F2768" s="401"/>
      <c r="G2768" s="401"/>
    </row>
    <row r="2769" spans="1:7" ht="15">
      <c r="A2769" s="664">
        <v>91997</v>
      </c>
      <c r="B2769" s="663" t="s">
        <v>1627</v>
      </c>
      <c r="C2769" s="663" t="s">
        <v>58</v>
      </c>
      <c r="D2769" s="665" t="s">
        <v>20021</v>
      </c>
      <c r="E2769" s="663" t="s">
        <v>145</v>
      </c>
      <c r="F2769" s="401"/>
      <c r="G2769" s="401"/>
    </row>
    <row r="2770" spans="1:7" ht="15">
      <c r="A2770" s="664">
        <v>91998</v>
      </c>
      <c r="B2770" s="663" t="s">
        <v>1628</v>
      </c>
      <c r="C2770" s="663" t="s">
        <v>58</v>
      </c>
      <c r="D2770" s="665" t="s">
        <v>15067</v>
      </c>
      <c r="E2770" s="663" t="s">
        <v>145</v>
      </c>
      <c r="F2770" s="401"/>
      <c r="G2770" s="401"/>
    </row>
    <row r="2771" spans="1:7" ht="15">
      <c r="A2771" s="664">
        <v>91999</v>
      </c>
      <c r="B2771" s="663" t="s">
        <v>1629</v>
      </c>
      <c r="C2771" s="663" t="s">
        <v>58</v>
      </c>
      <c r="D2771" s="665" t="s">
        <v>20022</v>
      </c>
      <c r="E2771" s="663" t="s">
        <v>145</v>
      </c>
      <c r="F2771" s="401"/>
      <c r="G2771" s="401"/>
    </row>
    <row r="2772" spans="1:7" ht="15">
      <c r="A2772" s="664">
        <v>92000</v>
      </c>
      <c r="B2772" s="663" t="s">
        <v>64</v>
      </c>
      <c r="C2772" s="663" t="s">
        <v>58</v>
      </c>
      <c r="D2772" s="665" t="s">
        <v>20023</v>
      </c>
      <c r="E2772" s="663" t="s">
        <v>145</v>
      </c>
      <c r="F2772" s="401"/>
      <c r="G2772" s="401"/>
    </row>
    <row r="2773" spans="1:7" ht="15">
      <c r="A2773" s="664">
        <v>92001</v>
      </c>
      <c r="B2773" s="663" t="s">
        <v>1630</v>
      </c>
      <c r="C2773" s="663" t="s">
        <v>58</v>
      </c>
      <c r="D2773" s="665" t="s">
        <v>20024</v>
      </c>
      <c r="E2773" s="663" t="s">
        <v>145</v>
      </c>
      <c r="F2773" s="401"/>
      <c r="G2773" s="401"/>
    </row>
    <row r="2774" spans="1:7" ht="15">
      <c r="A2774" s="664">
        <v>92002</v>
      </c>
      <c r="B2774" s="663" t="s">
        <v>1631</v>
      </c>
      <c r="C2774" s="663" t="s">
        <v>58</v>
      </c>
      <c r="D2774" s="665" t="s">
        <v>12553</v>
      </c>
      <c r="E2774" s="663" t="s">
        <v>145</v>
      </c>
      <c r="F2774" s="401"/>
      <c r="G2774" s="401"/>
    </row>
    <row r="2775" spans="1:7" ht="15">
      <c r="A2775" s="664">
        <v>92003</v>
      </c>
      <c r="B2775" s="663" t="s">
        <v>1632</v>
      </c>
      <c r="C2775" s="663" t="s">
        <v>58</v>
      </c>
      <c r="D2775" s="665" t="s">
        <v>20025</v>
      </c>
      <c r="E2775" s="663" t="s">
        <v>145</v>
      </c>
      <c r="F2775" s="401"/>
      <c r="G2775" s="401"/>
    </row>
    <row r="2776" spans="1:7" ht="15">
      <c r="A2776" s="664">
        <v>92004</v>
      </c>
      <c r="B2776" s="663" t="s">
        <v>1633</v>
      </c>
      <c r="C2776" s="663" t="s">
        <v>58</v>
      </c>
      <c r="D2776" s="665" t="s">
        <v>15694</v>
      </c>
      <c r="E2776" s="663" t="s">
        <v>145</v>
      </c>
      <c r="F2776" s="401"/>
      <c r="G2776" s="401"/>
    </row>
    <row r="2777" spans="1:7" ht="15">
      <c r="A2777" s="664">
        <v>92005</v>
      </c>
      <c r="B2777" s="663" t="s">
        <v>1634</v>
      </c>
      <c r="C2777" s="663" t="s">
        <v>58</v>
      </c>
      <c r="D2777" s="665" t="s">
        <v>20026</v>
      </c>
      <c r="E2777" s="663" t="s">
        <v>145</v>
      </c>
      <c r="F2777" s="401"/>
      <c r="G2777" s="401"/>
    </row>
    <row r="2778" spans="1:7" ht="15">
      <c r="A2778" s="664">
        <v>92006</v>
      </c>
      <c r="B2778" s="663" t="s">
        <v>1635</v>
      </c>
      <c r="C2778" s="663" t="s">
        <v>58</v>
      </c>
      <c r="D2778" s="665" t="s">
        <v>15826</v>
      </c>
      <c r="E2778" s="663" t="s">
        <v>145</v>
      </c>
      <c r="F2778" s="401"/>
      <c r="G2778" s="401"/>
    </row>
    <row r="2779" spans="1:7" ht="15">
      <c r="A2779" s="664">
        <v>92007</v>
      </c>
      <c r="B2779" s="663" t="s">
        <v>1636</v>
      </c>
      <c r="C2779" s="663" t="s">
        <v>58</v>
      </c>
      <c r="D2779" s="665" t="s">
        <v>7518</v>
      </c>
      <c r="E2779" s="663" t="s">
        <v>145</v>
      </c>
      <c r="F2779" s="401"/>
      <c r="G2779" s="401"/>
    </row>
    <row r="2780" spans="1:7" ht="15">
      <c r="A2780" s="664">
        <v>92008</v>
      </c>
      <c r="B2780" s="663" t="s">
        <v>1637</v>
      </c>
      <c r="C2780" s="663" t="s">
        <v>58</v>
      </c>
      <c r="D2780" s="665" t="s">
        <v>20027</v>
      </c>
      <c r="E2780" s="663" t="s">
        <v>145</v>
      </c>
      <c r="F2780" s="401"/>
      <c r="G2780" s="401"/>
    </row>
    <row r="2781" spans="1:7" ht="15">
      <c r="A2781" s="664">
        <v>92009</v>
      </c>
      <c r="B2781" s="663" t="s">
        <v>1638</v>
      </c>
      <c r="C2781" s="663" t="s">
        <v>58</v>
      </c>
      <c r="D2781" s="665" t="s">
        <v>13846</v>
      </c>
      <c r="E2781" s="663" t="s">
        <v>145</v>
      </c>
      <c r="F2781" s="401"/>
      <c r="G2781" s="401"/>
    </row>
    <row r="2782" spans="1:7" ht="15">
      <c r="A2782" s="664">
        <v>92010</v>
      </c>
      <c r="B2782" s="663" t="s">
        <v>1639</v>
      </c>
      <c r="C2782" s="663" t="s">
        <v>58</v>
      </c>
      <c r="D2782" s="665" t="s">
        <v>20028</v>
      </c>
      <c r="E2782" s="663" t="s">
        <v>145</v>
      </c>
      <c r="F2782" s="401"/>
      <c r="G2782" s="401"/>
    </row>
    <row r="2783" spans="1:7" ht="15">
      <c r="A2783" s="664">
        <v>92011</v>
      </c>
      <c r="B2783" s="663" t="s">
        <v>1640</v>
      </c>
      <c r="C2783" s="663" t="s">
        <v>58</v>
      </c>
      <c r="D2783" s="665" t="s">
        <v>20029</v>
      </c>
      <c r="E2783" s="663" t="s">
        <v>145</v>
      </c>
      <c r="F2783" s="401"/>
      <c r="G2783" s="401"/>
    </row>
    <row r="2784" spans="1:7" ht="15">
      <c r="A2784" s="664">
        <v>92012</v>
      </c>
      <c r="B2784" s="663" t="s">
        <v>1641</v>
      </c>
      <c r="C2784" s="663" t="s">
        <v>58</v>
      </c>
      <c r="D2784" s="665" t="s">
        <v>20030</v>
      </c>
      <c r="E2784" s="663" t="s">
        <v>145</v>
      </c>
      <c r="F2784" s="401"/>
      <c r="G2784" s="401"/>
    </row>
    <row r="2785" spans="1:7" ht="15">
      <c r="A2785" s="664">
        <v>92013</v>
      </c>
      <c r="B2785" s="663" t="s">
        <v>1642</v>
      </c>
      <c r="C2785" s="663" t="s">
        <v>58</v>
      </c>
      <c r="D2785" s="665" t="s">
        <v>20031</v>
      </c>
      <c r="E2785" s="663" t="s">
        <v>145</v>
      </c>
      <c r="F2785" s="401"/>
      <c r="G2785" s="401"/>
    </row>
    <row r="2786" spans="1:7" ht="15">
      <c r="A2786" s="664">
        <v>92014</v>
      </c>
      <c r="B2786" s="663" t="s">
        <v>1643</v>
      </c>
      <c r="C2786" s="663" t="s">
        <v>58</v>
      </c>
      <c r="D2786" s="665" t="s">
        <v>20032</v>
      </c>
      <c r="E2786" s="663" t="s">
        <v>145</v>
      </c>
      <c r="F2786" s="401"/>
      <c r="G2786" s="401"/>
    </row>
    <row r="2787" spans="1:7" ht="15">
      <c r="A2787" s="664">
        <v>92015</v>
      </c>
      <c r="B2787" s="663" t="s">
        <v>1644</v>
      </c>
      <c r="C2787" s="663" t="s">
        <v>58</v>
      </c>
      <c r="D2787" s="665" t="s">
        <v>16302</v>
      </c>
      <c r="E2787" s="663" t="s">
        <v>145</v>
      </c>
      <c r="F2787" s="401"/>
      <c r="G2787" s="401"/>
    </row>
    <row r="2788" spans="1:7" ht="15">
      <c r="A2788" s="664">
        <v>92016</v>
      </c>
      <c r="B2788" s="663" t="s">
        <v>1645</v>
      </c>
      <c r="C2788" s="663" t="s">
        <v>58</v>
      </c>
      <c r="D2788" s="665" t="s">
        <v>14946</v>
      </c>
      <c r="E2788" s="663" t="s">
        <v>145</v>
      </c>
      <c r="F2788" s="401"/>
      <c r="G2788" s="401"/>
    </row>
    <row r="2789" spans="1:7" ht="15">
      <c r="A2789" s="664">
        <v>92017</v>
      </c>
      <c r="B2789" s="663" t="s">
        <v>1646</v>
      </c>
      <c r="C2789" s="663" t="s">
        <v>58</v>
      </c>
      <c r="D2789" s="665" t="s">
        <v>15717</v>
      </c>
      <c r="E2789" s="663" t="s">
        <v>145</v>
      </c>
      <c r="F2789" s="401"/>
      <c r="G2789" s="401"/>
    </row>
    <row r="2790" spans="1:7" ht="15">
      <c r="A2790" s="664">
        <v>92018</v>
      </c>
      <c r="B2790" s="663" t="s">
        <v>1647</v>
      </c>
      <c r="C2790" s="663" t="s">
        <v>58</v>
      </c>
      <c r="D2790" s="665" t="s">
        <v>20033</v>
      </c>
      <c r="E2790" s="663" t="s">
        <v>145</v>
      </c>
      <c r="F2790" s="401"/>
      <c r="G2790" s="401"/>
    </row>
    <row r="2791" spans="1:7" ht="15">
      <c r="A2791" s="664">
        <v>92019</v>
      </c>
      <c r="B2791" s="663" t="s">
        <v>1648</v>
      </c>
      <c r="C2791" s="663" t="s">
        <v>58</v>
      </c>
      <c r="D2791" s="665" t="s">
        <v>20034</v>
      </c>
      <c r="E2791" s="663" t="s">
        <v>145</v>
      </c>
      <c r="F2791" s="401"/>
      <c r="G2791" s="401"/>
    </row>
    <row r="2792" spans="1:7" ht="15">
      <c r="A2792" s="664">
        <v>92020</v>
      </c>
      <c r="B2792" s="663" t="s">
        <v>1649</v>
      </c>
      <c r="C2792" s="663" t="s">
        <v>58</v>
      </c>
      <c r="D2792" s="665" t="s">
        <v>20035</v>
      </c>
      <c r="E2792" s="663" t="s">
        <v>145</v>
      </c>
      <c r="F2792" s="401"/>
      <c r="G2792" s="401"/>
    </row>
    <row r="2793" spans="1:7" ht="15">
      <c r="A2793" s="664">
        <v>92021</v>
      </c>
      <c r="B2793" s="663" t="s">
        <v>1650</v>
      </c>
      <c r="C2793" s="663" t="s">
        <v>58</v>
      </c>
      <c r="D2793" s="665" t="s">
        <v>15704</v>
      </c>
      <c r="E2793" s="663" t="s">
        <v>145</v>
      </c>
      <c r="F2793" s="401"/>
      <c r="G2793" s="401"/>
    </row>
    <row r="2794" spans="1:7" ht="15">
      <c r="A2794" s="664">
        <v>92022</v>
      </c>
      <c r="B2794" s="663" t="s">
        <v>1651</v>
      </c>
      <c r="C2794" s="663" t="s">
        <v>58</v>
      </c>
      <c r="D2794" s="665" t="s">
        <v>14132</v>
      </c>
      <c r="E2794" s="663" t="s">
        <v>145</v>
      </c>
      <c r="F2794" s="401"/>
      <c r="G2794" s="401"/>
    </row>
    <row r="2795" spans="1:7" ht="15">
      <c r="A2795" s="664">
        <v>92023</v>
      </c>
      <c r="B2795" s="663" t="s">
        <v>1652</v>
      </c>
      <c r="C2795" s="663" t="s">
        <v>58</v>
      </c>
      <c r="D2795" s="665" t="s">
        <v>15716</v>
      </c>
      <c r="E2795" s="663" t="s">
        <v>145</v>
      </c>
      <c r="F2795" s="401"/>
      <c r="G2795" s="401"/>
    </row>
    <row r="2796" spans="1:7" ht="15">
      <c r="A2796" s="664">
        <v>92024</v>
      </c>
      <c r="B2796" s="663" t="s">
        <v>1653</v>
      </c>
      <c r="C2796" s="663" t="s">
        <v>58</v>
      </c>
      <c r="D2796" s="665" t="s">
        <v>9205</v>
      </c>
      <c r="E2796" s="663" t="s">
        <v>145</v>
      </c>
      <c r="F2796" s="401"/>
      <c r="G2796" s="401"/>
    </row>
    <row r="2797" spans="1:7" ht="15">
      <c r="A2797" s="664">
        <v>92025</v>
      </c>
      <c r="B2797" s="663" t="s">
        <v>1654</v>
      </c>
      <c r="C2797" s="663" t="s">
        <v>58</v>
      </c>
      <c r="D2797" s="665" t="s">
        <v>20036</v>
      </c>
      <c r="E2797" s="663" t="s">
        <v>145</v>
      </c>
      <c r="F2797" s="401"/>
      <c r="G2797" s="401"/>
    </row>
    <row r="2798" spans="1:7" ht="15">
      <c r="A2798" s="664">
        <v>92026</v>
      </c>
      <c r="B2798" s="663" t="s">
        <v>1655</v>
      </c>
      <c r="C2798" s="663" t="s">
        <v>58</v>
      </c>
      <c r="D2798" s="665" t="s">
        <v>20037</v>
      </c>
      <c r="E2798" s="663" t="s">
        <v>145</v>
      </c>
      <c r="F2798" s="401"/>
      <c r="G2798" s="401"/>
    </row>
    <row r="2799" spans="1:7" ht="15">
      <c r="A2799" s="664">
        <v>92027</v>
      </c>
      <c r="B2799" s="663" t="s">
        <v>1656</v>
      </c>
      <c r="C2799" s="663" t="s">
        <v>58</v>
      </c>
      <c r="D2799" s="665" t="s">
        <v>18887</v>
      </c>
      <c r="E2799" s="663" t="s">
        <v>145</v>
      </c>
      <c r="F2799" s="401"/>
      <c r="G2799" s="401"/>
    </row>
    <row r="2800" spans="1:7" ht="15">
      <c r="A2800" s="664">
        <v>92028</v>
      </c>
      <c r="B2800" s="663" t="s">
        <v>1657</v>
      </c>
      <c r="C2800" s="663" t="s">
        <v>58</v>
      </c>
      <c r="D2800" s="665" t="s">
        <v>20038</v>
      </c>
      <c r="E2800" s="663" t="s">
        <v>145</v>
      </c>
      <c r="F2800" s="401"/>
      <c r="G2800" s="401"/>
    </row>
    <row r="2801" spans="1:7" ht="15">
      <c r="A2801" s="664">
        <v>92029</v>
      </c>
      <c r="B2801" s="663" t="s">
        <v>1658</v>
      </c>
      <c r="C2801" s="663" t="s">
        <v>58</v>
      </c>
      <c r="D2801" s="665" t="s">
        <v>20039</v>
      </c>
      <c r="E2801" s="663" t="s">
        <v>145</v>
      </c>
      <c r="F2801" s="401"/>
      <c r="G2801" s="401"/>
    </row>
    <row r="2802" spans="1:7" ht="15">
      <c r="A2802" s="664">
        <v>92030</v>
      </c>
      <c r="B2802" s="663" t="s">
        <v>1659</v>
      </c>
      <c r="C2802" s="663" t="s">
        <v>58</v>
      </c>
      <c r="D2802" s="665" t="s">
        <v>14861</v>
      </c>
      <c r="E2802" s="663" t="s">
        <v>145</v>
      </c>
      <c r="F2802" s="401"/>
      <c r="G2802" s="401"/>
    </row>
    <row r="2803" spans="1:7" ht="15">
      <c r="A2803" s="664">
        <v>92031</v>
      </c>
      <c r="B2803" s="663" t="s">
        <v>1660</v>
      </c>
      <c r="C2803" s="663" t="s">
        <v>58</v>
      </c>
      <c r="D2803" s="665" t="s">
        <v>20040</v>
      </c>
      <c r="E2803" s="663" t="s">
        <v>145</v>
      </c>
      <c r="F2803" s="401"/>
      <c r="G2803" s="401"/>
    </row>
    <row r="2804" spans="1:7" ht="15">
      <c r="A2804" s="664">
        <v>92032</v>
      </c>
      <c r="B2804" s="663" t="s">
        <v>1661</v>
      </c>
      <c r="C2804" s="663" t="s">
        <v>58</v>
      </c>
      <c r="D2804" s="665" t="s">
        <v>16728</v>
      </c>
      <c r="E2804" s="663" t="s">
        <v>145</v>
      </c>
      <c r="F2804" s="401"/>
      <c r="G2804" s="401"/>
    </row>
    <row r="2805" spans="1:7" ht="15">
      <c r="A2805" s="664">
        <v>92033</v>
      </c>
      <c r="B2805" s="663" t="s">
        <v>1662</v>
      </c>
      <c r="C2805" s="663" t="s">
        <v>58</v>
      </c>
      <c r="D2805" s="665" t="s">
        <v>20041</v>
      </c>
      <c r="E2805" s="663" t="s">
        <v>145</v>
      </c>
      <c r="F2805" s="401"/>
      <c r="G2805" s="401"/>
    </row>
    <row r="2806" spans="1:7" ht="15">
      <c r="A2806" s="664">
        <v>92034</v>
      </c>
      <c r="B2806" s="663" t="s">
        <v>1663</v>
      </c>
      <c r="C2806" s="663" t="s">
        <v>58</v>
      </c>
      <c r="D2806" s="665" t="s">
        <v>20042</v>
      </c>
      <c r="E2806" s="663" t="s">
        <v>145</v>
      </c>
      <c r="F2806" s="401"/>
      <c r="G2806" s="401"/>
    </row>
    <row r="2807" spans="1:7" ht="15">
      <c r="A2807" s="664">
        <v>92035</v>
      </c>
      <c r="B2807" s="663" t="s">
        <v>1664</v>
      </c>
      <c r="C2807" s="663" t="s">
        <v>58</v>
      </c>
      <c r="D2807" s="665" t="s">
        <v>20043</v>
      </c>
      <c r="E2807" s="663" t="s">
        <v>145</v>
      </c>
      <c r="F2807" s="401"/>
      <c r="G2807" s="401"/>
    </row>
    <row r="2808" spans="1:7" ht="15">
      <c r="A2808" s="664">
        <v>97583</v>
      </c>
      <c r="B2808" s="663" t="s">
        <v>10944</v>
      </c>
      <c r="C2808" s="663" t="s">
        <v>58</v>
      </c>
      <c r="D2808" s="665" t="s">
        <v>20044</v>
      </c>
      <c r="E2808" s="663" t="s">
        <v>145</v>
      </c>
      <c r="F2808" s="401"/>
      <c r="G2808" s="401"/>
    </row>
    <row r="2809" spans="1:7" ht="15">
      <c r="A2809" s="664">
        <v>97584</v>
      </c>
      <c r="B2809" s="663" t="s">
        <v>10945</v>
      </c>
      <c r="C2809" s="663" t="s">
        <v>58</v>
      </c>
      <c r="D2809" s="665" t="s">
        <v>20045</v>
      </c>
      <c r="E2809" s="663" t="s">
        <v>145</v>
      </c>
      <c r="F2809" s="401"/>
      <c r="G2809" s="401"/>
    </row>
    <row r="2810" spans="1:7" ht="15">
      <c r="A2810" s="664">
        <v>97585</v>
      </c>
      <c r="B2810" s="663" t="s">
        <v>10946</v>
      </c>
      <c r="C2810" s="663" t="s">
        <v>58</v>
      </c>
      <c r="D2810" s="665" t="s">
        <v>20046</v>
      </c>
      <c r="E2810" s="663" t="s">
        <v>145</v>
      </c>
      <c r="F2810" s="401"/>
      <c r="G2810" s="401"/>
    </row>
    <row r="2811" spans="1:7" ht="15">
      <c r="A2811" s="664">
        <v>97586</v>
      </c>
      <c r="B2811" s="663" t="s">
        <v>10947</v>
      </c>
      <c r="C2811" s="663" t="s">
        <v>58</v>
      </c>
      <c r="D2811" s="665" t="s">
        <v>20047</v>
      </c>
      <c r="E2811" s="663" t="s">
        <v>145</v>
      </c>
      <c r="F2811" s="401"/>
      <c r="G2811" s="401"/>
    </row>
    <row r="2812" spans="1:7" ht="15">
      <c r="A2812" s="664">
        <v>97587</v>
      </c>
      <c r="B2812" s="663" t="s">
        <v>10948</v>
      </c>
      <c r="C2812" s="663" t="s">
        <v>58</v>
      </c>
      <c r="D2812" s="665" t="s">
        <v>20048</v>
      </c>
      <c r="E2812" s="663" t="s">
        <v>145</v>
      </c>
      <c r="F2812" s="401"/>
      <c r="G2812" s="401"/>
    </row>
    <row r="2813" spans="1:7" ht="15">
      <c r="A2813" s="664">
        <v>97589</v>
      </c>
      <c r="B2813" s="663" t="s">
        <v>10949</v>
      </c>
      <c r="C2813" s="663" t="s">
        <v>58</v>
      </c>
      <c r="D2813" s="665" t="s">
        <v>15214</v>
      </c>
      <c r="E2813" s="663" t="s">
        <v>145</v>
      </c>
      <c r="F2813" s="401"/>
      <c r="G2813" s="401"/>
    </row>
    <row r="2814" spans="1:7" ht="15">
      <c r="A2814" s="664">
        <v>97590</v>
      </c>
      <c r="B2814" s="663" t="s">
        <v>10950</v>
      </c>
      <c r="C2814" s="663" t="s">
        <v>58</v>
      </c>
      <c r="D2814" s="665" t="s">
        <v>20049</v>
      </c>
      <c r="E2814" s="663" t="s">
        <v>145</v>
      </c>
      <c r="F2814" s="401"/>
      <c r="G2814" s="401"/>
    </row>
    <row r="2815" spans="1:7" ht="15">
      <c r="A2815" s="664">
        <v>97591</v>
      </c>
      <c r="B2815" s="663" t="s">
        <v>10951</v>
      </c>
      <c r="C2815" s="663" t="s">
        <v>58</v>
      </c>
      <c r="D2815" s="665" t="s">
        <v>20050</v>
      </c>
      <c r="E2815" s="663" t="s">
        <v>145</v>
      </c>
      <c r="F2815" s="401"/>
      <c r="G2815" s="401"/>
    </row>
    <row r="2816" spans="1:7" ht="15">
      <c r="A2816" s="664">
        <v>97592</v>
      </c>
      <c r="B2816" s="663" t="s">
        <v>10952</v>
      </c>
      <c r="C2816" s="663" t="s">
        <v>58</v>
      </c>
      <c r="D2816" s="665" t="s">
        <v>20051</v>
      </c>
      <c r="E2816" s="663" t="s">
        <v>145</v>
      </c>
      <c r="F2816" s="401"/>
      <c r="G2816" s="401"/>
    </row>
    <row r="2817" spans="1:7" ht="15">
      <c r="A2817" s="664">
        <v>97593</v>
      </c>
      <c r="B2817" s="663" t="s">
        <v>10953</v>
      </c>
      <c r="C2817" s="663" t="s">
        <v>58</v>
      </c>
      <c r="D2817" s="665" t="s">
        <v>15352</v>
      </c>
      <c r="E2817" s="663" t="s">
        <v>145</v>
      </c>
      <c r="F2817" s="401"/>
      <c r="G2817" s="401"/>
    </row>
    <row r="2818" spans="1:7" ht="15">
      <c r="A2818" s="664">
        <v>97594</v>
      </c>
      <c r="B2818" s="663" t="s">
        <v>10954</v>
      </c>
      <c r="C2818" s="663" t="s">
        <v>58</v>
      </c>
      <c r="D2818" s="665" t="s">
        <v>17446</v>
      </c>
      <c r="E2818" s="663" t="s">
        <v>145</v>
      </c>
      <c r="F2818" s="401"/>
      <c r="G2818" s="401"/>
    </row>
    <row r="2819" spans="1:7" ht="15">
      <c r="A2819" s="664">
        <v>97595</v>
      </c>
      <c r="B2819" s="663" t="s">
        <v>10955</v>
      </c>
      <c r="C2819" s="663" t="s">
        <v>58</v>
      </c>
      <c r="D2819" s="665" t="s">
        <v>15782</v>
      </c>
      <c r="E2819" s="663" t="s">
        <v>145</v>
      </c>
      <c r="F2819" s="401"/>
      <c r="G2819" s="401"/>
    </row>
    <row r="2820" spans="1:7" ht="15">
      <c r="A2820" s="664">
        <v>97596</v>
      </c>
      <c r="B2820" s="663" t="s">
        <v>10956</v>
      </c>
      <c r="C2820" s="663" t="s">
        <v>58</v>
      </c>
      <c r="D2820" s="665" t="s">
        <v>20052</v>
      </c>
      <c r="E2820" s="663" t="s">
        <v>145</v>
      </c>
      <c r="F2820" s="401"/>
      <c r="G2820" s="401"/>
    </row>
    <row r="2821" spans="1:7" ht="15">
      <c r="A2821" s="664">
        <v>97597</v>
      </c>
      <c r="B2821" s="663" t="s">
        <v>10957</v>
      </c>
      <c r="C2821" s="663" t="s">
        <v>58</v>
      </c>
      <c r="D2821" s="665" t="s">
        <v>20053</v>
      </c>
      <c r="E2821" s="663" t="s">
        <v>145</v>
      </c>
      <c r="F2821" s="401"/>
      <c r="G2821" s="401"/>
    </row>
    <row r="2822" spans="1:7" ht="15">
      <c r="A2822" s="664">
        <v>97598</v>
      </c>
      <c r="B2822" s="663" t="s">
        <v>10958</v>
      </c>
      <c r="C2822" s="663" t="s">
        <v>58</v>
      </c>
      <c r="D2822" s="665" t="s">
        <v>20054</v>
      </c>
      <c r="E2822" s="663" t="s">
        <v>145</v>
      </c>
      <c r="F2822" s="401"/>
      <c r="G2822" s="401"/>
    </row>
    <row r="2823" spans="1:7" ht="15">
      <c r="A2823" s="664">
        <v>97599</v>
      </c>
      <c r="B2823" s="663" t="s">
        <v>10959</v>
      </c>
      <c r="C2823" s="663" t="s">
        <v>58</v>
      </c>
      <c r="D2823" s="665" t="s">
        <v>13229</v>
      </c>
      <c r="E2823" s="663" t="s">
        <v>145</v>
      </c>
      <c r="F2823" s="401"/>
      <c r="G2823" s="401"/>
    </row>
    <row r="2824" spans="1:7" ht="15">
      <c r="A2824" s="664">
        <v>97609</v>
      </c>
      <c r="B2824" s="663" t="s">
        <v>10960</v>
      </c>
      <c r="C2824" s="663" t="s">
        <v>58</v>
      </c>
      <c r="D2824" s="665" t="s">
        <v>15753</v>
      </c>
      <c r="E2824" s="663" t="s">
        <v>145</v>
      </c>
      <c r="F2824" s="401"/>
      <c r="G2824" s="401"/>
    </row>
    <row r="2825" spans="1:7" ht="15">
      <c r="A2825" s="664">
        <v>97610</v>
      </c>
      <c r="B2825" s="663" t="s">
        <v>10961</v>
      </c>
      <c r="C2825" s="663" t="s">
        <v>58</v>
      </c>
      <c r="D2825" s="665" t="s">
        <v>12761</v>
      </c>
      <c r="E2825" s="663" t="s">
        <v>145</v>
      </c>
      <c r="F2825" s="401"/>
      <c r="G2825" s="401"/>
    </row>
    <row r="2826" spans="1:7" ht="15">
      <c r="A2826" s="664">
        <v>97611</v>
      </c>
      <c r="B2826" s="663" t="s">
        <v>10962</v>
      </c>
      <c r="C2826" s="663" t="s">
        <v>58</v>
      </c>
      <c r="D2826" s="665" t="s">
        <v>15372</v>
      </c>
      <c r="E2826" s="663" t="s">
        <v>145</v>
      </c>
      <c r="F2826" s="401"/>
      <c r="G2826" s="401"/>
    </row>
    <row r="2827" spans="1:7" ht="15">
      <c r="A2827" s="664">
        <v>97612</v>
      </c>
      <c r="B2827" s="663" t="s">
        <v>10963</v>
      </c>
      <c r="C2827" s="663" t="s">
        <v>58</v>
      </c>
      <c r="D2827" s="665" t="s">
        <v>14173</v>
      </c>
      <c r="E2827" s="663" t="s">
        <v>145</v>
      </c>
      <c r="F2827" s="401"/>
      <c r="G2827" s="401"/>
    </row>
    <row r="2828" spans="1:7" ht="15">
      <c r="A2828" s="664">
        <v>97613</v>
      </c>
      <c r="B2828" s="663" t="s">
        <v>10964</v>
      </c>
      <c r="C2828" s="663" t="s">
        <v>58</v>
      </c>
      <c r="D2828" s="665" t="s">
        <v>17389</v>
      </c>
      <c r="E2828" s="663" t="s">
        <v>145</v>
      </c>
      <c r="F2828" s="401"/>
      <c r="G2828" s="401"/>
    </row>
    <row r="2829" spans="1:7" ht="15">
      <c r="A2829" s="664">
        <v>97614</v>
      </c>
      <c r="B2829" s="663" t="s">
        <v>10965</v>
      </c>
      <c r="C2829" s="663" t="s">
        <v>58</v>
      </c>
      <c r="D2829" s="665" t="s">
        <v>18130</v>
      </c>
      <c r="E2829" s="663" t="s">
        <v>145</v>
      </c>
      <c r="F2829" s="401"/>
      <c r="G2829" s="401"/>
    </row>
    <row r="2830" spans="1:7" ht="15">
      <c r="A2830" s="664">
        <v>97615</v>
      </c>
      <c r="B2830" s="663" t="s">
        <v>10966</v>
      </c>
      <c r="C2830" s="663" t="s">
        <v>58</v>
      </c>
      <c r="D2830" s="665" t="s">
        <v>12981</v>
      </c>
      <c r="E2830" s="663" t="s">
        <v>145</v>
      </c>
      <c r="F2830" s="401"/>
      <c r="G2830" s="401"/>
    </row>
    <row r="2831" spans="1:7" ht="15">
      <c r="A2831" s="664">
        <v>97616</v>
      </c>
      <c r="B2831" s="663" t="s">
        <v>10967</v>
      </c>
      <c r="C2831" s="663" t="s">
        <v>58</v>
      </c>
      <c r="D2831" s="665" t="s">
        <v>20055</v>
      </c>
      <c r="E2831" s="663" t="s">
        <v>145</v>
      </c>
      <c r="F2831" s="401"/>
      <c r="G2831" s="401"/>
    </row>
    <row r="2832" spans="1:7" ht="15">
      <c r="A2832" s="664">
        <v>97617</v>
      </c>
      <c r="B2832" s="663" t="s">
        <v>10968</v>
      </c>
      <c r="C2832" s="663" t="s">
        <v>58</v>
      </c>
      <c r="D2832" s="665" t="s">
        <v>20056</v>
      </c>
      <c r="E2832" s="663" t="s">
        <v>145</v>
      </c>
      <c r="F2832" s="401"/>
      <c r="G2832" s="401"/>
    </row>
    <row r="2833" spans="1:7" ht="15">
      <c r="A2833" s="664">
        <v>97618</v>
      </c>
      <c r="B2833" s="663" t="s">
        <v>10969</v>
      </c>
      <c r="C2833" s="663" t="s">
        <v>58</v>
      </c>
      <c r="D2833" s="665" t="s">
        <v>20057</v>
      </c>
      <c r="E2833" s="663" t="s">
        <v>145</v>
      </c>
      <c r="F2833" s="401"/>
      <c r="G2833" s="401"/>
    </row>
    <row r="2834" spans="1:7" ht="15">
      <c r="A2834" s="664">
        <v>100902</v>
      </c>
      <c r="B2834" s="663" t="s">
        <v>10970</v>
      </c>
      <c r="C2834" s="663" t="s">
        <v>58</v>
      </c>
      <c r="D2834" s="665" t="s">
        <v>15110</v>
      </c>
      <c r="E2834" s="663" t="s">
        <v>145</v>
      </c>
      <c r="F2834" s="401"/>
      <c r="G2834" s="401"/>
    </row>
    <row r="2835" spans="1:7" ht="15">
      <c r="A2835" s="664">
        <v>100903</v>
      </c>
      <c r="B2835" s="663" t="s">
        <v>10971</v>
      </c>
      <c r="C2835" s="663" t="s">
        <v>58</v>
      </c>
      <c r="D2835" s="665" t="s">
        <v>15195</v>
      </c>
      <c r="E2835" s="663" t="s">
        <v>145</v>
      </c>
      <c r="F2835" s="401"/>
      <c r="G2835" s="401"/>
    </row>
    <row r="2836" spans="1:7" ht="15">
      <c r="A2836" s="664">
        <v>100904</v>
      </c>
      <c r="B2836" s="663" t="s">
        <v>10972</v>
      </c>
      <c r="C2836" s="663" t="s">
        <v>58</v>
      </c>
      <c r="D2836" s="665" t="s">
        <v>20044</v>
      </c>
      <c r="E2836" s="663" t="s">
        <v>145</v>
      </c>
      <c r="F2836" s="401"/>
      <c r="G2836" s="401"/>
    </row>
    <row r="2837" spans="1:7" ht="15">
      <c r="A2837" s="664">
        <v>100905</v>
      </c>
      <c r="B2837" s="663" t="s">
        <v>10973</v>
      </c>
      <c r="C2837" s="663" t="s">
        <v>58</v>
      </c>
      <c r="D2837" s="665" t="s">
        <v>20058</v>
      </c>
      <c r="E2837" s="663" t="s">
        <v>145</v>
      </c>
      <c r="F2837" s="401"/>
      <c r="G2837" s="401"/>
    </row>
    <row r="2838" spans="1:7" ht="15">
      <c r="A2838" s="664">
        <v>100906</v>
      </c>
      <c r="B2838" s="663" t="s">
        <v>10974</v>
      </c>
      <c r="C2838" s="663" t="s">
        <v>58</v>
      </c>
      <c r="D2838" s="665" t="s">
        <v>20059</v>
      </c>
      <c r="E2838" s="663" t="s">
        <v>145</v>
      </c>
      <c r="F2838" s="401"/>
      <c r="G2838" s="401"/>
    </row>
    <row r="2839" spans="1:7" ht="15">
      <c r="A2839" s="664">
        <v>100919</v>
      </c>
      <c r="B2839" s="663" t="s">
        <v>10975</v>
      </c>
      <c r="C2839" s="663" t="s">
        <v>58</v>
      </c>
      <c r="D2839" s="665" t="s">
        <v>17319</v>
      </c>
      <c r="E2839" s="663" t="s">
        <v>145</v>
      </c>
      <c r="F2839" s="401"/>
      <c r="G2839" s="401"/>
    </row>
    <row r="2840" spans="1:7" ht="15">
      <c r="A2840" s="664">
        <v>100920</v>
      </c>
      <c r="B2840" s="663" t="s">
        <v>10976</v>
      </c>
      <c r="C2840" s="663" t="s">
        <v>58</v>
      </c>
      <c r="D2840" s="665" t="s">
        <v>20060</v>
      </c>
      <c r="E2840" s="663" t="s">
        <v>145</v>
      </c>
      <c r="F2840" s="401"/>
      <c r="G2840" s="401"/>
    </row>
    <row r="2841" spans="1:7" ht="15">
      <c r="A2841" s="664">
        <v>100921</v>
      </c>
      <c r="B2841" s="663" t="s">
        <v>10977</v>
      </c>
      <c r="C2841" s="663" t="s">
        <v>58</v>
      </c>
      <c r="D2841" s="665" t="s">
        <v>13269</v>
      </c>
      <c r="E2841" s="663" t="s">
        <v>145</v>
      </c>
      <c r="F2841" s="401"/>
      <c r="G2841" s="401"/>
    </row>
    <row r="2842" spans="1:7" ht="15">
      <c r="A2842" s="664">
        <v>100922</v>
      </c>
      <c r="B2842" s="663" t="s">
        <v>10978</v>
      </c>
      <c r="C2842" s="663" t="s">
        <v>58</v>
      </c>
      <c r="D2842" s="665" t="s">
        <v>16024</v>
      </c>
      <c r="E2842" s="663" t="s">
        <v>145</v>
      </c>
      <c r="F2842" s="401"/>
      <c r="G2842" s="401"/>
    </row>
    <row r="2843" spans="1:7" ht="15">
      <c r="A2843" s="664">
        <v>100923</v>
      </c>
      <c r="B2843" s="663" t="s">
        <v>10979</v>
      </c>
      <c r="C2843" s="663" t="s">
        <v>58</v>
      </c>
      <c r="D2843" s="665" t="s">
        <v>17872</v>
      </c>
      <c r="E2843" s="663" t="s">
        <v>145</v>
      </c>
      <c r="F2843" s="401"/>
      <c r="G2843" s="401"/>
    </row>
    <row r="2844" spans="1:7" ht="15">
      <c r="A2844" s="664">
        <v>101489</v>
      </c>
      <c r="B2844" s="663" t="s">
        <v>10980</v>
      </c>
      <c r="C2844" s="663" t="s">
        <v>58</v>
      </c>
      <c r="D2844" s="665" t="s">
        <v>20061</v>
      </c>
      <c r="E2844" s="663" t="s">
        <v>145</v>
      </c>
      <c r="F2844" s="401"/>
      <c r="G2844" s="401"/>
    </row>
    <row r="2845" spans="1:7" ht="15">
      <c r="A2845" s="664">
        <v>101490</v>
      </c>
      <c r="B2845" s="663" t="s">
        <v>10981</v>
      </c>
      <c r="C2845" s="663" t="s">
        <v>58</v>
      </c>
      <c r="D2845" s="665" t="s">
        <v>20062</v>
      </c>
      <c r="E2845" s="663" t="s">
        <v>145</v>
      </c>
      <c r="F2845" s="401"/>
      <c r="G2845" s="401"/>
    </row>
    <row r="2846" spans="1:7" ht="15">
      <c r="A2846" s="664">
        <v>101491</v>
      </c>
      <c r="B2846" s="663" t="s">
        <v>10982</v>
      </c>
      <c r="C2846" s="663" t="s">
        <v>58</v>
      </c>
      <c r="D2846" s="665" t="s">
        <v>20063</v>
      </c>
      <c r="E2846" s="663" t="s">
        <v>145</v>
      </c>
      <c r="F2846" s="401"/>
      <c r="G2846" s="401"/>
    </row>
    <row r="2847" spans="1:7" ht="15">
      <c r="A2847" s="664">
        <v>101492</v>
      </c>
      <c r="B2847" s="663" t="s">
        <v>10983</v>
      </c>
      <c r="C2847" s="663" t="s">
        <v>58</v>
      </c>
      <c r="D2847" s="665" t="s">
        <v>20064</v>
      </c>
      <c r="E2847" s="663" t="s">
        <v>145</v>
      </c>
      <c r="F2847" s="401"/>
      <c r="G2847" s="401"/>
    </row>
    <row r="2848" spans="1:7" ht="15">
      <c r="A2848" s="664">
        <v>101493</v>
      </c>
      <c r="B2848" s="663" t="s">
        <v>10984</v>
      </c>
      <c r="C2848" s="663" t="s">
        <v>58</v>
      </c>
      <c r="D2848" s="665" t="s">
        <v>20065</v>
      </c>
      <c r="E2848" s="663" t="s">
        <v>145</v>
      </c>
      <c r="F2848" s="401"/>
      <c r="G2848" s="401"/>
    </row>
    <row r="2849" spans="1:7" ht="15">
      <c r="A2849" s="664">
        <v>101494</v>
      </c>
      <c r="B2849" s="663" t="s">
        <v>10985</v>
      </c>
      <c r="C2849" s="663" t="s">
        <v>58</v>
      </c>
      <c r="D2849" s="665" t="s">
        <v>20066</v>
      </c>
      <c r="E2849" s="663" t="s">
        <v>145</v>
      </c>
      <c r="F2849" s="401"/>
      <c r="G2849" s="401"/>
    </row>
    <row r="2850" spans="1:7" ht="15">
      <c r="A2850" s="664">
        <v>101495</v>
      </c>
      <c r="B2850" s="663" t="s">
        <v>10986</v>
      </c>
      <c r="C2850" s="663" t="s">
        <v>58</v>
      </c>
      <c r="D2850" s="665" t="s">
        <v>20067</v>
      </c>
      <c r="E2850" s="663" t="s">
        <v>145</v>
      </c>
      <c r="F2850" s="401"/>
      <c r="G2850" s="401"/>
    </row>
    <row r="2851" spans="1:7" ht="15">
      <c r="A2851" s="664">
        <v>101496</v>
      </c>
      <c r="B2851" s="663" t="s">
        <v>10987</v>
      </c>
      <c r="C2851" s="663" t="s">
        <v>58</v>
      </c>
      <c r="D2851" s="665" t="s">
        <v>20068</v>
      </c>
      <c r="E2851" s="663" t="s">
        <v>145</v>
      </c>
      <c r="F2851" s="401"/>
      <c r="G2851" s="401"/>
    </row>
    <row r="2852" spans="1:7" ht="15">
      <c r="A2852" s="664">
        <v>101497</v>
      </c>
      <c r="B2852" s="663" t="s">
        <v>10988</v>
      </c>
      <c r="C2852" s="663" t="s">
        <v>58</v>
      </c>
      <c r="D2852" s="665" t="s">
        <v>20069</v>
      </c>
      <c r="E2852" s="663" t="s">
        <v>145</v>
      </c>
      <c r="F2852" s="401"/>
      <c r="G2852" s="401"/>
    </row>
    <row r="2853" spans="1:7" ht="15">
      <c r="A2853" s="664">
        <v>101498</v>
      </c>
      <c r="B2853" s="663" t="s">
        <v>10989</v>
      </c>
      <c r="C2853" s="663" t="s">
        <v>58</v>
      </c>
      <c r="D2853" s="665" t="s">
        <v>20070</v>
      </c>
      <c r="E2853" s="663" t="s">
        <v>145</v>
      </c>
      <c r="F2853" s="401"/>
      <c r="G2853" s="401"/>
    </row>
    <row r="2854" spans="1:7" ht="15">
      <c r="A2854" s="664">
        <v>101499</v>
      </c>
      <c r="B2854" s="663" t="s">
        <v>10990</v>
      </c>
      <c r="C2854" s="663" t="s">
        <v>58</v>
      </c>
      <c r="D2854" s="665" t="s">
        <v>20071</v>
      </c>
      <c r="E2854" s="663" t="s">
        <v>145</v>
      </c>
      <c r="F2854" s="401"/>
      <c r="G2854" s="401"/>
    </row>
    <row r="2855" spans="1:7" ht="15">
      <c r="A2855" s="664">
        <v>101500</v>
      </c>
      <c r="B2855" s="663" t="s">
        <v>10991</v>
      </c>
      <c r="C2855" s="663" t="s">
        <v>58</v>
      </c>
      <c r="D2855" s="665" t="s">
        <v>20072</v>
      </c>
      <c r="E2855" s="663" t="s">
        <v>145</v>
      </c>
      <c r="F2855" s="401"/>
      <c r="G2855" s="401"/>
    </row>
    <row r="2856" spans="1:7" ht="15">
      <c r="A2856" s="664">
        <v>101501</v>
      </c>
      <c r="B2856" s="663" t="s">
        <v>10992</v>
      </c>
      <c r="C2856" s="663" t="s">
        <v>58</v>
      </c>
      <c r="D2856" s="665" t="s">
        <v>20073</v>
      </c>
      <c r="E2856" s="663" t="s">
        <v>145</v>
      </c>
      <c r="F2856" s="401"/>
      <c r="G2856" s="401"/>
    </row>
    <row r="2857" spans="1:7" ht="15">
      <c r="A2857" s="664">
        <v>101502</v>
      </c>
      <c r="B2857" s="663" t="s">
        <v>10993</v>
      </c>
      <c r="C2857" s="663" t="s">
        <v>58</v>
      </c>
      <c r="D2857" s="665" t="s">
        <v>20074</v>
      </c>
      <c r="E2857" s="663" t="s">
        <v>145</v>
      </c>
      <c r="F2857" s="401"/>
      <c r="G2857" s="401"/>
    </row>
    <row r="2858" spans="1:7" ht="15">
      <c r="A2858" s="664">
        <v>101503</v>
      </c>
      <c r="B2858" s="663" t="s">
        <v>10994</v>
      </c>
      <c r="C2858" s="663" t="s">
        <v>58</v>
      </c>
      <c r="D2858" s="665" t="s">
        <v>20075</v>
      </c>
      <c r="E2858" s="663" t="s">
        <v>145</v>
      </c>
      <c r="F2858" s="401"/>
      <c r="G2858" s="401"/>
    </row>
    <row r="2859" spans="1:7" ht="15">
      <c r="A2859" s="664">
        <v>101504</v>
      </c>
      <c r="B2859" s="663" t="s">
        <v>10995</v>
      </c>
      <c r="C2859" s="663" t="s">
        <v>58</v>
      </c>
      <c r="D2859" s="665" t="s">
        <v>20076</v>
      </c>
      <c r="E2859" s="663" t="s">
        <v>145</v>
      </c>
      <c r="F2859" s="401"/>
      <c r="G2859" s="401"/>
    </row>
    <row r="2860" spans="1:7" ht="15">
      <c r="A2860" s="664">
        <v>101505</v>
      </c>
      <c r="B2860" s="663" t="s">
        <v>10996</v>
      </c>
      <c r="C2860" s="663" t="s">
        <v>58</v>
      </c>
      <c r="D2860" s="665" t="s">
        <v>20077</v>
      </c>
      <c r="E2860" s="663" t="s">
        <v>145</v>
      </c>
      <c r="F2860" s="401"/>
      <c r="G2860" s="401"/>
    </row>
    <row r="2861" spans="1:7" ht="15">
      <c r="A2861" s="664">
        <v>101506</v>
      </c>
      <c r="B2861" s="663" t="s">
        <v>10997</v>
      </c>
      <c r="C2861" s="663" t="s">
        <v>58</v>
      </c>
      <c r="D2861" s="665" t="s">
        <v>20078</v>
      </c>
      <c r="E2861" s="663" t="s">
        <v>145</v>
      </c>
      <c r="F2861" s="401"/>
      <c r="G2861" s="401"/>
    </row>
    <row r="2862" spans="1:7" ht="15">
      <c r="A2862" s="664">
        <v>101507</v>
      </c>
      <c r="B2862" s="663" t="s">
        <v>10998</v>
      </c>
      <c r="C2862" s="663" t="s">
        <v>58</v>
      </c>
      <c r="D2862" s="665" t="s">
        <v>20079</v>
      </c>
      <c r="E2862" s="663" t="s">
        <v>145</v>
      </c>
      <c r="F2862" s="401"/>
      <c r="G2862" s="401"/>
    </row>
    <row r="2863" spans="1:7" ht="15">
      <c r="A2863" s="664">
        <v>101508</v>
      </c>
      <c r="B2863" s="663" t="s">
        <v>10999</v>
      </c>
      <c r="C2863" s="663" t="s">
        <v>58</v>
      </c>
      <c r="D2863" s="665" t="s">
        <v>20080</v>
      </c>
      <c r="E2863" s="663" t="s">
        <v>145</v>
      </c>
      <c r="F2863" s="401"/>
      <c r="G2863" s="401"/>
    </row>
    <row r="2864" spans="1:7" ht="15">
      <c r="A2864" s="664">
        <v>101509</v>
      </c>
      <c r="B2864" s="663" t="s">
        <v>11000</v>
      </c>
      <c r="C2864" s="663" t="s">
        <v>58</v>
      </c>
      <c r="D2864" s="665" t="s">
        <v>20081</v>
      </c>
      <c r="E2864" s="663" t="s">
        <v>145</v>
      </c>
      <c r="F2864" s="401"/>
      <c r="G2864" s="401"/>
    </row>
    <row r="2865" spans="1:7" ht="15">
      <c r="A2865" s="664">
        <v>101510</v>
      </c>
      <c r="B2865" s="663" t="s">
        <v>11001</v>
      </c>
      <c r="C2865" s="663" t="s">
        <v>58</v>
      </c>
      <c r="D2865" s="665" t="s">
        <v>20082</v>
      </c>
      <c r="E2865" s="663" t="s">
        <v>145</v>
      </c>
      <c r="F2865" s="401"/>
      <c r="G2865" s="401"/>
    </row>
    <row r="2866" spans="1:7" ht="15">
      <c r="A2866" s="664">
        <v>101511</v>
      </c>
      <c r="B2866" s="663" t="s">
        <v>11002</v>
      </c>
      <c r="C2866" s="663" t="s">
        <v>58</v>
      </c>
      <c r="D2866" s="665" t="s">
        <v>20083</v>
      </c>
      <c r="E2866" s="663" t="s">
        <v>145</v>
      </c>
      <c r="F2866" s="401"/>
      <c r="G2866" s="401"/>
    </row>
    <row r="2867" spans="1:7" ht="15">
      <c r="A2867" s="664">
        <v>101512</v>
      </c>
      <c r="B2867" s="663" t="s">
        <v>11003</v>
      </c>
      <c r="C2867" s="663" t="s">
        <v>58</v>
      </c>
      <c r="D2867" s="665" t="s">
        <v>20084</v>
      </c>
      <c r="E2867" s="663" t="s">
        <v>145</v>
      </c>
      <c r="F2867" s="401"/>
      <c r="G2867" s="401"/>
    </row>
    <row r="2868" spans="1:7" ht="15">
      <c r="A2868" s="664">
        <v>101513</v>
      </c>
      <c r="B2868" s="663" t="s">
        <v>11004</v>
      </c>
      <c r="C2868" s="663" t="s">
        <v>58</v>
      </c>
      <c r="D2868" s="665" t="s">
        <v>20085</v>
      </c>
      <c r="E2868" s="663" t="s">
        <v>145</v>
      </c>
      <c r="F2868" s="401"/>
      <c r="G2868" s="401"/>
    </row>
    <row r="2869" spans="1:7" ht="15">
      <c r="A2869" s="664">
        <v>101514</v>
      </c>
      <c r="B2869" s="663" t="s">
        <v>11005</v>
      </c>
      <c r="C2869" s="663" t="s">
        <v>58</v>
      </c>
      <c r="D2869" s="665" t="s">
        <v>20086</v>
      </c>
      <c r="E2869" s="663" t="s">
        <v>145</v>
      </c>
      <c r="F2869" s="401"/>
      <c r="G2869" s="401"/>
    </row>
    <row r="2870" spans="1:7" ht="15">
      <c r="A2870" s="664">
        <v>101515</v>
      </c>
      <c r="B2870" s="663" t="s">
        <v>11006</v>
      </c>
      <c r="C2870" s="663" t="s">
        <v>58</v>
      </c>
      <c r="D2870" s="665" t="s">
        <v>20087</v>
      </c>
      <c r="E2870" s="663" t="s">
        <v>145</v>
      </c>
      <c r="F2870" s="401"/>
      <c r="G2870" s="401"/>
    </row>
    <row r="2871" spans="1:7" ht="15">
      <c r="A2871" s="664">
        <v>101516</v>
      </c>
      <c r="B2871" s="663" t="s">
        <v>11007</v>
      </c>
      <c r="C2871" s="663" t="s">
        <v>58</v>
      </c>
      <c r="D2871" s="665" t="s">
        <v>20088</v>
      </c>
      <c r="E2871" s="663" t="s">
        <v>145</v>
      </c>
      <c r="F2871" s="401"/>
      <c r="G2871" s="401"/>
    </row>
    <row r="2872" spans="1:7" ht="15">
      <c r="A2872" s="664">
        <v>101517</v>
      </c>
      <c r="B2872" s="663" t="s">
        <v>11008</v>
      </c>
      <c r="C2872" s="663" t="s">
        <v>58</v>
      </c>
      <c r="D2872" s="665" t="s">
        <v>20089</v>
      </c>
      <c r="E2872" s="663" t="s">
        <v>145</v>
      </c>
      <c r="F2872" s="401"/>
      <c r="G2872" s="401"/>
    </row>
    <row r="2873" spans="1:7" ht="15">
      <c r="A2873" s="664">
        <v>101518</v>
      </c>
      <c r="B2873" s="663" t="s">
        <v>11009</v>
      </c>
      <c r="C2873" s="663" t="s">
        <v>58</v>
      </c>
      <c r="D2873" s="665" t="s">
        <v>20090</v>
      </c>
      <c r="E2873" s="663" t="s">
        <v>145</v>
      </c>
      <c r="F2873" s="401"/>
      <c r="G2873" s="401"/>
    </row>
    <row r="2874" spans="1:7" ht="15">
      <c r="A2874" s="664">
        <v>101519</v>
      </c>
      <c r="B2874" s="663" t="s">
        <v>11010</v>
      </c>
      <c r="C2874" s="663" t="s">
        <v>58</v>
      </c>
      <c r="D2874" s="665" t="s">
        <v>20091</v>
      </c>
      <c r="E2874" s="663" t="s">
        <v>145</v>
      </c>
      <c r="F2874" s="401"/>
      <c r="G2874" s="401"/>
    </row>
    <row r="2875" spans="1:7" ht="15">
      <c r="A2875" s="664">
        <v>101520</v>
      </c>
      <c r="B2875" s="663" t="s">
        <v>11011</v>
      </c>
      <c r="C2875" s="663" t="s">
        <v>58</v>
      </c>
      <c r="D2875" s="665" t="s">
        <v>20092</v>
      </c>
      <c r="E2875" s="663" t="s">
        <v>145</v>
      </c>
      <c r="F2875" s="401"/>
      <c r="G2875" s="401"/>
    </row>
    <row r="2876" spans="1:7" ht="15">
      <c r="A2876" s="664">
        <v>101521</v>
      </c>
      <c r="B2876" s="663" t="s">
        <v>11012</v>
      </c>
      <c r="C2876" s="663" t="s">
        <v>58</v>
      </c>
      <c r="D2876" s="665" t="s">
        <v>20093</v>
      </c>
      <c r="E2876" s="663" t="s">
        <v>145</v>
      </c>
      <c r="F2876" s="401"/>
      <c r="G2876" s="401"/>
    </row>
    <row r="2877" spans="1:7" ht="15">
      <c r="A2877" s="664">
        <v>101522</v>
      </c>
      <c r="B2877" s="663" t="s">
        <v>11013</v>
      </c>
      <c r="C2877" s="663" t="s">
        <v>58</v>
      </c>
      <c r="D2877" s="665" t="s">
        <v>20094</v>
      </c>
      <c r="E2877" s="663" t="s">
        <v>145</v>
      </c>
      <c r="F2877" s="401"/>
      <c r="G2877" s="401"/>
    </row>
    <row r="2878" spans="1:7" ht="15">
      <c r="A2878" s="664">
        <v>101523</v>
      </c>
      <c r="B2878" s="663" t="s">
        <v>11014</v>
      </c>
      <c r="C2878" s="663" t="s">
        <v>58</v>
      </c>
      <c r="D2878" s="665" t="s">
        <v>20095</v>
      </c>
      <c r="E2878" s="663" t="s">
        <v>145</v>
      </c>
      <c r="F2878" s="401"/>
      <c r="G2878" s="401"/>
    </row>
    <row r="2879" spans="1:7" ht="15">
      <c r="A2879" s="664">
        <v>101524</v>
      </c>
      <c r="B2879" s="663" t="s">
        <v>11015</v>
      </c>
      <c r="C2879" s="663" t="s">
        <v>58</v>
      </c>
      <c r="D2879" s="665" t="s">
        <v>20096</v>
      </c>
      <c r="E2879" s="663" t="s">
        <v>145</v>
      </c>
      <c r="F2879" s="401"/>
      <c r="G2879" s="401"/>
    </row>
    <row r="2880" spans="1:7" ht="15">
      <c r="A2880" s="664">
        <v>101525</v>
      </c>
      <c r="B2880" s="663" t="s">
        <v>11016</v>
      </c>
      <c r="C2880" s="663" t="s">
        <v>58</v>
      </c>
      <c r="D2880" s="665" t="s">
        <v>20097</v>
      </c>
      <c r="E2880" s="663" t="s">
        <v>145</v>
      </c>
      <c r="F2880" s="401"/>
      <c r="G2880" s="401"/>
    </row>
    <row r="2881" spans="1:7" ht="15">
      <c r="A2881" s="664">
        <v>101526</v>
      </c>
      <c r="B2881" s="663" t="s">
        <v>11017</v>
      </c>
      <c r="C2881" s="663" t="s">
        <v>58</v>
      </c>
      <c r="D2881" s="665" t="s">
        <v>20098</v>
      </c>
      <c r="E2881" s="663" t="s">
        <v>145</v>
      </c>
      <c r="F2881" s="401"/>
      <c r="G2881" s="401"/>
    </row>
    <row r="2882" spans="1:7" ht="15">
      <c r="A2882" s="664">
        <v>101527</v>
      </c>
      <c r="B2882" s="663" t="s">
        <v>11018</v>
      </c>
      <c r="C2882" s="663" t="s">
        <v>58</v>
      </c>
      <c r="D2882" s="665" t="s">
        <v>20099</v>
      </c>
      <c r="E2882" s="663" t="s">
        <v>145</v>
      </c>
      <c r="F2882" s="401"/>
      <c r="G2882" s="401"/>
    </row>
    <row r="2883" spans="1:7" ht="15">
      <c r="A2883" s="664">
        <v>101528</v>
      </c>
      <c r="B2883" s="663" t="s">
        <v>11019</v>
      </c>
      <c r="C2883" s="663" t="s">
        <v>58</v>
      </c>
      <c r="D2883" s="665" t="s">
        <v>20100</v>
      </c>
      <c r="E2883" s="663" t="s">
        <v>145</v>
      </c>
      <c r="F2883" s="401"/>
      <c r="G2883" s="401"/>
    </row>
    <row r="2884" spans="1:7" ht="15">
      <c r="A2884" s="664">
        <v>101529</v>
      </c>
      <c r="B2884" s="663" t="s">
        <v>11020</v>
      </c>
      <c r="C2884" s="663" t="s">
        <v>58</v>
      </c>
      <c r="D2884" s="665" t="s">
        <v>20101</v>
      </c>
      <c r="E2884" s="663" t="s">
        <v>145</v>
      </c>
      <c r="F2884" s="401"/>
      <c r="G2884" s="401"/>
    </row>
    <row r="2885" spans="1:7" ht="15">
      <c r="A2885" s="664">
        <v>101530</v>
      </c>
      <c r="B2885" s="663" t="s">
        <v>11021</v>
      </c>
      <c r="C2885" s="663" t="s">
        <v>58</v>
      </c>
      <c r="D2885" s="665" t="s">
        <v>20102</v>
      </c>
      <c r="E2885" s="663" t="s">
        <v>145</v>
      </c>
      <c r="F2885" s="401"/>
      <c r="G2885" s="401"/>
    </row>
    <row r="2886" spans="1:7" ht="15">
      <c r="A2886" s="664">
        <v>101531</v>
      </c>
      <c r="B2886" s="663" t="s">
        <v>11022</v>
      </c>
      <c r="C2886" s="663" t="s">
        <v>58</v>
      </c>
      <c r="D2886" s="665" t="s">
        <v>20103</v>
      </c>
      <c r="E2886" s="663" t="s">
        <v>145</v>
      </c>
      <c r="F2886" s="401"/>
      <c r="G2886" s="401"/>
    </row>
    <row r="2887" spans="1:7" ht="15">
      <c r="A2887" s="664">
        <v>101532</v>
      </c>
      <c r="B2887" s="663" t="s">
        <v>11023</v>
      </c>
      <c r="C2887" s="663" t="s">
        <v>58</v>
      </c>
      <c r="D2887" s="665" t="s">
        <v>20104</v>
      </c>
      <c r="E2887" s="663" t="s">
        <v>145</v>
      </c>
      <c r="F2887" s="401"/>
      <c r="G2887" s="401"/>
    </row>
    <row r="2888" spans="1:7" ht="15">
      <c r="A2888" s="664">
        <v>101533</v>
      </c>
      <c r="B2888" s="663" t="s">
        <v>11024</v>
      </c>
      <c r="C2888" s="663" t="s">
        <v>58</v>
      </c>
      <c r="D2888" s="665" t="s">
        <v>20105</v>
      </c>
      <c r="E2888" s="663" t="s">
        <v>145</v>
      </c>
      <c r="F2888" s="401"/>
      <c r="G2888" s="401"/>
    </row>
    <row r="2889" spans="1:7" ht="15">
      <c r="A2889" s="664">
        <v>101534</v>
      </c>
      <c r="B2889" s="663" t="s">
        <v>11025</v>
      </c>
      <c r="C2889" s="663" t="s">
        <v>58</v>
      </c>
      <c r="D2889" s="665" t="s">
        <v>20106</v>
      </c>
      <c r="E2889" s="663" t="s">
        <v>145</v>
      </c>
      <c r="F2889" s="401"/>
      <c r="G2889" s="401"/>
    </row>
    <row r="2890" spans="1:7" ht="15">
      <c r="A2890" s="664">
        <v>101535</v>
      </c>
      <c r="B2890" s="663" t="s">
        <v>11026</v>
      </c>
      <c r="C2890" s="663" t="s">
        <v>58</v>
      </c>
      <c r="D2890" s="665" t="s">
        <v>20107</v>
      </c>
      <c r="E2890" s="663" t="s">
        <v>145</v>
      </c>
      <c r="F2890" s="401"/>
      <c r="G2890" s="401"/>
    </row>
    <row r="2891" spans="1:7" ht="15">
      <c r="A2891" s="664">
        <v>101536</v>
      </c>
      <c r="B2891" s="663" t="s">
        <v>11027</v>
      </c>
      <c r="C2891" s="663" t="s">
        <v>58</v>
      </c>
      <c r="D2891" s="665" t="s">
        <v>20108</v>
      </c>
      <c r="E2891" s="663" t="s">
        <v>145</v>
      </c>
      <c r="F2891" s="401"/>
      <c r="G2891" s="401"/>
    </row>
    <row r="2892" spans="1:7" ht="15">
      <c r="A2892" s="664">
        <v>101537</v>
      </c>
      <c r="B2892" s="663" t="s">
        <v>11028</v>
      </c>
      <c r="C2892" s="663" t="s">
        <v>58</v>
      </c>
      <c r="D2892" s="665" t="s">
        <v>20109</v>
      </c>
      <c r="E2892" s="663" t="s">
        <v>145</v>
      </c>
      <c r="F2892" s="401"/>
      <c r="G2892" s="401"/>
    </row>
    <row r="2893" spans="1:7" ht="15">
      <c r="A2893" s="664">
        <v>101538</v>
      </c>
      <c r="B2893" s="663" t="s">
        <v>11029</v>
      </c>
      <c r="C2893" s="663" t="s">
        <v>58</v>
      </c>
      <c r="D2893" s="665" t="s">
        <v>20110</v>
      </c>
      <c r="E2893" s="663" t="s">
        <v>145</v>
      </c>
      <c r="F2893" s="401"/>
      <c r="G2893" s="401"/>
    </row>
    <row r="2894" spans="1:7" ht="15">
      <c r="A2894" s="664">
        <v>101539</v>
      </c>
      <c r="B2894" s="663" t="s">
        <v>11030</v>
      </c>
      <c r="C2894" s="663" t="s">
        <v>58</v>
      </c>
      <c r="D2894" s="665" t="s">
        <v>15693</v>
      </c>
      <c r="E2894" s="663" t="s">
        <v>145</v>
      </c>
      <c r="F2894" s="401"/>
      <c r="G2894" s="401"/>
    </row>
    <row r="2895" spans="1:7" ht="15">
      <c r="A2895" s="664">
        <v>101540</v>
      </c>
      <c r="B2895" s="663" t="s">
        <v>11031</v>
      </c>
      <c r="C2895" s="663" t="s">
        <v>58</v>
      </c>
      <c r="D2895" s="665" t="s">
        <v>20111</v>
      </c>
      <c r="E2895" s="663" t="s">
        <v>145</v>
      </c>
      <c r="F2895" s="401"/>
      <c r="G2895" s="401"/>
    </row>
    <row r="2896" spans="1:7" ht="15">
      <c r="A2896" s="664">
        <v>101541</v>
      </c>
      <c r="B2896" s="663" t="s">
        <v>11032</v>
      </c>
      <c r="C2896" s="663" t="s">
        <v>58</v>
      </c>
      <c r="D2896" s="665" t="s">
        <v>20112</v>
      </c>
      <c r="E2896" s="663" t="s">
        <v>145</v>
      </c>
      <c r="F2896" s="401"/>
      <c r="G2896" s="401"/>
    </row>
    <row r="2897" spans="1:7" ht="15">
      <c r="A2897" s="664">
        <v>101542</v>
      </c>
      <c r="B2897" s="663" t="s">
        <v>11033</v>
      </c>
      <c r="C2897" s="663" t="s">
        <v>58</v>
      </c>
      <c r="D2897" s="665" t="s">
        <v>12961</v>
      </c>
      <c r="E2897" s="663" t="s">
        <v>145</v>
      </c>
      <c r="F2897" s="401"/>
      <c r="G2897" s="401"/>
    </row>
    <row r="2898" spans="1:7" ht="15">
      <c r="A2898" s="664">
        <v>101543</v>
      </c>
      <c r="B2898" s="663" t="s">
        <v>11034</v>
      </c>
      <c r="C2898" s="663" t="s">
        <v>58</v>
      </c>
      <c r="D2898" s="665" t="s">
        <v>20113</v>
      </c>
      <c r="E2898" s="663" t="s">
        <v>145</v>
      </c>
      <c r="F2898" s="401"/>
      <c r="G2898" s="401"/>
    </row>
    <row r="2899" spans="1:7" ht="15">
      <c r="A2899" s="664">
        <v>101544</v>
      </c>
      <c r="B2899" s="663" t="s">
        <v>11035</v>
      </c>
      <c r="C2899" s="663" t="s">
        <v>58</v>
      </c>
      <c r="D2899" s="665" t="s">
        <v>15140</v>
      </c>
      <c r="E2899" s="663" t="s">
        <v>145</v>
      </c>
      <c r="F2899" s="401"/>
      <c r="G2899" s="401"/>
    </row>
    <row r="2900" spans="1:7" ht="15">
      <c r="A2900" s="664">
        <v>101545</v>
      </c>
      <c r="B2900" s="663" t="s">
        <v>11036</v>
      </c>
      <c r="C2900" s="663" t="s">
        <v>58</v>
      </c>
      <c r="D2900" s="665" t="s">
        <v>20114</v>
      </c>
      <c r="E2900" s="663" t="s">
        <v>145</v>
      </c>
      <c r="F2900" s="401"/>
      <c r="G2900" s="401"/>
    </row>
    <row r="2901" spans="1:7" ht="15">
      <c r="A2901" s="664">
        <v>101546</v>
      </c>
      <c r="B2901" s="663" t="s">
        <v>11037</v>
      </c>
      <c r="C2901" s="663" t="s">
        <v>58</v>
      </c>
      <c r="D2901" s="665" t="s">
        <v>20115</v>
      </c>
      <c r="E2901" s="663" t="s">
        <v>145</v>
      </c>
      <c r="F2901" s="401"/>
      <c r="G2901" s="401"/>
    </row>
    <row r="2902" spans="1:7" ht="15">
      <c r="A2902" s="664">
        <v>101547</v>
      </c>
      <c r="B2902" s="663" t="s">
        <v>11038</v>
      </c>
      <c r="C2902" s="663" t="s">
        <v>58</v>
      </c>
      <c r="D2902" s="665" t="s">
        <v>20116</v>
      </c>
      <c r="E2902" s="663" t="s">
        <v>145</v>
      </c>
      <c r="F2902" s="401"/>
      <c r="G2902" s="401"/>
    </row>
    <row r="2903" spans="1:7" ht="15">
      <c r="A2903" s="664">
        <v>101548</v>
      </c>
      <c r="B2903" s="663" t="s">
        <v>11039</v>
      </c>
      <c r="C2903" s="663" t="s">
        <v>58</v>
      </c>
      <c r="D2903" s="665" t="s">
        <v>6506</v>
      </c>
      <c r="E2903" s="663" t="s">
        <v>145</v>
      </c>
      <c r="F2903" s="401"/>
      <c r="G2903" s="401"/>
    </row>
    <row r="2904" spans="1:7" ht="15">
      <c r="A2904" s="664">
        <v>101549</v>
      </c>
      <c r="B2904" s="663" t="s">
        <v>11040</v>
      </c>
      <c r="C2904" s="663" t="s">
        <v>58</v>
      </c>
      <c r="D2904" s="665" t="s">
        <v>7775</v>
      </c>
      <c r="E2904" s="663" t="s">
        <v>145</v>
      </c>
      <c r="F2904" s="401"/>
      <c r="G2904" s="401"/>
    </row>
    <row r="2905" spans="1:7" ht="15">
      <c r="A2905" s="664">
        <v>101553</v>
      </c>
      <c r="B2905" s="663" t="s">
        <v>11041</v>
      </c>
      <c r="C2905" s="663" t="s">
        <v>58</v>
      </c>
      <c r="D2905" s="665" t="s">
        <v>14104</v>
      </c>
      <c r="E2905" s="663" t="s">
        <v>145</v>
      </c>
      <c r="F2905" s="401"/>
      <c r="G2905" s="401"/>
    </row>
    <row r="2906" spans="1:7" ht="15">
      <c r="A2906" s="664">
        <v>101554</v>
      </c>
      <c r="B2906" s="663" t="s">
        <v>11042</v>
      </c>
      <c r="C2906" s="663" t="s">
        <v>58</v>
      </c>
      <c r="D2906" s="665" t="s">
        <v>16235</v>
      </c>
      <c r="E2906" s="663" t="s">
        <v>145</v>
      </c>
      <c r="F2906" s="401"/>
      <c r="G2906" s="401"/>
    </row>
    <row r="2907" spans="1:7" ht="15">
      <c r="A2907" s="664">
        <v>101555</v>
      </c>
      <c r="B2907" s="663" t="s">
        <v>11043</v>
      </c>
      <c r="C2907" s="663" t="s">
        <v>58</v>
      </c>
      <c r="D2907" s="665" t="s">
        <v>6217</v>
      </c>
      <c r="E2907" s="663" t="s">
        <v>145</v>
      </c>
      <c r="F2907" s="401"/>
      <c r="G2907" s="401"/>
    </row>
    <row r="2908" spans="1:7" ht="15">
      <c r="A2908" s="664">
        <v>101556</v>
      </c>
      <c r="B2908" s="663" t="s">
        <v>11044</v>
      </c>
      <c r="C2908" s="663" t="s">
        <v>58</v>
      </c>
      <c r="D2908" s="665" t="s">
        <v>4756</v>
      </c>
      <c r="E2908" s="663" t="s">
        <v>145</v>
      </c>
      <c r="F2908" s="401"/>
      <c r="G2908" s="401"/>
    </row>
    <row r="2909" spans="1:7" ht="15">
      <c r="A2909" s="664">
        <v>101560</v>
      </c>
      <c r="B2909" s="663" t="s">
        <v>11045</v>
      </c>
      <c r="C2909" s="663" t="s">
        <v>5</v>
      </c>
      <c r="D2909" s="665" t="s">
        <v>12996</v>
      </c>
      <c r="E2909" s="663" t="s">
        <v>145</v>
      </c>
      <c r="F2909" s="401"/>
      <c r="G2909" s="401"/>
    </row>
    <row r="2910" spans="1:7" ht="15">
      <c r="A2910" s="664">
        <v>101561</v>
      </c>
      <c r="B2910" s="663" t="s">
        <v>11046</v>
      </c>
      <c r="C2910" s="663" t="s">
        <v>5</v>
      </c>
      <c r="D2910" s="665" t="s">
        <v>12467</v>
      </c>
      <c r="E2910" s="663" t="s">
        <v>145</v>
      </c>
      <c r="F2910" s="401"/>
      <c r="G2910" s="401"/>
    </row>
    <row r="2911" spans="1:7" ht="15">
      <c r="A2911" s="664">
        <v>101562</v>
      </c>
      <c r="B2911" s="663" t="s">
        <v>11047</v>
      </c>
      <c r="C2911" s="663" t="s">
        <v>5</v>
      </c>
      <c r="D2911" s="665" t="s">
        <v>14870</v>
      </c>
      <c r="E2911" s="663" t="s">
        <v>145</v>
      </c>
      <c r="F2911" s="401"/>
      <c r="G2911" s="401"/>
    </row>
    <row r="2912" spans="1:7" ht="15">
      <c r="A2912" s="664">
        <v>101563</v>
      </c>
      <c r="B2912" s="663" t="s">
        <v>11048</v>
      </c>
      <c r="C2912" s="663" t="s">
        <v>5</v>
      </c>
      <c r="D2912" s="665" t="s">
        <v>12971</v>
      </c>
      <c r="E2912" s="663" t="s">
        <v>145</v>
      </c>
      <c r="F2912" s="401"/>
      <c r="G2912" s="401"/>
    </row>
    <row r="2913" spans="1:7" ht="15">
      <c r="A2913" s="664">
        <v>101564</v>
      </c>
      <c r="B2913" s="663" t="s">
        <v>11049</v>
      </c>
      <c r="C2913" s="663" t="s">
        <v>5</v>
      </c>
      <c r="D2913" s="665" t="s">
        <v>20117</v>
      </c>
      <c r="E2913" s="663" t="s">
        <v>145</v>
      </c>
      <c r="F2913" s="401"/>
      <c r="G2913" s="401"/>
    </row>
    <row r="2914" spans="1:7" ht="15">
      <c r="A2914" s="664">
        <v>101565</v>
      </c>
      <c r="B2914" s="663" t="s">
        <v>11050</v>
      </c>
      <c r="C2914" s="663" t="s">
        <v>5</v>
      </c>
      <c r="D2914" s="665" t="s">
        <v>20118</v>
      </c>
      <c r="E2914" s="663" t="s">
        <v>145</v>
      </c>
      <c r="F2914" s="401"/>
      <c r="G2914" s="401"/>
    </row>
    <row r="2915" spans="1:7" ht="15">
      <c r="A2915" s="664">
        <v>101567</v>
      </c>
      <c r="B2915" s="663" t="s">
        <v>11051</v>
      </c>
      <c r="C2915" s="663" t="s">
        <v>5</v>
      </c>
      <c r="D2915" s="665" t="s">
        <v>20119</v>
      </c>
      <c r="E2915" s="663" t="s">
        <v>145</v>
      </c>
      <c r="F2915" s="401"/>
      <c r="G2915" s="401"/>
    </row>
    <row r="2916" spans="1:7" ht="15">
      <c r="A2916" s="664">
        <v>101568</v>
      </c>
      <c r="B2916" s="663" t="s">
        <v>11052</v>
      </c>
      <c r="C2916" s="663" t="s">
        <v>5</v>
      </c>
      <c r="D2916" s="665" t="s">
        <v>14874</v>
      </c>
      <c r="E2916" s="663" t="s">
        <v>145</v>
      </c>
      <c r="F2916" s="401"/>
      <c r="G2916" s="401"/>
    </row>
    <row r="2917" spans="1:7" ht="15">
      <c r="A2917" s="664">
        <v>101626</v>
      </c>
      <c r="B2917" s="663" t="s">
        <v>11053</v>
      </c>
      <c r="C2917" s="663" t="s">
        <v>58</v>
      </c>
      <c r="D2917" s="665" t="s">
        <v>20120</v>
      </c>
      <c r="E2917" s="663" t="s">
        <v>145</v>
      </c>
      <c r="F2917" s="401"/>
      <c r="G2917" s="401"/>
    </row>
    <row r="2918" spans="1:7" ht="15">
      <c r="A2918" s="664">
        <v>101627</v>
      </c>
      <c r="B2918" s="663" t="s">
        <v>11054</v>
      </c>
      <c r="C2918" s="663" t="s">
        <v>58</v>
      </c>
      <c r="D2918" s="665" t="s">
        <v>20121</v>
      </c>
      <c r="E2918" s="663" t="s">
        <v>145</v>
      </c>
      <c r="F2918" s="401"/>
      <c r="G2918" s="401"/>
    </row>
    <row r="2919" spans="1:7" ht="15">
      <c r="A2919" s="664">
        <v>101628</v>
      </c>
      <c r="B2919" s="663" t="s">
        <v>11055</v>
      </c>
      <c r="C2919" s="663" t="s">
        <v>58</v>
      </c>
      <c r="D2919" s="665" t="s">
        <v>20122</v>
      </c>
      <c r="E2919" s="663" t="s">
        <v>145</v>
      </c>
      <c r="F2919" s="401"/>
      <c r="G2919" s="401"/>
    </row>
    <row r="2920" spans="1:7" ht="15">
      <c r="A2920" s="664">
        <v>101629</v>
      </c>
      <c r="B2920" s="663" t="s">
        <v>11056</v>
      </c>
      <c r="C2920" s="663" t="s">
        <v>58</v>
      </c>
      <c r="D2920" s="665" t="s">
        <v>20123</v>
      </c>
      <c r="E2920" s="663" t="s">
        <v>145</v>
      </c>
      <c r="F2920" s="401"/>
      <c r="G2920" s="401"/>
    </row>
    <row r="2921" spans="1:7" ht="15">
      <c r="A2921" s="664">
        <v>101630</v>
      </c>
      <c r="B2921" s="663" t="s">
        <v>11057</v>
      </c>
      <c r="C2921" s="663" t="s">
        <v>58</v>
      </c>
      <c r="D2921" s="665" t="s">
        <v>15022</v>
      </c>
      <c r="E2921" s="663" t="s">
        <v>145</v>
      </c>
      <c r="F2921" s="401"/>
      <c r="G2921" s="401"/>
    </row>
    <row r="2922" spans="1:7" ht="15">
      <c r="A2922" s="664">
        <v>101631</v>
      </c>
      <c r="B2922" s="663" t="s">
        <v>11058</v>
      </c>
      <c r="C2922" s="663" t="s">
        <v>58</v>
      </c>
      <c r="D2922" s="665" t="s">
        <v>14944</v>
      </c>
      <c r="E2922" s="663" t="s">
        <v>145</v>
      </c>
      <c r="F2922" s="401"/>
      <c r="G2922" s="401"/>
    </row>
    <row r="2923" spans="1:7" ht="15">
      <c r="A2923" s="664">
        <v>101632</v>
      </c>
      <c r="B2923" s="663" t="s">
        <v>11059</v>
      </c>
      <c r="C2923" s="663" t="s">
        <v>58</v>
      </c>
      <c r="D2923" s="665" t="s">
        <v>15161</v>
      </c>
      <c r="E2923" s="663" t="s">
        <v>145</v>
      </c>
      <c r="F2923" s="401"/>
      <c r="G2923" s="401"/>
    </row>
    <row r="2924" spans="1:7" ht="15">
      <c r="A2924" s="664">
        <v>101633</v>
      </c>
      <c r="B2924" s="663" t="s">
        <v>11060</v>
      </c>
      <c r="C2924" s="663" t="s">
        <v>58</v>
      </c>
      <c r="D2924" s="665" t="s">
        <v>20124</v>
      </c>
      <c r="E2924" s="663" t="s">
        <v>145</v>
      </c>
      <c r="F2924" s="401"/>
      <c r="G2924" s="401"/>
    </row>
    <row r="2925" spans="1:7" ht="15">
      <c r="A2925" s="664">
        <v>101636</v>
      </c>
      <c r="B2925" s="663" t="s">
        <v>11061</v>
      </c>
      <c r="C2925" s="663" t="s">
        <v>58</v>
      </c>
      <c r="D2925" s="665" t="s">
        <v>14563</v>
      </c>
      <c r="E2925" s="663" t="s">
        <v>145</v>
      </c>
      <c r="F2925" s="401"/>
      <c r="G2925" s="401"/>
    </row>
    <row r="2926" spans="1:7" ht="15">
      <c r="A2926" s="664">
        <v>101637</v>
      </c>
      <c r="B2926" s="663" t="s">
        <v>11062</v>
      </c>
      <c r="C2926" s="663" t="s">
        <v>58</v>
      </c>
      <c r="D2926" s="665" t="s">
        <v>20125</v>
      </c>
      <c r="E2926" s="663" t="s">
        <v>145</v>
      </c>
      <c r="F2926" s="401"/>
      <c r="G2926" s="401"/>
    </row>
    <row r="2927" spans="1:7" ht="15">
      <c r="A2927" s="664">
        <v>101640</v>
      </c>
      <c r="B2927" s="663" t="s">
        <v>11063</v>
      </c>
      <c r="C2927" s="663" t="s">
        <v>58</v>
      </c>
      <c r="D2927" s="665" t="s">
        <v>20126</v>
      </c>
      <c r="E2927" s="663" t="s">
        <v>145</v>
      </c>
      <c r="F2927" s="401"/>
      <c r="G2927" s="401"/>
    </row>
    <row r="2928" spans="1:7" ht="15">
      <c r="A2928" s="664">
        <v>101641</v>
      </c>
      <c r="B2928" s="663" t="s">
        <v>11064</v>
      </c>
      <c r="C2928" s="663" t="s">
        <v>58</v>
      </c>
      <c r="D2928" s="665" t="s">
        <v>20127</v>
      </c>
      <c r="E2928" s="663" t="s">
        <v>145</v>
      </c>
      <c r="F2928" s="401"/>
      <c r="G2928" s="401"/>
    </row>
    <row r="2929" spans="1:7" ht="15">
      <c r="A2929" s="664">
        <v>101642</v>
      </c>
      <c r="B2929" s="663" t="s">
        <v>11065</v>
      </c>
      <c r="C2929" s="663" t="s">
        <v>58</v>
      </c>
      <c r="D2929" s="665" t="s">
        <v>17052</v>
      </c>
      <c r="E2929" s="663" t="s">
        <v>145</v>
      </c>
      <c r="F2929" s="401"/>
      <c r="G2929" s="401"/>
    </row>
    <row r="2930" spans="1:7" ht="15">
      <c r="A2930" s="664">
        <v>101643</v>
      </c>
      <c r="B2930" s="663" t="s">
        <v>11066</v>
      </c>
      <c r="C2930" s="663" t="s">
        <v>58</v>
      </c>
      <c r="D2930" s="665" t="s">
        <v>20128</v>
      </c>
      <c r="E2930" s="663" t="s">
        <v>145</v>
      </c>
      <c r="F2930" s="401"/>
      <c r="G2930" s="401"/>
    </row>
    <row r="2931" spans="1:7" ht="15">
      <c r="A2931" s="664">
        <v>101644</v>
      </c>
      <c r="B2931" s="663" t="s">
        <v>11067</v>
      </c>
      <c r="C2931" s="663" t="s">
        <v>58</v>
      </c>
      <c r="D2931" s="665" t="s">
        <v>20129</v>
      </c>
      <c r="E2931" s="663" t="s">
        <v>145</v>
      </c>
      <c r="F2931" s="401"/>
      <c r="G2931" s="401"/>
    </row>
    <row r="2932" spans="1:7" ht="15">
      <c r="A2932" s="664">
        <v>101645</v>
      </c>
      <c r="B2932" s="663" t="s">
        <v>11068</v>
      </c>
      <c r="C2932" s="663" t="s">
        <v>58</v>
      </c>
      <c r="D2932" s="665" t="s">
        <v>20130</v>
      </c>
      <c r="E2932" s="663" t="s">
        <v>145</v>
      </c>
      <c r="F2932" s="401"/>
      <c r="G2932" s="401"/>
    </row>
    <row r="2933" spans="1:7" ht="15">
      <c r="A2933" s="664">
        <v>101646</v>
      </c>
      <c r="B2933" s="663" t="s">
        <v>11069</v>
      </c>
      <c r="C2933" s="663" t="s">
        <v>58</v>
      </c>
      <c r="D2933" s="665" t="s">
        <v>9121</v>
      </c>
      <c r="E2933" s="663" t="s">
        <v>145</v>
      </c>
      <c r="F2933" s="401"/>
      <c r="G2933" s="401"/>
    </row>
    <row r="2934" spans="1:7" ht="15">
      <c r="A2934" s="664">
        <v>101647</v>
      </c>
      <c r="B2934" s="663" t="s">
        <v>11070</v>
      </c>
      <c r="C2934" s="663" t="s">
        <v>58</v>
      </c>
      <c r="D2934" s="665" t="s">
        <v>15350</v>
      </c>
      <c r="E2934" s="663" t="s">
        <v>145</v>
      </c>
      <c r="F2934" s="401"/>
      <c r="G2934" s="401"/>
    </row>
    <row r="2935" spans="1:7" ht="15">
      <c r="A2935" s="664">
        <v>101648</v>
      </c>
      <c r="B2935" s="663" t="s">
        <v>11071</v>
      </c>
      <c r="C2935" s="663" t="s">
        <v>58</v>
      </c>
      <c r="D2935" s="665" t="s">
        <v>20131</v>
      </c>
      <c r="E2935" s="663" t="s">
        <v>145</v>
      </c>
      <c r="F2935" s="401"/>
      <c r="G2935" s="401"/>
    </row>
    <row r="2936" spans="1:7" ht="15">
      <c r="A2936" s="664">
        <v>101649</v>
      </c>
      <c r="B2936" s="663" t="s">
        <v>11072</v>
      </c>
      <c r="C2936" s="663" t="s">
        <v>58</v>
      </c>
      <c r="D2936" s="665" t="s">
        <v>14429</v>
      </c>
      <c r="E2936" s="663" t="s">
        <v>145</v>
      </c>
      <c r="F2936" s="401"/>
      <c r="G2936" s="401"/>
    </row>
    <row r="2937" spans="1:7" ht="15">
      <c r="A2937" s="664">
        <v>101650</v>
      </c>
      <c r="B2937" s="663" t="s">
        <v>11073</v>
      </c>
      <c r="C2937" s="663" t="s">
        <v>58</v>
      </c>
      <c r="D2937" s="665" t="s">
        <v>20132</v>
      </c>
      <c r="E2937" s="663" t="s">
        <v>145</v>
      </c>
      <c r="F2937" s="401"/>
      <c r="G2937" s="401"/>
    </row>
    <row r="2938" spans="1:7" ht="15">
      <c r="A2938" s="664">
        <v>101651</v>
      </c>
      <c r="B2938" s="663" t="s">
        <v>11074</v>
      </c>
      <c r="C2938" s="663" t="s">
        <v>58</v>
      </c>
      <c r="D2938" s="665" t="s">
        <v>16652</v>
      </c>
      <c r="E2938" s="663" t="s">
        <v>145</v>
      </c>
      <c r="F2938" s="401"/>
      <c r="G2938" s="401"/>
    </row>
    <row r="2939" spans="1:7" ht="15">
      <c r="A2939" s="664">
        <v>101652</v>
      </c>
      <c r="B2939" s="663" t="s">
        <v>11075</v>
      </c>
      <c r="C2939" s="663" t="s">
        <v>58</v>
      </c>
      <c r="D2939" s="665" t="s">
        <v>20133</v>
      </c>
      <c r="E2939" s="663" t="s">
        <v>145</v>
      </c>
      <c r="F2939" s="401"/>
      <c r="G2939" s="401"/>
    </row>
    <row r="2940" spans="1:7" ht="15">
      <c r="A2940" s="664">
        <v>101653</v>
      </c>
      <c r="B2940" s="663" t="s">
        <v>11076</v>
      </c>
      <c r="C2940" s="663" t="s">
        <v>58</v>
      </c>
      <c r="D2940" s="665" t="s">
        <v>20134</v>
      </c>
      <c r="E2940" s="663" t="s">
        <v>145</v>
      </c>
      <c r="F2940" s="401"/>
      <c r="G2940" s="401"/>
    </row>
    <row r="2941" spans="1:7" ht="15">
      <c r="A2941" s="664">
        <v>101654</v>
      </c>
      <c r="B2941" s="663" t="s">
        <v>11077</v>
      </c>
      <c r="C2941" s="663" t="s">
        <v>58</v>
      </c>
      <c r="D2941" s="665" t="s">
        <v>20135</v>
      </c>
      <c r="E2941" s="663" t="s">
        <v>145</v>
      </c>
      <c r="F2941" s="401"/>
      <c r="G2941" s="401"/>
    </row>
    <row r="2942" spans="1:7" ht="15">
      <c r="A2942" s="664">
        <v>101655</v>
      </c>
      <c r="B2942" s="663" t="s">
        <v>11078</v>
      </c>
      <c r="C2942" s="663" t="s">
        <v>58</v>
      </c>
      <c r="D2942" s="665" t="s">
        <v>20136</v>
      </c>
      <c r="E2942" s="663" t="s">
        <v>145</v>
      </c>
      <c r="F2942" s="401"/>
      <c r="G2942" s="401"/>
    </row>
    <row r="2943" spans="1:7" ht="15">
      <c r="A2943" s="664">
        <v>101656</v>
      </c>
      <c r="B2943" s="663" t="s">
        <v>11079</v>
      </c>
      <c r="C2943" s="663" t="s">
        <v>58</v>
      </c>
      <c r="D2943" s="665" t="s">
        <v>20137</v>
      </c>
      <c r="E2943" s="663" t="s">
        <v>145</v>
      </c>
      <c r="F2943" s="401"/>
      <c r="G2943" s="401"/>
    </row>
    <row r="2944" spans="1:7" ht="15">
      <c r="A2944" s="664">
        <v>101657</v>
      </c>
      <c r="B2944" s="663" t="s">
        <v>11080</v>
      </c>
      <c r="C2944" s="663" t="s">
        <v>58</v>
      </c>
      <c r="D2944" s="665" t="s">
        <v>20138</v>
      </c>
      <c r="E2944" s="663" t="s">
        <v>145</v>
      </c>
      <c r="F2944" s="401"/>
      <c r="G2944" s="401"/>
    </row>
    <row r="2945" spans="1:7" ht="15">
      <c r="A2945" s="664">
        <v>101658</v>
      </c>
      <c r="B2945" s="663" t="s">
        <v>11081</v>
      </c>
      <c r="C2945" s="663" t="s">
        <v>58</v>
      </c>
      <c r="D2945" s="665" t="s">
        <v>20139</v>
      </c>
      <c r="E2945" s="663" t="s">
        <v>145</v>
      </c>
      <c r="F2945" s="401"/>
      <c r="G2945" s="401"/>
    </row>
    <row r="2946" spans="1:7" ht="15">
      <c r="A2946" s="664">
        <v>101659</v>
      </c>
      <c r="B2946" s="663" t="s">
        <v>11082</v>
      </c>
      <c r="C2946" s="663" t="s">
        <v>58</v>
      </c>
      <c r="D2946" s="665" t="s">
        <v>20140</v>
      </c>
      <c r="E2946" s="663" t="s">
        <v>145</v>
      </c>
      <c r="F2946" s="401"/>
      <c r="G2946" s="401"/>
    </row>
    <row r="2947" spans="1:7" ht="15">
      <c r="A2947" s="664">
        <v>101660</v>
      </c>
      <c r="B2947" s="663" t="s">
        <v>11083</v>
      </c>
      <c r="C2947" s="663" t="s">
        <v>58</v>
      </c>
      <c r="D2947" s="665" t="s">
        <v>20141</v>
      </c>
      <c r="E2947" s="663" t="s">
        <v>145</v>
      </c>
      <c r="F2947" s="401"/>
      <c r="G2947" s="401"/>
    </row>
    <row r="2948" spans="1:7" ht="15">
      <c r="A2948" s="664">
        <v>101661</v>
      </c>
      <c r="B2948" s="663" t="s">
        <v>11084</v>
      </c>
      <c r="C2948" s="663" t="s">
        <v>58</v>
      </c>
      <c r="D2948" s="665" t="s">
        <v>20142</v>
      </c>
      <c r="E2948" s="663" t="s">
        <v>145</v>
      </c>
      <c r="F2948" s="401"/>
      <c r="G2948" s="401"/>
    </row>
    <row r="2949" spans="1:7" ht="15">
      <c r="A2949" s="664">
        <v>101662</v>
      </c>
      <c r="B2949" s="663" t="s">
        <v>11085</v>
      </c>
      <c r="C2949" s="663" t="s">
        <v>58</v>
      </c>
      <c r="D2949" s="665" t="s">
        <v>20143</v>
      </c>
      <c r="E2949" s="663" t="s">
        <v>145</v>
      </c>
      <c r="F2949" s="401"/>
      <c r="G2949" s="401"/>
    </row>
    <row r="2950" spans="1:7" ht="15">
      <c r="A2950" s="664">
        <v>101663</v>
      </c>
      <c r="B2950" s="663" t="s">
        <v>11086</v>
      </c>
      <c r="C2950" s="663" t="s">
        <v>58</v>
      </c>
      <c r="D2950" s="665" t="s">
        <v>15367</v>
      </c>
      <c r="E2950" s="663" t="s">
        <v>145</v>
      </c>
      <c r="F2950" s="401"/>
      <c r="G2950" s="401"/>
    </row>
    <row r="2951" spans="1:7" ht="15">
      <c r="A2951" s="664">
        <v>101664</v>
      </c>
      <c r="B2951" s="663" t="s">
        <v>11087</v>
      </c>
      <c r="C2951" s="663" t="s">
        <v>58</v>
      </c>
      <c r="D2951" s="665" t="s">
        <v>19882</v>
      </c>
      <c r="E2951" s="663" t="s">
        <v>145</v>
      </c>
      <c r="F2951" s="401"/>
      <c r="G2951" s="401"/>
    </row>
    <row r="2952" spans="1:7" ht="15">
      <c r="A2952" s="664">
        <v>101665</v>
      </c>
      <c r="B2952" s="663" t="s">
        <v>11088</v>
      </c>
      <c r="C2952" s="663" t="s">
        <v>58</v>
      </c>
      <c r="D2952" s="665" t="s">
        <v>17318</v>
      </c>
      <c r="E2952" s="663" t="s">
        <v>145</v>
      </c>
      <c r="F2952" s="401"/>
      <c r="G2952" s="401"/>
    </row>
    <row r="2953" spans="1:7" ht="15">
      <c r="A2953" s="664">
        <v>101666</v>
      </c>
      <c r="B2953" s="663" t="s">
        <v>11089</v>
      </c>
      <c r="C2953" s="663" t="s">
        <v>58</v>
      </c>
      <c r="D2953" s="665" t="s">
        <v>20144</v>
      </c>
      <c r="E2953" s="663" t="s">
        <v>145</v>
      </c>
      <c r="F2953" s="401"/>
      <c r="G2953" s="401"/>
    </row>
    <row r="2954" spans="1:7" ht="15">
      <c r="A2954" s="664">
        <v>102085</v>
      </c>
      <c r="B2954" s="663" t="s">
        <v>14883</v>
      </c>
      <c r="C2954" s="663" t="s">
        <v>58</v>
      </c>
      <c r="D2954" s="665" t="s">
        <v>20145</v>
      </c>
      <c r="E2954" s="663" t="s">
        <v>145</v>
      </c>
      <c r="F2954" s="401"/>
      <c r="G2954" s="401"/>
    </row>
    <row r="2955" spans="1:7" ht="15">
      <c r="A2955" s="664">
        <v>100578</v>
      </c>
      <c r="B2955" s="663" t="s">
        <v>11090</v>
      </c>
      <c r="C2955" s="663" t="s">
        <v>58</v>
      </c>
      <c r="D2955" s="665" t="s">
        <v>20146</v>
      </c>
      <c r="E2955" s="663" t="s">
        <v>145</v>
      </c>
      <c r="F2955" s="401"/>
      <c r="G2955" s="401"/>
    </row>
    <row r="2956" spans="1:7" ht="15">
      <c r="A2956" s="664">
        <v>100579</v>
      </c>
      <c r="B2956" s="663" t="s">
        <v>11091</v>
      </c>
      <c r="C2956" s="663" t="s">
        <v>58</v>
      </c>
      <c r="D2956" s="665" t="s">
        <v>20147</v>
      </c>
      <c r="E2956" s="663" t="s">
        <v>145</v>
      </c>
      <c r="F2956" s="401"/>
      <c r="G2956" s="401"/>
    </row>
    <row r="2957" spans="1:7" ht="15">
      <c r="A2957" s="664">
        <v>100580</v>
      </c>
      <c r="B2957" s="663" t="s">
        <v>11092</v>
      </c>
      <c r="C2957" s="663" t="s">
        <v>58</v>
      </c>
      <c r="D2957" s="665" t="s">
        <v>13931</v>
      </c>
      <c r="E2957" s="663" t="s">
        <v>145</v>
      </c>
      <c r="F2957" s="401"/>
      <c r="G2957" s="401"/>
    </row>
    <row r="2958" spans="1:7" ht="15">
      <c r="A2958" s="664">
        <v>100581</v>
      </c>
      <c r="B2958" s="663" t="s">
        <v>11093</v>
      </c>
      <c r="C2958" s="663" t="s">
        <v>58</v>
      </c>
      <c r="D2958" s="665" t="s">
        <v>15933</v>
      </c>
      <c r="E2958" s="663" t="s">
        <v>145</v>
      </c>
      <c r="F2958" s="401"/>
      <c r="G2958" s="401"/>
    </row>
    <row r="2959" spans="1:7" ht="15">
      <c r="A2959" s="664">
        <v>100582</v>
      </c>
      <c r="B2959" s="663" t="s">
        <v>11094</v>
      </c>
      <c r="C2959" s="663" t="s">
        <v>58</v>
      </c>
      <c r="D2959" s="665" t="s">
        <v>20148</v>
      </c>
      <c r="E2959" s="663" t="s">
        <v>145</v>
      </c>
      <c r="F2959" s="401"/>
      <c r="G2959" s="401"/>
    </row>
    <row r="2960" spans="1:7" ht="15">
      <c r="A2960" s="664">
        <v>100583</v>
      </c>
      <c r="B2960" s="663" t="s">
        <v>11095</v>
      </c>
      <c r="C2960" s="663" t="s">
        <v>58</v>
      </c>
      <c r="D2960" s="665" t="s">
        <v>20149</v>
      </c>
      <c r="E2960" s="663" t="s">
        <v>145</v>
      </c>
      <c r="F2960" s="401"/>
      <c r="G2960" s="401"/>
    </row>
    <row r="2961" spans="1:7" ht="15">
      <c r="A2961" s="664">
        <v>100584</v>
      </c>
      <c r="B2961" s="663" t="s">
        <v>11096</v>
      </c>
      <c r="C2961" s="663" t="s">
        <v>58</v>
      </c>
      <c r="D2961" s="665" t="s">
        <v>20150</v>
      </c>
      <c r="E2961" s="663" t="s">
        <v>145</v>
      </c>
      <c r="F2961" s="401"/>
      <c r="G2961" s="401"/>
    </row>
    <row r="2962" spans="1:7" ht="15">
      <c r="A2962" s="664">
        <v>100585</v>
      </c>
      <c r="B2962" s="663" t="s">
        <v>11097</v>
      </c>
      <c r="C2962" s="663" t="s">
        <v>58</v>
      </c>
      <c r="D2962" s="665" t="s">
        <v>20151</v>
      </c>
      <c r="E2962" s="663" t="s">
        <v>145</v>
      </c>
      <c r="F2962" s="401"/>
      <c r="G2962" s="401"/>
    </row>
    <row r="2963" spans="1:7" ht="15">
      <c r="A2963" s="664">
        <v>100586</v>
      </c>
      <c r="B2963" s="663" t="s">
        <v>11098</v>
      </c>
      <c r="C2963" s="663" t="s">
        <v>58</v>
      </c>
      <c r="D2963" s="665" t="s">
        <v>20152</v>
      </c>
      <c r="E2963" s="663" t="s">
        <v>145</v>
      </c>
      <c r="F2963" s="401"/>
      <c r="G2963" s="401"/>
    </row>
    <row r="2964" spans="1:7" ht="15">
      <c r="A2964" s="664">
        <v>100587</v>
      </c>
      <c r="B2964" s="663" t="s">
        <v>11099</v>
      </c>
      <c r="C2964" s="663" t="s">
        <v>58</v>
      </c>
      <c r="D2964" s="665" t="s">
        <v>20153</v>
      </c>
      <c r="E2964" s="663" t="s">
        <v>145</v>
      </c>
      <c r="F2964" s="401"/>
      <c r="G2964" s="401"/>
    </row>
    <row r="2965" spans="1:7" ht="15">
      <c r="A2965" s="664">
        <v>100588</v>
      </c>
      <c r="B2965" s="663" t="s">
        <v>11100</v>
      </c>
      <c r="C2965" s="663" t="s">
        <v>58</v>
      </c>
      <c r="D2965" s="665" t="s">
        <v>20154</v>
      </c>
      <c r="E2965" s="663" t="s">
        <v>145</v>
      </c>
      <c r="F2965" s="401"/>
      <c r="G2965" s="401"/>
    </row>
    <row r="2966" spans="1:7" ht="15">
      <c r="A2966" s="664">
        <v>100589</v>
      </c>
      <c r="B2966" s="663" t="s">
        <v>11101</v>
      </c>
      <c r="C2966" s="663" t="s">
        <v>58</v>
      </c>
      <c r="D2966" s="665" t="s">
        <v>20155</v>
      </c>
      <c r="E2966" s="663" t="s">
        <v>145</v>
      </c>
      <c r="F2966" s="401"/>
      <c r="G2966" s="401"/>
    </row>
    <row r="2967" spans="1:7" ht="15">
      <c r="A2967" s="664">
        <v>100590</v>
      </c>
      <c r="B2967" s="663" t="s">
        <v>11102</v>
      </c>
      <c r="C2967" s="663" t="s">
        <v>58</v>
      </c>
      <c r="D2967" s="665" t="s">
        <v>20156</v>
      </c>
      <c r="E2967" s="663" t="s">
        <v>145</v>
      </c>
      <c r="F2967" s="401"/>
      <c r="G2967" s="401"/>
    </row>
    <row r="2968" spans="1:7" ht="15">
      <c r="A2968" s="664">
        <v>100591</v>
      </c>
      <c r="B2968" s="663" t="s">
        <v>11103</v>
      </c>
      <c r="C2968" s="663" t="s">
        <v>58</v>
      </c>
      <c r="D2968" s="665" t="s">
        <v>20157</v>
      </c>
      <c r="E2968" s="663" t="s">
        <v>145</v>
      </c>
      <c r="F2968" s="401"/>
      <c r="G2968" s="401"/>
    </row>
    <row r="2969" spans="1:7" ht="15">
      <c r="A2969" s="664">
        <v>100592</v>
      </c>
      <c r="B2969" s="663" t="s">
        <v>11104</v>
      </c>
      <c r="C2969" s="663" t="s">
        <v>58</v>
      </c>
      <c r="D2969" s="665" t="s">
        <v>20158</v>
      </c>
      <c r="E2969" s="663" t="s">
        <v>145</v>
      </c>
      <c r="F2969" s="401"/>
      <c r="G2969" s="401"/>
    </row>
    <row r="2970" spans="1:7" ht="15">
      <c r="A2970" s="664">
        <v>100593</v>
      </c>
      <c r="B2970" s="663" t="s">
        <v>11105</v>
      </c>
      <c r="C2970" s="663" t="s">
        <v>58</v>
      </c>
      <c r="D2970" s="665" t="s">
        <v>20159</v>
      </c>
      <c r="E2970" s="663" t="s">
        <v>145</v>
      </c>
      <c r="F2970" s="401"/>
      <c r="G2970" s="401"/>
    </row>
    <row r="2971" spans="1:7" ht="15">
      <c r="A2971" s="664">
        <v>100594</v>
      </c>
      <c r="B2971" s="663" t="s">
        <v>11106</v>
      </c>
      <c r="C2971" s="663" t="s">
        <v>58</v>
      </c>
      <c r="D2971" s="665" t="s">
        <v>20160</v>
      </c>
      <c r="E2971" s="663" t="s">
        <v>145</v>
      </c>
      <c r="F2971" s="401"/>
      <c r="G2971" s="401"/>
    </row>
    <row r="2972" spans="1:7" ht="15">
      <c r="A2972" s="664">
        <v>100595</v>
      </c>
      <c r="B2972" s="663" t="s">
        <v>11107</v>
      </c>
      <c r="C2972" s="663" t="s">
        <v>58</v>
      </c>
      <c r="D2972" s="665" t="s">
        <v>20161</v>
      </c>
      <c r="E2972" s="663" t="s">
        <v>145</v>
      </c>
      <c r="F2972" s="401"/>
      <c r="G2972" s="401"/>
    </row>
    <row r="2973" spans="1:7" ht="15">
      <c r="A2973" s="664">
        <v>100596</v>
      </c>
      <c r="B2973" s="663" t="s">
        <v>11108</v>
      </c>
      <c r="C2973" s="663" t="s">
        <v>58</v>
      </c>
      <c r="D2973" s="665" t="s">
        <v>20162</v>
      </c>
      <c r="E2973" s="663" t="s">
        <v>145</v>
      </c>
      <c r="F2973" s="401"/>
      <c r="G2973" s="401"/>
    </row>
    <row r="2974" spans="1:7" ht="15">
      <c r="A2974" s="664">
        <v>100597</v>
      </c>
      <c r="B2974" s="663" t="s">
        <v>11109</v>
      </c>
      <c r="C2974" s="663" t="s">
        <v>58</v>
      </c>
      <c r="D2974" s="665" t="s">
        <v>20163</v>
      </c>
      <c r="E2974" s="663" t="s">
        <v>145</v>
      </c>
      <c r="F2974" s="401"/>
      <c r="G2974" s="401"/>
    </row>
    <row r="2975" spans="1:7" ht="15">
      <c r="A2975" s="664">
        <v>100598</v>
      </c>
      <c r="B2975" s="663" t="s">
        <v>11110</v>
      </c>
      <c r="C2975" s="663" t="s">
        <v>58</v>
      </c>
      <c r="D2975" s="665" t="s">
        <v>20164</v>
      </c>
      <c r="E2975" s="663" t="s">
        <v>145</v>
      </c>
      <c r="F2975" s="401"/>
      <c r="G2975" s="401"/>
    </row>
    <row r="2976" spans="1:7" ht="15">
      <c r="A2976" s="664">
        <v>100599</v>
      </c>
      <c r="B2976" s="663" t="s">
        <v>11111</v>
      </c>
      <c r="C2976" s="663" t="s">
        <v>58</v>
      </c>
      <c r="D2976" s="665" t="s">
        <v>20165</v>
      </c>
      <c r="E2976" s="663" t="s">
        <v>145</v>
      </c>
      <c r="F2976" s="401"/>
      <c r="G2976" s="401"/>
    </row>
    <row r="2977" spans="1:7" ht="15">
      <c r="A2977" s="664">
        <v>100600</v>
      </c>
      <c r="B2977" s="663" t="s">
        <v>11112</v>
      </c>
      <c r="C2977" s="663" t="s">
        <v>58</v>
      </c>
      <c r="D2977" s="665" t="s">
        <v>20166</v>
      </c>
      <c r="E2977" s="663" t="s">
        <v>145</v>
      </c>
      <c r="F2977" s="401"/>
      <c r="G2977" s="401"/>
    </row>
    <row r="2978" spans="1:7" ht="15">
      <c r="A2978" s="664">
        <v>100601</v>
      </c>
      <c r="B2978" s="663" t="s">
        <v>11113</v>
      </c>
      <c r="C2978" s="663" t="s">
        <v>58</v>
      </c>
      <c r="D2978" s="665" t="s">
        <v>20167</v>
      </c>
      <c r="E2978" s="663" t="s">
        <v>145</v>
      </c>
      <c r="F2978" s="401"/>
      <c r="G2978" s="401"/>
    </row>
    <row r="2979" spans="1:7" ht="15">
      <c r="A2979" s="664">
        <v>100602</v>
      </c>
      <c r="B2979" s="663" t="s">
        <v>11114</v>
      </c>
      <c r="C2979" s="663" t="s">
        <v>58</v>
      </c>
      <c r="D2979" s="665" t="s">
        <v>20168</v>
      </c>
      <c r="E2979" s="663" t="s">
        <v>145</v>
      </c>
      <c r="F2979" s="401"/>
      <c r="G2979" s="401"/>
    </row>
    <row r="2980" spans="1:7" ht="15">
      <c r="A2980" s="664">
        <v>100603</v>
      </c>
      <c r="B2980" s="663" t="s">
        <v>11115</v>
      </c>
      <c r="C2980" s="663" t="s">
        <v>58</v>
      </c>
      <c r="D2980" s="665" t="s">
        <v>20169</v>
      </c>
      <c r="E2980" s="663" t="s">
        <v>145</v>
      </c>
      <c r="F2980" s="401"/>
      <c r="G2980" s="401"/>
    </row>
    <row r="2981" spans="1:7" ht="15">
      <c r="A2981" s="664">
        <v>100604</v>
      </c>
      <c r="B2981" s="663" t="s">
        <v>11116</v>
      </c>
      <c r="C2981" s="663" t="s">
        <v>58</v>
      </c>
      <c r="D2981" s="665" t="s">
        <v>20170</v>
      </c>
      <c r="E2981" s="663" t="s">
        <v>145</v>
      </c>
      <c r="F2981" s="401"/>
      <c r="G2981" s="401"/>
    </row>
    <row r="2982" spans="1:7" ht="15">
      <c r="A2982" s="664">
        <v>100605</v>
      </c>
      <c r="B2982" s="663" t="s">
        <v>11117</v>
      </c>
      <c r="C2982" s="663" t="s">
        <v>58</v>
      </c>
      <c r="D2982" s="665" t="s">
        <v>20171</v>
      </c>
      <c r="E2982" s="663" t="s">
        <v>145</v>
      </c>
      <c r="F2982" s="401"/>
      <c r="G2982" s="401"/>
    </row>
    <row r="2983" spans="1:7" ht="15">
      <c r="A2983" s="664">
        <v>100606</v>
      </c>
      <c r="B2983" s="663" t="s">
        <v>11118</v>
      </c>
      <c r="C2983" s="663" t="s">
        <v>58</v>
      </c>
      <c r="D2983" s="665" t="s">
        <v>20172</v>
      </c>
      <c r="E2983" s="663" t="s">
        <v>145</v>
      </c>
      <c r="F2983" s="401"/>
      <c r="G2983" s="401"/>
    </row>
    <row r="2984" spans="1:7" ht="15">
      <c r="A2984" s="664">
        <v>100607</v>
      </c>
      <c r="B2984" s="663" t="s">
        <v>11119</v>
      </c>
      <c r="C2984" s="663" t="s">
        <v>58</v>
      </c>
      <c r="D2984" s="665" t="s">
        <v>20173</v>
      </c>
      <c r="E2984" s="663" t="s">
        <v>145</v>
      </c>
      <c r="F2984" s="401"/>
      <c r="G2984" s="401"/>
    </row>
    <row r="2985" spans="1:7" ht="15">
      <c r="A2985" s="664">
        <v>100608</v>
      </c>
      <c r="B2985" s="663" t="s">
        <v>11120</v>
      </c>
      <c r="C2985" s="663" t="s">
        <v>58</v>
      </c>
      <c r="D2985" s="665" t="s">
        <v>20174</v>
      </c>
      <c r="E2985" s="663" t="s">
        <v>145</v>
      </c>
      <c r="F2985" s="401"/>
      <c r="G2985" s="401"/>
    </row>
    <row r="2986" spans="1:7" ht="15">
      <c r="A2986" s="664">
        <v>100609</v>
      </c>
      <c r="B2986" s="663" t="s">
        <v>11121</v>
      </c>
      <c r="C2986" s="663" t="s">
        <v>58</v>
      </c>
      <c r="D2986" s="665" t="s">
        <v>20175</v>
      </c>
      <c r="E2986" s="663" t="s">
        <v>145</v>
      </c>
      <c r="F2986" s="401"/>
      <c r="G2986" s="401"/>
    </row>
    <row r="2987" spans="1:7" ht="15">
      <c r="A2987" s="664">
        <v>100610</v>
      </c>
      <c r="B2987" s="663" t="s">
        <v>11122</v>
      </c>
      <c r="C2987" s="663" t="s">
        <v>58</v>
      </c>
      <c r="D2987" s="665" t="s">
        <v>20176</v>
      </c>
      <c r="E2987" s="663" t="s">
        <v>145</v>
      </c>
      <c r="F2987" s="401"/>
      <c r="G2987" s="401"/>
    </row>
    <row r="2988" spans="1:7" ht="15">
      <c r="A2988" s="664">
        <v>100611</v>
      </c>
      <c r="B2988" s="663" t="s">
        <v>11123</v>
      </c>
      <c r="C2988" s="663" t="s">
        <v>58</v>
      </c>
      <c r="D2988" s="665" t="s">
        <v>20177</v>
      </c>
      <c r="E2988" s="663" t="s">
        <v>145</v>
      </c>
      <c r="F2988" s="401"/>
      <c r="G2988" s="401"/>
    </row>
    <row r="2989" spans="1:7" ht="15">
      <c r="A2989" s="664">
        <v>100612</v>
      </c>
      <c r="B2989" s="663" t="s">
        <v>11124</v>
      </c>
      <c r="C2989" s="663" t="s">
        <v>58</v>
      </c>
      <c r="D2989" s="665" t="s">
        <v>20178</v>
      </c>
      <c r="E2989" s="663" t="s">
        <v>145</v>
      </c>
      <c r="F2989" s="401"/>
      <c r="G2989" s="401"/>
    </row>
    <row r="2990" spans="1:7" ht="15">
      <c r="A2990" s="664">
        <v>100613</v>
      </c>
      <c r="B2990" s="663" t="s">
        <v>11125</v>
      </c>
      <c r="C2990" s="663" t="s">
        <v>58</v>
      </c>
      <c r="D2990" s="665" t="s">
        <v>20179</v>
      </c>
      <c r="E2990" s="663" t="s">
        <v>145</v>
      </c>
      <c r="F2990" s="401"/>
      <c r="G2990" s="401"/>
    </row>
    <row r="2991" spans="1:7" ht="15">
      <c r="A2991" s="664">
        <v>100614</v>
      </c>
      <c r="B2991" s="663" t="s">
        <v>11126</v>
      </c>
      <c r="C2991" s="663" t="s">
        <v>58</v>
      </c>
      <c r="D2991" s="665" t="s">
        <v>20180</v>
      </c>
      <c r="E2991" s="663" t="s">
        <v>145</v>
      </c>
      <c r="F2991" s="401"/>
      <c r="G2991" s="401"/>
    </row>
    <row r="2992" spans="1:7" ht="15">
      <c r="A2992" s="664">
        <v>100615</v>
      </c>
      <c r="B2992" s="663" t="s">
        <v>11127</v>
      </c>
      <c r="C2992" s="663" t="s">
        <v>58</v>
      </c>
      <c r="D2992" s="665" t="s">
        <v>20181</v>
      </c>
      <c r="E2992" s="663" t="s">
        <v>145</v>
      </c>
      <c r="F2992" s="401"/>
      <c r="G2992" s="401"/>
    </row>
    <row r="2993" spans="1:7" ht="15">
      <c r="A2993" s="664">
        <v>100616</v>
      </c>
      <c r="B2993" s="663" t="s">
        <v>11128</v>
      </c>
      <c r="C2993" s="663" t="s">
        <v>58</v>
      </c>
      <c r="D2993" s="665" t="s">
        <v>20182</v>
      </c>
      <c r="E2993" s="663" t="s">
        <v>145</v>
      </c>
      <c r="F2993" s="401"/>
      <c r="G2993" s="401"/>
    </row>
    <row r="2994" spans="1:7" ht="15">
      <c r="A2994" s="664">
        <v>100617</v>
      </c>
      <c r="B2994" s="663" t="s">
        <v>11129</v>
      </c>
      <c r="C2994" s="663" t="s">
        <v>58</v>
      </c>
      <c r="D2994" s="665" t="s">
        <v>20183</v>
      </c>
      <c r="E2994" s="663" t="s">
        <v>145</v>
      </c>
      <c r="F2994" s="401"/>
      <c r="G2994" s="401"/>
    </row>
    <row r="2995" spans="1:7" ht="15">
      <c r="A2995" s="664">
        <v>100618</v>
      </c>
      <c r="B2995" s="663" t="s">
        <v>11130</v>
      </c>
      <c r="C2995" s="663" t="s">
        <v>58</v>
      </c>
      <c r="D2995" s="665" t="s">
        <v>20184</v>
      </c>
      <c r="E2995" s="663" t="s">
        <v>145</v>
      </c>
      <c r="F2995" s="401"/>
      <c r="G2995" s="401"/>
    </row>
    <row r="2996" spans="1:7" ht="15">
      <c r="A2996" s="664">
        <v>100619</v>
      </c>
      <c r="B2996" s="663" t="s">
        <v>11131</v>
      </c>
      <c r="C2996" s="663" t="s">
        <v>58</v>
      </c>
      <c r="D2996" s="665" t="s">
        <v>20185</v>
      </c>
      <c r="E2996" s="663" t="s">
        <v>145</v>
      </c>
      <c r="F2996" s="401"/>
      <c r="G2996" s="401"/>
    </row>
    <row r="2997" spans="1:7" ht="15">
      <c r="A2997" s="664">
        <v>100620</v>
      </c>
      <c r="B2997" s="663" t="s">
        <v>11132</v>
      </c>
      <c r="C2997" s="663" t="s">
        <v>58</v>
      </c>
      <c r="D2997" s="665" t="s">
        <v>20186</v>
      </c>
      <c r="E2997" s="663" t="s">
        <v>145</v>
      </c>
      <c r="F2997" s="401"/>
      <c r="G2997" s="401"/>
    </row>
    <row r="2998" spans="1:7" ht="15">
      <c r="A2998" s="664">
        <v>100621</v>
      </c>
      <c r="B2998" s="663" t="s">
        <v>11133</v>
      </c>
      <c r="C2998" s="663" t="s">
        <v>58</v>
      </c>
      <c r="D2998" s="665" t="s">
        <v>20187</v>
      </c>
      <c r="E2998" s="663" t="s">
        <v>145</v>
      </c>
      <c r="F2998" s="401"/>
      <c r="G2998" s="401"/>
    </row>
    <row r="2999" spans="1:7" ht="15">
      <c r="A2999" s="664">
        <v>100622</v>
      </c>
      <c r="B2999" s="663" t="s">
        <v>11134</v>
      </c>
      <c r="C2999" s="663" t="s">
        <v>58</v>
      </c>
      <c r="D2999" s="665" t="s">
        <v>20188</v>
      </c>
      <c r="E2999" s="663" t="s">
        <v>145</v>
      </c>
      <c r="F2999" s="401"/>
      <c r="G2999" s="401"/>
    </row>
    <row r="3000" spans="1:7" ht="15">
      <c r="A3000" s="664">
        <v>100623</v>
      </c>
      <c r="B3000" s="663" t="s">
        <v>11135</v>
      </c>
      <c r="C3000" s="663" t="s">
        <v>58</v>
      </c>
      <c r="D3000" s="665" t="s">
        <v>20189</v>
      </c>
      <c r="E3000" s="663" t="s">
        <v>145</v>
      </c>
      <c r="F3000" s="401"/>
      <c r="G3000" s="401"/>
    </row>
    <row r="3001" spans="1:7" ht="15">
      <c r="A3001" s="664">
        <v>97600</v>
      </c>
      <c r="B3001" s="663" t="s">
        <v>11136</v>
      </c>
      <c r="C3001" s="663" t="s">
        <v>58</v>
      </c>
      <c r="D3001" s="665" t="s">
        <v>20190</v>
      </c>
      <c r="E3001" s="663" t="s">
        <v>145</v>
      </c>
      <c r="F3001" s="401"/>
      <c r="G3001" s="401"/>
    </row>
    <row r="3002" spans="1:7" ht="15">
      <c r="A3002" s="664">
        <v>97601</v>
      </c>
      <c r="B3002" s="663" t="s">
        <v>11137</v>
      </c>
      <c r="C3002" s="663" t="s">
        <v>58</v>
      </c>
      <c r="D3002" s="665" t="s">
        <v>20191</v>
      </c>
      <c r="E3002" s="663" t="s">
        <v>145</v>
      </c>
      <c r="F3002" s="401"/>
      <c r="G3002" s="401"/>
    </row>
    <row r="3003" spans="1:7" ht="15">
      <c r="A3003" s="664">
        <v>97605</v>
      </c>
      <c r="B3003" s="663" t="s">
        <v>11138</v>
      </c>
      <c r="C3003" s="663" t="s">
        <v>58</v>
      </c>
      <c r="D3003" s="665" t="s">
        <v>20192</v>
      </c>
      <c r="E3003" s="663" t="s">
        <v>145</v>
      </c>
      <c r="F3003" s="401"/>
      <c r="G3003" s="401"/>
    </row>
    <row r="3004" spans="1:7" ht="15">
      <c r="A3004" s="664">
        <v>97606</v>
      </c>
      <c r="B3004" s="663" t="s">
        <v>11139</v>
      </c>
      <c r="C3004" s="663" t="s">
        <v>58</v>
      </c>
      <c r="D3004" s="665" t="s">
        <v>20193</v>
      </c>
      <c r="E3004" s="663" t="s">
        <v>145</v>
      </c>
      <c r="F3004" s="401"/>
      <c r="G3004" s="401"/>
    </row>
    <row r="3005" spans="1:7" ht="15">
      <c r="A3005" s="664">
        <v>97607</v>
      </c>
      <c r="B3005" s="663" t="s">
        <v>11140</v>
      </c>
      <c r="C3005" s="663" t="s">
        <v>58</v>
      </c>
      <c r="D3005" s="665" t="s">
        <v>12830</v>
      </c>
      <c r="E3005" s="663" t="s">
        <v>145</v>
      </c>
      <c r="F3005" s="401"/>
      <c r="G3005" s="401"/>
    </row>
    <row r="3006" spans="1:7" ht="15">
      <c r="A3006" s="664">
        <v>97608</v>
      </c>
      <c r="B3006" s="663" t="s">
        <v>11141</v>
      </c>
      <c r="C3006" s="663" t="s">
        <v>58</v>
      </c>
      <c r="D3006" s="665" t="s">
        <v>20194</v>
      </c>
      <c r="E3006" s="663" t="s">
        <v>145</v>
      </c>
      <c r="F3006" s="401"/>
      <c r="G3006" s="401"/>
    </row>
    <row r="3007" spans="1:7" ht="15">
      <c r="A3007" s="664">
        <v>102102</v>
      </c>
      <c r="B3007" s="663" t="s">
        <v>14887</v>
      </c>
      <c r="C3007" s="663" t="s">
        <v>58</v>
      </c>
      <c r="D3007" s="665" t="s">
        <v>20195</v>
      </c>
      <c r="E3007" s="663" t="s">
        <v>145</v>
      </c>
      <c r="F3007" s="401"/>
      <c r="G3007" s="401"/>
    </row>
    <row r="3008" spans="1:7" ht="15">
      <c r="A3008" s="664">
        <v>102103</v>
      </c>
      <c r="B3008" s="663" t="s">
        <v>14888</v>
      </c>
      <c r="C3008" s="663" t="s">
        <v>58</v>
      </c>
      <c r="D3008" s="665" t="s">
        <v>20196</v>
      </c>
      <c r="E3008" s="663" t="s">
        <v>145</v>
      </c>
      <c r="F3008" s="401"/>
      <c r="G3008" s="401"/>
    </row>
    <row r="3009" spans="1:7" ht="15">
      <c r="A3009" s="664">
        <v>102104</v>
      </c>
      <c r="B3009" s="663" t="s">
        <v>14889</v>
      </c>
      <c r="C3009" s="663" t="s">
        <v>58</v>
      </c>
      <c r="D3009" s="665" t="s">
        <v>20197</v>
      </c>
      <c r="E3009" s="663" t="s">
        <v>145</v>
      </c>
      <c r="F3009" s="401"/>
      <c r="G3009" s="401"/>
    </row>
    <row r="3010" spans="1:7" ht="15">
      <c r="A3010" s="664">
        <v>102105</v>
      </c>
      <c r="B3010" s="663" t="s">
        <v>14890</v>
      </c>
      <c r="C3010" s="663" t="s">
        <v>58</v>
      </c>
      <c r="D3010" s="665" t="s">
        <v>20198</v>
      </c>
      <c r="E3010" s="663" t="s">
        <v>145</v>
      </c>
      <c r="F3010" s="401"/>
      <c r="G3010" s="401"/>
    </row>
    <row r="3011" spans="1:7" ht="15">
      <c r="A3011" s="664">
        <v>102106</v>
      </c>
      <c r="B3011" s="663" t="s">
        <v>14891</v>
      </c>
      <c r="C3011" s="663" t="s">
        <v>58</v>
      </c>
      <c r="D3011" s="665" t="s">
        <v>20199</v>
      </c>
      <c r="E3011" s="663" t="s">
        <v>145</v>
      </c>
      <c r="F3011" s="401"/>
      <c r="G3011" s="401"/>
    </row>
    <row r="3012" spans="1:7" ht="15">
      <c r="A3012" s="664">
        <v>102107</v>
      </c>
      <c r="B3012" s="663" t="s">
        <v>14892</v>
      </c>
      <c r="C3012" s="663" t="s">
        <v>58</v>
      </c>
      <c r="D3012" s="665" t="s">
        <v>20200</v>
      </c>
      <c r="E3012" s="663" t="s">
        <v>145</v>
      </c>
      <c r="F3012" s="401"/>
      <c r="G3012" s="401"/>
    </row>
    <row r="3013" spans="1:7" ht="15">
      <c r="A3013" s="664">
        <v>102108</v>
      </c>
      <c r="B3013" s="663" t="s">
        <v>14893</v>
      </c>
      <c r="C3013" s="663" t="s">
        <v>58</v>
      </c>
      <c r="D3013" s="665" t="s">
        <v>20201</v>
      </c>
      <c r="E3013" s="663" t="s">
        <v>145</v>
      </c>
      <c r="F3013" s="401"/>
      <c r="G3013" s="401"/>
    </row>
    <row r="3014" spans="1:7" ht="15">
      <c r="A3014" s="664">
        <v>102109</v>
      </c>
      <c r="B3014" s="663" t="s">
        <v>14894</v>
      </c>
      <c r="C3014" s="663" t="s">
        <v>58</v>
      </c>
      <c r="D3014" s="665" t="s">
        <v>20202</v>
      </c>
      <c r="E3014" s="663" t="s">
        <v>145</v>
      </c>
      <c r="F3014" s="401"/>
      <c r="G3014" s="401"/>
    </row>
    <row r="3015" spans="1:7" ht="15">
      <c r="A3015" s="664">
        <v>102110</v>
      </c>
      <c r="B3015" s="663" t="s">
        <v>14895</v>
      </c>
      <c r="C3015" s="663" t="s">
        <v>58</v>
      </c>
      <c r="D3015" s="665" t="s">
        <v>20203</v>
      </c>
      <c r="E3015" s="663" t="s">
        <v>145</v>
      </c>
      <c r="F3015" s="401"/>
      <c r="G3015" s="401"/>
    </row>
    <row r="3016" spans="1:7" ht="15">
      <c r="A3016" s="664">
        <v>93128</v>
      </c>
      <c r="B3016" s="663" t="s">
        <v>1665</v>
      </c>
      <c r="C3016" s="663" t="s">
        <v>58</v>
      </c>
      <c r="D3016" s="665" t="s">
        <v>20204</v>
      </c>
      <c r="E3016" s="663" t="s">
        <v>145</v>
      </c>
      <c r="F3016" s="401"/>
      <c r="G3016" s="401"/>
    </row>
    <row r="3017" spans="1:7" ht="15">
      <c r="A3017" s="664">
        <v>93137</v>
      </c>
      <c r="B3017" s="663" t="s">
        <v>1666</v>
      </c>
      <c r="C3017" s="663" t="s">
        <v>58</v>
      </c>
      <c r="D3017" s="665" t="s">
        <v>20205</v>
      </c>
      <c r="E3017" s="663" t="s">
        <v>145</v>
      </c>
      <c r="F3017" s="401"/>
      <c r="G3017" s="401"/>
    </row>
    <row r="3018" spans="1:7" ht="15">
      <c r="A3018" s="664">
        <v>93138</v>
      </c>
      <c r="B3018" s="663" t="s">
        <v>1667</v>
      </c>
      <c r="C3018" s="663" t="s">
        <v>58</v>
      </c>
      <c r="D3018" s="665" t="s">
        <v>20206</v>
      </c>
      <c r="E3018" s="663" t="s">
        <v>145</v>
      </c>
      <c r="F3018" s="401"/>
      <c r="G3018" s="401"/>
    </row>
    <row r="3019" spans="1:7" ht="15">
      <c r="A3019" s="664">
        <v>93139</v>
      </c>
      <c r="B3019" s="663" t="s">
        <v>1668</v>
      </c>
      <c r="C3019" s="663" t="s">
        <v>58</v>
      </c>
      <c r="D3019" s="665" t="s">
        <v>20207</v>
      </c>
      <c r="E3019" s="663" t="s">
        <v>145</v>
      </c>
      <c r="F3019" s="401"/>
      <c r="G3019" s="401"/>
    </row>
    <row r="3020" spans="1:7" ht="15">
      <c r="A3020" s="664">
        <v>93140</v>
      </c>
      <c r="B3020" s="663" t="s">
        <v>1669</v>
      </c>
      <c r="C3020" s="663" t="s">
        <v>58</v>
      </c>
      <c r="D3020" s="665" t="s">
        <v>20208</v>
      </c>
      <c r="E3020" s="663" t="s">
        <v>145</v>
      </c>
      <c r="F3020" s="401"/>
      <c r="G3020" s="401"/>
    </row>
    <row r="3021" spans="1:7" ht="15">
      <c r="A3021" s="664">
        <v>93141</v>
      </c>
      <c r="B3021" s="663" t="s">
        <v>1670</v>
      </c>
      <c r="C3021" s="663" t="s">
        <v>58</v>
      </c>
      <c r="D3021" s="665" t="s">
        <v>20209</v>
      </c>
      <c r="E3021" s="663" t="s">
        <v>145</v>
      </c>
      <c r="F3021" s="401"/>
      <c r="G3021" s="401"/>
    </row>
    <row r="3022" spans="1:7" ht="15">
      <c r="A3022" s="664">
        <v>93142</v>
      </c>
      <c r="B3022" s="663" t="s">
        <v>1671</v>
      </c>
      <c r="C3022" s="663" t="s">
        <v>58</v>
      </c>
      <c r="D3022" s="665" t="s">
        <v>20210</v>
      </c>
      <c r="E3022" s="663" t="s">
        <v>145</v>
      </c>
      <c r="F3022" s="401"/>
      <c r="G3022" s="401"/>
    </row>
    <row r="3023" spans="1:7" ht="15">
      <c r="A3023" s="664">
        <v>93143</v>
      </c>
      <c r="B3023" s="663" t="s">
        <v>1672</v>
      </c>
      <c r="C3023" s="663" t="s">
        <v>58</v>
      </c>
      <c r="D3023" s="665" t="s">
        <v>20211</v>
      </c>
      <c r="E3023" s="663" t="s">
        <v>145</v>
      </c>
      <c r="F3023" s="401"/>
      <c r="G3023" s="401"/>
    </row>
    <row r="3024" spans="1:7" ht="15">
      <c r="A3024" s="664">
        <v>93144</v>
      </c>
      <c r="B3024" s="663" t="s">
        <v>1673</v>
      </c>
      <c r="C3024" s="663" t="s">
        <v>58</v>
      </c>
      <c r="D3024" s="665" t="s">
        <v>20212</v>
      </c>
      <c r="E3024" s="663" t="s">
        <v>145</v>
      </c>
      <c r="F3024" s="401"/>
      <c r="G3024" s="401"/>
    </row>
    <row r="3025" spans="1:7" ht="15">
      <c r="A3025" s="664">
        <v>93145</v>
      </c>
      <c r="B3025" s="663" t="s">
        <v>1674</v>
      </c>
      <c r="C3025" s="663" t="s">
        <v>58</v>
      </c>
      <c r="D3025" s="665" t="s">
        <v>20213</v>
      </c>
      <c r="E3025" s="663" t="s">
        <v>145</v>
      </c>
      <c r="F3025" s="401"/>
      <c r="G3025" s="401"/>
    </row>
    <row r="3026" spans="1:7" ht="15">
      <c r="A3026" s="664">
        <v>93146</v>
      </c>
      <c r="B3026" s="663" t="s">
        <v>1675</v>
      </c>
      <c r="C3026" s="663" t="s">
        <v>58</v>
      </c>
      <c r="D3026" s="665" t="s">
        <v>20214</v>
      </c>
      <c r="E3026" s="663" t="s">
        <v>145</v>
      </c>
      <c r="F3026" s="401"/>
      <c r="G3026" s="401"/>
    </row>
    <row r="3027" spans="1:7" ht="15">
      <c r="A3027" s="664">
        <v>93147</v>
      </c>
      <c r="B3027" s="663" t="s">
        <v>1676</v>
      </c>
      <c r="C3027" s="663" t="s">
        <v>58</v>
      </c>
      <c r="D3027" s="665" t="s">
        <v>20215</v>
      </c>
      <c r="E3027" s="663" t="s">
        <v>145</v>
      </c>
      <c r="F3027" s="401"/>
      <c r="G3027" s="401"/>
    </row>
    <row r="3028" spans="1:7" ht="15">
      <c r="A3028" s="664">
        <v>96971</v>
      </c>
      <c r="B3028" s="663" t="s">
        <v>3304</v>
      </c>
      <c r="C3028" s="663" t="s">
        <v>5</v>
      </c>
      <c r="D3028" s="665" t="s">
        <v>13410</v>
      </c>
      <c r="E3028" s="663" t="s">
        <v>145</v>
      </c>
      <c r="F3028" s="401"/>
      <c r="G3028" s="401"/>
    </row>
    <row r="3029" spans="1:7" ht="15">
      <c r="A3029" s="664">
        <v>96972</v>
      </c>
      <c r="B3029" s="663" t="s">
        <v>3305</v>
      </c>
      <c r="C3029" s="663" t="s">
        <v>5</v>
      </c>
      <c r="D3029" s="665" t="s">
        <v>20216</v>
      </c>
      <c r="E3029" s="663" t="s">
        <v>145</v>
      </c>
      <c r="F3029" s="401"/>
      <c r="G3029" s="401"/>
    </row>
    <row r="3030" spans="1:7" ht="15">
      <c r="A3030" s="664">
        <v>96973</v>
      </c>
      <c r="B3030" s="663" t="s">
        <v>3306</v>
      </c>
      <c r="C3030" s="663" t="s">
        <v>5</v>
      </c>
      <c r="D3030" s="665" t="s">
        <v>12778</v>
      </c>
      <c r="E3030" s="663" t="s">
        <v>145</v>
      </c>
      <c r="F3030" s="401"/>
      <c r="G3030" s="401"/>
    </row>
    <row r="3031" spans="1:7" ht="15">
      <c r="A3031" s="664">
        <v>96974</v>
      </c>
      <c r="B3031" s="663" t="s">
        <v>3307</v>
      </c>
      <c r="C3031" s="663" t="s">
        <v>5</v>
      </c>
      <c r="D3031" s="665" t="s">
        <v>20217</v>
      </c>
      <c r="E3031" s="663" t="s">
        <v>145</v>
      </c>
      <c r="F3031" s="401"/>
      <c r="G3031" s="401"/>
    </row>
    <row r="3032" spans="1:7" ht="15">
      <c r="A3032" s="664">
        <v>96975</v>
      </c>
      <c r="B3032" s="663" t="s">
        <v>3308</v>
      </c>
      <c r="C3032" s="663" t="s">
        <v>5</v>
      </c>
      <c r="D3032" s="665" t="s">
        <v>20218</v>
      </c>
      <c r="E3032" s="663" t="s">
        <v>145</v>
      </c>
      <c r="F3032" s="401"/>
      <c r="G3032" s="401"/>
    </row>
    <row r="3033" spans="1:7" ht="15">
      <c r="A3033" s="664">
        <v>96976</v>
      </c>
      <c r="B3033" s="663" t="s">
        <v>3309</v>
      </c>
      <c r="C3033" s="663" t="s">
        <v>5</v>
      </c>
      <c r="D3033" s="665" t="s">
        <v>20219</v>
      </c>
      <c r="E3033" s="663" t="s">
        <v>145</v>
      </c>
      <c r="F3033" s="401"/>
      <c r="G3033" s="401"/>
    </row>
    <row r="3034" spans="1:7" ht="15">
      <c r="A3034" s="664">
        <v>96977</v>
      </c>
      <c r="B3034" s="663" t="s">
        <v>3310</v>
      </c>
      <c r="C3034" s="663" t="s">
        <v>5</v>
      </c>
      <c r="D3034" s="665" t="s">
        <v>15712</v>
      </c>
      <c r="E3034" s="663" t="s">
        <v>145</v>
      </c>
      <c r="F3034" s="401"/>
      <c r="G3034" s="401"/>
    </row>
    <row r="3035" spans="1:7" ht="15">
      <c r="A3035" s="664">
        <v>96978</v>
      </c>
      <c r="B3035" s="663" t="s">
        <v>3311</v>
      </c>
      <c r="C3035" s="663" t="s">
        <v>5</v>
      </c>
      <c r="D3035" s="665" t="s">
        <v>20220</v>
      </c>
      <c r="E3035" s="663" t="s">
        <v>145</v>
      </c>
      <c r="F3035" s="401"/>
      <c r="G3035" s="401"/>
    </row>
    <row r="3036" spans="1:7" ht="15">
      <c r="A3036" s="664">
        <v>96979</v>
      </c>
      <c r="B3036" s="663" t="s">
        <v>3312</v>
      </c>
      <c r="C3036" s="663" t="s">
        <v>5</v>
      </c>
      <c r="D3036" s="665" t="s">
        <v>20221</v>
      </c>
      <c r="E3036" s="663" t="s">
        <v>145</v>
      </c>
      <c r="F3036" s="401"/>
      <c r="G3036" s="401"/>
    </row>
    <row r="3037" spans="1:7" ht="15">
      <c r="A3037" s="664">
        <v>96984</v>
      </c>
      <c r="B3037" s="663" t="s">
        <v>3314</v>
      </c>
      <c r="C3037" s="663" t="s">
        <v>58</v>
      </c>
      <c r="D3037" s="665" t="s">
        <v>20222</v>
      </c>
      <c r="E3037" s="663" t="s">
        <v>145</v>
      </c>
      <c r="F3037" s="401"/>
      <c r="G3037" s="401"/>
    </row>
    <row r="3038" spans="1:7" ht="15">
      <c r="A3038" s="664">
        <v>96985</v>
      </c>
      <c r="B3038" s="663" t="s">
        <v>3315</v>
      </c>
      <c r="C3038" s="663" t="s">
        <v>58</v>
      </c>
      <c r="D3038" s="665" t="s">
        <v>20223</v>
      </c>
      <c r="E3038" s="663" t="s">
        <v>145</v>
      </c>
      <c r="F3038" s="401"/>
      <c r="G3038" s="401"/>
    </row>
    <row r="3039" spans="1:7" ht="15">
      <c r="A3039" s="664">
        <v>96986</v>
      </c>
      <c r="B3039" s="663" t="s">
        <v>3316</v>
      </c>
      <c r="C3039" s="663" t="s">
        <v>58</v>
      </c>
      <c r="D3039" s="665" t="s">
        <v>20224</v>
      </c>
      <c r="E3039" s="663" t="s">
        <v>145</v>
      </c>
      <c r="F3039" s="401"/>
      <c r="G3039" s="401"/>
    </row>
    <row r="3040" spans="1:7" ht="15">
      <c r="A3040" s="664">
        <v>96987</v>
      </c>
      <c r="B3040" s="663" t="s">
        <v>3317</v>
      </c>
      <c r="C3040" s="663" t="s">
        <v>58</v>
      </c>
      <c r="D3040" s="665" t="s">
        <v>18710</v>
      </c>
      <c r="E3040" s="663" t="s">
        <v>145</v>
      </c>
      <c r="F3040" s="401"/>
      <c r="G3040" s="401"/>
    </row>
    <row r="3041" spans="1:7" ht="15">
      <c r="A3041" s="664">
        <v>96988</v>
      </c>
      <c r="B3041" s="663" t="s">
        <v>3318</v>
      </c>
      <c r="C3041" s="663" t="s">
        <v>58</v>
      </c>
      <c r="D3041" s="665" t="s">
        <v>20225</v>
      </c>
      <c r="E3041" s="663" t="s">
        <v>145</v>
      </c>
      <c r="F3041" s="401"/>
      <c r="G3041" s="401"/>
    </row>
    <row r="3042" spans="1:7" ht="15">
      <c r="A3042" s="664">
        <v>96989</v>
      </c>
      <c r="B3042" s="663" t="s">
        <v>3319</v>
      </c>
      <c r="C3042" s="663" t="s">
        <v>58</v>
      </c>
      <c r="D3042" s="665" t="s">
        <v>16021</v>
      </c>
      <c r="E3042" s="663" t="s">
        <v>145</v>
      </c>
      <c r="F3042" s="401"/>
      <c r="G3042" s="401"/>
    </row>
    <row r="3043" spans="1:7" ht="15">
      <c r="A3043" s="664">
        <v>98463</v>
      </c>
      <c r="B3043" s="663" t="s">
        <v>3313</v>
      </c>
      <c r="C3043" s="663" t="s">
        <v>58</v>
      </c>
      <c r="D3043" s="665" t="s">
        <v>5316</v>
      </c>
      <c r="E3043" s="663" t="s">
        <v>145</v>
      </c>
      <c r="F3043" s="401"/>
      <c r="G3043" s="401"/>
    </row>
    <row r="3044" spans="1:7" ht="15">
      <c r="A3044" s="664">
        <v>96765</v>
      </c>
      <c r="B3044" s="663" t="s">
        <v>11142</v>
      </c>
      <c r="C3044" s="663" t="s">
        <v>58</v>
      </c>
      <c r="D3044" s="665" t="s">
        <v>20226</v>
      </c>
      <c r="E3044" s="663" t="s">
        <v>145</v>
      </c>
      <c r="F3044" s="401"/>
      <c r="G3044" s="401"/>
    </row>
    <row r="3045" spans="1:7" ht="15">
      <c r="A3045" s="664">
        <v>101905</v>
      </c>
      <c r="B3045" s="663" t="s">
        <v>11143</v>
      </c>
      <c r="C3045" s="663" t="s">
        <v>58</v>
      </c>
      <c r="D3045" s="665" t="s">
        <v>20227</v>
      </c>
      <c r="E3045" s="663" t="s">
        <v>145</v>
      </c>
      <c r="F3045" s="401"/>
      <c r="G3045" s="401"/>
    </row>
    <row r="3046" spans="1:7" ht="15">
      <c r="A3046" s="664">
        <v>101906</v>
      </c>
      <c r="B3046" s="663" t="s">
        <v>11144</v>
      </c>
      <c r="C3046" s="663" t="s">
        <v>58</v>
      </c>
      <c r="D3046" s="665" t="s">
        <v>20228</v>
      </c>
      <c r="E3046" s="663" t="s">
        <v>145</v>
      </c>
      <c r="F3046" s="401"/>
      <c r="G3046" s="401"/>
    </row>
    <row r="3047" spans="1:7" ht="15">
      <c r="A3047" s="664">
        <v>101907</v>
      </c>
      <c r="B3047" s="663" t="s">
        <v>11145</v>
      </c>
      <c r="C3047" s="663" t="s">
        <v>58</v>
      </c>
      <c r="D3047" s="665" t="s">
        <v>20229</v>
      </c>
      <c r="E3047" s="663" t="s">
        <v>145</v>
      </c>
      <c r="F3047" s="401"/>
      <c r="G3047" s="401"/>
    </row>
    <row r="3048" spans="1:7" ht="15">
      <c r="A3048" s="664">
        <v>101908</v>
      </c>
      <c r="B3048" s="663" t="s">
        <v>11146</v>
      </c>
      <c r="C3048" s="663" t="s">
        <v>58</v>
      </c>
      <c r="D3048" s="665" t="s">
        <v>20230</v>
      </c>
      <c r="E3048" s="663" t="s">
        <v>145</v>
      </c>
      <c r="F3048" s="401"/>
      <c r="G3048" s="401"/>
    </row>
    <row r="3049" spans="1:7" ht="15">
      <c r="A3049" s="664">
        <v>101909</v>
      </c>
      <c r="B3049" s="663" t="s">
        <v>11147</v>
      </c>
      <c r="C3049" s="663" t="s">
        <v>58</v>
      </c>
      <c r="D3049" s="665" t="s">
        <v>20231</v>
      </c>
      <c r="E3049" s="663" t="s">
        <v>145</v>
      </c>
      <c r="F3049" s="401"/>
      <c r="G3049" s="401"/>
    </row>
    <row r="3050" spans="1:7" ht="15">
      <c r="A3050" s="664">
        <v>101910</v>
      </c>
      <c r="B3050" s="663" t="s">
        <v>11148</v>
      </c>
      <c r="C3050" s="663" t="s">
        <v>58</v>
      </c>
      <c r="D3050" s="665" t="s">
        <v>20232</v>
      </c>
      <c r="E3050" s="663" t="s">
        <v>145</v>
      </c>
      <c r="F3050" s="401"/>
      <c r="G3050" s="401"/>
    </row>
    <row r="3051" spans="1:7" ht="15">
      <c r="A3051" s="664">
        <v>101911</v>
      </c>
      <c r="B3051" s="663" t="s">
        <v>11149</v>
      </c>
      <c r="C3051" s="663" t="s">
        <v>58</v>
      </c>
      <c r="D3051" s="665" t="s">
        <v>20233</v>
      </c>
      <c r="E3051" s="663" t="s">
        <v>145</v>
      </c>
      <c r="F3051" s="401"/>
      <c r="G3051" s="401"/>
    </row>
    <row r="3052" spans="1:7" ht="15">
      <c r="A3052" s="664">
        <v>101912</v>
      </c>
      <c r="B3052" s="663" t="s">
        <v>11150</v>
      </c>
      <c r="C3052" s="663" t="s">
        <v>58</v>
      </c>
      <c r="D3052" s="665" t="s">
        <v>20234</v>
      </c>
      <c r="E3052" s="663" t="s">
        <v>145</v>
      </c>
      <c r="F3052" s="401"/>
      <c r="G3052" s="401"/>
    </row>
    <row r="3053" spans="1:7" ht="15">
      <c r="A3053" s="664">
        <v>101913</v>
      </c>
      <c r="B3053" s="663" t="s">
        <v>11151</v>
      </c>
      <c r="C3053" s="663" t="s">
        <v>58</v>
      </c>
      <c r="D3053" s="665" t="s">
        <v>20235</v>
      </c>
      <c r="E3053" s="663" t="s">
        <v>145</v>
      </c>
      <c r="F3053" s="401"/>
      <c r="G3053" s="401"/>
    </row>
    <row r="3054" spans="1:7" ht="15">
      <c r="A3054" s="664">
        <v>101914</v>
      </c>
      <c r="B3054" s="663" t="s">
        <v>11152</v>
      </c>
      <c r="C3054" s="663" t="s">
        <v>58</v>
      </c>
      <c r="D3054" s="665" t="s">
        <v>20236</v>
      </c>
      <c r="E3054" s="663" t="s">
        <v>145</v>
      </c>
      <c r="F3054" s="401"/>
      <c r="G3054" s="401"/>
    </row>
    <row r="3055" spans="1:7" ht="15">
      <c r="A3055" s="664">
        <v>101915</v>
      </c>
      <c r="B3055" s="663" t="s">
        <v>11153</v>
      </c>
      <c r="C3055" s="663" t="s">
        <v>58</v>
      </c>
      <c r="D3055" s="665" t="s">
        <v>20237</v>
      </c>
      <c r="E3055" s="663" t="s">
        <v>145</v>
      </c>
      <c r="F3055" s="401"/>
      <c r="G3055" s="401"/>
    </row>
    <row r="3056" spans="1:7" ht="15">
      <c r="A3056" s="664">
        <v>101916</v>
      </c>
      <c r="B3056" s="663" t="s">
        <v>11154</v>
      </c>
      <c r="C3056" s="663" t="s">
        <v>58</v>
      </c>
      <c r="D3056" s="665" t="s">
        <v>20238</v>
      </c>
      <c r="E3056" s="663" t="s">
        <v>145</v>
      </c>
      <c r="F3056" s="401"/>
      <c r="G3056" s="401"/>
    </row>
    <row r="3057" spans="1:7" ht="15">
      <c r="A3057" s="664">
        <v>101917</v>
      </c>
      <c r="B3057" s="663" t="s">
        <v>11155</v>
      </c>
      <c r="C3057" s="663" t="s">
        <v>58</v>
      </c>
      <c r="D3057" s="665" t="s">
        <v>20239</v>
      </c>
      <c r="E3057" s="663" t="s">
        <v>145</v>
      </c>
      <c r="F3057" s="401"/>
      <c r="G3057" s="401"/>
    </row>
    <row r="3058" spans="1:7" ht="15">
      <c r="A3058" s="664">
        <v>98261</v>
      </c>
      <c r="B3058" s="663" t="s">
        <v>11156</v>
      </c>
      <c r="C3058" s="663" t="s">
        <v>5</v>
      </c>
      <c r="D3058" s="665" t="s">
        <v>6114</v>
      </c>
      <c r="E3058" s="663" t="s">
        <v>145</v>
      </c>
      <c r="F3058" s="401"/>
      <c r="G3058" s="401"/>
    </row>
    <row r="3059" spans="1:7" ht="15">
      <c r="A3059" s="664">
        <v>98262</v>
      </c>
      <c r="B3059" s="663" t="s">
        <v>11157</v>
      </c>
      <c r="C3059" s="663" t="s">
        <v>5</v>
      </c>
      <c r="D3059" s="665" t="s">
        <v>13908</v>
      </c>
      <c r="E3059" s="663" t="s">
        <v>145</v>
      </c>
      <c r="F3059" s="401"/>
      <c r="G3059" s="401"/>
    </row>
    <row r="3060" spans="1:7" ht="15">
      <c r="A3060" s="664">
        <v>98263</v>
      </c>
      <c r="B3060" s="663" t="s">
        <v>11158</v>
      </c>
      <c r="C3060" s="663" t="s">
        <v>5</v>
      </c>
      <c r="D3060" s="665" t="s">
        <v>13010</v>
      </c>
      <c r="E3060" s="663" t="s">
        <v>145</v>
      </c>
      <c r="F3060" s="401"/>
      <c r="G3060" s="401"/>
    </row>
    <row r="3061" spans="1:7" ht="15">
      <c r="A3061" s="664">
        <v>98264</v>
      </c>
      <c r="B3061" s="663" t="s">
        <v>11159</v>
      </c>
      <c r="C3061" s="663" t="s">
        <v>5</v>
      </c>
      <c r="D3061" s="665" t="s">
        <v>3761</v>
      </c>
      <c r="E3061" s="663" t="s">
        <v>145</v>
      </c>
      <c r="F3061" s="401"/>
      <c r="G3061" s="401"/>
    </row>
    <row r="3062" spans="1:7" ht="15">
      <c r="A3062" s="664">
        <v>98265</v>
      </c>
      <c r="B3062" s="663" t="s">
        <v>11160</v>
      </c>
      <c r="C3062" s="663" t="s">
        <v>5</v>
      </c>
      <c r="D3062" s="665" t="s">
        <v>9175</v>
      </c>
      <c r="E3062" s="663" t="s">
        <v>145</v>
      </c>
      <c r="F3062" s="401"/>
      <c r="G3062" s="401"/>
    </row>
    <row r="3063" spans="1:7" ht="15">
      <c r="A3063" s="664">
        <v>98266</v>
      </c>
      <c r="B3063" s="663" t="s">
        <v>11161</v>
      </c>
      <c r="C3063" s="663" t="s">
        <v>5</v>
      </c>
      <c r="D3063" s="665" t="s">
        <v>15163</v>
      </c>
      <c r="E3063" s="663" t="s">
        <v>145</v>
      </c>
      <c r="F3063" s="401"/>
      <c r="G3063" s="401"/>
    </row>
    <row r="3064" spans="1:7" ht="15">
      <c r="A3064" s="664">
        <v>98267</v>
      </c>
      <c r="B3064" s="663" t="s">
        <v>11162</v>
      </c>
      <c r="C3064" s="663" t="s">
        <v>5</v>
      </c>
      <c r="D3064" s="665" t="s">
        <v>14433</v>
      </c>
      <c r="E3064" s="663" t="s">
        <v>145</v>
      </c>
      <c r="F3064" s="401"/>
      <c r="G3064" s="401"/>
    </row>
    <row r="3065" spans="1:7" ht="15">
      <c r="A3065" s="664">
        <v>98268</v>
      </c>
      <c r="B3065" s="663" t="s">
        <v>11163</v>
      </c>
      <c r="C3065" s="663" t="s">
        <v>5</v>
      </c>
      <c r="D3065" s="665" t="s">
        <v>16230</v>
      </c>
      <c r="E3065" s="663" t="s">
        <v>145</v>
      </c>
      <c r="F3065" s="401"/>
      <c r="G3065" s="401"/>
    </row>
    <row r="3066" spans="1:7" ht="15">
      <c r="A3066" s="664">
        <v>98269</v>
      </c>
      <c r="B3066" s="663" t="s">
        <v>11164</v>
      </c>
      <c r="C3066" s="663" t="s">
        <v>5</v>
      </c>
      <c r="D3066" s="665" t="s">
        <v>14082</v>
      </c>
      <c r="E3066" s="663" t="s">
        <v>145</v>
      </c>
      <c r="F3066" s="401"/>
      <c r="G3066" s="401"/>
    </row>
    <row r="3067" spans="1:7" ht="15">
      <c r="A3067" s="664">
        <v>98270</v>
      </c>
      <c r="B3067" s="663" t="s">
        <v>11165</v>
      </c>
      <c r="C3067" s="663" t="s">
        <v>5</v>
      </c>
      <c r="D3067" s="665" t="s">
        <v>9091</v>
      </c>
      <c r="E3067" s="663" t="s">
        <v>145</v>
      </c>
      <c r="F3067" s="401"/>
      <c r="G3067" s="401"/>
    </row>
    <row r="3068" spans="1:7" ht="15">
      <c r="A3068" s="664">
        <v>98271</v>
      </c>
      <c r="B3068" s="663" t="s">
        <v>11166</v>
      </c>
      <c r="C3068" s="663" t="s">
        <v>5</v>
      </c>
      <c r="D3068" s="665" t="s">
        <v>20240</v>
      </c>
      <c r="E3068" s="663" t="s">
        <v>145</v>
      </c>
      <c r="F3068" s="401"/>
      <c r="G3068" s="401"/>
    </row>
    <row r="3069" spans="1:7" ht="15">
      <c r="A3069" s="664">
        <v>98272</v>
      </c>
      <c r="B3069" s="663" t="s">
        <v>11167</v>
      </c>
      <c r="C3069" s="663" t="s">
        <v>5</v>
      </c>
      <c r="D3069" s="665" t="s">
        <v>20241</v>
      </c>
      <c r="E3069" s="663" t="s">
        <v>145</v>
      </c>
      <c r="F3069" s="401"/>
      <c r="G3069" s="401"/>
    </row>
    <row r="3070" spans="1:7" ht="15">
      <c r="A3070" s="664">
        <v>98273</v>
      </c>
      <c r="B3070" s="663" t="s">
        <v>11168</v>
      </c>
      <c r="C3070" s="663" t="s">
        <v>5</v>
      </c>
      <c r="D3070" s="665" t="s">
        <v>8941</v>
      </c>
      <c r="E3070" s="663" t="s">
        <v>145</v>
      </c>
      <c r="F3070" s="401"/>
      <c r="G3070" s="401"/>
    </row>
    <row r="3071" spans="1:7" ht="15">
      <c r="A3071" s="664">
        <v>98274</v>
      </c>
      <c r="B3071" s="663" t="s">
        <v>11169</v>
      </c>
      <c r="C3071" s="663" t="s">
        <v>5</v>
      </c>
      <c r="D3071" s="665" t="s">
        <v>4592</v>
      </c>
      <c r="E3071" s="663" t="s">
        <v>145</v>
      </c>
      <c r="F3071" s="401"/>
      <c r="G3071" s="401"/>
    </row>
    <row r="3072" spans="1:7" ht="15">
      <c r="A3072" s="664">
        <v>98275</v>
      </c>
      <c r="B3072" s="663" t="s">
        <v>11170</v>
      </c>
      <c r="C3072" s="663" t="s">
        <v>5</v>
      </c>
      <c r="D3072" s="665" t="s">
        <v>4644</v>
      </c>
      <c r="E3072" s="663" t="s">
        <v>145</v>
      </c>
      <c r="F3072" s="401"/>
      <c r="G3072" s="401"/>
    </row>
    <row r="3073" spans="1:7" ht="15">
      <c r="A3073" s="664">
        <v>98276</v>
      </c>
      <c r="B3073" s="663" t="s">
        <v>11171</v>
      </c>
      <c r="C3073" s="663" t="s">
        <v>5</v>
      </c>
      <c r="D3073" s="665" t="s">
        <v>14973</v>
      </c>
      <c r="E3073" s="663" t="s">
        <v>145</v>
      </c>
      <c r="F3073" s="401"/>
      <c r="G3073" s="401"/>
    </row>
    <row r="3074" spans="1:7" ht="15">
      <c r="A3074" s="664">
        <v>98277</v>
      </c>
      <c r="B3074" s="663" t="s">
        <v>11172</v>
      </c>
      <c r="C3074" s="663" t="s">
        <v>5</v>
      </c>
      <c r="D3074" s="665" t="s">
        <v>19995</v>
      </c>
      <c r="E3074" s="663" t="s">
        <v>145</v>
      </c>
      <c r="F3074" s="401"/>
      <c r="G3074" s="401"/>
    </row>
    <row r="3075" spans="1:7" ht="15">
      <c r="A3075" s="664">
        <v>98278</v>
      </c>
      <c r="B3075" s="663" t="s">
        <v>11173</v>
      </c>
      <c r="C3075" s="663" t="s">
        <v>5</v>
      </c>
      <c r="D3075" s="665" t="s">
        <v>12819</v>
      </c>
      <c r="E3075" s="663" t="s">
        <v>145</v>
      </c>
      <c r="F3075" s="401"/>
      <c r="G3075" s="401"/>
    </row>
    <row r="3076" spans="1:7" ht="15">
      <c r="A3076" s="664">
        <v>98279</v>
      </c>
      <c r="B3076" s="663" t="s">
        <v>11174</v>
      </c>
      <c r="C3076" s="663" t="s">
        <v>5</v>
      </c>
      <c r="D3076" s="665" t="s">
        <v>20242</v>
      </c>
      <c r="E3076" s="663" t="s">
        <v>145</v>
      </c>
      <c r="F3076" s="401"/>
      <c r="G3076" s="401"/>
    </row>
    <row r="3077" spans="1:7" ht="15">
      <c r="A3077" s="664">
        <v>98280</v>
      </c>
      <c r="B3077" s="663" t="s">
        <v>11175</v>
      </c>
      <c r="C3077" s="663" t="s">
        <v>5</v>
      </c>
      <c r="D3077" s="665" t="s">
        <v>12862</v>
      </c>
      <c r="E3077" s="663" t="s">
        <v>145</v>
      </c>
      <c r="F3077" s="401"/>
      <c r="G3077" s="401"/>
    </row>
    <row r="3078" spans="1:7" ht="15">
      <c r="A3078" s="664">
        <v>98281</v>
      </c>
      <c r="B3078" s="663" t="s">
        <v>11176</v>
      </c>
      <c r="C3078" s="663" t="s">
        <v>5</v>
      </c>
      <c r="D3078" s="665" t="s">
        <v>15788</v>
      </c>
      <c r="E3078" s="663" t="s">
        <v>145</v>
      </c>
      <c r="F3078" s="401"/>
      <c r="G3078" s="401"/>
    </row>
    <row r="3079" spans="1:7" ht="15">
      <c r="A3079" s="664">
        <v>98282</v>
      </c>
      <c r="B3079" s="663" t="s">
        <v>11177</v>
      </c>
      <c r="C3079" s="663" t="s">
        <v>5</v>
      </c>
      <c r="D3079" s="665" t="s">
        <v>15444</v>
      </c>
      <c r="E3079" s="663" t="s">
        <v>145</v>
      </c>
      <c r="F3079" s="401"/>
      <c r="G3079" s="401"/>
    </row>
    <row r="3080" spans="1:7" ht="15">
      <c r="A3080" s="664">
        <v>98283</v>
      </c>
      <c r="B3080" s="663" t="s">
        <v>11178</v>
      </c>
      <c r="C3080" s="663" t="s">
        <v>5</v>
      </c>
      <c r="D3080" s="665" t="s">
        <v>12480</v>
      </c>
      <c r="E3080" s="663" t="s">
        <v>145</v>
      </c>
      <c r="F3080" s="401"/>
      <c r="G3080" s="401"/>
    </row>
    <row r="3081" spans="1:7" ht="15">
      <c r="A3081" s="664">
        <v>98284</v>
      </c>
      <c r="B3081" s="663" t="s">
        <v>11179</v>
      </c>
      <c r="C3081" s="663" t="s">
        <v>5</v>
      </c>
      <c r="D3081" s="665" t="s">
        <v>15838</v>
      </c>
      <c r="E3081" s="663" t="s">
        <v>145</v>
      </c>
      <c r="F3081" s="401"/>
      <c r="G3081" s="401"/>
    </row>
    <row r="3082" spans="1:7" ht="15">
      <c r="A3082" s="664">
        <v>98285</v>
      </c>
      <c r="B3082" s="663" t="s">
        <v>11180</v>
      </c>
      <c r="C3082" s="663" t="s">
        <v>5</v>
      </c>
      <c r="D3082" s="665" t="s">
        <v>20243</v>
      </c>
      <c r="E3082" s="663" t="s">
        <v>145</v>
      </c>
      <c r="F3082" s="401"/>
      <c r="G3082" s="401"/>
    </row>
    <row r="3083" spans="1:7" ht="15">
      <c r="A3083" s="664">
        <v>98286</v>
      </c>
      <c r="B3083" s="663" t="s">
        <v>11181</v>
      </c>
      <c r="C3083" s="663" t="s">
        <v>5</v>
      </c>
      <c r="D3083" s="665" t="s">
        <v>14157</v>
      </c>
      <c r="E3083" s="663" t="s">
        <v>145</v>
      </c>
      <c r="F3083" s="401"/>
      <c r="G3083" s="401"/>
    </row>
    <row r="3084" spans="1:7" ht="15">
      <c r="A3084" s="664">
        <v>98287</v>
      </c>
      <c r="B3084" s="663" t="s">
        <v>11182</v>
      </c>
      <c r="C3084" s="663" t="s">
        <v>5</v>
      </c>
      <c r="D3084" s="665" t="s">
        <v>6350</v>
      </c>
      <c r="E3084" s="663" t="s">
        <v>145</v>
      </c>
      <c r="F3084" s="401"/>
      <c r="G3084" s="401"/>
    </row>
    <row r="3085" spans="1:7" ht="15">
      <c r="A3085" s="664">
        <v>98288</v>
      </c>
      <c r="B3085" s="663" t="s">
        <v>11183</v>
      </c>
      <c r="C3085" s="663" t="s">
        <v>5</v>
      </c>
      <c r="D3085" s="665" t="s">
        <v>14084</v>
      </c>
      <c r="E3085" s="663" t="s">
        <v>145</v>
      </c>
      <c r="F3085" s="401"/>
      <c r="G3085" s="401"/>
    </row>
    <row r="3086" spans="1:7" ht="15">
      <c r="A3086" s="664">
        <v>98289</v>
      </c>
      <c r="B3086" s="663" t="s">
        <v>11184</v>
      </c>
      <c r="C3086" s="663" t="s">
        <v>5</v>
      </c>
      <c r="D3086" s="665" t="s">
        <v>5305</v>
      </c>
      <c r="E3086" s="663" t="s">
        <v>145</v>
      </c>
      <c r="F3086" s="401"/>
      <c r="G3086" s="401"/>
    </row>
    <row r="3087" spans="1:7" ht="15">
      <c r="A3087" s="664">
        <v>98290</v>
      </c>
      <c r="B3087" s="663" t="s">
        <v>11185</v>
      </c>
      <c r="C3087" s="663" t="s">
        <v>5</v>
      </c>
      <c r="D3087" s="665" t="s">
        <v>5556</v>
      </c>
      <c r="E3087" s="663" t="s">
        <v>145</v>
      </c>
      <c r="F3087" s="401"/>
      <c r="G3087" s="401"/>
    </row>
    <row r="3088" spans="1:7" ht="15">
      <c r="A3088" s="664">
        <v>98291</v>
      </c>
      <c r="B3088" s="663" t="s">
        <v>11186</v>
      </c>
      <c r="C3088" s="663" t="s">
        <v>5</v>
      </c>
      <c r="D3088" s="665" t="s">
        <v>12561</v>
      </c>
      <c r="E3088" s="663" t="s">
        <v>145</v>
      </c>
      <c r="F3088" s="401"/>
      <c r="G3088" s="401"/>
    </row>
    <row r="3089" spans="1:7" ht="15">
      <c r="A3089" s="664">
        <v>98292</v>
      </c>
      <c r="B3089" s="663" t="s">
        <v>11187</v>
      </c>
      <c r="C3089" s="663" t="s">
        <v>5</v>
      </c>
      <c r="D3089" s="665" t="s">
        <v>13010</v>
      </c>
      <c r="E3089" s="663" t="s">
        <v>145</v>
      </c>
      <c r="F3089" s="401"/>
      <c r="G3089" s="401"/>
    </row>
    <row r="3090" spans="1:7" ht="15">
      <c r="A3090" s="664">
        <v>98293</v>
      </c>
      <c r="B3090" s="663" t="s">
        <v>11188</v>
      </c>
      <c r="C3090" s="663" t="s">
        <v>5</v>
      </c>
      <c r="D3090" s="665" t="s">
        <v>9047</v>
      </c>
      <c r="E3090" s="663" t="s">
        <v>145</v>
      </c>
      <c r="F3090" s="401"/>
      <c r="G3090" s="401"/>
    </row>
    <row r="3091" spans="1:7" ht="15">
      <c r="A3091" s="664">
        <v>98400</v>
      </c>
      <c r="B3091" s="663" t="s">
        <v>11189</v>
      </c>
      <c r="C3091" s="663" t="s">
        <v>5</v>
      </c>
      <c r="D3091" s="665" t="s">
        <v>14687</v>
      </c>
      <c r="E3091" s="663" t="s">
        <v>145</v>
      </c>
      <c r="F3091" s="401"/>
      <c r="G3091" s="401"/>
    </row>
    <row r="3092" spans="1:7" ht="15">
      <c r="A3092" s="664">
        <v>98401</v>
      </c>
      <c r="B3092" s="663" t="s">
        <v>11190</v>
      </c>
      <c r="C3092" s="663" t="s">
        <v>5</v>
      </c>
      <c r="D3092" s="665" t="s">
        <v>14224</v>
      </c>
      <c r="E3092" s="663" t="s">
        <v>145</v>
      </c>
      <c r="F3092" s="401"/>
      <c r="G3092" s="401"/>
    </row>
    <row r="3093" spans="1:7" ht="15">
      <c r="A3093" s="664">
        <v>98402</v>
      </c>
      <c r="B3093" s="663" t="s">
        <v>11191</v>
      </c>
      <c r="C3093" s="663" t="s">
        <v>5</v>
      </c>
      <c r="D3093" s="665" t="s">
        <v>20244</v>
      </c>
      <c r="E3093" s="663" t="s">
        <v>145</v>
      </c>
      <c r="F3093" s="401"/>
      <c r="G3093" s="401"/>
    </row>
    <row r="3094" spans="1:7" ht="15">
      <c r="A3094" s="664">
        <v>100556</v>
      </c>
      <c r="B3094" s="663" t="s">
        <v>11192</v>
      </c>
      <c r="C3094" s="663" t="s">
        <v>58</v>
      </c>
      <c r="D3094" s="665" t="s">
        <v>20245</v>
      </c>
      <c r="E3094" s="663" t="s">
        <v>145</v>
      </c>
      <c r="F3094" s="401"/>
      <c r="G3094" s="401"/>
    </row>
    <row r="3095" spans="1:7" ht="15">
      <c r="A3095" s="664">
        <v>100557</v>
      </c>
      <c r="B3095" s="663" t="s">
        <v>11193</v>
      </c>
      <c r="C3095" s="663" t="s">
        <v>58</v>
      </c>
      <c r="D3095" s="665" t="s">
        <v>20246</v>
      </c>
      <c r="E3095" s="663" t="s">
        <v>145</v>
      </c>
      <c r="F3095" s="401"/>
      <c r="G3095" s="401"/>
    </row>
    <row r="3096" spans="1:7" ht="15">
      <c r="A3096" s="664">
        <v>100560</v>
      </c>
      <c r="B3096" s="663" t="s">
        <v>11194</v>
      </c>
      <c r="C3096" s="663" t="s">
        <v>58</v>
      </c>
      <c r="D3096" s="665" t="s">
        <v>20247</v>
      </c>
      <c r="E3096" s="663" t="s">
        <v>145</v>
      </c>
      <c r="F3096" s="401"/>
      <c r="G3096" s="401"/>
    </row>
    <row r="3097" spans="1:7" ht="15">
      <c r="A3097" s="664">
        <v>100561</v>
      </c>
      <c r="B3097" s="663" t="s">
        <v>11195</v>
      </c>
      <c r="C3097" s="663" t="s">
        <v>58</v>
      </c>
      <c r="D3097" s="665" t="s">
        <v>20248</v>
      </c>
      <c r="E3097" s="663" t="s">
        <v>145</v>
      </c>
      <c r="F3097" s="401"/>
      <c r="G3097" s="401"/>
    </row>
    <row r="3098" spans="1:7" ht="15">
      <c r="A3098" s="664">
        <v>100562</v>
      </c>
      <c r="B3098" s="663" t="s">
        <v>11196</v>
      </c>
      <c r="C3098" s="663" t="s">
        <v>58</v>
      </c>
      <c r="D3098" s="665" t="s">
        <v>20249</v>
      </c>
      <c r="E3098" s="663" t="s">
        <v>145</v>
      </c>
      <c r="F3098" s="401"/>
      <c r="G3098" s="401"/>
    </row>
    <row r="3099" spans="1:7" ht="15">
      <c r="A3099" s="664">
        <v>100563</v>
      </c>
      <c r="B3099" s="663" t="s">
        <v>11197</v>
      </c>
      <c r="C3099" s="663" t="s">
        <v>58</v>
      </c>
      <c r="D3099" s="665" t="s">
        <v>20250</v>
      </c>
      <c r="E3099" s="663" t="s">
        <v>145</v>
      </c>
      <c r="F3099" s="401"/>
      <c r="G3099" s="401"/>
    </row>
    <row r="3100" spans="1:7" ht="15">
      <c r="A3100" s="664">
        <v>101795</v>
      </c>
      <c r="B3100" s="663" t="s">
        <v>14906</v>
      </c>
      <c r="C3100" s="663" t="s">
        <v>58</v>
      </c>
      <c r="D3100" s="665" t="s">
        <v>20251</v>
      </c>
      <c r="E3100" s="663" t="s">
        <v>145</v>
      </c>
      <c r="F3100" s="401"/>
      <c r="G3100" s="401"/>
    </row>
    <row r="3101" spans="1:7" ht="15">
      <c r="A3101" s="664">
        <v>101798</v>
      </c>
      <c r="B3101" s="663" t="s">
        <v>14907</v>
      </c>
      <c r="C3101" s="663" t="s">
        <v>58</v>
      </c>
      <c r="D3101" s="665" t="s">
        <v>20252</v>
      </c>
      <c r="E3101" s="663" t="s">
        <v>145</v>
      </c>
      <c r="F3101" s="401"/>
      <c r="G3101" s="401"/>
    </row>
    <row r="3102" spans="1:7" ht="15">
      <c r="A3102" s="664">
        <v>101799</v>
      </c>
      <c r="B3102" s="663" t="s">
        <v>14908</v>
      </c>
      <c r="C3102" s="663" t="s">
        <v>58</v>
      </c>
      <c r="D3102" s="665" t="s">
        <v>20253</v>
      </c>
      <c r="E3102" s="663" t="s">
        <v>145</v>
      </c>
      <c r="F3102" s="401"/>
      <c r="G3102" s="401"/>
    </row>
    <row r="3103" spans="1:7" ht="15">
      <c r="A3103" s="664">
        <v>98397</v>
      </c>
      <c r="B3103" s="663" t="s">
        <v>8515</v>
      </c>
      <c r="C3103" s="663" t="s">
        <v>112</v>
      </c>
      <c r="D3103" s="665" t="s">
        <v>16416</v>
      </c>
      <c r="E3103" s="663" t="s">
        <v>145</v>
      </c>
      <c r="F3103" s="401"/>
      <c r="G3103" s="401"/>
    </row>
    <row r="3104" spans="1:7" ht="15">
      <c r="A3104" s="664">
        <v>101936</v>
      </c>
      <c r="B3104" s="663" t="s">
        <v>11198</v>
      </c>
      <c r="C3104" s="663" t="s">
        <v>58</v>
      </c>
      <c r="D3104" s="665" t="s">
        <v>20254</v>
      </c>
      <c r="E3104" s="663" t="s">
        <v>145</v>
      </c>
      <c r="F3104" s="401"/>
      <c r="G3104" s="401"/>
    </row>
    <row r="3105" spans="1:7" ht="15">
      <c r="A3105" s="664">
        <v>101937</v>
      </c>
      <c r="B3105" s="663" t="s">
        <v>11199</v>
      </c>
      <c r="C3105" s="663" t="s">
        <v>58</v>
      </c>
      <c r="D3105" s="665" t="s">
        <v>20255</v>
      </c>
      <c r="E3105" s="663" t="s">
        <v>145</v>
      </c>
      <c r="F3105" s="401"/>
      <c r="G3105" s="401"/>
    </row>
    <row r="3106" spans="1:7" ht="15">
      <c r="A3106" s="664">
        <v>98294</v>
      </c>
      <c r="B3106" s="663" t="s">
        <v>11200</v>
      </c>
      <c r="C3106" s="663" t="s">
        <v>5</v>
      </c>
      <c r="D3106" s="665" t="s">
        <v>5207</v>
      </c>
      <c r="E3106" s="663" t="s">
        <v>145</v>
      </c>
      <c r="F3106" s="401"/>
      <c r="G3106" s="401"/>
    </row>
    <row r="3107" spans="1:7" ht="15">
      <c r="A3107" s="664">
        <v>98295</v>
      </c>
      <c r="B3107" s="663" t="s">
        <v>11201</v>
      </c>
      <c r="C3107" s="663" t="s">
        <v>5</v>
      </c>
      <c r="D3107" s="665" t="s">
        <v>4368</v>
      </c>
      <c r="E3107" s="663" t="s">
        <v>145</v>
      </c>
      <c r="F3107" s="401"/>
      <c r="G3107" s="401"/>
    </row>
    <row r="3108" spans="1:7" ht="15">
      <c r="A3108" s="664">
        <v>98296</v>
      </c>
      <c r="B3108" s="663" t="s">
        <v>11202</v>
      </c>
      <c r="C3108" s="663" t="s">
        <v>5</v>
      </c>
      <c r="D3108" s="665" t="s">
        <v>12699</v>
      </c>
      <c r="E3108" s="663" t="s">
        <v>145</v>
      </c>
      <c r="F3108" s="401"/>
      <c r="G3108" s="401"/>
    </row>
    <row r="3109" spans="1:7" ht="15">
      <c r="A3109" s="664">
        <v>98297</v>
      </c>
      <c r="B3109" s="663" t="s">
        <v>11203</v>
      </c>
      <c r="C3109" s="663" t="s">
        <v>5</v>
      </c>
      <c r="D3109" s="665" t="s">
        <v>13001</v>
      </c>
      <c r="E3109" s="663" t="s">
        <v>145</v>
      </c>
      <c r="F3109" s="401"/>
      <c r="G3109" s="401"/>
    </row>
    <row r="3110" spans="1:7" ht="15">
      <c r="A3110" s="664">
        <v>98301</v>
      </c>
      <c r="B3110" s="663" t="s">
        <v>11204</v>
      </c>
      <c r="C3110" s="663" t="s">
        <v>58</v>
      </c>
      <c r="D3110" s="665" t="s">
        <v>20256</v>
      </c>
      <c r="E3110" s="663" t="s">
        <v>145</v>
      </c>
      <c r="F3110" s="401"/>
      <c r="G3110" s="401"/>
    </row>
    <row r="3111" spans="1:7" ht="15">
      <c r="A3111" s="664">
        <v>98302</v>
      </c>
      <c r="B3111" s="663" t="s">
        <v>11205</v>
      </c>
      <c r="C3111" s="663" t="s">
        <v>58</v>
      </c>
      <c r="D3111" s="665" t="s">
        <v>20257</v>
      </c>
      <c r="E3111" s="663" t="s">
        <v>145</v>
      </c>
      <c r="F3111" s="401"/>
      <c r="G3111" s="401"/>
    </row>
    <row r="3112" spans="1:7" ht="15">
      <c r="A3112" s="664">
        <v>98304</v>
      </c>
      <c r="B3112" s="663" t="s">
        <v>11206</v>
      </c>
      <c r="C3112" s="663" t="s">
        <v>58</v>
      </c>
      <c r="D3112" s="665" t="s">
        <v>20258</v>
      </c>
      <c r="E3112" s="663" t="s">
        <v>145</v>
      </c>
      <c r="F3112" s="401"/>
      <c r="G3112" s="401"/>
    </row>
    <row r="3113" spans="1:7" ht="15">
      <c r="A3113" s="664">
        <v>98307</v>
      </c>
      <c r="B3113" s="663" t="s">
        <v>11207</v>
      </c>
      <c r="C3113" s="663" t="s">
        <v>58</v>
      </c>
      <c r="D3113" s="665" t="s">
        <v>8957</v>
      </c>
      <c r="E3113" s="663" t="s">
        <v>145</v>
      </c>
      <c r="F3113" s="401"/>
      <c r="G3113" s="401"/>
    </row>
    <row r="3114" spans="1:7" ht="15">
      <c r="A3114" s="664">
        <v>98308</v>
      </c>
      <c r="B3114" s="663" t="s">
        <v>11208</v>
      </c>
      <c r="C3114" s="663" t="s">
        <v>58</v>
      </c>
      <c r="D3114" s="665" t="s">
        <v>15187</v>
      </c>
      <c r="E3114" s="663" t="s">
        <v>145</v>
      </c>
      <c r="F3114" s="401"/>
      <c r="G3114" s="401"/>
    </row>
    <row r="3115" spans="1:7" ht="15">
      <c r="A3115" s="664">
        <v>98593</v>
      </c>
      <c r="B3115" s="663" t="s">
        <v>11209</v>
      </c>
      <c r="C3115" s="663" t="s">
        <v>58</v>
      </c>
      <c r="D3115" s="665" t="s">
        <v>20259</v>
      </c>
      <c r="E3115" s="663" t="s">
        <v>145</v>
      </c>
      <c r="F3115" s="401"/>
      <c r="G3115" s="401"/>
    </row>
    <row r="3116" spans="1:7" ht="15">
      <c r="A3116" s="664">
        <v>89355</v>
      </c>
      <c r="B3116" s="663" t="s">
        <v>1677</v>
      </c>
      <c r="C3116" s="663" t="s">
        <v>5</v>
      </c>
      <c r="D3116" s="665" t="s">
        <v>15180</v>
      </c>
      <c r="E3116" s="663" t="s">
        <v>145</v>
      </c>
      <c r="F3116" s="401"/>
      <c r="G3116" s="401"/>
    </row>
    <row r="3117" spans="1:7" ht="15">
      <c r="A3117" s="664">
        <v>89356</v>
      </c>
      <c r="B3117" s="663" t="s">
        <v>1678</v>
      </c>
      <c r="C3117" s="663" t="s">
        <v>5</v>
      </c>
      <c r="D3117" s="665" t="s">
        <v>8818</v>
      </c>
      <c r="E3117" s="663" t="s">
        <v>145</v>
      </c>
      <c r="F3117" s="401"/>
      <c r="G3117" s="401"/>
    </row>
    <row r="3118" spans="1:7" ht="15">
      <c r="A3118" s="664">
        <v>89357</v>
      </c>
      <c r="B3118" s="663" t="s">
        <v>1679</v>
      </c>
      <c r="C3118" s="663" t="s">
        <v>5</v>
      </c>
      <c r="D3118" s="665" t="s">
        <v>15105</v>
      </c>
      <c r="E3118" s="663" t="s">
        <v>145</v>
      </c>
      <c r="F3118" s="401"/>
      <c r="G3118" s="401"/>
    </row>
    <row r="3119" spans="1:7" ht="15">
      <c r="A3119" s="664">
        <v>89401</v>
      </c>
      <c r="B3119" s="663" t="s">
        <v>155</v>
      </c>
      <c r="C3119" s="663" t="s">
        <v>5</v>
      </c>
      <c r="D3119" s="665" t="s">
        <v>13224</v>
      </c>
      <c r="E3119" s="663" t="s">
        <v>145</v>
      </c>
      <c r="F3119" s="401"/>
      <c r="G3119" s="401"/>
    </row>
    <row r="3120" spans="1:7" ht="15">
      <c r="A3120" s="664">
        <v>89402</v>
      </c>
      <c r="B3120" s="663" t="s">
        <v>156</v>
      </c>
      <c r="C3120" s="663" t="s">
        <v>5</v>
      </c>
      <c r="D3120" s="665" t="s">
        <v>15034</v>
      </c>
      <c r="E3120" s="663" t="s">
        <v>145</v>
      </c>
      <c r="F3120" s="401"/>
      <c r="G3120" s="401"/>
    </row>
    <row r="3121" spans="1:7" ht="15">
      <c r="A3121" s="664">
        <v>89403</v>
      </c>
      <c r="B3121" s="663" t="s">
        <v>157</v>
      </c>
      <c r="C3121" s="663" t="s">
        <v>5</v>
      </c>
      <c r="D3121" s="665" t="s">
        <v>20260</v>
      </c>
      <c r="E3121" s="663" t="s">
        <v>145</v>
      </c>
      <c r="F3121" s="401"/>
      <c r="G3121" s="401"/>
    </row>
    <row r="3122" spans="1:7" ht="15">
      <c r="A3122" s="664">
        <v>89446</v>
      </c>
      <c r="B3122" s="663" t="s">
        <v>1680</v>
      </c>
      <c r="C3122" s="663" t="s">
        <v>5</v>
      </c>
      <c r="D3122" s="665" t="s">
        <v>20261</v>
      </c>
      <c r="E3122" s="663" t="s">
        <v>145</v>
      </c>
      <c r="F3122" s="401"/>
      <c r="G3122" s="401"/>
    </row>
    <row r="3123" spans="1:7" ht="15">
      <c r="A3123" s="664">
        <v>89447</v>
      </c>
      <c r="B3123" s="663" t="s">
        <v>1681</v>
      </c>
      <c r="C3123" s="663" t="s">
        <v>5</v>
      </c>
      <c r="D3123" s="665" t="s">
        <v>20262</v>
      </c>
      <c r="E3123" s="663" t="s">
        <v>145</v>
      </c>
      <c r="F3123" s="401"/>
      <c r="G3123" s="401"/>
    </row>
    <row r="3124" spans="1:7" ht="15">
      <c r="A3124" s="664">
        <v>89448</v>
      </c>
      <c r="B3124" s="663" t="s">
        <v>158</v>
      </c>
      <c r="C3124" s="663" t="s">
        <v>5</v>
      </c>
      <c r="D3124" s="665" t="s">
        <v>20263</v>
      </c>
      <c r="E3124" s="663" t="s">
        <v>145</v>
      </c>
      <c r="F3124" s="401"/>
      <c r="G3124" s="401"/>
    </row>
    <row r="3125" spans="1:7" ht="15">
      <c r="A3125" s="664">
        <v>89449</v>
      </c>
      <c r="B3125" s="663" t="s">
        <v>159</v>
      </c>
      <c r="C3125" s="663" t="s">
        <v>5</v>
      </c>
      <c r="D3125" s="665" t="s">
        <v>14959</v>
      </c>
      <c r="E3125" s="663" t="s">
        <v>145</v>
      </c>
      <c r="F3125" s="401"/>
      <c r="G3125" s="401"/>
    </row>
    <row r="3126" spans="1:7" ht="15">
      <c r="A3126" s="664">
        <v>89450</v>
      </c>
      <c r="B3126" s="663" t="s">
        <v>160</v>
      </c>
      <c r="C3126" s="663" t="s">
        <v>5</v>
      </c>
      <c r="D3126" s="665" t="s">
        <v>12982</v>
      </c>
      <c r="E3126" s="663" t="s">
        <v>145</v>
      </c>
      <c r="F3126" s="401"/>
      <c r="G3126" s="401"/>
    </row>
    <row r="3127" spans="1:7" ht="15">
      <c r="A3127" s="664">
        <v>89451</v>
      </c>
      <c r="B3127" s="663" t="s">
        <v>161</v>
      </c>
      <c r="C3127" s="663" t="s">
        <v>5</v>
      </c>
      <c r="D3127" s="665" t="s">
        <v>17303</v>
      </c>
      <c r="E3127" s="663" t="s">
        <v>145</v>
      </c>
      <c r="F3127" s="401"/>
      <c r="G3127" s="401"/>
    </row>
    <row r="3128" spans="1:7" ht="15">
      <c r="A3128" s="664">
        <v>89452</v>
      </c>
      <c r="B3128" s="663" t="s">
        <v>1682</v>
      </c>
      <c r="C3128" s="663" t="s">
        <v>5</v>
      </c>
      <c r="D3128" s="665" t="s">
        <v>20264</v>
      </c>
      <c r="E3128" s="663" t="s">
        <v>145</v>
      </c>
      <c r="F3128" s="401"/>
      <c r="G3128" s="401"/>
    </row>
    <row r="3129" spans="1:7" ht="15">
      <c r="A3129" s="664">
        <v>89508</v>
      </c>
      <c r="B3129" s="663" t="s">
        <v>1683</v>
      </c>
      <c r="C3129" s="663" t="s">
        <v>5</v>
      </c>
      <c r="D3129" s="665" t="s">
        <v>8818</v>
      </c>
      <c r="E3129" s="663" t="s">
        <v>145</v>
      </c>
      <c r="F3129" s="401"/>
      <c r="G3129" s="401"/>
    </row>
    <row r="3130" spans="1:7" ht="15">
      <c r="A3130" s="664">
        <v>89509</v>
      </c>
      <c r="B3130" s="663" t="s">
        <v>1684</v>
      </c>
      <c r="C3130" s="663" t="s">
        <v>5</v>
      </c>
      <c r="D3130" s="665" t="s">
        <v>20265</v>
      </c>
      <c r="E3130" s="663" t="s">
        <v>145</v>
      </c>
      <c r="F3130" s="401"/>
      <c r="G3130" s="401"/>
    </row>
    <row r="3131" spans="1:7" ht="15">
      <c r="A3131" s="664">
        <v>89511</v>
      </c>
      <c r="B3131" s="663" t="s">
        <v>1685</v>
      </c>
      <c r="C3131" s="663" t="s">
        <v>5</v>
      </c>
      <c r="D3131" s="665" t="s">
        <v>13267</v>
      </c>
      <c r="E3131" s="663" t="s">
        <v>145</v>
      </c>
      <c r="F3131" s="401"/>
      <c r="G3131" s="401"/>
    </row>
    <row r="3132" spans="1:7" ht="15">
      <c r="A3132" s="664">
        <v>89512</v>
      </c>
      <c r="B3132" s="663" t="s">
        <v>1686</v>
      </c>
      <c r="C3132" s="663" t="s">
        <v>5</v>
      </c>
      <c r="D3132" s="665" t="s">
        <v>18224</v>
      </c>
      <c r="E3132" s="663" t="s">
        <v>145</v>
      </c>
      <c r="F3132" s="401"/>
      <c r="G3132" s="401"/>
    </row>
    <row r="3133" spans="1:7" ht="15">
      <c r="A3133" s="664">
        <v>89576</v>
      </c>
      <c r="B3133" s="663" t="s">
        <v>1687</v>
      </c>
      <c r="C3133" s="663" t="s">
        <v>5</v>
      </c>
      <c r="D3133" s="665" t="s">
        <v>17811</v>
      </c>
      <c r="E3133" s="663" t="s">
        <v>145</v>
      </c>
      <c r="F3133" s="401"/>
      <c r="G3133" s="401"/>
    </row>
    <row r="3134" spans="1:7" ht="15">
      <c r="A3134" s="664">
        <v>89578</v>
      </c>
      <c r="B3134" s="663" t="s">
        <v>1688</v>
      </c>
      <c r="C3134" s="663" t="s">
        <v>5</v>
      </c>
      <c r="D3134" s="665" t="s">
        <v>20266</v>
      </c>
      <c r="E3134" s="663" t="s">
        <v>145</v>
      </c>
      <c r="F3134" s="401"/>
      <c r="G3134" s="401"/>
    </row>
    <row r="3135" spans="1:7" ht="15">
      <c r="A3135" s="664">
        <v>89580</v>
      </c>
      <c r="B3135" s="663" t="s">
        <v>1689</v>
      </c>
      <c r="C3135" s="663" t="s">
        <v>5</v>
      </c>
      <c r="D3135" s="665" t="s">
        <v>19863</v>
      </c>
      <c r="E3135" s="663" t="s">
        <v>145</v>
      </c>
      <c r="F3135" s="401"/>
      <c r="G3135" s="401"/>
    </row>
    <row r="3136" spans="1:7" ht="15">
      <c r="A3136" s="664">
        <v>89633</v>
      </c>
      <c r="B3136" s="663" t="s">
        <v>1690</v>
      </c>
      <c r="C3136" s="663" t="s">
        <v>5</v>
      </c>
      <c r="D3136" s="665" t="s">
        <v>15010</v>
      </c>
      <c r="E3136" s="663" t="s">
        <v>145</v>
      </c>
      <c r="F3136" s="401"/>
      <c r="G3136" s="401"/>
    </row>
    <row r="3137" spans="1:7" ht="15">
      <c r="A3137" s="664">
        <v>89634</v>
      </c>
      <c r="B3137" s="663" t="s">
        <v>1691</v>
      </c>
      <c r="C3137" s="663" t="s">
        <v>5</v>
      </c>
      <c r="D3137" s="665" t="s">
        <v>16016</v>
      </c>
      <c r="E3137" s="663" t="s">
        <v>145</v>
      </c>
      <c r="F3137" s="401"/>
      <c r="G3137" s="401"/>
    </row>
    <row r="3138" spans="1:7" ht="15">
      <c r="A3138" s="664">
        <v>89635</v>
      </c>
      <c r="B3138" s="663" t="s">
        <v>1692</v>
      </c>
      <c r="C3138" s="663" t="s">
        <v>5</v>
      </c>
      <c r="D3138" s="665" t="s">
        <v>20267</v>
      </c>
      <c r="E3138" s="663" t="s">
        <v>145</v>
      </c>
      <c r="F3138" s="401"/>
      <c r="G3138" s="401"/>
    </row>
    <row r="3139" spans="1:7" ht="15">
      <c r="A3139" s="664">
        <v>89636</v>
      </c>
      <c r="B3139" s="663" t="s">
        <v>1693</v>
      </c>
      <c r="C3139" s="663" t="s">
        <v>5</v>
      </c>
      <c r="D3139" s="665" t="s">
        <v>20268</v>
      </c>
      <c r="E3139" s="663" t="s">
        <v>145</v>
      </c>
      <c r="F3139" s="401"/>
      <c r="G3139" s="401"/>
    </row>
    <row r="3140" spans="1:7" ht="15">
      <c r="A3140" s="664">
        <v>89711</v>
      </c>
      <c r="B3140" s="663" t="s">
        <v>1694</v>
      </c>
      <c r="C3140" s="663" t="s">
        <v>5</v>
      </c>
      <c r="D3140" s="665" t="s">
        <v>15793</v>
      </c>
      <c r="E3140" s="663" t="s">
        <v>145</v>
      </c>
      <c r="F3140" s="401"/>
      <c r="G3140" s="401"/>
    </row>
    <row r="3141" spans="1:7" ht="15">
      <c r="A3141" s="664">
        <v>89712</v>
      </c>
      <c r="B3141" s="663" t="s">
        <v>1695</v>
      </c>
      <c r="C3141" s="663" t="s">
        <v>5</v>
      </c>
      <c r="D3141" s="665" t="s">
        <v>14223</v>
      </c>
      <c r="E3141" s="663" t="s">
        <v>145</v>
      </c>
      <c r="F3141" s="401"/>
      <c r="G3141" s="401"/>
    </row>
    <row r="3142" spans="1:7" ht="15">
      <c r="A3142" s="664">
        <v>89713</v>
      </c>
      <c r="B3142" s="663" t="s">
        <v>1696</v>
      </c>
      <c r="C3142" s="663" t="s">
        <v>5</v>
      </c>
      <c r="D3142" s="665" t="s">
        <v>20269</v>
      </c>
      <c r="E3142" s="663" t="s">
        <v>145</v>
      </c>
      <c r="F3142" s="401"/>
      <c r="G3142" s="401"/>
    </row>
    <row r="3143" spans="1:7" ht="15">
      <c r="A3143" s="664">
        <v>89714</v>
      </c>
      <c r="B3143" s="663" t="s">
        <v>1697</v>
      </c>
      <c r="C3143" s="663" t="s">
        <v>5</v>
      </c>
      <c r="D3143" s="665" t="s">
        <v>15473</v>
      </c>
      <c r="E3143" s="663" t="s">
        <v>145</v>
      </c>
      <c r="F3143" s="401"/>
      <c r="G3143" s="401"/>
    </row>
    <row r="3144" spans="1:7" ht="15">
      <c r="A3144" s="664">
        <v>89716</v>
      </c>
      <c r="B3144" s="663" t="s">
        <v>1698</v>
      </c>
      <c r="C3144" s="663" t="s">
        <v>5</v>
      </c>
      <c r="D3144" s="665" t="s">
        <v>20270</v>
      </c>
      <c r="E3144" s="663" t="s">
        <v>145</v>
      </c>
      <c r="F3144" s="401"/>
      <c r="G3144" s="401"/>
    </row>
    <row r="3145" spans="1:7" ht="15">
      <c r="A3145" s="664">
        <v>89717</v>
      </c>
      <c r="B3145" s="663" t="s">
        <v>1699</v>
      </c>
      <c r="C3145" s="663" t="s">
        <v>5</v>
      </c>
      <c r="D3145" s="665" t="s">
        <v>20271</v>
      </c>
      <c r="E3145" s="663" t="s">
        <v>145</v>
      </c>
      <c r="F3145" s="401"/>
      <c r="G3145" s="401"/>
    </row>
    <row r="3146" spans="1:7" ht="15">
      <c r="A3146" s="664">
        <v>89770</v>
      </c>
      <c r="B3146" s="663" t="s">
        <v>1700</v>
      </c>
      <c r="C3146" s="663" t="s">
        <v>5</v>
      </c>
      <c r="D3146" s="665" t="s">
        <v>20272</v>
      </c>
      <c r="E3146" s="663" t="s">
        <v>145</v>
      </c>
      <c r="F3146" s="401"/>
      <c r="G3146" s="401"/>
    </row>
    <row r="3147" spans="1:7" ht="15">
      <c r="A3147" s="664">
        <v>89771</v>
      </c>
      <c r="B3147" s="663" t="s">
        <v>1701</v>
      </c>
      <c r="C3147" s="663" t="s">
        <v>5</v>
      </c>
      <c r="D3147" s="665" t="s">
        <v>20273</v>
      </c>
      <c r="E3147" s="663" t="s">
        <v>145</v>
      </c>
      <c r="F3147" s="401"/>
      <c r="G3147" s="401"/>
    </row>
    <row r="3148" spans="1:7" ht="15">
      <c r="A3148" s="664">
        <v>89773</v>
      </c>
      <c r="B3148" s="663" t="s">
        <v>1702</v>
      </c>
      <c r="C3148" s="663" t="s">
        <v>5</v>
      </c>
      <c r="D3148" s="665" t="s">
        <v>20274</v>
      </c>
      <c r="E3148" s="663" t="s">
        <v>145</v>
      </c>
      <c r="F3148" s="401"/>
      <c r="G3148" s="401"/>
    </row>
    <row r="3149" spans="1:7" ht="15">
      <c r="A3149" s="664">
        <v>89775</v>
      </c>
      <c r="B3149" s="663" t="s">
        <v>1703</v>
      </c>
      <c r="C3149" s="663" t="s">
        <v>5</v>
      </c>
      <c r="D3149" s="665" t="s">
        <v>20275</v>
      </c>
      <c r="E3149" s="663" t="s">
        <v>145</v>
      </c>
      <c r="F3149" s="401"/>
      <c r="G3149" s="401"/>
    </row>
    <row r="3150" spans="1:7" ht="15">
      <c r="A3150" s="664">
        <v>89798</v>
      </c>
      <c r="B3150" s="663" t="s">
        <v>1704</v>
      </c>
      <c r="C3150" s="663" t="s">
        <v>5</v>
      </c>
      <c r="D3150" s="665" t="s">
        <v>15368</v>
      </c>
      <c r="E3150" s="663" t="s">
        <v>145</v>
      </c>
      <c r="F3150" s="401"/>
      <c r="G3150" s="401"/>
    </row>
    <row r="3151" spans="1:7" ht="15">
      <c r="A3151" s="664">
        <v>89799</v>
      </c>
      <c r="B3151" s="663" t="s">
        <v>1705</v>
      </c>
      <c r="C3151" s="663" t="s">
        <v>5</v>
      </c>
      <c r="D3151" s="665" t="s">
        <v>15008</v>
      </c>
      <c r="E3151" s="663" t="s">
        <v>145</v>
      </c>
      <c r="F3151" s="401"/>
      <c r="G3151" s="401"/>
    </row>
    <row r="3152" spans="1:7" ht="15">
      <c r="A3152" s="664">
        <v>89800</v>
      </c>
      <c r="B3152" s="663" t="s">
        <v>1706</v>
      </c>
      <c r="C3152" s="663" t="s">
        <v>5</v>
      </c>
      <c r="D3152" s="665" t="s">
        <v>20115</v>
      </c>
      <c r="E3152" s="663" t="s">
        <v>145</v>
      </c>
      <c r="F3152" s="401"/>
      <c r="G3152" s="401"/>
    </row>
    <row r="3153" spans="1:7" ht="15">
      <c r="A3153" s="664">
        <v>89848</v>
      </c>
      <c r="B3153" s="663" t="s">
        <v>1707</v>
      </c>
      <c r="C3153" s="663" t="s">
        <v>5</v>
      </c>
      <c r="D3153" s="665" t="s">
        <v>20276</v>
      </c>
      <c r="E3153" s="663" t="s">
        <v>145</v>
      </c>
      <c r="F3153" s="401"/>
      <c r="G3153" s="401"/>
    </row>
    <row r="3154" spans="1:7" ht="15">
      <c r="A3154" s="664">
        <v>89849</v>
      </c>
      <c r="B3154" s="663" t="s">
        <v>1708</v>
      </c>
      <c r="C3154" s="663" t="s">
        <v>5</v>
      </c>
      <c r="D3154" s="665" t="s">
        <v>14443</v>
      </c>
      <c r="E3154" s="663" t="s">
        <v>145</v>
      </c>
      <c r="F3154" s="401"/>
      <c r="G3154" s="401"/>
    </row>
    <row r="3155" spans="1:7" ht="15">
      <c r="A3155" s="664">
        <v>89865</v>
      </c>
      <c r="B3155" s="663" t="s">
        <v>1709</v>
      </c>
      <c r="C3155" s="663" t="s">
        <v>5</v>
      </c>
      <c r="D3155" s="665" t="s">
        <v>15092</v>
      </c>
      <c r="E3155" s="663" t="s">
        <v>145</v>
      </c>
      <c r="F3155" s="401"/>
      <c r="G3155" s="401"/>
    </row>
    <row r="3156" spans="1:7" ht="15">
      <c r="A3156" s="664">
        <v>91784</v>
      </c>
      <c r="B3156" s="663" t="s">
        <v>1710</v>
      </c>
      <c r="C3156" s="663" t="s">
        <v>5</v>
      </c>
      <c r="D3156" s="665" t="s">
        <v>20277</v>
      </c>
      <c r="E3156" s="663" t="s">
        <v>145</v>
      </c>
      <c r="F3156" s="401"/>
      <c r="G3156" s="401"/>
    </row>
    <row r="3157" spans="1:7" ht="15">
      <c r="A3157" s="664">
        <v>91785</v>
      </c>
      <c r="B3157" s="663" t="s">
        <v>1711</v>
      </c>
      <c r="C3157" s="663" t="s">
        <v>5</v>
      </c>
      <c r="D3157" s="665" t="s">
        <v>20278</v>
      </c>
      <c r="E3157" s="663" t="s">
        <v>145</v>
      </c>
      <c r="F3157" s="401"/>
      <c r="G3157" s="401"/>
    </row>
    <row r="3158" spans="1:7" ht="15">
      <c r="A3158" s="664">
        <v>91786</v>
      </c>
      <c r="B3158" s="663" t="s">
        <v>1712</v>
      </c>
      <c r="C3158" s="663" t="s">
        <v>5</v>
      </c>
      <c r="D3158" s="665" t="s">
        <v>15124</v>
      </c>
      <c r="E3158" s="663" t="s">
        <v>145</v>
      </c>
      <c r="F3158" s="401"/>
      <c r="G3158" s="401"/>
    </row>
    <row r="3159" spans="1:7" ht="15">
      <c r="A3159" s="664">
        <v>91787</v>
      </c>
      <c r="B3159" s="663" t="s">
        <v>1713</v>
      </c>
      <c r="C3159" s="663" t="s">
        <v>5</v>
      </c>
      <c r="D3159" s="665" t="s">
        <v>15698</v>
      </c>
      <c r="E3159" s="663" t="s">
        <v>145</v>
      </c>
      <c r="F3159" s="401"/>
      <c r="G3159" s="401"/>
    </row>
    <row r="3160" spans="1:7" ht="15">
      <c r="A3160" s="664">
        <v>91788</v>
      </c>
      <c r="B3160" s="663" t="s">
        <v>1714</v>
      </c>
      <c r="C3160" s="663" t="s">
        <v>5</v>
      </c>
      <c r="D3160" s="665" t="s">
        <v>14783</v>
      </c>
      <c r="E3160" s="663" t="s">
        <v>145</v>
      </c>
      <c r="F3160" s="401"/>
      <c r="G3160" s="401"/>
    </row>
    <row r="3161" spans="1:7" ht="15">
      <c r="A3161" s="664">
        <v>91789</v>
      </c>
      <c r="B3161" s="663" t="s">
        <v>1715</v>
      </c>
      <c r="C3161" s="663" t="s">
        <v>5</v>
      </c>
      <c r="D3161" s="665" t="s">
        <v>20279</v>
      </c>
      <c r="E3161" s="663" t="s">
        <v>145</v>
      </c>
      <c r="F3161" s="401"/>
      <c r="G3161" s="401"/>
    </row>
    <row r="3162" spans="1:7" ht="15">
      <c r="A3162" s="664">
        <v>91790</v>
      </c>
      <c r="B3162" s="663" t="s">
        <v>1716</v>
      </c>
      <c r="C3162" s="663" t="s">
        <v>5</v>
      </c>
      <c r="D3162" s="665" t="s">
        <v>20280</v>
      </c>
      <c r="E3162" s="663" t="s">
        <v>145</v>
      </c>
      <c r="F3162" s="401"/>
      <c r="G3162" s="401"/>
    </row>
    <row r="3163" spans="1:7" ht="15">
      <c r="A3163" s="664">
        <v>91791</v>
      </c>
      <c r="B3163" s="663" t="s">
        <v>1717</v>
      </c>
      <c r="C3163" s="663" t="s">
        <v>5</v>
      </c>
      <c r="D3163" s="665" t="s">
        <v>13932</v>
      </c>
      <c r="E3163" s="663" t="s">
        <v>145</v>
      </c>
      <c r="F3163" s="401"/>
      <c r="G3163" s="401"/>
    </row>
    <row r="3164" spans="1:7" ht="15">
      <c r="A3164" s="664">
        <v>91792</v>
      </c>
      <c r="B3164" s="663" t="s">
        <v>1718</v>
      </c>
      <c r="C3164" s="663" t="s">
        <v>5</v>
      </c>
      <c r="D3164" s="665" t="s">
        <v>20281</v>
      </c>
      <c r="E3164" s="663" t="s">
        <v>145</v>
      </c>
      <c r="F3164" s="401"/>
      <c r="G3164" s="401"/>
    </row>
    <row r="3165" spans="1:7" ht="15">
      <c r="A3165" s="664">
        <v>91793</v>
      </c>
      <c r="B3165" s="663" t="s">
        <v>1719</v>
      </c>
      <c r="C3165" s="663" t="s">
        <v>5</v>
      </c>
      <c r="D3165" s="665" t="s">
        <v>16682</v>
      </c>
      <c r="E3165" s="663" t="s">
        <v>145</v>
      </c>
      <c r="F3165" s="401"/>
      <c r="G3165" s="401"/>
    </row>
    <row r="3166" spans="1:7" ht="15">
      <c r="A3166" s="664">
        <v>91794</v>
      </c>
      <c r="B3166" s="663" t="s">
        <v>1720</v>
      </c>
      <c r="C3166" s="663" t="s">
        <v>5</v>
      </c>
      <c r="D3166" s="665" t="s">
        <v>16024</v>
      </c>
      <c r="E3166" s="663" t="s">
        <v>145</v>
      </c>
      <c r="F3166" s="401"/>
      <c r="G3166" s="401"/>
    </row>
    <row r="3167" spans="1:7" ht="15">
      <c r="A3167" s="664">
        <v>91795</v>
      </c>
      <c r="B3167" s="663" t="s">
        <v>1721</v>
      </c>
      <c r="C3167" s="663" t="s">
        <v>5</v>
      </c>
      <c r="D3167" s="665" t="s">
        <v>15482</v>
      </c>
      <c r="E3167" s="663" t="s">
        <v>145</v>
      </c>
      <c r="F3167" s="401"/>
      <c r="G3167" s="401"/>
    </row>
    <row r="3168" spans="1:7" ht="15">
      <c r="A3168" s="664">
        <v>91796</v>
      </c>
      <c r="B3168" s="663" t="s">
        <v>1722</v>
      </c>
      <c r="C3168" s="663" t="s">
        <v>5</v>
      </c>
      <c r="D3168" s="665" t="s">
        <v>20282</v>
      </c>
      <c r="E3168" s="663" t="s">
        <v>145</v>
      </c>
      <c r="F3168" s="401"/>
      <c r="G3168" s="401"/>
    </row>
    <row r="3169" spans="1:7" ht="15">
      <c r="A3169" s="664">
        <v>92275</v>
      </c>
      <c r="B3169" s="663" t="s">
        <v>8516</v>
      </c>
      <c r="C3169" s="663" t="s">
        <v>5</v>
      </c>
      <c r="D3169" s="665" t="s">
        <v>20283</v>
      </c>
      <c r="E3169" s="663" t="s">
        <v>145</v>
      </c>
      <c r="F3169" s="401"/>
      <c r="G3169" s="401"/>
    </row>
    <row r="3170" spans="1:7" ht="15">
      <c r="A3170" s="664">
        <v>92276</v>
      </c>
      <c r="B3170" s="663" t="s">
        <v>8517</v>
      </c>
      <c r="C3170" s="663" t="s">
        <v>5</v>
      </c>
      <c r="D3170" s="665" t="s">
        <v>20284</v>
      </c>
      <c r="E3170" s="663" t="s">
        <v>145</v>
      </c>
      <c r="F3170" s="401"/>
      <c r="G3170" s="401"/>
    </row>
    <row r="3171" spans="1:7" ht="15">
      <c r="A3171" s="664">
        <v>92277</v>
      </c>
      <c r="B3171" s="663" t="s">
        <v>8518</v>
      </c>
      <c r="C3171" s="663" t="s">
        <v>5</v>
      </c>
      <c r="D3171" s="665" t="s">
        <v>20285</v>
      </c>
      <c r="E3171" s="663" t="s">
        <v>145</v>
      </c>
      <c r="F3171" s="401"/>
      <c r="G3171" s="401"/>
    </row>
    <row r="3172" spans="1:7" ht="15">
      <c r="A3172" s="664">
        <v>92278</v>
      </c>
      <c r="B3172" s="663" t="s">
        <v>8519</v>
      </c>
      <c r="C3172" s="663" t="s">
        <v>5</v>
      </c>
      <c r="D3172" s="665" t="s">
        <v>20286</v>
      </c>
      <c r="E3172" s="663" t="s">
        <v>145</v>
      </c>
      <c r="F3172" s="401"/>
      <c r="G3172" s="401"/>
    </row>
    <row r="3173" spans="1:7" ht="15">
      <c r="A3173" s="664">
        <v>92279</v>
      </c>
      <c r="B3173" s="663" t="s">
        <v>8520</v>
      </c>
      <c r="C3173" s="663" t="s">
        <v>5</v>
      </c>
      <c r="D3173" s="665" t="s">
        <v>19708</v>
      </c>
      <c r="E3173" s="663" t="s">
        <v>145</v>
      </c>
      <c r="F3173" s="401"/>
      <c r="G3173" s="401"/>
    </row>
    <row r="3174" spans="1:7" ht="15">
      <c r="A3174" s="664">
        <v>92280</v>
      </c>
      <c r="B3174" s="663" t="s">
        <v>8521</v>
      </c>
      <c r="C3174" s="663" t="s">
        <v>5</v>
      </c>
      <c r="D3174" s="665" t="s">
        <v>20287</v>
      </c>
      <c r="E3174" s="663" t="s">
        <v>145</v>
      </c>
      <c r="F3174" s="401"/>
      <c r="G3174" s="401"/>
    </row>
    <row r="3175" spans="1:7" ht="15">
      <c r="A3175" s="664">
        <v>92281</v>
      </c>
      <c r="B3175" s="663" t="s">
        <v>8522</v>
      </c>
      <c r="C3175" s="663" t="s">
        <v>5</v>
      </c>
      <c r="D3175" s="665" t="s">
        <v>20288</v>
      </c>
      <c r="E3175" s="663" t="s">
        <v>145</v>
      </c>
      <c r="F3175" s="401"/>
      <c r="G3175" s="401"/>
    </row>
    <row r="3176" spans="1:7" ht="15">
      <c r="A3176" s="664">
        <v>92282</v>
      </c>
      <c r="B3176" s="663" t="s">
        <v>8523</v>
      </c>
      <c r="C3176" s="663" t="s">
        <v>5</v>
      </c>
      <c r="D3176" s="665" t="s">
        <v>20289</v>
      </c>
      <c r="E3176" s="663" t="s">
        <v>145</v>
      </c>
      <c r="F3176" s="401"/>
      <c r="G3176" s="401"/>
    </row>
    <row r="3177" spans="1:7" ht="15">
      <c r="A3177" s="664">
        <v>92283</v>
      </c>
      <c r="B3177" s="663" t="s">
        <v>8524</v>
      </c>
      <c r="C3177" s="663" t="s">
        <v>5</v>
      </c>
      <c r="D3177" s="665" t="s">
        <v>20290</v>
      </c>
      <c r="E3177" s="663" t="s">
        <v>145</v>
      </c>
      <c r="F3177" s="401"/>
      <c r="G3177" s="401"/>
    </row>
    <row r="3178" spans="1:7" ht="15">
      <c r="A3178" s="664">
        <v>92284</v>
      </c>
      <c r="B3178" s="663" t="s">
        <v>8525</v>
      </c>
      <c r="C3178" s="663" t="s">
        <v>5</v>
      </c>
      <c r="D3178" s="665" t="s">
        <v>20291</v>
      </c>
      <c r="E3178" s="663" t="s">
        <v>145</v>
      </c>
      <c r="F3178" s="401"/>
      <c r="G3178" s="401"/>
    </row>
    <row r="3179" spans="1:7" ht="15">
      <c r="A3179" s="664">
        <v>92285</v>
      </c>
      <c r="B3179" s="663" t="s">
        <v>8526</v>
      </c>
      <c r="C3179" s="663" t="s">
        <v>5</v>
      </c>
      <c r="D3179" s="665" t="s">
        <v>20292</v>
      </c>
      <c r="E3179" s="663" t="s">
        <v>145</v>
      </c>
      <c r="F3179" s="401"/>
      <c r="G3179" s="401"/>
    </row>
    <row r="3180" spans="1:7" ht="15">
      <c r="A3180" s="664">
        <v>92286</v>
      </c>
      <c r="B3180" s="663" t="s">
        <v>8527</v>
      </c>
      <c r="C3180" s="663" t="s">
        <v>5</v>
      </c>
      <c r="D3180" s="665" t="s">
        <v>20293</v>
      </c>
      <c r="E3180" s="663" t="s">
        <v>145</v>
      </c>
      <c r="F3180" s="401"/>
      <c r="G3180" s="401"/>
    </row>
    <row r="3181" spans="1:7" ht="15">
      <c r="A3181" s="664">
        <v>92305</v>
      </c>
      <c r="B3181" s="663" t="s">
        <v>8528</v>
      </c>
      <c r="C3181" s="663" t="s">
        <v>5</v>
      </c>
      <c r="D3181" s="665" t="s">
        <v>15691</v>
      </c>
      <c r="E3181" s="663" t="s">
        <v>145</v>
      </c>
      <c r="F3181" s="401"/>
      <c r="G3181" s="401"/>
    </row>
    <row r="3182" spans="1:7" ht="15">
      <c r="A3182" s="664">
        <v>92306</v>
      </c>
      <c r="B3182" s="663" t="s">
        <v>8529</v>
      </c>
      <c r="C3182" s="663" t="s">
        <v>5</v>
      </c>
      <c r="D3182" s="665" t="s">
        <v>20294</v>
      </c>
      <c r="E3182" s="663" t="s">
        <v>145</v>
      </c>
      <c r="F3182" s="401"/>
      <c r="G3182" s="401"/>
    </row>
    <row r="3183" spans="1:7" ht="15">
      <c r="A3183" s="664">
        <v>92307</v>
      </c>
      <c r="B3183" s="663" t="s">
        <v>8530</v>
      </c>
      <c r="C3183" s="663" t="s">
        <v>5</v>
      </c>
      <c r="D3183" s="665" t="s">
        <v>20295</v>
      </c>
      <c r="E3183" s="663" t="s">
        <v>145</v>
      </c>
      <c r="F3183" s="401"/>
      <c r="G3183" s="401"/>
    </row>
    <row r="3184" spans="1:7" ht="15">
      <c r="A3184" s="664">
        <v>92308</v>
      </c>
      <c r="B3184" s="663" t="s">
        <v>8531</v>
      </c>
      <c r="C3184" s="663" t="s">
        <v>5</v>
      </c>
      <c r="D3184" s="665" t="s">
        <v>20296</v>
      </c>
      <c r="E3184" s="663" t="s">
        <v>145</v>
      </c>
      <c r="F3184" s="401"/>
      <c r="G3184" s="401"/>
    </row>
    <row r="3185" spans="1:7" ht="15">
      <c r="A3185" s="664">
        <v>92309</v>
      </c>
      <c r="B3185" s="663" t="s">
        <v>8532</v>
      </c>
      <c r="C3185" s="663" t="s">
        <v>5</v>
      </c>
      <c r="D3185" s="665" t="s">
        <v>20297</v>
      </c>
      <c r="E3185" s="663" t="s">
        <v>145</v>
      </c>
      <c r="F3185" s="401"/>
      <c r="G3185" s="401"/>
    </row>
    <row r="3186" spans="1:7" ht="15">
      <c r="A3186" s="664">
        <v>92310</v>
      </c>
      <c r="B3186" s="663" t="s">
        <v>8533</v>
      </c>
      <c r="C3186" s="663" t="s">
        <v>5</v>
      </c>
      <c r="D3186" s="665" t="s">
        <v>20298</v>
      </c>
      <c r="E3186" s="663" t="s">
        <v>145</v>
      </c>
      <c r="F3186" s="401"/>
      <c r="G3186" s="401"/>
    </row>
    <row r="3187" spans="1:7" ht="15">
      <c r="A3187" s="664">
        <v>92320</v>
      </c>
      <c r="B3187" s="663" t="s">
        <v>8534</v>
      </c>
      <c r="C3187" s="663" t="s">
        <v>5</v>
      </c>
      <c r="D3187" s="665" t="s">
        <v>20299</v>
      </c>
      <c r="E3187" s="663" t="s">
        <v>145</v>
      </c>
      <c r="F3187" s="401"/>
      <c r="G3187" s="401"/>
    </row>
    <row r="3188" spans="1:7" ht="15">
      <c r="A3188" s="664">
        <v>92321</v>
      </c>
      <c r="B3188" s="663" t="s">
        <v>8535</v>
      </c>
      <c r="C3188" s="663" t="s">
        <v>5</v>
      </c>
      <c r="D3188" s="665" t="s">
        <v>20300</v>
      </c>
      <c r="E3188" s="663" t="s">
        <v>145</v>
      </c>
      <c r="F3188" s="401"/>
      <c r="G3188" s="401"/>
    </row>
    <row r="3189" spans="1:7" ht="15">
      <c r="A3189" s="664">
        <v>92322</v>
      </c>
      <c r="B3189" s="663" t="s">
        <v>8536</v>
      </c>
      <c r="C3189" s="663" t="s">
        <v>5</v>
      </c>
      <c r="D3189" s="665" t="s">
        <v>18057</v>
      </c>
      <c r="E3189" s="663" t="s">
        <v>145</v>
      </c>
      <c r="F3189" s="401"/>
      <c r="G3189" s="401"/>
    </row>
    <row r="3190" spans="1:7" ht="15">
      <c r="A3190" s="664">
        <v>92323</v>
      </c>
      <c r="B3190" s="663" t="s">
        <v>8537</v>
      </c>
      <c r="C3190" s="663" t="s">
        <v>5</v>
      </c>
      <c r="D3190" s="665" t="s">
        <v>15157</v>
      </c>
      <c r="E3190" s="663" t="s">
        <v>145</v>
      </c>
      <c r="F3190" s="401"/>
      <c r="G3190" s="401"/>
    </row>
    <row r="3191" spans="1:7" ht="15">
      <c r="A3191" s="664">
        <v>92324</v>
      </c>
      <c r="B3191" s="663" t="s">
        <v>8538</v>
      </c>
      <c r="C3191" s="663" t="s">
        <v>5</v>
      </c>
      <c r="D3191" s="665" t="s">
        <v>20301</v>
      </c>
      <c r="E3191" s="663" t="s">
        <v>145</v>
      </c>
      <c r="F3191" s="401"/>
      <c r="G3191" s="401"/>
    </row>
    <row r="3192" spans="1:7" ht="15">
      <c r="A3192" s="664">
        <v>92325</v>
      </c>
      <c r="B3192" s="663" t="s">
        <v>8539</v>
      </c>
      <c r="C3192" s="663" t="s">
        <v>5</v>
      </c>
      <c r="D3192" s="665" t="s">
        <v>20302</v>
      </c>
      <c r="E3192" s="663" t="s">
        <v>145</v>
      </c>
      <c r="F3192" s="401"/>
      <c r="G3192" s="401"/>
    </row>
    <row r="3193" spans="1:7" ht="15">
      <c r="A3193" s="664">
        <v>92335</v>
      </c>
      <c r="B3193" s="663" t="s">
        <v>11210</v>
      </c>
      <c r="C3193" s="663" t="s">
        <v>5</v>
      </c>
      <c r="D3193" s="665" t="s">
        <v>18709</v>
      </c>
      <c r="E3193" s="663" t="s">
        <v>145</v>
      </c>
      <c r="F3193" s="401"/>
      <c r="G3193" s="401"/>
    </row>
    <row r="3194" spans="1:7" ht="15">
      <c r="A3194" s="664">
        <v>92336</v>
      </c>
      <c r="B3194" s="663" t="s">
        <v>11211</v>
      </c>
      <c r="C3194" s="663" t="s">
        <v>5</v>
      </c>
      <c r="D3194" s="665" t="s">
        <v>20303</v>
      </c>
      <c r="E3194" s="663" t="s">
        <v>145</v>
      </c>
      <c r="F3194" s="401"/>
      <c r="G3194" s="401"/>
    </row>
    <row r="3195" spans="1:7" ht="15">
      <c r="A3195" s="664">
        <v>92337</v>
      </c>
      <c r="B3195" s="663" t="s">
        <v>11212</v>
      </c>
      <c r="C3195" s="663" t="s">
        <v>5</v>
      </c>
      <c r="D3195" s="665" t="s">
        <v>20304</v>
      </c>
      <c r="E3195" s="663" t="s">
        <v>145</v>
      </c>
      <c r="F3195" s="401"/>
      <c r="G3195" s="401"/>
    </row>
    <row r="3196" spans="1:7" ht="15">
      <c r="A3196" s="664">
        <v>92338</v>
      </c>
      <c r="B3196" s="663" t="s">
        <v>11213</v>
      </c>
      <c r="C3196" s="663" t="s">
        <v>5</v>
      </c>
      <c r="D3196" s="665" t="s">
        <v>20305</v>
      </c>
      <c r="E3196" s="663" t="s">
        <v>145</v>
      </c>
      <c r="F3196" s="401"/>
      <c r="G3196" s="401"/>
    </row>
    <row r="3197" spans="1:7" ht="15">
      <c r="A3197" s="664">
        <v>92339</v>
      </c>
      <c r="B3197" s="663" t="s">
        <v>11214</v>
      </c>
      <c r="C3197" s="663" t="s">
        <v>5</v>
      </c>
      <c r="D3197" s="665" t="s">
        <v>20306</v>
      </c>
      <c r="E3197" s="663" t="s">
        <v>145</v>
      </c>
      <c r="F3197" s="401"/>
      <c r="G3197" s="401"/>
    </row>
    <row r="3198" spans="1:7" ht="15">
      <c r="A3198" s="664">
        <v>92341</v>
      </c>
      <c r="B3198" s="663" t="s">
        <v>11215</v>
      </c>
      <c r="C3198" s="663" t="s">
        <v>5</v>
      </c>
      <c r="D3198" s="665" t="s">
        <v>20307</v>
      </c>
      <c r="E3198" s="663" t="s">
        <v>145</v>
      </c>
      <c r="F3198" s="401"/>
      <c r="G3198" s="401"/>
    </row>
    <row r="3199" spans="1:7" ht="15">
      <c r="A3199" s="664">
        <v>92342</v>
      </c>
      <c r="B3199" s="663" t="s">
        <v>11216</v>
      </c>
      <c r="C3199" s="663" t="s">
        <v>5</v>
      </c>
      <c r="D3199" s="665" t="s">
        <v>20308</v>
      </c>
      <c r="E3199" s="663" t="s">
        <v>145</v>
      </c>
      <c r="F3199" s="401"/>
      <c r="G3199" s="401"/>
    </row>
    <row r="3200" spans="1:7" ht="15">
      <c r="A3200" s="664">
        <v>92343</v>
      </c>
      <c r="B3200" s="663" t="s">
        <v>11217</v>
      </c>
      <c r="C3200" s="663" t="s">
        <v>5</v>
      </c>
      <c r="D3200" s="665" t="s">
        <v>20309</v>
      </c>
      <c r="E3200" s="663" t="s">
        <v>145</v>
      </c>
      <c r="F3200" s="401"/>
      <c r="G3200" s="401"/>
    </row>
    <row r="3201" spans="1:7" ht="15">
      <c r="A3201" s="664">
        <v>92359</v>
      </c>
      <c r="B3201" s="663" t="s">
        <v>11218</v>
      </c>
      <c r="C3201" s="663" t="s">
        <v>5</v>
      </c>
      <c r="D3201" s="665" t="s">
        <v>20310</v>
      </c>
      <c r="E3201" s="663" t="s">
        <v>145</v>
      </c>
      <c r="F3201" s="401"/>
      <c r="G3201" s="401"/>
    </row>
    <row r="3202" spans="1:7" ht="15">
      <c r="A3202" s="664">
        <v>92360</v>
      </c>
      <c r="B3202" s="663" t="s">
        <v>11219</v>
      </c>
      <c r="C3202" s="663" t="s">
        <v>5</v>
      </c>
      <c r="D3202" s="665" t="s">
        <v>20311</v>
      </c>
      <c r="E3202" s="663" t="s">
        <v>145</v>
      </c>
      <c r="F3202" s="401"/>
      <c r="G3202" s="401"/>
    </row>
    <row r="3203" spans="1:7" ht="15">
      <c r="A3203" s="664">
        <v>92361</v>
      </c>
      <c r="B3203" s="663" t="s">
        <v>11220</v>
      </c>
      <c r="C3203" s="663" t="s">
        <v>5</v>
      </c>
      <c r="D3203" s="665" t="s">
        <v>20312</v>
      </c>
      <c r="E3203" s="663" t="s">
        <v>145</v>
      </c>
      <c r="F3203" s="401"/>
      <c r="G3203" s="401"/>
    </row>
    <row r="3204" spans="1:7" ht="15">
      <c r="A3204" s="664">
        <v>92362</v>
      </c>
      <c r="B3204" s="663" t="s">
        <v>11221</v>
      </c>
      <c r="C3204" s="663" t="s">
        <v>5</v>
      </c>
      <c r="D3204" s="665" t="s">
        <v>20313</v>
      </c>
      <c r="E3204" s="663" t="s">
        <v>145</v>
      </c>
      <c r="F3204" s="401"/>
      <c r="G3204" s="401"/>
    </row>
    <row r="3205" spans="1:7" ht="15">
      <c r="A3205" s="664">
        <v>92364</v>
      </c>
      <c r="B3205" s="663" t="s">
        <v>11222</v>
      </c>
      <c r="C3205" s="663" t="s">
        <v>5</v>
      </c>
      <c r="D3205" s="665" t="s">
        <v>20314</v>
      </c>
      <c r="E3205" s="663" t="s">
        <v>145</v>
      </c>
      <c r="F3205" s="401"/>
      <c r="G3205" s="401"/>
    </row>
    <row r="3206" spans="1:7" ht="15">
      <c r="A3206" s="664">
        <v>92365</v>
      </c>
      <c r="B3206" s="663" t="s">
        <v>11223</v>
      </c>
      <c r="C3206" s="663" t="s">
        <v>5</v>
      </c>
      <c r="D3206" s="665" t="s">
        <v>20315</v>
      </c>
      <c r="E3206" s="663" t="s">
        <v>145</v>
      </c>
      <c r="F3206" s="401"/>
      <c r="G3206" s="401"/>
    </row>
    <row r="3207" spans="1:7" ht="15">
      <c r="A3207" s="664">
        <v>92366</v>
      </c>
      <c r="B3207" s="663" t="s">
        <v>11224</v>
      </c>
      <c r="C3207" s="663" t="s">
        <v>5</v>
      </c>
      <c r="D3207" s="665" t="s">
        <v>20316</v>
      </c>
      <c r="E3207" s="663" t="s">
        <v>145</v>
      </c>
      <c r="F3207" s="401"/>
      <c r="G3207" s="401"/>
    </row>
    <row r="3208" spans="1:7" ht="15">
      <c r="A3208" s="664">
        <v>92367</v>
      </c>
      <c r="B3208" s="663" t="s">
        <v>11225</v>
      </c>
      <c r="C3208" s="663" t="s">
        <v>5</v>
      </c>
      <c r="D3208" s="665" t="s">
        <v>20317</v>
      </c>
      <c r="E3208" s="663" t="s">
        <v>145</v>
      </c>
      <c r="F3208" s="401"/>
      <c r="G3208" s="401"/>
    </row>
    <row r="3209" spans="1:7" ht="15">
      <c r="A3209" s="664">
        <v>92368</v>
      </c>
      <c r="B3209" s="663" t="s">
        <v>11226</v>
      </c>
      <c r="C3209" s="663" t="s">
        <v>5</v>
      </c>
      <c r="D3209" s="665" t="s">
        <v>14899</v>
      </c>
      <c r="E3209" s="663" t="s">
        <v>145</v>
      </c>
      <c r="F3209" s="401"/>
      <c r="G3209" s="401"/>
    </row>
    <row r="3210" spans="1:7" ht="15">
      <c r="A3210" s="664">
        <v>92645</v>
      </c>
      <c r="B3210" s="663" t="s">
        <v>11227</v>
      </c>
      <c r="C3210" s="663" t="s">
        <v>5</v>
      </c>
      <c r="D3210" s="665" t="s">
        <v>17215</v>
      </c>
      <c r="E3210" s="663" t="s">
        <v>145</v>
      </c>
      <c r="F3210" s="401"/>
      <c r="G3210" s="401"/>
    </row>
    <row r="3211" spans="1:7" ht="15">
      <c r="A3211" s="664">
        <v>92646</v>
      </c>
      <c r="B3211" s="663" t="s">
        <v>11228</v>
      </c>
      <c r="C3211" s="663" t="s">
        <v>5</v>
      </c>
      <c r="D3211" s="665" t="s">
        <v>20318</v>
      </c>
      <c r="E3211" s="663" t="s">
        <v>145</v>
      </c>
      <c r="F3211" s="401"/>
      <c r="G3211" s="401"/>
    </row>
    <row r="3212" spans="1:7" ht="15">
      <c r="A3212" s="664">
        <v>92648</v>
      </c>
      <c r="B3212" s="663" t="s">
        <v>11229</v>
      </c>
      <c r="C3212" s="663" t="s">
        <v>5</v>
      </c>
      <c r="D3212" s="665" t="s">
        <v>20319</v>
      </c>
      <c r="E3212" s="663" t="s">
        <v>145</v>
      </c>
      <c r="F3212" s="401"/>
      <c r="G3212" s="401"/>
    </row>
    <row r="3213" spans="1:7" ht="15">
      <c r="A3213" s="664">
        <v>92649</v>
      </c>
      <c r="B3213" s="663" t="s">
        <v>11230</v>
      </c>
      <c r="C3213" s="663" t="s">
        <v>5</v>
      </c>
      <c r="D3213" s="665" t="s">
        <v>20320</v>
      </c>
      <c r="E3213" s="663" t="s">
        <v>145</v>
      </c>
      <c r="F3213" s="401"/>
      <c r="G3213" s="401"/>
    </row>
    <row r="3214" spans="1:7" ht="15">
      <c r="A3214" s="664">
        <v>92650</v>
      </c>
      <c r="B3214" s="663" t="s">
        <v>11231</v>
      </c>
      <c r="C3214" s="663" t="s">
        <v>5</v>
      </c>
      <c r="D3214" s="665" t="s">
        <v>20321</v>
      </c>
      <c r="E3214" s="663" t="s">
        <v>145</v>
      </c>
      <c r="F3214" s="401"/>
      <c r="G3214" s="401"/>
    </row>
    <row r="3215" spans="1:7" ht="15">
      <c r="A3215" s="664">
        <v>92652</v>
      </c>
      <c r="B3215" s="663" t="s">
        <v>11232</v>
      </c>
      <c r="C3215" s="663" t="s">
        <v>5</v>
      </c>
      <c r="D3215" s="665" t="s">
        <v>15584</v>
      </c>
      <c r="E3215" s="663" t="s">
        <v>145</v>
      </c>
      <c r="F3215" s="401"/>
      <c r="G3215" s="401"/>
    </row>
    <row r="3216" spans="1:7" ht="15">
      <c r="A3216" s="664">
        <v>92653</v>
      </c>
      <c r="B3216" s="663" t="s">
        <v>11233</v>
      </c>
      <c r="C3216" s="663" t="s">
        <v>5</v>
      </c>
      <c r="D3216" s="665" t="s">
        <v>15925</v>
      </c>
      <c r="E3216" s="663" t="s">
        <v>145</v>
      </c>
      <c r="F3216" s="401"/>
      <c r="G3216" s="401"/>
    </row>
    <row r="3217" spans="1:7" ht="15">
      <c r="A3217" s="664">
        <v>92654</v>
      </c>
      <c r="B3217" s="663" t="s">
        <v>11234</v>
      </c>
      <c r="C3217" s="663" t="s">
        <v>5</v>
      </c>
      <c r="D3217" s="665" t="s">
        <v>20322</v>
      </c>
      <c r="E3217" s="663" t="s">
        <v>145</v>
      </c>
      <c r="F3217" s="401"/>
      <c r="G3217" s="401"/>
    </row>
    <row r="3218" spans="1:7" ht="15">
      <c r="A3218" s="664">
        <v>92655</v>
      </c>
      <c r="B3218" s="663" t="s">
        <v>11235</v>
      </c>
      <c r="C3218" s="663" t="s">
        <v>5</v>
      </c>
      <c r="D3218" s="665" t="s">
        <v>15378</v>
      </c>
      <c r="E3218" s="663" t="s">
        <v>145</v>
      </c>
      <c r="F3218" s="401"/>
      <c r="G3218" s="401"/>
    </row>
    <row r="3219" spans="1:7" ht="15">
      <c r="A3219" s="664">
        <v>92656</v>
      </c>
      <c r="B3219" s="663" t="s">
        <v>11236</v>
      </c>
      <c r="C3219" s="663" t="s">
        <v>5</v>
      </c>
      <c r="D3219" s="665" t="s">
        <v>20323</v>
      </c>
      <c r="E3219" s="663" t="s">
        <v>145</v>
      </c>
      <c r="F3219" s="401"/>
      <c r="G3219" s="401"/>
    </row>
    <row r="3220" spans="1:7" ht="15">
      <c r="A3220" s="664">
        <v>92687</v>
      </c>
      <c r="B3220" s="663" t="s">
        <v>11237</v>
      </c>
      <c r="C3220" s="663" t="s">
        <v>5</v>
      </c>
      <c r="D3220" s="665" t="s">
        <v>14843</v>
      </c>
      <c r="E3220" s="663" t="s">
        <v>145</v>
      </c>
      <c r="F3220" s="401"/>
      <c r="G3220" s="401"/>
    </row>
    <row r="3221" spans="1:7" ht="15">
      <c r="A3221" s="664">
        <v>92688</v>
      </c>
      <c r="B3221" s="663" t="s">
        <v>11238</v>
      </c>
      <c r="C3221" s="663" t="s">
        <v>5</v>
      </c>
      <c r="D3221" s="665" t="s">
        <v>15775</v>
      </c>
      <c r="E3221" s="663" t="s">
        <v>145</v>
      </c>
      <c r="F3221" s="401"/>
      <c r="G3221" s="401"/>
    </row>
    <row r="3222" spans="1:7" ht="15">
      <c r="A3222" s="664">
        <v>92689</v>
      </c>
      <c r="B3222" s="663" t="s">
        <v>11239</v>
      </c>
      <c r="C3222" s="663" t="s">
        <v>5</v>
      </c>
      <c r="D3222" s="665" t="s">
        <v>20324</v>
      </c>
      <c r="E3222" s="663" t="s">
        <v>145</v>
      </c>
      <c r="F3222" s="401"/>
      <c r="G3222" s="401"/>
    </row>
    <row r="3223" spans="1:7" ht="15">
      <c r="A3223" s="664">
        <v>92690</v>
      </c>
      <c r="B3223" s="663" t="s">
        <v>11240</v>
      </c>
      <c r="C3223" s="663" t="s">
        <v>5</v>
      </c>
      <c r="D3223" s="665" t="s">
        <v>15088</v>
      </c>
      <c r="E3223" s="663" t="s">
        <v>145</v>
      </c>
      <c r="F3223" s="401"/>
      <c r="G3223" s="401"/>
    </row>
    <row r="3224" spans="1:7" ht="15">
      <c r="A3224" s="664">
        <v>92691</v>
      </c>
      <c r="B3224" s="663" t="s">
        <v>14936</v>
      </c>
      <c r="C3224" s="663" t="s">
        <v>5</v>
      </c>
      <c r="D3224" s="665" t="s">
        <v>20325</v>
      </c>
      <c r="E3224" s="663" t="s">
        <v>145</v>
      </c>
      <c r="F3224" s="401"/>
      <c r="G3224" s="401"/>
    </row>
    <row r="3225" spans="1:7" ht="15">
      <c r="A3225" s="664">
        <v>94462</v>
      </c>
      <c r="B3225" s="663" t="s">
        <v>1723</v>
      </c>
      <c r="C3225" s="663" t="s">
        <v>5</v>
      </c>
      <c r="D3225" s="665" t="s">
        <v>20326</v>
      </c>
      <c r="E3225" s="663" t="s">
        <v>145</v>
      </c>
      <c r="F3225" s="401"/>
      <c r="G3225" s="401"/>
    </row>
    <row r="3226" spans="1:7" ht="15">
      <c r="A3226" s="664">
        <v>94463</v>
      </c>
      <c r="B3226" s="663" t="s">
        <v>1724</v>
      </c>
      <c r="C3226" s="663" t="s">
        <v>5</v>
      </c>
      <c r="D3226" s="665" t="s">
        <v>20327</v>
      </c>
      <c r="E3226" s="663" t="s">
        <v>145</v>
      </c>
      <c r="F3226" s="401"/>
      <c r="G3226" s="401"/>
    </row>
    <row r="3227" spans="1:7" ht="15">
      <c r="A3227" s="664">
        <v>94464</v>
      </c>
      <c r="B3227" s="663" t="s">
        <v>1725</v>
      </c>
      <c r="C3227" s="663" t="s">
        <v>5</v>
      </c>
      <c r="D3227" s="665" t="s">
        <v>20328</v>
      </c>
      <c r="E3227" s="663" t="s">
        <v>145</v>
      </c>
      <c r="F3227" s="401"/>
      <c r="G3227" s="401"/>
    </row>
    <row r="3228" spans="1:7" ht="15">
      <c r="A3228" s="664">
        <v>94602</v>
      </c>
      <c r="B3228" s="663" t="s">
        <v>8540</v>
      </c>
      <c r="C3228" s="663" t="s">
        <v>5</v>
      </c>
      <c r="D3228" s="665" t="s">
        <v>20329</v>
      </c>
      <c r="E3228" s="663" t="s">
        <v>145</v>
      </c>
      <c r="F3228" s="401"/>
      <c r="G3228" s="401"/>
    </row>
    <row r="3229" spans="1:7" ht="15">
      <c r="A3229" s="664">
        <v>94603</v>
      </c>
      <c r="B3229" s="663" t="s">
        <v>8541</v>
      </c>
      <c r="C3229" s="663" t="s">
        <v>5</v>
      </c>
      <c r="D3229" s="665" t="s">
        <v>20330</v>
      </c>
      <c r="E3229" s="663" t="s">
        <v>145</v>
      </c>
      <c r="F3229" s="401"/>
      <c r="G3229" s="401"/>
    </row>
    <row r="3230" spans="1:7" ht="15">
      <c r="A3230" s="664">
        <v>94604</v>
      </c>
      <c r="B3230" s="663" t="s">
        <v>8542</v>
      </c>
      <c r="C3230" s="663" t="s">
        <v>5</v>
      </c>
      <c r="D3230" s="665" t="s">
        <v>20331</v>
      </c>
      <c r="E3230" s="663" t="s">
        <v>145</v>
      </c>
      <c r="F3230" s="401"/>
      <c r="G3230" s="401"/>
    </row>
    <row r="3231" spans="1:7" ht="15">
      <c r="A3231" s="664">
        <v>94605</v>
      </c>
      <c r="B3231" s="663" t="s">
        <v>8543</v>
      </c>
      <c r="C3231" s="663" t="s">
        <v>5</v>
      </c>
      <c r="D3231" s="665" t="s">
        <v>20332</v>
      </c>
      <c r="E3231" s="663" t="s">
        <v>145</v>
      </c>
      <c r="F3231" s="401"/>
      <c r="G3231" s="401"/>
    </row>
    <row r="3232" spans="1:7" ht="15">
      <c r="A3232" s="664">
        <v>94648</v>
      </c>
      <c r="B3232" s="663" t="s">
        <v>1726</v>
      </c>
      <c r="C3232" s="663" t="s">
        <v>5</v>
      </c>
      <c r="D3232" s="665" t="s">
        <v>12374</v>
      </c>
      <c r="E3232" s="663" t="s">
        <v>145</v>
      </c>
      <c r="F3232" s="401"/>
      <c r="G3232" s="401"/>
    </row>
    <row r="3233" spans="1:7" ht="15">
      <c r="A3233" s="664">
        <v>94649</v>
      </c>
      <c r="B3233" s="663" t="s">
        <v>1727</v>
      </c>
      <c r="C3233" s="663" t="s">
        <v>5</v>
      </c>
      <c r="D3233" s="665" t="s">
        <v>4852</v>
      </c>
      <c r="E3233" s="663" t="s">
        <v>145</v>
      </c>
      <c r="F3233" s="401"/>
      <c r="G3233" s="401"/>
    </row>
    <row r="3234" spans="1:7" ht="15">
      <c r="A3234" s="664">
        <v>94650</v>
      </c>
      <c r="B3234" s="663" t="s">
        <v>1728</v>
      </c>
      <c r="C3234" s="663" t="s">
        <v>5</v>
      </c>
      <c r="D3234" s="665" t="s">
        <v>13817</v>
      </c>
      <c r="E3234" s="663" t="s">
        <v>145</v>
      </c>
      <c r="F3234" s="401"/>
      <c r="G3234" s="401"/>
    </row>
    <row r="3235" spans="1:7" ht="15">
      <c r="A3235" s="664">
        <v>94651</v>
      </c>
      <c r="B3235" s="663" t="s">
        <v>1729</v>
      </c>
      <c r="C3235" s="663" t="s">
        <v>5</v>
      </c>
      <c r="D3235" s="665" t="s">
        <v>14798</v>
      </c>
      <c r="E3235" s="663" t="s">
        <v>145</v>
      </c>
      <c r="F3235" s="401"/>
      <c r="G3235" s="401"/>
    </row>
    <row r="3236" spans="1:7" ht="15">
      <c r="A3236" s="664">
        <v>94652</v>
      </c>
      <c r="B3236" s="663" t="s">
        <v>1730</v>
      </c>
      <c r="C3236" s="663" t="s">
        <v>5</v>
      </c>
      <c r="D3236" s="665" t="s">
        <v>20333</v>
      </c>
      <c r="E3236" s="663" t="s">
        <v>145</v>
      </c>
      <c r="F3236" s="401"/>
      <c r="G3236" s="401"/>
    </row>
    <row r="3237" spans="1:7" ht="15">
      <c r="A3237" s="664">
        <v>94653</v>
      </c>
      <c r="B3237" s="663" t="s">
        <v>1731</v>
      </c>
      <c r="C3237" s="663" t="s">
        <v>5</v>
      </c>
      <c r="D3237" s="665" t="s">
        <v>20334</v>
      </c>
      <c r="E3237" s="663" t="s">
        <v>145</v>
      </c>
      <c r="F3237" s="401"/>
      <c r="G3237" s="401"/>
    </row>
    <row r="3238" spans="1:7" ht="15">
      <c r="A3238" s="664">
        <v>94654</v>
      </c>
      <c r="B3238" s="663" t="s">
        <v>1732</v>
      </c>
      <c r="C3238" s="663" t="s">
        <v>5</v>
      </c>
      <c r="D3238" s="665" t="s">
        <v>12388</v>
      </c>
      <c r="E3238" s="663" t="s">
        <v>145</v>
      </c>
      <c r="F3238" s="401"/>
      <c r="G3238" s="401"/>
    </row>
    <row r="3239" spans="1:7" ht="15">
      <c r="A3239" s="664">
        <v>94655</v>
      </c>
      <c r="B3239" s="663" t="s">
        <v>1733</v>
      </c>
      <c r="C3239" s="663" t="s">
        <v>5</v>
      </c>
      <c r="D3239" s="665" t="s">
        <v>20335</v>
      </c>
      <c r="E3239" s="663" t="s">
        <v>145</v>
      </c>
      <c r="F3239" s="401"/>
      <c r="G3239" s="401"/>
    </row>
    <row r="3240" spans="1:7" ht="15">
      <c r="A3240" s="664">
        <v>94716</v>
      </c>
      <c r="B3240" s="663" t="s">
        <v>1734</v>
      </c>
      <c r="C3240" s="663" t="s">
        <v>5</v>
      </c>
      <c r="D3240" s="665" t="s">
        <v>19311</v>
      </c>
      <c r="E3240" s="663" t="s">
        <v>145</v>
      </c>
      <c r="F3240" s="401"/>
      <c r="G3240" s="401"/>
    </row>
    <row r="3241" spans="1:7" ht="15">
      <c r="A3241" s="664">
        <v>94717</v>
      </c>
      <c r="B3241" s="663" t="s">
        <v>1735</v>
      </c>
      <c r="C3241" s="663" t="s">
        <v>5</v>
      </c>
      <c r="D3241" s="665" t="s">
        <v>20336</v>
      </c>
      <c r="E3241" s="663" t="s">
        <v>145</v>
      </c>
      <c r="F3241" s="401"/>
      <c r="G3241" s="401"/>
    </row>
    <row r="3242" spans="1:7" ht="15">
      <c r="A3242" s="664">
        <v>94718</v>
      </c>
      <c r="B3242" s="663" t="s">
        <v>1736</v>
      </c>
      <c r="C3242" s="663" t="s">
        <v>5</v>
      </c>
      <c r="D3242" s="665" t="s">
        <v>12486</v>
      </c>
      <c r="E3242" s="663" t="s">
        <v>145</v>
      </c>
      <c r="F3242" s="401"/>
      <c r="G3242" s="401"/>
    </row>
    <row r="3243" spans="1:7" ht="15">
      <c r="A3243" s="664">
        <v>94719</v>
      </c>
      <c r="B3243" s="663" t="s">
        <v>1737</v>
      </c>
      <c r="C3243" s="663" t="s">
        <v>5</v>
      </c>
      <c r="D3243" s="665" t="s">
        <v>15736</v>
      </c>
      <c r="E3243" s="663" t="s">
        <v>145</v>
      </c>
      <c r="F3243" s="401"/>
      <c r="G3243" s="401"/>
    </row>
    <row r="3244" spans="1:7" ht="15">
      <c r="A3244" s="664">
        <v>94720</v>
      </c>
      <c r="B3244" s="663" t="s">
        <v>1738</v>
      </c>
      <c r="C3244" s="663" t="s">
        <v>5</v>
      </c>
      <c r="D3244" s="665" t="s">
        <v>20337</v>
      </c>
      <c r="E3244" s="663" t="s">
        <v>145</v>
      </c>
      <c r="F3244" s="401"/>
      <c r="G3244" s="401"/>
    </row>
    <row r="3245" spans="1:7" ht="15">
      <c r="A3245" s="664">
        <v>94721</v>
      </c>
      <c r="B3245" s="663" t="s">
        <v>1739</v>
      </c>
      <c r="C3245" s="663" t="s">
        <v>5</v>
      </c>
      <c r="D3245" s="665" t="s">
        <v>20338</v>
      </c>
      <c r="E3245" s="663" t="s">
        <v>145</v>
      </c>
      <c r="F3245" s="401"/>
      <c r="G3245" s="401"/>
    </row>
    <row r="3246" spans="1:7" ht="15">
      <c r="A3246" s="664">
        <v>94722</v>
      </c>
      <c r="B3246" s="663" t="s">
        <v>1740</v>
      </c>
      <c r="C3246" s="663" t="s">
        <v>5</v>
      </c>
      <c r="D3246" s="665" t="s">
        <v>20339</v>
      </c>
      <c r="E3246" s="663" t="s">
        <v>145</v>
      </c>
      <c r="F3246" s="401"/>
      <c r="G3246" s="401"/>
    </row>
    <row r="3247" spans="1:7" ht="15">
      <c r="A3247" s="664">
        <v>95697</v>
      </c>
      <c r="B3247" s="663" t="s">
        <v>11241</v>
      </c>
      <c r="C3247" s="663" t="s">
        <v>5</v>
      </c>
      <c r="D3247" s="665" t="s">
        <v>20340</v>
      </c>
      <c r="E3247" s="663" t="s">
        <v>145</v>
      </c>
      <c r="F3247" s="401"/>
      <c r="G3247" s="401"/>
    </row>
    <row r="3248" spans="1:7" ht="15">
      <c r="A3248" s="664">
        <v>96635</v>
      </c>
      <c r="B3248" s="663" t="s">
        <v>3320</v>
      </c>
      <c r="C3248" s="663" t="s">
        <v>5</v>
      </c>
      <c r="D3248" s="665" t="s">
        <v>12934</v>
      </c>
      <c r="E3248" s="663" t="s">
        <v>145</v>
      </c>
      <c r="F3248" s="401"/>
      <c r="G3248" s="401"/>
    </row>
    <row r="3249" spans="1:7" ht="15">
      <c r="A3249" s="664">
        <v>96636</v>
      </c>
      <c r="B3249" s="663" t="s">
        <v>3321</v>
      </c>
      <c r="C3249" s="663" t="s">
        <v>5</v>
      </c>
      <c r="D3249" s="665" t="s">
        <v>20341</v>
      </c>
      <c r="E3249" s="663" t="s">
        <v>145</v>
      </c>
      <c r="F3249" s="401"/>
      <c r="G3249" s="401"/>
    </row>
    <row r="3250" spans="1:7" ht="15">
      <c r="A3250" s="664">
        <v>96644</v>
      </c>
      <c r="B3250" s="663" t="s">
        <v>3322</v>
      </c>
      <c r="C3250" s="663" t="s">
        <v>5</v>
      </c>
      <c r="D3250" s="665" t="s">
        <v>15808</v>
      </c>
      <c r="E3250" s="663" t="s">
        <v>145</v>
      </c>
      <c r="F3250" s="401"/>
      <c r="G3250" s="401"/>
    </row>
    <row r="3251" spans="1:7" ht="15">
      <c r="A3251" s="664">
        <v>96645</v>
      </c>
      <c r="B3251" s="663" t="s">
        <v>3323</v>
      </c>
      <c r="C3251" s="663" t="s">
        <v>5</v>
      </c>
      <c r="D3251" s="665" t="s">
        <v>20342</v>
      </c>
      <c r="E3251" s="663" t="s">
        <v>145</v>
      </c>
      <c r="F3251" s="401"/>
      <c r="G3251" s="401"/>
    </row>
    <row r="3252" spans="1:7" ht="15">
      <c r="A3252" s="664">
        <v>96646</v>
      </c>
      <c r="B3252" s="663" t="s">
        <v>3324</v>
      </c>
      <c r="C3252" s="663" t="s">
        <v>5</v>
      </c>
      <c r="D3252" s="665" t="s">
        <v>15087</v>
      </c>
      <c r="E3252" s="663" t="s">
        <v>145</v>
      </c>
      <c r="F3252" s="401"/>
      <c r="G3252" s="401"/>
    </row>
    <row r="3253" spans="1:7" ht="15">
      <c r="A3253" s="664">
        <v>96647</v>
      </c>
      <c r="B3253" s="663" t="s">
        <v>3325</v>
      </c>
      <c r="C3253" s="663" t="s">
        <v>5</v>
      </c>
      <c r="D3253" s="665" t="s">
        <v>20343</v>
      </c>
      <c r="E3253" s="663" t="s">
        <v>145</v>
      </c>
      <c r="F3253" s="401"/>
      <c r="G3253" s="401"/>
    </row>
    <row r="3254" spans="1:7" ht="15">
      <c r="A3254" s="664">
        <v>96648</v>
      </c>
      <c r="B3254" s="663" t="s">
        <v>3326</v>
      </c>
      <c r="C3254" s="663" t="s">
        <v>5</v>
      </c>
      <c r="D3254" s="665" t="s">
        <v>15012</v>
      </c>
      <c r="E3254" s="663" t="s">
        <v>145</v>
      </c>
      <c r="F3254" s="401"/>
      <c r="G3254" s="401"/>
    </row>
    <row r="3255" spans="1:7" ht="15">
      <c r="A3255" s="664">
        <v>96649</v>
      </c>
      <c r="B3255" s="663" t="s">
        <v>3327</v>
      </c>
      <c r="C3255" s="663" t="s">
        <v>5</v>
      </c>
      <c r="D3255" s="665" t="s">
        <v>14867</v>
      </c>
      <c r="E3255" s="663" t="s">
        <v>145</v>
      </c>
      <c r="F3255" s="401"/>
      <c r="G3255" s="401"/>
    </row>
    <row r="3256" spans="1:7" ht="15">
      <c r="A3256" s="664">
        <v>96668</v>
      </c>
      <c r="B3256" s="663" t="s">
        <v>3328</v>
      </c>
      <c r="C3256" s="663" t="s">
        <v>5</v>
      </c>
      <c r="D3256" s="665" t="s">
        <v>19512</v>
      </c>
      <c r="E3256" s="663" t="s">
        <v>145</v>
      </c>
      <c r="F3256" s="401"/>
      <c r="G3256" s="401"/>
    </row>
    <row r="3257" spans="1:7" ht="15">
      <c r="A3257" s="664">
        <v>96669</v>
      </c>
      <c r="B3257" s="663" t="s">
        <v>3329</v>
      </c>
      <c r="C3257" s="663" t="s">
        <v>5</v>
      </c>
      <c r="D3257" s="665" t="s">
        <v>20344</v>
      </c>
      <c r="E3257" s="663" t="s">
        <v>145</v>
      </c>
      <c r="F3257" s="401"/>
      <c r="G3257" s="401"/>
    </row>
    <row r="3258" spans="1:7" ht="15">
      <c r="A3258" s="664">
        <v>96670</v>
      </c>
      <c r="B3258" s="663" t="s">
        <v>3330</v>
      </c>
      <c r="C3258" s="663" t="s">
        <v>5</v>
      </c>
      <c r="D3258" s="665" t="s">
        <v>20345</v>
      </c>
      <c r="E3258" s="663" t="s">
        <v>145</v>
      </c>
      <c r="F3258" s="401"/>
      <c r="G3258" s="401"/>
    </row>
    <row r="3259" spans="1:7" ht="15">
      <c r="A3259" s="664">
        <v>96671</v>
      </c>
      <c r="B3259" s="663" t="s">
        <v>3331</v>
      </c>
      <c r="C3259" s="663" t="s">
        <v>5</v>
      </c>
      <c r="D3259" s="665" t="s">
        <v>13810</v>
      </c>
      <c r="E3259" s="663" t="s">
        <v>145</v>
      </c>
      <c r="F3259" s="401"/>
      <c r="G3259" s="401"/>
    </row>
    <row r="3260" spans="1:7" ht="15">
      <c r="A3260" s="664">
        <v>96672</v>
      </c>
      <c r="B3260" s="663" t="s">
        <v>3332</v>
      </c>
      <c r="C3260" s="663" t="s">
        <v>5</v>
      </c>
      <c r="D3260" s="665" t="s">
        <v>17086</v>
      </c>
      <c r="E3260" s="663" t="s">
        <v>145</v>
      </c>
      <c r="F3260" s="401"/>
      <c r="G3260" s="401"/>
    </row>
    <row r="3261" spans="1:7" ht="15">
      <c r="A3261" s="664">
        <v>96673</v>
      </c>
      <c r="B3261" s="663" t="s">
        <v>3333</v>
      </c>
      <c r="C3261" s="663" t="s">
        <v>5</v>
      </c>
      <c r="D3261" s="665" t="s">
        <v>20346</v>
      </c>
      <c r="E3261" s="663" t="s">
        <v>145</v>
      </c>
      <c r="F3261" s="401"/>
      <c r="G3261" s="401"/>
    </row>
    <row r="3262" spans="1:7" ht="15">
      <c r="A3262" s="664">
        <v>96674</v>
      </c>
      <c r="B3262" s="663" t="s">
        <v>3334</v>
      </c>
      <c r="C3262" s="663" t="s">
        <v>5</v>
      </c>
      <c r="D3262" s="665" t="s">
        <v>16580</v>
      </c>
      <c r="E3262" s="663" t="s">
        <v>145</v>
      </c>
      <c r="F3262" s="401"/>
      <c r="G3262" s="401"/>
    </row>
    <row r="3263" spans="1:7" ht="15">
      <c r="A3263" s="664">
        <v>96675</v>
      </c>
      <c r="B3263" s="663" t="s">
        <v>3335</v>
      </c>
      <c r="C3263" s="663" t="s">
        <v>5</v>
      </c>
      <c r="D3263" s="665" t="s">
        <v>20347</v>
      </c>
      <c r="E3263" s="663" t="s">
        <v>145</v>
      </c>
      <c r="F3263" s="401"/>
      <c r="G3263" s="401"/>
    </row>
    <row r="3264" spans="1:7" ht="15">
      <c r="A3264" s="664">
        <v>96676</v>
      </c>
      <c r="B3264" s="663" t="s">
        <v>3336</v>
      </c>
      <c r="C3264" s="663" t="s">
        <v>5</v>
      </c>
      <c r="D3264" s="665" t="s">
        <v>5608</v>
      </c>
      <c r="E3264" s="663" t="s">
        <v>145</v>
      </c>
      <c r="F3264" s="401"/>
      <c r="G3264" s="401"/>
    </row>
    <row r="3265" spans="1:7" ht="15">
      <c r="A3265" s="664">
        <v>96677</v>
      </c>
      <c r="B3265" s="663" t="s">
        <v>3337</v>
      </c>
      <c r="C3265" s="663" t="s">
        <v>5</v>
      </c>
      <c r="D3265" s="665" t="s">
        <v>16612</v>
      </c>
      <c r="E3265" s="663" t="s">
        <v>145</v>
      </c>
      <c r="F3265" s="401"/>
      <c r="G3265" s="401"/>
    </row>
    <row r="3266" spans="1:7" ht="15">
      <c r="A3266" s="664">
        <v>96678</v>
      </c>
      <c r="B3266" s="663" t="s">
        <v>3338</v>
      </c>
      <c r="C3266" s="663" t="s">
        <v>5</v>
      </c>
      <c r="D3266" s="665" t="s">
        <v>14925</v>
      </c>
      <c r="E3266" s="663" t="s">
        <v>145</v>
      </c>
      <c r="F3266" s="401"/>
      <c r="G3266" s="401"/>
    </row>
    <row r="3267" spans="1:7" ht="15">
      <c r="A3267" s="664">
        <v>96679</v>
      </c>
      <c r="B3267" s="663" t="s">
        <v>3339</v>
      </c>
      <c r="C3267" s="663" t="s">
        <v>5</v>
      </c>
      <c r="D3267" s="665" t="s">
        <v>20348</v>
      </c>
      <c r="E3267" s="663" t="s">
        <v>145</v>
      </c>
      <c r="F3267" s="401"/>
      <c r="G3267" s="401"/>
    </row>
    <row r="3268" spans="1:7" ht="15">
      <c r="A3268" s="664">
        <v>96680</v>
      </c>
      <c r="B3268" s="663" t="s">
        <v>3340</v>
      </c>
      <c r="C3268" s="663" t="s">
        <v>5</v>
      </c>
      <c r="D3268" s="665" t="s">
        <v>20349</v>
      </c>
      <c r="E3268" s="663" t="s">
        <v>145</v>
      </c>
      <c r="F3268" s="401"/>
      <c r="G3268" s="401"/>
    </row>
    <row r="3269" spans="1:7" ht="15">
      <c r="A3269" s="664">
        <v>96681</v>
      </c>
      <c r="B3269" s="663" t="s">
        <v>3341</v>
      </c>
      <c r="C3269" s="663" t="s">
        <v>5</v>
      </c>
      <c r="D3269" s="665" t="s">
        <v>20350</v>
      </c>
      <c r="E3269" s="663" t="s">
        <v>145</v>
      </c>
      <c r="F3269" s="401"/>
      <c r="G3269" s="401"/>
    </row>
    <row r="3270" spans="1:7" ht="15">
      <c r="A3270" s="664">
        <v>96682</v>
      </c>
      <c r="B3270" s="663" t="s">
        <v>3342</v>
      </c>
      <c r="C3270" s="663" t="s">
        <v>5</v>
      </c>
      <c r="D3270" s="665" t="s">
        <v>14457</v>
      </c>
      <c r="E3270" s="663" t="s">
        <v>145</v>
      </c>
      <c r="F3270" s="401"/>
      <c r="G3270" s="401"/>
    </row>
    <row r="3271" spans="1:7" ht="15">
      <c r="A3271" s="664">
        <v>96683</v>
      </c>
      <c r="B3271" s="663" t="s">
        <v>3343</v>
      </c>
      <c r="C3271" s="663" t="s">
        <v>5</v>
      </c>
      <c r="D3271" s="665" t="s">
        <v>20351</v>
      </c>
      <c r="E3271" s="663" t="s">
        <v>145</v>
      </c>
      <c r="F3271" s="401"/>
      <c r="G3271" s="401"/>
    </row>
    <row r="3272" spans="1:7" ht="15">
      <c r="A3272" s="664">
        <v>96718</v>
      </c>
      <c r="B3272" s="663" t="s">
        <v>3344</v>
      </c>
      <c r="C3272" s="663" t="s">
        <v>5</v>
      </c>
      <c r="D3272" s="665" t="s">
        <v>8892</v>
      </c>
      <c r="E3272" s="663" t="s">
        <v>145</v>
      </c>
      <c r="F3272" s="401"/>
      <c r="G3272" s="401"/>
    </row>
    <row r="3273" spans="1:7" ht="15">
      <c r="A3273" s="664">
        <v>96719</v>
      </c>
      <c r="B3273" s="663" t="s">
        <v>3345</v>
      </c>
      <c r="C3273" s="663" t="s">
        <v>5</v>
      </c>
      <c r="D3273" s="665" t="s">
        <v>19912</v>
      </c>
      <c r="E3273" s="663" t="s">
        <v>145</v>
      </c>
      <c r="F3273" s="401"/>
      <c r="G3273" s="401"/>
    </row>
    <row r="3274" spans="1:7" ht="15">
      <c r="A3274" s="664">
        <v>96720</v>
      </c>
      <c r="B3274" s="663" t="s">
        <v>3346</v>
      </c>
      <c r="C3274" s="663" t="s">
        <v>5</v>
      </c>
      <c r="D3274" s="665" t="s">
        <v>20352</v>
      </c>
      <c r="E3274" s="663" t="s">
        <v>145</v>
      </c>
      <c r="F3274" s="401"/>
      <c r="G3274" s="401"/>
    </row>
    <row r="3275" spans="1:7" ht="15">
      <c r="A3275" s="664">
        <v>96721</v>
      </c>
      <c r="B3275" s="663" t="s">
        <v>3347</v>
      </c>
      <c r="C3275" s="663" t="s">
        <v>5</v>
      </c>
      <c r="D3275" s="665" t="s">
        <v>20353</v>
      </c>
      <c r="E3275" s="663" t="s">
        <v>145</v>
      </c>
      <c r="F3275" s="401"/>
      <c r="G3275" s="401"/>
    </row>
    <row r="3276" spans="1:7" ht="15">
      <c r="A3276" s="664">
        <v>96722</v>
      </c>
      <c r="B3276" s="663" t="s">
        <v>3348</v>
      </c>
      <c r="C3276" s="663" t="s">
        <v>5</v>
      </c>
      <c r="D3276" s="665" t="s">
        <v>14227</v>
      </c>
      <c r="E3276" s="663" t="s">
        <v>145</v>
      </c>
      <c r="F3276" s="401"/>
      <c r="G3276" s="401"/>
    </row>
    <row r="3277" spans="1:7" ht="15">
      <c r="A3277" s="664">
        <v>96723</v>
      </c>
      <c r="B3277" s="663" t="s">
        <v>3349</v>
      </c>
      <c r="C3277" s="663" t="s">
        <v>5</v>
      </c>
      <c r="D3277" s="665" t="s">
        <v>20354</v>
      </c>
      <c r="E3277" s="663" t="s">
        <v>145</v>
      </c>
      <c r="F3277" s="401"/>
      <c r="G3277" s="401"/>
    </row>
    <row r="3278" spans="1:7" ht="15">
      <c r="A3278" s="664">
        <v>96724</v>
      </c>
      <c r="B3278" s="663" t="s">
        <v>3350</v>
      </c>
      <c r="C3278" s="663" t="s">
        <v>5</v>
      </c>
      <c r="D3278" s="665" t="s">
        <v>17566</v>
      </c>
      <c r="E3278" s="663" t="s">
        <v>145</v>
      </c>
      <c r="F3278" s="401"/>
      <c r="G3278" s="401"/>
    </row>
    <row r="3279" spans="1:7" ht="15">
      <c r="A3279" s="664">
        <v>96725</v>
      </c>
      <c r="B3279" s="663" t="s">
        <v>3351</v>
      </c>
      <c r="C3279" s="663" t="s">
        <v>5</v>
      </c>
      <c r="D3279" s="665" t="s">
        <v>20355</v>
      </c>
      <c r="E3279" s="663" t="s">
        <v>145</v>
      </c>
      <c r="F3279" s="401"/>
      <c r="G3279" s="401"/>
    </row>
    <row r="3280" spans="1:7" ht="15">
      <c r="A3280" s="664">
        <v>96726</v>
      </c>
      <c r="B3280" s="663" t="s">
        <v>3352</v>
      </c>
      <c r="C3280" s="663" t="s">
        <v>5</v>
      </c>
      <c r="D3280" s="665" t="s">
        <v>20356</v>
      </c>
      <c r="E3280" s="663" t="s">
        <v>145</v>
      </c>
      <c r="F3280" s="401"/>
      <c r="G3280" s="401"/>
    </row>
    <row r="3281" spans="1:7" ht="15">
      <c r="A3281" s="664">
        <v>96727</v>
      </c>
      <c r="B3281" s="663" t="s">
        <v>3353</v>
      </c>
      <c r="C3281" s="663" t="s">
        <v>5</v>
      </c>
      <c r="D3281" s="665" t="s">
        <v>13026</v>
      </c>
      <c r="E3281" s="663" t="s">
        <v>145</v>
      </c>
      <c r="F3281" s="401"/>
      <c r="G3281" s="401"/>
    </row>
    <row r="3282" spans="1:7" ht="15">
      <c r="A3282" s="664">
        <v>96728</v>
      </c>
      <c r="B3282" s="663" t="s">
        <v>3354</v>
      </c>
      <c r="C3282" s="663" t="s">
        <v>5</v>
      </c>
      <c r="D3282" s="665" t="s">
        <v>12915</v>
      </c>
      <c r="E3282" s="663" t="s">
        <v>145</v>
      </c>
      <c r="F3282" s="401"/>
      <c r="G3282" s="401"/>
    </row>
    <row r="3283" spans="1:7" ht="15">
      <c r="A3283" s="664">
        <v>96729</v>
      </c>
      <c r="B3283" s="663" t="s">
        <v>3355</v>
      </c>
      <c r="C3283" s="663" t="s">
        <v>5</v>
      </c>
      <c r="D3283" s="665" t="s">
        <v>13286</v>
      </c>
      <c r="E3283" s="663" t="s">
        <v>145</v>
      </c>
      <c r="F3283" s="401"/>
      <c r="G3283" s="401"/>
    </row>
    <row r="3284" spans="1:7" ht="15">
      <c r="A3284" s="664">
        <v>96730</v>
      </c>
      <c r="B3284" s="663" t="s">
        <v>3356</v>
      </c>
      <c r="C3284" s="663" t="s">
        <v>5</v>
      </c>
      <c r="D3284" s="665" t="s">
        <v>18102</v>
      </c>
      <c r="E3284" s="663" t="s">
        <v>145</v>
      </c>
      <c r="F3284" s="401"/>
      <c r="G3284" s="401"/>
    </row>
    <row r="3285" spans="1:7" ht="15">
      <c r="A3285" s="664">
        <v>96731</v>
      </c>
      <c r="B3285" s="663" t="s">
        <v>3357</v>
      </c>
      <c r="C3285" s="663" t="s">
        <v>5</v>
      </c>
      <c r="D3285" s="665" t="s">
        <v>20042</v>
      </c>
      <c r="E3285" s="663" t="s">
        <v>145</v>
      </c>
      <c r="F3285" s="401"/>
      <c r="G3285" s="401"/>
    </row>
    <row r="3286" spans="1:7" ht="15">
      <c r="A3286" s="664">
        <v>96732</v>
      </c>
      <c r="B3286" s="663" t="s">
        <v>3358</v>
      </c>
      <c r="C3286" s="663" t="s">
        <v>5</v>
      </c>
      <c r="D3286" s="665" t="s">
        <v>20357</v>
      </c>
      <c r="E3286" s="663" t="s">
        <v>145</v>
      </c>
      <c r="F3286" s="401"/>
      <c r="G3286" s="401"/>
    </row>
    <row r="3287" spans="1:7" ht="15">
      <c r="A3287" s="664">
        <v>96733</v>
      </c>
      <c r="B3287" s="663" t="s">
        <v>3359</v>
      </c>
      <c r="C3287" s="663" t="s">
        <v>5</v>
      </c>
      <c r="D3287" s="665" t="s">
        <v>15310</v>
      </c>
      <c r="E3287" s="663" t="s">
        <v>145</v>
      </c>
      <c r="F3287" s="401"/>
      <c r="G3287" s="401"/>
    </row>
    <row r="3288" spans="1:7" ht="15">
      <c r="A3288" s="664">
        <v>96734</v>
      </c>
      <c r="B3288" s="663" t="s">
        <v>3360</v>
      </c>
      <c r="C3288" s="663" t="s">
        <v>5</v>
      </c>
      <c r="D3288" s="665" t="s">
        <v>20358</v>
      </c>
      <c r="E3288" s="663" t="s">
        <v>145</v>
      </c>
      <c r="F3288" s="401"/>
      <c r="G3288" s="401"/>
    </row>
    <row r="3289" spans="1:7" ht="15">
      <c r="A3289" s="664">
        <v>96735</v>
      </c>
      <c r="B3289" s="663" t="s">
        <v>3361</v>
      </c>
      <c r="C3289" s="663" t="s">
        <v>5</v>
      </c>
      <c r="D3289" s="665" t="s">
        <v>15942</v>
      </c>
      <c r="E3289" s="663" t="s">
        <v>145</v>
      </c>
      <c r="F3289" s="401"/>
      <c r="G3289" s="401"/>
    </row>
    <row r="3290" spans="1:7" ht="15">
      <c r="A3290" s="664">
        <v>96794</v>
      </c>
      <c r="B3290" s="663" t="s">
        <v>3362</v>
      </c>
      <c r="C3290" s="663" t="s">
        <v>5</v>
      </c>
      <c r="D3290" s="665" t="s">
        <v>5886</v>
      </c>
      <c r="E3290" s="663" t="s">
        <v>145</v>
      </c>
      <c r="F3290" s="401"/>
      <c r="G3290" s="401"/>
    </row>
    <row r="3291" spans="1:7" ht="15">
      <c r="A3291" s="664">
        <v>96795</v>
      </c>
      <c r="B3291" s="663" t="s">
        <v>3363</v>
      </c>
      <c r="C3291" s="663" t="s">
        <v>5</v>
      </c>
      <c r="D3291" s="665" t="s">
        <v>6554</v>
      </c>
      <c r="E3291" s="663" t="s">
        <v>145</v>
      </c>
      <c r="F3291" s="401"/>
      <c r="G3291" s="401"/>
    </row>
    <row r="3292" spans="1:7" ht="15">
      <c r="A3292" s="664">
        <v>96796</v>
      </c>
      <c r="B3292" s="663" t="s">
        <v>3364</v>
      </c>
      <c r="C3292" s="663" t="s">
        <v>5</v>
      </c>
      <c r="D3292" s="665" t="s">
        <v>15608</v>
      </c>
      <c r="E3292" s="663" t="s">
        <v>145</v>
      </c>
      <c r="F3292" s="401"/>
      <c r="G3292" s="401"/>
    </row>
    <row r="3293" spans="1:7" ht="15">
      <c r="A3293" s="664">
        <v>96797</v>
      </c>
      <c r="B3293" s="663" t="s">
        <v>3365</v>
      </c>
      <c r="C3293" s="663" t="s">
        <v>5</v>
      </c>
      <c r="D3293" s="665" t="s">
        <v>15011</v>
      </c>
      <c r="E3293" s="663" t="s">
        <v>145</v>
      </c>
      <c r="F3293" s="401"/>
      <c r="G3293" s="401"/>
    </row>
    <row r="3294" spans="1:7" ht="15">
      <c r="A3294" s="664">
        <v>96798</v>
      </c>
      <c r="B3294" s="663" t="s">
        <v>3366</v>
      </c>
      <c r="C3294" s="663" t="s">
        <v>5</v>
      </c>
      <c r="D3294" s="665" t="s">
        <v>17326</v>
      </c>
      <c r="E3294" s="663" t="s">
        <v>145</v>
      </c>
      <c r="F3294" s="401"/>
      <c r="G3294" s="401"/>
    </row>
    <row r="3295" spans="1:7" ht="15">
      <c r="A3295" s="664">
        <v>96799</v>
      </c>
      <c r="B3295" s="663" t="s">
        <v>3367</v>
      </c>
      <c r="C3295" s="663" t="s">
        <v>5</v>
      </c>
      <c r="D3295" s="665" t="s">
        <v>12402</v>
      </c>
      <c r="E3295" s="663" t="s">
        <v>145</v>
      </c>
      <c r="F3295" s="401"/>
      <c r="G3295" s="401"/>
    </row>
    <row r="3296" spans="1:7" ht="15">
      <c r="A3296" s="664">
        <v>96800</v>
      </c>
      <c r="B3296" s="663" t="s">
        <v>3368</v>
      </c>
      <c r="C3296" s="663" t="s">
        <v>5</v>
      </c>
      <c r="D3296" s="665" t="s">
        <v>13806</v>
      </c>
      <c r="E3296" s="663" t="s">
        <v>145</v>
      </c>
      <c r="F3296" s="401"/>
      <c r="G3296" s="401"/>
    </row>
    <row r="3297" spans="1:7" ht="15">
      <c r="A3297" s="664">
        <v>96801</v>
      </c>
      <c r="B3297" s="663" t="s">
        <v>3369</v>
      </c>
      <c r="C3297" s="663" t="s">
        <v>5</v>
      </c>
      <c r="D3297" s="665" t="s">
        <v>15081</v>
      </c>
      <c r="E3297" s="663" t="s">
        <v>145</v>
      </c>
      <c r="F3297" s="401"/>
      <c r="G3297" s="401"/>
    </row>
    <row r="3298" spans="1:7" ht="15">
      <c r="A3298" s="664">
        <v>97327</v>
      </c>
      <c r="B3298" s="663" t="s">
        <v>9459</v>
      </c>
      <c r="C3298" s="663" t="s">
        <v>5</v>
      </c>
      <c r="D3298" s="665" t="s">
        <v>16623</v>
      </c>
      <c r="E3298" s="663" t="s">
        <v>145</v>
      </c>
      <c r="F3298" s="401"/>
      <c r="G3298" s="401"/>
    </row>
    <row r="3299" spans="1:7" ht="15">
      <c r="A3299" s="664">
        <v>97328</v>
      </c>
      <c r="B3299" s="663" t="s">
        <v>8544</v>
      </c>
      <c r="C3299" s="663" t="s">
        <v>5</v>
      </c>
      <c r="D3299" s="665" t="s">
        <v>13953</v>
      </c>
      <c r="E3299" s="663" t="s">
        <v>145</v>
      </c>
      <c r="F3299" s="401"/>
      <c r="G3299" s="401"/>
    </row>
    <row r="3300" spans="1:7" ht="15">
      <c r="A3300" s="664">
        <v>97329</v>
      </c>
      <c r="B3300" s="663" t="s">
        <v>8545</v>
      </c>
      <c r="C3300" s="663" t="s">
        <v>5</v>
      </c>
      <c r="D3300" s="665" t="s">
        <v>14448</v>
      </c>
      <c r="E3300" s="663" t="s">
        <v>145</v>
      </c>
      <c r="F3300" s="401"/>
      <c r="G3300" s="401"/>
    </row>
    <row r="3301" spans="1:7" ht="15">
      <c r="A3301" s="664">
        <v>97330</v>
      </c>
      <c r="B3301" s="663" t="s">
        <v>8546</v>
      </c>
      <c r="C3301" s="663" t="s">
        <v>5</v>
      </c>
      <c r="D3301" s="665" t="s">
        <v>20359</v>
      </c>
      <c r="E3301" s="663" t="s">
        <v>145</v>
      </c>
      <c r="F3301" s="401"/>
      <c r="G3301" s="401"/>
    </row>
    <row r="3302" spans="1:7" ht="15">
      <c r="A3302" s="664">
        <v>97331</v>
      </c>
      <c r="B3302" s="663" t="s">
        <v>8547</v>
      </c>
      <c r="C3302" s="663" t="s">
        <v>5</v>
      </c>
      <c r="D3302" s="665" t="s">
        <v>15569</v>
      </c>
      <c r="E3302" s="663" t="s">
        <v>145</v>
      </c>
      <c r="F3302" s="401"/>
      <c r="G3302" s="401"/>
    </row>
    <row r="3303" spans="1:7" ht="15">
      <c r="A3303" s="664">
        <v>97332</v>
      </c>
      <c r="B3303" s="663" t="s">
        <v>8548</v>
      </c>
      <c r="C3303" s="663" t="s">
        <v>5</v>
      </c>
      <c r="D3303" s="665" t="s">
        <v>15158</v>
      </c>
      <c r="E3303" s="663" t="s">
        <v>145</v>
      </c>
      <c r="F3303" s="401"/>
      <c r="G3303" s="401"/>
    </row>
    <row r="3304" spans="1:7" ht="15">
      <c r="A3304" s="664">
        <v>97333</v>
      </c>
      <c r="B3304" s="663" t="s">
        <v>8549</v>
      </c>
      <c r="C3304" s="663" t="s">
        <v>5</v>
      </c>
      <c r="D3304" s="665" t="s">
        <v>15013</v>
      </c>
      <c r="E3304" s="663" t="s">
        <v>145</v>
      </c>
      <c r="F3304" s="401"/>
      <c r="G3304" s="401"/>
    </row>
    <row r="3305" spans="1:7" ht="15">
      <c r="A3305" s="664">
        <v>97334</v>
      </c>
      <c r="B3305" s="663" t="s">
        <v>9460</v>
      </c>
      <c r="C3305" s="663" t="s">
        <v>5</v>
      </c>
      <c r="D3305" s="665" t="s">
        <v>20360</v>
      </c>
      <c r="E3305" s="663" t="s">
        <v>145</v>
      </c>
      <c r="F3305" s="401"/>
      <c r="G3305" s="401"/>
    </row>
    <row r="3306" spans="1:7" ht="15">
      <c r="A3306" s="664">
        <v>97335</v>
      </c>
      <c r="B3306" s="663" t="s">
        <v>8550</v>
      </c>
      <c r="C3306" s="663" t="s">
        <v>5</v>
      </c>
      <c r="D3306" s="665" t="s">
        <v>20361</v>
      </c>
      <c r="E3306" s="663" t="s">
        <v>145</v>
      </c>
      <c r="F3306" s="401"/>
      <c r="G3306" s="401"/>
    </row>
    <row r="3307" spans="1:7" ht="15">
      <c r="A3307" s="664">
        <v>97336</v>
      </c>
      <c r="B3307" s="663" t="s">
        <v>8551</v>
      </c>
      <c r="C3307" s="663" t="s">
        <v>5</v>
      </c>
      <c r="D3307" s="665" t="s">
        <v>19562</v>
      </c>
      <c r="E3307" s="663" t="s">
        <v>145</v>
      </c>
      <c r="F3307" s="401"/>
      <c r="G3307" s="401"/>
    </row>
    <row r="3308" spans="1:7" ht="15">
      <c r="A3308" s="664">
        <v>97337</v>
      </c>
      <c r="B3308" s="663" t="s">
        <v>8552</v>
      </c>
      <c r="C3308" s="663" t="s">
        <v>5</v>
      </c>
      <c r="D3308" s="665" t="s">
        <v>13914</v>
      </c>
      <c r="E3308" s="663" t="s">
        <v>145</v>
      </c>
      <c r="F3308" s="401"/>
      <c r="G3308" s="401"/>
    </row>
    <row r="3309" spans="1:7" ht="15">
      <c r="A3309" s="664">
        <v>97338</v>
      </c>
      <c r="B3309" s="663" t="s">
        <v>8553</v>
      </c>
      <c r="C3309" s="663" t="s">
        <v>5</v>
      </c>
      <c r="D3309" s="665" t="s">
        <v>20362</v>
      </c>
      <c r="E3309" s="663" t="s">
        <v>145</v>
      </c>
      <c r="F3309" s="401"/>
      <c r="G3309" s="401"/>
    </row>
    <row r="3310" spans="1:7" ht="15">
      <c r="A3310" s="664">
        <v>97339</v>
      </c>
      <c r="B3310" s="663" t="s">
        <v>8554</v>
      </c>
      <c r="C3310" s="663" t="s">
        <v>5</v>
      </c>
      <c r="D3310" s="665" t="s">
        <v>19708</v>
      </c>
      <c r="E3310" s="663" t="s">
        <v>145</v>
      </c>
      <c r="F3310" s="401"/>
      <c r="G3310" s="401"/>
    </row>
    <row r="3311" spans="1:7" ht="15">
      <c r="A3311" s="664">
        <v>97340</v>
      </c>
      <c r="B3311" s="663" t="s">
        <v>8555</v>
      </c>
      <c r="C3311" s="663" t="s">
        <v>5</v>
      </c>
      <c r="D3311" s="665" t="s">
        <v>20363</v>
      </c>
      <c r="E3311" s="663" t="s">
        <v>145</v>
      </c>
      <c r="F3311" s="401"/>
      <c r="G3311" s="401"/>
    </row>
    <row r="3312" spans="1:7" ht="15">
      <c r="A3312" s="664">
        <v>97341</v>
      </c>
      <c r="B3312" s="663" t="s">
        <v>8556</v>
      </c>
      <c r="C3312" s="663" t="s">
        <v>5</v>
      </c>
      <c r="D3312" s="665" t="s">
        <v>13956</v>
      </c>
      <c r="E3312" s="663" t="s">
        <v>145</v>
      </c>
      <c r="F3312" s="401"/>
      <c r="G3312" s="401"/>
    </row>
    <row r="3313" spans="1:7" ht="15">
      <c r="A3313" s="664">
        <v>97342</v>
      </c>
      <c r="B3313" s="663" t="s">
        <v>8557</v>
      </c>
      <c r="C3313" s="663" t="s">
        <v>5</v>
      </c>
      <c r="D3313" s="665" t="s">
        <v>20364</v>
      </c>
      <c r="E3313" s="663" t="s">
        <v>145</v>
      </c>
      <c r="F3313" s="401"/>
      <c r="G3313" s="401"/>
    </row>
    <row r="3314" spans="1:7" ht="15">
      <c r="A3314" s="664">
        <v>97343</v>
      </c>
      <c r="B3314" s="663" t="s">
        <v>8558</v>
      </c>
      <c r="C3314" s="663" t="s">
        <v>5</v>
      </c>
      <c r="D3314" s="665" t="s">
        <v>20365</v>
      </c>
      <c r="E3314" s="663" t="s">
        <v>145</v>
      </c>
      <c r="F3314" s="401"/>
      <c r="G3314" s="401"/>
    </row>
    <row r="3315" spans="1:7" ht="15">
      <c r="A3315" s="664">
        <v>97344</v>
      </c>
      <c r="B3315" s="663" t="s">
        <v>8559</v>
      </c>
      <c r="C3315" s="663" t="s">
        <v>5</v>
      </c>
      <c r="D3315" s="665" t="s">
        <v>20366</v>
      </c>
      <c r="E3315" s="663" t="s">
        <v>145</v>
      </c>
      <c r="F3315" s="401"/>
      <c r="G3315" s="401"/>
    </row>
    <row r="3316" spans="1:7" ht="15">
      <c r="A3316" s="664">
        <v>97345</v>
      </c>
      <c r="B3316" s="663" t="s">
        <v>8560</v>
      </c>
      <c r="C3316" s="663" t="s">
        <v>5</v>
      </c>
      <c r="D3316" s="665" t="s">
        <v>20367</v>
      </c>
      <c r="E3316" s="663" t="s">
        <v>145</v>
      </c>
      <c r="F3316" s="401"/>
      <c r="G3316" s="401"/>
    </row>
    <row r="3317" spans="1:7" ht="15">
      <c r="A3317" s="664">
        <v>97346</v>
      </c>
      <c r="B3317" s="663" t="s">
        <v>8561</v>
      </c>
      <c r="C3317" s="663" t="s">
        <v>5</v>
      </c>
      <c r="D3317" s="665" t="s">
        <v>15465</v>
      </c>
      <c r="E3317" s="663" t="s">
        <v>145</v>
      </c>
      <c r="F3317" s="401"/>
      <c r="G3317" s="401"/>
    </row>
    <row r="3318" spans="1:7" ht="15">
      <c r="A3318" s="664">
        <v>97347</v>
      </c>
      <c r="B3318" s="663" t="s">
        <v>8562</v>
      </c>
      <c r="C3318" s="663" t="s">
        <v>5</v>
      </c>
      <c r="D3318" s="665" t="s">
        <v>20368</v>
      </c>
      <c r="E3318" s="663" t="s">
        <v>145</v>
      </c>
      <c r="F3318" s="401"/>
      <c r="G3318" s="401"/>
    </row>
    <row r="3319" spans="1:7" ht="15">
      <c r="A3319" s="664">
        <v>97348</v>
      </c>
      <c r="B3319" s="663" t="s">
        <v>8563</v>
      </c>
      <c r="C3319" s="663" t="s">
        <v>5</v>
      </c>
      <c r="D3319" s="665" t="s">
        <v>20369</v>
      </c>
      <c r="E3319" s="663" t="s">
        <v>145</v>
      </c>
      <c r="F3319" s="401"/>
      <c r="G3319" s="401"/>
    </row>
    <row r="3320" spans="1:7" ht="15">
      <c r="A3320" s="664">
        <v>97349</v>
      </c>
      <c r="B3320" s="663" t="s">
        <v>8564</v>
      </c>
      <c r="C3320" s="663" t="s">
        <v>5</v>
      </c>
      <c r="D3320" s="665" t="s">
        <v>20370</v>
      </c>
      <c r="E3320" s="663" t="s">
        <v>145</v>
      </c>
      <c r="F3320" s="401"/>
      <c r="G3320" s="401"/>
    </row>
    <row r="3321" spans="1:7" ht="15">
      <c r="A3321" s="664">
        <v>97350</v>
      </c>
      <c r="B3321" s="663" t="s">
        <v>8565</v>
      </c>
      <c r="C3321" s="663" t="s">
        <v>5</v>
      </c>
      <c r="D3321" s="665" t="s">
        <v>20371</v>
      </c>
      <c r="E3321" s="663" t="s">
        <v>145</v>
      </c>
      <c r="F3321" s="401"/>
      <c r="G3321" s="401"/>
    </row>
    <row r="3322" spans="1:7" ht="15">
      <c r="A3322" s="664">
        <v>97351</v>
      </c>
      <c r="B3322" s="663" t="s">
        <v>8566</v>
      </c>
      <c r="C3322" s="663" t="s">
        <v>5</v>
      </c>
      <c r="D3322" s="665" t="s">
        <v>20372</v>
      </c>
      <c r="E3322" s="663" t="s">
        <v>145</v>
      </c>
      <c r="F3322" s="401"/>
      <c r="G3322" s="401"/>
    </row>
    <row r="3323" spans="1:7" ht="15">
      <c r="A3323" s="664">
        <v>97352</v>
      </c>
      <c r="B3323" s="663" t="s">
        <v>8567</v>
      </c>
      <c r="C3323" s="663" t="s">
        <v>5</v>
      </c>
      <c r="D3323" s="665" t="s">
        <v>20373</v>
      </c>
      <c r="E3323" s="663" t="s">
        <v>145</v>
      </c>
      <c r="F3323" s="401"/>
      <c r="G3323" s="401"/>
    </row>
    <row r="3324" spans="1:7" ht="15">
      <c r="A3324" s="664">
        <v>97353</v>
      </c>
      <c r="B3324" s="663" t="s">
        <v>8568</v>
      </c>
      <c r="C3324" s="663" t="s">
        <v>5</v>
      </c>
      <c r="D3324" s="665" t="s">
        <v>18238</v>
      </c>
      <c r="E3324" s="663" t="s">
        <v>145</v>
      </c>
      <c r="F3324" s="401"/>
      <c r="G3324" s="401"/>
    </row>
    <row r="3325" spans="1:7" ht="15">
      <c r="A3325" s="664">
        <v>97354</v>
      </c>
      <c r="B3325" s="663" t="s">
        <v>8569</v>
      </c>
      <c r="C3325" s="663" t="s">
        <v>5</v>
      </c>
      <c r="D3325" s="665" t="s">
        <v>20374</v>
      </c>
      <c r="E3325" s="663" t="s">
        <v>145</v>
      </c>
      <c r="F3325" s="401"/>
      <c r="G3325" s="401"/>
    </row>
    <row r="3326" spans="1:7" ht="15">
      <c r="A3326" s="664">
        <v>97355</v>
      </c>
      <c r="B3326" s="663" t="s">
        <v>8570</v>
      </c>
      <c r="C3326" s="663" t="s">
        <v>5</v>
      </c>
      <c r="D3326" s="665" t="s">
        <v>20375</v>
      </c>
      <c r="E3326" s="663" t="s">
        <v>145</v>
      </c>
      <c r="F3326" s="401"/>
      <c r="G3326" s="401"/>
    </row>
    <row r="3327" spans="1:7" ht="15">
      <c r="A3327" s="664">
        <v>97356</v>
      </c>
      <c r="B3327" s="663" t="s">
        <v>8571</v>
      </c>
      <c r="C3327" s="663" t="s">
        <v>5</v>
      </c>
      <c r="D3327" s="665" t="s">
        <v>20376</v>
      </c>
      <c r="E3327" s="663" t="s">
        <v>145</v>
      </c>
      <c r="F3327" s="401"/>
      <c r="G3327" s="401"/>
    </row>
    <row r="3328" spans="1:7" ht="15">
      <c r="A3328" s="664">
        <v>97357</v>
      </c>
      <c r="B3328" s="663" t="s">
        <v>8572</v>
      </c>
      <c r="C3328" s="663" t="s">
        <v>5</v>
      </c>
      <c r="D3328" s="665" t="s">
        <v>20377</v>
      </c>
      <c r="E3328" s="663" t="s">
        <v>145</v>
      </c>
      <c r="F3328" s="401"/>
      <c r="G3328" s="401"/>
    </row>
    <row r="3329" spans="1:7" ht="15">
      <c r="A3329" s="664">
        <v>97358</v>
      </c>
      <c r="B3329" s="663" t="s">
        <v>8573</v>
      </c>
      <c r="C3329" s="663" t="s">
        <v>5</v>
      </c>
      <c r="D3329" s="665" t="s">
        <v>14931</v>
      </c>
      <c r="E3329" s="663" t="s">
        <v>145</v>
      </c>
      <c r="F3329" s="401"/>
      <c r="G3329" s="401"/>
    </row>
    <row r="3330" spans="1:7" ht="15">
      <c r="A3330" s="664">
        <v>97498</v>
      </c>
      <c r="B3330" s="663" t="s">
        <v>11242</v>
      </c>
      <c r="C3330" s="663" t="s">
        <v>5</v>
      </c>
      <c r="D3330" s="665" t="s">
        <v>14864</v>
      </c>
      <c r="E3330" s="663" t="s">
        <v>145</v>
      </c>
      <c r="F3330" s="401"/>
      <c r="G3330" s="401"/>
    </row>
    <row r="3331" spans="1:7" ht="15">
      <c r="A3331" s="664">
        <v>97535</v>
      </c>
      <c r="B3331" s="663" t="s">
        <v>11243</v>
      </c>
      <c r="C3331" s="663" t="s">
        <v>5</v>
      </c>
      <c r="D3331" s="665" t="s">
        <v>20378</v>
      </c>
      <c r="E3331" s="663" t="s">
        <v>145</v>
      </c>
      <c r="F3331" s="401"/>
      <c r="G3331" s="401"/>
    </row>
    <row r="3332" spans="1:7" ht="15">
      <c r="A3332" s="664">
        <v>97536</v>
      </c>
      <c r="B3332" s="663" t="s">
        <v>11244</v>
      </c>
      <c r="C3332" s="663" t="s">
        <v>5</v>
      </c>
      <c r="D3332" s="665" t="s">
        <v>20379</v>
      </c>
      <c r="E3332" s="663" t="s">
        <v>145</v>
      </c>
      <c r="F3332" s="401"/>
      <c r="G3332" s="401"/>
    </row>
    <row r="3333" spans="1:7" ht="15">
      <c r="A3333" s="664">
        <v>100788</v>
      </c>
      <c r="B3333" s="663" t="s">
        <v>11245</v>
      </c>
      <c r="C3333" s="663" t="s">
        <v>58</v>
      </c>
      <c r="D3333" s="665" t="s">
        <v>20380</v>
      </c>
      <c r="E3333" s="663" t="s">
        <v>145</v>
      </c>
      <c r="F3333" s="401"/>
      <c r="G3333" s="401"/>
    </row>
    <row r="3334" spans="1:7" ht="15">
      <c r="A3334" s="664">
        <v>100791</v>
      </c>
      <c r="B3334" s="663" t="s">
        <v>11246</v>
      </c>
      <c r="C3334" s="663" t="s">
        <v>5</v>
      </c>
      <c r="D3334" s="665" t="s">
        <v>14781</v>
      </c>
      <c r="E3334" s="663" t="s">
        <v>145</v>
      </c>
      <c r="F3334" s="401"/>
      <c r="G3334" s="401"/>
    </row>
    <row r="3335" spans="1:7" ht="15">
      <c r="A3335" s="664">
        <v>100792</v>
      </c>
      <c r="B3335" s="663" t="s">
        <v>11247</v>
      </c>
      <c r="C3335" s="663" t="s">
        <v>5</v>
      </c>
      <c r="D3335" s="665" t="s">
        <v>20381</v>
      </c>
      <c r="E3335" s="663" t="s">
        <v>145</v>
      </c>
      <c r="F3335" s="401"/>
      <c r="G3335" s="401"/>
    </row>
    <row r="3336" spans="1:7" ht="15">
      <c r="A3336" s="664">
        <v>100793</v>
      </c>
      <c r="B3336" s="663" t="s">
        <v>11248</v>
      </c>
      <c r="C3336" s="663" t="s">
        <v>5</v>
      </c>
      <c r="D3336" s="665" t="s">
        <v>20382</v>
      </c>
      <c r="E3336" s="663" t="s">
        <v>145</v>
      </c>
      <c r="F3336" s="401"/>
      <c r="G3336" s="401"/>
    </row>
    <row r="3337" spans="1:7" ht="15">
      <c r="A3337" s="664">
        <v>100794</v>
      </c>
      <c r="B3337" s="663" t="s">
        <v>11249</v>
      </c>
      <c r="C3337" s="663" t="s">
        <v>5</v>
      </c>
      <c r="D3337" s="665" t="s">
        <v>14865</v>
      </c>
      <c r="E3337" s="663" t="s">
        <v>145</v>
      </c>
      <c r="F3337" s="401"/>
      <c r="G3337" s="401"/>
    </row>
    <row r="3338" spans="1:7" ht="15">
      <c r="A3338" s="664">
        <v>100799</v>
      </c>
      <c r="B3338" s="663" t="s">
        <v>14960</v>
      </c>
      <c r="C3338" s="663" t="s">
        <v>5</v>
      </c>
      <c r="D3338" s="665" t="s">
        <v>4179</v>
      </c>
      <c r="E3338" s="663" t="s">
        <v>145</v>
      </c>
      <c r="F3338" s="401"/>
      <c r="G3338" s="401"/>
    </row>
    <row r="3339" spans="1:7" ht="15">
      <c r="A3339" s="664">
        <v>100800</v>
      </c>
      <c r="B3339" s="663" t="s">
        <v>14961</v>
      </c>
      <c r="C3339" s="663" t="s">
        <v>5</v>
      </c>
      <c r="D3339" s="665" t="s">
        <v>15003</v>
      </c>
      <c r="E3339" s="663" t="s">
        <v>145</v>
      </c>
      <c r="F3339" s="401"/>
      <c r="G3339" s="401"/>
    </row>
    <row r="3340" spans="1:7" ht="15">
      <c r="A3340" s="664">
        <v>100801</v>
      </c>
      <c r="B3340" s="663" t="s">
        <v>14962</v>
      </c>
      <c r="C3340" s="663" t="s">
        <v>5</v>
      </c>
      <c r="D3340" s="665" t="s">
        <v>20383</v>
      </c>
      <c r="E3340" s="663" t="s">
        <v>145</v>
      </c>
      <c r="F3340" s="401"/>
      <c r="G3340" s="401"/>
    </row>
    <row r="3341" spans="1:7" ht="15">
      <c r="A3341" s="664">
        <v>100802</v>
      </c>
      <c r="B3341" s="663" t="s">
        <v>14963</v>
      </c>
      <c r="C3341" s="663" t="s">
        <v>5</v>
      </c>
      <c r="D3341" s="665" t="s">
        <v>20384</v>
      </c>
      <c r="E3341" s="663" t="s">
        <v>145</v>
      </c>
      <c r="F3341" s="401"/>
      <c r="G3341" s="401"/>
    </row>
    <row r="3342" spans="1:7" ht="15">
      <c r="A3342" s="664">
        <v>100803</v>
      </c>
      <c r="B3342" s="663" t="s">
        <v>11250</v>
      </c>
      <c r="C3342" s="663" t="s">
        <v>5</v>
      </c>
      <c r="D3342" s="665" t="s">
        <v>13966</v>
      </c>
      <c r="E3342" s="663" t="s">
        <v>145</v>
      </c>
      <c r="F3342" s="401"/>
      <c r="G3342" s="401"/>
    </row>
    <row r="3343" spans="1:7" ht="15">
      <c r="A3343" s="664">
        <v>100804</v>
      </c>
      <c r="B3343" s="663" t="s">
        <v>11251</v>
      </c>
      <c r="C3343" s="663" t="s">
        <v>5</v>
      </c>
      <c r="D3343" s="665" t="s">
        <v>13967</v>
      </c>
      <c r="E3343" s="663" t="s">
        <v>145</v>
      </c>
      <c r="F3343" s="401"/>
      <c r="G3343" s="401"/>
    </row>
    <row r="3344" spans="1:7" ht="15">
      <c r="A3344" s="664">
        <v>100805</v>
      </c>
      <c r="B3344" s="663" t="s">
        <v>11252</v>
      </c>
      <c r="C3344" s="663" t="s">
        <v>5</v>
      </c>
      <c r="D3344" s="665" t="s">
        <v>20385</v>
      </c>
      <c r="E3344" s="663" t="s">
        <v>145</v>
      </c>
      <c r="F3344" s="401"/>
      <c r="G3344" s="401"/>
    </row>
    <row r="3345" spans="1:7" ht="15">
      <c r="A3345" s="664">
        <v>100806</v>
      </c>
      <c r="B3345" s="663" t="s">
        <v>11253</v>
      </c>
      <c r="C3345" s="663" t="s">
        <v>5</v>
      </c>
      <c r="D3345" s="665" t="s">
        <v>13882</v>
      </c>
      <c r="E3345" s="663" t="s">
        <v>145</v>
      </c>
      <c r="F3345" s="401"/>
      <c r="G3345" s="401"/>
    </row>
    <row r="3346" spans="1:7" ht="15">
      <c r="A3346" s="664">
        <v>100807</v>
      </c>
      <c r="B3346" s="663" t="s">
        <v>14964</v>
      </c>
      <c r="C3346" s="663" t="s">
        <v>5</v>
      </c>
      <c r="D3346" s="665" t="s">
        <v>14752</v>
      </c>
      <c r="E3346" s="663" t="s">
        <v>145</v>
      </c>
      <c r="F3346" s="401"/>
      <c r="G3346" s="401"/>
    </row>
    <row r="3347" spans="1:7" ht="15">
      <c r="A3347" s="664">
        <v>100808</v>
      </c>
      <c r="B3347" s="663" t="s">
        <v>14966</v>
      </c>
      <c r="C3347" s="663" t="s">
        <v>5</v>
      </c>
      <c r="D3347" s="665" t="s">
        <v>20386</v>
      </c>
      <c r="E3347" s="663" t="s">
        <v>145</v>
      </c>
      <c r="F3347" s="401"/>
      <c r="G3347" s="401"/>
    </row>
    <row r="3348" spans="1:7" ht="15">
      <c r="A3348" s="664">
        <v>100809</v>
      </c>
      <c r="B3348" s="663" t="s">
        <v>14968</v>
      </c>
      <c r="C3348" s="663" t="s">
        <v>5</v>
      </c>
      <c r="D3348" s="665" t="s">
        <v>12781</v>
      </c>
      <c r="E3348" s="663" t="s">
        <v>145</v>
      </c>
      <c r="F3348" s="401"/>
      <c r="G3348" s="401"/>
    </row>
    <row r="3349" spans="1:7" ht="15">
      <c r="A3349" s="664">
        <v>100810</v>
      </c>
      <c r="B3349" s="663" t="s">
        <v>14969</v>
      </c>
      <c r="C3349" s="663" t="s">
        <v>5</v>
      </c>
      <c r="D3349" s="665" t="s">
        <v>20387</v>
      </c>
      <c r="E3349" s="663" t="s">
        <v>145</v>
      </c>
      <c r="F3349" s="401"/>
      <c r="G3349" s="401"/>
    </row>
    <row r="3350" spans="1:7" ht="15">
      <c r="A3350" s="664">
        <v>101918</v>
      </c>
      <c r="B3350" s="663" t="s">
        <v>11254</v>
      </c>
      <c r="C3350" s="663" t="s">
        <v>5</v>
      </c>
      <c r="D3350" s="665" t="s">
        <v>20388</v>
      </c>
      <c r="E3350" s="663" t="s">
        <v>145</v>
      </c>
      <c r="F3350" s="401"/>
      <c r="G3350" s="401"/>
    </row>
    <row r="3351" spans="1:7" ht="15">
      <c r="A3351" s="664">
        <v>101919</v>
      </c>
      <c r="B3351" s="663" t="s">
        <v>11255</v>
      </c>
      <c r="C3351" s="663" t="s">
        <v>58</v>
      </c>
      <c r="D3351" s="665" t="s">
        <v>20389</v>
      </c>
      <c r="E3351" s="663" t="s">
        <v>145</v>
      </c>
      <c r="F3351" s="401"/>
      <c r="G3351" s="401"/>
    </row>
    <row r="3352" spans="1:7" ht="15">
      <c r="A3352" s="664">
        <v>101920</v>
      </c>
      <c r="B3352" s="663" t="s">
        <v>11256</v>
      </c>
      <c r="C3352" s="663" t="s">
        <v>58</v>
      </c>
      <c r="D3352" s="665" t="s">
        <v>20390</v>
      </c>
      <c r="E3352" s="663" t="s">
        <v>145</v>
      </c>
      <c r="F3352" s="401"/>
      <c r="G3352" s="401"/>
    </row>
    <row r="3353" spans="1:7" ht="15">
      <c r="A3353" s="664">
        <v>101921</v>
      </c>
      <c r="B3353" s="663" t="s">
        <v>11257</v>
      </c>
      <c r="C3353" s="663" t="s">
        <v>58</v>
      </c>
      <c r="D3353" s="665" t="s">
        <v>20391</v>
      </c>
      <c r="E3353" s="663" t="s">
        <v>145</v>
      </c>
      <c r="F3353" s="401"/>
      <c r="G3353" s="401"/>
    </row>
    <row r="3354" spans="1:7" ht="15">
      <c r="A3354" s="664">
        <v>101922</v>
      </c>
      <c r="B3354" s="663" t="s">
        <v>11258</v>
      </c>
      <c r="C3354" s="663" t="s">
        <v>58</v>
      </c>
      <c r="D3354" s="665" t="s">
        <v>20391</v>
      </c>
      <c r="E3354" s="663" t="s">
        <v>145</v>
      </c>
      <c r="F3354" s="401"/>
      <c r="G3354" s="401"/>
    </row>
    <row r="3355" spans="1:7" ht="15">
      <c r="A3355" s="664">
        <v>101923</v>
      </c>
      <c r="B3355" s="663" t="s">
        <v>11259</v>
      </c>
      <c r="C3355" s="663" t="s">
        <v>58</v>
      </c>
      <c r="D3355" s="665" t="s">
        <v>20391</v>
      </c>
      <c r="E3355" s="663" t="s">
        <v>145</v>
      </c>
      <c r="F3355" s="401"/>
      <c r="G3355" s="401"/>
    </row>
    <row r="3356" spans="1:7" ht="15">
      <c r="A3356" s="664">
        <v>101924</v>
      </c>
      <c r="B3356" s="663" t="s">
        <v>11260</v>
      </c>
      <c r="C3356" s="663" t="s">
        <v>58</v>
      </c>
      <c r="D3356" s="665" t="s">
        <v>20392</v>
      </c>
      <c r="E3356" s="663" t="s">
        <v>145</v>
      </c>
      <c r="F3356" s="401"/>
      <c r="G3356" s="401"/>
    </row>
    <row r="3357" spans="1:7" ht="15">
      <c r="A3357" s="664">
        <v>101925</v>
      </c>
      <c r="B3357" s="663" t="s">
        <v>11261</v>
      </c>
      <c r="C3357" s="663" t="s">
        <v>58</v>
      </c>
      <c r="D3357" s="665" t="s">
        <v>20393</v>
      </c>
      <c r="E3357" s="663" t="s">
        <v>145</v>
      </c>
      <c r="F3357" s="401"/>
      <c r="G3357" s="401"/>
    </row>
    <row r="3358" spans="1:7" ht="15">
      <c r="A3358" s="664">
        <v>101926</v>
      </c>
      <c r="B3358" s="663" t="s">
        <v>11262</v>
      </c>
      <c r="C3358" s="663" t="s">
        <v>58</v>
      </c>
      <c r="D3358" s="665" t="s">
        <v>20394</v>
      </c>
      <c r="E3358" s="663" t="s">
        <v>145</v>
      </c>
      <c r="F3358" s="401"/>
      <c r="G3358" s="401"/>
    </row>
    <row r="3359" spans="1:7" ht="15">
      <c r="A3359" s="664">
        <v>101927</v>
      </c>
      <c r="B3359" s="663" t="s">
        <v>11263</v>
      </c>
      <c r="C3359" s="663" t="s">
        <v>5</v>
      </c>
      <c r="D3359" s="665" t="s">
        <v>20395</v>
      </c>
      <c r="E3359" s="663" t="s">
        <v>145</v>
      </c>
      <c r="F3359" s="401"/>
      <c r="G3359" s="401"/>
    </row>
    <row r="3360" spans="1:7" ht="15">
      <c r="A3360" s="664">
        <v>101928</v>
      </c>
      <c r="B3360" s="663" t="s">
        <v>11264</v>
      </c>
      <c r="C3360" s="663" t="s">
        <v>58</v>
      </c>
      <c r="D3360" s="665" t="s">
        <v>20396</v>
      </c>
      <c r="E3360" s="663" t="s">
        <v>145</v>
      </c>
      <c r="F3360" s="401"/>
      <c r="G3360" s="401"/>
    </row>
    <row r="3361" spans="1:7" ht="15">
      <c r="A3361" s="664">
        <v>101929</v>
      </c>
      <c r="B3361" s="663" t="s">
        <v>11265</v>
      </c>
      <c r="C3361" s="663" t="s">
        <v>58</v>
      </c>
      <c r="D3361" s="665" t="s">
        <v>20397</v>
      </c>
      <c r="E3361" s="663" t="s">
        <v>145</v>
      </c>
      <c r="F3361" s="401"/>
      <c r="G3361" s="401"/>
    </row>
    <row r="3362" spans="1:7" ht="15">
      <c r="A3362" s="664">
        <v>101930</v>
      </c>
      <c r="B3362" s="663" t="s">
        <v>11266</v>
      </c>
      <c r="C3362" s="663" t="s">
        <v>58</v>
      </c>
      <c r="D3362" s="665" t="s">
        <v>18794</v>
      </c>
      <c r="E3362" s="663" t="s">
        <v>145</v>
      </c>
      <c r="F3362" s="401"/>
      <c r="G3362" s="401"/>
    </row>
    <row r="3363" spans="1:7" ht="15">
      <c r="A3363" s="664">
        <v>101931</v>
      </c>
      <c r="B3363" s="663" t="s">
        <v>11267</v>
      </c>
      <c r="C3363" s="663" t="s">
        <v>58</v>
      </c>
      <c r="D3363" s="665" t="s">
        <v>18794</v>
      </c>
      <c r="E3363" s="663" t="s">
        <v>145</v>
      </c>
      <c r="F3363" s="401"/>
      <c r="G3363" s="401"/>
    </row>
    <row r="3364" spans="1:7" ht="15">
      <c r="A3364" s="664">
        <v>101932</v>
      </c>
      <c r="B3364" s="663" t="s">
        <v>11268</v>
      </c>
      <c r="C3364" s="663" t="s">
        <v>58</v>
      </c>
      <c r="D3364" s="665" t="s">
        <v>18794</v>
      </c>
      <c r="E3364" s="663" t="s">
        <v>145</v>
      </c>
      <c r="F3364" s="401"/>
      <c r="G3364" s="401"/>
    </row>
    <row r="3365" spans="1:7" ht="15">
      <c r="A3365" s="664">
        <v>101933</v>
      </c>
      <c r="B3365" s="663" t="s">
        <v>11269</v>
      </c>
      <c r="C3365" s="663" t="s">
        <v>58</v>
      </c>
      <c r="D3365" s="665" t="s">
        <v>14579</v>
      </c>
      <c r="E3365" s="663" t="s">
        <v>145</v>
      </c>
      <c r="F3365" s="401"/>
      <c r="G3365" s="401"/>
    </row>
    <row r="3366" spans="1:7" ht="15">
      <c r="A3366" s="664">
        <v>101934</v>
      </c>
      <c r="B3366" s="663" t="s">
        <v>11270</v>
      </c>
      <c r="C3366" s="663" t="s">
        <v>58</v>
      </c>
      <c r="D3366" s="665" t="s">
        <v>20398</v>
      </c>
      <c r="E3366" s="663" t="s">
        <v>145</v>
      </c>
      <c r="F3366" s="401"/>
      <c r="G3366" s="401"/>
    </row>
    <row r="3367" spans="1:7" ht="15">
      <c r="A3367" s="664">
        <v>101935</v>
      </c>
      <c r="B3367" s="663" t="s">
        <v>11271</v>
      </c>
      <c r="C3367" s="663" t="s">
        <v>58</v>
      </c>
      <c r="D3367" s="665" t="s">
        <v>20399</v>
      </c>
      <c r="E3367" s="663" t="s">
        <v>145</v>
      </c>
      <c r="F3367" s="401"/>
      <c r="G3367" s="401"/>
    </row>
    <row r="3368" spans="1:7" ht="15">
      <c r="A3368" s="664">
        <v>89358</v>
      </c>
      <c r="B3368" s="663" t="s">
        <v>1741</v>
      </c>
      <c r="C3368" s="663" t="s">
        <v>58</v>
      </c>
      <c r="D3368" s="665" t="s">
        <v>15175</v>
      </c>
      <c r="E3368" s="663" t="s">
        <v>145</v>
      </c>
      <c r="F3368" s="401"/>
      <c r="G3368" s="401"/>
    </row>
    <row r="3369" spans="1:7" ht="15">
      <c r="A3369" s="664">
        <v>89359</v>
      </c>
      <c r="B3369" s="663" t="s">
        <v>1742</v>
      </c>
      <c r="C3369" s="663" t="s">
        <v>58</v>
      </c>
      <c r="D3369" s="665" t="s">
        <v>3741</v>
      </c>
      <c r="E3369" s="663" t="s">
        <v>145</v>
      </c>
      <c r="F3369" s="401"/>
      <c r="G3369" s="401"/>
    </row>
    <row r="3370" spans="1:7" ht="15">
      <c r="A3370" s="664">
        <v>89360</v>
      </c>
      <c r="B3370" s="663" t="s">
        <v>1743</v>
      </c>
      <c r="C3370" s="663" t="s">
        <v>58</v>
      </c>
      <c r="D3370" s="665" t="s">
        <v>6526</v>
      </c>
      <c r="E3370" s="663" t="s">
        <v>145</v>
      </c>
      <c r="F3370" s="401"/>
      <c r="G3370" s="401"/>
    </row>
    <row r="3371" spans="1:7" ht="15">
      <c r="A3371" s="664">
        <v>89361</v>
      </c>
      <c r="B3371" s="663" t="s">
        <v>1744</v>
      </c>
      <c r="C3371" s="663" t="s">
        <v>58</v>
      </c>
      <c r="D3371" s="665" t="s">
        <v>8921</v>
      </c>
      <c r="E3371" s="663" t="s">
        <v>145</v>
      </c>
      <c r="F3371" s="401"/>
      <c r="G3371" s="401"/>
    </row>
    <row r="3372" spans="1:7" ht="15">
      <c r="A3372" s="664">
        <v>89362</v>
      </c>
      <c r="B3372" s="663" t="s">
        <v>1745</v>
      </c>
      <c r="C3372" s="663" t="s">
        <v>58</v>
      </c>
      <c r="D3372" s="665" t="s">
        <v>14771</v>
      </c>
      <c r="E3372" s="663" t="s">
        <v>145</v>
      </c>
      <c r="F3372" s="401"/>
      <c r="G3372" s="401"/>
    </row>
    <row r="3373" spans="1:7" ht="15">
      <c r="A3373" s="664">
        <v>89363</v>
      </c>
      <c r="B3373" s="663" t="s">
        <v>1746</v>
      </c>
      <c r="C3373" s="663" t="s">
        <v>58</v>
      </c>
      <c r="D3373" s="665" t="s">
        <v>20400</v>
      </c>
      <c r="E3373" s="663" t="s">
        <v>145</v>
      </c>
      <c r="F3373" s="401"/>
      <c r="G3373" s="401"/>
    </row>
    <row r="3374" spans="1:7" ht="15">
      <c r="A3374" s="664">
        <v>89364</v>
      </c>
      <c r="B3374" s="663" t="s">
        <v>1747</v>
      </c>
      <c r="C3374" s="663" t="s">
        <v>58</v>
      </c>
      <c r="D3374" s="665" t="s">
        <v>14684</v>
      </c>
      <c r="E3374" s="663" t="s">
        <v>145</v>
      </c>
      <c r="F3374" s="401"/>
      <c r="G3374" s="401"/>
    </row>
    <row r="3375" spans="1:7" ht="15">
      <c r="A3375" s="664">
        <v>89365</v>
      </c>
      <c r="B3375" s="663" t="s">
        <v>1748</v>
      </c>
      <c r="C3375" s="663" t="s">
        <v>58</v>
      </c>
      <c r="D3375" s="665" t="s">
        <v>4316</v>
      </c>
      <c r="E3375" s="663" t="s">
        <v>145</v>
      </c>
      <c r="F3375" s="401"/>
      <c r="G3375" s="401"/>
    </row>
    <row r="3376" spans="1:7" ht="15">
      <c r="A3376" s="664">
        <v>89366</v>
      </c>
      <c r="B3376" s="663" t="s">
        <v>1749</v>
      </c>
      <c r="C3376" s="663" t="s">
        <v>58</v>
      </c>
      <c r="D3376" s="665" t="s">
        <v>15469</v>
      </c>
      <c r="E3376" s="663" t="s">
        <v>145</v>
      </c>
      <c r="F3376" s="401"/>
      <c r="G3376" s="401"/>
    </row>
    <row r="3377" spans="1:7" ht="15">
      <c r="A3377" s="664">
        <v>89367</v>
      </c>
      <c r="B3377" s="663" t="s">
        <v>1750</v>
      </c>
      <c r="C3377" s="663" t="s">
        <v>58</v>
      </c>
      <c r="D3377" s="665" t="s">
        <v>18646</v>
      </c>
      <c r="E3377" s="663" t="s">
        <v>145</v>
      </c>
      <c r="F3377" s="401"/>
      <c r="G3377" s="401"/>
    </row>
    <row r="3378" spans="1:7" ht="15">
      <c r="A3378" s="664">
        <v>89368</v>
      </c>
      <c r="B3378" s="663" t="s">
        <v>1751</v>
      </c>
      <c r="C3378" s="663" t="s">
        <v>58</v>
      </c>
      <c r="D3378" s="665" t="s">
        <v>12979</v>
      </c>
      <c r="E3378" s="663" t="s">
        <v>145</v>
      </c>
      <c r="F3378" s="401"/>
      <c r="G3378" s="401"/>
    </row>
    <row r="3379" spans="1:7" ht="15">
      <c r="A3379" s="664">
        <v>89369</v>
      </c>
      <c r="B3379" s="663" t="s">
        <v>1752</v>
      </c>
      <c r="C3379" s="663" t="s">
        <v>58</v>
      </c>
      <c r="D3379" s="665" t="s">
        <v>17217</v>
      </c>
      <c r="E3379" s="663" t="s">
        <v>145</v>
      </c>
      <c r="F3379" s="401"/>
      <c r="G3379" s="401"/>
    </row>
    <row r="3380" spans="1:7" ht="15">
      <c r="A3380" s="664">
        <v>89370</v>
      </c>
      <c r="B3380" s="663" t="s">
        <v>1753</v>
      </c>
      <c r="C3380" s="663" t="s">
        <v>58</v>
      </c>
      <c r="D3380" s="665" t="s">
        <v>20401</v>
      </c>
      <c r="E3380" s="663" t="s">
        <v>145</v>
      </c>
      <c r="F3380" s="401"/>
      <c r="G3380" s="401"/>
    </row>
    <row r="3381" spans="1:7" ht="15">
      <c r="A3381" s="664">
        <v>89371</v>
      </c>
      <c r="B3381" s="663" t="s">
        <v>1754</v>
      </c>
      <c r="C3381" s="663" t="s">
        <v>58</v>
      </c>
      <c r="D3381" s="665" t="s">
        <v>5139</v>
      </c>
      <c r="E3381" s="663" t="s">
        <v>145</v>
      </c>
      <c r="F3381" s="401"/>
      <c r="G3381" s="401"/>
    </row>
    <row r="3382" spans="1:7" ht="15">
      <c r="A3382" s="664">
        <v>89372</v>
      </c>
      <c r="B3382" s="663" t="s">
        <v>1755</v>
      </c>
      <c r="C3382" s="663" t="s">
        <v>58</v>
      </c>
      <c r="D3382" s="665" t="s">
        <v>20402</v>
      </c>
      <c r="E3382" s="663" t="s">
        <v>145</v>
      </c>
      <c r="F3382" s="401"/>
      <c r="G3382" s="401"/>
    </row>
    <row r="3383" spans="1:7" ht="15">
      <c r="A3383" s="664">
        <v>89373</v>
      </c>
      <c r="B3383" s="663" t="s">
        <v>174</v>
      </c>
      <c r="C3383" s="663" t="s">
        <v>58</v>
      </c>
      <c r="D3383" s="665" t="s">
        <v>12925</v>
      </c>
      <c r="E3383" s="663" t="s">
        <v>145</v>
      </c>
      <c r="F3383" s="401"/>
      <c r="G3383" s="401"/>
    </row>
    <row r="3384" spans="1:7" ht="15">
      <c r="A3384" s="664">
        <v>89374</v>
      </c>
      <c r="B3384" s="663" t="s">
        <v>1756</v>
      </c>
      <c r="C3384" s="663" t="s">
        <v>58</v>
      </c>
      <c r="D3384" s="665" t="s">
        <v>5036</v>
      </c>
      <c r="E3384" s="663" t="s">
        <v>145</v>
      </c>
      <c r="F3384" s="401"/>
      <c r="G3384" s="401"/>
    </row>
    <row r="3385" spans="1:7" ht="15">
      <c r="A3385" s="664">
        <v>89375</v>
      </c>
      <c r="B3385" s="663" t="s">
        <v>1757</v>
      </c>
      <c r="C3385" s="663" t="s">
        <v>58</v>
      </c>
      <c r="D3385" s="665" t="s">
        <v>17054</v>
      </c>
      <c r="E3385" s="663" t="s">
        <v>145</v>
      </c>
      <c r="F3385" s="401"/>
      <c r="G3385" s="401"/>
    </row>
    <row r="3386" spans="1:7" ht="15">
      <c r="A3386" s="664">
        <v>89376</v>
      </c>
      <c r="B3386" s="663" t="s">
        <v>1758</v>
      </c>
      <c r="C3386" s="663" t="s">
        <v>58</v>
      </c>
      <c r="D3386" s="665" t="s">
        <v>16225</v>
      </c>
      <c r="E3386" s="663" t="s">
        <v>145</v>
      </c>
      <c r="F3386" s="401"/>
      <c r="G3386" s="401"/>
    </row>
    <row r="3387" spans="1:7" ht="15">
      <c r="A3387" s="664">
        <v>89377</v>
      </c>
      <c r="B3387" s="663" t="s">
        <v>1759</v>
      </c>
      <c r="C3387" s="663" t="s">
        <v>58</v>
      </c>
      <c r="D3387" s="665" t="s">
        <v>9047</v>
      </c>
      <c r="E3387" s="663" t="s">
        <v>145</v>
      </c>
      <c r="F3387" s="401"/>
      <c r="G3387" s="401"/>
    </row>
    <row r="3388" spans="1:7" ht="15">
      <c r="A3388" s="664">
        <v>89378</v>
      </c>
      <c r="B3388" s="663" t="s">
        <v>1760</v>
      </c>
      <c r="C3388" s="663" t="s">
        <v>58</v>
      </c>
      <c r="D3388" s="665" t="s">
        <v>15905</v>
      </c>
      <c r="E3388" s="663" t="s">
        <v>145</v>
      </c>
      <c r="F3388" s="401"/>
      <c r="G3388" s="401"/>
    </row>
    <row r="3389" spans="1:7" ht="15">
      <c r="A3389" s="664">
        <v>89379</v>
      </c>
      <c r="B3389" s="663" t="s">
        <v>1761</v>
      </c>
      <c r="C3389" s="663" t="s">
        <v>58</v>
      </c>
      <c r="D3389" s="665" t="s">
        <v>14124</v>
      </c>
      <c r="E3389" s="663" t="s">
        <v>145</v>
      </c>
      <c r="F3389" s="401"/>
      <c r="G3389" s="401"/>
    </row>
    <row r="3390" spans="1:7" ht="15">
      <c r="A3390" s="664">
        <v>89380</v>
      </c>
      <c r="B3390" s="663" t="s">
        <v>175</v>
      </c>
      <c r="C3390" s="663" t="s">
        <v>58</v>
      </c>
      <c r="D3390" s="665" t="s">
        <v>13284</v>
      </c>
      <c r="E3390" s="663" t="s">
        <v>145</v>
      </c>
      <c r="F3390" s="401"/>
      <c r="G3390" s="401"/>
    </row>
    <row r="3391" spans="1:7" ht="15">
      <c r="A3391" s="664">
        <v>89381</v>
      </c>
      <c r="B3391" s="663" t="s">
        <v>1762</v>
      </c>
      <c r="C3391" s="663" t="s">
        <v>58</v>
      </c>
      <c r="D3391" s="665" t="s">
        <v>13060</v>
      </c>
      <c r="E3391" s="663" t="s">
        <v>145</v>
      </c>
      <c r="F3391" s="401"/>
      <c r="G3391" s="401"/>
    </row>
    <row r="3392" spans="1:7" ht="15">
      <c r="A3392" s="664">
        <v>89382</v>
      </c>
      <c r="B3392" s="663" t="s">
        <v>1763</v>
      </c>
      <c r="C3392" s="663" t="s">
        <v>58</v>
      </c>
      <c r="D3392" s="665" t="s">
        <v>15179</v>
      </c>
      <c r="E3392" s="663" t="s">
        <v>145</v>
      </c>
      <c r="F3392" s="401"/>
      <c r="G3392" s="401"/>
    </row>
    <row r="3393" spans="1:7" ht="15">
      <c r="A3393" s="664">
        <v>89383</v>
      </c>
      <c r="B3393" s="663" t="s">
        <v>1764</v>
      </c>
      <c r="C3393" s="663" t="s">
        <v>58</v>
      </c>
      <c r="D3393" s="665" t="s">
        <v>15472</v>
      </c>
      <c r="E3393" s="663" t="s">
        <v>145</v>
      </c>
      <c r="F3393" s="401"/>
      <c r="G3393" s="401"/>
    </row>
    <row r="3394" spans="1:7" ht="15">
      <c r="A3394" s="664">
        <v>89384</v>
      </c>
      <c r="B3394" s="663" t="s">
        <v>1765</v>
      </c>
      <c r="C3394" s="663" t="s">
        <v>58</v>
      </c>
      <c r="D3394" s="665" t="s">
        <v>7460</v>
      </c>
      <c r="E3394" s="663" t="s">
        <v>145</v>
      </c>
      <c r="F3394" s="401"/>
      <c r="G3394" s="401"/>
    </row>
    <row r="3395" spans="1:7" ht="15">
      <c r="A3395" s="664">
        <v>89385</v>
      </c>
      <c r="B3395" s="663" t="s">
        <v>1766</v>
      </c>
      <c r="C3395" s="663" t="s">
        <v>58</v>
      </c>
      <c r="D3395" s="665" t="s">
        <v>20403</v>
      </c>
      <c r="E3395" s="663" t="s">
        <v>145</v>
      </c>
      <c r="F3395" s="401"/>
      <c r="G3395" s="401"/>
    </row>
    <row r="3396" spans="1:7" ht="15">
      <c r="A3396" s="664">
        <v>89386</v>
      </c>
      <c r="B3396" s="663" t="s">
        <v>1767</v>
      </c>
      <c r="C3396" s="663" t="s">
        <v>58</v>
      </c>
      <c r="D3396" s="665" t="s">
        <v>20404</v>
      </c>
      <c r="E3396" s="663" t="s">
        <v>145</v>
      </c>
      <c r="F3396" s="401"/>
      <c r="G3396" s="401"/>
    </row>
    <row r="3397" spans="1:7" ht="15">
      <c r="A3397" s="664">
        <v>89387</v>
      </c>
      <c r="B3397" s="663" t="s">
        <v>1768</v>
      </c>
      <c r="C3397" s="663" t="s">
        <v>58</v>
      </c>
      <c r="D3397" s="665" t="s">
        <v>20405</v>
      </c>
      <c r="E3397" s="663" t="s">
        <v>145</v>
      </c>
      <c r="F3397" s="401"/>
      <c r="G3397" s="401"/>
    </row>
    <row r="3398" spans="1:7" ht="15">
      <c r="A3398" s="664">
        <v>89388</v>
      </c>
      <c r="B3398" s="663" t="s">
        <v>1769</v>
      </c>
      <c r="C3398" s="663" t="s">
        <v>58</v>
      </c>
      <c r="D3398" s="665" t="s">
        <v>20406</v>
      </c>
      <c r="E3398" s="663" t="s">
        <v>145</v>
      </c>
      <c r="F3398" s="401"/>
      <c r="G3398" s="401"/>
    </row>
    <row r="3399" spans="1:7" ht="15">
      <c r="A3399" s="664">
        <v>89389</v>
      </c>
      <c r="B3399" s="663" t="s">
        <v>1770</v>
      </c>
      <c r="C3399" s="663" t="s">
        <v>58</v>
      </c>
      <c r="D3399" s="665" t="s">
        <v>3980</v>
      </c>
      <c r="E3399" s="663" t="s">
        <v>145</v>
      </c>
      <c r="F3399" s="401"/>
      <c r="G3399" s="401"/>
    </row>
    <row r="3400" spans="1:7" ht="15">
      <c r="A3400" s="664">
        <v>89390</v>
      </c>
      <c r="B3400" s="663" t="s">
        <v>1771</v>
      </c>
      <c r="C3400" s="663" t="s">
        <v>58</v>
      </c>
      <c r="D3400" s="665" t="s">
        <v>7652</v>
      </c>
      <c r="E3400" s="663" t="s">
        <v>145</v>
      </c>
      <c r="F3400" s="401"/>
      <c r="G3400" s="401"/>
    </row>
    <row r="3401" spans="1:7" ht="15">
      <c r="A3401" s="664">
        <v>89391</v>
      </c>
      <c r="B3401" s="663" t="s">
        <v>1772</v>
      </c>
      <c r="C3401" s="663" t="s">
        <v>58</v>
      </c>
      <c r="D3401" s="665" t="s">
        <v>5857</v>
      </c>
      <c r="E3401" s="663" t="s">
        <v>145</v>
      </c>
      <c r="F3401" s="401"/>
      <c r="G3401" s="401"/>
    </row>
    <row r="3402" spans="1:7" ht="15">
      <c r="A3402" s="664">
        <v>89392</v>
      </c>
      <c r="B3402" s="663" t="s">
        <v>1773</v>
      </c>
      <c r="C3402" s="663" t="s">
        <v>58</v>
      </c>
      <c r="D3402" s="665" t="s">
        <v>18725</v>
      </c>
      <c r="E3402" s="663" t="s">
        <v>145</v>
      </c>
      <c r="F3402" s="401"/>
      <c r="G3402" s="401"/>
    </row>
    <row r="3403" spans="1:7" ht="15">
      <c r="A3403" s="664">
        <v>89393</v>
      </c>
      <c r="B3403" s="663" t="s">
        <v>1774</v>
      </c>
      <c r="C3403" s="663" t="s">
        <v>58</v>
      </c>
      <c r="D3403" s="665" t="s">
        <v>14010</v>
      </c>
      <c r="E3403" s="663" t="s">
        <v>145</v>
      </c>
      <c r="F3403" s="401"/>
      <c r="G3403" s="401"/>
    </row>
    <row r="3404" spans="1:7" ht="15">
      <c r="A3404" s="664">
        <v>89394</v>
      </c>
      <c r="B3404" s="663" t="s">
        <v>1775</v>
      </c>
      <c r="C3404" s="663" t="s">
        <v>58</v>
      </c>
      <c r="D3404" s="665" t="s">
        <v>12980</v>
      </c>
      <c r="E3404" s="663" t="s">
        <v>145</v>
      </c>
      <c r="F3404" s="401"/>
      <c r="G3404" s="401"/>
    </row>
    <row r="3405" spans="1:7" ht="15">
      <c r="A3405" s="664">
        <v>89395</v>
      </c>
      <c r="B3405" s="663" t="s">
        <v>1776</v>
      </c>
      <c r="C3405" s="663" t="s">
        <v>58</v>
      </c>
      <c r="D3405" s="665" t="s">
        <v>13000</v>
      </c>
      <c r="E3405" s="663" t="s">
        <v>145</v>
      </c>
      <c r="F3405" s="401"/>
      <c r="G3405" s="401"/>
    </row>
    <row r="3406" spans="1:7" ht="15">
      <c r="A3406" s="664">
        <v>89396</v>
      </c>
      <c r="B3406" s="663" t="s">
        <v>1777</v>
      </c>
      <c r="C3406" s="663" t="s">
        <v>58</v>
      </c>
      <c r="D3406" s="665" t="s">
        <v>13128</v>
      </c>
      <c r="E3406" s="663" t="s">
        <v>145</v>
      </c>
      <c r="F3406" s="401"/>
      <c r="G3406" s="401"/>
    </row>
    <row r="3407" spans="1:7" ht="15">
      <c r="A3407" s="664">
        <v>89397</v>
      </c>
      <c r="B3407" s="663" t="s">
        <v>1778</v>
      </c>
      <c r="C3407" s="663" t="s">
        <v>58</v>
      </c>
      <c r="D3407" s="665" t="s">
        <v>13425</v>
      </c>
      <c r="E3407" s="663" t="s">
        <v>145</v>
      </c>
      <c r="F3407" s="401"/>
      <c r="G3407" s="401"/>
    </row>
    <row r="3408" spans="1:7" ht="15">
      <c r="A3408" s="664">
        <v>89398</v>
      </c>
      <c r="B3408" s="663" t="s">
        <v>1779</v>
      </c>
      <c r="C3408" s="663" t="s">
        <v>58</v>
      </c>
      <c r="D3408" s="665" t="s">
        <v>15067</v>
      </c>
      <c r="E3408" s="663" t="s">
        <v>145</v>
      </c>
      <c r="F3408" s="401"/>
      <c r="G3408" s="401"/>
    </row>
    <row r="3409" spans="1:7" ht="15">
      <c r="A3409" s="664">
        <v>89399</v>
      </c>
      <c r="B3409" s="663" t="s">
        <v>1780</v>
      </c>
      <c r="C3409" s="663" t="s">
        <v>58</v>
      </c>
      <c r="D3409" s="665" t="s">
        <v>6154</v>
      </c>
      <c r="E3409" s="663" t="s">
        <v>145</v>
      </c>
      <c r="F3409" s="401"/>
      <c r="G3409" s="401"/>
    </row>
    <row r="3410" spans="1:7" ht="15">
      <c r="A3410" s="664">
        <v>89400</v>
      </c>
      <c r="B3410" s="663" t="s">
        <v>1781</v>
      </c>
      <c r="C3410" s="663" t="s">
        <v>58</v>
      </c>
      <c r="D3410" s="665" t="s">
        <v>15739</v>
      </c>
      <c r="E3410" s="663" t="s">
        <v>145</v>
      </c>
      <c r="F3410" s="401"/>
      <c r="G3410" s="401"/>
    </row>
    <row r="3411" spans="1:7" ht="15">
      <c r="A3411" s="664">
        <v>89404</v>
      </c>
      <c r="B3411" s="663" t="s">
        <v>1782</v>
      </c>
      <c r="C3411" s="663" t="s">
        <v>58</v>
      </c>
      <c r="D3411" s="665" t="s">
        <v>14184</v>
      </c>
      <c r="E3411" s="663" t="s">
        <v>145</v>
      </c>
      <c r="F3411" s="401"/>
      <c r="G3411" s="401"/>
    </row>
    <row r="3412" spans="1:7" ht="15">
      <c r="A3412" s="664">
        <v>89405</v>
      </c>
      <c r="B3412" s="663" t="s">
        <v>1783</v>
      </c>
      <c r="C3412" s="663" t="s">
        <v>58</v>
      </c>
      <c r="D3412" s="665" t="s">
        <v>12835</v>
      </c>
      <c r="E3412" s="663" t="s">
        <v>145</v>
      </c>
      <c r="F3412" s="401"/>
      <c r="G3412" s="401"/>
    </row>
    <row r="3413" spans="1:7" ht="15">
      <c r="A3413" s="664">
        <v>89406</v>
      </c>
      <c r="B3413" s="663" t="s">
        <v>1784</v>
      </c>
      <c r="C3413" s="663" t="s">
        <v>58</v>
      </c>
      <c r="D3413" s="665" t="s">
        <v>16510</v>
      </c>
      <c r="E3413" s="663" t="s">
        <v>145</v>
      </c>
      <c r="F3413" s="401"/>
      <c r="G3413" s="401"/>
    </row>
    <row r="3414" spans="1:7" ht="15">
      <c r="A3414" s="664">
        <v>89407</v>
      </c>
      <c r="B3414" s="663" t="s">
        <v>1785</v>
      </c>
      <c r="C3414" s="663" t="s">
        <v>58</v>
      </c>
      <c r="D3414" s="665" t="s">
        <v>8902</v>
      </c>
      <c r="E3414" s="663" t="s">
        <v>145</v>
      </c>
      <c r="F3414" s="401"/>
      <c r="G3414" s="401"/>
    </row>
    <row r="3415" spans="1:7" ht="15">
      <c r="A3415" s="664">
        <v>89408</v>
      </c>
      <c r="B3415" s="663" t="s">
        <v>162</v>
      </c>
      <c r="C3415" s="663" t="s">
        <v>58</v>
      </c>
      <c r="D3415" s="665" t="s">
        <v>15463</v>
      </c>
      <c r="E3415" s="663" t="s">
        <v>145</v>
      </c>
      <c r="F3415" s="401"/>
      <c r="G3415" s="401"/>
    </row>
    <row r="3416" spans="1:7" ht="15">
      <c r="A3416" s="664">
        <v>89409</v>
      </c>
      <c r="B3416" s="663" t="s">
        <v>1786</v>
      </c>
      <c r="C3416" s="663" t="s">
        <v>58</v>
      </c>
      <c r="D3416" s="665" t="s">
        <v>14784</v>
      </c>
      <c r="E3416" s="663" t="s">
        <v>145</v>
      </c>
      <c r="F3416" s="401"/>
      <c r="G3416" s="401"/>
    </row>
    <row r="3417" spans="1:7" ht="15">
      <c r="A3417" s="664">
        <v>89410</v>
      </c>
      <c r="B3417" s="663" t="s">
        <v>1787</v>
      </c>
      <c r="C3417" s="663" t="s">
        <v>58</v>
      </c>
      <c r="D3417" s="665" t="s">
        <v>12339</v>
      </c>
      <c r="E3417" s="663" t="s">
        <v>145</v>
      </c>
      <c r="F3417" s="401"/>
      <c r="G3417" s="401"/>
    </row>
    <row r="3418" spans="1:7" ht="15">
      <c r="A3418" s="664">
        <v>89411</v>
      </c>
      <c r="B3418" s="663" t="s">
        <v>1788</v>
      </c>
      <c r="C3418" s="663" t="s">
        <v>58</v>
      </c>
      <c r="D3418" s="665" t="s">
        <v>5629</v>
      </c>
      <c r="E3418" s="663" t="s">
        <v>145</v>
      </c>
      <c r="F3418" s="401"/>
      <c r="G3418" s="401"/>
    </row>
    <row r="3419" spans="1:7" ht="15">
      <c r="A3419" s="664">
        <v>89412</v>
      </c>
      <c r="B3419" s="663" t="s">
        <v>1789</v>
      </c>
      <c r="C3419" s="663" t="s">
        <v>58</v>
      </c>
      <c r="D3419" s="665" t="s">
        <v>16538</v>
      </c>
      <c r="E3419" s="663" t="s">
        <v>145</v>
      </c>
      <c r="F3419" s="401"/>
      <c r="G3419" s="401"/>
    </row>
    <row r="3420" spans="1:7" ht="15">
      <c r="A3420" s="664">
        <v>89413</v>
      </c>
      <c r="B3420" s="663" t="s">
        <v>163</v>
      </c>
      <c r="C3420" s="663" t="s">
        <v>58</v>
      </c>
      <c r="D3420" s="665" t="s">
        <v>20407</v>
      </c>
      <c r="E3420" s="663" t="s">
        <v>145</v>
      </c>
      <c r="F3420" s="401"/>
      <c r="G3420" s="401"/>
    </row>
    <row r="3421" spans="1:7" ht="15">
      <c r="A3421" s="664">
        <v>89414</v>
      </c>
      <c r="B3421" s="663" t="s">
        <v>1790</v>
      </c>
      <c r="C3421" s="663" t="s">
        <v>58</v>
      </c>
      <c r="D3421" s="665" t="s">
        <v>13200</v>
      </c>
      <c r="E3421" s="663" t="s">
        <v>145</v>
      </c>
      <c r="F3421" s="401"/>
      <c r="G3421" s="401"/>
    </row>
    <row r="3422" spans="1:7" ht="15">
      <c r="A3422" s="664">
        <v>89415</v>
      </c>
      <c r="B3422" s="663" t="s">
        <v>1791</v>
      </c>
      <c r="C3422" s="663" t="s">
        <v>58</v>
      </c>
      <c r="D3422" s="665" t="s">
        <v>4312</v>
      </c>
      <c r="E3422" s="663" t="s">
        <v>145</v>
      </c>
      <c r="F3422" s="401"/>
      <c r="G3422" s="401"/>
    </row>
    <row r="3423" spans="1:7" ht="15">
      <c r="A3423" s="664">
        <v>89416</v>
      </c>
      <c r="B3423" s="663" t="s">
        <v>1792</v>
      </c>
      <c r="C3423" s="663" t="s">
        <v>58</v>
      </c>
      <c r="D3423" s="665" t="s">
        <v>13917</v>
      </c>
      <c r="E3423" s="663" t="s">
        <v>145</v>
      </c>
      <c r="F3423" s="401"/>
      <c r="G3423" s="401"/>
    </row>
    <row r="3424" spans="1:7" ht="15">
      <c r="A3424" s="664">
        <v>89417</v>
      </c>
      <c r="B3424" s="663" t="s">
        <v>1793</v>
      </c>
      <c r="C3424" s="663" t="s">
        <v>58</v>
      </c>
      <c r="D3424" s="665" t="s">
        <v>20408</v>
      </c>
      <c r="E3424" s="663" t="s">
        <v>145</v>
      </c>
      <c r="F3424" s="401"/>
      <c r="G3424" s="401"/>
    </row>
    <row r="3425" spans="1:7" ht="15">
      <c r="A3425" s="664">
        <v>89418</v>
      </c>
      <c r="B3425" s="663" t="s">
        <v>1794</v>
      </c>
      <c r="C3425" s="663" t="s">
        <v>58</v>
      </c>
      <c r="D3425" s="665" t="s">
        <v>3875</v>
      </c>
      <c r="E3425" s="663" t="s">
        <v>145</v>
      </c>
      <c r="F3425" s="401"/>
      <c r="G3425" s="401"/>
    </row>
    <row r="3426" spans="1:7" ht="15">
      <c r="A3426" s="664">
        <v>89419</v>
      </c>
      <c r="B3426" s="663" t="s">
        <v>1795</v>
      </c>
      <c r="C3426" s="663" t="s">
        <v>58</v>
      </c>
      <c r="D3426" s="665" t="s">
        <v>12786</v>
      </c>
      <c r="E3426" s="663" t="s">
        <v>145</v>
      </c>
      <c r="F3426" s="401"/>
      <c r="G3426" s="401"/>
    </row>
    <row r="3427" spans="1:7" ht="15">
      <c r="A3427" s="664">
        <v>89420</v>
      </c>
      <c r="B3427" s="663" t="s">
        <v>1796</v>
      </c>
      <c r="C3427" s="663" t="s">
        <v>58</v>
      </c>
      <c r="D3427" s="665" t="s">
        <v>5886</v>
      </c>
      <c r="E3427" s="663" t="s">
        <v>145</v>
      </c>
      <c r="F3427" s="401"/>
      <c r="G3427" s="401"/>
    </row>
    <row r="3428" spans="1:7" ht="15">
      <c r="A3428" s="664">
        <v>89421</v>
      </c>
      <c r="B3428" s="663" t="s">
        <v>1797</v>
      </c>
      <c r="C3428" s="663" t="s">
        <v>58</v>
      </c>
      <c r="D3428" s="665" t="s">
        <v>13927</v>
      </c>
      <c r="E3428" s="663" t="s">
        <v>145</v>
      </c>
      <c r="F3428" s="401"/>
      <c r="G3428" s="401"/>
    </row>
    <row r="3429" spans="1:7" ht="15">
      <c r="A3429" s="664">
        <v>89422</v>
      </c>
      <c r="B3429" s="663" t="s">
        <v>1798</v>
      </c>
      <c r="C3429" s="663" t="s">
        <v>58</v>
      </c>
      <c r="D3429" s="665" t="s">
        <v>5030</v>
      </c>
      <c r="E3429" s="663" t="s">
        <v>145</v>
      </c>
      <c r="F3429" s="401"/>
      <c r="G3429" s="401"/>
    </row>
    <row r="3430" spans="1:7" ht="15">
      <c r="A3430" s="664">
        <v>89423</v>
      </c>
      <c r="B3430" s="663" t="s">
        <v>1799</v>
      </c>
      <c r="C3430" s="663" t="s">
        <v>58</v>
      </c>
      <c r="D3430" s="665" t="s">
        <v>20409</v>
      </c>
      <c r="E3430" s="663" t="s">
        <v>145</v>
      </c>
      <c r="F3430" s="401"/>
      <c r="G3430" s="401"/>
    </row>
    <row r="3431" spans="1:7" ht="15">
      <c r="A3431" s="664">
        <v>89424</v>
      </c>
      <c r="B3431" s="663" t="s">
        <v>1800</v>
      </c>
      <c r="C3431" s="663" t="s">
        <v>58</v>
      </c>
      <c r="D3431" s="665" t="s">
        <v>12580</v>
      </c>
      <c r="E3431" s="663" t="s">
        <v>145</v>
      </c>
      <c r="F3431" s="401"/>
      <c r="G3431" s="401"/>
    </row>
    <row r="3432" spans="1:7" ht="15">
      <c r="A3432" s="664">
        <v>89425</v>
      </c>
      <c r="B3432" s="663" t="s">
        <v>1801</v>
      </c>
      <c r="C3432" s="663" t="s">
        <v>58</v>
      </c>
      <c r="D3432" s="665" t="s">
        <v>20410</v>
      </c>
      <c r="E3432" s="663" t="s">
        <v>145</v>
      </c>
      <c r="F3432" s="401"/>
      <c r="G3432" s="401"/>
    </row>
    <row r="3433" spans="1:7" ht="15">
      <c r="A3433" s="664">
        <v>89426</v>
      </c>
      <c r="B3433" s="663" t="s">
        <v>1802</v>
      </c>
      <c r="C3433" s="663" t="s">
        <v>58</v>
      </c>
      <c r="D3433" s="665" t="s">
        <v>20411</v>
      </c>
      <c r="E3433" s="663" t="s">
        <v>145</v>
      </c>
      <c r="F3433" s="401"/>
      <c r="G3433" s="401"/>
    </row>
    <row r="3434" spans="1:7" ht="15">
      <c r="A3434" s="664">
        <v>89427</v>
      </c>
      <c r="B3434" s="663" t="s">
        <v>1803</v>
      </c>
      <c r="C3434" s="663" t="s">
        <v>58</v>
      </c>
      <c r="D3434" s="665" t="s">
        <v>14682</v>
      </c>
      <c r="E3434" s="663" t="s">
        <v>145</v>
      </c>
      <c r="F3434" s="401"/>
      <c r="G3434" s="401"/>
    </row>
    <row r="3435" spans="1:7" ht="15">
      <c r="A3435" s="664">
        <v>89428</v>
      </c>
      <c r="B3435" s="663" t="s">
        <v>1804</v>
      </c>
      <c r="C3435" s="663" t="s">
        <v>58</v>
      </c>
      <c r="D3435" s="665" t="s">
        <v>14809</v>
      </c>
      <c r="E3435" s="663" t="s">
        <v>145</v>
      </c>
      <c r="F3435" s="401"/>
      <c r="G3435" s="401"/>
    </row>
    <row r="3436" spans="1:7" ht="15">
      <c r="A3436" s="664">
        <v>89429</v>
      </c>
      <c r="B3436" s="663" t="s">
        <v>1805</v>
      </c>
      <c r="C3436" s="663" t="s">
        <v>58</v>
      </c>
      <c r="D3436" s="665" t="s">
        <v>12338</v>
      </c>
      <c r="E3436" s="663" t="s">
        <v>145</v>
      </c>
      <c r="F3436" s="401"/>
      <c r="G3436" s="401"/>
    </row>
    <row r="3437" spans="1:7" ht="15">
      <c r="A3437" s="664">
        <v>89430</v>
      </c>
      <c r="B3437" s="663" t="s">
        <v>1806</v>
      </c>
      <c r="C3437" s="663" t="s">
        <v>58</v>
      </c>
      <c r="D3437" s="665" t="s">
        <v>20412</v>
      </c>
      <c r="E3437" s="663" t="s">
        <v>145</v>
      </c>
      <c r="F3437" s="401"/>
      <c r="G3437" s="401"/>
    </row>
    <row r="3438" spans="1:7" ht="15">
      <c r="A3438" s="664">
        <v>89431</v>
      </c>
      <c r="B3438" s="663" t="s">
        <v>1807</v>
      </c>
      <c r="C3438" s="663" t="s">
        <v>58</v>
      </c>
      <c r="D3438" s="665" t="s">
        <v>20413</v>
      </c>
      <c r="E3438" s="663" t="s">
        <v>145</v>
      </c>
      <c r="F3438" s="401"/>
      <c r="G3438" s="401"/>
    </row>
    <row r="3439" spans="1:7" ht="15">
      <c r="A3439" s="664">
        <v>89432</v>
      </c>
      <c r="B3439" s="663" t="s">
        <v>1808</v>
      </c>
      <c r="C3439" s="663" t="s">
        <v>58</v>
      </c>
      <c r="D3439" s="665" t="s">
        <v>16528</v>
      </c>
      <c r="E3439" s="663" t="s">
        <v>145</v>
      </c>
      <c r="F3439" s="401"/>
      <c r="G3439" s="401"/>
    </row>
    <row r="3440" spans="1:7" ht="15">
      <c r="A3440" s="664">
        <v>89433</v>
      </c>
      <c r="B3440" s="663" t="s">
        <v>1809</v>
      </c>
      <c r="C3440" s="663" t="s">
        <v>58</v>
      </c>
      <c r="D3440" s="665" t="s">
        <v>16397</v>
      </c>
      <c r="E3440" s="663" t="s">
        <v>145</v>
      </c>
      <c r="F3440" s="401"/>
      <c r="G3440" s="401"/>
    </row>
    <row r="3441" spans="1:7" ht="15">
      <c r="A3441" s="664">
        <v>89434</v>
      </c>
      <c r="B3441" s="663" t="s">
        <v>1810</v>
      </c>
      <c r="C3441" s="663" t="s">
        <v>58</v>
      </c>
      <c r="D3441" s="665" t="s">
        <v>16371</v>
      </c>
      <c r="E3441" s="663" t="s">
        <v>145</v>
      </c>
      <c r="F3441" s="401"/>
      <c r="G3441" s="401"/>
    </row>
    <row r="3442" spans="1:7" ht="15">
      <c r="A3442" s="664">
        <v>89435</v>
      </c>
      <c r="B3442" s="663" t="s">
        <v>1811</v>
      </c>
      <c r="C3442" s="663" t="s">
        <v>58</v>
      </c>
      <c r="D3442" s="665" t="s">
        <v>15104</v>
      </c>
      <c r="E3442" s="663" t="s">
        <v>145</v>
      </c>
      <c r="F3442" s="401"/>
      <c r="G3442" s="401"/>
    </row>
    <row r="3443" spans="1:7" ht="15">
      <c r="A3443" s="664">
        <v>89436</v>
      </c>
      <c r="B3443" s="663" t="s">
        <v>1812</v>
      </c>
      <c r="C3443" s="663" t="s">
        <v>58</v>
      </c>
      <c r="D3443" s="665" t="s">
        <v>9102</v>
      </c>
      <c r="E3443" s="663" t="s">
        <v>145</v>
      </c>
      <c r="F3443" s="401"/>
      <c r="G3443" s="401"/>
    </row>
    <row r="3444" spans="1:7" ht="15">
      <c r="A3444" s="664">
        <v>89437</v>
      </c>
      <c r="B3444" s="663" t="s">
        <v>1813</v>
      </c>
      <c r="C3444" s="663" t="s">
        <v>58</v>
      </c>
      <c r="D3444" s="665" t="s">
        <v>13198</v>
      </c>
      <c r="E3444" s="663" t="s">
        <v>145</v>
      </c>
      <c r="F3444" s="401"/>
      <c r="G3444" s="401"/>
    </row>
    <row r="3445" spans="1:7" ht="15">
      <c r="A3445" s="664">
        <v>89438</v>
      </c>
      <c r="B3445" s="663" t="s">
        <v>1814</v>
      </c>
      <c r="C3445" s="663" t="s">
        <v>58</v>
      </c>
      <c r="D3445" s="665" t="s">
        <v>14759</v>
      </c>
      <c r="E3445" s="663" t="s">
        <v>145</v>
      </c>
      <c r="F3445" s="401"/>
      <c r="G3445" s="401"/>
    </row>
    <row r="3446" spans="1:7" ht="15">
      <c r="A3446" s="664">
        <v>89439</v>
      </c>
      <c r="B3446" s="663" t="s">
        <v>1815</v>
      </c>
      <c r="C3446" s="663" t="s">
        <v>58</v>
      </c>
      <c r="D3446" s="665" t="s">
        <v>6526</v>
      </c>
      <c r="E3446" s="663" t="s">
        <v>145</v>
      </c>
      <c r="F3446" s="401"/>
      <c r="G3446" s="401"/>
    </row>
    <row r="3447" spans="1:7" ht="15">
      <c r="A3447" s="664">
        <v>89440</v>
      </c>
      <c r="B3447" s="663" t="s">
        <v>168</v>
      </c>
      <c r="C3447" s="663" t="s">
        <v>58</v>
      </c>
      <c r="D3447" s="665" t="s">
        <v>20414</v>
      </c>
      <c r="E3447" s="663" t="s">
        <v>145</v>
      </c>
      <c r="F3447" s="401"/>
      <c r="G3447" s="401"/>
    </row>
    <row r="3448" spans="1:7" ht="15">
      <c r="A3448" s="664">
        <v>89441</v>
      </c>
      <c r="B3448" s="663" t="s">
        <v>1816</v>
      </c>
      <c r="C3448" s="663" t="s">
        <v>58</v>
      </c>
      <c r="D3448" s="665" t="s">
        <v>20415</v>
      </c>
      <c r="E3448" s="663" t="s">
        <v>145</v>
      </c>
      <c r="F3448" s="401"/>
      <c r="G3448" s="401"/>
    </row>
    <row r="3449" spans="1:7" ht="15">
      <c r="A3449" s="664">
        <v>89442</v>
      </c>
      <c r="B3449" s="663" t="s">
        <v>1817</v>
      </c>
      <c r="C3449" s="663" t="s">
        <v>58</v>
      </c>
      <c r="D3449" s="665" t="s">
        <v>14776</v>
      </c>
      <c r="E3449" s="663" t="s">
        <v>145</v>
      </c>
      <c r="F3449" s="401"/>
      <c r="G3449" s="401"/>
    </row>
    <row r="3450" spans="1:7" ht="15">
      <c r="A3450" s="664">
        <v>89443</v>
      </c>
      <c r="B3450" s="663" t="s">
        <v>169</v>
      </c>
      <c r="C3450" s="663" t="s">
        <v>58</v>
      </c>
      <c r="D3450" s="665" t="s">
        <v>7269</v>
      </c>
      <c r="E3450" s="663" t="s">
        <v>145</v>
      </c>
      <c r="F3450" s="401"/>
      <c r="G3450" s="401"/>
    </row>
    <row r="3451" spans="1:7" ht="15">
      <c r="A3451" s="664">
        <v>89444</v>
      </c>
      <c r="B3451" s="663" t="s">
        <v>1818</v>
      </c>
      <c r="C3451" s="663" t="s">
        <v>58</v>
      </c>
      <c r="D3451" s="665" t="s">
        <v>20416</v>
      </c>
      <c r="E3451" s="663" t="s">
        <v>145</v>
      </c>
      <c r="F3451" s="401"/>
      <c r="G3451" s="401"/>
    </row>
    <row r="3452" spans="1:7" ht="15">
      <c r="A3452" s="664">
        <v>89445</v>
      </c>
      <c r="B3452" s="663" t="s">
        <v>1819</v>
      </c>
      <c r="C3452" s="663" t="s">
        <v>58</v>
      </c>
      <c r="D3452" s="665" t="s">
        <v>8897</v>
      </c>
      <c r="E3452" s="663" t="s">
        <v>145</v>
      </c>
      <c r="F3452" s="401"/>
      <c r="G3452" s="401"/>
    </row>
    <row r="3453" spans="1:7" ht="15">
      <c r="A3453" s="664">
        <v>89481</v>
      </c>
      <c r="B3453" s="663" t="s">
        <v>1820</v>
      </c>
      <c r="C3453" s="663" t="s">
        <v>58</v>
      </c>
      <c r="D3453" s="665" t="s">
        <v>20417</v>
      </c>
      <c r="E3453" s="663" t="s">
        <v>145</v>
      </c>
      <c r="F3453" s="401"/>
      <c r="G3453" s="401"/>
    </row>
    <row r="3454" spans="1:7" ht="15">
      <c r="A3454" s="664">
        <v>89485</v>
      </c>
      <c r="B3454" s="663" t="s">
        <v>1821</v>
      </c>
      <c r="C3454" s="663" t="s">
        <v>58</v>
      </c>
      <c r="D3454" s="665" t="s">
        <v>15722</v>
      </c>
      <c r="E3454" s="663" t="s">
        <v>145</v>
      </c>
      <c r="F3454" s="401"/>
      <c r="G3454" s="401"/>
    </row>
    <row r="3455" spans="1:7" ht="15">
      <c r="A3455" s="664">
        <v>89489</v>
      </c>
      <c r="B3455" s="663" t="s">
        <v>1822</v>
      </c>
      <c r="C3455" s="663" t="s">
        <v>58</v>
      </c>
      <c r="D3455" s="665" t="s">
        <v>15385</v>
      </c>
      <c r="E3455" s="663" t="s">
        <v>145</v>
      </c>
      <c r="F3455" s="401"/>
      <c r="G3455" s="401"/>
    </row>
    <row r="3456" spans="1:7" ht="15">
      <c r="A3456" s="664">
        <v>89490</v>
      </c>
      <c r="B3456" s="663" t="s">
        <v>1823</v>
      </c>
      <c r="C3456" s="663" t="s">
        <v>58</v>
      </c>
      <c r="D3456" s="665" t="s">
        <v>12739</v>
      </c>
      <c r="E3456" s="663" t="s">
        <v>145</v>
      </c>
      <c r="F3456" s="401"/>
      <c r="G3456" s="401"/>
    </row>
    <row r="3457" spans="1:7" ht="15">
      <c r="A3457" s="664">
        <v>89492</v>
      </c>
      <c r="B3457" s="663" t="s">
        <v>1824</v>
      </c>
      <c r="C3457" s="663" t="s">
        <v>58</v>
      </c>
      <c r="D3457" s="665" t="s">
        <v>19915</v>
      </c>
      <c r="E3457" s="663" t="s">
        <v>145</v>
      </c>
      <c r="F3457" s="401"/>
      <c r="G3457" s="401"/>
    </row>
    <row r="3458" spans="1:7" ht="15">
      <c r="A3458" s="664">
        <v>89493</v>
      </c>
      <c r="B3458" s="663" t="s">
        <v>1825</v>
      </c>
      <c r="C3458" s="663" t="s">
        <v>58</v>
      </c>
      <c r="D3458" s="665" t="s">
        <v>19909</v>
      </c>
      <c r="E3458" s="663" t="s">
        <v>145</v>
      </c>
      <c r="F3458" s="401"/>
      <c r="G3458" s="401"/>
    </row>
    <row r="3459" spans="1:7" ht="15">
      <c r="A3459" s="664">
        <v>89494</v>
      </c>
      <c r="B3459" s="663" t="s">
        <v>1826</v>
      </c>
      <c r="C3459" s="663" t="s">
        <v>58</v>
      </c>
      <c r="D3459" s="665" t="s">
        <v>12673</v>
      </c>
      <c r="E3459" s="663" t="s">
        <v>145</v>
      </c>
      <c r="F3459" s="401"/>
      <c r="G3459" s="401"/>
    </row>
    <row r="3460" spans="1:7" ht="15">
      <c r="A3460" s="664">
        <v>89496</v>
      </c>
      <c r="B3460" s="663" t="s">
        <v>1827</v>
      </c>
      <c r="C3460" s="663" t="s">
        <v>58</v>
      </c>
      <c r="D3460" s="665" t="s">
        <v>17246</v>
      </c>
      <c r="E3460" s="663" t="s">
        <v>145</v>
      </c>
      <c r="F3460" s="401"/>
      <c r="G3460" s="401"/>
    </row>
    <row r="3461" spans="1:7" ht="15">
      <c r="A3461" s="664">
        <v>89497</v>
      </c>
      <c r="B3461" s="663" t="s">
        <v>164</v>
      </c>
      <c r="C3461" s="663" t="s">
        <v>58</v>
      </c>
      <c r="D3461" s="665" t="s">
        <v>8826</v>
      </c>
      <c r="E3461" s="663" t="s">
        <v>145</v>
      </c>
      <c r="F3461" s="401"/>
      <c r="G3461" s="401"/>
    </row>
    <row r="3462" spans="1:7" ht="15">
      <c r="A3462" s="664">
        <v>89498</v>
      </c>
      <c r="B3462" s="663" t="s">
        <v>1828</v>
      </c>
      <c r="C3462" s="663" t="s">
        <v>58</v>
      </c>
      <c r="D3462" s="665" t="s">
        <v>16415</v>
      </c>
      <c r="E3462" s="663" t="s">
        <v>145</v>
      </c>
      <c r="F3462" s="401"/>
      <c r="G3462" s="401"/>
    </row>
    <row r="3463" spans="1:7" ht="15">
      <c r="A3463" s="664">
        <v>89499</v>
      </c>
      <c r="B3463" s="663" t="s">
        <v>1829</v>
      </c>
      <c r="C3463" s="663" t="s">
        <v>58</v>
      </c>
      <c r="D3463" s="665" t="s">
        <v>15876</v>
      </c>
      <c r="E3463" s="663" t="s">
        <v>145</v>
      </c>
      <c r="F3463" s="401"/>
      <c r="G3463" s="401"/>
    </row>
    <row r="3464" spans="1:7" ht="15">
      <c r="A3464" s="664">
        <v>89500</v>
      </c>
      <c r="B3464" s="663" t="s">
        <v>1830</v>
      </c>
      <c r="C3464" s="663" t="s">
        <v>58</v>
      </c>
      <c r="D3464" s="665" t="s">
        <v>19735</v>
      </c>
      <c r="E3464" s="663" t="s">
        <v>145</v>
      </c>
      <c r="F3464" s="401"/>
      <c r="G3464" s="401"/>
    </row>
    <row r="3465" spans="1:7" ht="15">
      <c r="A3465" s="664">
        <v>89501</v>
      </c>
      <c r="B3465" s="663" t="s">
        <v>165</v>
      </c>
      <c r="C3465" s="663" t="s">
        <v>58</v>
      </c>
      <c r="D3465" s="665" t="s">
        <v>5183</v>
      </c>
      <c r="E3465" s="663" t="s">
        <v>145</v>
      </c>
      <c r="F3465" s="401"/>
      <c r="G3465" s="401"/>
    </row>
    <row r="3466" spans="1:7" ht="15">
      <c r="A3466" s="664">
        <v>89502</v>
      </c>
      <c r="B3466" s="663" t="s">
        <v>1831</v>
      </c>
      <c r="C3466" s="663" t="s">
        <v>58</v>
      </c>
      <c r="D3466" s="665" t="s">
        <v>14013</v>
      </c>
      <c r="E3466" s="663" t="s">
        <v>145</v>
      </c>
      <c r="F3466" s="401"/>
      <c r="G3466" s="401"/>
    </row>
    <row r="3467" spans="1:7" ht="15">
      <c r="A3467" s="664">
        <v>89503</v>
      </c>
      <c r="B3467" s="663" t="s">
        <v>1832</v>
      </c>
      <c r="C3467" s="663" t="s">
        <v>58</v>
      </c>
      <c r="D3467" s="665" t="s">
        <v>20418</v>
      </c>
      <c r="E3467" s="663" t="s">
        <v>145</v>
      </c>
      <c r="F3467" s="401"/>
      <c r="G3467" s="401"/>
    </row>
    <row r="3468" spans="1:7" ht="15">
      <c r="A3468" s="664">
        <v>89504</v>
      </c>
      <c r="B3468" s="663" t="s">
        <v>1833</v>
      </c>
      <c r="C3468" s="663" t="s">
        <v>58</v>
      </c>
      <c r="D3468" s="665" t="s">
        <v>14432</v>
      </c>
      <c r="E3468" s="663" t="s">
        <v>145</v>
      </c>
      <c r="F3468" s="401"/>
      <c r="G3468" s="401"/>
    </row>
    <row r="3469" spans="1:7" ht="15">
      <c r="A3469" s="664">
        <v>89505</v>
      </c>
      <c r="B3469" s="663" t="s">
        <v>166</v>
      </c>
      <c r="C3469" s="663" t="s">
        <v>58</v>
      </c>
      <c r="D3469" s="665" t="s">
        <v>20419</v>
      </c>
      <c r="E3469" s="663" t="s">
        <v>145</v>
      </c>
      <c r="F3469" s="401"/>
      <c r="G3469" s="401"/>
    </row>
    <row r="3470" spans="1:7" ht="15">
      <c r="A3470" s="664">
        <v>89506</v>
      </c>
      <c r="B3470" s="663" t="s">
        <v>1834</v>
      </c>
      <c r="C3470" s="663" t="s">
        <v>58</v>
      </c>
      <c r="D3470" s="665" t="s">
        <v>20420</v>
      </c>
      <c r="E3470" s="663" t="s">
        <v>145</v>
      </c>
      <c r="F3470" s="401"/>
      <c r="G3470" s="401"/>
    </row>
    <row r="3471" spans="1:7" ht="15">
      <c r="A3471" s="664">
        <v>89507</v>
      </c>
      <c r="B3471" s="663" t="s">
        <v>1835</v>
      </c>
      <c r="C3471" s="663" t="s">
        <v>58</v>
      </c>
      <c r="D3471" s="665" t="s">
        <v>20421</v>
      </c>
      <c r="E3471" s="663" t="s">
        <v>145</v>
      </c>
      <c r="F3471" s="401"/>
      <c r="G3471" s="401"/>
    </row>
    <row r="3472" spans="1:7" ht="15">
      <c r="A3472" s="664">
        <v>89510</v>
      </c>
      <c r="B3472" s="663" t="s">
        <v>1836</v>
      </c>
      <c r="C3472" s="663" t="s">
        <v>58</v>
      </c>
      <c r="D3472" s="665" t="s">
        <v>15917</v>
      </c>
      <c r="E3472" s="663" t="s">
        <v>145</v>
      </c>
      <c r="F3472" s="401"/>
      <c r="G3472" s="401"/>
    </row>
    <row r="3473" spans="1:7" ht="15">
      <c r="A3473" s="664">
        <v>89513</v>
      </c>
      <c r="B3473" s="663" t="s">
        <v>167</v>
      </c>
      <c r="C3473" s="663" t="s">
        <v>58</v>
      </c>
      <c r="D3473" s="665" t="s">
        <v>20422</v>
      </c>
      <c r="E3473" s="663" t="s">
        <v>145</v>
      </c>
      <c r="F3473" s="401"/>
      <c r="G3473" s="401"/>
    </row>
    <row r="3474" spans="1:7" ht="15">
      <c r="A3474" s="664">
        <v>89514</v>
      </c>
      <c r="B3474" s="663" t="s">
        <v>1837</v>
      </c>
      <c r="C3474" s="663" t="s">
        <v>58</v>
      </c>
      <c r="D3474" s="665" t="s">
        <v>20423</v>
      </c>
      <c r="E3474" s="663" t="s">
        <v>145</v>
      </c>
      <c r="F3474" s="401"/>
      <c r="G3474" s="401"/>
    </row>
    <row r="3475" spans="1:7" ht="15">
      <c r="A3475" s="664">
        <v>89515</v>
      </c>
      <c r="B3475" s="663" t="s">
        <v>1838</v>
      </c>
      <c r="C3475" s="663" t="s">
        <v>58</v>
      </c>
      <c r="D3475" s="665" t="s">
        <v>15476</v>
      </c>
      <c r="E3475" s="663" t="s">
        <v>145</v>
      </c>
      <c r="F3475" s="401"/>
      <c r="G3475" s="401"/>
    </row>
    <row r="3476" spans="1:7" ht="15">
      <c r="A3476" s="664">
        <v>89516</v>
      </c>
      <c r="B3476" s="663" t="s">
        <v>1839</v>
      </c>
      <c r="C3476" s="663" t="s">
        <v>58</v>
      </c>
      <c r="D3476" s="665" t="s">
        <v>6546</v>
      </c>
      <c r="E3476" s="663" t="s">
        <v>145</v>
      </c>
      <c r="F3476" s="401"/>
      <c r="G3476" s="401"/>
    </row>
    <row r="3477" spans="1:7" ht="15">
      <c r="A3477" s="664">
        <v>89517</v>
      </c>
      <c r="B3477" s="663" t="s">
        <v>1840</v>
      </c>
      <c r="C3477" s="663" t="s">
        <v>58</v>
      </c>
      <c r="D3477" s="665" t="s">
        <v>20424</v>
      </c>
      <c r="E3477" s="663" t="s">
        <v>145</v>
      </c>
      <c r="F3477" s="401"/>
      <c r="G3477" s="401"/>
    </row>
    <row r="3478" spans="1:7" ht="15">
      <c r="A3478" s="664">
        <v>89518</v>
      </c>
      <c r="B3478" s="663" t="s">
        <v>1841</v>
      </c>
      <c r="C3478" s="663" t="s">
        <v>58</v>
      </c>
      <c r="D3478" s="665" t="s">
        <v>6624</v>
      </c>
      <c r="E3478" s="663" t="s">
        <v>145</v>
      </c>
      <c r="F3478" s="401"/>
      <c r="G3478" s="401"/>
    </row>
    <row r="3479" spans="1:7" ht="15">
      <c r="A3479" s="664">
        <v>89519</v>
      </c>
      <c r="B3479" s="663" t="s">
        <v>1842</v>
      </c>
      <c r="C3479" s="663" t="s">
        <v>58</v>
      </c>
      <c r="D3479" s="665" t="s">
        <v>12379</v>
      </c>
      <c r="E3479" s="663" t="s">
        <v>145</v>
      </c>
      <c r="F3479" s="401"/>
      <c r="G3479" s="401"/>
    </row>
    <row r="3480" spans="1:7" ht="15">
      <c r="A3480" s="664">
        <v>89520</v>
      </c>
      <c r="B3480" s="663" t="s">
        <v>1843</v>
      </c>
      <c r="C3480" s="663" t="s">
        <v>58</v>
      </c>
      <c r="D3480" s="665" t="s">
        <v>8145</v>
      </c>
      <c r="E3480" s="663" t="s">
        <v>145</v>
      </c>
      <c r="F3480" s="401"/>
      <c r="G3480" s="401"/>
    </row>
    <row r="3481" spans="1:7" ht="15">
      <c r="A3481" s="664">
        <v>89521</v>
      </c>
      <c r="B3481" s="663" t="s">
        <v>1844</v>
      </c>
      <c r="C3481" s="663" t="s">
        <v>58</v>
      </c>
      <c r="D3481" s="665" t="s">
        <v>20425</v>
      </c>
      <c r="E3481" s="663" t="s">
        <v>145</v>
      </c>
      <c r="F3481" s="401"/>
      <c r="G3481" s="401"/>
    </row>
    <row r="3482" spans="1:7" ht="15">
      <c r="A3482" s="664">
        <v>89522</v>
      </c>
      <c r="B3482" s="663" t="s">
        <v>1845</v>
      </c>
      <c r="C3482" s="663" t="s">
        <v>58</v>
      </c>
      <c r="D3482" s="665" t="s">
        <v>13809</v>
      </c>
      <c r="E3482" s="663" t="s">
        <v>145</v>
      </c>
      <c r="F3482" s="401"/>
      <c r="G3482" s="401"/>
    </row>
    <row r="3483" spans="1:7" ht="15">
      <c r="A3483" s="664">
        <v>89523</v>
      </c>
      <c r="B3483" s="663" t="s">
        <v>1846</v>
      </c>
      <c r="C3483" s="663" t="s">
        <v>58</v>
      </c>
      <c r="D3483" s="665" t="s">
        <v>20426</v>
      </c>
      <c r="E3483" s="663" t="s">
        <v>145</v>
      </c>
      <c r="F3483" s="401"/>
      <c r="G3483" s="401"/>
    </row>
    <row r="3484" spans="1:7" ht="15">
      <c r="A3484" s="664">
        <v>89524</v>
      </c>
      <c r="B3484" s="663" t="s">
        <v>1847</v>
      </c>
      <c r="C3484" s="663" t="s">
        <v>58</v>
      </c>
      <c r="D3484" s="665" t="s">
        <v>12601</v>
      </c>
      <c r="E3484" s="663" t="s">
        <v>145</v>
      </c>
      <c r="F3484" s="401"/>
      <c r="G3484" s="401"/>
    </row>
    <row r="3485" spans="1:7" ht="15">
      <c r="A3485" s="664">
        <v>89525</v>
      </c>
      <c r="B3485" s="663" t="s">
        <v>1848</v>
      </c>
      <c r="C3485" s="663" t="s">
        <v>58</v>
      </c>
      <c r="D3485" s="665" t="s">
        <v>20427</v>
      </c>
      <c r="E3485" s="663" t="s">
        <v>145</v>
      </c>
      <c r="F3485" s="401"/>
      <c r="G3485" s="401"/>
    </row>
    <row r="3486" spans="1:7" ht="15">
      <c r="A3486" s="664">
        <v>89526</v>
      </c>
      <c r="B3486" s="663" t="s">
        <v>1849</v>
      </c>
      <c r="C3486" s="663" t="s">
        <v>58</v>
      </c>
      <c r="D3486" s="665" t="s">
        <v>8905</v>
      </c>
      <c r="E3486" s="663" t="s">
        <v>145</v>
      </c>
      <c r="F3486" s="401"/>
      <c r="G3486" s="401"/>
    </row>
    <row r="3487" spans="1:7" ht="15">
      <c r="A3487" s="664">
        <v>89527</v>
      </c>
      <c r="B3487" s="663" t="s">
        <v>1850</v>
      </c>
      <c r="C3487" s="663" t="s">
        <v>58</v>
      </c>
      <c r="D3487" s="665" t="s">
        <v>17827</v>
      </c>
      <c r="E3487" s="663" t="s">
        <v>145</v>
      </c>
      <c r="F3487" s="401"/>
      <c r="G3487" s="401"/>
    </row>
    <row r="3488" spans="1:7" ht="15">
      <c r="A3488" s="664">
        <v>89528</v>
      </c>
      <c r="B3488" s="663" t="s">
        <v>1851</v>
      </c>
      <c r="C3488" s="663" t="s">
        <v>58</v>
      </c>
      <c r="D3488" s="665" t="s">
        <v>16011</v>
      </c>
      <c r="E3488" s="663" t="s">
        <v>145</v>
      </c>
      <c r="F3488" s="401"/>
      <c r="G3488" s="401"/>
    </row>
    <row r="3489" spans="1:7" ht="15">
      <c r="A3489" s="664">
        <v>89529</v>
      </c>
      <c r="B3489" s="663" t="s">
        <v>1852</v>
      </c>
      <c r="C3489" s="663" t="s">
        <v>58</v>
      </c>
      <c r="D3489" s="665" t="s">
        <v>12950</v>
      </c>
      <c r="E3489" s="663" t="s">
        <v>145</v>
      </c>
      <c r="F3489" s="401"/>
      <c r="G3489" s="401"/>
    </row>
    <row r="3490" spans="1:7" ht="15">
      <c r="A3490" s="664">
        <v>89530</v>
      </c>
      <c r="B3490" s="663" t="s">
        <v>1853</v>
      </c>
      <c r="C3490" s="663" t="s">
        <v>58</v>
      </c>
      <c r="D3490" s="665" t="s">
        <v>20428</v>
      </c>
      <c r="E3490" s="663" t="s">
        <v>145</v>
      </c>
      <c r="F3490" s="401"/>
      <c r="G3490" s="401"/>
    </row>
    <row r="3491" spans="1:7" ht="15">
      <c r="A3491" s="664">
        <v>89531</v>
      </c>
      <c r="B3491" s="663" t="s">
        <v>1854</v>
      </c>
      <c r="C3491" s="663" t="s">
        <v>58</v>
      </c>
      <c r="D3491" s="665" t="s">
        <v>12741</v>
      </c>
      <c r="E3491" s="663" t="s">
        <v>145</v>
      </c>
      <c r="F3491" s="401"/>
      <c r="G3491" s="401"/>
    </row>
    <row r="3492" spans="1:7" ht="15">
      <c r="A3492" s="664">
        <v>89532</v>
      </c>
      <c r="B3492" s="663" t="s">
        <v>1855</v>
      </c>
      <c r="C3492" s="663" t="s">
        <v>58</v>
      </c>
      <c r="D3492" s="665" t="s">
        <v>7458</v>
      </c>
      <c r="E3492" s="663" t="s">
        <v>145</v>
      </c>
      <c r="F3492" s="401"/>
      <c r="G3492" s="401"/>
    </row>
    <row r="3493" spans="1:7" ht="15">
      <c r="A3493" s="664">
        <v>89533</v>
      </c>
      <c r="B3493" s="663" t="s">
        <v>1856</v>
      </c>
      <c r="C3493" s="663" t="s">
        <v>58</v>
      </c>
      <c r="D3493" s="665" t="s">
        <v>12741</v>
      </c>
      <c r="E3493" s="663" t="s">
        <v>145</v>
      </c>
      <c r="F3493" s="401"/>
      <c r="G3493" s="401"/>
    </row>
    <row r="3494" spans="1:7" ht="15">
      <c r="A3494" s="664">
        <v>89534</v>
      </c>
      <c r="B3494" s="663" t="s">
        <v>1857</v>
      </c>
      <c r="C3494" s="663" t="s">
        <v>58</v>
      </c>
      <c r="D3494" s="665" t="s">
        <v>16143</v>
      </c>
      <c r="E3494" s="663" t="s">
        <v>145</v>
      </c>
      <c r="F3494" s="401"/>
      <c r="G3494" s="401"/>
    </row>
    <row r="3495" spans="1:7" ht="15">
      <c r="A3495" s="664">
        <v>89535</v>
      </c>
      <c r="B3495" s="663" t="s">
        <v>1858</v>
      </c>
      <c r="C3495" s="663" t="s">
        <v>58</v>
      </c>
      <c r="D3495" s="665" t="s">
        <v>18242</v>
      </c>
      <c r="E3495" s="663" t="s">
        <v>145</v>
      </c>
      <c r="F3495" s="401"/>
      <c r="G3495" s="401"/>
    </row>
    <row r="3496" spans="1:7" ht="15">
      <c r="A3496" s="664">
        <v>89536</v>
      </c>
      <c r="B3496" s="663" t="s">
        <v>1859</v>
      </c>
      <c r="C3496" s="663" t="s">
        <v>58</v>
      </c>
      <c r="D3496" s="665" t="s">
        <v>14116</v>
      </c>
      <c r="E3496" s="663" t="s">
        <v>145</v>
      </c>
      <c r="F3496" s="401"/>
      <c r="G3496" s="401"/>
    </row>
    <row r="3497" spans="1:7" ht="15">
      <c r="A3497" s="664">
        <v>89538</v>
      </c>
      <c r="B3497" s="663" t="s">
        <v>1860</v>
      </c>
      <c r="C3497" s="663" t="s">
        <v>58</v>
      </c>
      <c r="D3497" s="665" t="s">
        <v>4155</v>
      </c>
      <c r="E3497" s="663" t="s">
        <v>145</v>
      </c>
      <c r="F3497" s="401"/>
      <c r="G3497" s="401"/>
    </row>
    <row r="3498" spans="1:7" ht="15">
      <c r="A3498" s="664">
        <v>89539</v>
      </c>
      <c r="B3498" s="663" t="s">
        <v>15006</v>
      </c>
      <c r="C3498" s="663" t="s">
        <v>58</v>
      </c>
      <c r="D3498" s="665" t="s">
        <v>13023</v>
      </c>
      <c r="E3498" s="663" t="s">
        <v>145</v>
      </c>
      <c r="F3498" s="401"/>
      <c r="G3498" s="401"/>
    </row>
    <row r="3499" spans="1:7" ht="15">
      <c r="A3499" s="664">
        <v>89540</v>
      </c>
      <c r="B3499" s="663" t="s">
        <v>1861</v>
      </c>
      <c r="C3499" s="663" t="s">
        <v>58</v>
      </c>
      <c r="D3499" s="665" t="s">
        <v>5074</v>
      </c>
      <c r="E3499" s="663" t="s">
        <v>145</v>
      </c>
      <c r="F3499" s="401"/>
      <c r="G3499" s="401"/>
    </row>
    <row r="3500" spans="1:7" ht="15">
      <c r="A3500" s="664">
        <v>89541</v>
      </c>
      <c r="B3500" s="663" t="s">
        <v>1862</v>
      </c>
      <c r="C3500" s="663" t="s">
        <v>58</v>
      </c>
      <c r="D3500" s="665" t="s">
        <v>4340</v>
      </c>
      <c r="E3500" s="663" t="s">
        <v>145</v>
      </c>
      <c r="F3500" s="401"/>
      <c r="G3500" s="401"/>
    </row>
    <row r="3501" spans="1:7" ht="15">
      <c r="A3501" s="664">
        <v>89542</v>
      </c>
      <c r="B3501" s="663" t="s">
        <v>1863</v>
      </c>
      <c r="C3501" s="663" t="s">
        <v>58</v>
      </c>
      <c r="D3501" s="665" t="s">
        <v>13408</v>
      </c>
      <c r="E3501" s="663" t="s">
        <v>145</v>
      </c>
      <c r="F3501" s="401"/>
      <c r="G3501" s="401"/>
    </row>
    <row r="3502" spans="1:7" ht="15">
      <c r="A3502" s="664">
        <v>89544</v>
      </c>
      <c r="B3502" s="663" t="s">
        <v>1864</v>
      </c>
      <c r="C3502" s="663" t="s">
        <v>58</v>
      </c>
      <c r="D3502" s="665" t="s">
        <v>18372</v>
      </c>
      <c r="E3502" s="663" t="s">
        <v>145</v>
      </c>
      <c r="F3502" s="401"/>
      <c r="G3502" s="401"/>
    </row>
    <row r="3503" spans="1:7" ht="15">
      <c r="A3503" s="664">
        <v>89545</v>
      </c>
      <c r="B3503" s="663" t="s">
        <v>1865</v>
      </c>
      <c r="C3503" s="663" t="s">
        <v>58</v>
      </c>
      <c r="D3503" s="665" t="s">
        <v>5388</v>
      </c>
      <c r="E3503" s="663" t="s">
        <v>145</v>
      </c>
      <c r="F3503" s="401"/>
      <c r="G3503" s="401"/>
    </row>
    <row r="3504" spans="1:7" ht="15">
      <c r="A3504" s="664">
        <v>89546</v>
      </c>
      <c r="B3504" s="663" t="s">
        <v>1866</v>
      </c>
      <c r="C3504" s="663" t="s">
        <v>58</v>
      </c>
      <c r="D3504" s="665" t="s">
        <v>15647</v>
      </c>
      <c r="E3504" s="663" t="s">
        <v>145</v>
      </c>
      <c r="F3504" s="401"/>
      <c r="G3504" s="401"/>
    </row>
    <row r="3505" spans="1:7" ht="15">
      <c r="A3505" s="664">
        <v>89547</v>
      </c>
      <c r="B3505" s="663" t="s">
        <v>1867</v>
      </c>
      <c r="C3505" s="663" t="s">
        <v>58</v>
      </c>
      <c r="D3505" s="665" t="s">
        <v>16144</v>
      </c>
      <c r="E3505" s="663" t="s">
        <v>145</v>
      </c>
      <c r="F3505" s="401"/>
      <c r="G3505" s="401"/>
    </row>
    <row r="3506" spans="1:7" ht="15">
      <c r="A3506" s="664">
        <v>89548</v>
      </c>
      <c r="B3506" s="663" t="s">
        <v>1868</v>
      </c>
      <c r="C3506" s="663" t="s">
        <v>58</v>
      </c>
      <c r="D3506" s="665" t="s">
        <v>8818</v>
      </c>
      <c r="E3506" s="663" t="s">
        <v>145</v>
      </c>
      <c r="F3506" s="401"/>
      <c r="G3506" s="401"/>
    </row>
    <row r="3507" spans="1:7" ht="15">
      <c r="A3507" s="664">
        <v>89549</v>
      </c>
      <c r="B3507" s="663" t="s">
        <v>1869</v>
      </c>
      <c r="C3507" s="663" t="s">
        <v>58</v>
      </c>
      <c r="D3507" s="665" t="s">
        <v>12814</v>
      </c>
      <c r="E3507" s="663" t="s">
        <v>145</v>
      </c>
      <c r="F3507" s="401"/>
      <c r="G3507" s="401"/>
    </row>
    <row r="3508" spans="1:7" ht="15">
      <c r="A3508" s="664">
        <v>89550</v>
      </c>
      <c r="B3508" s="663" t="s">
        <v>1870</v>
      </c>
      <c r="C3508" s="663" t="s">
        <v>58</v>
      </c>
      <c r="D3508" s="665" t="s">
        <v>20429</v>
      </c>
      <c r="E3508" s="663" t="s">
        <v>145</v>
      </c>
      <c r="F3508" s="401"/>
      <c r="G3508" s="401"/>
    </row>
    <row r="3509" spans="1:7" ht="15">
      <c r="A3509" s="664">
        <v>89551</v>
      </c>
      <c r="B3509" s="663" t="s">
        <v>1871</v>
      </c>
      <c r="C3509" s="663" t="s">
        <v>58</v>
      </c>
      <c r="D3509" s="665" t="s">
        <v>14681</v>
      </c>
      <c r="E3509" s="663" t="s">
        <v>145</v>
      </c>
      <c r="F3509" s="401"/>
      <c r="G3509" s="401"/>
    </row>
    <row r="3510" spans="1:7" ht="15">
      <c r="A3510" s="664">
        <v>89552</v>
      </c>
      <c r="B3510" s="663" t="s">
        <v>1872</v>
      </c>
      <c r="C3510" s="663" t="s">
        <v>58</v>
      </c>
      <c r="D3510" s="665" t="s">
        <v>20430</v>
      </c>
      <c r="E3510" s="663" t="s">
        <v>145</v>
      </c>
      <c r="F3510" s="401"/>
      <c r="G3510" s="401"/>
    </row>
    <row r="3511" spans="1:7" ht="15">
      <c r="A3511" s="664">
        <v>89553</v>
      </c>
      <c r="B3511" s="663" t="s">
        <v>1873</v>
      </c>
      <c r="C3511" s="663" t="s">
        <v>58</v>
      </c>
      <c r="D3511" s="665" t="s">
        <v>18669</v>
      </c>
      <c r="E3511" s="663" t="s">
        <v>145</v>
      </c>
      <c r="F3511" s="401"/>
      <c r="G3511" s="401"/>
    </row>
    <row r="3512" spans="1:7" ht="15">
      <c r="A3512" s="664">
        <v>89554</v>
      </c>
      <c r="B3512" s="663" t="s">
        <v>1874</v>
      </c>
      <c r="C3512" s="663" t="s">
        <v>58</v>
      </c>
      <c r="D3512" s="665" t="s">
        <v>14794</v>
      </c>
      <c r="E3512" s="663" t="s">
        <v>145</v>
      </c>
      <c r="F3512" s="401"/>
      <c r="G3512" s="401"/>
    </row>
    <row r="3513" spans="1:7" ht="15">
      <c r="A3513" s="664">
        <v>89555</v>
      </c>
      <c r="B3513" s="663" t="s">
        <v>1875</v>
      </c>
      <c r="C3513" s="663" t="s">
        <v>58</v>
      </c>
      <c r="D3513" s="665" t="s">
        <v>20431</v>
      </c>
      <c r="E3513" s="663" t="s">
        <v>145</v>
      </c>
      <c r="F3513" s="401"/>
      <c r="G3513" s="401"/>
    </row>
    <row r="3514" spans="1:7" ht="15">
      <c r="A3514" s="664">
        <v>89556</v>
      </c>
      <c r="B3514" s="663" t="s">
        <v>1876</v>
      </c>
      <c r="C3514" s="663" t="s">
        <v>58</v>
      </c>
      <c r="D3514" s="665" t="s">
        <v>20432</v>
      </c>
      <c r="E3514" s="663" t="s">
        <v>145</v>
      </c>
      <c r="F3514" s="401"/>
      <c r="G3514" s="401"/>
    </row>
    <row r="3515" spans="1:7" ht="15">
      <c r="A3515" s="664">
        <v>89557</v>
      </c>
      <c r="B3515" s="663" t="s">
        <v>1877</v>
      </c>
      <c r="C3515" s="663" t="s">
        <v>58</v>
      </c>
      <c r="D3515" s="665" t="s">
        <v>13179</v>
      </c>
      <c r="E3515" s="663" t="s">
        <v>145</v>
      </c>
      <c r="F3515" s="401"/>
      <c r="G3515" s="401"/>
    </row>
    <row r="3516" spans="1:7" ht="15">
      <c r="A3516" s="664">
        <v>89558</v>
      </c>
      <c r="B3516" s="663" t="s">
        <v>1878</v>
      </c>
      <c r="C3516" s="663" t="s">
        <v>58</v>
      </c>
      <c r="D3516" s="665" t="s">
        <v>15362</v>
      </c>
      <c r="E3516" s="663" t="s">
        <v>145</v>
      </c>
      <c r="F3516" s="401"/>
      <c r="G3516" s="401"/>
    </row>
    <row r="3517" spans="1:7" ht="15">
      <c r="A3517" s="664">
        <v>89559</v>
      </c>
      <c r="B3517" s="663" t="s">
        <v>1879</v>
      </c>
      <c r="C3517" s="663" t="s">
        <v>58</v>
      </c>
      <c r="D3517" s="665" t="s">
        <v>20433</v>
      </c>
      <c r="E3517" s="663" t="s">
        <v>145</v>
      </c>
      <c r="F3517" s="401"/>
      <c r="G3517" s="401"/>
    </row>
    <row r="3518" spans="1:7" ht="15">
      <c r="A3518" s="664">
        <v>89561</v>
      </c>
      <c r="B3518" s="663" t="s">
        <v>1880</v>
      </c>
      <c r="C3518" s="663" t="s">
        <v>58</v>
      </c>
      <c r="D3518" s="665" t="s">
        <v>12405</v>
      </c>
      <c r="E3518" s="663" t="s">
        <v>145</v>
      </c>
      <c r="F3518" s="401"/>
      <c r="G3518" s="401"/>
    </row>
    <row r="3519" spans="1:7" ht="15">
      <c r="A3519" s="664">
        <v>89562</v>
      </c>
      <c r="B3519" s="663" t="s">
        <v>176</v>
      </c>
      <c r="C3519" s="663" t="s">
        <v>58</v>
      </c>
      <c r="D3519" s="665" t="s">
        <v>15470</v>
      </c>
      <c r="E3519" s="663" t="s">
        <v>145</v>
      </c>
      <c r="F3519" s="401"/>
      <c r="G3519" s="401"/>
    </row>
    <row r="3520" spans="1:7" ht="15">
      <c r="A3520" s="664">
        <v>89563</v>
      </c>
      <c r="B3520" s="663" t="s">
        <v>1881</v>
      </c>
      <c r="C3520" s="663" t="s">
        <v>58</v>
      </c>
      <c r="D3520" s="665" t="s">
        <v>18636</v>
      </c>
      <c r="E3520" s="663" t="s">
        <v>145</v>
      </c>
      <c r="F3520" s="401"/>
      <c r="G3520" s="401"/>
    </row>
    <row r="3521" spans="1:7" ht="15">
      <c r="A3521" s="664">
        <v>89564</v>
      </c>
      <c r="B3521" s="663" t="s">
        <v>1882</v>
      </c>
      <c r="C3521" s="663" t="s">
        <v>58</v>
      </c>
      <c r="D3521" s="665" t="s">
        <v>14959</v>
      </c>
      <c r="E3521" s="663" t="s">
        <v>145</v>
      </c>
      <c r="F3521" s="401"/>
      <c r="G3521" s="401"/>
    </row>
    <row r="3522" spans="1:7" ht="15">
      <c r="A3522" s="664">
        <v>89565</v>
      </c>
      <c r="B3522" s="663" t="s">
        <v>1883</v>
      </c>
      <c r="C3522" s="663" t="s">
        <v>58</v>
      </c>
      <c r="D3522" s="665" t="s">
        <v>20434</v>
      </c>
      <c r="E3522" s="663" t="s">
        <v>145</v>
      </c>
      <c r="F3522" s="401"/>
      <c r="G3522" s="401"/>
    </row>
    <row r="3523" spans="1:7" ht="15">
      <c r="A3523" s="664">
        <v>89566</v>
      </c>
      <c r="B3523" s="663" t="s">
        <v>1884</v>
      </c>
      <c r="C3523" s="663" t="s">
        <v>58</v>
      </c>
      <c r="D3523" s="665" t="s">
        <v>20435</v>
      </c>
      <c r="E3523" s="663" t="s">
        <v>145</v>
      </c>
      <c r="F3523" s="401"/>
      <c r="G3523" s="401"/>
    </row>
    <row r="3524" spans="1:7" ht="15">
      <c r="A3524" s="664">
        <v>89567</v>
      </c>
      <c r="B3524" s="663" t="s">
        <v>1885</v>
      </c>
      <c r="C3524" s="663" t="s">
        <v>58</v>
      </c>
      <c r="D3524" s="665" t="s">
        <v>13902</v>
      </c>
      <c r="E3524" s="663" t="s">
        <v>145</v>
      </c>
      <c r="F3524" s="401"/>
      <c r="G3524" s="401"/>
    </row>
    <row r="3525" spans="1:7" ht="15">
      <c r="A3525" s="664">
        <v>89568</v>
      </c>
      <c r="B3525" s="663" t="s">
        <v>1886</v>
      </c>
      <c r="C3525" s="663" t="s">
        <v>58</v>
      </c>
      <c r="D3525" s="665" t="s">
        <v>20436</v>
      </c>
      <c r="E3525" s="663" t="s">
        <v>145</v>
      </c>
      <c r="F3525" s="401"/>
      <c r="G3525" s="401"/>
    </row>
    <row r="3526" spans="1:7" ht="15">
      <c r="A3526" s="664">
        <v>89569</v>
      </c>
      <c r="B3526" s="663" t="s">
        <v>1887</v>
      </c>
      <c r="C3526" s="663" t="s">
        <v>58</v>
      </c>
      <c r="D3526" s="665" t="s">
        <v>20437</v>
      </c>
      <c r="E3526" s="663" t="s">
        <v>145</v>
      </c>
      <c r="F3526" s="401"/>
      <c r="G3526" s="401"/>
    </row>
    <row r="3527" spans="1:7" ht="15">
      <c r="A3527" s="664">
        <v>89570</v>
      </c>
      <c r="B3527" s="663" t="s">
        <v>1888</v>
      </c>
      <c r="C3527" s="663" t="s">
        <v>58</v>
      </c>
      <c r="D3527" s="665" t="s">
        <v>14692</v>
      </c>
      <c r="E3527" s="663" t="s">
        <v>145</v>
      </c>
      <c r="F3527" s="401"/>
      <c r="G3527" s="401"/>
    </row>
    <row r="3528" spans="1:7" ht="15">
      <c r="A3528" s="664">
        <v>89571</v>
      </c>
      <c r="B3528" s="663" t="s">
        <v>1889</v>
      </c>
      <c r="C3528" s="663" t="s">
        <v>58</v>
      </c>
      <c r="D3528" s="665" t="s">
        <v>20438</v>
      </c>
      <c r="E3528" s="663" t="s">
        <v>145</v>
      </c>
      <c r="F3528" s="401"/>
      <c r="G3528" s="401"/>
    </row>
    <row r="3529" spans="1:7" ht="15">
      <c r="A3529" s="664">
        <v>89572</v>
      </c>
      <c r="B3529" s="663" t="s">
        <v>1890</v>
      </c>
      <c r="C3529" s="663" t="s">
        <v>58</v>
      </c>
      <c r="D3529" s="665" t="s">
        <v>5332</v>
      </c>
      <c r="E3529" s="663" t="s">
        <v>145</v>
      </c>
      <c r="F3529" s="401"/>
      <c r="G3529" s="401"/>
    </row>
    <row r="3530" spans="1:7" ht="15">
      <c r="A3530" s="664">
        <v>89573</v>
      </c>
      <c r="B3530" s="663" t="s">
        <v>1891</v>
      </c>
      <c r="C3530" s="663" t="s">
        <v>58</v>
      </c>
      <c r="D3530" s="665" t="s">
        <v>20439</v>
      </c>
      <c r="E3530" s="663" t="s">
        <v>145</v>
      </c>
      <c r="F3530" s="401"/>
      <c r="G3530" s="401"/>
    </row>
    <row r="3531" spans="1:7" ht="15">
      <c r="A3531" s="664">
        <v>89574</v>
      </c>
      <c r="B3531" s="663" t="s">
        <v>1892</v>
      </c>
      <c r="C3531" s="663" t="s">
        <v>58</v>
      </c>
      <c r="D3531" s="665" t="s">
        <v>20440</v>
      </c>
      <c r="E3531" s="663" t="s">
        <v>145</v>
      </c>
      <c r="F3531" s="401"/>
      <c r="G3531" s="401"/>
    </row>
    <row r="3532" spans="1:7" ht="15">
      <c r="A3532" s="664">
        <v>89575</v>
      </c>
      <c r="B3532" s="663" t="s">
        <v>1893</v>
      </c>
      <c r="C3532" s="663" t="s">
        <v>58</v>
      </c>
      <c r="D3532" s="665" t="s">
        <v>12754</v>
      </c>
      <c r="E3532" s="663" t="s">
        <v>145</v>
      </c>
      <c r="F3532" s="401"/>
      <c r="G3532" s="401"/>
    </row>
    <row r="3533" spans="1:7" ht="15">
      <c r="A3533" s="664">
        <v>89577</v>
      </c>
      <c r="B3533" s="663" t="s">
        <v>1894</v>
      </c>
      <c r="C3533" s="663" t="s">
        <v>58</v>
      </c>
      <c r="D3533" s="665" t="s">
        <v>15091</v>
      </c>
      <c r="E3533" s="663" t="s">
        <v>145</v>
      </c>
      <c r="F3533" s="401"/>
      <c r="G3533" s="401"/>
    </row>
    <row r="3534" spans="1:7" ht="15">
      <c r="A3534" s="664">
        <v>89579</v>
      </c>
      <c r="B3534" s="663" t="s">
        <v>1895</v>
      </c>
      <c r="C3534" s="663" t="s">
        <v>58</v>
      </c>
      <c r="D3534" s="665" t="s">
        <v>19734</v>
      </c>
      <c r="E3534" s="663" t="s">
        <v>145</v>
      </c>
      <c r="F3534" s="401"/>
      <c r="G3534" s="401"/>
    </row>
    <row r="3535" spans="1:7" ht="15">
      <c r="A3535" s="664">
        <v>89581</v>
      </c>
      <c r="B3535" s="663" t="s">
        <v>1896</v>
      </c>
      <c r="C3535" s="663" t="s">
        <v>58</v>
      </c>
      <c r="D3535" s="665" t="s">
        <v>14792</v>
      </c>
      <c r="E3535" s="663" t="s">
        <v>145</v>
      </c>
      <c r="F3535" s="401"/>
      <c r="G3535" s="401"/>
    </row>
    <row r="3536" spans="1:7" ht="15">
      <c r="A3536" s="664">
        <v>89582</v>
      </c>
      <c r="B3536" s="663" t="s">
        <v>1897</v>
      </c>
      <c r="C3536" s="663" t="s">
        <v>58</v>
      </c>
      <c r="D3536" s="665" t="s">
        <v>8857</v>
      </c>
      <c r="E3536" s="663" t="s">
        <v>145</v>
      </c>
      <c r="F3536" s="401"/>
      <c r="G3536" s="401"/>
    </row>
    <row r="3537" spans="1:7" ht="15">
      <c r="A3537" s="664">
        <v>89583</v>
      </c>
      <c r="B3537" s="663" t="s">
        <v>1898</v>
      </c>
      <c r="C3537" s="663" t="s">
        <v>58</v>
      </c>
      <c r="D3537" s="665" t="s">
        <v>20441</v>
      </c>
      <c r="E3537" s="663" t="s">
        <v>145</v>
      </c>
      <c r="F3537" s="401"/>
      <c r="G3537" s="401"/>
    </row>
    <row r="3538" spans="1:7" ht="15">
      <c r="A3538" s="664">
        <v>89584</v>
      </c>
      <c r="B3538" s="663" t="s">
        <v>1899</v>
      </c>
      <c r="C3538" s="663" t="s">
        <v>58</v>
      </c>
      <c r="D3538" s="665" t="s">
        <v>20442</v>
      </c>
      <c r="E3538" s="663" t="s">
        <v>145</v>
      </c>
      <c r="F3538" s="401"/>
      <c r="G3538" s="401"/>
    </row>
    <row r="3539" spans="1:7" ht="15">
      <c r="A3539" s="664">
        <v>89585</v>
      </c>
      <c r="B3539" s="663" t="s">
        <v>1900</v>
      </c>
      <c r="C3539" s="663" t="s">
        <v>58</v>
      </c>
      <c r="D3539" s="665" t="s">
        <v>14216</v>
      </c>
      <c r="E3539" s="663" t="s">
        <v>145</v>
      </c>
      <c r="F3539" s="401"/>
      <c r="G3539" s="401"/>
    </row>
    <row r="3540" spans="1:7" ht="15">
      <c r="A3540" s="664">
        <v>89586</v>
      </c>
      <c r="B3540" s="663" t="s">
        <v>1901</v>
      </c>
      <c r="C3540" s="663" t="s">
        <v>58</v>
      </c>
      <c r="D3540" s="665" t="s">
        <v>14216</v>
      </c>
      <c r="E3540" s="663" t="s">
        <v>145</v>
      </c>
      <c r="F3540" s="401"/>
      <c r="G3540" s="401"/>
    </row>
    <row r="3541" spans="1:7" ht="15">
      <c r="A3541" s="664">
        <v>89587</v>
      </c>
      <c r="B3541" s="663" t="s">
        <v>1902</v>
      </c>
      <c r="C3541" s="663" t="s">
        <v>58</v>
      </c>
      <c r="D3541" s="665" t="s">
        <v>20117</v>
      </c>
      <c r="E3541" s="663" t="s">
        <v>145</v>
      </c>
      <c r="F3541" s="401"/>
      <c r="G3541" s="401"/>
    </row>
    <row r="3542" spans="1:7" ht="15">
      <c r="A3542" s="664">
        <v>89589</v>
      </c>
      <c r="B3542" s="663" t="s">
        <v>15021</v>
      </c>
      <c r="C3542" s="663" t="s">
        <v>58</v>
      </c>
      <c r="D3542" s="665" t="s">
        <v>16366</v>
      </c>
      <c r="E3542" s="663" t="s">
        <v>145</v>
      </c>
      <c r="F3542" s="401"/>
      <c r="G3542" s="401"/>
    </row>
    <row r="3543" spans="1:7" ht="15">
      <c r="A3543" s="664">
        <v>89590</v>
      </c>
      <c r="B3543" s="663" t="s">
        <v>1903</v>
      </c>
      <c r="C3543" s="663" t="s">
        <v>58</v>
      </c>
      <c r="D3543" s="665" t="s">
        <v>16163</v>
      </c>
      <c r="E3543" s="663" t="s">
        <v>145</v>
      </c>
      <c r="F3543" s="401"/>
      <c r="G3543" s="401"/>
    </row>
    <row r="3544" spans="1:7" ht="15">
      <c r="A3544" s="664">
        <v>89591</v>
      </c>
      <c r="B3544" s="663" t="s">
        <v>1904</v>
      </c>
      <c r="C3544" s="663" t="s">
        <v>58</v>
      </c>
      <c r="D3544" s="665" t="s">
        <v>20443</v>
      </c>
      <c r="E3544" s="663" t="s">
        <v>145</v>
      </c>
      <c r="F3544" s="401"/>
      <c r="G3544" s="401"/>
    </row>
    <row r="3545" spans="1:7" ht="15">
      <c r="A3545" s="664">
        <v>89592</v>
      </c>
      <c r="B3545" s="663" t="s">
        <v>1905</v>
      </c>
      <c r="C3545" s="663" t="s">
        <v>58</v>
      </c>
      <c r="D3545" s="665" t="s">
        <v>20444</v>
      </c>
      <c r="E3545" s="663" t="s">
        <v>145</v>
      </c>
      <c r="F3545" s="401"/>
      <c r="G3545" s="401"/>
    </row>
    <row r="3546" spans="1:7" ht="15">
      <c r="A3546" s="664">
        <v>89593</v>
      </c>
      <c r="B3546" s="663" t="s">
        <v>1906</v>
      </c>
      <c r="C3546" s="663" t="s">
        <v>58</v>
      </c>
      <c r="D3546" s="665" t="s">
        <v>15097</v>
      </c>
      <c r="E3546" s="663" t="s">
        <v>145</v>
      </c>
      <c r="F3546" s="401"/>
      <c r="G3546" s="401"/>
    </row>
    <row r="3547" spans="1:7" ht="15">
      <c r="A3547" s="664">
        <v>89594</v>
      </c>
      <c r="B3547" s="663" t="s">
        <v>1907</v>
      </c>
      <c r="C3547" s="663" t="s">
        <v>58</v>
      </c>
      <c r="D3547" s="665" t="s">
        <v>20445</v>
      </c>
      <c r="E3547" s="663" t="s">
        <v>145</v>
      </c>
      <c r="F3547" s="401"/>
      <c r="G3547" s="401"/>
    </row>
    <row r="3548" spans="1:7" ht="15">
      <c r="A3548" s="664">
        <v>89595</v>
      </c>
      <c r="B3548" s="663" t="s">
        <v>1908</v>
      </c>
      <c r="C3548" s="663" t="s">
        <v>58</v>
      </c>
      <c r="D3548" s="665" t="s">
        <v>20446</v>
      </c>
      <c r="E3548" s="663" t="s">
        <v>145</v>
      </c>
      <c r="F3548" s="401"/>
      <c r="G3548" s="401"/>
    </row>
    <row r="3549" spans="1:7" ht="15">
      <c r="A3549" s="664">
        <v>89596</v>
      </c>
      <c r="B3549" s="663" t="s">
        <v>1909</v>
      </c>
      <c r="C3549" s="663" t="s">
        <v>58</v>
      </c>
      <c r="D3549" s="665" t="s">
        <v>4953</v>
      </c>
      <c r="E3549" s="663" t="s">
        <v>145</v>
      </c>
      <c r="F3549" s="401"/>
      <c r="G3549" s="401"/>
    </row>
    <row r="3550" spans="1:7" ht="15">
      <c r="A3550" s="664">
        <v>89597</v>
      </c>
      <c r="B3550" s="663" t="s">
        <v>1910</v>
      </c>
      <c r="C3550" s="663" t="s">
        <v>58</v>
      </c>
      <c r="D3550" s="665" t="s">
        <v>14827</v>
      </c>
      <c r="E3550" s="663" t="s">
        <v>145</v>
      </c>
      <c r="F3550" s="401"/>
      <c r="G3550" s="401"/>
    </row>
    <row r="3551" spans="1:7" ht="15">
      <c r="A3551" s="664">
        <v>89598</v>
      </c>
      <c r="B3551" s="663" t="s">
        <v>1911</v>
      </c>
      <c r="C3551" s="663" t="s">
        <v>58</v>
      </c>
      <c r="D3551" s="665" t="s">
        <v>13969</v>
      </c>
      <c r="E3551" s="663" t="s">
        <v>145</v>
      </c>
      <c r="F3551" s="401"/>
      <c r="G3551" s="401"/>
    </row>
    <row r="3552" spans="1:7" ht="15">
      <c r="A3552" s="664">
        <v>89599</v>
      </c>
      <c r="B3552" s="663" t="s">
        <v>1912</v>
      </c>
      <c r="C3552" s="663" t="s">
        <v>58</v>
      </c>
      <c r="D3552" s="665" t="s">
        <v>13806</v>
      </c>
      <c r="E3552" s="663" t="s">
        <v>145</v>
      </c>
      <c r="F3552" s="401"/>
      <c r="G3552" s="401"/>
    </row>
    <row r="3553" spans="1:7" ht="15">
      <c r="A3553" s="664">
        <v>89600</v>
      </c>
      <c r="B3553" s="663" t="s">
        <v>1913</v>
      </c>
      <c r="C3553" s="663" t="s">
        <v>58</v>
      </c>
      <c r="D3553" s="665" t="s">
        <v>20447</v>
      </c>
      <c r="E3553" s="663" t="s">
        <v>145</v>
      </c>
      <c r="F3553" s="401"/>
      <c r="G3553" s="401"/>
    </row>
    <row r="3554" spans="1:7" ht="15">
      <c r="A3554" s="664">
        <v>89605</v>
      </c>
      <c r="B3554" s="663" t="s">
        <v>177</v>
      </c>
      <c r="C3554" s="663" t="s">
        <v>58</v>
      </c>
      <c r="D3554" s="665" t="s">
        <v>14996</v>
      </c>
      <c r="E3554" s="663" t="s">
        <v>145</v>
      </c>
      <c r="F3554" s="401"/>
      <c r="G3554" s="401"/>
    </row>
    <row r="3555" spans="1:7" ht="15">
      <c r="A3555" s="664">
        <v>89609</v>
      </c>
      <c r="B3555" s="663" t="s">
        <v>1914</v>
      </c>
      <c r="C3555" s="663" t="s">
        <v>58</v>
      </c>
      <c r="D3555" s="665" t="s">
        <v>20448</v>
      </c>
      <c r="E3555" s="663" t="s">
        <v>145</v>
      </c>
      <c r="F3555" s="401"/>
      <c r="G3555" s="401"/>
    </row>
    <row r="3556" spans="1:7" ht="15">
      <c r="A3556" s="664">
        <v>89610</v>
      </c>
      <c r="B3556" s="663" t="s">
        <v>1915</v>
      </c>
      <c r="C3556" s="663" t="s">
        <v>58</v>
      </c>
      <c r="D3556" s="665" t="s">
        <v>12683</v>
      </c>
      <c r="E3556" s="663" t="s">
        <v>145</v>
      </c>
      <c r="F3556" s="401"/>
      <c r="G3556" s="401"/>
    </row>
    <row r="3557" spans="1:7" ht="15">
      <c r="A3557" s="664">
        <v>89611</v>
      </c>
      <c r="B3557" s="663" t="s">
        <v>1916</v>
      </c>
      <c r="C3557" s="663" t="s">
        <v>58</v>
      </c>
      <c r="D3557" s="665" t="s">
        <v>15305</v>
      </c>
      <c r="E3557" s="663" t="s">
        <v>145</v>
      </c>
      <c r="F3557" s="401"/>
      <c r="G3557" s="401"/>
    </row>
    <row r="3558" spans="1:7" ht="15">
      <c r="A3558" s="664">
        <v>89612</v>
      </c>
      <c r="B3558" s="663" t="s">
        <v>1917</v>
      </c>
      <c r="C3558" s="663" t="s">
        <v>58</v>
      </c>
      <c r="D3558" s="665" t="s">
        <v>20449</v>
      </c>
      <c r="E3558" s="663" t="s">
        <v>145</v>
      </c>
      <c r="F3558" s="401"/>
      <c r="G3558" s="401"/>
    </row>
    <row r="3559" spans="1:7" ht="15">
      <c r="A3559" s="664">
        <v>89613</v>
      </c>
      <c r="B3559" s="663" t="s">
        <v>1918</v>
      </c>
      <c r="C3559" s="663" t="s">
        <v>58</v>
      </c>
      <c r="D3559" s="665" t="s">
        <v>14136</v>
      </c>
      <c r="E3559" s="663" t="s">
        <v>145</v>
      </c>
      <c r="F3559" s="401"/>
      <c r="G3559" s="401"/>
    </row>
    <row r="3560" spans="1:7" ht="15">
      <c r="A3560" s="664">
        <v>89614</v>
      </c>
      <c r="B3560" s="663" t="s">
        <v>1919</v>
      </c>
      <c r="C3560" s="663" t="s">
        <v>58</v>
      </c>
      <c r="D3560" s="665" t="s">
        <v>20450</v>
      </c>
      <c r="E3560" s="663" t="s">
        <v>145</v>
      </c>
      <c r="F3560" s="401"/>
      <c r="G3560" s="401"/>
    </row>
    <row r="3561" spans="1:7" ht="15">
      <c r="A3561" s="664">
        <v>89615</v>
      </c>
      <c r="B3561" s="663" t="s">
        <v>1920</v>
      </c>
      <c r="C3561" s="663" t="s">
        <v>58</v>
      </c>
      <c r="D3561" s="665" t="s">
        <v>20451</v>
      </c>
      <c r="E3561" s="663" t="s">
        <v>145</v>
      </c>
      <c r="F3561" s="401"/>
      <c r="G3561" s="401"/>
    </row>
    <row r="3562" spans="1:7" ht="15">
      <c r="A3562" s="664">
        <v>89616</v>
      </c>
      <c r="B3562" s="663" t="s">
        <v>1921</v>
      </c>
      <c r="C3562" s="663" t="s">
        <v>58</v>
      </c>
      <c r="D3562" s="665" t="s">
        <v>20452</v>
      </c>
      <c r="E3562" s="663" t="s">
        <v>145</v>
      </c>
      <c r="F3562" s="401"/>
      <c r="G3562" s="401"/>
    </row>
    <row r="3563" spans="1:7" ht="15">
      <c r="A3563" s="664">
        <v>89617</v>
      </c>
      <c r="B3563" s="663" t="s">
        <v>1922</v>
      </c>
      <c r="C3563" s="663" t="s">
        <v>58</v>
      </c>
      <c r="D3563" s="665" t="s">
        <v>4157</v>
      </c>
      <c r="E3563" s="663" t="s">
        <v>145</v>
      </c>
      <c r="F3563" s="401"/>
      <c r="G3563" s="401"/>
    </row>
    <row r="3564" spans="1:7" ht="15">
      <c r="A3564" s="664">
        <v>89618</v>
      </c>
      <c r="B3564" s="663" t="s">
        <v>1923</v>
      </c>
      <c r="C3564" s="663" t="s">
        <v>58</v>
      </c>
      <c r="D3564" s="665" t="s">
        <v>16141</v>
      </c>
      <c r="E3564" s="663" t="s">
        <v>145</v>
      </c>
      <c r="F3564" s="401"/>
      <c r="G3564" s="401"/>
    </row>
    <row r="3565" spans="1:7" ht="15">
      <c r="A3565" s="664">
        <v>89619</v>
      </c>
      <c r="B3565" s="663" t="s">
        <v>1924</v>
      </c>
      <c r="C3565" s="663" t="s">
        <v>58</v>
      </c>
      <c r="D3565" s="665" t="s">
        <v>20453</v>
      </c>
      <c r="E3565" s="663" t="s">
        <v>145</v>
      </c>
      <c r="F3565" s="401"/>
      <c r="G3565" s="401"/>
    </row>
    <row r="3566" spans="1:7" ht="15">
      <c r="A3566" s="664">
        <v>89620</v>
      </c>
      <c r="B3566" s="663" t="s">
        <v>1925</v>
      </c>
      <c r="C3566" s="663" t="s">
        <v>58</v>
      </c>
      <c r="D3566" s="665" t="s">
        <v>14994</v>
      </c>
      <c r="E3566" s="663" t="s">
        <v>145</v>
      </c>
      <c r="F3566" s="401"/>
      <c r="G3566" s="401"/>
    </row>
    <row r="3567" spans="1:7" ht="15">
      <c r="A3567" s="664">
        <v>89621</v>
      </c>
      <c r="B3567" s="663" t="s">
        <v>1926</v>
      </c>
      <c r="C3567" s="663" t="s">
        <v>58</v>
      </c>
      <c r="D3567" s="665" t="s">
        <v>18586</v>
      </c>
      <c r="E3567" s="663" t="s">
        <v>145</v>
      </c>
      <c r="F3567" s="401"/>
      <c r="G3567" s="401"/>
    </row>
    <row r="3568" spans="1:7" ht="15">
      <c r="A3568" s="664">
        <v>89622</v>
      </c>
      <c r="B3568" s="663" t="s">
        <v>1927</v>
      </c>
      <c r="C3568" s="663" t="s">
        <v>58</v>
      </c>
      <c r="D3568" s="665" t="s">
        <v>13240</v>
      </c>
      <c r="E3568" s="663" t="s">
        <v>145</v>
      </c>
      <c r="F3568" s="401"/>
      <c r="G3568" s="401"/>
    </row>
    <row r="3569" spans="1:7" ht="15">
      <c r="A3569" s="664">
        <v>89623</v>
      </c>
      <c r="B3569" s="663" t="s">
        <v>170</v>
      </c>
      <c r="C3569" s="663" t="s">
        <v>58</v>
      </c>
      <c r="D3569" s="665" t="s">
        <v>14664</v>
      </c>
      <c r="E3569" s="663" t="s">
        <v>145</v>
      </c>
      <c r="F3569" s="401"/>
      <c r="G3569" s="401"/>
    </row>
    <row r="3570" spans="1:7" ht="15">
      <c r="A3570" s="664">
        <v>89624</v>
      </c>
      <c r="B3570" s="663" t="s">
        <v>1928</v>
      </c>
      <c r="C3570" s="663" t="s">
        <v>58</v>
      </c>
      <c r="D3570" s="665" t="s">
        <v>13985</v>
      </c>
      <c r="E3570" s="663" t="s">
        <v>145</v>
      </c>
      <c r="F3570" s="401"/>
      <c r="G3570" s="401"/>
    </row>
    <row r="3571" spans="1:7" ht="15">
      <c r="A3571" s="664">
        <v>89625</v>
      </c>
      <c r="B3571" s="663" t="s">
        <v>171</v>
      </c>
      <c r="C3571" s="663" t="s">
        <v>58</v>
      </c>
      <c r="D3571" s="665" t="s">
        <v>13817</v>
      </c>
      <c r="E3571" s="663" t="s">
        <v>145</v>
      </c>
      <c r="F3571" s="401"/>
      <c r="G3571" s="401"/>
    </row>
    <row r="3572" spans="1:7" ht="15">
      <c r="A3572" s="664">
        <v>89626</v>
      </c>
      <c r="B3572" s="663" t="s">
        <v>1929</v>
      </c>
      <c r="C3572" s="663" t="s">
        <v>58</v>
      </c>
      <c r="D3572" s="665" t="s">
        <v>12720</v>
      </c>
      <c r="E3572" s="663" t="s">
        <v>145</v>
      </c>
      <c r="F3572" s="401"/>
      <c r="G3572" s="401"/>
    </row>
    <row r="3573" spans="1:7" ht="15">
      <c r="A3573" s="664">
        <v>89627</v>
      </c>
      <c r="B3573" s="663" t="s">
        <v>1930</v>
      </c>
      <c r="C3573" s="663" t="s">
        <v>58</v>
      </c>
      <c r="D3573" s="665" t="s">
        <v>15808</v>
      </c>
      <c r="E3573" s="663" t="s">
        <v>145</v>
      </c>
      <c r="F3573" s="401"/>
      <c r="G3573" s="401"/>
    </row>
    <row r="3574" spans="1:7" ht="15">
      <c r="A3574" s="664">
        <v>89628</v>
      </c>
      <c r="B3574" s="663" t="s">
        <v>172</v>
      </c>
      <c r="C3574" s="663" t="s">
        <v>58</v>
      </c>
      <c r="D3574" s="665" t="s">
        <v>14839</v>
      </c>
      <c r="E3574" s="663" t="s">
        <v>145</v>
      </c>
      <c r="F3574" s="401"/>
      <c r="G3574" s="401"/>
    </row>
    <row r="3575" spans="1:7" ht="15">
      <c r="A3575" s="664">
        <v>89629</v>
      </c>
      <c r="B3575" s="663" t="s">
        <v>173</v>
      </c>
      <c r="C3575" s="663" t="s">
        <v>58</v>
      </c>
      <c r="D3575" s="665" t="s">
        <v>20454</v>
      </c>
      <c r="E3575" s="663" t="s">
        <v>145</v>
      </c>
      <c r="F3575" s="401"/>
      <c r="G3575" s="401"/>
    </row>
    <row r="3576" spans="1:7" ht="15">
      <c r="A3576" s="664">
        <v>89630</v>
      </c>
      <c r="B3576" s="663" t="s">
        <v>1931</v>
      </c>
      <c r="C3576" s="663" t="s">
        <v>58</v>
      </c>
      <c r="D3576" s="665" t="s">
        <v>20455</v>
      </c>
      <c r="E3576" s="663" t="s">
        <v>145</v>
      </c>
      <c r="F3576" s="401"/>
      <c r="G3576" s="401"/>
    </row>
    <row r="3577" spans="1:7" ht="15">
      <c r="A3577" s="664">
        <v>89631</v>
      </c>
      <c r="B3577" s="663" t="s">
        <v>1932</v>
      </c>
      <c r="C3577" s="663" t="s">
        <v>58</v>
      </c>
      <c r="D3577" s="665" t="s">
        <v>20456</v>
      </c>
      <c r="E3577" s="663" t="s">
        <v>145</v>
      </c>
      <c r="F3577" s="401"/>
      <c r="G3577" s="401"/>
    </row>
    <row r="3578" spans="1:7" ht="15">
      <c r="A3578" s="664">
        <v>89632</v>
      </c>
      <c r="B3578" s="663" t="s">
        <v>1933</v>
      </c>
      <c r="C3578" s="663" t="s">
        <v>58</v>
      </c>
      <c r="D3578" s="665" t="s">
        <v>20457</v>
      </c>
      <c r="E3578" s="663" t="s">
        <v>145</v>
      </c>
      <c r="F3578" s="401"/>
      <c r="G3578" s="401"/>
    </row>
    <row r="3579" spans="1:7" ht="15">
      <c r="A3579" s="664">
        <v>89637</v>
      </c>
      <c r="B3579" s="663" t="s">
        <v>1934</v>
      </c>
      <c r="C3579" s="663" t="s">
        <v>58</v>
      </c>
      <c r="D3579" s="665" t="s">
        <v>8956</v>
      </c>
      <c r="E3579" s="663" t="s">
        <v>145</v>
      </c>
      <c r="F3579" s="401"/>
      <c r="G3579" s="401"/>
    </row>
    <row r="3580" spans="1:7" ht="15">
      <c r="A3580" s="664">
        <v>89638</v>
      </c>
      <c r="B3580" s="663" t="s">
        <v>1935</v>
      </c>
      <c r="C3580" s="663" t="s">
        <v>58</v>
      </c>
      <c r="D3580" s="665" t="s">
        <v>5561</v>
      </c>
      <c r="E3580" s="663" t="s">
        <v>145</v>
      </c>
      <c r="F3580" s="401"/>
      <c r="G3580" s="401"/>
    </row>
    <row r="3581" spans="1:7" ht="15">
      <c r="A3581" s="664">
        <v>89639</v>
      </c>
      <c r="B3581" s="663" t="s">
        <v>1936</v>
      </c>
      <c r="C3581" s="663" t="s">
        <v>58</v>
      </c>
      <c r="D3581" s="665" t="s">
        <v>13090</v>
      </c>
      <c r="E3581" s="663" t="s">
        <v>145</v>
      </c>
      <c r="F3581" s="401"/>
      <c r="G3581" s="401"/>
    </row>
    <row r="3582" spans="1:7" ht="15">
      <c r="A3582" s="664">
        <v>89640</v>
      </c>
      <c r="B3582" s="663" t="s">
        <v>9461</v>
      </c>
      <c r="C3582" s="663" t="s">
        <v>58</v>
      </c>
      <c r="D3582" s="665" t="s">
        <v>9160</v>
      </c>
      <c r="E3582" s="663" t="s">
        <v>145</v>
      </c>
      <c r="F3582" s="401"/>
      <c r="G3582" s="401"/>
    </row>
    <row r="3583" spans="1:7" ht="15">
      <c r="A3583" s="664">
        <v>89641</v>
      </c>
      <c r="B3583" s="663" t="s">
        <v>1937</v>
      </c>
      <c r="C3583" s="663" t="s">
        <v>58</v>
      </c>
      <c r="D3583" s="665" t="s">
        <v>14678</v>
      </c>
      <c r="E3583" s="663" t="s">
        <v>145</v>
      </c>
      <c r="F3583" s="401"/>
      <c r="G3583" s="401"/>
    </row>
    <row r="3584" spans="1:7" ht="15">
      <c r="A3584" s="664">
        <v>89642</v>
      </c>
      <c r="B3584" s="663" t="s">
        <v>1938</v>
      </c>
      <c r="C3584" s="663" t="s">
        <v>58</v>
      </c>
      <c r="D3584" s="665" t="s">
        <v>14192</v>
      </c>
      <c r="E3584" s="663" t="s">
        <v>145</v>
      </c>
      <c r="F3584" s="401"/>
      <c r="G3584" s="401"/>
    </row>
    <row r="3585" spans="1:7" ht="15">
      <c r="A3585" s="664">
        <v>89643</v>
      </c>
      <c r="B3585" s="663" t="s">
        <v>1939</v>
      </c>
      <c r="C3585" s="663" t="s">
        <v>58</v>
      </c>
      <c r="D3585" s="665" t="s">
        <v>19731</v>
      </c>
      <c r="E3585" s="663" t="s">
        <v>145</v>
      </c>
      <c r="F3585" s="401"/>
      <c r="G3585" s="401"/>
    </row>
    <row r="3586" spans="1:7" ht="15">
      <c r="A3586" s="664">
        <v>89644</v>
      </c>
      <c r="B3586" s="663" t="s">
        <v>9462</v>
      </c>
      <c r="C3586" s="663" t="s">
        <v>58</v>
      </c>
      <c r="D3586" s="665" t="s">
        <v>20458</v>
      </c>
      <c r="E3586" s="663" t="s">
        <v>145</v>
      </c>
      <c r="F3586" s="401"/>
      <c r="G3586" s="401"/>
    </row>
    <row r="3587" spans="1:7" ht="15">
      <c r="A3587" s="664">
        <v>89645</v>
      </c>
      <c r="B3587" s="663" t="s">
        <v>1940</v>
      </c>
      <c r="C3587" s="663" t="s">
        <v>58</v>
      </c>
      <c r="D3587" s="665" t="s">
        <v>14797</v>
      </c>
      <c r="E3587" s="663" t="s">
        <v>145</v>
      </c>
      <c r="F3587" s="401"/>
      <c r="G3587" s="401"/>
    </row>
    <row r="3588" spans="1:7" ht="15">
      <c r="A3588" s="664">
        <v>89646</v>
      </c>
      <c r="B3588" s="663" t="s">
        <v>1941</v>
      </c>
      <c r="C3588" s="663" t="s">
        <v>58</v>
      </c>
      <c r="D3588" s="665" t="s">
        <v>9168</v>
      </c>
      <c r="E3588" s="663" t="s">
        <v>145</v>
      </c>
      <c r="F3588" s="401"/>
      <c r="G3588" s="401"/>
    </row>
    <row r="3589" spans="1:7" ht="15">
      <c r="A3589" s="664">
        <v>89647</v>
      </c>
      <c r="B3589" s="663" t="s">
        <v>1942</v>
      </c>
      <c r="C3589" s="663" t="s">
        <v>58</v>
      </c>
      <c r="D3589" s="665" t="s">
        <v>14959</v>
      </c>
      <c r="E3589" s="663" t="s">
        <v>145</v>
      </c>
      <c r="F3589" s="401"/>
      <c r="G3589" s="401"/>
    </row>
    <row r="3590" spans="1:7" ht="15">
      <c r="A3590" s="664">
        <v>89648</v>
      </c>
      <c r="B3590" s="663" t="s">
        <v>1943</v>
      </c>
      <c r="C3590" s="663" t="s">
        <v>58</v>
      </c>
      <c r="D3590" s="665" t="s">
        <v>18909</v>
      </c>
      <c r="E3590" s="663" t="s">
        <v>145</v>
      </c>
      <c r="F3590" s="401"/>
      <c r="G3590" s="401"/>
    </row>
    <row r="3591" spans="1:7" ht="15">
      <c r="A3591" s="664">
        <v>89649</v>
      </c>
      <c r="B3591" s="663" t="s">
        <v>1944</v>
      </c>
      <c r="C3591" s="663" t="s">
        <v>58</v>
      </c>
      <c r="D3591" s="665" t="s">
        <v>18486</v>
      </c>
      <c r="E3591" s="663" t="s">
        <v>145</v>
      </c>
      <c r="F3591" s="401"/>
      <c r="G3591" s="401"/>
    </row>
    <row r="3592" spans="1:7" ht="15">
      <c r="A3592" s="664">
        <v>89650</v>
      </c>
      <c r="B3592" s="663" t="s">
        <v>1945</v>
      </c>
      <c r="C3592" s="663" t="s">
        <v>58</v>
      </c>
      <c r="D3592" s="665" t="s">
        <v>18486</v>
      </c>
      <c r="E3592" s="663" t="s">
        <v>145</v>
      </c>
      <c r="F3592" s="401"/>
      <c r="G3592" s="401"/>
    </row>
    <row r="3593" spans="1:7" ht="15">
      <c r="A3593" s="664">
        <v>89651</v>
      </c>
      <c r="B3593" s="663" t="s">
        <v>1946</v>
      </c>
      <c r="C3593" s="663" t="s">
        <v>58</v>
      </c>
      <c r="D3593" s="665" t="s">
        <v>12945</v>
      </c>
      <c r="E3593" s="663" t="s">
        <v>145</v>
      </c>
      <c r="F3593" s="401"/>
      <c r="G3593" s="401"/>
    </row>
    <row r="3594" spans="1:7" ht="15">
      <c r="A3594" s="664">
        <v>89652</v>
      </c>
      <c r="B3594" s="663" t="s">
        <v>1947</v>
      </c>
      <c r="C3594" s="663" t="s">
        <v>58</v>
      </c>
      <c r="D3594" s="665" t="s">
        <v>14681</v>
      </c>
      <c r="E3594" s="663" t="s">
        <v>145</v>
      </c>
      <c r="F3594" s="401"/>
      <c r="G3594" s="401"/>
    </row>
    <row r="3595" spans="1:7" ht="15">
      <c r="A3595" s="664">
        <v>89653</v>
      </c>
      <c r="B3595" s="663" t="s">
        <v>1948</v>
      </c>
      <c r="C3595" s="663" t="s">
        <v>58</v>
      </c>
      <c r="D3595" s="665" t="s">
        <v>7130</v>
      </c>
      <c r="E3595" s="663" t="s">
        <v>145</v>
      </c>
      <c r="F3595" s="401"/>
      <c r="G3595" s="401"/>
    </row>
    <row r="3596" spans="1:7" ht="15">
      <c r="A3596" s="664">
        <v>89654</v>
      </c>
      <c r="B3596" s="663" t="s">
        <v>1949</v>
      </c>
      <c r="C3596" s="663" t="s">
        <v>58</v>
      </c>
      <c r="D3596" s="665" t="s">
        <v>19736</v>
      </c>
      <c r="E3596" s="663" t="s">
        <v>145</v>
      </c>
      <c r="F3596" s="401"/>
      <c r="G3596" s="401"/>
    </row>
    <row r="3597" spans="1:7" ht="15">
      <c r="A3597" s="664">
        <v>89655</v>
      </c>
      <c r="B3597" s="663" t="s">
        <v>1950</v>
      </c>
      <c r="C3597" s="663" t="s">
        <v>58</v>
      </c>
      <c r="D3597" s="665" t="s">
        <v>17142</v>
      </c>
      <c r="E3597" s="663" t="s">
        <v>145</v>
      </c>
      <c r="F3597" s="401"/>
      <c r="G3597" s="401"/>
    </row>
    <row r="3598" spans="1:7" ht="15">
      <c r="A3598" s="664">
        <v>89656</v>
      </c>
      <c r="B3598" s="663" t="s">
        <v>1951</v>
      </c>
      <c r="C3598" s="663" t="s">
        <v>58</v>
      </c>
      <c r="D3598" s="665" t="s">
        <v>7257</v>
      </c>
      <c r="E3598" s="663" t="s">
        <v>145</v>
      </c>
      <c r="F3598" s="401"/>
      <c r="G3598" s="401"/>
    </row>
    <row r="3599" spans="1:7" ht="15">
      <c r="A3599" s="664">
        <v>89657</v>
      </c>
      <c r="B3599" s="663" t="s">
        <v>1952</v>
      </c>
      <c r="C3599" s="663" t="s">
        <v>58</v>
      </c>
      <c r="D3599" s="665" t="s">
        <v>5036</v>
      </c>
      <c r="E3599" s="663" t="s">
        <v>145</v>
      </c>
      <c r="F3599" s="401"/>
      <c r="G3599" s="401"/>
    </row>
    <row r="3600" spans="1:7" ht="15">
      <c r="A3600" s="664">
        <v>89658</v>
      </c>
      <c r="B3600" s="663" t="s">
        <v>1953</v>
      </c>
      <c r="C3600" s="663" t="s">
        <v>58</v>
      </c>
      <c r="D3600" s="665" t="s">
        <v>12406</v>
      </c>
      <c r="E3600" s="663" t="s">
        <v>145</v>
      </c>
      <c r="F3600" s="401"/>
      <c r="G3600" s="401"/>
    </row>
    <row r="3601" spans="1:7" ht="15">
      <c r="A3601" s="664">
        <v>89659</v>
      </c>
      <c r="B3601" s="663" t="s">
        <v>1954</v>
      </c>
      <c r="C3601" s="663" t="s">
        <v>58</v>
      </c>
      <c r="D3601" s="665" t="s">
        <v>15359</v>
      </c>
      <c r="E3601" s="663" t="s">
        <v>145</v>
      </c>
      <c r="F3601" s="401"/>
      <c r="G3601" s="401"/>
    </row>
    <row r="3602" spans="1:7" ht="15">
      <c r="A3602" s="664">
        <v>89660</v>
      </c>
      <c r="B3602" s="663" t="s">
        <v>1955</v>
      </c>
      <c r="C3602" s="663" t="s">
        <v>58</v>
      </c>
      <c r="D3602" s="665" t="s">
        <v>12713</v>
      </c>
      <c r="E3602" s="663" t="s">
        <v>145</v>
      </c>
      <c r="F3602" s="401"/>
      <c r="G3602" s="401"/>
    </row>
    <row r="3603" spans="1:7" ht="15">
      <c r="A3603" s="664">
        <v>89661</v>
      </c>
      <c r="B3603" s="663" t="s">
        <v>1956</v>
      </c>
      <c r="C3603" s="663" t="s">
        <v>58</v>
      </c>
      <c r="D3603" s="665" t="s">
        <v>20459</v>
      </c>
      <c r="E3603" s="663" t="s">
        <v>145</v>
      </c>
      <c r="F3603" s="401"/>
      <c r="G3603" s="401"/>
    </row>
    <row r="3604" spans="1:7" ht="15">
      <c r="A3604" s="664">
        <v>89662</v>
      </c>
      <c r="B3604" s="663" t="s">
        <v>1957</v>
      </c>
      <c r="C3604" s="663" t="s">
        <v>58</v>
      </c>
      <c r="D3604" s="665" t="s">
        <v>18725</v>
      </c>
      <c r="E3604" s="663" t="s">
        <v>145</v>
      </c>
      <c r="F3604" s="401"/>
      <c r="G3604" s="401"/>
    </row>
    <row r="3605" spans="1:7" ht="15">
      <c r="A3605" s="664">
        <v>89663</v>
      </c>
      <c r="B3605" s="663" t="s">
        <v>1958</v>
      </c>
      <c r="C3605" s="663" t="s">
        <v>58</v>
      </c>
      <c r="D3605" s="665" t="s">
        <v>4244</v>
      </c>
      <c r="E3605" s="663" t="s">
        <v>145</v>
      </c>
      <c r="F3605" s="401"/>
      <c r="G3605" s="401"/>
    </row>
    <row r="3606" spans="1:7" ht="15">
      <c r="A3606" s="664">
        <v>89664</v>
      </c>
      <c r="B3606" s="663" t="s">
        <v>1959</v>
      </c>
      <c r="C3606" s="663" t="s">
        <v>58</v>
      </c>
      <c r="D3606" s="665" t="s">
        <v>15359</v>
      </c>
      <c r="E3606" s="663" t="s">
        <v>145</v>
      </c>
      <c r="F3606" s="401"/>
      <c r="G3606" s="401"/>
    </row>
    <row r="3607" spans="1:7" ht="15">
      <c r="A3607" s="664">
        <v>89665</v>
      </c>
      <c r="B3607" s="663" t="s">
        <v>1960</v>
      </c>
      <c r="C3607" s="663" t="s">
        <v>58</v>
      </c>
      <c r="D3607" s="665" t="s">
        <v>17054</v>
      </c>
      <c r="E3607" s="663" t="s">
        <v>145</v>
      </c>
      <c r="F3607" s="401"/>
      <c r="G3607" s="401"/>
    </row>
    <row r="3608" spans="1:7" ht="15">
      <c r="A3608" s="664">
        <v>89666</v>
      </c>
      <c r="B3608" s="663" t="s">
        <v>1961</v>
      </c>
      <c r="C3608" s="663" t="s">
        <v>58</v>
      </c>
      <c r="D3608" s="665" t="s">
        <v>15894</v>
      </c>
      <c r="E3608" s="663" t="s">
        <v>145</v>
      </c>
      <c r="F3608" s="401"/>
      <c r="G3608" s="401"/>
    </row>
    <row r="3609" spans="1:7" ht="15">
      <c r="A3609" s="664">
        <v>89667</v>
      </c>
      <c r="B3609" s="663" t="s">
        <v>1962</v>
      </c>
      <c r="C3609" s="663" t="s">
        <v>58</v>
      </c>
      <c r="D3609" s="665" t="s">
        <v>20460</v>
      </c>
      <c r="E3609" s="663" t="s">
        <v>145</v>
      </c>
      <c r="F3609" s="401"/>
      <c r="G3609" s="401"/>
    </row>
    <row r="3610" spans="1:7" ht="15">
      <c r="A3610" s="664">
        <v>89668</v>
      </c>
      <c r="B3610" s="663" t="s">
        <v>1963</v>
      </c>
      <c r="C3610" s="663" t="s">
        <v>58</v>
      </c>
      <c r="D3610" s="665" t="s">
        <v>20461</v>
      </c>
      <c r="E3610" s="663" t="s">
        <v>145</v>
      </c>
      <c r="F3610" s="401"/>
      <c r="G3610" s="401"/>
    </row>
    <row r="3611" spans="1:7" ht="15">
      <c r="A3611" s="664">
        <v>89669</v>
      </c>
      <c r="B3611" s="663" t="s">
        <v>1964</v>
      </c>
      <c r="C3611" s="663" t="s">
        <v>58</v>
      </c>
      <c r="D3611" s="665" t="s">
        <v>20015</v>
      </c>
      <c r="E3611" s="663" t="s">
        <v>145</v>
      </c>
      <c r="F3611" s="401"/>
      <c r="G3611" s="401"/>
    </row>
    <row r="3612" spans="1:7" ht="15">
      <c r="A3612" s="664">
        <v>89670</v>
      </c>
      <c r="B3612" s="663" t="s">
        <v>1965</v>
      </c>
      <c r="C3612" s="663" t="s">
        <v>58</v>
      </c>
      <c r="D3612" s="665" t="s">
        <v>5441</v>
      </c>
      <c r="E3612" s="663" t="s">
        <v>145</v>
      </c>
      <c r="F3612" s="401"/>
      <c r="G3612" s="401"/>
    </row>
    <row r="3613" spans="1:7" ht="15">
      <c r="A3613" s="664">
        <v>89671</v>
      </c>
      <c r="B3613" s="663" t="s">
        <v>1966</v>
      </c>
      <c r="C3613" s="663" t="s">
        <v>58</v>
      </c>
      <c r="D3613" s="665" t="s">
        <v>15147</v>
      </c>
      <c r="E3613" s="663" t="s">
        <v>145</v>
      </c>
      <c r="F3613" s="401"/>
      <c r="G3613" s="401"/>
    </row>
    <row r="3614" spans="1:7" ht="15">
      <c r="A3614" s="664">
        <v>89672</v>
      </c>
      <c r="B3614" s="663" t="s">
        <v>1967</v>
      </c>
      <c r="C3614" s="663" t="s">
        <v>58</v>
      </c>
      <c r="D3614" s="665" t="s">
        <v>12943</v>
      </c>
      <c r="E3614" s="663" t="s">
        <v>145</v>
      </c>
      <c r="F3614" s="401"/>
      <c r="G3614" s="401"/>
    </row>
    <row r="3615" spans="1:7" ht="15">
      <c r="A3615" s="664">
        <v>89673</v>
      </c>
      <c r="B3615" s="663" t="s">
        <v>1968</v>
      </c>
      <c r="C3615" s="663" t="s">
        <v>58</v>
      </c>
      <c r="D3615" s="665" t="s">
        <v>18370</v>
      </c>
      <c r="E3615" s="663" t="s">
        <v>145</v>
      </c>
      <c r="F3615" s="401"/>
      <c r="G3615" s="401"/>
    </row>
    <row r="3616" spans="1:7" ht="15">
      <c r="A3616" s="664">
        <v>89674</v>
      </c>
      <c r="B3616" s="663" t="s">
        <v>1969</v>
      </c>
      <c r="C3616" s="663" t="s">
        <v>58</v>
      </c>
      <c r="D3616" s="665" t="s">
        <v>17732</v>
      </c>
      <c r="E3616" s="663" t="s">
        <v>145</v>
      </c>
      <c r="F3616" s="401"/>
      <c r="G3616" s="401"/>
    </row>
    <row r="3617" spans="1:7" ht="15">
      <c r="A3617" s="664">
        <v>89675</v>
      </c>
      <c r="B3617" s="663" t="s">
        <v>1970</v>
      </c>
      <c r="C3617" s="663" t="s">
        <v>58</v>
      </c>
      <c r="D3617" s="665" t="s">
        <v>20462</v>
      </c>
      <c r="E3617" s="663" t="s">
        <v>145</v>
      </c>
      <c r="F3617" s="401"/>
      <c r="G3617" s="401"/>
    </row>
    <row r="3618" spans="1:7" ht="15">
      <c r="A3618" s="664">
        <v>89676</v>
      </c>
      <c r="B3618" s="663" t="s">
        <v>1971</v>
      </c>
      <c r="C3618" s="663" t="s">
        <v>58</v>
      </c>
      <c r="D3618" s="665" t="s">
        <v>20463</v>
      </c>
      <c r="E3618" s="663" t="s">
        <v>145</v>
      </c>
      <c r="F3618" s="401"/>
      <c r="G3618" s="401"/>
    </row>
    <row r="3619" spans="1:7" ht="15">
      <c r="A3619" s="664">
        <v>89677</v>
      </c>
      <c r="B3619" s="663" t="s">
        <v>1972</v>
      </c>
      <c r="C3619" s="663" t="s">
        <v>58</v>
      </c>
      <c r="D3619" s="665" t="s">
        <v>20464</v>
      </c>
      <c r="E3619" s="663" t="s">
        <v>145</v>
      </c>
      <c r="F3619" s="401"/>
      <c r="G3619" s="401"/>
    </row>
    <row r="3620" spans="1:7" ht="15">
      <c r="A3620" s="664">
        <v>89678</v>
      </c>
      <c r="B3620" s="663" t="s">
        <v>1973</v>
      </c>
      <c r="C3620" s="663" t="s">
        <v>58</v>
      </c>
      <c r="D3620" s="665" t="s">
        <v>12838</v>
      </c>
      <c r="E3620" s="663" t="s">
        <v>145</v>
      </c>
      <c r="F3620" s="401"/>
      <c r="G3620" s="401"/>
    </row>
    <row r="3621" spans="1:7" ht="15">
      <c r="A3621" s="664">
        <v>89679</v>
      </c>
      <c r="B3621" s="663" t="s">
        <v>1974</v>
      </c>
      <c r="C3621" s="663" t="s">
        <v>58</v>
      </c>
      <c r="D3621" s="665" t="s">
        <v>20465</v>
      </c>
      <c r="E3621" s="663" t="s">
        <v>145</v>
      </c>
      <c r="F3621" s="401"/>
      <c r="G3621" s="401"/>
    </row>
    <row r="3622" spans="1:7" ht="15">
      <c r="A3622" s="664">
        <v>89680</v>
      </c>
      <c r="B3622" s="663" t="s">
        <v>1975</v>
      </c>
      <c r="C3622" s="663" t="s">
        <v>58</v>
      </c>
      <c r="D3622" s="665" t="s">
        <v>13186</v>
      </c>
      <c r="E3622" s="663" t="s">
        <v>145</v>
      </c>
      <c r="F3622" s="401"/>
      <c r="G3622" s="401"/>
    </row>
    <row r="3623" spans="1:7" ht="15">
      <c r="A3623" s="664">
        <v>89681</v>
      </c>
      <c r="B3623" s="663" t="s">
        <v>1976</v>
      </c>
      <c r="C3623" s="663" t="s">
        <v>58</v>
      </c>
      <c r="D3623" s="665" t="s">
        <v>20466</v>
      </c>
      <c r="E3623" s="663" t="s">
        <v>145</v>
      </c>
      <c r="F3623" s="401"/>
      <c r="G3623" s="401"/>
    </row>
    <row r="3624" spans="1:7" ht="15">
      <c r="A3624" s="664">
        <v>89682</v>
      </c>
      <c r="B3624" s="663" t="s">
        <v>1977</v>
      </c>
      <c r="C3624" s="663" t="s">
        <v>58</v>
      </c>
      <c r="D3624" s="665" t="s">
        <v>5453</v>
      </c>
      <c r="E3624" s="663" t="s">
        <v>145</v>
      </c>
      <c r="F3624" s="401"/>
      <c r="G3624" s="401"/>
    </row>
    <row r="3625" spans="1:7" ht="15">
      <c r="A3625" s="664">
        <v>89683</v>
      </c>
      <c r="B3625" s="663" t="s">
        <v>15044</v>
      </c>
      <c r="C3625" s="663" t="s">
        <v>58</v>
      </c>
      <c r="D3625" s="665" t="s">
        <v>20467</v>
      </c>
      <c r="E3625" s="663" t="s">
        <v>145</v>
      </c>
      <c r="F3625" s="401"/>
      <c r="G3625" s="401"/>
    </row>
    <row r="3626" spans="1:7" ht="15">
      <c r="A3626" s="664">
        <v>89684</v>
      </c>
      <c r="B3626" s="663" t="s">
        <v>1978</v>
      </c>
      <c r="C3626" s="663" t="s">
        <v>58</v>
      </c>
      <c r="D3626" s="665" t="s">
        <v>18731</v>
      </c>
      <c r="E3626" s="663" t="s">
        <v>145</v>
      </c>
      <c r="F3626" s="401"/>
      <c r="G3626" s="401"/>
    </row>
    <row r="3627" spans="1:7" ht="15">
      <c r="A3627" s="664">
        <v>89685</v>
      </c>
      <c r="B3627" s="663" t="s">
        <v>1979</v>
      </c>
      <c r="C3627" s="663" t="s">
        <v>58</v>
      </c>
      <c r="D3627" s="665" t="s">
        <v>14855</v>
      </c>
      <c r="E3627" s="663" t="s">
        <v>145</v>
      </c>
      <c r="F3627" s="401"/>
      <c r="G3627" s="401"/>
    </row>
    <row r="3628" spans="1:7" ht="15">
      <c r="A3628" s="664">
        <v>89686</v>
      </c>
      <c r="B3628" s="663" t="s">
        <v>1980</v>
      </c>
      <c r="C3628" s="663" t="s">
        <v>58</v>
      </c>
      <c r="D3628" s="665" t="s">
        <v>20468</v>
      </c>
      <c r="E3628" s="663" t="s">
        <v>145</v>
      </c>
      <c r="F3628" s="401"/>
      <c r="G3628" s="401"/>
    </row>
    <row r="3629" spans="1:7" ht="15">
      <c r="A3629" s="664">
        <v>89687</v>
      </c>
      <c r="B3629" s="663" t="s">
        <v>1981</v>
      </c>
      <c r="C3629" s="663" t="s">
        <v>58</v>
      </c>
      <c r="D3629" s="665" t="s">
        <v>20469</v>
      </c>
      <c r="E3629" s="663" t="s">
        <v>145</v>
      </c>
      <c r="F3629" s="401"/>
      <c r="G3629" s="401"/>
    </row>
    <row r="3630" spans="1:7" ht="15">
      <c r="A3630" s="664">
        <v>89689</v>
      </c>
      <c r="B3630" s="663" t="s">
        <v>1982</v>
      </c>
      <c r="C3630" s="663" t="s">
        <v>58</v>
      </c>
      <c r="D3630" s="665" t="s">
        <v>18393</v>
      </c>
      <c r="E3630" s="663" t="s">
        <v>145</v>
      </c>
      <c r="F3630" s="401"/>
      <c r="G3630" s="401"/>
    </row>
    <row r="3631" spans="1:7" ht="15">
      <c r="A3631" s="664">
        <v>89690</v>
      </c>
      <c r="B3631" s="663" t="s">
        <v>1983</v>
      </c>
      <c r="C3631" s="663" t="s">
        <v>58</v>
      </c>
      <c r="D3631" s="665" t="s">
        <v>20470</v>
      </c>
      <c r="E3631" s="663" t="s">
        <v>145</v>
      </c>
      <c r="F3631" s="401"/>
      <c r="G3631" s="401"/>
    </row>
    <row r="3632" spans="1:7" ht="15">
      <c r="A3632" s="664">
        <v>89691</v>
      </c>
      <c r="B3632" s="663" t="s">
        <v>1984</v>
      </c>
      <c r="C3632" s="663" t="s">
        <v>58</v>
      </c>
      <c r="D3632" s="665" t="s">
        <v>13200</v>
      </c>
      <c r="E3632" s="663" t="s">
        <v>145</v>
      </c>
      <c r="F3632" s="401"/>
      <c r="G3632" s="401"/>
    </row>
    <row r="3633" spans="1:7" ht="15">
      <c r="A3633" s="664">
        <v>89692</v>
      </c>
      <c r="B3633" s="663" t="s">
        <v>1985</v>
      </c>
      <c r="C3633" s="663" t="s">
        <v>58</v>
      </c>
      <c r="D3633" s="665" t="s">
        <v>20471</v>
      </c>
      <c r="E3633" s="663" t="s">
        <v>145</v>
      </c>
      <c r="F3633" s="401"/>
      <c r="G3633" s="401"/>
    </row>
    <row r="3634" spans="1:7" ht="15">
      <c r="A3634" s="664">
        <v>89693</v>
      </c>
      <c r="B3634" s="663" t="s">
        <v>1986</v>
      </c>
      <c r="C3634" s="663" t="s">
        <v>58</v>
      </c>
      <c r="D3634" s="665" t="s">
        <v>14935</v>
      </c>
      <c r="E3634" s="663" t="s">
        <v>145</v>
      </c>
      <c r="F3634" s="401"/>
      <c r="G3634" s="401"/>
    </row>
    <row r="3635" spans="1:7" ht="15">
      <c r="A3635" s="664">
        <v>89694</v>
      </c>
      <c r="B3635" s="663" t="s">
        <v>1987</v>
      </c>
      <c r="C3635" s="663" t="s">
        <v>58</v>
      </c>
      <c r="D3635" s="665" t="s">
        <v>9122</v>
      </c>
      <c r="E3635" s="663" t="s">
        <v>145</v>
      </c>
      <c r="F3635" s="401"/>
      <c r="G3635" s="401"/>
    </row>
    <row r="3636" spans="1:7" ht="15">
      <c r="A3636" s="664">
        <v>89695</v>
      </c>
      <c r="B3636" s="663" t="s">
        <v>1988</v>
      </c>
      <c r="C3636" s="663" t="s">
        <v>58</v>
      </c>
      <c r="D3636" s="665" t="s">
        <v>14677</v>
      </c>
      <c r="E3636" s="663" t="s">
        <v>145</v>
      </c>
      <c r="F3636" s="401"/>
      <c r="G3636" s="401"/>
    </row>
    <row r="3637" spans="1:7" ht="15">
      <c r="A3637" s="664">
        <v>89696</v>
      </c>
      <c r="B3637" s="663" t="s">
        <v>1989</v>
      </c>
      <c r="C3637" s="663" t="s">
        <v>58</v>
      </c>
      <c r="D3637" s="665" t="s">
        <v>20472</v>
      </c>
      <c r="E3637" s="663" t="s">
        <v>145</v>
      </c>
      <c r="F3637" s="401"/>
      <c r="G3637" s="401"/>
    </row>
    <row r="3638" spans="1:7" ht="15">
      <c r="A3638" s="664">
        <v>89697</v>
      </c>
      <c r="B3638" s="663" t="s">
        <v>1990</v>
      </c>
      <c r="C3638" s="663" t="s">
        <v>58</v>
      </c>
      <c r="D3638" s="665" t="s">
        <v>15360</v>
      </c>
      <c r="E3638" s="663" t="s">
        <v>145</v>
      </c>
      <c r="F3638" s="401"/>
      <c r="G3638" s="401"/>
    </row>
    <row r="3639" spans="1:7" ht="15">
      <c r="A3639" s="664">
        <v>89698</v>
      </c>
      <c r="B3639" s="663" t="s">
        <v>1991</v>
      </c>
      <c r="C3639" s="663" t="s">
        <v>58</v>
      </c>
      <c r="D3639" s="665" t="s">
        <v>20473</v>
      </c>
      <c r="E3639" s="663" t="s">
        <v>145</v>
      </c>
      <c r="F3639" s="401"/>
      <c r="G3639" s="401"/>
    </row>
    <row r="3640" spans="1:7" ht="15">
      <c r="A3640" s="664">
        <v>89699</v>
      </c>
      <c r="B3640" s="663" t="s">
        <v>1992</v>
      </c>
      <c r="C3640" s="663" t="s">
        <v>58</v>
      </c>
      <c r="D3640" s="665" t="s">
        <v>20474</v>
      </c>
      <c r="E3640" s="663" t="s">
        <v>145</v>
      </c>
      <c r="F3640" s="401"/>
      <c r="G3640" s="401"/>
    </row>
    <row r="3641" spans="1:7" ht="15">
      <c r="A3641" s="664">
        <v>89700</v>
      </c>
      <c r="B3641" s="663" t="s">
        <v>1993</v>
      </c>
      <c r="C3641" s="663" t="s">
        <v>58</v>
      </c>
      <c r="D3641" s="665" t="s">
        <v>20475</v>
      </c>
      <c r="E3641" s="663" t="s">
        <v>145</v>
      </c>
      <c r="F3641" s="401"/>
      <c r="G3641" s="401"/>
    </row>
    <row r="3642" spans="1:7" ht="15">
      <c r="A3642" s="664">
        <v>89701</v>
      </c>
      <c r="B3642" s="663" t="s">
        <v>1994</v>
      </c>
      <c r="C3642" s="663" t="s">
        <v>58</v>
      </c>
      <c r="D3642" s="665" t="s">
        <v>20476</v>
      </c>
      <c r="E3642" s="663" t="s">
        <v>145</v>
      </c>
      <c r="F3642" s="401"/>
      <c r="G3642" s="401"/>
    </row>
    <row r="3643" spans="1:7" ht="15">
      <c r="A3643" s="664">
        <v>89702</v>
      </c>
      <c r="B3643" s="663" t="s">
        <v>1995</v>
      </c>
      <c r="C3643" s="663" t="s">
        <v>58</v>
      </c>
      <c r="D3643" s="665" t="s">
        <v>20475</v>
      </c>
      <c r="E3643" s="663" t="s">
        <v>145</v>
      </c>
      <c r="F3643" s="401"/>
      <c r="G3643" s="401"/>
    </row>
    <row r="3644" spans="1:7" ht="15">
      <c r="A3644" s="664">
        <v>89703</v>
      </c>
      <c r="B3644" s="663" t="s">
        <v>1996</v>
      </c>
      <c r="C3644" s="663" t="s">
        <v>58</v>
      </c>
      <c r="D3644" s="665" t="s">
        <v>20477</v>
      </c>
      <c r="E3644" s="663" t="s">
        <v>145</v>
      </c>
      <c r="F3644" s="401"/>
      <c r="G3644" s="401"/>
    </row>
    <row r="3645" spans="1:7" ht="15">
      <c r="A3645" s="664">
        <v>89704</v>
      </c>
      <c r="B3645" s="663" t="s">
        <v>1997</v>
      </c>
      <c r="C3645" s="663" t="s">
        <v>58</v>
      </c>
      <c r="D3645" s="665" t="s">
        <v>20478</v>
      </c>
      <c r="E3645" s="663" t="s">
        <v>145</v>
      </c>
      <c r="F3645" s="401"/>
      <c r="G3645" s="401"/>
    </row>
    <row r="3646" spans="1:7" ht="15">
      <c r="A3646" s="664">
        <v>89705</v>
      </c>
      <c r="B3646" s="663" t="s">
        <v>1998</v>
      </c>
      <c r="C3646" s="663" t="s">
        <v>58</v>
      </c>
      <c r="D3646" s="665" t="s">
        <v>15155</v>
      </c>
      <c r="E3646" s="663" t="s">
        <v>145</v>
      </c>
      <c r="F3646" s="401"/>
      <c r="G3646" s="401"/>
    </row>
    <row r="3647" spans="1:7" ht="15">
      <c r="A3647" s="664">
        <v>89706</v>
      </c>
      <c r="B3647" s="663" t="s">
        <v>1999</v>
      </c>
      <c r="C3647" s="663" t="s">
        <v>58</v>
      </c>
      <c r="D3647" s="665" t="s">
        <v>20479</v>
      </c>
      <c r="E3647" s="663" t="s">
        <v>145</v>
      </c>
      <c r="F3647" s="401"/>
      <c r="G3647" s="401"/>
    </row>
    <row r="3648" spans="1:7" ht="15">
      <c r="A3648" s="664">
        <v>89718</v>
      </c>
      <c r="B3648" s="663" t="s">
        <v>2000</v>
      </c>
      <c r="C3648" s="663" t="s">
        <v>5</v>
      </c>
      <c r="D3648" s="665" t="s">
        <v>20480</v>
      </c>
      <c r="E3648" s="663" t="s">
        <v>145</v>
      </c>
      <c r="F3648" s="401"/>
      <c r="G3648" s="401"/>
    </row>
    <row r="3649" spans="1:7" ht="15">
      <c r="A3649" s="664">
        <v>89719</v>
      </c>
      <c r="B3649" s="663" t="s">
        <v>2001</v>
      </c>
      <c r="C3649" s="663" t="s">
        <v>58</v>
      </c>
      <c r="D3649" s="665" t="s">
        <v>16523</v>
      </c>
      <c r="E3649" s="663" t="s">
        <v>145</v>
      </c>
      <c r="F3649" s="401"/>
      <c r="G3649" s="401"/>
    </row>
    <row r="3650" spans="1:7" ht="15">
      <c r="A3650" s="664">
        <v>89720</v>
      </c>
      <c r="B3650" s="663" t="s">
        <v>2002</v>
      </c>
      <c r="C3650" s="663" t="s">
        <v>58</v>
      </c>
      <c r="D3650" s="665" t="s">
        <v>4953</v>
      </c>
      <c r="E3650" s="663" t="s">
        <v>145</v>
      </c>
      <c r="F3650" s="401"/>
      <c r="G3650" s="401"/>
    </row>
    <row r="3651" spans="1:7" ht="15">
      <c r="A3651" s="664">
        <v>89721</v>
      </c>
      <c r="B3651" s="663" t="s">
        <v>2003</v>
      </c>
      <c r="C3651" s="663" t="s">
        <v>58</v>
      </c>
      <c r="D3651" s="665" t="s">
        <v>20481</v>
      </c>
      <c r="E3651" s="663" t="s">
        <v>145</v>
      </c>
      <c r="F3651" s="401"/>
      <c r="G3651" s="401"/>
    </row>
    <row r="3652" spans="1:7" ht="15">
      <c r="A3652" s="664">
        <v>89722</v>
      </c>
      <c r="B3652" s="663" t="s">
        <v>9463</v>
      </c>
      <c r="C3652" s="663" t="s">
        <v>58</v>
      </c>
      <c r="D3652" s="665" t="s">
        <v>15770</v>
      </c>
      <c r="E3652" s="663" t="s">
        <v>145</v>
      </c>
      <c r="F3652" s="401"/>
      <c r="G3652" s="401"/>
    </row>
    <row r="3653" spans="1:7" ht="15">
      <c r="A3653" s="664">
        <v>89723</v>
      </c>
      <c r="B3653" s="663" t="s">
        <v>2004</v>
      </c>
      <c r="C3653" s="663" t="s">
        <v>58</v>
      </c>
      <c r="D3653" s="665" t="s">
        <v>15176</v>
      </c>
      <c r="E3653" s="663" t="s">
        <v>145</v>
      </c>
      <c r="F3653" s="401"/>
      <c r="G3653" s="401"/>
    </row>
    <row r="3654" spans="1:7" ht="15">
      <c r="A3654" s="664">
        <v>89724</v>
      </c>
      <c r="B3654" s="663" t="s">
        <v>2005</v>
      </c>
      <c r="C3654" s="663" t="s">
        <v>58</v>
      </c>
      <c r="D3654" s="665" t="s">
        <v>14010</v>
      </c>
      <c r="E3654" s="663" t="s">
        <v>145</v>
      </c>
      <c r="F3654" s="401"/>
      <c r="G3654" s="401"/>
    </row>
    <row r="3655" spans="1:7" ht="15">
      <c r="A3655" s="664">
        <v>89725</v>
      </c>
      <c r="B3655" s="663" t="s">
        <v>2006</v>
      </c>
      <c r="C3655" s="663" t="s">
        <v>58</v>
      </c>
      <c r="D3655" s="665" t="s">
        <v>13091</v>
      </c>
      <c r="E3655" s="663" t="s">
        <v>145</v>
      </c>
      <c r="F3655" s="401"/>
      <c r="G3655" s="401"/>
    </row>
    <row r="3656" spans="1:7" ht="15">
      <c r="A3656" s="664">
        <v>89726</v>
      </c>
      <c r="B3656" s="663" t="s">
        <v>2007</v>
      </c>
      <c r="C3656" s="663" t="s">
        <v>58</v>
      </c>
      <c r="D3656" s="665" t="s">
        <v>5276</v>
      </c>
      <c r="E3656" s="663" t="s">
        <v>145</v>
      </c>
      <c r="F3656" s="401"/>
      <c r="G3656" s="401"/>
    </row>
    <row r="3657" spans="1:7" ht="15">
      <c r="A3657" s="664">
        <v>89727</v>
      </c>
      <c r="B3657" s="663" t="s">
        <v>2008</v>
      </c>
      <c r="C3657" s="663" t="s">
        <v>58</v>
      </c>
      <c r="D3657" s="665" t="s">
        <v>15371</v>
      </c>
      <c r="E3657" s="663" t="s">
        <v>145</v>
      </c>
      <c r="F3657" s="401"/>
      <c r="G3657" s="401"/>
    </row>
    <row r="3658" spans="1:7" ht="15">
      <c r="A3658" s="664">
        <v>89728</v>
      </c>
      <c r="B3658" s="663" t="s">
        <v>2009</v>
      </c>
      <c r="C3658" s="663" t="s">
        <v>58</v>
      </c>
      <c r="D3658" s="665" t="s">
        <v>12568</v>
      </c>
      <c r="E3658" s="663" t="s">
        <v>145</v>
      </c>
      <c r="F3658" s="401"/>
      <c r="G3658" s="401"/>
    </row>
    <row r="3659" spans="1:7" ht="15">
      <c r="A3659" s="664">
        <v>89729</v>
      </c>
      <c r="B3659" s="663" t="s">
        <v>2010</v>
      </c>
      <c r="C3659" s="663" t="s">
        <v>58</v>
      </c>
      <c r="D3659" s="665" t="s">
        <v>15718</v>
      </c>
      <c r="E3659" s="663" t="s">
        <v>145</v>
      </c>
      <c r="F3659" s="401"/>
      <c r="G3659" s="401"/>
    </row>
    <row r="3660" spans="1:7" ht="15">
      <c r="A3660" s="664">
        <v>89730</v>
      </c>
      <c r="B3660" s="663" t="s">
        <v>2011</v>
      </c>
      <c r="C3660" s="663" t="s">
        <v>58</v>
      </c>
      <c r="D3660" s="665" t="s">
        <v>8860</v>
      </c>
      <c r="E3660" s="663" t="s">
        <v>145</v>
      </c>
      <c r="F3660" s="401"/>
      <c r="G3660" s="401"/>
    </row>
    <row r="3661" spans="1:7" ht="15">
      <c r="A3661" s="664">
        <v>89731</v>
      </c>
      <c r="B3661" s="663" t="s">
        <v>2012</v>
      </c>
      <c r="C3661" s="663" t="s">
        <v>58</v>
      </c>
      <c r="D3661" s="665" t="s">
        <v>8919</v>
      </c>
      <c r="E3661" s="663" t="s">
        <v>145</v>
      </c>
      <c r="F3661" s="401"/>
      <c r="G3661" s="401"/>
    </row>
    <row r="3662" spans="1:7" ht="15">
      <c r="A3662" s="664">
        <v>89732</v>
      </c>
      <c r="B3662" s="663" t="s">
        <v>2013</v>
      </c>
      <c r="C3662" s="663" t="s">
        <v>58</v>
      </c>
      <c r="D3662" s="665" t="s">
        <v>7928</v>
      </c>
      <c r="E3662" s="663" t="s">
        <v>145</v>
      </c>
      <c r="F3662" s="401"/>
      <c r="G3662" s="401"/>
    </row>
    <row r="3663" spans="1:7" ht="15">
      <c r="A3663" s="664">
        <v>89733</v>
      </c>
      <c r="B3663" s="663" t="s">
        <v>2014</v>
      </c>
      <c r="C3663" s="663" t="s">
        <v>58</v>
      </c>
      <c r="D3663" s="665" t="s">
        <v>14488</v>
      </c>
      <c r="E3663" s="663" t="s">
        <v>145</v>
      </c>
      <c r="F3663" s="401"/>
      <c r="G3663" s="401"/>
    </row>
    <row r="3664" spans="1:7" ht="15">
      <c r="A3664" s="664">
        <v>89734</v>
      </c>
      <c r="B3664" s="663" t="s">
        <v>2015</v>
      </c>
      <c r="C3664" s="663" t="s">
        <v>58</v>
      </c>
      <c r="D3664" s="665" t="s">
        <v>15718</v>
      </c>
      <c r="E3664" s="663" t="s">
        <v>145</v>
      </c>
      <c r="F3664" s="401"/>
      <c r="G3664" s="401"/>
    </row>
    <row r="3665" spans="1:7" ht="15">
      <c r="A3665" s="664">
        <v>89735</v>
      </c>
      <c r="B3665" s="663" t="s">
        <v>2016</v>
      </c>
      <c r="C3665" s="663" t="s">
        <v>58</v>
      </c>
      <c r="D3665" s="665" t="s">
        <v>16901</v>
      </c>
      <c r="E3665" s="663" t="s">
        <v>145</v>
      </c>
      <c r="F3665" s="401"/>
      <c r="G3665" s="401"/>
    </row>
    <row r="3666" spans="1:7" ht="15">
      <c r="A3666" s="664">
        <v>89736</v>
      </c>
      <c r="B3666" s="663" t="s">
        <v>2017</v>
      </c>
      <c r="C3666" s="663" t="s">
        <v>58</v>
      </c>
      <c r="D3666" s="665" t="s">
        <v>15472</v>
      </c>
      <c r="E3666" s="663" t="s">
        <v>145</v>
      </c>
      <c r="F3666" s="401"/>
      <c r="G3666" s="401"/>
    </row>
    <row r="3667" spans="1:7" ht="15">
      <c r="A3667" s="664">
        <v>89737</v>
      </c>
      <c r="B3667" s="663" t="s">
        <v>2018</v>
      </c>
      <c r="C3667" s="663" t="s">
        <v>58</v>
      </c>
      <c r="D3667" s="665" t="s">
        <v>20482</v>
      </c>
      <c r="E3667" s="663" t="s">
        <v>145</v>
      </c>
      <c r="F3667" s="401"/>
      <c r="G3667" s="401"/>
    </row>
    <row r="3668" spans="1:7" ht="15">
      <c r="A3668" s="664">
        <v>89738</v>
      </c>
      <c r="B3668" s="663" t="s">
        <v>2019</v>
      </c>
      <c r="C3668" s="663" t="s">
        <v>58</v>
      </c>
      <c r="D3668" s="665" t="s">
        <v>8853</v>
      </c>
      <c r="E3668" s="663" t="s">
        <v>145</v>
      </c>
      <c r="F3668" s="401"/>
      <c r="G3668" s="401"/>
    </row>
    <row r="3669" spans="1:7" ht="15">
      <c r="A3669" s="664">
        <v>89739</v>
      </c>
      <c r="B3669" s="663" t="s">
        <v>2020</v>
      </c>
      <c r="C3669" s="663" t="s">
        <v>58</v>
      </c>
      <c r="D3669" s="665" t="s">
        <v>13094</v>
      </c>
      <c r="E3669" s="663" t="s">
        <v>145</v>
      </c>
      <c r="F3669" s="401"/>
      <c r="G3669" s="401"/>
    </row>
    <row r="3670" spans="1:7" ht="15">
      <c r="A3670" s="664">
        <v>89740</v>
      </c>
      <c r="B3670" s="663" t="s">
        <v>2021</v>
      </c>
      <c r="C3670" s="663" t="s">
        <v>58</v>
      </c>
      <c r="D3670" s="665" t="s">
        <v>17118</v>
      </c>
      <c r="E3670" s="663" t="s">
        <v>145</v>
      </c>
      <c r="F3670" s="401"/>
      <c r="G3670" s="401"/>
    </row>
    <row r="3671" spans="1:7" ht="15">
      <c r="A3671" s="664">
        <v>89741</v>
      </c>
      <c r="B3671" s="663" t="s">
        <v>2022</v>
      </c>
      <c r="C3671" s="663" t="s">
        <v>58</v>
      </c>
      <c r="D3671" s="665" t="s">
        <v>20483</v>
      </c>
      <c r="E3671" s="663" t="s">
        <v>145</v>
      </c>
      <c r="F3671" s="401"/>
      <c r="G3671" s="401"/>
    </row>
    <row r="3672" spans="1:7" ht="15">
      <c r="A3672" s="664">
        <v>89742</v>
      </c>
      <c r="B3672" s="663" t="s">
        <v>2023</v>
      </c>
      <c r="C3672" s="663" t="s">
        <v>58</v>
      </c>
      <c r="D3672" s="665" t="s">
        <v>14002</v>
      </c>
      <c r="E3672" s="663" t="s">
        <v>145</v>
      </c>
      <c r="F3672" s="401"/>
      <c r="G3672" s="401"/>
    </row>
    <row r="3673" spans="1:7" ht="15">
      <c r="A3673" s="664">
        <v>89743</v>
      </c>
      <c r="B3673" s="663" t="s">
        <v>2024</v>
      </c>
      <c r="C3673" s="663" t="s">
        <v>58</v>
      </c>
      <c r="D3673" s="665" t="s">
        <v>13811</v>
      </c>
      <c r="E3673" s="663" t="s">
        <v>145</v>
      </c>
      <c r="F3673" s="401"/>
      <c r="G3673" s="401"/>
    </row>
    <row r="3674" spans="1:7" ht="15">
      <c r="A3674" s="664">
        <v>89744</v>
      </c>
      <c r="B3674" s="663" t="s">
        <v>2025</v>
      </c>
      <c r="C3674" s="663" t="s">
        <v>58</v>
      </c>
      <c r="D3674" s="665" t="s">
        <v>20484</v>
      </c>
      <c r="E3674" s="663" t="s">
        <v>145</v>
      </c>
      <c r="F3674" s="401"/>
      <c r="G3674" s="401"/>
    </row>
    <row r="3675" spans="1:7" ht="15">
      <c r="A3675" s="664">
        <v>89745</v>
      </c>
      <c r="B3675" s="663" t="s">
        <v>2026</v>
      </c>
      <c r="C3675" s="663" t="s">
        <v>58</v>
      </c>
      <c r="D3675" s="665" t="s">
        <v>16222</v>
      </c>
      <c r="E3675" s="663" t="s">
        <v>145</v>
      </c>
      <c r="F3675" s="401"/>
      <c r="G3675" s="401"/>
    </row>
    <row r="3676" spans="1:7" ht="15">
      <c r="A3676" s="664">
        <v>89746</v>
      </c>
      <c r="B3676" s="663" t="s">
        <v>2027</v>
      </c>
      <c r="C3676" s="663" t="s">
        <v>58</v>
      </c>
      <c r="D3676" s="665" t="s">
        <v>13930</v>
      </c>
      <c r="E3676" s="663" t="s">
        <v>145</v>
      </c>
      <c r="F3676" s="401"/>
      <c r="G3676" s="401"/>
    </row>
    <row r="3677" spans="1:7" ht="15">
      <c r="A3677" s="664">
        <v>89747</v>
      </c>
      <c r="B3677" s="663" t="s">
        <v>2028</v>
      </c>
      <c r="C3677" s="663" t="s">
        <v>58</v>
      </c>
      <c r="D3677" s="665" t="s">
        <v>12775</v>
      </c>
      <c r="E3677" s="663" t="s">
        <v>145</v>
      </c>
      <c r="F3677" s="401"/>
      <c r="G3677" s="401"/>
    </row>
    <row r="3678" spans="1:7" ht="15">
      <c r="A3678" s="664">
        <v>89748</v>
      </c>
      <c r="B3678" s="663" t="s">
        <v>2029</v>
      </c>
      <c r="C3678" s="663" t="s">
        <v>58</v>
      </c>
      <c r="D3678" s="665" t="s">
        <v>20485</v>
      </c>
      <c r="E3678" s="663" t="s">
        <v>145</v>
      </c>
      <c r="F3678" s="401"/>
      <c r="G3678" s="401"/>
    </row>
    <row r="3679" spans="1:7" ht="15">
      <c r="A3679" s="664">
        <v>89749</v>
      </c>
      <c r="B3679" s="663" t="s">
        <v>2030</v>
      </c>
      <c r="C3679" s="663" t="s">
        <v>58</v>
      </c>
      <c r="D3679" s="665" t="s">
        <v>8853</v>
      </c>
      <c r="E3679" s="663" t="s">
        <v>145</v>
      </c>
      <c r="F3679" s="401"/>
      <c r="G3679" s="401"/>
    </row>
    <row r="3680" spans="1:7" ht="15">
      <c r="A3680" s="664">
        <v>89750</v>
      </c>
      <c r="B3680" s="663" t="s">
        <v>2031</v>
      </c>
      <c r="C3680" s="663" t="s">
        <v>58</v>
      </c>
      <c r="D3680" s="665" t="s">
        <v>20004</v>
      </c>
      <c r="E3680" s="663" t="s">
        <v>145</v>
      </c>
      <c r="F3680" s="401"/>
      <c r="G3680" s="401"/>
    </row>
    <row r="3681" spans="1:7" ht="15">
      <c r="A3681" s="664">
        <v>89751</v>
      </c>
      <c r="B3681" s="663" t="s">
        <v>2032</v>
      </c>
      <c r="C3681" s="663" t="s">
        <v>58</v>
      </c>
      <c r="D3681" s="665" t="s">
        <v>5712</v>
      </c>
      <c r="E3681" s="663" t="s">
        <v>145</v>
      </c>
      <c r="F3681" s="401"/>
      <c r="G3681" s="401"/>
    </row>
    <row r="3682" spans="1:7" ht="15">
      <c r="A3682" s="664">
        <v>89752</v>
      </c>
      <c r="B3682" s="663" t="s">
        <v>2033</v>
      </c>
      <c r="C3682" s="663" t="s">
        <v>58</v>
      </c>
      <c r="D3682" s="665" t="s">
        <v>4484</v>
      </c>
      <c r="E3682" s="663" t="s">
        <v>145</v>
      </c>
      <c r="F3682" s="401"/>
      <c r="G3682" s="401"/>
    </row>
    <row r="3683" spans="1:7" ht="15">
      <c r="A3683" s="664">
        <v>89753</v>
      </c>
      <c r="B3683" s="663" t="s">
        <v>2034</v>
      </c>
      <c r="C3683" s="663" t="s">
        <v>58</v>
      </c>
      <c r="D3683" s="665" t="s">
        <v>6538</v>
      </c>
      <c r="E3683" s="663" t="s">
        <v>145</v>
      </c>
      <c r="F3683" s="401"/>
      <c r="G3683" s="401"/>
    </row>
    <row r="3684" spans="1:7" ht="15">
      <c r="A3684" s="664">
        <v>89754</v>
      </c>
      <c r="B3684" s="663" t="s">
        <v>2035</v>
      </c>
      <c r="C3684" s="663" t="s">
        <v>58</v>
      </c>
      <c r="D3684" s="665" t="s">
        <v>20486</v>
      </c>
      <c r="E3684" s="663" t="s">
        <v>145</v>
      </c>
      <c r="F3684" s="401"/>
      <c r="G3684" s="401"/>
    </row>
    <row r="3685" spans="1:7" ht="15">
      <c r="A3685" s="664">
        <v>89755</v>
      </c>
      <c r="B3685" s="663" t="s">
        <v>2036</v>
      </c>
      <c r="C3685" s="663" t="s">
        <v>58</v>
      </c>
      <c r="D3685" s="665" t="s">
        <v>14662</v>
      </c>
      <c r="E3685" s="663" t="s">
        <v>145</v>
      </c>
      <c r="F3685" s="401"/>
      <c r="G3685" s="401"/>
    </row>
    <row r="3686" spans="1:7" ht="15">
      <c r="A3686" s="664">
        <v>89756</v>
      </c>
      <c r="B3686" s="663" t="s">
        <v>2037</v>
      </c>
      <c r="C3686" s="663" t="s">
        <v>58</v>
      </c>
      <c r="D3686" s="665" t="s">
        <v>14072</v>
      </c>
      <c r="E3686" s="663" t="s">
        <v>145</v>
      </c>
      <c r="F3686" s="401"/>
      <c r="G3686" s="401"/>
    </row>
    <row r="3687" spans="1:7" ht="15">
      <c r="A3687" s="664">
        <v>89757</v>
      </c>
      <c r="B3687" s="663" t="s">
        <v>2038</v>
      </c>
      <c r="C3687" s="663" t="s">
        <v>58</v>
      </c>
      <c r="D3687" s="665" t="s">
        <v>15207</v>
      </c>
      <c r="E3687" s="663" t="s">
        <v>145</v>
      </c>
      <c r="F3687" s="401"/>
      <c r="G3687" s="401"/>
    </row>
    <row r="3688" spans="1:7" ht="15">
      <c r="A3688" s="664">
        <v>89758</v>
      </c>
      <c r="B3688" s="663" t="s">
        <v>2039</v>
      </c>
      <c r="C3688" s="663" t="s">
        <v>58</v>
      </c>
      <c r="D3688" s="665" t="s">
        <v>16168</v>
      </c>
      <c r="E3688" s="663" t="s">
        <v>145</v>
      </c>
      <c r="F3688" s="401"/>
      <c r="G3688" s="401"/>
    </row>
    <row r="3689" spans="1:7" ht="15">
      <c r="A3689" s="664">
        <v>89759</v>
      </c>
      <c r="B3689" s="663" t="s">
        <v>2040</v>
      </c>
      <c r="C3689" s="663" t="s">
        <v>58</v>
      </c>
      <c r="D3689" s="665" t="s">
        <v>12412</v>
      </c>
      <c r="E3689" s="663" t="s">
        <v>145</v>
      </c>
      <c r="F3689" s="401"/>
      <c r="G3689" s="401"/>
    </row>
    <row r="3690" spans="1:7" ht="15">
      <c r="A3690" s="664">
        <v>89760</v>
      </c>
      <c r="B3690" s="663" t="s">
        <v>2041</v>
      </c>
      <c r="C3690" s="663" t="s">
        <v>58</v>
      </c>
      <c r="D3690" s="665" t="s">
        <v>15724</v>
      </c>
      <c r="E3690" s="663" t="s">
        <v>145</v>
      </c>
      <c r="F3690" s="401"/>
      <c r="G3690" s="401"/>
    </row>
    <row r="3691" spans="1:7" ht="15">
      <c r="A3691" s="664">
        <v>89761</v>
      </c>
      <c r="B3691" s="663" t="s">
        <v>2042</v>
      </c>
      <c r="C3691" s="663" t="s">
        <v>58</v>
      </c>
      <c r="D3691" s="665" t="s">
        <v>15184</v>
      </c>
      <c r="E3691" s="663" t="s">
        <v>145</v>
      </c>
      <c r="F3691" s="401"/>
      <c r="G3691" s="401"/>
    </row>
    <row r="3692" spans="1:7" ht="15">
      <c r="A3692" s="664">
        <v>89762</v>
      </c>
      <c r="B3692" s="663" t="s">
        <v>2043</v>
      </c>
      <c r="C3692" s="663" t="s">
        <v>58</v>
      </c>
      <c r="D3692" s="665" t="s">
        <v>15016</v>
      </c>
      <c r="E3692" s="663" t="s">
        <v>145</v>
      </c>
      <c r="F3692" s="401"/>
      <c r="G3692" s="401"/>
    </row>
    <row r="3693" spans="1:7" ht="15">
      <c r="A3693" s="664">
        <v>89763</v>
      </c>
      <c r="B3693" s="663" t="s">
        <v>2044</v>
      </c>
      <c r="C3693" s="663" t="s">
        <v>58</v>
      </c>
      <c r="D3693" s="665" t="s">
        <v>16765</v>
      </c>
      <c r="E3693" s="663" t="s">
        <v>145</v>
      </c>
      <c r="F3693" s="401"/>
      <c r="G3693" s="401"/>
    </row>
    <row r="3694" spans="1:7" ht="15">
      <c r="A3694" s="664">
        <v>89764</v>
      </c>
      <c r="B3694" s="663" t="s">
        <v>2045</v>
      </c>
      <c r="C3694" s="663" t="s">
        <v>58</v>
      </c>
      <c r="D3694" s="665" t="s">
        <v>20487</v>
      </c>
      <c r="E3694" s="663" t="s">
        <v>145</v>
      </c>
      <c r="F3694" s="401"/>
      <c r="G3694" s="401"/>
    </row>
    <row r="3695" spans="1:7" ht="15">
      <c r="A3695" s="664">
        <v>89765</v>
      </c>
      <c r="B3695" s="663" t="s">
        <v>2046</v>
      </c>
      <c r="C3695" s="663" t="s">
        <v>58</v>
      </c>
      <c r="D3695" s="665" t="s">
        <v>4818</v>
      </c>
      <c r="E3695" s="663" t="s">
        <v>145</v>
      </c>
      <c r="F3695" s="401"/>
      <c r="G3695" s="401"/>
    </row>
    <row r="3696" spans="1:7" ht="15">
      <c r="A3696" s="664">
        <v>89766</v>
      </c>
      <c r="B3696" s="663" t="s">
        <v>2047</v>
      </c>
      <c r="C3696" s="663" t="s">
        <v>58</v>
      </c>
      <c r="D3696" s="665" t="s">
        <v>14791</v>
      </c>
      <c r="E3696" s="663" t="s">
        <v>145</v>
      </c>
      <c r="F3696" s="401"/>
      <c r="G3696" s="401"/>
    </row>
    <row r="3697" spans="1:7" ht="15">
      <c r="A3697" s="664">
        <v>89767</v>
      </c>
      <c r="B3697" s="663" t="s">
        <v>2048</v>
      </c>
      <c r="C3697" s="663" t="s">
        <v>58</v>
      </c>
      <c r="D3697" s="665" t="s">
        <v>14791</v>
      </c>
      <c r="E3697" s="663" t="s">
        <v>145</v>
      </c>
      <c r="F3697" s="401"/>
      <c r="G3697" s="401"/>
    </row>
    <row r="3698" spans="1:7" ht="15">
      <c r="A3698" s="664">
        <v>89768</v>
      </c>
      <c r="B3698" s="663" t="s">
        <v>2049</v>
      </c>
      <c r="C3698" s="663" t="s">
        <v>58</v>
      </c>
      <c r="D3698" s="665" t="s">
        <v>14566</v>
      </c>
      <c r="E3698" s="663" t="s">
        <v>145</v>
      </c>
      <c r="F3698" s="401"/>
      <c r="G3698" s="401"/>
    </row>
    <row r="3699" spans="1:7" ht="15">
      <c r="A3699" s="664">
        <v>89769</v>
      </c>
      <c r="B3699" s="663" t="s">
        <v>2050</v>
      </c>
      <c r="C3699" s="663" t="s">
        <v>58</v>
      </c>
      <c r="D3699" s="665" t="s">
        <v>20488</v>
      </c>
      <c r="E3699" s="663" t="s">
        <v>145</v>
      </c>
      <c r="F3699" s="401"/>
      <c r="G3699" s="401"/>
    </row>
    <row r="3700" spans="1:7" ht="15">
      <c r="A3700" s="664">
        <v>89772</v>
      </c>
      <c r="B3700" s="663" t="s">
        <v>2051</v>
      </c>
      <c r="C3700" s="663" t="s">
        <v>5</v>
      </c>
      <c r="D3700" s="665" t="s">
        <v>14029</v>
      </c>
      <c r="E3700" s="663" t="s">
        <v>145</v>
      </c>
      <c r="F3700" s="401"/>
      <c r="G3700" s="401"/>
    </row>
    <row r="3701" spans="1:7" ht="15">
      <c r="A3701" s="664">
        <v>89774</v>
      </c>
      <c r="B3701" s="663" t="s">
        <v>2052</v>
      </c>
      <c r="C3701" s="663" t="s">
        <v>58</v>
      </c>
      <c r="D3701" s="665" t="s">
        <v>20489</v>
      </c>
      <c r="E3701" s="663" t="s">
        <v>145</v>
      </c>
      <c r="F3701" s="401"/>
      <c r="G3701" s="401"/>
    </row>
    <row r="3702" spans="1:7" ht="15">
      <c r="A3702" s="664">
        <v>89776</v>
      </c>
      <c r="B3702" s="663" t="s">
        <v>2053</v>
      </c>
      <c r="C3702" s="663" t="s">
        <v>58</v>
      </c>
      <c r="D3702" s="665" t="s">
        <v>15181</v>
      </c>
      <c r="E3702" s="663" t="s">
        <v>145</v>
      </c>
      <c r="F3702" s="401"/>
      <c r="G3702" s="401"/>
    </row>
    <row r="3703" spans="1:7" ht="15">
      <c r="A3703" s="664">
        <v>89777</v>
      </c>
      <c r="B3703" s="663" t="s">
        <v>2054</v>
      </c>
      <c r="C3703" s="663" t="s">
        <v>58</v>
      </c>
      <c r="D3703" s="665" t="s">
        <v>18858</v>
      </c>
      <c r="E3703" s="663" t="s">
        <v>145</v>
      </c>
      <c r="F3703" s="401"/>
      <c r="G3703" s="401"/>
    </row>
    <row r="3704" spans="1:7" ht="15">
      <c r="A3704" s="664">
        <v>89778</v>
      </c>
      <c r="B3704" s="663" t="s">
        <v>2055</v>
      </c>
      <c r="C3704" s="663" t="s">
        <v>58</v>
      </c>
      <c r="D3704" s="665" t="s">
        <v>20490</v>
      </c>
      <c r="E3704" s="663" t="s">
        <v>145</v>
      </c>
      <c r="F3704" s="401"/>
      <c r="G3704" s="401"/>
    </row>
    <row r="3705" spans="1:7" ht="15">
      <c r="A3705" s="664">
        <v>89779</v>
      </c>
      <c r="B3705" s="663" t="s">
        <v>2056</v>
      </c>
      <c r="C3705" s="663" t="s">
        <v>58</v>
      </c>
      <c r="D3705" s="665" t="s">
        <v>18529</v>
      </c>
      <c r="E3705" s="663" t="s">
        <v>145</v>
      </c>
      <c r="F3705" s="401"/>
      <c r="G3705" s="401"/>
    </row>
    <row r="3706" spans="1:7" ht="15">
      <c r="A3706" s="664">
        <v>89780</v>
      </c>
      <c r="B3706" s="663" t="s">
        <v>2057</v>
      </c>
      <c r="C3706" s="663" t="s">
        <v>58</v>
      </c>
      <c r="D3706" s="665" t="s">
        <v>18858</v>
      </c>
      <c r="E3706" s="663" t="s">
        <v>145</v>
      </c>
      <c r="F3706" s="401"/>
      <c r="G3706" s="401"/>
    </row>
    <row r="3707" spans="1:7" ht="15">
      <c r="A3707" s="664">
        <v>89781</v>
      </c>
      <c r="B3707" s="663" t="s">
        <v>2058</v>
      </c>
      <c r="C3707" s="663" t="s">
        <v>58</v>
      </c>
      <c r="D3707" s="665" t="s">
        <v>20491</v>
      </c>
      <c r="E3707" s="663" t="s">
        <v>145</v>
      </c>
      <c r="F3707" s="401"/>
      <c r="G3707" s="401"/>
    </row>
    <row r="3708" spans="1:7" ht="15">
      <c r="A3708" s="664">
        <v>89782</v>
      </c>
      <c r="B3708" s="663" t="s">
        <v>2059</v>
      </c>
      <c r="C3708" s="663" t="s">
        <v>58</v>
      </c>
      <c r="D3708" s="665" t="s">
        <v>8963</v>
      </c>
      <c r="E3708" s="663" t="s">
        <v>145</v>
      </c>
      <c r="F3708" s="401"/>
      <c r="G3708" s="401"/>
    </row>
    <row r="3709" spans="1:7" ht="15">
      <c r="A3709" s="664">
        <v>89783</v>
      </c>
      <c r="B3709" s="663" t="s">
        <v>2060</v>
      </c>
      <c r="C3709" s="663" t="s">
        <v>58</v>
      </c>
      <c r="D3709" s="665" t="s">
        <v>19733</v>
      </c>
      <c r="E3709" s="663" t="s">
        <v>145</v>
      </c>
      <c r="F3709" s="401"/>
      <c r="G3709" s="401"/>
    </row>
    <row r="3710" spans="1:7" ht="15">
      <c r="A3710" s="664">
        <v>89784</v>
      </c>
      <c r="B3710" s="663" t="s">
        <v>2061</v>
      </c>
      <c r="C3710" s="663" t="s">
        <v>58</v>
      </c>
      <c r="D3710" s="665" t="s">
        <v>13894</v>
      </c>
      <c r="E3710" s="663" t="s">
        <v>145</v>
      </c>
      <c r="F3710" s="401"/>
      <c r="G3710" s="401"/>
    </row>
    <row r="3711" spans="1:7" ht="15">
      <c r="A3711" s="664">
        <v>89785</v>
      </c>
      <c r="B3711" s="663" t="s">
        <v>2062</v>
      </c>
      <c r="C3711" s="663" t="s">
        <v>58</v>
      </c>
      <c r="D3711" s="665" t="s">
        <v>20492</v>
      </c>
      <c r="E3711" s="663" t="s">
        <v>145</v>
      </c>
      <c r="F3711" s="401"/>
      <c r="G3711" s="401"/>
    </row>
    <row r="3712" spans="1:7" ht="15">
      <c r="A3712" s="664">
        <v>89786</v>
      </c>
      <c r="B3712" s="663" t="s">
        <v>2063</v>
      </c>
      <c r="C3712" s="663" t="s">
        <v>58</v>
      </c>
      <c r="D3712" s="665" t="s">
        <v>20493</v>
      </c>
      <c r="E3712" s="663" t="s">
        <v>145</v>
      </c>
      <c r="F3712" s="401"/>
      <c r="G3712" s="401"/>
    </row>
    <row r="3713" spans="1:7" ht="15">
      <c r="A3713" s="664">
        <v>89787</v>
      </c>
      <c r="B3713" s="663" t="s">
        <v>2064</v>
      </c>
      <c r="C3713" s="663" t="s">
        <v>58</v>
      </c>
      <c r="D3713" s="665" t="s">
        <v>20491</v>
      </c>
      <c r="E3713" s="663" t="s">
        <v>145</v>
      </c>
      <c r="F3713" s="401"/>
      <c r="G3713" s="401"/>
    </row>
    <row r="3714" spans="1:7" ht="15">
      <c r="A3714" s="664">
        <v>89788</v>
      </c>
      <c r="B3714" s="663" t="s">
        <v>2065</v>
      </c>
      <c r="C3714" s="663" t="s">
        <v>58</v>
      </c>
      <c r="D3714" s="665" t="s">
        <v>20494</v>
      </c>
      <c r="E3714" s="663" t="s">
        <v>145</v>
      </c>
      <c r="F3714" s="401"/>
      <c r="G3714" s="401"/>
    </row>
    <row r="3715" spans="1:7" ht="15">
      <c r="A3715" s="664">
        <v>89789</v>
      </c>
      <c r="B3715" s="663" t="s">
        <v>2066</v>
      </c>
      <c r="C3715" s="663" t="s">
        <v>58</v>
      </c>
      <c r="D3715" s="665" t="s">
        <v>16081</v>
      </c>
      <c r="E3715" s="663" t="s">
        <v>145</v>
      </c>
      <c r="F3715" s="401"/>
      <c r="G3715" s="401"/>
    </row>
    <row r="3716" spans="1:7" ht="15">
      <c r="A3716" s="664">
        <v>89790</v>
      </c>
      <c r="B3716" s="663" t="s">
        <v>2067</v>
      </c>
      <c r="C3716" s="663" t="s">
        <v>58</v>
      </c>
      <c r="D3716" s="665" t="s">
        <v>20495</v>
      </c>
      <c r="E3716" s="663" t="s">
        <v>145</v>
      </c>
      <c r="F3716" s="401"/>
      <c r="G3716" s="401"/>
    </row>
    <row r="3717" spans="1:7" ht="15">
      <c r="A3717" s="664">
        <v>89791</v>
      </c>
      <c r="B3717" s="663" t="s">
        <v>2068</v>
      </c>
      <c r="C3717" s="663" t="s">
        <v>58</v>
      </c>
      <c r="D3717" s="665" t="s">
        <v>20496</v>
      </c>
      <c r="E3717" s="663" t="s">
        <v>145</v>
      </c>
      <c r="F3717" s="401"/>
      <c r="G3717" s="401"/>
    </row>
    <row r="3718" spans="1:7" ht="15">
      <c r="A3718" s="664">
        <v>89792</v>
      </c>
      <c r="B3718" s="663" t="s">
        <v>2069</v>
      </c>
      <c r="C3718" s="663" t="s">
        <v>58</v>
      </c>
      <c r="D3718" s="665" t="s">
        <v>20497</v>
      </c>
      <c r="E3718" s="663" t="s">
        <v>145</v>
      </c>
      <c r="F3718" s="401"/>
      <c r="G3718" s="401"/>
    </row>
    <row r="3719" spans="1:7" ht="15">
      <c r="A3719" s="664">
        <v>89793</v>
      </c>
      <c r="B3719" s="663" t="s">
        <v>2070</v>
      </c>
      <c r="C3719" s="663" t="s">
        <v>58</v>
      </c>
      <c r="D3719" s="665" t="s">
        <v>20498</v>
      </c>
      <c r="E3719" s="663" t="s">
        <v>145</v>
      </c>
      <c r="F3719" s="401"/>
      <c r="G3719" s="401"/>
    </row>
    <row r="3720" spans="1:7" ht="15">
      <c r="A3720" s="664">
        <v>89794</v>
      </c>
      <c r="B3720" s="663" t="s">
        <v>2071</v>
      </c>
      <c r="C3720" s="663" t="s">
        <v>58</v>
      </c>
      <c r="D3720" s="665" t="s">
        <v>20499</v>
      </c>
      <c r="E3720" s="663" t="s">
        <v>145</v>
      </c>
      <c r="F3720" s="401"/>
      <c r="G3720" s="401"/>
    </row>
    <row r="3721" spans="1:7" ht="15">
      <c r="A3721" s="664">
        <v>89795</v>
      </c>
      <c r="B3721" s="663" t="s">
        <v>2072</v>
      </c>
      <c r="C3721" s="663" t="s">
        <v>58</v>
      </c>
      <c r="D3721" s="665" t="s">
        <v>16606</v>
      </c>
      <c r="E3721" s="663" t="s">
        <v>145</v>
      </c>
      <c r="F3721" s="401"/>
      <c r="G3721" s="401"/>
    </row>
    <row r="3722" spans="1:7" ht="15">
      <c r="A3722" s="664">
        <v>89796</v>
      </c>
      <c r="B3722" s="663" t="s">
        <v>2073</v>
      </c>
      <c r="C3722" s="663" t="s">
        <v>58</v>
      </c>
      <c r="D3722" s="665" t="s">
        <v>20027</v>
      </c>
      <c r="E3722" s="663" t="s">
        <v>145</v>
      </c>
      <c r="F3722" s="401"/>
      <c r="G3722" s="401"/>
    </row>
    <row r="3723" spans="1:7" ht="15">
      <c r="A3723" s="664">
        <v>89797</v>
      </c>
      <c r="B3723" s="663" t="s">
        <v>2074</v>
      </c>
      <c r="C3723" s="663" t="s">
        <v>58</v>
      </c>
      <c r="D3723" s="665" t="s">
        <v>15026</v>
      </c>
      <c r="E3723" s="663" t="s">
        <v>145</v>
      </c>
      <c r="F3723" s="401"/>
      <c r="G3723" s="401"/>
    </row>
    <row r="3724" spans="1:7" ht="15">
      <c r="A3724" s="664">
        <v>89801</v>
      </c>
      <c r="B3724" s="663" t="s">
        <v>2075</v>
      </c>
      <c r="C3724" s="663" t="s">
        <v>58</v>
      </c>
      <c r="D3724" s="665" t="s">
        <v>4779</v>
      </c>
      <c r="E3724" s="663" t="s">
        <v>145</v>
      </c>
      <c r="F3724" s="401"/>
      <c r="G3724" s="401"/>
    </row>
    <row r="3725" spans="1:7" ht="15">
      <c r="A3725" s="664">
        <v>89802</v>
      </c>
      <c r="B3725" s="663" t="s">
        <v>2076</v>
      </c>
      <c r="C3725" s="663" t="s">
        <v>58</v>
      </c>
      <c r="D3725" s="665" t="s">
        <v>13287</v>
      </c>
      <c r="E3725" s="663" t="s">
        <v>145</v>
      </c>
      <c r="F3725" s="401"/>
      <c r="G3725" s="401"/>
    </row>
    <row r="3726" spans="1:7" ht="15">
      <c r="A3726" s="664">
        <v>89803</v>
      </c>
      <c r="B3726" s="663" t="s">
        <v>2077</v>
      </c>
      <c r="C3726" s="663" t="s">
        <v>58</v>
      </c>
      <c r="D3726" s="665" t="s">
        <v>8255</v>
      </c>
      <c r="E3726" s="663" t="s">
        <v>145</v>
      </c>
      <c r="F3726" s="401"/>
      <c r="G3726" s="401"/>
    </row>
    <row r="3727" spans="1:7" ht="15">
      <c r="A3727" s="664">
        <v>89804</v>
      </c>
      <c r="B3727" s="663" t="s">
        <v>2078</v>
      </c>
      <c r="C3727" s="663" t="s">
        <v>58</v>
      </c>
      <c r="D3727" s="665" t="s">
        <v>14992</v>
      </c>
      <c r="E3727" s="663" t="s">
        <v>145</v>
      </c>
      <c r="F3727" s="401"/>
      <c r="G3727" s="401"/>
    </row>
    <row r="3728" spans="1:7" ht="15">
      <c r="A3728" s="664">
        <v>89805</v>
      </c>
      <c r="B3728" s="663" t="s">
        <v>2079</v>
      </c>
      <c r="C3728" s="663" t="s">
        <v>58</v>
      </c>
      <c r="D3728" s="665" t="s">
        <v>12731</v>
      </c>
      <c r="E3728" s="663" t="s">
        <v>145</v>
      </c>
      <c r="F3728" s="401"/>
      <c r="G3728" s="401"/>
    </row>
    <row r="3729" spans="1:7" ht="15">
      <c r="A3729" s="664">
        <v>89806</v>
      </c>
      <c r="B3729" s="663" t="s">
        <v>2080</v>
      </c>
      <c r="C3729" s="663" t="s">
        <v>58</v>
      </c>
      <c r="D3729" s="665" t="s">
        <v>14686</v>
      </c>
      <c r="E3729" s="663" t="s">
        <v>145</v>
      </c>
      <c r="F3729" s="401"/>
      <c r="G3729" s="401"/>
    </row>
    <row r="3730" spans="1:7" ht="15">
      <c r="A3730" s="664">
        <v>89807</v>
      </c>
      <c r="B3730" s="663" t="s">
        <v>2081</v>
      </c>
      <c r="C3730" s="663" t="s">
        <v>58</v>
      </c>
      <c r="D3730" s="665" t="s">
        <v>20500</v>
      </c>
      <c r="E3730" s="663" t="s">
        <v>145</v>
      </c>
      <c r="F3730" s="401"/>
      <c r="G3730" s="401"/>
    </row>
    <row r="3731" spans="1:7" ht="15">
      <c r="A3731" s="664">
        <v>89808</v>
      </c>
      <c r="B3731" s="663" t="s">
        <v>2082</v>
      </c>
      <c r="C3731" s="663" t="s">
        <v>58</v>
      </c>
      <c r="D3731" s="665" t="s">
        <v>20501</v>
      </c>
      <c r="E3731" s="663" t="s">
        <v>145</v>
      </c>
      <c r="F3731" s="401"/>
      <c r="G3731" s="401"/>
    </row>
    <row r="3732" spans="1:7" ht="15">
      <c r="A3732" s="664">
        <v>89809</v>
      </c>
      <c r="B3732" s="663" t="s">
        <v>2083</v>
      </c>
      <c r="C3732" s="663" t="s">
        <v>58</v>
      </c>
      <c r="D3732" s="665" t="s">
        <v>20502</v>
      </c>
      <c r="E3732" s="663" t="s">
        <v>145</v>
      </c>
      <c r="F3732" s="401"/>
      <c r="G3732" s="401"/>
    </row>
    <row r="3733" spans="1:7" ht="15">
      <c r="A3733" s="664">
        <v>89810</v>
      </c>
      <c r="B3733" s="663" t="s">
        <v>2084</v>
      </c>
      <c r="C3733" s="663" t="s">
        <v>58</v>
      </c>
      <c r="D3733" s="665" t="s">
        <v>12818</v>
      </c>
      <c r="E3733" s="663" t="s">
        <v>145</v>
      </c>
      <c r="F3733" s="401"/>
      <c r="G3733" s="401"/>
    </row>
    <row r="3734" spans="1:7" ht="15">
      <c r="A3734" s="664">
        <v>89811</v>
      </c>
      <c r="B3734" s="663" t="s">
        <v>2085</v>
      </c>
      <c r="C3734" s="663" t="s">
        <v>58</v>
      </c>
      <c r="D3734" s="665" t="s">
        <v>20503</v>
      </c>
      <c r="E3734" s="663" t="s">
        <v>145</v>
      </c>
      <c r="F3734" s="401"/>
      <c r="G3734" s="401"/>
    </row>
    <row r="3735" spans="1:7" ht="15">
      <c r="A3735" s="664">
        <v>89812</v>
      </c>
      <c r="B3735" s="663" t="s">
        <v>2086</v>
      </c>
      <c r="C3735" s="663" t="s">
        <v>58</v>
      </c>
      <c r="D3735" s="665" t="s">
        <v>20504</v>
      </c>
      <c r="E3735" s="663" t="s">
        <v>145</v>
      </c>
      <c r="F3735" s="401"/>
      <c r="G3735" s="401"/>
    </row>
    <row r="3736" spans="1:7" ht="15">
      <c r="A3736" s="664">
        <v>89813</v>
      </c>
      <c r="B3736" s="663" t="s">
        <v>2087</v>
      </c>
      <c r="C3736" s="663" t="s">
        <v>58</v>
      </c>
      <c r="D3736" s="665" t="s">
        <v>8911</v>
      </c>
      <c r="E3736" s="663" t="s">
        <v>145</v>
      </c>
      <c r="F3736" s="401"/>
      <c r="G3736" s="401"/>
    </row>
    <row r="3737" spans="1:7" ht="15">
      <c r="A3737" s="664">
        <v>89814</v>
      </c>
      <c r="B3737" s="663" t="s">
        <v>2088</v>
      </c>
      <c r="C3737" s="663" t="s">
        <v>58</v>
      </c>
      <c r="D3737" s="665" t="s">
        <v>5183</v>
      </c>
      <c r="E3737" s="663" t="s">
        <v>145</v>
      </c>
      <c r="F3737" s="401"/>
      <c r="G3737" s="401"/>
    </row>
    <row r="3738" spans="1:7" ht="15">
      <c r="A3738" s="664">
        <v>89815</v>
      </c>
      <c r="B3738" s="663" t="s">
        <v>2089</v>
      </c>
      <c r="C3738" s="663" t="s">
        <v>58</v>
      </c>
      <c r="D3738" s="665" t="s">
        <v>12601</v>
      </c>
      <c r="E3738" s="663" t="s">
        <v>145</v>
      </c>
      <c r="F3738" s="401"/>
      <c r="G3738" s="401"/>
    </row>
    <row r="3739" spans="1:7" ht="15">
      <c r="A3739" s="664">
        <v>89816</v>
      </c>
      <c r="B3739" s="663" t="s">
        <v>2090</v>
      </c>
      <c r="C3739" s="663" t="s">
        <v>58</v>
      </c>
      <c r="D3739" s="665" t="s">
        <v>20505</v>
      </c>
      <c r="E3739" s="663" t="s">
        <v>145</v>
      </c>
      <c r="F3739" s="401"/>
      <c r="G3739" s="401"/>
    </row>
    <row r="3740" spans="1:7" ht="15">
      <c r="A3740" s="664">
        <v>89817</v>
      </c>
      <c r="B3740" s="663" t="s">
        <v>2091</v>
      </c>
      <c r="C3740" s="663" t="s">
        <v>58</v>
      </c>
      <c r="D3740" s="665" t="s">
        <v>15090</v>
      </c>
      <c r="E3740" s="663" t="s">
        <v>145</v>
      </c>
      <c r="F3740" s="401"/>
      <c r="G3740" s="401"/>
    </row>
    <row r="3741" spans="1:7" ht="15">
      <c r="A3741" s="664">
        <v>89818</v>
      </c>
      <c r="B3741" s="663" t="s">
        <v>2092</v>
      </c>
      <c r="C3741" s="663" t="s">
        <v>58</v>
      </c>
      <c r="D3741" s="665" t="s">
        <v>20506</v>
      </c>
      <c r="E3741" s="663" t="s">
        <v>145</v>
      </c>
      <c r="F3741" s="401"/>
      <c r="G3741" s="401"/>
    </row>
    <row r="3742" spans="1:7" ht="15">
      <c r="A3742" s="664">
        <v>89819</v>
      </c>
      <c r="B3742" s="663" t="s">
        <v>2093</v>
      </c>
      <c r="C3742" s="663" t="s">
        <v>58</v>
      </c>
      <c r="D3742" s="665" t="s">
        <v>15805</v>
      </c>
      <c r="E3742" s="663" t="s">
        <v>145</v>
      </c>
      <c r="F3742" s="401"/>
      <c r="G3742" s="401"/>
    </row>
    <row r="3743" spans="1:7" ht="15">
      <c r="A3743" s="664">
        <v>89820</v>
      </c>
      <c r="B3743" s="663" t="s">
        <v>2094</v>
      </c>
      <c r="C3743" s="663" t="s">
        <v>58</v>
      </c>
      <c r="D3743" s="665" t="s">
        <v>18552</v>
      </c>
      <c r="E3743" s="663" t="s">
        <v>145</v>
      </c>
      <c r="F3743" s="401"/>
      <c r="G3743" s="401"/>
    </row>
    <row r="3744" spans="1:7" ht="15">
      <c r="A3744" s="664">
        <v>89821</v>
      </c>
      <c r="B3744" s="663" t="s">
        <v>2095</v>
      </c>
      <c r="C3744" s="663" t="s">
        <v>58</v>
      </c>
      <c r="D3744" s="665" t="s">
        <v>15143</v>
      </c>
      <c r="E3744" s="663" t="s">
        <v>145</v>
      </c>
      <c r="F3744" s="401"/>
      <c r="G3744" s="401"/>
    </row>
    <row r="3745" spans="1:7" ht="15">
      <c r="A3745" s="664">
        <v>89822</v>
      </c>
      <c r="B3745" s="663" t="s">
        <v>2096</v>
      </c>
      <c r="C3745" s="663" t="s">
        <v>58</v>
      </c>
      <c r="D3745" s="665" t="s">
        <v>15655</v>
      </c>
      <c r="E3745" s="663" t="s">
        <v>145</v>
      </c>
      <c r="F3745" s="401"/>
      <c r="G3745" s="401"/>
    </row>
    <row r="3746" spans="1:7" ht="15">
      <c r="A3746" s="664">
        <v>89823</v>
      </c>
      <c r="B3746" s="663" t="s">
        <v>2097</v>
      </c>
      <c r="C3746" s="663" t="s">
        <v>58</v>
      </c>
      <c r="D3746" s="665" t="s">
        <v>9085</v>
      </c>
      <c r="E3746" s="663" t="s">
        <v>145</v>
      </c>
      <c r="F3746" s="401"/>
      <c r="G3746" s="401"/>
    </row>
    <row r="3747" spans="1:7" ht="15">
      <c r="A3747" s="664">
        <v>89824</v>
      </c>
      <c r="B3747" s="663" t="s">
        <v>2098</v>
      </c>
      <c r="C3747" s="663" t="s">
        <v>58</v>
      </c>
      <c r="D3747" s="665" t="s">
        <v>13949</v>
      </c>
      <c r="E3747" s="663" t="s">
        <v>145</v>
      </c>
      <c r="F3747" s="401"/>
      <c r="G3747" s="401"/>
    </row>
    <row r="3748" spans="1:7" ht="15">
      <c r="A3748" s="664">
        <v>89825</v>
      </c>
      <c r="B3748" s="663" t="s">
        <v>2099</v>
      </c>
      <c r="C3748" s="663" t="s">
        <v>58</v>
      </c>
      <c r="D3748" s="665" t="s">
        <v>17254</v>
      </c>
      <c r="E3748" s="663" t="s">
        <v>145</v>
      </c>
      <c r="F3748" s="401"/>
      <c r="G3748" s="401"/>
    </row>
    <row r="3749" spans="1:7" ht="15">
      <c r="A3749" s="664">
        <v>89826</v>
      </c>
      <c r="B3749" s="663" t="s">
        <v>2100</v>
      </c>
      <c r="C3749" s="663" t="s">
        <v>58</v>
      </c>
      <c r="D3749" s="665" t="s">
        <v>17782</v>
      </c>
      <c r="E3749" s="663" t="s">
        <v>145</v>
      </c>
      <c r="F3749" s="401"/>
      <c r="G3749" s="401"/>
    </row>
    <row r="3750" spans="1:7" ht="15">
      <c r="A3750" s="664">
        <v>89827</v>
      </c>
      <c r="B3750" s="663" t="s">
        <v>2101</v>
      </c>
      <c r="C3750" s="663" t="s">
        <v>58</v>
      </c>
      <c r="D3750" s="665" t="s">
        <v>13923</v>
      </c>
      <c r="E3750" s="663" t="s">
        <v>145</v>
      </c>
      <c r="F3750" s="401"/>
      <c r="G3750" s="401"/>
    </row>
    <row r="3751" spans="1:7" ht="15">
      <c r="A3751" s="664">
        <v>89828</v>
      </c>
      <c r="B3751" s="663" t="s">
        <v>2102</v>
      </c>
      <c r="C3751" s="663" t="s">
        <v>58</v>
      </c>
      <c r="D3751" s="665" t="s">
        <v>20507</v>
      </c>
      <c r="E3751" s="663" t="s">
        <v>145</v>
      </c>
      <c r="F3751" s="401"/>
      <c r="G3751" s="401"/>
    </row>
    <row r="3752" spans="1:7" ht="15">
      <c r="A3752" s="664">
        <v>89829</v>
      </c>
      <c r="B3752" s="663" t="s">
        <v>2103</v>
      </c>
      <c r="C3752" s="663" t="s">
        <v>58</v>
      </c>
      <c r="D3752" s="665" t="s">
        <v>20508</v>
      </c>
      <c r="E3752" s="663" t="s">
        <v>145</v>
      </c>
      <c r="F3752" s="401"/>
      <c r="G3752" s="401"/>
    </row>
    <row r="3753" spans="1:7" ht="15">
      <c r="A3753" s="664">
        <v>89830</v>
      </c>
      <c r="B3753" s="663" t="s">
        <v>2104</v>
      </c>
      <c r="C3753" s="663" t="s">
        <v>58</v>
      </c>
      <c r="D3753" s="665" t="s">
        <v>20265</v>
      </c>
      <c r="E3753" s="663" t="s">
        <v>145</v>
      </c>
      <c r="F3753" s="401"/>
      <c r="G3753" s="401"/>
    </row>
    <row r="3754" spans="1:7" ht="15">
      <c r="A3754" s="664">
        <v>89831</v>
      </c>
      <c r="B3754" s="663" t="s">
        <v>2105</v>
      </c>
      <c r="C3754" s="663" t="s">
        <v>58</v>
      </c>
      <c r="D3754" s="665" t="s">
        <v>20509</v>
      </c>
      <c r="E3754" s="663" t="s">
        <v>145</v>
      </c>
      <c r="F3754" s="401"/>
      <c r="G3754" s="401"/>
    </row>
    <row r="3755" spans="1:7" ht="15">
      <c r="A3755" s="664">
        <v>89832</v>
      </c>
      <c r="B3755" s="663" t="s">
        <v>2106</v>
      </c>
      <c r="C3755" s="663" t="s">
        <v>58</v>
      </c>
      <c r="D3755" s="665" t="s">
        <v>14495</v>
      </c>
      <c r="E3755" s="663" t="s">
        <v>145</v>
      </c>
      <c r="F3755" s="401"/>
      <c r="G3755" s="401"/>
    </row>
    <row r="3756" spans="1:7" ht="15">
      <c r="A3756" s="664">
        <v>89833</v>
      </c>
      <c r="B3756" s="663" t="s">
        <v>2107</v>
      </c>
      <c r="C3756" s="663" t="s">
        <v>58</v>
      </c>
      <c r="D3756" s="665" t="s">
        <v>20510</v>
      </c>
      <c r="E3756" s="663" t="s">
        <v>145</v>
      </c>
      <c r="F3756" s="401"/>
      <c r="G3756" s="401"/>
    </row>
    <row r="3757" spans="1:7" ht="15">
      <c r="A3757" s="664">
        <v>89834</v>
      </c>
      <c r="B3757" s="663" t="s">
        <v>2108</v>
      </c>
      <c r="C3757" s="663" t="s">
        <v>58</v>
      </c>
      <c r="D3757" s="665" t="s">
        <v>18166</v>
      </c>
      <c r="E3757" s="663" t="s">
        <v>145</v>
      </c>
      <c r="F3757" s="401"/>
      <c r="G3757" s="401"/>
    </row>
    <row r="3758" spans="1:7" ht="15">
      <c r="A3758" s="664">
        <v>89835</v>
      </c>
      <c r="B3758" s="663" t="s">
        <v>2109</v>
      </c>
      <c r="C3758" s="663" t="s">
        <v>58</v>
      </c>
      <c r="D3758" s="665" t="s">
        <v>16374</v>
      </c>
      <c r="E3758" s="663" t="s">
        <v>145</v>
      </c>
      <c r="F3758" s="401"/>
      <c r="G3758" s="401"/>
    </row>
    <row r="3759" spans="1:7" ht="15">
      <c r="A3759" s="664">
        <v>89836</v>
      </c>
      <c r="B3759" s="663" t="s">
        <v>2110</v>
      </c>
      <c r="C3759" s="663" t="s">
        <v>58</v>
      </c>
      <c r="D3759" s="665" t="s">
        <v>20511</v>
      </c>
      <c r="E3759" s="663" t="s">
        <v>145</v>
      </c>
      <c r="F3759" s="401"/>
      <c r="G3759" s="401"/>
    </row>
    <row r="3760" spans="1:7" ht="15">
      <c r="A3760" s="664">
        <v>89837</v>
      </c>
      <c r="B3760" s="663" t="s">
        <v>2111</v>
      </c>
      <c r="C3760" s="663" t="s">
        <v>58</v>
      </c>
      <c r="D3760" s="665" t="s">
        <v>20512</v>
      </c>
      <c r="E3760" s="663" t="s">
        <v>145</v>
      </c>
      <c r="F3760" s="401"/>
      <c r="G3760" s="401"/>
    </row>
    <row r="3761" spans="1:7" ht="15">
      <c r="A3761" s="664">
        <v>89838</v>
      </c>
      <c r="B3761" s="663" t="s">
        <v>2112</v>
      </c>
      <c r="C3761" s="663" t="s">
        <v>58</v>
      </c>
      <c r="D3761" s="665" t="s">
        <v>14956</v>
      </c>
      <c r="E3761" s="663" t="s">
        <v>145</v>
      </c>
      <c r="F3761" s="401"/>
      <c r="G3761" s="401"/>
    </row>
    <row r="3762" spans="1:7" ht="15">
      <c r="A3762" s="664">
        <v>89839</v>
      </c>
      <c r="B3762" s="663" t="s">
        <v>2113</v>
      </c>
      <c r="C3762" s="663" t="s">
        <v>58</v>
      </c>
      <c r="D3762" s="665" t="s">
        <v>20513</v>
      </c>
      <c r="E3762" s="663" t="s">
        <v>145</v>
      </c>
      <c r="F3762" s="401"/>
      <c r="G3762" s="401"/>
    </row>
    <row r="3763" spans="1:7" ht="15">
      <c r="A3763" s="664">
        <v>89840</v>
      </c>
      <c r="B3763" s="663" t="s">
        <v>2114</v>
      </c>
      <c r="C3763" s="663" t="s">
        <v>58</v>
      </c>
      <c r="D3763" s="665" t="s">
        <v>20514</v>
      </c>
      <c r="E3763" s="663" t="s">
        <v>145</v>
      </c>
      <c r="F3763" s="401"/>
      <c r="G3763" s="401"/>
    </row>
    <row r="3764" spans="1:7" ht="15">
      <c r="A3764" s="664">
        <v>89841</v>
      </c>
      <c r="B3764" s="663" t="s">
        <v>2115</v>
      </c>
      <c r="C3764" s="663" t="s">
        <v>58</v>
      </c>
      <c r="D3764" s="665" t="s">
        <v>20515</v>
      </c>
      <c r="E3764" s="663" t="s">
        <v>145</v>
      </c>
      <c r="F3764" s="401"/>
      <c r="G3764" s="401"/>
    </row>
    <row r="3765" spans="1:7" ht="15">
      <c r="A3765" s="664">
        <v>89842</v>
      </c>
      <c r="B3765" s="663" t="s">
        <v>2116</v>
      </c>
      <c r="C3765" s="663" t="s">
        <v>58</v>
      </c>
      <c r="D3765" s="665" t="s">
        <v>15776</v>
      </c>
      <c r="E3765" s="663" t="s">
        <v>145</v>
      </c>
      <c r="F3765" s="401"/>
      <c r="G3765" s="401"/>
    </row>
    <row r="3766" spans="1:7" ht="15">
      <c r="A3766" s="664">
        <v>89844</v>
      </c>
      <c r="B3766" s="663" t="s">
        <v>2117</v>
      </c>
      <c r="C3766" s="663" t="s">
        <v>58</v>
      </c>
      <c r="D3766" s="665" t="s">
        <v>14877</v>
      </c>
      <c r="E3766" s="663" t="s">
        <v>145</v>
      </c>
      <c r="F3766" s="401"/>
      <c r="G3766" s="401"/>
    </row>
    <row r="3767" spans="1:7" ht="15">
      <c r="A3767" s="664">
        <v>89845</v>
      </c>
      <c r="B3767" s="663" t="s">
        <v>2118</v>
      </c>
      <c r="C3767" s="663" t="s">
        <v>58</v>
      </c>
      <c r="D3767" s="665" t="s">
        <v>20516</v>
      </c>
      <c r="E3767" s="663" t="s">
        <v>145</v>
      </c>
      <c r="F3767" s="401"/>
      <c r="G3767" s="401"/>
    </row>
    <row r="3768" spans="1:7" ht="15">
      <c r="A3768" s="664">
        <v>89846</v>
      </c>
      <c r="B3768" s="663" t="s">
        <v>2119</v>
      </c>
      <c r="C3768" s="663" t="s">
        <v>58</v>
      </c>
      <c r="D3768" s="665" t="s">
        <v>20517</v>
      </c>
      <c r="E3768" s="663" t="s">
        <v>145</v>
      </c>
      <c r="F3768" s="401"/>
      <c r="G3768" s="401"/>
    </row>
    <row r="3769" spans="1:7" ht="15">
      <c r="A3769" s="664">
        <v>89847</v>
      </c>
      <c r="B3769" s="663" t="s">
        <v>2120</v>
      </c>
      <c r="C3769" s="663" t="s">
        <v>58</v>
      </c>
      <c r="D3769" s="665" t="s">
        <v>20518</v>
      </c>
      <c r="E3769" s="663" t="s">
        <v>145</v>
      </c>
      <c r="F3769" s="401"/>
      <c r="G3769" s="401"/>
    </row>
    <row r="3770" spans="1:7" ht="15">
      <c r="A3770" s="664">
        <v>89850</v>
      </c>
      <c r="B3770" s="663" t="s">
        <v>2121</v>
      </c>
      <c r="C3770" s="663" t="s">
        <v>58</v>
      </c>
      <c r="D3770" s="665" t="s">
        <v>15174</v>
      </c>
      <c r="E3770" s="663" t="s">
        <v>145</v>
      </c>
      <c r="F3770" s="401"/>
      <c r="G3770" s="401"/>
    </row>
    <row r="3771" spans="1:7" ht="15">
      <c r="A3771" s="664">
        <v>89851</v>
      </c>
      <c r="B3771" s="663" t="s">
        <v>2122</v>
      </c>
      <c r="C3771" s="663" t="s">
        <v>58</v>
      </c>
      <c r="D3771" s="665" t="s">
        <v>12837</v>
      </c>
      <c r="E3771" s="663" t="s">
        <v>145</v>
      </c>
      <c r="F3771" s="401"/>
      <c r="G3771" s="401"/>
    </row>
    <row r="3772" spans="1:7" ht="15">
      <c r="A3772" s="664">
        <v>89852</v>
      </c>
      <c r="B3772" s="663" t="s">
        <v>2123</v>
      </c>
      <c r="C3772" s="663" t="s">
        <v>58</v>
      </c>
      <c r="D3772" s="665" t="s">
        <v>15869</v>
      </c>
      <c r="E3772" s="663" t="s">
        <v>145</v>
      </c>
      <c r="F3772" s="401"/>
      <c r="G3772" s="401"/>
    </row>
    <row r="3773" spans="1:7" ht="15">
      <c r="A3773" s="664">
        <v>89853</v>
      </c>
      <c r="B3773" s="663" t="s">
        <v>2124</v>
      </c>
      <c r="C3773" s="663" t="s">
        <v>58</v>
      </c>
      <c r="D3773" s="665" t="s">
        <v>20519</v>
      </c>
      <c r="E3773" s="663" t="s">
        <v>145</v>
      </c>
      <c r="F3773" s="401"/>
      <c r="G3773" s="401"/>
    </row>
    <row r="3774" spans="1:7" ht="15">
      <c r="A3774" s="664">
        <v>89854</v>
      </c>
      <c r="B3774" s="663" t="s">
        <v>2125</v>
      </c>
      <c r="C3774" s="663" t="s">
        <v>58</v>
      </c>
      <c r="D3774" s="665" t="s">
        <v>20520</v>
      </c>
      <c r="E3774" s="663" t="s">
        <v>145</v>
      </c>
      <c r="F3774" s="401"/>
      <c r="G3774" s="401"/>
    </row>
    <row r="3775" spans="1:7" ht="15">
      <c r="A3775" s="664">
        <v>89855</v>
      </c>
      <c r="B3775" s="663" t="s">
        <v>2126</v>
      </c>
      <c r="C3775" s="663" t="s">
        <v>58</v>
      </c>
      <c r="D3775" s="665" t="s">
        <v>14885</v>
      </c>
      <c r="E3775" s="663" t="s">
        <v>145</v>
      </c>
      <c r="F3775" s="401"/>
      <c r="G3775" s="401"/>
    </row>
    <row r="3776" spans="1:7" ht="15">
      <c r="A3776" s="664">
        <v>89856</v>
      </c>
      <c r="B3776" s="663" t="s">
        <v>2127</v>
      </c>
      <c r="C3776" s="663" t="s">
        <v>58</v>
      </c>
      <c r="D3776" s="665" t="s">
        <v>14001</v>
      </c>
      <c r="E3776" s="663" t="s">
        <v>145</v>
      </c>
      <c r="F3776" s="401"/>
      <c r="G3776" s="401"/>
    </row>
    <row r="3777" spans="1:7" ht="15">
      <c r="A3777" s="664">
        <v>89857</v>
      </c>
      <c r="B3777" s="663" t="s">
        <v>2128</v>
      </c>
      <c r="C3777" s="663" t="s">
        <v>58</v>
      </c>
      <c r="D3777" s="665" t="s">
        <v>20521</v>
      </c>
      <c r="E3777" s="663" t="s">
        <v>145</v>
      </c>
      <c r="F3777" s="401"/>
      <c r="G3777" s="401"/>
    </row>
    <row r="3778" spans="1:7" ht="15">
      <c r="A3778" s="664">
        <v>89859</v>
      </c>
      <c r="B3778" s="663" t="s">
        <v>2129</v>
      </c>
      <c r="C3778" s="663" t="s">
        <v>58</v>
      </c>
      <c r="D3778" s="665" t="s">
        <v>20522</v>
      </c>
      <c r="E3778" s="663" t="s">
        <v>145</v>
      </c>
      <c r="F3778" s="401"/>
      <c r="G3778" s="401"/>
    </row>
    <row r="3779" spans="1:7" ht="15">
      <c r="A3779" s="664">
        <v>89860</v>
      </c>
      <c r="B3779" s="663" t="s">
        <v>2130</v>
      </c>
      <c r="C3779" s="663" t="s">
        <v>58</v>
      </c>
      <c r="D3779" s="665" t="s">
        <v>16381</v>
      </c>
      <c r="E3779" s="663" t="s">
        <v>145</v>
      </c>
      <c r="F3779" s="401"/>
      <c r="G3779" s="401"/>
    </row>
    <row r="3780" spans="1:7" ht="15">
      <c r="A3780" s="664">
        <v>89861</v>
      </c>
      <c r="B3780" s="663" t="s">
        <v>2131</v>
      </c>
      <c r="C3780" s="663" t="s">
        <v>58</v>
      </c>
      <c r="D3780" s="665" t="s">
        <v>15605</v>
      </c>
      <c r="E3780" s="663" t="s">
        <v>145</v>
      </c>
      <c r="F3780" s="401"/>
      <c r="G3780" s="401"/>
    </row>
    <row r="3781" spans="1:7" ht="15">
      <c r="A3781" s="664">
        <v>89862</v>
      </c>
      <c r="B3781" s="663" t="s">
        <v>2132</v>
      </c>
      <c r="C3781" s="663" t="s">
        <v>58</v>
      </c>
      <c r="D3781" s="665" t="s">
        <v>20523</v>
      </c>
      <c r="E3781" s="663" t="s">
        <v>145</v>
      </c>
      <c r="F3781" s="401"/>
      <c r="G3781" s="401"/>
    </row>
    <row r="3782" spans="1:7" ht="15">
      <c r="A3782" s="664">
        <v>89863</v>
      </c>
      <c r="B3782" s="663" t="s">
        <v>2133</v>
      </c>
      <c r="C3782" s="663" t="s">
        <v>58</v>
      </c>
      <c r="D3782" s="665" t="s">
        <v>20524</v>
      </c>
      <c r="E3782" s="663" t="s">
        <v>145</v>
      </c>
      <c r="F3782" s="401"/>
      <c r="G3782" s="401"/>
    </row>
    <row r="3783" spans="1:7" ht="15">
      <c r="A3783" s="664">
        <v>89866</v>
      </c>
      <c r="B3783" s="663" t="s">
        <v>2134</v>
      </c>
      <c r="C3783" s="663" t="s">
        <v>58</v>
      </c>
      <c r="D3783" s="665" t="s">
        <v>13958</v>
      </c>
      <c r="E3783" s="663" t="s">
        <v>145</v>
      </c>
      <c r="F3783" s="401"/>
      <c r="G3783" s="401"/>
    </row>
    <row r="3784" spans="1:7" ht="15">
      <c r="A3784" s="664">
        <v>89867</v>
      </c>
      <c r="B3784" s="663" t="s">
        <v>2135</v>
      </c>
      <c r="C3784" s="663" t="s">
        <v>58</v>
      </c>
      <c r="D3784" s="665" t="s">
        <v>3763</v>
      </c>
      <c r="E3784" s="663" t="s">
        <v>145</v>
      </c>
      <c r="F3784" s="401"/>
      <c r="G3784" s="401"/>
    </row>
    <row r="3785" spans="1:7" ht="15">
      <c r="A3785" s="664">
        <v>89868</v>
      </c>
      <c r="B3785" s="663" t="s">
        <v>2136</v>
      </c>
      <c r="C3785" s="663" t="s">
        <v>58</v>
      </c>
      <c r="D3785" s="665" t="s">
        <v>5027</v>
      </c>
      <c r="E3785" s="663" t="s">
        <v>145</v>
      </c>
      <c r="F3785" s="401"/>
      <c r="G3785" s="401"/>
    </row>
    <row r="3786" spans="1:7" ht="15">
      <c r="A3786" s="664">
        <v>89869</v>
      </c>
      <c r="B3786" s="663" t="s">
        <v>2137</v>
      </c>
      <c r="C3786" s="663" t="s">
        <v>58</v>
      </c>
      <c r="D3786" s="665" t="s">
        <v>12737</v>
      </c>
      <c r="E3786" s="663" t="s">
        <v>145</v>
      </c>
      <c r="F3786" s="401"/>
      <c r="G3786" s="401"/>
    </row>
    <row r="3787" spans="1:7" ht="15">
      <c r="A3787" s="664">
        <v>89979</v>
      </c>
      <c r="B3787" s="663" t="s">
        <v>2138</v>
      </c>
      <c r="C3787" s="663" t="s">
        <v>58</v>
      </c>
      <c r="D3787" s="665" t="s">
        <v>15790</v>
      </c>
      <c r="E3787" s="663" t="s">
        <v>145</v>
      </c>
      <c r="F3787" s="401"/>
      <c r="G3787" s="401"/>
    </row>
    <row r="3788" spans="1:7" ht="15">
      <c r="A3788" s="664">
        <v>89980</v>
      </c>
      <c r="B3788" s="663" t="s">
        <v>2139</v>
      </c>
      <c r="C3788" s="663" t="s">
        <v>58</v>
      </c>
      <c r="D3788" s="665" t="s">
        <v>15007</v>
      </c>
      <c r="E3788" s="663" t="s">
        <v>145</v>
      </c>
      <c r="F3788" s="401"/>
      <c r="G3788" s="401"/>
    </row>
    <row r="3789" spans="1:7" ht="15">
      <c r="A3789" s="664">
        <v>89981</v>
      </c>
      <c r="B3789" s="663" t="s">
        <v>2140</v>
      </c>
      <c r="C3789" s="663" t="s">
        <v>58</v>
      </c>
      <c r="D3789" s="665" t="s">
        <v>13138</v>
      </c>
      <c r="E3789" s="663" t="s">
        <v>145</v>
      </c>
      <c r="F3789" s="401"/>
      <c r="G3789" s="401"/>
    </row>
    <row r="3790" spans="1:7" ht="15">
      <c r="A3790" s="664">
        <v>90373</v>
      </c>
      <c r="B3790" s="663" t="s">
        <v>2141</v>
      </c>
      <c r="C3790" s="663" t="s">
        <v>58</v>
      </c>
      <c r="D3790" s="665" t="s">
        <v>20525</v>
      </c>
      <c r="E3790" s="663" t="s">
        <v>145</v>
      </c>
      <c r="F3790" s="401"/>
      <c r="G3790" s="401"/>
    </row>
    <row r="3791" spans="1:7" ht="15">
      <c r="A3791" s="664">
        <v>90374</v>
      </c>
      <c r="B3791" s="663" t="s">
        <v>2142</v>
      </c>
      <c r="C3791" s="663" t="s">
        <v>58</v>
      </c>
      <c r="D3791" s="665" t="s">
        <v>17804</v>
      </c>
      <c r="E3791" s="663" t="s">
        <v>145</v>
      </c>
      <c r="F3791" s="401"/>
      <c r="G3791" s="401"/>
    </row>
    <row r="3792" spans="1:7" ht="15">
      <c r="A3792" s="664">
        <v>90375</v>
      </c>
      <c r="B3792" s="663" t="s">
        <v>2143</v>
      </c>
      <c r="C3792" s="663" t="s">
        <v>58</v>
      </c>
      <c r="D3792" s="665" t="s">
        <v>14979</v>
      </c>
      <c r="E3792" s="663" t="s">
        <v>145</v>
      </c>
      <c r="F3792" s="401"/>
      <c r="G3792" s="401"/>
    </row>
    <row r="3793" spans="1:7" ht="15">
      <c r="A3793" s="664">
        <v>92287</v>
      </c>
      <c r="B3793" s="663" t="s">
        <v>9464</v>
      </c>
      <c r="C3793" s="663" t="s">
        <v>58</v>
      </c>
      <c r="D3793" s="665" t="s">
        <v>15742</v>
      </c>
      <c r="E3793" s="663" t="s">
        <v>145</v>
      </c>
      <c r="F3793" s="401"/>
      <c r="G3793" s="401"/>
    </row>
    <row r="3794" spans="1:7" ht="15">
      <c r="A3794" s="664">
        <v>92288</v>
      </c>
      <c r="B3794" s="663" t="s">
        <v>8574</v>
      </c>
      <c r="C3794" s="663" t="s">
        <v>58</v>
      </c>
      <c r="D3794" s="665" t="s">
        <v>20381</v>
      </c>
      <c r="E3794" s="663" t="s">
        <v>145</v>
      </c>
      <c r="F3794" s="401"/>
      <c r="G3794" s="401"/>
    </row>
    <row r="3795" spans="1:7" ht="15">
      <c r="A3795" s="664">
        <v>92289</v>
      </c>
      <c r="B3795" s="663" t="s">
        <v>8575</v>
      </c>
      <c r="C3795" s="663" t="s">
        <v>58</v>
      </c>
      <c r="D3795" s="665" t="s">
        <v>20526</v>
      </c>
      <c r="E3795" s="663" t="s">
        <v>145</v>
      </c>
      <c r="F3795" s="401"/>
      <c r="G3795" s="401"/>
    </row>
    <row r="3796" spans="1:7" ht="15">
      <c r="A3796" s="664">
        <v>92290</v>
      </c>
      <c r="B3796" s="663" t="s">
        <v>8576</v>
      </c>
      <c r="C3796" s="663" t="s">
        <v>58</v>
      </c>
      <c r="D3796" s="665" t="s">
        <v>16062</v>
      </c>
      <c r="E3796" s="663" t="s">
        <v>145</v>
      </c>
      <c r="F3796" s="401"/>
      <c r="G3796" s="401"/>
    </row>
    <row r="3797" spans="1:7" ht="15">
      <c r="A3797" s="664">
        <v>92291</v>
      </c>
      <c r="B3797" s="663" t="s">
        <v>8577</v>
      </c>
      <c r="C3797" s="663" t="s">
        <v>58</v>
      </c>
      <c r="D3797" s="665" t="s">
        <v>14451</v>
      </c>
      <c r="E3797" s="663" t="s">
        <v>145</v>
      </c>
      <c r="F3797" s="401"/>
      <c r="G3797" s="401"/>
    </row>
    <row r="3798" spans="1:7" ht="15">
      <c r="A3798" s="664">
        <v>92292</v>
      </c>
      <c r="B3798" s="663" t="s">
        <v>8578</v>
      </c>
      <c r="C3798" s="663" t="s">
        <v>58</v>
      </c>
      <c r="D3798" s="665" t="s">
        <v>20527</v>
      </c>
      <c r="E3798" s="663" t="s">
        <v>145</v>
      </c>
      <c r="F3798" s="401"/>
      <c r="G3798" s="401"/>
    </row>
    <row r="3799" spans="1:7" ht="15">
      <c r="A3799" s="664">
        <v>92293</v>
      </c>
      <c r="B3799" s="663" t="s">
        <v>8579</v>
      </c>
      <c r="C3799" s="663" t="s">
        <v>58</v>
      </c>
      <c r="D3799" s="665" t="s">
        <v>6201</v>
      </c>
      <c r="E3799" s="663" t="s">
        <v>145</v>
      </c>
      <c r="F3799" s="401"/>
      <c r="G3799" s="401"/>
    </row>
    <row r="3800" spans="1:7" ht="15">
      <c r="A3800" s="664">
        <v>92294</v>
      </c>
      <c r="B3800" s="663" t="s">
        <v>8580</v>
      </c>
      <c r="C3800" s="663" t="s">
        <v>58</v>
      </c>
      <c r="D3800" s="665" t="s">
        <v>4220</v>
      </c>
      <c r="E3800" s="663" t="s">
        <v>145</v>
      </c>
      <c r="F3800" s="401"/>
      <c r="G3800" s="401"/>
    </row>
    <row r="3801" spans="1:7" ht="15">
      <c r="A3801" s="664">
        <v>92295</v>
      </c>
      <c r="B3801" s="663" t="s">
        <v>8581</v>
      </c>
      <c r="C3801" s="663" t="s">
        <v>58</v>
      </c>
      <c r="D3801" s="665" t="s">
        <v>12827</v>
      </c>
      <c r="E3801" s="663" t="s">
        <v>145</v>
      </c>
      <c r="F3801" s="401"/>
      <c r="G3801" s="401"/>
    </row>
    <row r="3802" spans="1:7" ht="15">
      <c r="A3802" s="664">
        <v>92296</v>
      </c>
      <c r="B3802" s="663" t="s">
        <v>8582</v>
      </c>
      <c r="C3802" s="663" t="s">
        <v>58</v>
      </c>
      <c r="D3802" s="665" t="s">
        <v>12839</v>
      </c>
      <c r="E3802" s="663" t="s">
        <v>145</v>
      </c>
      <c r="F3802" s="401"/>
      <c r="G3802" s="401"/>
    </row>
    <row r="3803" spans="1:7" ht="15">
      <c r="A3803" s="664">
        <v>92297</v>
      </c>
      <c r="B3803" s="663" t="s">
        <v>8583</v>
      </c>
      <c r="C3803" s="663" t="s">
        <v>58</v>
      </c>
      <c r="D3803" s="665" t="s">
        <v>14153</v>
      </c>
      <c r="E3803" s="663" t="s">
        <v>145</v>
      </c>
      <c r="F3803" s="401"/>
      <c r="G3803" s="401"/>
    </row>
    <row r="3804" spans="1:7" ht="15">
      <c r="A3804" s="664">
        <v>92298</v>
      </c>
      <c r="B3804" s="663" t="s">
        <v>8584</v>
      </c>
      <c r="C3804" s="663" t="s">
        <v>58</v>
      </c>
      <c r="D3804" s="665" t="s">
        <v>20528</v>
      </c>
      <c r="E3804" s="663" t="s">
        <v>145</v>
      </c>
      <c r="F3804" s="401"/>
      <c r="G3804" s="401"/>
    </row>
    <row r="3805" spans="1:7" ht="15">
      <c r="A3805" s="664">
        <v>92299</v>
      </c>
      <c r="B3805" s="663" t="s">
        <v>8585</v>
      </c>
      <c r="C3805" s="663" t="s">
        <v>58</v>
      </c>
      <c r="D3805" s="665" t="s">
        <v>8884</v>
      </c>
      <c r="E3805" s="663" t="s">
        <v>145</v>
      </c>
      <c r="F3805" s="401"/>
      <c r="G3805" s="401"/>
    </row>
    <row r="3806" spans="1:7" ht="15">
      <c r="A3806" s="664">
        <v>92300</v>
      </c>
      <c r="B3806" s="663" t="s">
        <v>8586</v>
      </c>
      <c r="C3806" s="663" t="s">
        <v>58</v>
      </c>
      <c r="D3806" s="665" t="s">
        <v>13842</v>
      </c>
      <c r="E3806" s="663" t="s">
        <v>145</v>
      </c>
      <c r="F3806" s="401"/>
      <c r="G3806" s="401"/>
    </row>
    <row r="3807" spans="1:7" ht="15">
      <c r="A3807" s="664">
        <v>92301</v>
      </c>
      <c r="B3807" s="663" t="s">
        <v>8587</v>
      </c>
      <c r="C3807" s="663" t="s">
        <v>58</v>
      </c>
      <c r="D3807" s="665" t="s">
        <v>14554</v>
      </c>
      <c r="E3807" s="663" t="s">
        <v>145</v>
      </c>
      <c r="F3807" s="401"/>
      <c r="G3807" s="401"/>
    </row>
    <row r="3808" spans="1:7" ht="15">
      <c r="A3808" s="664">
        <v>92302</v>
      </c>
      <c r="B3808" s="663" t="s">
        <v>8588</v>
      </c>
      <c r="C3808" s="663" t="s">
        <v>58</v>
      </c>
      <c r="D3808" s="665" t="s">
        <v>15487</v>
      </c>
      <c r="E3808" s="663" t="s">
        <v>145</v>
      </c>
      <c r="F3808" s="401"/>
      <c r="G3808" s="401"/>
    </row>
    <row r="3809" spans="1:7" ht="15">
      <c r="A3809" s="664">
        <v>92303</v>
      </c>
      <c r="B3809" s="663" t="s">
        <v>8589</v>
      </c>
      <c r="C3809" s="663" t="s">
        <v>58</v>
      </c>
      <c r="D3809" s="665" t="s">
        <v>13924</v>
      </c>
      <c r="E3809" s="663" t="s">
        <v>145</v>
      </c>
      <c r="F3809" s="401"/>
      <c r="G3809" s="401"/>
    </row>
    <row r="3810" spans="1:7" ht="15">
      <c r="A3810" s="664">
        <v>92304</v>
      </c>
      <c r="B3810" s="663" t="s">
        <v>8590</v>
      </c>
      <c r="C3810" s="663" t="s">
        <v>58</v>
      </c>
      <c r="D3810" s="665" t="s">
        <v>20529</v>
      </c>
      <c r="E3810" s="663" t="s">
        <v>145</v>
      </c>
      <c r="F3810" s="401"/>
      <c r="G3810" s="401"/>
    </row>
    <row r="3811" spans="1:7" ht="15">
      <c r="A3811" s="664">
        <v>92311</v>
      </c>
      <c r="B3811" s="663" t="s">
        <v>8591</v>
      </c>
      <c r="C3811" s="663" t="s">
        <v>58</v>
      </c>
      <c r="D3811" s="665" t="s">
        <v>6880</v>
      </c>
      <c r="E3811" s="663" t="s">
        <v>145</v>
      </c>
      <c r="F3811" s="401"/>
      <c r="G3811" s="401"/>
    </row>
    <row r="3812" spans="1:7" ht="15">
      <c r="A3812" s="664">
        <v>92312</v>
      </c>
      <c r="B3812" s="663" t="s">
        <v>8592</v>
      </c>
      <c r="C3812" s="663" t="s">
        <v>58</v>
      </c>
      <c r="D3812" s="665" t="s">
        <v>17121</v>
      </c>
      <c r="E3812" s="663" t="s">
        <v>145</v>
      </c>
      <c r="F3812" s="401"/>
      <c r="G3812" s="401"/>
    </row>
    <row r="3813" spans="1:7" ht="15">
      <c r="A3813" s="664">
        <v>92313</v>
      </c>
      <c r="B3813" s="663" t="s">
        <v>8593</v>
      </c>
      <c r="C3813" s="663" t="s">
        <v>58</v>
      </c>
      <c r="D3813" s="665" t="s">
        <v>20530</v>
      </c>
      <c r="E3813" s="663" t="s">
        <v>145</v>
      </c>
      <c r="F3813" s="401"/>
      <c r="G3813" s="401"/>
    </row>
    <row r="3814" spans="1:7" ht="15">
      <c r="A3814" s="664">
        <v>92314</v>
      </c>
      <c r="B3814" s="663" t="s">
        <v>8594</v>
      </c>
      <c r="C3814" s="663" t="s">
        <v>58</v>
      </c>
      <c r="D3814" s="665" t="s">
        <v>7467</v>
      </c>
      <c r="E3814" s="663" t="s">
        <v>145</v>
      </c>
      <c r="F3814" s="401"/>
      <c r="G3814" s="401"/>
    </row>
    <row r="3815" spans="1:7" ht="15">
      <c r="A3815" s="664">
        <v>92315</v>
      </c>
      <c r="B3815" s="663" t="s">
        <v>8595</v>
      </c>
      <c r="C3815" s="663" t="s">
        <v>58</v>
      </c>
      <c r="D3815" s="665" t="s">
        <v>4244</v>
      </c>
      <c r="E3815" s="663" t="s">
        <v>145</v>
      </c>
      <c r="F3815" s="401"/>
      <c r="G3815" s="401"/>
    </row>
    <row r="3816" spans="1:7" ht="15">
      <c r="A3816" s="664">
        <v>92316</v>
      </c>
      <c r="B3816" s="663" t="s">
        <v>8596</v>
      </c>
      <c r="C3816" s="663" t="s">
        <v>58</v>
      </c>
      <c r="D3816" s="665" t="s">
        <v>15703</v>
      </c>
      <c r="E3816" s="663" t="s">
        <v>145</v>
      </c>
      <c r="F3816" s="401"/>
      <c r="G3816" s="401"/>
    </row>
    <row r="3817" spans="1:7" ht="15">
      <c r="A3817" s="664">
        <v>92317</v>
      </c>
      <c r="B3817" s="663" t="s">
        <v>8597</v>
      </c>
      <c r="C3817" s="663" t="s">
        <v>58</v>
      </c>
      <c r="D3817" s="665" t="s">
        <v>15183</v>
      </c>
      <c r="E3817" s="663" t="s">
        <v>145</v>
      </c>
      <c r="F3817" s="401"/>
      <c r="G3817" s="401"/>
    </row>
    <row r="3818" spans="1:7" ht="15">
      <c r="A3818" s="664">
        <v>92318</v>
      </c>
      <c r="B3818" s="663" t="s">
        <v>8598</v>
      </c>
      <c r="C3818" s="663" t="s">
        <v>58</v>
      </c>
      <c r="D3818" s="665" t="s">
        <v>15110</v>
      </c>
      <c r="E3818" s="663" t="s">
        <v>145</v>
      </c>
      <c r="F3818" s="401"/>
      <c r="G3818" s="401"/>
    </row>
    <row r="3819" spans="1:7" ht="15">
      <c r="A3819" s="664">
        <v>92319</v>
      </c>
      <c r="B3819" s="663" t="s">
        <v>8599</v>
      </c>
      <c r="C3819" s="663" t="s">
        <v>58</v>
      </c>
      <c r="D3819" s="665" t="s">
        <v>20531</v>
      </c>
      <c r="E3819" s="663" t="s">
        <v>145</v>
      </c>
      <c r="F3819" s="401"/>
      <c r="G3819" s="401"/>
    </row>
    <row r="3820" spans="1:7" ht="15">
      <c r="A3820" s="664">
        <v>92326</v>
      </c>
      <c r="B3820" s="663" t="s">
        <v>8600</v>
      </c>
      <c r="C3820" s="663" t="s">
        <v>58</v>
      </c>
      <c r="D3820" s="665" t="s">
        <v>5057</v>
      </c>
      <c r="E3820" s="663" t="s">
        <v>145</v>
      </c>
      <c r="F3820" s="401"/>
      <c r="G3820" s="401"/>
    </row>
    <row r="3821" spans="1:7" ht="15">
      <c r="A3821" s="664">
        <v>92327</v>
      </c>
      <c r="B3821" s="663" t="s">
        <v>8601</v>
      </c>
      <c r="C3821" s="663" t="s">
        <v>58</v>
      </c>
      <c r="D3821" s="665" t="s">
        <v>17506</v>
      </c>
      <c r="E3821" s="663" t="s">
        <v>145</v>
      </c>
      <c r="F3821" s="401"/>
      <c r="G3821" s="401"/>
    </row>
    <row r="3822" spans="1:7" ht="15">
      <c r="A3822" s="664">
        <v>92328</v>
      </c>
      <c r="B3822" s="663" t="s">
        <v>8602</v>
      </c>
      <c r="C3822" s="663" t="s">
        <v>58</v>
      </c>
      <c r="D3822" s="665" t="s">
        <v>20532</v>
      </c>
      <c r="E3822" s="663" t="s">
        <v>145</v>
      </c>
      <c r="F3822" s="401"/>
      <c r="G3822" s="401"/>
    </row>
    <row r="3823" spans="1:7" ht="15">
      <c r="A3823" s="664">
        <v>92329</v>
      </c>
      <c r="B3823" s="663" t="s">
        <v>8603</v>
      </c>
      <c r="C3823" s="663" t="s">
        <v>58</v>
      </c>
      <c r="D3823" s="665" t="s">
        <v>15032</v>
      </c>
      <c r="E3823" s="663" t="s">
        <v>145</v>
      </c>
      <c r="F3823" s="401"/>
      <c r="G3823" s="401"/>
    </row>
    <row r="3824" spans="1:7" ht="15">
      <c r="A3824" s="664">
        <v>92330</v>
      </c>
      <c r="B3824" s="663" t="s">
        <v>8604</v>
      </c>
      <c r="C3824" s="663" t="s">
        <v>58</v>
      </c>
      <c r="D3824" s="665" t="s">
        <v>13240</v>
      </c>
      <c r="E3824" s="663" t="s">
        <v>145</v>
      </c>
      <c r="F3824" s="401"/>
      <c r="G3824" s="401"/>
    </row>
    <row r="3825" spans="1:7" ht="15">
      <c r="A3825" s="664">
        <v>92331</v>
      </c>
      <c r="B3825" s="663" t="s">
        <v>8605</v>
      </c>
      <c r="C3825" s="663" t="s">
        <v>58</v>
      </c>
      <c r="D3825" s="665" t="s">
        <v>13318</v>
      </c>
      <c r="E3825" s="663" t="s">
        <v>145</v>
      </c>
      <c r="F3825" s="401"/>
      <c r="G3825" s="401"/>
    </row>
    <row r="3826" spans="1:7" ht="15">
      <c r="A3826" s="664">
        <v>92332</v>
      </c>
      <c r="B3826" s="663" t="s">
        <v>8606</v>
      </c>
      <c r="C3826" s="663" t="s">
        <v>58</v>
      </c>
      <c r="D3826" s="665" t="s">
        <v>4554</v>
      </c>
      <c r="E3826" s="663" t="s">
        <v>145</v>
      </c>
      <c r="F3826" s="401"/>
      <c r="G3826" s="401"/>
    </row>
    <row r="3827" spans="1:7" ht="15">
      <c r="A3827" s="664">
        <v>92333</v>
      </c>
      <c r="B3827" s="663" t="s">
        <v>8607</v>
      </c>
      <c r="C3827" s="663" t="s">
        <v>58</v>
      </c>
      <c r="D3827" s="665" t="s">
        <v>20353</v>
      </c>
      <c r="E3827" s="663" t="s">
        <v>145</v>
      </c>
      <c r="F3827" s="401"/>
      <c r="G3827" s="401"/>
    </row>
    <row r="3828" spans="1:7" ht="15">
      <c r="A3828" s="664">
        <v>92334</v>
      </c>
      <c r="B3828" s="663" t="s">
        <v>8608</v>
      </c>
      <c r="C3828" s="663" t="s">
        <v>58</v>
      </c>
      <c r="D3828" s="665" t="s">
        <v>20533</v>
      </c>
      <c r="E3828" s="663" t="s">
        <v>145</v>
      </c>
      <c r="F3828" s="401"/>
      <c r="G3828" s="401"/>
    </row>
    <row r="3829" spans="1:7" ht="15">
      <c r="A3829" s="664">
        <v>92344</v>
      </c>
      <c r="B3829" s="663" t="s">
        <v>11272</v>
      </c>
      <c r="C3829" s="663" t="s">
        <v>58</v>
      </c>
      <c r="D3829" s="665" t="s">
        <v>14864</v>
      </c>
      <c r="E3829" s="663" t="s">
        <v>145</v>
      </c>
      <c r="F3829" s="401"/>
      <c r="G3829" s="401"/>
    </row>
    <row r="3830" spans="1:7" ht="15">
      <c r="A3830" s="664">
        <v>92345</v>
      </c>
      <c r="B3830" s="663" t="s">
        <v>11273</v>
      </c>
      <c r="C3830" s="663" t="s">
        <v>58</v>
      </c>
      <c r="D3830" s="665" t="s">
        <v>13812</v>
      </c>
      <c r="E3830" s="663" t="s">
        <v>145</v>
      </c>
      <c r="F3830" s="401"/>
      <c r="G3830" s="401"/>
    </row>
    <row r="3831" spans="1:7" ht="15">
      <c r="A3831" s="664">
        <v>92346</v>
      </c>
      <c r="B3831" s="663" t="s">
        <v>11274</v>
      </c>
      <c r="C3831" s="663" t="s">
        <v>58</v>
      </c>
      <c r="D3831" s="665" t="s">
        <v>20534</v>
      </c>
      <c r="E3831" s="663" t="s">
        <v>145</v>
      </c>
      <c r="F3831" s="401"/>
      <c r="G3831" s="401"/>
    </row>
    <row r="3832" spans="1:7" ht="15">
      <c r="A3832" s="664">
        <v>92347</v>
      </c>
      <c r="B3832" s="663" t="s">
        <v>11275</v>
      </c>
      <c r="C3832" s="663" t="s">
        <v>58</v>
      </c>
      <c r="D3832" s="665" t="s">
        <v>20535</v>
      </c>
      <c r="E3832" s="663" t="s">
        <v>145</v>
      </c>
      <c r="F3832" s="401"/>
      <c r="G3832" s="401"/>
    </row>
    <row r="3833" spans="1:7" ht="15">
      <c r="A3833" s="664">
        <v>92348</v>
      </c>
      <c r="B3833" s="663" t="s">
        <v>11276</v>
      </c>
      <c r="C3833" s="663" t="s">
        <v>58</v>
      </c>
      <c r="D3833" s="665" t="s">
        <v>17479</v>
      </c>
      <c r="E3833" s="663" t="s">
        <v>145</v>
      </c>
      <c r="F3833" s="401"/>
      <c r="G3833" s="401"/>
    </row>
    <row r="3834" spans="1:7" ht="15">
      <c r="A3834" s="664">
        <v>92349</v>
      </c>
      <c r="B3834" s="663" t="s">
        <v>11277</v>
      </c>
      <c r="C3834" s="663" t="s">
        <v>58</v>
      </c>
      <c r="D3834" s="665" t="s">
        <v>14886</v>
      </c>
      <c r="E3834" s="663" t="s">
        <v>145</v>
      </c>
      <c r="F3834" s="401"/>
      <c r="G3834" s="401"/>
    </row>
    <row r="3835" spans="1:7" ht="15">
      <c r="A3835" s="664">
        <v>92350</v>
      </c>
      <c r="B3835" s="663" t="s">
        <v>11278</v>
      </c>
      <c r="C3835" s="663" t="s">
        <v>58</v>
      </c>
      <c r="D3835" s="665" t="s">
        <v>17827</v>
      </c>
      <c r="E3835" s="663" t="s">
        <v>145</v>
      </c>
      <c r="F3835" s="401"/>
      <c r="G3835" s="401"/>
    </row>
    <row r="3836" spans="1:7" ht="15">
      <c r="A3836" s="664">
        <v>92351</v>
      </c>
      <c r="B3836" s="663" t="s">
        <v>11279</v>
      </c>
      <c r="C3836" s="663" t="s">
        <v>58</v>
      </c>
      <c r="D3836" s="665" t="s">
        <v>14565</v>
      </c>
      <c r="E3836" s="663" t="s">
        <v>145</v>
      </c>
      <c r="F3836" s="401"/>
      <c r="G3836" s="401"/>
    </row>
    <row r="3837" spans="1:7" ht="15">
      <c r="A3837" s="664">
        <v>92352</v>
      </c>
      <c r="B3837" s="663" t="s">
        <v>11280</v>
      </c>
      <c r="C3837" s="663" t="s">
        <v>58</v>
      </c>
      <c r="D3837" s="665" t="s">
        <v>20536</v>
      </c>
      <c r="E3837" s="663" t="s">
        <v>145</v>
      </c>
      <c r="F3837" s="401"/>
      <c r="G3837" s="401"/>
    </row>
    <row r="3838" spans="1:7" ht="15">
      <c r="A3838" s="664">
        <v>92353</v>
      </c>
      <c r="B3838" s="663" t="s">
        <v>11281</v>
      </c>
      <c r="C3838" s="663" t="s">
        <v>58</v>
      </c>
      <c r="D3838" s="665" t="s">
        <v>20537</v>
      </c>
      <c r="E3838" s="663" t="s">
        <v>145</v>
      </c>
      <c r="F3838" s="401"/>
      <c r="G3838" s="401"/>
    </row>
    <row r="3839" spans="1:7" ht="15">
      <c r="A3839" s="664">
        <v>92354</v>
      </c>
      <c r="B3839" s="663" t="s">
        <v>11282</v>
      </c>
      <c r="C3839" s="663" t="s">
        <v>58</v>
      </c>
      <c r="D3839" s="665" t="s">
        <v>20538</v>
      </c>
      <c r="E3839" s="663" t="s">
        <v>145</v>
      </c>
      <c r="F3839" s="401"/>
      <c r="G3839" s="401"/>
    </row>
    <row r="3840" spans="1:7" ht="15">
      <c r="A3840" s="664">
        <v>92355</v>
      </c>
      <c r="B3840" s="663" t="s">
        <v>11283</v>
      </c>
      <c r="C3840" s="663" t="s">
        <v>58</v>
      </c>
      <c r="D3840" s="665" t="s">
        <v>20539</v>
      </c>
      <c r="E3840" s="663" t="s">
        <v>145</v>
      </c>
      <c r="F3840" s="401"/>
      <c r="G3840" s="401"/>
    </row>
    <row r="3841" spans="1:7" ht="15">
      <c r="A3841" s="664">
        <v>92356</v>
      </c>
      <c r="B3841" s="663" t="s">
        <v>11284</v>
      </c>
      <c r="C3841" s="663" t="s">
        <v>58</v>
      </c>
      <c r="D3841" s="665" t="s">
        <v>20540</v>
      </c>
      <c r="E3841" s="663" t="s">
        <v>145</v>
      </c>
      <c r="F3841" s="401"/>
      <c r="G3841" s="401"/>
    </row>
    <row r="3842" spans="1:7" ht="15">
      <c r="A3842" s="664">
        <v>92357</v>
      </c>
      <c r="B3842" s="663" t="s">
        <v>11285</v>
      </c>
      <c r="C3842" s="663" t="s">
        <v>58</v>
      </c>
      <c r="D3842" s="665" t="s">
        <v>20541</v>
      </c>
      <c r="E3842" s="663" t="s">
        <v>145</v>
      </c>
      <c r="F3842" s="401"/>
      <c r="G3842" s="401"/>
    </row>
    <row r="3843" spans="1:7" ht="15">
      <c r="A3843" s="664">
        <v>92358</v>
      </c>
      <c r="B3843" s="663" t="s">
        <v>11286</v>
      </c>
      <c r="C3843" s="663" t="s">
        <v>58</v>
      </c>
      <c r="D3843" s="665" t="s">
        <v>20542</v>
      </c>
      <c r="E3843" s="663" t="s">
        <v>145</v>
      </c>
      <c r="F3843" s="401"/>
      <c r="G3843" s="401"/>
    </row>
    <row r="3844" spans="1:7" ht="15">
      <c r="A3844" s="664">
        <v>92369</v>
      </c>
      <c r="B3844" s="663" t="s">
        <v>11287</v>
      </c>
      <c r="C3844" s="663" t="s">
        <v>58</v>
      </c>
      <c r="D3844" s="665" t="s">
        <v>15353</v>
      </c>
      <c r="E3844" s="663" t="s">
        <v>145</v>
      </c>
      <c r="F3844" s="401"/>
      <c r="G3844" s="401"/>
    </row>
    <row r="3845" spans="1:7" ht="15">
      <c r="A3845" s="664">
        <v>92370</v>
      </c>
      <c r="B3845" s="663" t="s">
        <v>11288</v>
      </c>
      <c r="C3845" s="663" t="s">
        <v>58</v>
      </c>
      <c r="D3845" s="665" t="s">
        <v>13229</v>
      </c>
      <c r="E3845" s="663" t="s">
        <v>145</v>
      </c>
      <c r="F3845" s="401"/>
      <c r="G3845" s="401"/>
    </row>
    <row r="3846" spans="1:7" ht="15">
      <c r="A3846" s="664">
        <v>92371</v>
      </c>
      <c r="B3846" s="663" t="s">
        <v>11289</v>
      </c>
      <c r="C3846" s="663" t="s">
        <v>58</v>
      </c>
      <c r="D3846" s="665" t="s">
        <v>15192</v>
      </c>
      <c r="E3846" s="663" t="s">
        <v>145</v>
      </c>
      <c r="F3846" s="401"/>
      <c r="G3846" s="401"/>
    </row>
    <row r="3847" spans="1:7" ht="15">
      <c r="A3847" s="664">
        <v>92372</v>
      </c>
      <c r="B3847" s="663" t="s">
        <v>11290</v>
      </c>
      <c r="C3847" s="663" t="s">
        <v>58</v>
      </c>
      <c r="D3847" s="665" t="s">
        <v>7518</v>
      </c>
      <c r="E3847" s="663" t="s">
        <v>145</v>
      </c>
      <c r="F3847" s="401"/>
      <c r="G3847" s="401"/>
    </row>
    <row r="3848" spans="1:7" ht="15">
      <c r="A3848" s="664">
        <v>92373</v>
      </c>
      <c r="B3848" s="663" t="s">
        <v>11291</v>
      </c>
      <c r="C3848" s="663" t="s">
        <v>58</v>
      </c>
      <c r="D3848" s="665" t="s">
        <v>20543</v>
      </c>
      <c r="E3848" s="663" t="s">
        <v>145</v>
      </c>
      <c r="F3848" s="401"/>
      <c r="G3848" s="401"/>
    </row>
    <row r="3849" spans="1:7" ht="15">
      <c r="A3849" s="664">
        <v>92374</v>
      </c>
      <c r="B3849" s="663" t="s">
        <v>11292</v>
      </c>
      <c r="C3849" s="663" t="s">
        <v>58</v>
      </c>
      <c r="D3849" s="665" t="s">
        <v>15716</v>
      </c>
      <c r="E3849" s="663" t="s">
        <v>145</v>
      </c>
      <c r="F3849" s="401"/>
      <c r="G3849" s="401"/>
    </row>
    <row r="3850" spans="1:7" ht="15">
      <c r="A3850" s="664">
        <v>92375</v>
      </c>
      <c r="B3850" s="663" t="s">
        <v>11293</v>
      </c>
      <c r="C3850" s="663" t="s">
        <v>58</v>
      </c>
      <c r="D3850" s="665" t="s">
        <v>20544</v>
      </c>
      <c r="E3850" s="663" t="s">
        <v>145</v>
      </c>
      <c r="F3850" s="401"/>
      <c r="G3850" s="401"/>
    </row>
    <row r="3851" spans="1:7" ht="15">
      <c r="A3851" s="664">
        <v>92376</v>
      </c>
      <c r="B3851" s="663" t="s">
        <v>11294</v>
      </c>
      <c r="C3851" s="663" t="s">
        <v>58</v>
      </c>
      <c r="D3851" s="665" t="s">
        <v>20545</v>
      </c>
      <c r="E3851" s="663" t="s">
        <v>145</v>
      </c>
      <c r="F3851" s="401"/>
      <c r="G3851" s="401"/>
    </row>
    <row r="3852" spans="1:7" ht="15">
      <c r="A3852" s="664">
        <v>92377</v>
      </c>
      <c r="B3852" s="663" t="s">
        <v>11295</v>
      </c>
      <c r="C3852" s="663" t="s">
        <v>58</v>
      </c>
      <c r="D3852" s="665" t="s">
        <v>20546</v>
      </c>
      <c r="E3852" s="663" t="s">
        <v>145</v>
      </c>
      <c r="F3852" s="401"/>
      <c r="G3852" s="401"/>
    </row>
    <row r="3853" spans="1:7" ht="15">
      <c r="A3853" s="664">
        <v>92378</v>
      </c>
      <c r="B3853" s="663" t="s">
        <v>11296</v>
      </c>
      <c r="C3853" s="663" t="s">
        <v>58</v>
      </c>
      <c r="D3853" s="665" t="s">
        <v>14789</v>
      </c>
      <c r="E3853" s="663" t="s">
        <v>145</v>
      </c>
      <c r="F3853" s="401"/>
      <c r="G3853" s="401"/>
    </row>
    <row r="3854" spans="1:7" ht="15">
      <c r="A3854" s="664">
        <v>92379</v>
      </c>
      <c r="B3854" s="663" t="s">
        <v>11297</v>
      </c>
      <c r="C3854" s="663" t="s">
        <v>58</v>
      </c>
      <c r="D3854" s="665" t="s">
        <v>20547</v>
      </c>
      <c r="E3854" s="663" t="s">
        <v>145</v>
      </c>
      <c r="F3854" s="401"/>
      <c r="G3854" s="401"/>
    </row>
    <row r="3855" spans="1:7" ht="15">
      <c r="A3855" s="664">
        <v>92380</v>
      </c>
      <c r="B3855" s="663" t="s">
        <v>11298</v>
      </c>
      <c r="C3855" s="663" t="s">
        <v>58</v>
      </c>
      <c r="D3855" s="665" t="s">
        <v>18857</v>
      </c>
      <c r="E3855" s="663" t="s">
        <v>145</v>
      </c>
      <c r="F3855" s="401"/>
      <c r="G3855" s="401"/>
    </row>
    <row r="3856" spans="1:7" ht="15">
      <c r="A3856" s="664">
        <v>92381</v>
      </c>
      <c r="B3856" s="663" t="s">
        <v>11299</v>
      </c>
      <c r="C3856" s="663" t="s">
        <v>58</v>
      </c>
      <c r="D3856" s="665" t="s">
        <v>20548</v>
      </c>
      <c r="E3856" s="663" t="s">
        <v>145</v>
      </c>
      <c r="F3856" s="401"/>
      <c r="G3856" s="401"/>
    </row>
    <row r="3857" spans="1:7" ht="15">
      <c r="A3857" s="664">
        <v>92382</v>
      </c>
      <c r="B3857" s="663" t="s">
        <v>11300</v>
      </c>
      <c r="C3857" s="663" t="s">
        <v>58</v>
      </c>
      <c r="D3857" s="665" t="s">
        <v>12476</v>
      </c>
      <c r="E3857" s="663" t="s">
        <v>145</v>
      </c>
      <c r="F3857" s="401"/>
      <c r="G3857" s="401"/>
    </row>
    <row r="3858" spans="1:7" ht="15">
      <c r="A3858" s="664">
        <v>92383</v>
      </c>
      <c r="B3858" s="663" t="s">
        <v>11301</v>
      </c>
      <c r="C3858" s="663" t="s">
        <v>58</v>
      </c>
      <c r="D3858" s="665" t="s">
        <v>20549</v>
      </c>
      <c r="E3858" s="663" t="s">
        <v>145</v>
      </c>
      <c r="F3858" s="401"/>
      <c r="G3858" s="401"/>
    </row>
    <row r="3859" spans="1:7" ht="15">
      <c r="A3859" s="664">
        <v>92384</v>
      </c>
      <c r="B3859" s="663" t="s">
        <v>11302</v>
      </c>
      <c r="C3859" s="663" t="s">
        <v>58</v>
      </c>
      <c r="D3859" s="665" t="s">
        <v>15196</v>
      </c>
      <c r="E3859" s="663" t="s">
        <v>145</v>
      </c>
      <c r="F3859" s="401"/>
      <c r="G3859" s="401"/>
    </row>
    <row r="3860" spans="1:7" ht="15">
      <c r="A3860" s="664">
        <v>92385</v>
      </c>
      <c r="B3860" s="663" t="s">
        <v>11303</v>
      </c>
      <c r="C3860" s="663" t="s">
        <v>58</v>
      </c>
      <c r="D3860" s="665" t="s">
        <v>20550</v>
      </c>
      <c r="E3860" s="663" t="s">
        <v>145</v>
      </c>
      <c r="F3860" s="401"/>
      <c r="G3860" s="401"/>
    </row>
    <row r="3861" spans="1:7" ht="15">
      <c r="A3861" s="664">
        <v>92386</v>
      </c>
      <c r="B3861" s="663" t="s">
        <v>11304</v>
      </c>
      <c r="C3861" s="663" t="s">
        <v>58</v>
      </c>
      <c r="D3861" s="665" t="s">
        <v>20551</v>
      </c>
      <c r="E3861" s="663" t="s">
        <v>145</v>
      </c>
      <c r="F3861" s="401"/>
      <c r="G3861" s="401"/>
    </row>
    <row r="3862" spans="1:7" ht="15">
      <c r="A3862" s="664">
        <v>92387</v>
      </c>
      <c r="B3862" s="663" t="s">
        <v>11305</v>
      </c>
      <c r="C3862" s="663" t="s">
        <v>58</v>
      </c>
      <c r="D3862" s="665" t="s">
        <v>14444</v>
      </c>
      <c r="E3862" s="663" t="s">
        <v>145</v>
      </c>
      <c r="F3862" s="401"/>
      <c r="G3862" s="401"/>
    </row>
    <row r="3863" spans="1:7" ht="15">
      <c r="A3863" s="664">
        <v>92388</v>
      </c>
      <c r="B3863" s="663" t="s">
        <v>11306</v>
      </c>
      <c r="C3863" s="663" t="s">
        <v>58</v>
      </c>
      <c r="D3863" s="665" t="s">
        <v>16532</v>
      </c>
      <c r="E3863" s="663" t="s">
        <v>145</v>
      </c>
      <c r="F3863" s="401"/>
      <c r="G3863" s="401"/>
    </row>
    <row r="3864" spans="1:7" ht="15">
      <c r="A3864" s="664">
        <v>92389</v>
      </c>
      <c r="B3864" s="663" t="s">
        <v>11307</v>
      </c>
      <c r="C3864" s="663" t="s">
        <v>58</v>
      </c>
      <c r="D3864" s="665" t="s">
        <v>20552</v>
      </c>
      <c r="E3864" s="663" t="s">
        <v>145</v>
      </c>
      <c r="F3864" s="401"/>
      <c r="G3864" s="401"/>
    </row>
    <row r="3865" spans="1:7" ht="15">
      <c r="A3865" s="664">
        <v>92390</v>
      </c>
      <c r="B3865" s="663" t="s">
        <v>11308</v>
      </c>
      <c r="C3865" s="663" t="s">
        <v>58</v>
      </c>
      <c r="D3865" s="665" t="s">
        <v>20553</v>
      </c>
      <c r="E3865" s="663" t="s">
        <v>145</v>
      </c>
      <c r="F3865" s="401"/>
      <c r="G3865" s="401"/>
    </row>
    <row r="3866" spans="1:7" ht="15">
      <c r="A3866" s="664">
        <v>92635</v>
      </c>
      <c r="B3866" s="663" t="s">
        <v>11309</v>
      </c>
      <c r="C3866" s="663" t="s">
        <v>58</v>
      </c>
      <c r="D3866" s="665" t="s">
        <v>20554</v>
      </c>
      <c r="E3866" s="663" t="s">
        <v>145</v>
      </c>
      <c r="F3866" s="401"/>
      <c r="G3866" s="401"/>
    </row>
    <row r="3867" spans="1:7" ht="15">
      <c r="A3867" s="664">
        <v>92636</v>
      </c>
      <c r="B3867" s="663" t="s">
        <v>11310</v>
      </c>
      <c r="C3867" s="663" t="s">
        <v>58</v>
      </c>
      <c r="D3867" s="665" t="s">
        <v>20555</v>
      </c>
      <c r="E3867" s="663" t="s">
        <v>145</v>
      </c>
      <c r="F3867" s="401"/>
      <c r="G3867" s="401"/>
    </row>
    <row r="3868" spans="1:7" ht="15">
      <c r="A3868" s="664">
        <v>92637</v>
      </c>
      <c r="B3868" s="663" t="s">
        <v>11311</v>
      </c>
      <c r="C3868" s="663" t="s">
        <v>58</v>
      </c>
      <c r="D3868" s="665" t="s">
        <v>20556</v>
      </c>
      <c r="E3868" s="663" t="s">
        <v>145</v>
      </c>
      <c r="F3868" s="401"/>
      <c r="G3868" s="401"/>
    </row>
    <row r="3869" spans="1:7" ht="15">
      <c r="A3869" s="664">
        <v>92638</v>
      </c>
      <c r="B3869" s="663" t="s">
        <v>11312</v>
      </c>
      <c r="C3869" s="663" t="s">
        <v>58</v>
      </c>
      <c r="D3869" s="665" t="s">
        <v>20557</v>
      </c>
      <c r="E3869" s="663" t="s">
        <v>145</v>
      </c>
      <c r="F3869" s="401"/>
      <c r="G3869" s="401"/>
    </row>
    <row r="3870" spans="1:7" ht="15">
      <c r="A3870" s="664">
        <v>92639</v>
      </c>
      <c r="B3870" s="663" t="s">
        <v>11313</v>
      </c>
      <c r="C3870" s="663" t="s">
        <v>58</v>
      </c>
      <c r="D3870" s="665" t="s">
        <v>20558</v>
      </c>
      <c r="E3870" s="663" t="s">
        <v>145</v>
      </c>
      <c r="F3870" s="401"/>
      <c r="G3870" s="401"/>
    </row>
    <row r="3871" spans="1:7" ht="15">
      <c r="A3871" s="664">
        <v>92640</v>
      </c>
      <c r="B3871" s="663" t="s">
        <v>11314</v>
      </c>
      <c r="C3871" s="663" t="s">
        <v>58</v>
      </c>
      <c r="D3871" s="665" t="s">
        <v>20374</v>
      </c>
      <c r="E3871" s="663" t="s">
        <v>145</v>
      </c>
      <c r="F3871" s="401"/>
      <c r="G3871" s="401"/>
    </row>
    <row r="3872" spans="1:7" ht="15">
      <c r="A3872" s="664">
        <v>92642</v>
      </c>
      <c r="B3872" s="663" t="s">
        <v>11315</v>
      </c>
      <c r="C3872" s="663" t="s">
        <v>58</v>
      </c>
      <c r="D3872" s="665" t="s">
        <v>20559</v>
      </c>
      <c r="E3872" s="663" t="s">
        <v>145</v>
      </c>
      <c r="F3872" s="401"/>
      <c r="G3872" s="401"/>
    </row>
    <row r="3873" spans="1:7" ht="15">
      <c r="A3873" s="664">
        <v>92644</v>
      </c>
      <c r="B3873" s="663" t="s">
        <v>11316</v>
      </c>
      <c r="C3873" s="663" t="s">
        <v>58</v>
      </c>
      <c r="D3873" s="665" t="s">
        <v>20560</v>
      </c>
      <c r="E3873" s="663" t="s">
        <v>145</v>
      </c>
      <c r="F3873" s="401"/>
      <c r="G3873" s="401"/>
    </row>
    <row r="3874" spans="1:7" ht="15">
      <c r="A3874" s="664">
        <v>92657</v>
      </c>
      <c r="B3874" s="663" t="s">
        <v>11317</v>
      </c>
      <c r="C3874" s="663" t="s">
        <v>58</v>
      </c>
      <c r="D3874" s="665" t="s">
        <v>15606</v>
      </c>
      <c r="E3874" s="663" t="s">
        <v>145</v>
      </c>
      <c r="F3874" s="401"/>
      <c r="G3874" s="401"/>
    </row>
    <row r="3875" spans="1:7" ht="15">
      <c r="A3875" s="664">
        <v>92658</v>
      </c>
      <c r="B3875" s="663" t="s">
        <v>11318</v>
      </c>
      <c r="C3875" s="663" t="s">
        <v>58</v>
      </c>
      <c r="D3875" s="665" t="s">
        <v>14562</v>
      </c>
      <c r="E3875" s="663" t="s">
        <v>145</v>
      </c>
      <c r="F3875" s="401"/>
      <c r="G3875" s="401"/>
    </row>
    <row r="3876" spans="1:7" ht="15">
      <c r="A3876" s="664">
        <v>92659</v>
      </c>
      <c r="B3876" s="663" t="s">
        <v>11319</v>
      </c>
      <c r="C3876" s="663" t="s">
        <v>58</v>
      </c>
      <c r="D3876" s="665" t="s">
        <v>9214</v>
      </c>
      <c r="E3876" s="663" t="s">
        <v>145</v>
      </c>
      <c r="F3876" s="401"/>
      <c r="G3876" s="401"/>
    </row>
    <row r="3877" spans="1:7" ht="15">
      <c r="A3877" s="664">
        <v>92660</v>
      </c>
      <c r="B3877" s="663" t="s">
        <v>11320</v>
      </c>
      <c r="C3877" s="663" t="s">
        <v>58</v>
      </c>
      <c r="D3877" s="665" t="s">
        <v>20561</v>
      </c>
      <c r="E3877" s="663" t="s">
        <v>145</v>
      </c>
      <c r="F3877" s="401"/>
      <c r="G3877" s="401"/>
    </row>
    <row r="3878" spans="1:7" ht="15">
      <c r="A3878" s="664">
        <v>92661</v>
      </c>
      <c r="B3878" s="663" t="s">
        <v>11321</v>
      </c>
      <c r="C3878" s="663" t="s">
        <v>58</v>
      </c>
      <c r="D3878" s="665" t="s">
        <v>20562</v>
      </c>
      <c r="E3878" s="663" t="s">
        <v>145</v>
      </c>
      <c r="F3878" s="401"/>
      <c r="G3878" s="401"/>
    </row>
    <row r="3879" spans="1:7" ht="15">
      <c r="A3879" s="664">
        <v>92662</v>
      </c>
      <c r="B3879" s="663" t="s">
        <v>11322</v>
      </c>
      <c r="C3879" s="663" t="s">
        <v>58</v>
      </c>
      <c r="D3879" s="665" t="s">
        <v>15304</v>
      </c>
      <c r="E3879" s="663" t="s">
        <v>145</v>
      </c>
      <c r="F3879" s="401"/>
      <c r="G3879" s="401"/>
    </row>
    <row r="3880" spans="1:7" ht="15">
      <c r="A3880" s="664">
        <v>92663</v>
      </c>
      <c r="B3880" s="663" t="s">
        <v>11323</v>
      </c>
      <c r="C3880" s="663" t="s">
        <v>58</v>
      </c>
      <c r="D3880" s="665" t="s">
        <v>17741</v>
      </c>
      <c r="E3880" s="663" t="s">
        <v>145</v>
      </c>
      <c r="F3880" s="401"/>
      <c r="G3880" s="401"/>
    </row>
    <row r="3881" spans="1:7" ht="15">
      <c r="A3881" s="664">
        <v>92664</v>
      </c>
      <c r="B3881" s="663" t="s">
        <v>11324</v>
      </c>
      <c r="C3881" s="663" t="s">
        <v>58</v>
      </c>
      <c r="D3881" s="665" t="s">
        <v>13820</v>
      </c>
      <c r="E3881" s="663" t="s">
        <v>145</v>
      </c>
      <c r="F3881" s="401"/>
      <c r="G3881" s="401"/>
    </row>
    <row r="3882" spans="1:7" ht="15">
      <c r="A3882" s="664">
        <v>92665</v>
      </c>
      <c r="B3882" s="663" t="s">
        <v>11325</v>
      </c>
      <c r="C3882" s="663" t="s">
        <v>58</v>
      </c>
      <c r="D3882" s="665" t="s">
        <v>18887</v>
      </c>
      <c r="E3882" s="663" t="s">
        <v>145</v>
      </c>
      <c r="F3882" s="401"/>
      <c r="G3882" s="401"/>
    </row>
    <row r="3883" spans="1:7" ht="15">
      <c r="A3883" s="664">
        <v>92666</v>
      </c>
      <c r="B3883" s="663" t="s">
        <v>11326</v>
      </c>
      <c r="C3883" s="663" t="s">
        <v>58</v>
      </c>
      <c r="D3883" s="665" t="s">
        <v>20563</v>
      </c>
      <c r="E3883" s="663" t="s">
        <v>145</v>
      </c>
      <c r="F3883" s="401"/>
      <c r="G3883" s="401"/>
    </row>
    <row r="3884" spans="1:7" ht="15">
      <c r="A3884" s="664">
        <v>92667</v>
      </c>
      <c r="B3884" s="663" t="s">
        <v>11327</v>
      </c>
      <c r="C3884" s="663" t="s">
        <v>58</v>
      </c>
      <c r="D3884" s="665" t="s">
        <v>20564</v>
      </c>
      <c r="E3884" s="663" t="s">
        <v>145</v>
      </c>
      <c r="F3884" s="401"/>
      <c r="G3884" s="401"/>
    </row>
    <row r="3885" spans="1:7" ht="15">
      <c r="A3885" s="664">
        <v>92668</v>
      </c>
      <c r="B3885" s="663" t="s">
        <v>11328</v>
      </c>
      <c r="C3885" s="663" t="s">
        <v>58</v>
      </c>
      <c r="D3885" s="665" t="s">
        <v>20565</v>
      </c>
      <c r="E3885" s="663" t="s">
        <v>145</v>
      </c>
      <c r="F3885" s="401"/>
      <c r="G3885" s="401"/>
    </row>
    <row r="3886" spans="1:7" ht="15">
      <c r="A3886" s="664">
        <v>92669</v>
      </c>
      <c r="B3886" s="663" t="s">
        <v>11329</v>
      </c>
      <c r="C3886" s="663" t="s">
        <v>58</v>
      </c>
      <c r="D3886" s="665" t="s">
        <v>20566</v>
      </c>
      <c r="E3886" s="663" t="s">
        <v>145</v>
      </c>
      <c r="F3886" s="401"/>
      <c r="G3886" s="401"/>
    </row>
    <row r="3887" spans="1:7" ht="15">
      <c r="A3887" s="664">
        <v>92670</v>
      </c>
      <c r="B3887" s="663" t="s">
        <v>11330</v>
      </c>
      <c r="C3887" s="663" t="s">
        <v>58</v>
      </c>
      <c r="D3887" s="665" t="s">
        <v>13031</v>
      </c>
      <c r="E3887" s="663" t="s">
        <v>145</v>
      </c>
      <c r="F3887" s="401"/>
      <c r="G3887" s="401"/>
    </row>
    <row r="3888" spans="1:7" ht="15">
      <c r="A3888" s="664">
        <v>92671</v>
      </c>
      <c r="B3888" s="663" t="s">
        <v>11331</v>
      </c>
      <c r="C3888" s="663" t="s">
        <v>58</v>
      </c>
      <c r="D3888" s="665" t="s">
        <v>20567</v>
      </c>
      <c r="E3888" s="663" t="s">
        <v>145</v>
      </c>
      <c r="F3888" s="401"/>
      <c r="G3888" s="401"/>
    </row>
    <row r="3889" spans="1:7" ht="15">
      <c r="A3889" s="664">
        <v>92672</v>
      </c>
      <c r="B3889" s="663" t="s">
        <v>11332</v>
      </c>
      <c r="C3889" s="663" t="s">
        <v>58</v>
      </c>
      <c r="D3889" s="665" t="s">
        <v>13880</v>
      </c>
      <c r="E3889" s="663" t="s">
        <v>145</v>
      </c>
      <c r="F3889" s="401"/>
      <c r="G3889" s="401"/>
    </row>
    <row r="3890" spans="1:7" ht="15">
      <c r="A3890" s="664">
        <v>92673</v>
      </c>
      <c r="B3890" s="663" t="s">
        <v>11333</v>
      </c>
      <c r="C3890" s="663" t="s">
        <v>58</v>
      </c>
      <c r="D3890" s="665" t="s">
        <v>19298</v>
      </c>
      <c r="E3890" s="663" t="s">
        <v>145</v>
      </c>
      <c r="F3890" s="401"/>
      <c r="G3890" s="401"/>
    </row>
    <row r="3891" spans="1:7" ht="15">
      <c r="A3891" s="664">
        <v>92674</v>
      </c>
      <c r="B3891" s="663" t="s">
        <v>11334</v>
      </c>
      <c r="C3891" s="663" t="s">
        <v>58</v>
      </c>
      <c r="D3891" s="665" t="s">
        <v>14926</v>
      </c>
      <c r="E3891" s="663" t="s">
        <v>145</v>
      </c>
      <c r="F3891" s="401"/>
      <c r="G3891" s="401"/>
    </row>
    <row r="3892" spans="1:7" ht="15">
      <c r="A3892" s="664">
        <v>92675</v>
      </c>
      <c r="B3892" s="663" t="s">
        <v>11335</v>
      </c>
      <c r="C3892" s="663" t="s">
        <v>58</v>
      </c>
      <c r="D3892" s="665" t="s">
        <v>20002</v>
      </c>
      <c r="E3892" s="663" t="s">
        <v>145</v>
      </c>
      <c r="F3892" s="401"/>
      <c r="G3892" s="401"/>
    </row>
    <row r="3893" spans="1:7" ht="15">
      <c r="A3893" s="664">
        <v>92676</v>
      </c>
      <c r="B3893" s="663" t="s">
        <v>11336</v>
      </c>
      <c r="C3893" s="663" t="s">
        <v>58</v>
      </c>
      <c r="D3893" s="665" t="s">
        <v>17218</v>
      </c>
      <c r="E3893" s="663" t="s">
        <v>145</v>
      </c>
      <c r="F3893" s="401"/>
      <c r="G3893" s="401"/>
    </row>
    <row r="3894" spans="1:7" ht="15">
      <c r="A3894" s="664">
        <v>92677</v>
      </c>
      <c r="B3894" s="663" t="s">
        <v>11337</v>
      </c>
      <c r="C3894" s="663" t="s">
        <v>58</v>
      </c>
      <c r="D3894" s="665" t="s">
        <v>20568</v>
      </c>
      <c r="E3894" s="663" t="s">
        <v>145</v>
      </c>
      <c r="F3894" s="401"/>
      <c r="G3894" s="401"/>
    </row>
    <row r="3895" spans="1:7" ht="15">
      <c r="A3895" s="664">
        <v>92678</v>
      </c>
      <c r="B3895" s="663" t="s">
        <v>11338</v>
      </c>
      <c r="C3895" s="663" t="s">
        <v>58</v>
      </c>
      <c r="D3895" s="665" t="s">
        <v>20569</v>
      </c>
      <c r="E3895" s="663" t="s">
        <v>145</v>
      </c>
      <c r="F3895" s="401"/>
      <c r="G3895" s="401"/>
    </row>
    <row r="3896" spans="1:7" ht="15">
      <c r="A3896" s="664">
        <v>92679</v>
      </c>
      <c r="B3896" s="663" t="s">
        <v>11339</v>
      </c>
      <c r="C3896" s="663" t="s">
        <v>58</v>
      </c>
      <c r="D3896" s="665" t="s">
        <v>20570</v>
      </c>
      <c r="E3896" s="663" t="s">
        <v>145</v>
      </c>
      <c r="F3896" s="401"/>
      <c r="G3896" s="401"/>
    </row>
    <row r="3897" spans="1:7" ht="15">
      <c r="A3897" s="664">
        <v>92680</v>
      </c>
      <c r="B3897" s="663" t="s">
        <v>11340</v>
      </c>
      <c r="C3897" s="663" t="s">
        <v>58</v>
      </c>
      <c r="D3897" s="665" t="s">
        <v>20571</v>
      </c>
      <c r="E3897" s="663" t="s">
        <v>145</v>
      </c>
      <c r="F3897" s="401"/>
      <c r="G3897" s="401"/>
    </row>
    <row r="3898" spans="1:7" ht="15">
      <c r="A3898" s="664">
        <v>92681</v>
      </c>
      <c r="B3898" s="663" t="s">
        <v>11341</v>
      </c>
      <c r="C3898" s="663" t="s">
        <v>58</v>
      </c>
      <c r="D3898" s="665" t="s">
        <v>15912</v>
      </c>
      <c r="E3898" s="663" t="s">
        <v>145</v>
      </c>
      <c r="F3898" s="401"/>
      <c r="G3898" s="401"/>
    </row>
    <row r="3899" spans="1:7" ht="15">
      <c r="A3899" s="664">
        <v>92682</v>
      </c>
      <c r="B3899" s="663" t="s">
        <v>11342</v>
      </c>
      <c r="C3899" s="663" t="s">
        <v>58</v>
      </c>
      <c r="D3899" s="665" t="s">
        <v>20572</v>
      </c>
      <c r="E3899" s="663" t="s">
        <v>145</v>
      </c>
      <c r="F3899" s="401"/>
      <c r="G3899" s="401"/>
    </row>
    <row r="3900" spans="1:7" ht="15">
      <c r="A3900" s="664">
        <v>92683</v>
      </c>
      <c r="B3900" s="663" t="s">
        <v>11343</v>
      </c>
      <c r="C3900" s="663" t="s">
        <v>58</v>
      </c>
      <c r="D3900" s="665" t="s">
        <v>12330</v>
      </c>
      <c r="E3900" s="663" t="s">
        <v>145</v>
      </c>
      <c r="F3900" s="401"/>
      <c r="G3900" s="401"/>
    </row>
    <row r="3901" spans="1:7" ht="15">
      <c r="A3901" s="664">
        <v>92684</v>
      </c>
      <c r="B3901" s="663" t="s">
        <v>11344</v>
      </c>
      <c r="C3901" s="663" t="s">
        <v>58</v>
      </c>
      <c r="D3901" s="665" t="s">
        <v>16388</v>
      </c>
      <c r="E3901" s="663" t="s">
        <v>145</v>
      </c>
      <c r="F3901" s="401"/>
      <c r="G3901" s="401"/>
    </row>
    <row r="3902" spans="1:7" ht="15">
      <c r="A3902" s="664">
        <v>92685</v>
      </c>
      <c r="B3902" s="663" t="s">
        <v>11345</v>
      </c>
      <c r="C3902" s="663" t="s">
        <v>58</v>
      </c>
      <c r="D3902" s="665" t="s">
        <v>20573</v>
      </c>
      <c r="E3902" s="663" t="s">
        <v>145</v>
      </c>
      <c r="F3902" s="401"/>
      <c r="G3902" s="401"/>
    </row>
    <row r="3903" spans="1:7" ht="15">
      <c r="A3903" s="664">
        <v>92686</v>
      </c>
      <c r="B3903" s="663" t="s">
        <v>11346</v>
      </c>
      <c r="C3903" s="663" t="s">
        <v>58</v>
      </c>
      <c r="D3903" s="665" t="s">
        <v>20574</v>
      </c>
      <c r="E3903" s="663" t="s">
        <v>145</v>
      </c>
      <c r="F3903" s="401"/>
      <c r="G3903" s="401"/>
    </row>
    <row r="3904" spans="1:7" ht="15">
      <c r="A3904" s="664">
        <v>92692</v>
      </c>
      <c r="B3904" s="663" t="s">
        <v>11347</v>
      </c>
      <c r="C3904" s="663" t="s">
        <v>58</v>
      </c>
      <c r="D3904" s="665" t="s">
        <v>9084</v>
      </c>
      <c r="E3904" s="663" t="s">
        <v>145</v>
      </c>
      <c r="F3904" s="401"/>
      <c r="G3904" s="401"/>
    </row>
    <row r="3905" spans="1:7" ht="15">
      <c r="A3905" s="664">
        <v>92693</v>
      </c>
      <c r="B3905" s="663" t="s">
        <v>11348</v>
      </c>
      <c r="C3905" s="663" t="s">
        <v>58</v>
      </c>
      <c r="D3905" s="665" t="s">
        <v>14950</v>
      </c>
      <c r="E3905" s="663" t="s">
        <v>145</v>
      </c>
      <c r="F3905" s="401"/>
      <c r="G3905" s="401"/>
    </row>
    <row r="3906" spans="1:7" ht="15">
      <c r="A3906" s="664">
        <v>92694</v>
      </c>
      <c r="B3906" s="663" t="s">
        <v>11349</v>
      </c>
      <c r="C3906" s="663" t="s">
        <v>58</v>
      </c>
      <c r="D3906" s="665" t="s">
        <v>14440</v>
      </c>
      <c r="E3906" s="663" t="s">
        <v>145</v>
      </c>
      <c r="F3906" s="401"/>
      <c r="G3906" s="401"/>
    </row>
    <row r="3907" spans="1:7" ht="15">
      <c r="A3907" s="664">
        <v>92695</v>
      </c>
      <c r="B3907" s="663" t="s">
        <v>11350</v>
      </c>
      <c r="C3907" s="663" t="s">
        <v>58</v>
      </c>
      <c r="D3907" s="665" t="s">
        <v>12385</v>
      </c>
      <c r="E3907" s="663" t="s">
        <v>145</v>
      </c>
      <c r="F3907" s="401"/>
      <c r="G3907" s="401"/>
    </row>
    <row r="3908" spans="1:7" ht="15">
      <c r="A3908" s="664">
        <v>92696</v>
      </c>
      <c r="B3908" s="663" t="s">
        <v>11351</v>
      </c>
      <c r="C3908" s="663" t="s">
        <v>58</v>
      </c>
      <c r="D3908" s="665" t="s">
        <v>20575</v>
      </c>
      <c r="E3908" s="663" t="s">
        <v>145</v>
      </c>
      <c r="F3908" s="401"/>
      <c r="G3908" s="401"/>
    </row>
    <row r="3909" spans="1:7" ht="15">
      <c r="A3909" s="664">
        <v>92697</v>
      </c>
      <c r="B3909" s="663" t="s">
        <v>11352</v>
      </c>
      <c r="C3909" s="663" t="s">
        <v>58</v>
      </c>
      <c r="D3909" s="665" t="s">
        <v>20576</v>
      </c>
      <c r="E3909" s="663" t="s">
        <v>145</v>
      </c>
      <c r="F3909" s="401"/>
      <c r="G3909" s="401"/>
    </row>
    <row r="3910" spans="1:7" ht="15">
      <c r="A3910" s="664">
        <v>92698</v>
      </c>
      <c r="B3910" s="663" t="s">
        <v>11353</v>
      </c>
      <c r="C3910" s="663" t="s">
        <v>58</v>
      </c>
      <c r="D3910" s="665" t="s">
        <v>20577</v>
      </c>
      <c r="E3910" s="663" t="s">
        <v>145</v>
      </c>
      <c r="F3910" s="401"/>
      <c r="G3910" s="401"/>
    </row>
    <row r="3911" spans="1:7" ht="15">
      <c r="A3911" s="664">
        <v>92699</v>
      </c>
      <c r="B3911" s="663" t="s">
        <v>11354</v>
      </c>
      <c r="C3911" s="663" t="s">
        <v>58</v>
      </c>
      <c r="D3911" s="665" t="s">
        <v>9161</v>
      </c>
      <c r="E3911" s="663" t="s">
        <v>145</v>
      </c>
      <c r="F3911" s="401"/>
      <c r="G3911" s="401"/>
    </row>
    <row r="3912" spans="1:7" ht="15">
      <c r="A3912" s="664">
        <v>92700</v>
      </c>
      <c r="B3912" s="663" t="s">
        <v>11355</v>
      </c>
      <c r="C3912" s="663" t="s">
        <v>58</v>
      </c>
      <c r="D3912" s="665" t="s">
        <v>13418</v>
      </c>
      <c r="E3912" s="663" t="s">
        <v>145</v>
      </c>
      <c r="F3912" s="401"/>
      <c r="G3912" s="401"/>
    </row>
    <row r="3913" spans="1:7" ht="15">
      <c r="A3913" s="664">
        <v>92701</v>
      </c>
      <c r="B3913" s="663" t="s">
        <v>11356</v>
      </c>
      <c r="C3913" s="663" t="s">
        <v>58</v>
      </c>
      <c r="D3913" s="665" t="s">
        <v>13165</v>
      </c>
      <c r="E3913" s="663" t="s">
        <v>145</v>
      </c>
      <c r="F3913" s="401"/>
      <c r="G3913" s="401"/>
    </row>
    <row r="3914" spans="1:7" ht="15">
      <c r="A3914" s="664">
        <v>92702</v>
      </c>
      <c r="B3914" s="663" t="s">
        <v>11357</v>
      </c>
      <c r="C3914" s="663" t="s">
        <v>58</v>
      </c>
      <c r="D3914" s="665" t="s">
        <v>20578</v>
      </c>
      <c r="E3914" s="663" t="s">
        <v>145</v>
      </c>
      <c r="F3914" s="401"/>
      <c r="G3914" s="401"/>
    </row>
    <row r="3915" spans="1:7" ht="15">
      <c r="A3915" s="664">
        <v>92703</v>
      </c>
      <c r="B3915" s="663" t="s">
        <v>11358</v>
      </c>
      <c r="C3915" s="663" t="s">
        <v>58</v>
      </c>
      <c r="D3915" s="665" t="s">
        <v>19884</v>
      </c>
      <c r="E3915" s="663" t="s">
        <v>145</v>
      </c>
      <c r="F3915" s="401"/>
      <c r="G3915" s="401"/>
    </row>
    <row r="3916" spans="1:7" ht="15">
      <c r="A3916" s="664">
        <v>92704</v>
      </c>
      <c r="B3916" s="663" t="s">
        <v>11359</v>
      </c>
      <c r="C3916" s="663" t="s">
        <v>58</v>
      </c>
      <c r="D3916" s="665" t="s">
        <v>6174</v>
      </c>
      <c r="E3916" s="663" t="s">
        <v>145</v>
      </c>
      <c r="F3916" s="401"/>
      <c r="G3916" s="401"/>
    </row>
    <row r="3917" spans="1:7" ht="15">
      <c r="A3917" s="664">
        <v>92705</v>
      </c>
      <c r="B3917" s="663" t="s">
        <v>11360</v>
      </c>
      <c r="C3917" s="663" t="s">
        <v>58</v>
      </c>
      <c r="D3917" s="665" t="s">
        <v>20579</v>
      </c>
      <c r="E3917" s="663" t="s">
        <v>145</v>
      </c>
      <c r="F3917" s="401"/>
      <c r="G3917" s="401"/>
    </row>
    <row r="3918" spans="1:7" ht="15">
      <c r="A3918" s="664">
        <v>92706</v>
      </c>
      <c r="B3918" s="663" t="s">
        <v>11361</v>
      </c>
      <c r="C3918" s="663" t="s">
        <v>58</v>
      </c>
      <c r="D3918" s="665" t="s">
        <v>14859</v>
      </c>
      <c r="E3918" s="663" t="s">
        <v>145</v>
      </c>
      <c r="F3918" s="401"/>
      <c r="G3918" s="401"/>
    </row>
    <row r="3919" spans="1:7" ht="15">
      <c r="A3919" s="664">
        <v>92889</v>
      </c>
      <c r="B3919" s="663" t="s">
        <v>11362</v>
      </c>
      <c r="C3919" s="663" t="s">
        <v>58</v>
      </c>
      <c r="D3919" s="665" t="s">
        <v>14873</v>
      </c>
      <c r="E3919" s="663" t="s">
        <v>145</v>
      </c>
      <c r="F3919" s="401"/>
      <c r="G3919" s="401"/>
    </row>
    <row r="3920" spans="1:7" ht="15">
      <c r="A3920" s="664">
        <v>92890</v>
      </c>
      <c r="B3920" s="663" t="s">
        <v>11363</v>
      </c>
      <c r="C3920" s="663" t="s">
        <v>58</v>
      </c>
      <c r="D3920" s="665" t="s">
        <v>20580</v>
      </c>
      <c r="E3920" s="663" t="s">
        <v>145</v>
      </c>
      <c r="F3920" s="401"/>
      <c r="G3920" s="401"/>
    </row>
    <row r="3921" spans="1:7" ht="15">
      <c r="A3921" s="664">
        <v>92891</v>
      </c>
      <c r="B3921" s="663" t="s">
        <v>11364</v>
      </c>
      <c r="C3921" s="663" t="s">
        <v>58</v>
      </c>
      <c r="D3921" s="665" t="s">
        <v>20581</v>
      </c>
      <c r="E3921" s="663" t="s">
        <v>145</v>
      </c>
      <c r="F3921" s="401"/>
      <c r="G3921" s="401"/>
    </row>
    <row r="3922" spans="1:7" ht="15">
      <c r="A3922" s="664">
        <v>92892</v>
      </c>
      <c r="B3922" s="663" t="s">
        <v>11365</v>
      </c>
      <c r="C3922" s="663" t="s">
        <v>58</v>
      </c>
      <c r="D3922" s="665" t="s">
        <v>20582</v>
      </c>
      <c r="E3922" s="663" t="s">
        <v>145</v>
      </c>
      <c r="F3922" s="401"/>
      <c r="G3922" s="401"/>
    </row>
    <row r="3923" spans="1:7" ht="15">
      <c r="A3923" s="664">
        <v>92893</v>
      </c>
      <c r="B3923" s="663" t="s">
        <v>11366</v>
      </c>
      <c r="C3923" s="663" t="s">
        <v>58</v>
      </c>
      <c r="D3923" s="665" t="s">
        <v>20583</v>
      </c>
      <c r="E3923" s="663" t="s">
        <v>145</v>
      </c>
      <c r="F3923" s="401"/>
      <c r="G3923" s="401"/>
    </row>
    <row r="3924" spans="1:7" ht="15">
      <c r="A3924" s="664">
        <v>92894</v>
      </c>
      <c r="B3924" s="663" t="s">
        <v>11367</v>
      </c>
      <c r="C3924" s="663" t="s">
        <v>58</v>
      </c>
      <c r="D3924" s="665" t="s">
        <v>14426</v>
      </c>
      <c r="E3924" s="663" t="s">
        <v>145</v>
      </c>
      <c r="F3924" s="401"/>
      <c r="G3924" s="401"/>
    </row>
    <row r="3925" spans="1:7" ht="15">
      <c r="A3925" s="664">
        <v>92895</v>
      </c>
      <c r="B3925" s="663" t="s">
        <v>11368</v>
      </c>
      <c r="C3925" s="663" t="s">
        <v>58</v>
      </c>
      <c r="D3925" s="665" t="s">
        <v>20584</v>
      </c>
      <c r="E3925" s="663" t="s">
        <v>145</v>
      </c>
      <c r="F3925" s="401"/>
      <c r="G3925" s="401"/>
    </row>
    <row r="3926" spans="1:7" ht="15">
      <c r="A3926" s="664">
        <v>92896</v>
      </c>
      <c r="B3926" s="663" t="s">
        <v>11369</v>
      </c>
      <c r="C3926" s="663" t="s">
        <v>58</v>
      </c>
      <c r="D3926" s="665" t="s">
        <v>13987</v>
      </c>
      <c r="E3926" s="663" t="s">
        <v>145</v>
      </c>
      <c r="F3926" s="401"/>
      <c r="G3926" s="401"/>
    </row>
    <row r="3927" spans="1:7" ht="15">
      <c r="A3927" s="664">
        <v>92897</v>
      </c>
      <c r="B3927" s="663" t="s">
        <v>11370</v>
      </c>
      <c r="C3927" s="663" t="s">
        <v>58</v>
      </c>
      <c r="D3927" s="665" t="s">
        <v>20585</v>
      </c>
      <c r="E3927" s="663" t="s">
        <v>145</v>
      </c>
      <c r="F3927" s="401"/>
      <c r="G3927" s="401"/>
    </row>
    <row r="3928" spans="1:7" ht="15">
      <c r="A3928" s="664">
        <v>92898</v>
      </c>
      <c r="B3928" s="663" t="s">
        <v>11371</v>
      </c>
      <c r="C3928" s="663" t="s">
        <v>58</v>
      </c>
      <c r="D3928" s="665" t="s">
        <v>9212</v>
      </c>
      <c r="E3928" s="663" t="s">
        <v>145</v>
      </c>
      <c r="F3928" s="401"/>
      <c r="G3928" s="401"/>
    </row>
    <row r="3929" spans="1:7" ht="15">
      <c r="A3929" s="664">
        <v>92899</v>
      </c>
      <c r="B3929" s="663" t="s">
        <v>11372</v>
      </c>
      <c r="C3929" s="663" t="s">
        <v>58</v>
      </c>
      <c r="D3929" s="665" t="s">
        <v>14557</v>
      </c>
      <c r="E3929" s="663" t="s">
        <v>145</v>
      </c>
      <c r="F3929" s="401"/>
      <c r="G3929" s="401"/>
    </row>
    <row r="3930" spans="1:7" ht="15">
      <c r="A3930" s="664">
        <v>92900</v>
      </c>
      <c r="B3930" s="663" t="s">
        <v>11373</v>
      </c>
      <c r="C3930" s="663" t="s">
        <v>58</v>
      </c>
      <c r="D3930" s="665" t="s">
        <v>20004</v>
      </c>
      <c r="E3930" s="663" t="s">
        <v>145</v>
      </c>
      <c r="F3930" s="401"/>
      <c r="G3930" s="401"/>
    </row>
    <row r="3931" spans="1:7" ht="15">
      <c r="A3931" s="664">
        <v>92901</v>
      </c>
      <c r="B3931" s="663" t="s">
        <v>11374</v>
      </c>
      <c r="C3931" s="663" t="s">
        <v>58</v>
      </c>
      <c r="D3931" s="665" t="s">
        <v>20586</v>
      </c>
      <c r="E3931" s="663" t="s">
        <v>145</v>
      </c>
      <c r="F3931" s="401"/>
      <c r="G3931" s="401"/>
    </row>
    <row r="3932" spans="1:7" ht="15">
      <c r="A3932" s="664">
        <v>92902</v>
      </c>
      <c r="B3932" s="663" t="s">
        <v>11375</v>
      </c>
      <c r="C3932" s="663" t="s">
        <v>58</v>
      </c>
      <c r="D3932" s="665" t="s">
        <v>20587</v>
      </c>
      <c r="E3932" s="663" t="s">
        <v>145</v>
      </c>
      <c r="F3932" s="401"/>
      <c r="G3932" s="401"/>
    </row>
    <row r="3933" spans="1:7" ht="15">
      <c r="A3933" s="664">
        <v>92903</v>
      </c>
      <c r="B3933" s="663" t="s">
        <v>11376</v>
      </c>
      <c r="C3933" s="663" t="s">
        <v>58</v>
      </c>
      <c r="D3933" s="665" t="s">
        <v>20588</v>
      </c>
      <c r="E3933" s="663" t="s">
        <v>145</v>
      </c>
      <c r="F3933" s="401"/>
      <c r="G3933" s="401"/>
    </row>
    <row r="3934" spans="1:7" ht="15">
      <c r="A3934" s="664">
        <v>92904</v>
      </c>
      <c r="B3934" s="663" t="s">
        <v>11377</v>
      </c>
      <c r="C3934" s="663" t="s">
        <v>58</v>
      </c>
      <c r="D3934" s="665" t="s">
        <v>20589</v>
      </c>
      <c r="E3934" s="663" t="s">
        <v>145</v>
      </c>
      <c r="F3934" s="401"/>
      <c r="G3934" s="401"/>
    </row>
    <row r="3935" spans="1:7" ht="15">
      <c r="A3935" s="664">
        <v>92905</v>
      </c>
      <c r="B3935" s="663" t="s">
        <v>11378</v>
      </c>
      <c r="C3935" s="663" t="s">
        <v>58</v>
      </c>
      <c r="D3935" s="665" t="s">
        <v>17802</v>
      </c>
      <c r="E3935" s="663" t="s">
        <v>145</v>
      </c>
      <c r="F3935" s="401"/>
      <c r="G3935" s="401"/>
    </row>
    <row r="3936" spans="1:7" ht="15">
      <c r="A3936" s="664">
        <v>92906</v>
      </c>
      <c r="B3936" s="663" t="s">
        <v>11379</v>
      </c>
      <c r="C3936" s="663" t="s">
        <v>58</v>
      </c>
      <c r="D3936" s="665" t="s">
        <v>20590</v>
      </c>
      <c r="E3936" s="663" t="s">
        <v>145</v>
      </c>
      <c r="F3936" s="401"/>
      <c r="G3936" s="401"/>
    </row>
    <row r="3937" spans="1:7" ht="15">
      <c r="A3937" s="664">
        <v>92907</v>
      </c>
      <c r="B3937" s="663" t="s">
        <v>11380</v>
      </c>
      <c r="C3937" s="663" t="s">
        <v>58</v>
      </c>
      <c r="D3937" s="665" t="s">
        <v>20591</v>
      </c>
      <c r="E3937" s="663" t="s">
        <v>145</v>
      </c>
      <c r="F3937" s="401"/>
      <c r="G3937" s="401"/>
    </row>
    <row r="3938" spans="1:7" ht="15">
      <c r="A3938" s="664">
        <v>92908</v>
      </c>
      <c r="B3938" s="663" t="s">
        <v>11381</v>
      </c>
      <c r="C3938" s="663" t="s">
        <v>58</v>
      </c>
      <c r="D3938" s="665" t="s">
        <v>20591</v>
      </c>
      <c r="E3938" s="663" t="s">
        <v>145</v>
      </c>
      <c r="F3938" s="401"/>
      <c r="G3938" s="401"/>
    </row>
    <row r="3939" spans="1:7" ht="15">
      <c r="A3939" s="664">
        <v>92909</v>
      </c>
      <c r="B3939" s="663" t="s">
        <v>11382</v>
      </c>
      <c r="C3939" s="663" t="s">
        <v>58</v>
      </c>
      <c r="D3939" s="665" t="s">
        <v>20591</v>
      </c>
      <c r="E3939" s="663" t="s">
        <v>145</v>
      </c>
      <c r="F3939" s="401"/>
      <c r="G3939" s="401"/>
    </row>
    <row r="3940" spans="1:7" ht="15">
      <c r="A3940" s="664">
        <v>92910</v>
      </c>
      <c r="B3940" s="663" t="s">
        <v>11383</v>
      </c>
      <c r="C3940" s="663" t="s">
        <v>58</v>
      </c>
      <c r="D3940" s="665" t="s">
        <v>14928</v>
      </c>
      <c r="E3940" s="663" t="s">
        <v>145</v>
      </c>
      <c r="F3940" s="401"/>
      <c r="G3940" s="401"/>
    </row>
    <row r="3941" spans="1:7" ht="15">
      <c r="A3941" s="664">
        <v>92911</v>
      </c>
      <c r="B3941" s="663" t="s">
        <v>11384</v>
      </c>
      <c r="C3941" s="663" t="s">
        <v>58</v>
      </c>
      <c r="D3941" s="665" t="s">
        <v>14928</v>
      </c>
      <c r="E3941" s="663" t="s">
        <v>145</v>
      </c>
      <c r="F3941" s="401"/>
      <c r="G3941" s="401"/>
    </row>
    <row r="3942" spans="1:7" ht="15">
      <c r="A3942" s="664">
        <v>92912</v>
      </c>
      <c r="B3942" s="663" t="s">
        <v>11385</v>
      </c>
      <c r="C3942" s="663" t="s">
        <v>58</v>
      </c>
      <c r="D3942" s="665" t="s">
        <v>20592</v>
      </c>
      <c r="E3942" s="663" t="s">
        <v>145</v>
      </c>
      <c r="F3942" s="401"/>
      <c r="G3942" s="401"/>
    </row>
    <row r="3943" spans="1:7" ht="15">
      <c r="A3943" s="664">
        <v>92913</v>
      </c>
      <c r="B3943" s="663" t="s">
        <v>11386</v>
      </c>
      <c r="C3943" s="663" t="s">
        <v>58</v>
      </c>
      <c r="D3943" s="665" t="s">
        <v>20593</v>
      </c>
      <c r="E3943" s="663" t="s">
        <v>145</v>
      </c>
      <c r="F3943" s="401"/>
      <c r="G3943" s="401"/>
    </row>
    <row r="3944" spans="1:7" ht="15">
      <c r="A3944" s="664">
        <v>92914</v>
      </c>
      <c r="B3944" s="663" t="s">
        <v>11387</v>
      </c>
      <c r="C3944" s="663" t="s">
        <v>58</v>
      </c>
      <c r="D3944" s="665" t="s">
        <v>20593</v>
      </c>
      <c r="E3944" s="663" t="s">
        <v>145</v>
      </c>
      <c r="F3944" s="401"/>
      <c r="G3944" s="401"/>
    </row>
    <row r="3945" spans="1:7" ht="15">
      <c r="A3945" s="664">
        <v>92918</v>
      </c>
      <c r="B3945" s="663" t="s">
        <v>11388</v>
      </c>
      <c r="C3945" s="663" t="s">
        <v>58</v>
      </c>
      <c r="D3945" s="665" t="s">
        <v>16540</v>
      </c>
      <c r="E3945" s="663" t="s">
        <v>145</v>
      </c>
      <c r="F3945" s="401"/>
      <c r="G3945" s="401"/>
    </row>
    <row r="3946" spans="1:7" ht="15">
      <c r="A3946" s="664">
        <v>92920</v>
      </c>
      <c r="B3946" s="663" t="s">
        <v>11389</v>
      </c>
      <c r="C3946" s="663" t="s">
        <v>58</v>
      </c>
      <c r="D3946" s="665" t="s">
        <v>20594</v>
      </c>
      <c r="E3946" s="663" t="s">
        <v>145</v>
      </c>
      <c r="F3946" s="401"/>
      <c r="G3946" s="401"/>
    </row>
    <row r="3947" spans="1:7" ht="15">
      <c r="A3947" s="664">
        <v>92925</v>
      </c>
      <c r="B3947" s="663" t="s">
        <v>11390</v>
      </c>
      <c r="C3947" s="663" t="s">
        <v>58</v>
      </c>
      <c r="D3947" s="665" t="s">
        <v>20595</v>
      </c>
      <c r="E3947" s="663" t="s">
        <v>145</v>
      </c>
      <c r="F3947" s="401"/>
      <c r="G3947" s="401"/>
    </row>
    <row r="3948" spans="1:7" ht="15">
      <c r="A3948" s="664">
        <v>92926</v>
      </c>
      <c r="B3948" s="663" t="s">
        <v>11391</v>
      </c>
      <c r="C3948" s="663" t="s">
        <v>58</v>
      </c>
      <c r="D3948" s="665" t="s">
        <v>13971</v>
      </c>
      <c r="E3948" s="663" t="s">
        <v>145</v>
      </c>
      <c r="F3948" s="401"/>
      <c r="G3948" s="401"/>
    </row>
    <row r="3949" spans="1:7" ht="15">
      <c r="A3949" s="664">
        <v>92927</v>
      </c>
      <c r="B3949" s="663" t="s">
        <v>11392</v>
      </c>
      <c r="C3949" s="663" t="s">
        <v>58</v>
      </c>
      <c r="D3949" s="665" t="s">
        <v>13971</v>
      </c>
      <c r="E3949" s="663" t="s">
        <v>145</v>
      </c>
      <c r="F3949" s="401"/>
      <c r="G3949" s="401"/>
    </row>
    <row r="3950" spans="1:7" ht="15">
      <c r="A3950" s="664">
        <v>92928</v>
      </c>
      <c r="B3950" s="663" t="s">
        <v>11393</v>
      </c>
      <c r="C3950" s="663" t="s">
        <v>58</v>
      </c>
      <c r="D3950" s="665" t="s">
        <v>20596</v>
      </c>
      <c r="E3950" s="663" t="s">
        <v>145</v>
      </c>
      <c r="F3950" s="401"/>
      <c r="G3950" s="401"/>
    </row>
    <row r="3951" spans="1:7" ht="15">
      <c r="A3951" s="664">
        <v>92929</v>
      </c>
      <c r="B3951" s="663" t="s">
        <v>11394</v>
      </c>
      <c r="C3951" s="663" t="s">
        <v>58</v>
      </c>
      <c r="D3951" s="665" t="s">
        <v>20596</v>
      </c>
      <c r="E3951" s="663" t="s">
        <v>145</v>
      </c>
      <c r="F3951" s="401"/>
      <c r="G3951" s="401"/>
    </row>
    <row r="3952" spans="1:7" ht="15">
      <c r="A3952" s="664">
        <v>92930</v>
      </c>
      <c r="B3952" s="663" t="s">
        <v>11395</v>
      </c>
      <c r="C3952" s="663" t="s">
        <v>58</v>
      </c>
      <c r="D3952" s="665" t="s">
        <v>20596</v>
      </c>
      <c r="E3952" s="663" t="s">
        <v>145</v>
      </c>
      <c r="F3952" s="401"/>
      <c r="G3952" s="401"/>
    </row>
    <row r="3953" spans="1:7" ht="15">
      <c r="A3953" s="664">
        <v>92931</v>
      </c>
      <c r="B3953" s="663" t="s">
        <v>11396</v>
      </c>
      <c r="C3953" s="663" t="s">
        <v>58</v>
      </c>
      <c r="D3953" s="665" t="s">
        <v>20597</v>
      </c>
      <c r="E3953" s="663" t="s">
        <v>145</v>
      </c>
      <c r="F3953" s="401"/>
      <c r="G3953" s="401"/>
    </row>
    <row r="3954" spans="1:7" ht="15">
      <c r="A3954" s="664">
        <v>92932</v>
      </c>
      <c r="B3954" s="663" t="s">
        <v>11397</v>
      </c>
      <c r="C3954" s="663" t="s">
        <v>58</v>
      </c>
      <c r="D3954" s="665" t="s">
        <v>20597</v>
      </c>
      <c r="E3954" s="663" t="s">
        <v>145</v>
      </c>
      <c r="F3954" s="401"/>
      <c r="G3954" s="401"/>
    </row>
    <row r="3955" spans="1:7" ht="15">
      <c r="A3955" s="664">
        <v>92933</v>
      </c>
      <c r="B3955" s="663" t="s">
        <v>11398</v>
      </c>
      <c r="C3955" s="663" t="s">
        <v>58</v>
      </c>
      <c r="D3955" s="665" t="s">
        <v>20597</v>
      </c>
      <c r="E3955" s="663" t="s">
        <v>145</v>
      </c>
      <c r="F3955" s="401"/>
      <c r="G3955" s="401"/>
    </row>
    <row r="3956" spans="1:7" ht="15">
      <c r="A3956" s="664">
        <v>92934</v>
      </c>
      <c r="B3956" s="663" t="s">
        <v>11399</v>
      </c>
      <c r="C3956" s="663" t="s">
        <v>58</v>
      </c>
      <c r="D3956" s="665" t="s">
        <v>20520</v>
      </c>
      <c r="E3956" s="663" t="s">
        <v>145</v>
      </c>
      <c r="F3956" s="401"/>
      <c r="G3956" s="401"/>
    </row>
    <row r="3957" spans="1:7" ht="15">
      <c r="A3957" s="664">
        <v>92935</v>
      </c>
      <c r="B3957" s="663" t="s">
        <v>11400</v>
      </c>
      <c r="C3957" s="663" t="s">
        <v>58</v>
      </c>
      <c r="D3957" s="665" t="s">
        <v>20520</v>
      </c>
      <c r="E3957" s="663" t="s">
        <v>145</v>
      </c>
      <c r="F3957" s="401"/>
      <c r="G3957" s="401"/>
    </row>
    <row r="3958" spans="1:7" ht="15">
      <c r="A3958" s="664">
        <v>92936</v>
      </c>
      <c r="B3958" s="663" t="s">
        <v>11401</v>
      </c>
      <c r="C3958" s="663" t="s">
        <v>58</v>
      </c>
      <c r="D3958" s="665" t="s">
        <v>20598</v>
      </c>
      <c r="E3958" s="663" t="s">
        <v>145</v>
      </c>
      <c r="F3958" s="401"/>
      <c r="G3958" s="401"/>
    </row>
    <row r="3959" spans="1:7" ht="15">
      <c r="A3959" s="664">
        <v>92937</v>
      </c>
      <c r="B3959" s="663" t="s">
        <v>11402</v>
      </c>
      <c r="C3959" s="663" t="s">
        <v>58</v>
      </c>
      <c r="D3959" s="665" t="s">
        <v>20598</v>
      </c>
      <c r="E3959" s="663" t="s">
        <v>145</v>
      </c>
      <c r="F3959" s="401"/>
      <c r="G3959" s="401"/>
    </row>
    <row r="3960" spans="1:7" ht="15">
      <c r="A3960" s="664">
        <v>92938</v>
      </c>
      <c r="B3960" s="663" t="s">
        <v>11403</v>
      </c>
      <c r="C3960" s="663" t="s">
        <v>58</v>
      </c>
      <c r="D3960" s="665" t="s">
        <v>15813</v>
      </c>
      <c r="E3960" s="663" t="s">
        <v>145</v>
      </c>
      <c r="F3960" s="401"/>
      <c r="G3960" s="401"/>
    </row>
    <row r="3961" spans="1:7" ht="15">
      <c r="A3961" s="664">
        <v>92939</v>
      </c>
      <c r="B3961" s="663" t="s">
        <v>11404</v>
      </c>
      <c r="C3961" s="663" t="s">
        <v>58</v>
      </c>
      <c r="D3961" s="665" t="s">
        <v>20599</v>
      </c>
      <c r="E3961" s="663" t="s">
        <v>145</v>
      </c>
      <c r="F3961" s="401"/>
      <c r="G3961" s="401"/>
    </row>
    <row r="3962" spans="1:7" ht="15">
      <c r="A3962" s="664">
        <v>92940</v>
      </c>
      <c r="B3962" s="663" t="s">
        <v>11405</v>
      </c>
      <c r="C3962" s="663" t="s">
        <v>58</v>
      </c>
      <c r="D3962" s="665" t="s">
        <v>20600</v>
      </c>
      <c r="E3962" s="663" t="s">
        <v>145</v>
      </c>
      <c r="F3962" s="401"/>
      <c r="G3962" s="401"/>
    </row>
    <row r="3963" spans="1:7" ht="15">
      <c r="A3963" s="664">
        <v>92941</v>
      </c>
      <c r="B3963" s="663" t="s">
        <v>11406</v>
      </c>
      <c r="C3963" s="663" t="s">
        <v>58</v>
      </c>
      <c r="D3963" s="665" t="s">
        <v>15078</v>
      </c>
      <c r="E3963" s="663" t="s">
        <v>145</v>
      </c>
      <c r="F3963" s="401"/>
      <c r="G3963" s="401"/>
    </row>
    <row r="3964" spans="1:7" ht="15">
      <c r="A3964" s="664">
        <v>92942</v>
      </c>
      <c r="B3964" s="663" t="s">
        <v>11407</v>
      </c>
      <c r="C3964" s="663" t="s">
        <v>58</v>
      </c>
      <c r="D3964" s="665" t="s">
        <v>15078</v>
      </c>
      <c r="E3964" s="663" t="s">
        <v>145</v>
      </c>
      <c r="F3964" s="401"/>
      <c r="G3964" s="401"/>
    </row>
    <row r="3965" spans="1:7" ht="15">
      <c r="A3965" s="664">
        <v>92943</v>
      </c>
      <c r="B3965" s="663" t="s">
        <v>11408</v>
      </c>
      <c r="C3965" s="663" t="s">
        <v>58</v>
      </c>
      <c r="D3965" s="665" t="s">
        <v>15125</v>
      </c>
      <c r="E3965" s="663" t="s">
        <v>145</v>
      </c>
      <c r="F3965" s="401"/>
      <c r="G3965" s="401"/>
    </row>
    <row r="3966" spans="1:7" ht="15">
      <c r="A3966" s="664">
        <v>92944</v>
      </c>
      <c r="B3966" s="663" t="s">
        <v>11409</v>
      </c>
      <c r="C3966" s="663" t="s">
        <v>58</v>
      </c>
      <c r="D3966" s="665" t="s">
        <v>15125</v>
      </c>
      <c r="E3966" s="663" t="s">
        <v>145</v>
      </c>
      <c r="F3966" s="401"/>
      <c r="G3966" s="401"/>
    </row>
    <row r="3967" spans="1:7" ht="15">
      <c r="A3967" s="664">
        <v>92945</v>
      </c>
      <c r="B3967" s="663" t="s">
        <v>11410</v>
      </c>
      <c r="C3967" s="663" t="s">
        <v>58</v>
      </c>
      <c r="D3967" s="665" t="s">
        <v>15125</v>
      </c>
      <c r="E3967" s="663" t="s">
        <v>145</v>
      </c>
      <c r="F3967" s="401"/>
      <c r="G3967" s="401"/>
    </row>
    <row r="3968" spans="1:7" ht="15">
      <c r="A3968" s="664">
        <v>92946</v>
      </c>
      <c r="B3968" s="663" t="s">
        <v>11411</v>
      </c>
      <c r="C3968" s="663" t="s">
        <v>58</v>
      </c>
      <c r="D3968" s="665" t="s">
        <v>14220</v>
      </c>
      <c r="E3968" s="663" t="s">
        <v>145</v>
      </c>
      <c r="F3968" s="401"/>
      <c r="G3968" s="401"/>
    </row>
    <row r="3969" spans="1:7" ht="15">
      <c r="A3969" s="664">
        <v>92947</v>
      </c>
      <c r="B3969" s="663" t="s">
        <v>11412</v>
      </c>
      <c r="C3969" s="663" t="s">
        <v>58</v>
      </c>
      <c r="D3969" s="665" t="s">
        <v>14220</v>
      </c>
      <c r="E3969" s="663" t="s">
        <v>145</v>
      </c>
      <c r="F3969" s="401"/>
      <c r="G3969" s="401"/>
    </row>
    <row r="3970" spans="1:7" ht="15">
      <c r="A3970" s="664">
        <v>92948</v>
      </c>
      <c r="B3970" s="663" t="s">
        <v>11413</v>
      </c>
      <c r="C3970" s="663" t="s">
        <v>58</v>
      </c>
      <c r="D3970" s="665" t="s">
        <v>14220</v>
      </c>
      <c r="E3970" s="663" t="s">
        <v>145</v>
      </c>
      <c r="F3970" s="401"/>
      <c r="G3970" s="401"/>
    </row>
    <row r="3971" spans="1:7" ht="15">
      <c r="A3971" s="664">
        <v>92949</v>
      </c>
      <c r="B3971" s="663" t="s">
        <v>11414</v>
      </c>
      <c r="C3971" s="663" t="s">
        <v>58</v>
      </c>
      <c r="D3971" s="665" t="s">
        <v>14758</v>
      </c>
      <c r="E3971" s="663" t="s">
        <v>145</v>
      </c>
      <c r="F3971" s="401"/>
      <c r="G3971" s="401"/>
    </row>
    <row r="3972" spans="1:7" ht="15">
      <c r="A3972" s="664">
        <v>92950</v>
      </c>
      <c r="B3972" s="663" t="s">
        <v>11415</v>
      </c>
      <c r="C3972" s="663" t="s">
        <v>58</v>
      </c>
      <c r="D3972" s="665" t="s">
        <v>14758</v>
      </c>
      <c r="E3972" s="663" t="s">
        <v>145</v>
      </c>
      <c r="F3972" s="401"/>
      <c r="G3972" s="401"/>
    </row>
    <row r="3973" spans="1:7" ht="15">
      <c r="A3973" s="664">
        <v>92951</v>
      </c>
      <c r="B3973" s="663" t="s">
        <v>11416</v>
      </c>
      <c r="C3973" s="663" t="s">
        <v>58</v>
      </c>
      <c r="D3973" s="665" t="s">
        <v>20601</v>
      </c>
      <c r="E3973" s="663" t="s">
        <v>145</v>
      </c>
      <c r="F3973" s="401"/>
      <c r="G3973" s="401"/>
    </row>
    <row r="3974" spans="1:7" ht="15">
      <c r="A3974" s="664">
        <v>92952</v>
      </c>
      <c r="B3974" s="663" t="s">
        <v>11417</v>
      </c>
      <c r="C3974" s="663" t="s">
        <v>58</v>
      </c>
      <c r="D3974" s="665" t="s">
        <v>20601</v>
      </c>
      <c r="E3974" s="663" t="s">
        <v>145</v>
      </c>
      <c r="F3974" s="401"/>
      <c r="G3974" s="401"/>
    </row>
    <row r="3975" spans="1:7" ht="15">
      <c r="A3975" s="664">
        <v>92953</v>
      </c>
      <c r="B3975" s="663" t="s">
        <v>11418</v>
      </c>
      <c r="C3975" s="663" t="s">
        <v>58</v>
      </c>
      <c r="D3975" s="665" t="s">
        <v>12937</v>
      </c>
      <c r="E3975" s="663" t="s">
        <v>145</v>
      </c>
      <c r="F3975" s="401"/>
      <c r="G3975" s="401"/>
    </row>
    <row r="3976" spans="1:7" ht="15">
      <c r="A3976" s="664">
        <v>93050</v>
      </c>
      <c r="B3976" s="663" t="s">
        <v>8609</v>
      </c>
      <c r="C3976" s="663" t="s">
        <v>58</v>
      </c>
      <c r="D3976" s="665" t="s">
        <v>17317</v>
      </c>
      <c r="E3976" s="663" t="s">
        <v>145</v>
      </c>
      <c r="F3976" s="401"/>
      <c r="G3976" s="401"/>
    </row>
    <row r="3977" spans="1:7" ht="15">
      <c r="A3977" s="664">
        <v>93051</v>
      </c>
      <c r="B3977" s="663" t="s">
        <v>8610</v>
      </c>
      <c r="C3977" s="663" t="s">
        <v>58</v>
      </c>
      <c r="D3977" s="665" t="s">
        <v>14974</v>
      </c>
      <c r="E3977" s="663" t="s">
        <v>145</v>
      </c>
      <c r="F3977" s="401"/>
      <c r="G3977" s="401"/>
    </row>
    <row r="3978" spans="1:7" ht="15">
      <c r="A3978" s="664">
        <v>93052</v>
      </c>
      <c r="B3978" s="663" t="s">
        <v>8611</v>
      </c>
      <c r="C3978" s="663" t="s">
        <v>58</v>
      </c>
      <c r="D3978" s="665" t="s">
        <v>20602</v>
      </c>
      <c r="E3978" s="663" t="s">
        <v>145</v>
      </c>
      <c r="F3978" s="401"/>
      <c r="G3978" s="401"/>
    </row>
    <row r="3979" spans="1:7" ht="15">
      <c r="A3979" s="664">
        <v>93054</v>
      </c>
      <c r="B3979" s="663" t="s">
        <v>8612</v>
      </c>
      <c r="C3979" s="663" t="s">
        <v>58</v>
      </c>
      <c r="D3979" s="665" t="s">
        <v>12977</v>
      </c>
      <c r="E3979" s="663" t="s">
        <v>145</v>
      </c>
      <c r="F3979" s="401"/>
      <c r="G3979" s="401"/>
    </row>
    <row r="3980" spans="1:7" ht="15">
      <c r="A3980" s="664">
        <v>93055</v>
      </c>
      <c r="B3980" s="663" t="s">
        <v>8613</v>
      </c>
      <c r="C3980" s="663" t="s">
        <v>58</v>
      </c>
      <c r="D3980" s="665" t="s">
        <v>20603</v>
      </c>
      <c r="E3980" s="663" t="s">
        <v>145</v>
      </c>
      <c r="F3980" s="401"/>
      <c r="G3980" s="401"/>
    </row>
    <row r="3981" spans="1:7" ht="15">
      <c r="A3981" s="664">
        <v>93056</v>
      </c>
      <c r="B3981" s="663" t="s">
        <v>8614</v>
      </c>
      <c r="C3981" s="663" t="s">
        <v>58</v>
      </c>
      <c r="D3981" s="665" t="s">
        <v>4220</v>
      </c>
      <c r="E3981" s="663" t="s">
        <v>145</v>
      </c>
      <c r="F3981" s="401"/>
      <c r="G3981" s="401"/>
    </row>
    <row r="3982" spans="1:7" ht="15">
      <c r="A3982" s="664">
        <v>93057</v>
      </c>
      <c r="B3982" s="663" t="s">
        <v>8615</v>
      </c>
      <c r="C3982" s="663" t="s">
        <v>58</v>
      </c>
      <c r="D3982" s="665" t="s">
        <v>15833</v>
      </c>
      <c r="E3982" s="663" t="s">
        <v>145</v>
      </c>
      <c r="F3982" s="401"/>
      <c r="G3982" s="401"/>
    </row>
    <row r="3983" spans="1:7" ht="15">
      <c r="A3983" s="664">
        <v>93058</v>
      </c>
      <c r="B3983" s="663" t="s">
        <v>8616</v>
      </c>
      <c r="C3983" s="663" t="s">
        <v>58</v>
      </c>
      <c r="D3983" s="665" t="s">
        <v>20604</v>
      </c>
      <c r="E3983" s="663" t="s">
        <v>145</v>
      </c>
      <c r="F3983" s="401"/>
      <c r="G3983" s="401"/>
    </row>
    <row r="3984" spans="1:7" ht="15">
      <c r="A3984" s="664">
        <v>93059</v>
      </c>
      <c r="B3984" s="663" t="s">
        <v>8617</v>
      </c>
      <c r="C3984" s="663" t="s">
        <v>58</v>
      </c>
      <c r="D3984" s="665" t="s">
        <v>13031</v>
      </c>
      <c r="E3984" s="663" t="s">
        <v>145</v>
      </c>
      <c r="F3984" s="401"/>
      <c r="G3984" s="401"/>
    </row>
    <row r="3985" spans="1:7" ht="15">
      <c r="A3985" s="664">
        <v>93060</v>
      </c>
      <c r="B3985" s="663" t="s">
        <v>8618</v>
      </c>
      <c r="C3985" s="663" t="s">
        <v>58</v>
      </c>
      <c r="D3985" s="665" t="s">
        <v>20605</v>
      </c>
      <c r="E3985" s="663" t="s">
        <v>145</v>
      </c>
      <c r="F3985" s="401"/>
      <c r="G3985" s="401"/>
    </row>
    <row r="3986" spans="1:7" ht="15">
      <c r="A3986" s="664">
        <v>93061</v>
      </c>
      <c r="B3986" s="663" t="s">
        <v>8619</v>
      </c>
      <c r="C3986" s="663" t="s">
        <v>58</v>
      </c>
      <c r="D3986" s="665" t="s">
        <v>20606</v>
      </c>
      <c r="E3986" s="663" t="s">
        <v>145</v>
      </c>
      <c r="F3986" s="401"/>
      <c r="G3986" s="401"/>
    </row>
    <row r="3987" spans="1:7" ht="15">
      <c r="A3987" s="664">
        <v>93062</v>
      </c>
      <c r="B3987" s="663" t="s">
        <v>8620</v>
      </c>
      <c r="C3987" s="663" t="s">
        <v>58</v>
      </c>
      <c r="D3987" s="665" t="s">
        <v>20607</v>
      </c>
      <c r="E3987" s="663" t="s">
        <v>145</v>
      </c>
      <c r="F3987" s="401"/>
      <c r="G3987" s="401"/>
    </row>
    <row r="3988" spans="1:7" ht="15">
      <c r="A3988" s="664">
        <v>93063</v>
      </c>
      <c r="B3988" s="663" t="s">
        <v>8621</v>
      </c>
      <c r="C3988" s="663" t="s">
        <v>58</v>
      </c>
      <c r="D3988" s="665" t="s">
        <v>20608</v>
      </c>
      <c r="E3988" s="663" t="s">
        <v>145</v>
      </c>
      <c r="F3988" s="401"/>
      <c r="G3988" s="401"/>
    </row>
    <row r="3989" spans="1:7" ht="15">
      <c r="A3989" s="664">
        <v>93064</v>
      </c>
      <c r="B3989" s="663" t="s">
        <v>8622</v>
      </c>
      <c r="C3989" s="663" t="s">
        <v>58</v>
      </c>
      <c r="D3989" s="665" t="s">
        <v>13170</v>
      </c>
      <c r="E3989" s="663" t="s">
        <v>145</v>
      </c>
      <c r="F3989" s="401"/>
      <c r="G3989" s="401"/>
    </row>
    <row r="3990" spans="1:7" ht="15">
      <c r="A3990" s="664">
        <v>93065</v>
      </c>
      <c r="B3990" s="663" t="s">
        <v>8623</v>
      </c>
      <c r="C3990" s="663" t="s">
        <v>58</v>
      </c>
      <c r="D3990" s="665" t="s">
        <v>20609</v>
      </c>
      <c r="E3990" s="663" t="s">
        <v>145</v>
      </c>
      <c r="F3990" s="401"/>
      <c r="G3990" s="401"/>
    </row>
    <row r="3991" spans="1:7" ht="15">
      <c r="A3991" s="664">
        <v>93066</v>
      </c>
      <c r="B3991" s="663" t="s">
        <v>8624</v>
      </c>
      <c r="C3991" s="663" t="s">
        <v>58</v>
      </c>
      <c r="D3991" s="665" t="s">
        <v>20610</v>
      </c>
      <c r="E3991" s="663" t="s">
        <v>145</v>
      </c>
      <c r="F3991" s="401"/>
      <c r="G3991" s="401"/>
    </row>
    <row r="3992" spans="1:7" ht="15">
      <c r="A3992" s="664">
        <v>93067</v>
      </c>
      <c r="B3992" s="663" t="s">
        <v>8625</v>
      </c>
      <c r="C3992" s="663" t="s">
        <v>58</v>
      </c>
      <c r="D3992" s="665" t="s">
        <v>20611</v>
      </c>
      <c r="E3992" s="663" t="s">
        <v>145</v>
      </c>
      <c r="F3992" s="401"/>
      <c r="G3992" s="401"/>
    </row>
    <row r="3993" spans="1:7" ht="15">
      <c r="A3993" s="664">
        <v>93068</v>
      </c>
      <c r="B3993" s="663" t="s">
        <v>8626</v>
      </c>
      <c r="C3993" s="663" t="s">
        <v>58</v>
      </c>
      <c r="D3993" s="665" t="s">
        <v>20612</v>
      </c>
      <c r="E3993" s="663" t="s">
        <v>145</v>
      </c>
      <c r="F3993" s="401"/>
      <c r="G3993" s="401"/>
    </row>
    <row r="3994" spans="1:7" ht="15">
      <c r="A3994" s="664">
        <v>93069</v>
      </c>
      <c r="B3994" s="663" t="s">
        <v>8627</v>
      </c>
      <c r="C3994" s="663" t="s">
        <v>58</v>
      </c>
      <c r="D3994" s="665" t="s">
        <v>20613</v>
      </c>
      <c r="E3994" s="663" t="s">
        <v>145</v>
      </c>
      <c r="F3994" s="401"/>
      <c r="G3994" s="401"/>
    </row>
    <row r="3995" spans="1:7" ht="15">
      <c r="A3995" s="664">
        <v>93070</v>
      </c>
      <c r="B3995" s="663" t="s">
        <v>8628</v>
      </c>
      <c r="C3995" s="663" t="s">
        <v>58</v>
      </c>
      <c r="D3995" s="665" t="s">
        <v>20528</v>
      </c>
      <c r="E3995" s="663" t="s">
        <v>145</v>
      </c>
      <c r="F3995" s="401"/>
      <c r="G3995" s="401"/>
    </row>
    <row r="3996" spans="1:7" ht="15">
      <c r="A3996" s="664">
        <v>93071</v>
      </c>
      <c r="B3996" s="663" t="s">
        <v>8629</v>
      </c>
      <c r="C3996" s="663" t="s">
        <v>58</v>
      </c>
      <c r="D3996" s="665" t="s">
        <v>20614</v>
      </c>
      <c r="E3996" s="663" t="s">
        <v>145</v>
      </c>
      <c r="F3996" s="401"/>
      <c r="G3996" s="401"/>
    </row>
    <row r="3997" spans="1:7" ht="15">
      <c r="A3997" s="664">
        <v>93072</v>
      </c>
      <c r="B3997" s="663" t="s">
        <v>8630</v>
      </c>
      <c r="C3997" s="663" t="s">
        <v>58</v>
      </c>
      <c r="D3997" s="665" t="s">
        <v>20615</v>
      </c>
      <c r="E3997" s="663" t="s">
        <v>145</v>
      </c>
      <c r="F3997" s="401"/>
      <c r="G3997" s="401"/>
    </row>
    <row r="3998" spans="1:7" ht="15">
      <c r="A3998" s="664">
        <v>93073</v>
      </c>
      <c r="B3998" s="663" t="s">
        <v>8631</v>
      </c>
      <c r="C3998" s="663" t="s">
        <v>58</v>
      </c>
      <c r="D3998" s="665" t="s">
        <v>20616</v>
      </c>
      <c r="E3998" s="663" t="s">
        <v>145</v>
      </c>
      <c r="F3998" s="401"/>
      <c r="G3998" s="401"/>
    </row>
    <row r="3999" spans="1:7" ht="15">
      <c r="A3999" s="664">
        <v>93074</v>
      </c>
      <c r="B3999" s="663" t="s">
        <v>8632</v>
      </c>
      <c r="C3999" s="663" t="s">
        <v>58</v>
      </c>
      <c r="D3999" s="665" t="s">
        <v>14669</v>
      </c>
      <c r="E3999" s="663" t="s">
        <v>145</v>
      </c>
      <c r="F3999" s="401"/>
      <c r="G3999" s="401"/>
    </row>
    <row r="4000" spans="1:7" ht="15">
      <c r="A4000" s="664">
        <v>93075</v>
      </c>
      <c r="B4000" s="663" t="s">
        <v>8633</v>
      </c>
      <c r="C4000" s="663" t="s">
        <v>58</v>
      </c>
      <c r="D4000" s="665" t="s">
        <v>15832</v>
      </c>
      <c r="E4000" s="663" t="s">
        <v>145</v>
      </c>
      <c r="F4000" s="401"/>
      <c r="G4000" s="401"/>
    </row>
    <row r="4001" spans="1:7" ht="15">
      <c r="A4001" s="664">
        <v>93076</v>
      </c>
      <c r="B4001" s="663" t="s">
        <v>8634</v>
      </c>
      <c r="C4001" s="663" t="s">
        <v>58</v>
      </c>
      <c r="D4001" s="665" t="s">
        <v>20617</v>
      </c>
      <c r="E4001" s="663" t="s">
        <v>145</v>
      </c>
      <c r="F4001" s="401"/>
      <c r="G4001" s="401"/>
    </row>
    <row r="4002" spans="1:7" ht="15">
      <c r="A4002" s="664">
        <v>93077</v>
      </c>
      <c r="B4002" s="663" t="s">
        <v>8635</v>
      </c>
      <c r="C4002" s="663" t="s">
        <v>58</v>
      </c>
      <c r="D4002" s="665" t="s">
        <v>13898</v>
      </c>
      <c r="E4002" s="663" t="s">
        <v>145</v>
      </c>
      <c r="F4002" s="401"/>
      <c r="G4002" s="401"/>
    </row>
    <row r="4003" spans="1:7" ht="15">
      <c r="A4003" s="664">
        <v>93078</v>
      </c>
      <c r="B4003" s="663" t="s">
        <v>8636</v>
      </c>
      <c r="C4003" s="663" t="s">
        <v>58</v>
      </c>
      <c r="D4003" s="665" t="s">
        <v>12378</v>
      </c>
      <c r="E4003" s="663" t="s">
        <v>145</v>
      </c>
      <c r="F4003" s="401"/>
      <c r="G4003" s="401"/>
    </row>
    <row r="4004" spans="1:7" ht="15">
      <c r="A4004" s="664">
        <v>93079</v>
      </c>
      <c r="B4004" s="663" t="s">
        <v>8637</v>
      </c>
      <c r="C4004" s="663" t="s">
        <v>58</v>
      </c>
      <c r="D4004" s="665" t="s">
        <v>14223</v>
      </c>
      <c r="E4004" s="663" t="s">
        <v>145</v>
      </c>
      <c r="F4004" s="401"/>
      <c r="G4004" s="401"/>
    </row>
    <row r="4005" spans="1:7" ht="15">
      <c r="A4005" s="664">
        <v>93080</v>
      </c>
      <c r="B4005" s="663" t="s">
        <v>8638</v>
      </c>
      <c r="C4005" s="663" t="s">
        <v>58</v>
      </c>
      <c r="D4005" s="665" t="s">
        <v>20411</v>
      </c>
      <c r="E4005" s="663" t="s">
        <v>145</v>
      </c>
      <c r="F4005" s="401"/>
      <c r="G4005" s="401"/>
    </row>
    <row r="4006" spans="1:7" ht="15">
      <c r="A4006" s="664">
        <v>93081</v>
      </c>
      <c r="B4006" s="663" t="s">
        <v>8639</v>
      </c>
      <c r="C4006" s="663" t="s">
        <v>58</v>
      </c>
      <c r="D4006" s="665" t="s">
        <v>12757</v>
      </c>
      <c r="E4006" s="663" t="s">
        <v>145</v>
      </c>
      <c r="F4006" s="401"/>
      <c r="G4006" s="401"/>
    </row>
    <row r="4007" spans="1:7" ht="15">
      <c r="A4007" s="664">
        <v>93082</v>
      </c>
      <c r="B4007" s="663" t="s">
        <v>8640</v>
      </c>
      <c r="C4007" s="663" t="s">
        <v>58</v>
      </c>
      <c r="D4007" s="665" t="s">
        <v>18481</v>
      </c>
      <c r="E4007" s="663" t="s">
        <v>145</v>
      </c>
      <c r="F4007" s="401"/>
      <c r="G4007" s="401"/>
    </row>
    <row r="4008" spans="1:7" ht="15">
      <c r="A4008" s="664">
        <v>93083</v>
      </c>
      <c r="B4008" s="663" t="s">
        <v>8641</v>
      </c>
      <c r="C4008" s="663" t="s">
        <v>58</v>
      </c>
      <c r="D4008" s="665" t="s">
        <v>20618</v>
      </c>
      <c r="E4008" s="663" t="s">
        <v>145</v>
      </c>
      <c r="F4008" s="401"/>
      <c r="G4008" s="401"/>
    </row>
    <row r="4009" spans="1:7" ht="15">
      <c r="A4009" s="664">
        <v>93084</v>
      </c>
      <c r="B4009" s="663" t="s">
        <v>8642</v>
      </c>
      <c r="C4009" s="663" t="s">
        <v>58</v>
      </c>
      <c r="D4009" s="665" t="s">
        <v>12726</v>
      </c>
      <c r="E4009" s="663" t="s">
        <v>145</v>
      </c>
      <c r="F4009" s="401"/>
      <c r="G4009" s="401"/>
    </row>
    <row r="4010" spans="1:7" ht="15">
      <c r="A4010" s="664">
        <v>93085</v>
      </c>
      <c r="B4010" s="663" t="s">
        <v>8643</v>
      </c>
      <c r="C4010" s="663" t="s">
        <v>58</v>
      </c>
      <c r="D4010" s="665" t="s">
        <v>12784</v>
      </c>
      <c r="E4010" s="663" t="s">
        <v>145</v>
      </c>
      <c r="F4010" s="401"/>
      <c r="G4010" s="401"/>
    </row>
    <row r="4011" spans="1:7" ht="15">
      <c r="A4011" s="664">
        <v>93086</v>
      </c>
      <c r="B4011" s="663" t="s">
        <v>8644</v>
      </c>
      <c r="C4011" s="663" t="s">
        <v>58</v>
      </c>
      <c r="D4011" s="665" t="s">
        <v>20619</v>
      </c>
      <c r="E4011" s="663" t="s">
        <v>145</v>
      </c>
      <c r="F4011" s="401"/>
      <c r="G4011" s="401"/>
    </row>
    <row r="4012" spans="1:7" ht="15">
      <c r="A4012" s="664">
        <v>93087</v>
      </c>
      <c r="B4012" s="663" t="s">
        <v>8645</v>
      </c>
      <c r="C4012" s="663" t="s">
        <v>58</v>
      </c>
      <c r="D4012" s="665" t="s">
        <v>14875</v>
      </c>
      <c r="E4012" s="663" t="s">
        <v>145</v>
      </c>
      <c r="F4012" s="401"/>
      <c r="G4012" s="401"/>
    </row>
    <row r="4013" spans="1:7" ht="15">
      <c r="A4013" s="664">
        <v>93088</v>
      </c>
      <c r="B4013" s="663" t="s">
        <v>8646</v>
      </c>
      <c r="C4013" s="663" t="s">
        <v>58</v>
      </c>
      <c r="D4013" s="665" t="s">
        <v>16379</v>
      </c>
      <c r="E4013" s="663" t="s">
        <v>145</v>
      </c>
      <c r="F4013" s="401"/>
      <c r="G4013" s="401"/>
    </row>
    <row r="4014" spans="1:7" ht="15">
      <c r="A4014" s="664">
        <v>93089</v>
      </c>
      <c r="B4014" s="663" t="s">
        <v>8647</v>
      </c>
      <c r="C4014" s="663" t="s">
        <v>58</v>
      </c>
      <c r="D4014" s="665" t="s">
        <v>17300</v>
      </c>
      <c r="E4014" s="663" t="s">
        <v>145</v>
      </c>
      <c r="F4014" s="401"/>
      <c r="G4014" s="401"/>
    </row>
    <row r="4015" spans="1:7" ht="15">
      <c r="A4015" s="664">
        <v>93090</v>
      </c>
      <c r="B4015" s="663" t="s">
        <v>8648</v>
      </c>
      <c r="C4015" s="663" t="s">
        <v>58</v>
      </c>
      <c r="D4015" s="665" t="s">
        <v>15703</v>
      </c>
      <c r="E4015" s="663" t="s">
        <v>145</v>
      </c>
      <c r="F4015" s="401"/>
      <c r="G4015" s="401"/>
    </row>
    <row r="4016" spans="1:7" ht="15">
      <c r="A4016" s="664">
        <v>93091</v>
      </c>
      <c r="B4016" s="663" t="s">
        <v>8649</v>
      </c>
      <c r="C4016" s="663" t="s">
        <v>58</v>
      </c>
      <c r="D4016" s="665" t="s">
        <v>14201</v>
      </c>
      <c r="E4016" s="663" t="s">
        <v>145</v>
      </c>
      <c r="F4016" s="401"/>
      <c r="G4016" s="401"/>
    </row>
    <row r="4017" spans="1:7" ht="15">
      <c r="A4017" s="664">
        <v>93092</v>
      </c>
      <c r="B4017" s="663" t="s">
        <v>8650</v>
      </c>
      <c r="C4017" s="663" t="s">
        <v>58</v>
      </c>
      <c r="D4017" s="665" t="s">
        <v>20620</v>
      </c>
      <c r="E4017" s="663" t="s">
        <v>145</v>
      </c>
      <c r="F4017" s="401"/>
      <c r="G4017" s="401"/>
    </row>
    <row r="4018" spans="1:7" ht="15">
      <c r="A4018" s="664">
        <v>93093</v>
      </c>
      <c r="B4018" s="663" t="s">
        <v>8651</v>
      </c>
      <c r="C4018" s="663" t="s">
        <v>58</v>
      </c>
      <c r="D4018" s="665" t="s">
        <v>15826</v>
      </c>
      <c r="E4018" s="663" t="s">
        <v>145</v>
      </c>
      <c r="F4018" s="401"/>
      <c r="G4018" s="401"/>
    </row>
    <row r="4019" spans="1:7" ht="15">
      <c r="A4019" s="664">
        <v>93094</v>
      </c>
      <c r="B4019" s="663" t="s">
        <v>8652</v>
      </c>
      <c r="C4019" s="663" t="s">
        <v>58</v>
      </c>
      <c r="D4019" s="665" t="s">
        <v>20621</v>
      </c>
      <c r="E4019" s="663" t="s">
        <v>145</v>
      </c>
      <c r="F4019" s="401"/>
      <c r="G4019" s="401"/>
    </row>
    <row r="4020" spans="1:7" ht="15">
      <c r="A4020" s="664">
        <v>93095</v>
      </c>
      <c r="B4020" s="663" t="s">
        <v>8653</v>
      </c>
      <c r="C4020" s="663" t="s">
        <v>58</v>
      </c>
      <c r="D4020" s="665" t="s">
        <v>20622</v>
      </c>
      <c r="E4020" s="663" t="s">
        <v>145</v>
      </c>
      <c r="F4020" s="401"/>
      <c r="G4020" s="401"/>
    </row>
    <row r="4021" spans="1:7" ht="15">
      <c r="A4021" s="664">
        <v>93096</v>
      </c>
      <c r="B4021" s="663" t="s">
        <v>8654</v>
      </c>
      <c r="C4021" s="663" t="s">
        <v>58</v>
      </c>
      <c r="D4021" s="665" t="s">
        <v>20623</v>
      </c>
      <c r="E4021" s="663" t="s">
        <v>145</v>
      </c>
      <c r="F4021" s="401"/>
      <c r="G4021" s="401"/>
    </row>
    <row r="4022" spans="1:7" ht="15">
      <c r="A4022" s="664">
        <v>93097</v>
      </c>
      <c r="B4022" s="663" t="s">
        <v>8655</v>
      </c>
      <c r="C4022" s="663" t="s">
        <v>58</v>
      </c>
      <c r="D4022" s="665" t="s">
        <v>12784</v>
      </c>
      <c r="E4022" s="663" t="s">
        <v>145</v>
      </c>
      <c r="F4022" s="401"/>
      <c r="G4022" s="401"/>
    </row>
    <row r="4023" spans="1:7" ht="15">
      <c r="A4023" s="664">
        <v>93098</v>
      </c>
      <c r="B4023" s="663" t="s">
        <v>8656</v>
      </c>
      <c r="C4023" s="663" t="s">
        <v>58</v>
      </c>
      <c r="D4023" s="665" t="s">
        <v>8928</v>
      </c>
      <c r="E4023" s="663" t="s">
        <v>145</v>
      </c>
      <c r="F4023" s="401"/>
      <c r="G4023" s="401"/>
    </row>
    <row r="4024" spans="1:7" ht="15">
      <c r="A4024" s="664">
        <v>93099</v>
      </c>
      <c r="B4024" s="663" t="s">
        <v>8657</v>
      </c>
      <c r="C4024" s="663" t="s">
        <v>58</v>
      </c>
      <c r="D4024" s="665" t="s">
        <v>4798</v>
      </c>
      <c r="E4024" s="663" t="s">
        <v>145</v>
      </c>
      <c r="F4024" s="401"/>
      <c r="G4024" s="401"/>
    </row>
    <row r="4025" spans="1:7" ht="15">
      <c r="A4025" s="664">
        <v>93100</v>
      </c>
      <c r="B4025" s="663" t="s">
        <v>8658</v>
      </c>
      <c r="C4025" s="663" t="s">
        <v>58</v>
      </c>
      <c r="D4025" s="665" t="s">
        <v>14430</v>
      </c>
      <c r="E4025" s="663" t="s">
        <v>145</v>
      </c>
      <c r="F4025" s="401"/>
      <c r="G4025" s="401"/>
    </row>
    <row r="4026" spans="1:7" ht="15">
      <c r="A4026" s="664">
        <v>93101</v>
      </c>
      <c r="B4026" s="663" t="s">
        <v>8659</v>
      </c>
      <c r="C4026" s="663" t="s">
        <v>58</v>
      </c>
      <c r="D4026" s="665" t="s">
        <v>18671</v>
      </c>
      <c r="E4026" s="663" t="s">
        <v>145</v>
      </c>
      <c r="F4026" s="401"/>
      <c r="G4026" s="401"/>
    </row>
    <row r="4027" spans="1:7" ht="15">
      <c r="A4027" s="664">
        <v>93102</v>
      </c>
      <c r="B4027" s="663" t="s">
        <v>8660</v>
      </c>
      <c r="C4027" s="663" t="s">
        <v>58</v>
      </c>
      <c r="D4027" s="665" t="s">
        <v>15185</v>
      </c>
      <c r="E4027" s="663" t="s">
        <v>145</v>
      </c>
      <c r="F4027" s="401"/>
      <c r="G4027" s="401"/>
    </row>
    <row r="4028" spans="1:7" ht="15">
      <c r="A4028" s="664">
        <v>93103</v>
      </c>
      <c r="B4028" s="663" t="s">
        <v>8661</v>
      </c>
      <c r="C4028" s="663" t="s">
        <v>58</v>
      </c>
      <c r="D4028" s="665" t="s">
        <v>3768</v>
      </c>
      <c r="E4028" s="663" t="s">
        <v>145</v>
      </c>
      <c r="F4028" s="401"/>
      <c r="G4028" s="401"/>
    </row>
    <row r="4029" spans="1:7" ht="15">
      <c r="A4029" s="664">
        <v>93104</v>
      </c>
      <c r="B4029" s="663" t="s">
        <v>8662</v>
      </c>
      <c r="C4029" s="663" t="s">
        <v>58</v>
      </c>
      <c r="D4029" s="665" t="s">
        <v>13894</v>
      </c>
      <c r="E4029" s="663" t="s">
        <v>145</v>
      </c>
      <c r="F4029" s="401"/>
      <c r="G4029" s="401"/>
    </row>
    <row r="4030" spans="1:7" ht="15">
      <c r="A4030" s="664">
        <v>93105</v>
      </c>
      <c r="B4030" s="663" t="s">
        <v>8663</v>
      </c>
      <c r="C4030" s="663" t="s">
        <v>58</v>
      </c>
      <c r="D4030" s="665" t="s">
        <v>14757</v>
      </c>
      <c r="E4030" s="663" t="s">
        <v>145</v>
      </c>
      <c r="F4030" s="401"/>
      <c r="G4030" s="401"/>
    </row>
    <row r="4031" spans="1:7" ht="15">
      <c r="A4031" s="664">
        <v>93106</v>
      </c>
      <c r="B4031" s="663" t="s">
        <v>8664</v>
      </c>
      <c r="C4031" s="663" t="s">
        <v>58</v>
      </c>
      <c r="D4031" s="665" t="s">
        <v>20624</v>
      </c>
      <c r="E4031" s="663" t="s">
        <v>145</v>
      </c>
      <c r="F4031" s="401"/>
      <c r="G4031" s="401"/>
    </row>
    <row r="4032" spans="1:7" ht="15">
      <c r="A4032" s="664">
        <v>93107</v>
      </c>
      <c r="B4032" s="663" t="s">
        <v>8665</v>
      </c>
      <c r="C4032" s="663" t="s">
        <v>58</v>
      </c>
      <c r="D4032" s="665" t="s">
        <v>13074</v>
      </c>
      <c r="E4032" s="663" t="s">
        <v>145</v>
      </c>
      <c r="F4032" s="401"/>
      <c r="G4032" s="401"/>
    </row>
    <row r="4033" spans="1:7" ht="15">
      <c r="A4033" s="664">
        <v>93108</v>
      </c>
      <c r="B4033" s="663" t="s">
        <v>8666</v>
      </c>
      <c r="C4033" s="663" t="s">
        <v>58</v>
      </c>
      <c r="D4033" s="665" t="s">
        <v>14670</v>
      </c>
      <c r="E4033" s="663" t="s">
        <v>145</v>
      </c>
      <c r="F4033" s="401"/>
      <c r="G4033" s="401"/>
    </row>
    <row r="4034" spans="1:7" ht="15">
      <c r="A4034" s="664">
        <v>93109</v>
      </c>
      <c r="B4034" s="663" t="s">
        <v>8667</v>
      </c>
      <c r="C4034" s="663" t="s">
        <v>58</v>
      </c>
      <c r="D4034" s="665" t="s">
        <v>20625</v>
      </c>
      <c r="E4034" s="663" t="s">
        <v>145</v>
      </c>
      <c r="F4034" s="401"/>
      <c r="G4034" s="401"/>
    </row>
    <row r="4035" spans="1:7" ht="15">
      <c r="A4035" s="664">
        <v>93110</v>
      </c>
      <c r="B4035" s="663" t="s">
        <v>8668</v>
      </c>
      <c r="C4035" s="663" t="s">
        <v>58</v>
      </c>
      <c r="D4035" s="665" t="s">
        <v>8907</v>
      </c>
      <c r="E4035" s="663" t="s">
        <v>145</v>
      </c>
      <c r="F4035" s="401"/>
      <c r="G4035" s="401"/>
    </row>
    <row r="4036" spans="1:7" ht="15">
      <c r="A4036" s="664">
        <v>93111</v>
      </c>
      <c r="B4036" s="663" t="s">
        <v>8669</v>
      </c>
      <c r="C4036" s="663" t="s">
        <v>58</v>
      </c>
      <c r="D4036" s="665" t="s">
        <v>19549</v>
      </c>
      <c r="E4036" s="663" t="s">
        <v>145</v>
      </c>
      <c r="F4036" s="401"/>
      <c r="G4036" s="401"/>
    </row>
    <row r="4037" spans="1:7" ht="15">
      <c r="A4037" s="664">
        <v>93112</v>
      </c>
      <c r="B4037" s="663" t="s">
        <v>8670</v>
      </c>
      <c r="C4037" s="663" t="s">
        <v>58</v>
      </c>
      <c r="D4037" s="665" t="s">
        <v>20626</v>
      </c>
      <c r="E4037" s="663" t="s">
        <v>145</v>
      </c>
      <c r="F4037" s="401"/>
      <c r="G4037" s="401"/>
    </row>
    <row r="4038" spans="1:7" ht="15">
      <c r="A4038" s="664">
        <v>93113</v>
      </c>
      <c r="B4038" s="663" t="s">
        <v>8671</v>
      </c>
      <c r="C4038" s="663" t="s">
        <v>58</v>
      </c>
      <c r="D4038" s="665" t="s">
        <v>13318</v>
      </c>
      <c r="E4038" s="663" t="s">
        <v>145</v>
      </c>
      <c r="F4038" s="401"/>
      <c r="G4038" s="401"/>
    </row>
    <row r="4039" spans="1:7" ht="15">
      <c r="A4039" s="664">
        <v>93114</v>
      </c>
      <c r="B4039" s="663" t="s">
        <v>8672</v>
      </c>
      <c r="C4039" s="663" t="s">
        <v>58</v>
      </c>
      <c r="D4039" s="665" t="s">
        <v>20627</v>
      </c>
      <c r="E4039" s="663" t="s">
        <v>145</v>
      </c>
      <c r="F4039" s="401"/>
      <c r="G4039" s="401"/>
    </row>
    <row r="4040" spans="1:7" ht="15">
      <c r="A4040" s="664">
        <v>93115</v>
      </c>
      <c r="B4040" s="663" t="s">
        <v>8673</v>
      </c>
      <c r="C4040" s="663" t="s">
        <v>58</v>
      </c>
      <c r="D4040" s="665" t="s">
        <v>15827</v>
      </c>
      <c r="E4040" s="663" t="s">
        <v>145</v>
      </c>
      <c r="F4040" s="401"/>
      <c r="G4040" s="401"/>
    </row>
    <row r="4041" spans="1:7" ht="15">
      <c r="A4041" s="664">
        <v>93116</v>
      </c>
      <c r="B4041" s="663" t="s">
        <v>8674</v>
      </c>
      <c r="C4041" s="663" t="s">
        <v>58</v>
      </c>
      <c r="D4041" s="665" t="s">
        <v>20628</v>
      </c>
      <c r="E4041" s="663" t="s">
        <v>145</v>
      </c>
      <c r="F4041" s="401"/>
      <c r="G4041" s="401"/>
    </row>
    <row r="4042" spans="1:7" ht="15">
      <c r="A4042" s="664">
        <v>93117</v>
      </c>
      <c r="B4042" s="663" t="s">
        <v>8675</v>
      </c>
      <c r="C4042" s="663" t="s">
        <v>58</v>
      </c>
      <c r="D4042" s="665" t="s">
        <v>20629</v>
      </c>
      <c r="E4042" s="663" t="s">
        <v>145</v>
      </c>
      <c r="F4042" s="401"/>
      <c r="G4042" s="401"/>
    </row>
    <row r="4043" spans="1:7" ht="15">
      <c r="A4043" s="664">
        <v>93118</v>
      </c>
      <c r="B4043" s="663" t="s">
        <v>8676</v>
      </c>
      <c r="C4043" s="663" t="s">
        <v>58</v>
      </c>
      <c r="D4043" s="665" t="s">
        <v>20630</v>
      </c>
      <c r="E4043" s="663" t="s">
        <v>145</v>
      </c>
      <c r="F4043" s="401"/>
      <c r="G4043" s="401"/>
    </row>
    <row r="4044" spans="1:7" ht="15">
      <c r="A4044" s="664">
        <v>93119</v>
      </c>
      <c r="B4044" s="663" t="s">
        <v>8677</v>
      </c>
      <c r="C4044" s="663" t="s">
        <v>58</v>
      </c>
      <c r="D4044" s="665" t="s">
        <v>12377</v>
      </c>
      <c r="E4044" s="663" t="s">
        <v>145</v>
      </c>
      <c r="F4044" s="401"/>
      <c r="G4044" s="401"/>
    </row>
    <row r="4045" spans="1:7" ht="15">
      <c r="A4045" s="664">
        <v>93120</v>
      </c>
      <c r="B4045" s="663" t="s">
        <v>8678</v>
      </c>
      <c r="C4045" s="663" t="s">
        <v>58</v>
      </c>
      <c r="D4045" s="665" t="s">
        <v>14837</v>
      </c>
      <c r="E4045" s="663" t="s">
        <v>145</v>
      </c>
      <c r="F4045" s="401"/>
      <c r="G4045" s="401"/>
    </row>
    <row r="4046" spans="1:7" ht="15">
      <c r="A4046" s="664">
        <v>93121</v>
      </c>
      <c r="B4046" s="663" t="s">
        <v>8679</v>
      </c>
      <c r="C4046" s="663" t="s">
        <v>58</v>
      </c>
      <c r="D4046" s="665" t="s">
        <v>20631</v>
      </c>
      <c r="E4046" s="663" t="s">
        <v>145</v>
      </c>
      <c r="F4046" s="401"/>
      <c r="G4046" s="401"/>
    </row>
    <row r="4047" spans="1:7" ht="15">
      <c r="A4047" s="664">
        <v>93122</v>
      </c>
      <c r="B4047" s="663" t="s">
        <v>8680</v>
      </c>
      <c r="C4047" s="663" t="s">
        <v>58</v>
      </c>
      <c r="D4047" s="665" t="s">
        <v>13024</v>
      </c>
      <c r="E4047" s="663" t="s">
        <v>145</v>
      </c>
      <c r="F4047" s="401"/>
      <c r="G4047" s="401"/>
    </row>
    <row r="4048" spans="1:7" ht="15">
      <c r="A4048" s="664">
        <v>93123</v>
      </c>
      <c r="B4048" s="663" t="s">
        <v>8681</v>
      </c>
      <c r="C4048" s="663" t="s">
        <v>58</v>
      </c>
      <c r="D4048" s="665" t="s">
        <v>20632</v>
      </c>
      <c r="E4048" s="663" t="s">
        <v>145</v>
      </c>
      <c r="F4048" s="401"/>
      <c r="G4048" s="401"/>
    </row>
    <row r="4049" spans="1:7" ht="15">
      <c r="A4049" s="664">
        <v>93124</v>
      </c>
      <c r="B4049" s="663" t="s">
        <v>8682</v>
      </c>
      <c r="C4049" s="663" t="s">
        <v>58</v>
      </c>
      <c r="D4049" s="665" t="s">
        <v>20633</v>
      </c>
      <c r="E4049" s="663" t="s">
        <v>145</v>
      </c>
      <c r="F4049" s="401"/>
      <c r="G4049" s="401"/>
    </row>
    <row r="4050" spans="1:7" ht="15">
      <c r="A4050" s="664">
        <v>93125</v>
      </c>
      <c r="B4050" s="663" t="s">
        <v>8683</v>
      </c>
      <c r="C4050" s="663" t="s">
        <v>58</v>
      </c>
      <c r="D4050" s="665" t="s">
        <v>19928</v>
      </c>
      <c r="E4050" s="663" t="s">
        <v>145</v>
      </c>
      <c r="F4050" s="401"/>
      <c r="G4050" s="401"/>
    </row>
    <row r="4051" spans="1:7" ht="15">
      <c r="A4051" s="664">
        <v>93126</v>
      </c>
      <c r="B4051" s="663" t="s">
        <v>8684</v>
      </c>
      <c r="C4051" s="663" t="s">
        <v>58</v>
      </c>
      <c r="D4051" s="665" t="s">
        <v>20634</v>
      </c>
      <c r="E4051" s="663" t="s">
        <v>145</v>
      </c>
      <c r="F4051" s="401"/>
      <c r="G4051" s="401"/>
    </row>
    <row r="4052" spans="1:7" ht="15">
      <c r="A4052" s="664">
        <v>93133</v>
      </c>
      <c r="B4052" s="663" t="s">
        <v>8685</v>
      </c>
      <c r="C4052" s="663" t="s">
        <v>58</v>
      </c>
      <c r="D4052" s="665" t="s">
        <v>13981</v>
      </c>
      <c r="E4052" s="663" t="s">
        <v>145</v>
      </c>
      <c r="F4052" s="401"/>
      <c r="G4052" s="401"/>
    </row>
    <row r="4053" spans="1:7" ht="15">
      <c r="A4053" s="664">
        <v>94465</v>
      </c>
      <c r="B4053" s="663" t="s">
        <v>2144</v>
      </c>
      <c r="C4053" s="663" t="s">
        <v>58</v>
      </c>
      <c r="D4053" s="665" t="s">
        <v>20635</v>
      </c>
      <c r="E4053" s="663" t="s">
        <v>145</v>
      </c>
      <c r="F4053" s="401"/>
      <c r="G4053" s="401"/>
    </row>
    <row r="4054" spans="1:7" ht="15">
      <c r="A4054" s="664">
        <v>94466</v>
      </c>
      <c r="B4054" s="663" t="s">
        <v>2145</v>
      </c>
      <c r="C4054" s="663" t="s">
        <v>58</v>
      </c>
      <c r="D4054" s="665" t="s">
        <v>20636</v>
      </c>
      <c r="E4054" s="663" t="s">
        <v>145</v>
      </c>
      <c r="F4054" s="401"/>
      <c r="G4054" s="401"/>
    </row>
    <row r="4055" spans="1:7" ht="15">
      <c r="A4055" s="664">
        <v>94467</v>
      </c>
      <c r="B4055" s="663" t="s">
        <v>2146</v>
      </c>
      <c r="C4055" s="663" t="s">
        <v>58</v>
      </c>
      <c r="D4055" s="665" t="s">
        <v>20637</v>
      </c>
      <c r="E4055" s="663" t="s">
        <v>145</v>
      </c>
      <c r="F4055" s="401"/>
      <c r="G4055" s="401"/>
    </row>
    <row r="4056" spans="1:7" ht="15">
      <c r="A4056" s="664">
        <v>94468</v>
      </c>
      <c r="B4056" s="663" t="s">
        <v>2147</v>
      </c>
      <c r="C4056" s="663" t="s">
        <v>58</v>
      </c>
      <c r="D4056" s="665" t="s">
        <v>13812</v>
      </c>
      <c r="E4056" s="663" t="s">
        <v>145</v>
      </c>
      <c r="F4056" s="401"/>
      <c r="G4056" s="401"/>
    </row>
    <row r="4057" spans="1:7" ht="15">
      <c r="A4057" s="664">
        <v>94469</v>
      </c>
      <c r="B4057" s="663" t="s">
        <v>2148</v>
      </c>
      <c r="C4057" s="663" t="s">
        <v>58</v>
      </c>
      <c r="D4057" s="665" t="s">
        <v>20638</v>
      </c>
      <c r="E4057" s="663" t="s">
        <v>145</v>
      </c>
      <c r="F4057" s="401"/>
      <c r="G4057" s="401"/>
    </row>
    <row r="4058" spans="1:7" ht="15">
      <c r="A4058" s="664">
        <v>94470</v>
      </c>
      <c r="B4058" s="663" t="s">
        <v>2149</v>
      </c>
      <c r="C4058" s="663" t="s">
        <v>58</v>
      </c>
      <c r="D4058" s="665" t="s">
        <v>20639</v>
      </c>
      <c r="E4058" s="663" t="s">
        <v>145</v>
      </c>
      <c r="F4058" s="401"/>
      <c r="G4058" s="401"/>
    </row>
    <row r="4059" spans="1:7" ht="15">
      <c r="A4059" s="664">
        <v>94471</v>
      </c>
      <c r="B4059" s="663" t="s">
        <v>2150</v>
      </c>
      <c r="C4059" s="663" t="s">
        <v>58</v>
      </c>
      <c r="D4059" s="665" t="s">
        <v>16932</v>
      </c>
      <c r="E4059" s="663" t="s">
        <v>145</v>
      </c>
      <c r="F4059" s="401"/>
      <c r="G4059" s="401"/>
    </row>
    <row r="4060" spans="1:7" ht="15">
      <c r="A4060" s="664">
        <v>94472</v>
      </c>
      <c r="B4060" s="663" t="s">
        <v>2151</v>
      </c>
      <c r="C4060" s="663" t="s">
        <v>58</v>
      </c>
      <c r="D4060" s="665" t="s">
        <v>20640</v>
      </c>
      <c r="E4060" s="663" t="s">
        <v>145</v>
      </c>
      <c r="F4060" s="401"/>
      <c r="G4060" s="401"/>
    </row>
    <row r="4061" spans="1:7" ht="15">
      <c r="A4061" s="664">
        <v>94473</v>
      </c>
      <c r="B4061" s="663" t="s">
        <v>2152</v>
      </c>
      <c r="C4061" s="663" t="s">
        <v>58</v>
      </c>
      <c r="D4061" s="665" t="s">
        <v>20641</v>
      </c>
      <c r="E4061" s="663" t="s">
        <v>145</v>
      </c>
      <c r="F4061" s="401"/>
      <c r="G4061" s="401"/>
    </row>
    <row r="4062" spans="1:7" ht="15">
      <c r="A4062" s="664">
        <v>94474</v>
      </c>
      <c r="B4062" s="663" t="s">
        <v>2153</v>
      </c>
      <c r="C4062" s="663" t="s">
        <v>58</v>
      </c>
      <c r="D4062" s="665" t="s">
        <v>17379</v>
      </c>
      <c r="E4062" s="663" t="s">
        <v>145</v>
      </c>
      <c r="F4062" s="401"/>
      <c r="G4062" s="401"/>
    </row>
    <row r="4063" spans="1:7" ht="15">
      <c r="A4063" s="664">
        <v>94475</v>
      </c>
      <c r="B4063" s="663" t="s">
        <v>2154</v>
      </c>
      <c r="C4063" s="663" t="s">
        <v>58</v>
      </c>
      <c r="D4063" s="665" t="s">
        <v>14553</v>
      </c>
      <c r="E4063" s="663" t="s">
        <v>145</v>
      </c>
      <c r="F4063" s="401"/>
      <c r="G4063" s="401"/>
    </row>
    <row r="4064" spans="1:7" ht="15">
      <c r="A4064" s="664">
        <v>94476</v>
      </c>
      <c r="B4064" s="663" t="s">
        <v>2155</v>
      </c>
      <c r="C4064" s="663" t="s">
        <v>58</v>
      </c>
      <c r="D4064" s="665" t="s">
        <v>20642</v>
      </c>
      <c r="E4064" s="663" t="s">
        <v>145</v>
      </c>
      <c r="F4064" s="401"/>
      <c r="G4064" s="401"/>
    </row>
    <row r="4065" spans="1:7" ht="15">
      <c r="A4065" s="664">
        <v>94477</v>
      </c>
      <c r="B4065" s="663" t="s">
        <v>2156</v>
      </c>
      <c r="C4065" s="663" t="s">
        <v>58</v>
      </c>
      <c r="D4065" s="665" t="s">
        <v>20300</v>
      </c>
      <c r="E4065" s="663" t="s">
        <v>145</v>
      </c>
      <c r="F4065" s="401"/>
      <c r="G4065" s="401"/>
    </row>
    <row r="4066" spans="1:7" ht="15">
      <c r="A4066" s="664">
        <v>94478</v>
      </c>
      <c r="B4066" s="663" t="s">
        <v>2157</v>
      </c>
      <c r="C4066" s="663" t="s">
        <v>58</v>
      </c>
      <c r="D4066" s="665" t="s">
        <v>20643</v>
      </c>
      <c r="E4066" s="663" t="s">
        <v>145</v>
      </c>
      <c r="F4066" s="401"/>
      <c r="G4066" s="401"/>
    </row>
    <row r="4067" spans="1:7" ht="15">
      <c r="A4067" s="664">
        <v>94479</v>
      </c>
      <c r="B4067" s="663" t="s">
        <v>2158</v>
      </c>
      <c r="C4067" s="663" t="s">
        <v>58</v>
      </c>
      <c r="D4067" s="665" t="s">
        <v>20644</v>
      </c>
      <c r="E4067" s="663" t="s">
        <v>145</v>
      </c>
      <c r="F4067" s="401"/>
      <c r="G4067" s="401"/>
    </row>
    <row r="4068" spans="1:7" ht="15">
      <c r="A4068" s="664">
        <v>94606</v>
      </c>
      <c r="B4068" s="663" t="s">
        <v>8686</v>
      </c>
      <c r="C4068" s="663" t="s">
        <v>58</v>
      </c>
      <c r="D4068" s="665" t="s">
        <v>20645</v>
      </c>
      <c r="E4068" s="663" t="s">
        <v>145</v>
      </c>
      <c r="F4068" s="401"/>
      <c r="G4068" s="401"/>
    </row>
    <row r="4069" spans="1:7" ht="15">
      <c r="A4069" s="664">
        <v>94608</v>
      </c>
      <c r="B4069" s="663" t="s">
        <v>8687</v>
      </c>
      <c r="C4069" s="663" t="s">
        <v>58</v>
      </c>
      <c r="D4069" s="665" t="s">
        <v>20646</v>
      </c>
      <c r="E4069" s="663" t="s">
        <v>145</v>
      </c>
      <c r="F4069" s="401"/>
      <c r="G4069" s="401"/>
    </row>
    <row r="4070" spans="1:7" ht="15">
      <c r="A4070" s="664">
        <v>94610</v>
      </c>
      <c r="B4070" s="663" t="s">
        <v>8688</v>
      </c>
      <c r="C4070" s="663" t="s">
        <v>58</v>
      </c>
      <c r="D4070" s="665" t="s">
        <v>20647</v>
      </c>
      <c r="E4070" s="663" t="s">
        <v>145</v>
      </c>
      <c r="F4070" s="401"/>
      <c r="G4070" s="401"/>
    </row>
    <row r="4071" spans="1:7" ht="15">
      <c r="A4071" s="664">
        <v>94612</v>
      </c>
      <c r="B4071" s="663" t="s">
        <v>8689</v>
      </c>
      <c r="C4071" s="663" t="s">
        <v>58</v>
      </c>
      <c r="D4071" s="665" t="s">
        <v>20648</v>
      </c>
      <c r="E4071" s="663" t="s">
        <v>145</v>
      </c>
      <c r="F4071" s="401"/>
      <c r="G4071" s="401"/>
    </row>
    <row r="4072" spans="1:7" ht="15">
      <c r="A4072" s="664">
        <v>94614</v>
      </c>
      <c r="B4072" s="663" t="s">
        <v>8690</v>
      </c>
      <c r="C4072" s="663" t="s">
        <v>58</v>
      </c>
      <c r="D4072" s="665" t="s">
        <v>20649</v>
      </c>
      <c r="E4072" s="663" t="s">
        <v>145</v>
      </c>
      <c r="F4072" s="401"/>
      <c r="G4072" s="401"/>
    </row>
    <row r="4073" spans="1:7" ht="15">
      <c r="A4073" s="664">
        <v>94615</v>
      </c>
      <c r="B4073" s="663" t="s">
        <v>8691</v>
      </c>
      <c r="C4073" s="663" t="s">
        <v>58</v>
      </c>
      <c r="D4073" s="665" t="s">
        <v>20650</v>
      </c>
      <c r="E4073" s="663" t="s">
        <v>145</v>
      </c>
      <c r="F4073" s="401"/>
      <c r="G4073" s="401"/>
    </row>
    <row r="4074" spans="1:7" ht="15">
      <c r="A4074" s="664">
        <v>94616</v>
      </c>
      <c r="B4074" s="663" t="s">
        <v>8692</v>
      </c>
      <c r="C4074" s="663" t="s">
        <v>58</v>
      </c>
      <c r="D4074" s="665" t="s">
        <v>20651</v>
      </c>
      <c r="E4074" s="663" t="s">
        <v>145</v>
      </c>
      <c r="F4074" s="401"/>
      <c r="G4074" s="401"/>
    </row>
    <row r="4075" spans="1:7" ht="15">
      <c r="A4075" s="664">
        <v>94617</v>
      </c>
      <c r="B4075" s="663" t="s">
        <v>8693</v>
      </c>
      <c r="C4075" s="663" t="s">
        <v>58</v>
      </c>
      <c r="D4075" s="665" t="s">
        <v>20652</v>
      </c>
      <c r="E4075" s="663" t="s">
        <v>145</v>
      </c>
      <c r="F4075" s="401"/>
      <c r="G4075" s="401"/>
    </row>
    <row r="4076" spans="1:7" ht="15">
      <c r="A4076" s="664">
        <v>94618</v>
      </c>
      <c r="B4076" s="663" t="s">
        <v>8694</v>
      </c>
      <c r="C4076" s="663" t="s">
        <v>58</v>
      </c>
      <c r="D4076" s="665" t="s">
        <v>20653</v>
      </c>
      <c r="E4076" s="663" t="s">
        <v>145</v>
      </c>
      <c r="F4076" s="401"/>
      <c r="G4076" s="401"/>
    </row>
    <row r="4077" spans="1:7" ht="15">
      <c r="A4077" s="664">
        <v>94620</v>
      </c>
      <c r="B4077" s="663" t="s">
        <v>8695</v>
      </c>
      <c r="C4077" s="663" t="s">
        <v>58</v>
      </c>
      <c r="D4077" s="665" t="s">
        <v>20654</v>
      </c>
      <c r="E4077" s="663" t="s">
        <v>145</v>
      </c>
      <c r="F4077" s="401"/>
      <c r="G4077" s="401"/>
    </row>
    <row r="4078" spans="1:7" ht="15">
      <c r="A4078" s="664">
        <v>94622</v>
      </c>
      <c r="B4078" s="663" t="s">
        <v>8696</v>
      </c>
      <c r="C4078" s="663" t="s">
        <v>58</v>
      </c>
      <c r="D4078" s="665" t="s">
        <v>20655</v>
      </c>
      <c r="E4078" s="663" t="s">
        <v>145</v>
      </c>
      <c r="F4078" s="401"/>
      <c r="G4078" s="401"/>
    </row>
    <row r="4079" spans="1:7" ht="15">
      <c r="A4079" s="664">
        <v>94623</v>
      </c>
      <c r="B4079" s="663" t="s">
        <v>8697</v>
      </c>
      <c r="C4079" s="663" t="s">
        <v>58</v>
      </c>
      <c r="D4079" s="665" t="s">
        <v>20656</v>
      </c>
      <c r="E4079" s="663" t="s">
        <v>145</v>
      </c>
      <c r="F4079" s="401"/>
      <c r="G4079" s="401"/>
    </row>
    <row r="4080" spans="1:7" ht="15">
      <c r="A4080" s="664">
        <v>94624</v>
      </c>
      <c r="B4080" s="663" t="s">
        <v>8698</v>
      </c>
      <c r="C4080" s="663" t="s">
        <v>58</v>
      </c>
      <c r="D4080" s="665" t="s">
        <v>20657</v>
      </c>
      <c r="E4080" s="663" t="s">
        <v>145</v>
      </c>
      <c r="F4080" s="401"/>
      <c r="G4080" s="401"/>
    </row>
    <row r="4081" spans="1:7" ht="15">
      <c r="A4081" s="664">
        <v>94625</v>
      </c>
      <c r="B4081" s="663" t="s">
        <v>8699</v>
      </c>
      <c r="C4081" s="663" t="s">
        <v>58</v>
      </c>
      <c r="D4081" s="665" t="s">
        <v>20658</v>
      </c>
      <c r="E4081" s="663" t="s">
        <v>145</v>
      </c>
      <c r="F4081" s="401"/>
      <c r="G4081" s="401"/>
    </row>
    <row r="4082" spans="1:7" ht="15">
      <c r="A4082" s="664">
        <v>94656</v>
      </c>
      <c r="B4082" s="663" t="s">
        <v>2159</v>
      </c>
      <c r="C4082" s="663" t="s">
        <v>58</v>
      </c>
      <c r="D4082" s="665" t="s">
        <v>17053</v>
      </c>
      <c r="E4082" s="663" t="s">
        <v>145</v>
      </c>
      <c r="F4082" s="401"/>
      <c r="G4082" s="401"/>
    </row>
    <row r="4083" spans="1:7" ht="15">
      <c r="A4083" s="664">
        <v>94657</v>
      </c>
      <c r="B4083" s="663" t="s">
        <v>2160</v>
      </c>
      <c r="C4083" s="663" t="s">
        <v>58</v>
      </c>
      <c r="D4083" s="665" t="s">
        <v>20659</v>
      </c>
      <c r="E4083" s="663" t="s">
        <v>145</v>
      </c>
      <c r="F4083" s="401"/>
      <c r="G4083" s="401"/>
    </row>
    <row r="4084" spans="1:7" ht="15">
      <c r="A4084" s="664">
        <v>94658</v>
      </c>
      <c r="B4084" s="663" t="s">
        <v>2161</v>
      </c>
      <c r="C4084" s="663" t="s">
        <v>58</v>
      </c>
      <c r="D4084" s="665" t="s">
        <v>16410</v>
      </c>
      <c r="E4084" s="663" t="s">
        <v>145</v>
      </c>
      <c r="F4084" s="401"/>
      <c r="G4084" s="401"/>
    </row>
    <row r="4085" spans="1:7" ht="15">
      <c r="A4085" s="664">
        <v>94659</v>
      </c>
      <c r="B4085" s="663" t="s">
        <v>2162</v>
      </c>
      <c r="C4085" s="663" t="s">
        <v>58</v>
      </c>
      <c r="D4085" s="665" t="s">
        <v>20403</v>
      </c>
      <c r="E4085" s="663" t="s">
        <v>145</v>
      </c>
      <c r="F4085" s="401"/>
      <c r="G4085" s="401"/>
    </row>
    <row r="4086" spans="1:7" ht="15">
      <c r="A4086" s="664">
        <v>94660</v>
      </c>
      <c r="B4086" s="663" t="s">
        <v>2163</v>
      </c>
      <c r="C4086" s="663" t="s">
        <v>58</v>
      </c>
      <c r="D4086" s="665" t="s">
        <v>9087</v>
      </c>
      <c r="E4086" s="663" t="s">
        <v>145</v>
      </c>
      <c r="F4086" s="401"/>
      <c r="G4086" s="401"/>
    </row>
    <row r="4087" spans="1:7" ht="15">
      <c r="A4087" s="664">
        <v>94661</v>
      </c>
      <c r="B4087" s="663" t="s">
        <v>2164</v>
      </c>
      <c r="C4087" s="663" t="s">
        <v>58</v>
      </c>
      <c r="D4087" s="665" t="s">
        <v>13895</v>
      </c>
      <c r="E4087" s="663" t="s">
        <v>145</v>
      </c>
      <c r="F4087" s="401"/>
      <c r="G4087" s="401"/>
    </row>
    <row r="4088" spans="1:7" ht="15">
      <c r="A4088" s="664">
        <v>94662</v>
      </c>
      <c r="B4088" s="663" t="s">
        <v>2165</v>
      </c>
      <c r="C4088" s="663" t="s">
        <v>58</v>
      </c>
      <c r="D4088" s="665" t="s">
        <v>4950</v>
      </c>
      <c r="E4088" s="663" t="s">
        <v>145</v>
      </c>
      <c r="F4088" s="401"/>
      <c r="G4088" s="401"/>
    </row>
    <row r="4089" spans="1:7" ht="15">
      <c r="A4089" s="664">
        <v>94663</v>
      </c>
      <c r="B4089" s="663" t="s">
        <v>2166</v>
      </c>
      <c r="C4089" s="663" t="s">
        <v>58</v>
      </c>
      <c r="D4089" s="665" t="s">
        <v>13078</v>
      </c>
      <c r="E4089" s="663" t="s">
        <v>145</v>
      </c>
      <c r="F4089" s="401"/>
      <c r="G4089" s="401"/>
    </row>
    <row r="4090" spans="1:7" ht="15">
      <c r="A4090" s="664">
        <v>94664</v>
      </c>
      <c r="B4090" s="663" t="s">
        <v>2167</v>
      </c>
      <c r="C4090" s="663" t="s">
        <v>58</v>
      </c>
      <c r="D4090" s="665" t="s">
        <v>20336</v>
      </c>
      <c r="E4090" s="663" t="s">
        <v>145</v>
      </c>
      <c r="F4090" s="401"/>
      <c r="G4090" s="401"/>
    </row>
    <row r="4091" spans="1:7" ht="15">
      <c r="A4091" s="664">
        <v>94665</v>
      </c>
      <c r="B4091" s="663" t="s">
        <v>2168</v>
      </c>
      <c r="C4091" s="663" t="s">
        <v>58</v>
      </c>
      <c r="D4091" s="665" t="s">
        <v>20660</v>
      </c>
      <c r="E4091" s="663" t="s">
        <v>145</v>
      </c>
      <c r="F4091" s="401"/>
      <c r="G4091" s="401"/>
    </row>
    <row r="4092" spans="1:7" ht="15">
      <c r="A4092" s="664">
        <v>94666</v>
      </c>
      <c r="B4092" s="663" t="s">
        <v>2169</v>
      </c>
      <c r="C4092" s="663" t="s">
        <v>58</v>
      </c>
      <c r="D4092" s="665" t="s">
        <v>20661</v>
      </c>
      <c r="E4092" s="663" t="s">
        <v>145</v>
      </c>
      <c r="F4092" s="401"/>
      <c r="G4092" s="401"/>
    </row>
    <row r="4093" spans="1:7" ht="15">
      <c r="A4093" s="664">
        <v>94667</v>
      </c>
      <c r="B4093" s="663" t="s">
        <v>2170</v>
      </c>
      <c r="C4093" s="663" t="s">
        <v>58</v>
      </c>
      <c r="D4093" s="665" t="s">
        <v>14860</v>
      </c>
      <c r="E4093" s="663" t="s">
        <v>145</v>
      </c>
      <c r="F4093" s="401"/>
      <c r="G4093" s="401"/>
    </row>
    <row r="4094" spans="1:7" ht="15">
      <c r="A4094" s="664">
        <v>94668</v>
      </c>
      <c r="B4094" s="663" t="s">
        <v>2171</v>
      </c>
      <c r="C4094" s="663" t="s">
        <v>58</v>
      </c>
      <c r="D4094" s="665" t="s">
        <v>17387</v>
      </c>
      <c r="E4094" s="663" t="s">
        <v>145</v>
      </c>
      <c r="F4094" s="401"/>
      <c r="G4094" s="401"/>
    </row>
    <row r="4095" spans="1:7" ht="15">
      <c r="A4095" s="664">
        <v>94669</v>
      </c>
      <c r="B4095" s="663" t="s">
        <v>2172</v>
      </c>
      <c r="C4095" s="663" t="s">
        <v>58</v>
      </c>
      <c r="D4095" s="665" t="s">
        <v>17419</v>
      </c>
      <c r="E4095" s="663" t="s">
        <v>145</v>
      </c>
      <c r="F4095" s="401"/>
      <c r="G4095" s="401"/>
    </row>
    <row r="4096" spans="1:7" ht="15">
      <c r="A4096" s="664">
        <v>94670</v>
      </c>
      <c r="B4096" s="663" t="s">
        <v>2173</v>
      </c>
      <c r="C4096" s="663" t="s">
        <v>58</v>
      </c>
      <c r="D4096" s="665" t="s">
        <v>20662</v>
      </c>
      <c r="E4096" s="663" t="s">
        <v>145</v>
      </c>
      <c r="F4096" s="401"/>
      <c r="G4096" s="401"/>
    </row>
    <row r="4097" spans="1:7" ht="15">
      <c r="A4097" s="664">
        <v>94671</v>
      </c>
      <c r="B4097" s="663" t="s">
        <v>2174</v>
      </c>
      <c r="C4097" s="663" t="s">
        <v>58</v>
      </c>
      <c r="D4097" s="665" t="s">
        <v>20663</v>
      </c>
      <c r="E4097" s="663" t="s">
        <v>145</v>
      </c>
      <c r="F4097" s="401"/>
      <c r="G4097" s="401"/>
    </row>
    <row r="4098" spans="1:7" ht="15">
      <c r="A4098" s="664">
        <v>94672</v>
      </c>
      <c r="B4098" s="663" t="s">
        <v>2175</v>
      </c>
      <c r="C4098" s="663" t="s">
        <v>58</v>
      </c>
      <c r="D4098" s="665" t="s">
        <v>20664</v>
      </c>
      <c r="E4098" s="663" t="s">
        <v>145</v>
      </c>
      <c r="F4098" s="401"/>
      <c r="G4098" s="401"/>
    </row>
    <row r="4099" spans="1:7" ht="15">
      <c r="A4099" s="664">
        <v>94673</v>
      </c>
      <c r="B4099" s="663" t="s">
        <v>2176</v>
      </c>
      <c r="C4099" s="663" t="s">
        <v>58</v>
      </c>
      <c r="D4099" s="665" t="s">
        <v>12744</v>
      </c>
      <c r="E4099" s="663" t="s">
        <v>145</v>
      </c>
      <c r="F4099" s="401"/>
      <c r="G4099" s="401"/>
    </row>
    <row r="4100" spans="1:7" ht="15">
      <c r="A4100" s="664">
        <v>94674</v>
      </c>
      <c r="B4100" s="663" t="s">
        <v>2177</v>
      </c>
      <c r="C4100" s="663" t="s">
        <v>58</v>
      </c>
      <c r="D4100" s="665" t="s">
        <v>5561</v>
      </c>
      <c r="E4100" s="663" t="s">
        <v>145</v>
      </c>
      <c r="F4100" s="401"/>
      <c r="G4100" s="401"/>
    </row>
    <row r="4101" spans="1:7" ht="15">
      <c r="A4101" s="664">
        <v>94675</v>
      </c>
      <c r="B4101" s="663" t="s">
        <v>2178</v>
      </c>
      <c r="C4101" s="663" t="s">
        <v>58</v>
      </c>
      <c r="D4101" s="665" t="s">
        <v>9160</v>
      </c>
      <c r="E4101" s="663" t="s">
        <v>145</v>
      </c>
      <c r="F4101" s="401"/>
      <c r="G4101" s="401"/>
    </row>
    <row r="4102" spans="1:7" ht="15">
      <c r="A4102" s="664">
        <v>94676</v>
      </c>
      <c r="B4102" s="663" t="s">
        <v>2179</v>
      </c>
      <c r="C4102" s="663" t="s">
        <v>58</v>
      </c>
      <c r="D4102" s="665" t="s">
        <v>16363</v>
      </c>
      <c r="E4102" s="663" t="s">
        <v>145</v>
      </c>
      <c r="F4102" s="401"/>
      <c r="G4102" s="401"/>
    </row>
    <row r="4103" spans="1:7" ht="15">
      <c r="A4103" s="664">
        <v>94677</v>
      </c>
      <c r="B4103" s="663" t="s">
        <v>2180</v>
      </c>
      <c r="C4103" s="663" t="s">
        <v>58</v>
      </c>
      <c r="D4103" s="665" t="s">
        <v>20023</v>
      </c>
      <c r="E4103" s="663" t="s">
        <v>145</v>
      </c>
      <c r="F4103" s="401"/>
      <c r="G4103" s="401"/>
    </row>
    <row r="4104" spans="1:7" ht="15">
      <c r="A4104" s="664">
        <v>94678</v>
      </c>
      <c r="B4104" s="663" t="s">
        <v>2181</v>
      </c>
      <c r="C4104" s="663" t="s">
        <v>58</v>
      </c>
      <c r="D4104" s="665" t="s">
        <v>18658</v>
      </c>
      <c r="E4104" s="663" t="s">
        <v>145</v>
      </c>
      <c r="F4104" s="401"/>
      <c r="G4104" s="401"/>
    </row>
    <row r="4105" spans="1:7" ht="15">
      <c r="A4105" s="664">
        <v>94679</v>
      </c>
      <c r="B4105" s="663" t="s">
        <v>2182</v>
      </c>
      <c r="C4105" s="663" t="s">
        <v>58</v>
      </c>
      <c r="D4105" s="665" t="s">
        <v>8954</v>
      </c>
      <c r="E4105" s="663" t="s">
        <v>145</v>
      </c>
      <c r="F4105" s="401"/>
      <c r="G4105" s="401"/>
    </row>
    <row r="4106" spans="1:7" ht="15">
      <c r="A4106" s="664">
        <v>94680</v>
      </c>
      <c r="B4106" s="663" t="s">
        <v>2183</v>
      </c>
      <c r="C4106" s="663" t="s">
        <v>58</v>
      </c>
      <c r="D4106" s="665" t="s">
        <v>20665</v>
      </c>
      <c r="E4106" s="663" t="s">
        <v>145</v>
      </c>
      <c r="F4106" s="401"/>
      <c r="G4106" s="401"/>
    </row>
    <row r="4107" spans="1:7" ht="15">
      <c r="A4107" s="664">
        <v>94681</v>
      </c>
      <c r="B4107" s="663" t="s">
        <v>2184</v>
      </c>
      <c r="C4107" s="663" t="s">
        <v>58</v>
      </c>
      <c r="D4107" s="665" t="s">
        <v>20666</v>
      </c>
      <c r="E4107" s="663" t="s">
        <v>145</v>
      </c>
      <c r="F4107" s="401"/>
      <c r="G4107" s="401"/>
    </row>
    <row r="4108" spans="1:7" ht="15">
      <c r="A4108" s="664">
        <v>94682</v>
      </c>
      <c r="B4108" s="663" t="s">
        <v>2185</v>
      </c>
      <c r="C4108" s="663" t="s">
        <v>58</v>
      </c>
      <c r="D4108" s="665" t="s">
        <v>20667</v>
      </c>
      <c r="E4108" s="663" t="s">
        <v>145</v>
      </c>
      <c r="F4108" s="401"/>
      <c r="G4108" s="401"/>
    </row>
    <row r="4109" spans="1:7" ht="15">
      <c r="A4109" s="664">
        <v>94683</v>
      </c>
      <c r="B4109" s="663" t="s">
        <v>2186</v>
      </c>
      <c r="C4109" s="663" t="s">
        <v>58</v>
      </c>
      <c r="D4109" s="665" t="s">
        <v>15490</v>
      </c>
      <c r="E4109" s="663" t="s">
        <v>145</v>
      </c>
      <c r="F4109" s="401"/>
      <c r="G4109" s="401"/>
    </row>
    <row r="4110" spans="1:7" ht="15">
      <c r="A4110" s="664">
        <v>94684</v>
      </c>
      <c r="B4110" s="663" t="s">
        <v>2187</v>
      </c>
      <c r="C4110" s="663" t="s">
        <v>58</v>
      </c>
      <c r="D4110" s="665" t="s">
        <v>20668</v>
      </c>
      <c r="E4110" s="663" t="s">
        <v>145</v>
      </c>
      <c r="F4110" s="401"/>
      <c r="G4110" s="401"/>
    </row>
    <row r="4111" spans="1:7" ht="15">
      <c r="A4111" s="664">
        <v>94685</v>
      </c>
      <c r="B4111" s="663" t="s">
        <v>2188</v>
      </c>
      <c r="C4111" s="663" t="s">
        <v>58</v>
      </c>
      <c r="D4111" s="665" t="s">
        <v>20669</v>
      </c>
      <c r="E4111" s="663" t="s">
        <v>145</v>
      </c>
      <c r="F4111" s="401"/>
      <c r="G4111" s="401"/>
    </row>
    <row r="4112" spans="1:7" ht="15">
      <c r="A4112" s="664">
        <v>94686</v>
      </c>
      <c r="B4112" s="663" t="s">
        <v>2189</v>
      </c>
      <c r="C4112" s="663" t="s">
        <v>58</v>
      </c>
      <c r="D4112" s="665" t="s">
        <v>20670</v>
      </c>
      <c r="E4112" s="663" t="s">
        <v>145</v>
      </c>
      <c r="F4112" s="401"/>
      <c r="G4112" s="401"/>
    </row>
    <row r="4113" spans="1:7" ht="15">
      <c r="A4113" s="664">
        <v>94687</v>
      </c>
      <c r="B4113" s="663" t="s">
        <v>2190</v>
      </c>
      <c r="C4113" s="663" t="s">
        <v>58</v>
      </c>
      <c r="D4113" s="665" t="s">
        <v>20671</v>
      </c>
      <c r="E4113" s="663" t="s">
        <v>145</v>
      </c>
      <c r="F4113" s="401"/>
      <c r="G4113" s="401"/>
    </row>
    <row r="4114" spans="1:7" ht="15">
      <c r="A4114" s="664">
        <v>94688</v>
      </c>
      <c r="B4114" s="663" t="s">
        <v>2191</v>
      </c>
      <c r="C4114" s="663" t="s">
        <v>58</v>
      </c>
      <c r="D4114" s="665" t="s">
        <v>14672</v>
      </c>
      <c r="E4114" s="663" t="s">
        <v>145</v>
      </c>
      <c r="F4114" s="401"/>
      <c r="G4114" s="401"/>
    </row>
    <row r="4115" spans="1:7" ht="15">
      <c r="A4115" s="664">
        <v>94689</v>
      </c>
      <c r="B4115" s="663" t="s">
        <v>2192</v>
      </c>
      <c r="C4115" s="663" t="s">
        <v>58</v>
      </c>
      <c r="D4115" s="665" t="s">
        <v>9215</v>
      </c>
      <c r="E4115" s="663" t="s">
        <v>145</v>
      </c>
      <c r="F4115" s="401"/>
      <c r="G4115" s="401"/>
    </row>
    <row r="4116" spans="1:7" ht="15">
      <c r="A4116" s="664">
        <v>94690</v>
      </c>
      <c r="B4116" s="663" t="s">
        <v>2193</v>
      </c>
      <c r="C4116" s="663" t="s">
        <v>58</v>
      </c>
      <c r="D4116" s="665" t="s">
        <v>9204</v>
      </c>
      <c r="E4116" s="663" t="s">
        <v>145</v>
      </c>
      <c r="F4116" s="401"/>
      <c r="G4116" s="401"/>
    </row>
    <row r="4117" spans="1:7" ht="15">
      <c r="A4117" s="664">
        <v>94691</v>
      </c>
      <c r="B4117" s="663" t="s">
        <v>2194</v>
      </c>
      <c r="C4117" s="663" t="s">
        <v>58</v>
      </c>
      <c r="D4117" s="665" t="s">
        <v>20672</v>
      </c>
      <c r="E4117" s="663" t="s">
        <v>145</v>
      </c>
      <c r="F4117" s="401"/>
      <c r="G4117" s="401"/>
    </row>
    <row r="4118" spans="1:7" ht="15">
      <c r="A4118" s="664">
        <v>94692</v>
      </c>
      <c r="B4118" s="663" t="s">
        <v>2195</v>
      </c>
      <c r="C4118" s="663" t="s">
        <v>58</v>
      </c>
      <c r="D4118" s="665" t="s">
        <v>20673</v>
      </c>
      <c r="E4118" s="663" t="s">
        <v>145</v>
      </c>
      <c r="F4118" s="401"/>
      <c r="G4118" s="401"/>
    </row>
    <row r="4119" spans="1:7" ht="15">
      <c r="A4119" s="664">
        <v>94693</v>
      </c>
      <c r="B4119" s="663" t="s">
        <v>2196</v>
      </c>
      <c r="C4119" s="663" t="s">
        <v>58</v>
      </c>
      <c r="D4119" s="665" t="s">
        <v>8932</v>
      </c>
      <c r="E4119" s="663" t="s">
        <v>145</v>
      </c>
      <c r="F4119" s="401"/>
      <c r="G4119" s="401"/>
    </row>
    <row r="4120" spans="1:7" ht="15">
      <c r="A4120" s="664">
        <v>94694</v>
      </c>
      <c r="B4120" s="663" t="s">
        <v>2197</v>
      </c>
      <c r="C4120" s="663" t="s">
        <v>58</v>
      </c>
      <c r="D4120" s="665" t="s">
        <v>15830</v>
      </c>
      <c r="E4120" s="663" t="s">
        <v>145</v>
      </c>
      <c r="F4120" s="401"/>
      <c r="G4120" s="401"/>
    </row>
    <row r="4121" spans="1:7" ht="15">
      <c r="A4121" s="664">
        <v>94695</v>
      </c>
      <c r="B4121" s="663" t="s">
        <v>2198</v>
      </c>
      <c r="C4121" s="663" t="s">
        <v>58</v>
      </c>
      <c r="D4121" s="665" t="s">
        <v>18922</v>
      </c>
      <c r="E4121" s="663" t="s">
        <v>145</v>
      </c>
      <c r="F4121" s="401"/>
      <c r="G4121" s="401"/>
    </row>
    <row r="4122" spans="1:7" ht="15">
      <c r="A4122" s="664">
        <v>94696</v>
      </c>
      <c r="B4122" s="663" t="s">
        <v>2199</v>
      </c>
      <c r="C4122" s="663" t="s">
        <v>58</v>
      </c>
      <c r="D4122" s="665" t="s">
        <v>20622</v>
      </c>
      <c r="E4122" s="663" t="s">
        <v>145</v>
      </c>
      <c r="F4122" s="401"/>
      <c r="G4122" s="401"/>
    </row>
    <row r="4123" spans="1:7" ht="15">
      <c r="A4123" s="664">
        <v>94697</v>
      </c>
      <c r="B4123" s="663" t="s">
        <v>2200</v>
      </c>
      <c r="C4123" s="663" t="s">
        <v>58</v>
      </c>
      <c r="D4123" s="665" t="s">
        <v>20674</v>
      </c>
      <c r="E4123" s="663" t="s">
        <v>145</v>
      </c>
      <c r="F4123" s="401"/>
      <c r="G4123" s="401"/>
    </row>
    <row r="4124" spans="1:7" ht="15">
      <c r="A4124" s="664">
        <v>94698</v>
      </c>
      <c r="B4124" s="663" t="s">
        <v>2201</v>
      </c>
      <c r="C4124" s="663" t="s">
        <v>58</v>
      </c>
      <c r="D4124" s="665" t="s">
        <v>14449</v>
      </c>
      <c r="E4124" s="663" t="s">
        <v>145</v>
      </c>
      <c r="F4124" s="401"/>
      <c r="G4124" s="401"/>
    </row>
    <row r="4125" spans="1:7" ht="15">
      <c r="A4125" s="664">
        <v>94699</v>
      </c>
      <c r="B4125" s="663" t="s">
        <v>2202</v>
      </c>
      <c r="C4125" s="663" t="s">
        <v>58</v>
      </c>
      <c r="D4125" s="665" t="s">
        <v>20675</v>
      </c>
      <c r="E4125" s="663" t="s">
        <v>145</v>
      </c>
      <c r="F4125" s="401"/>
      <c r="G4125" s="401"/>
    </row>
    <row r="4126" spans="1:7" ht="15">
      <c r="A4126" s="664">
        <v>94700</v>
      </c>
      <c r="B4126" s="663" t="s">
        <v>2203</v>
      </c>
      <c r="C4126" s="663" t="s">
        <v>58</v>
      </c>
      <c r="D4126" s="665" t="s">
        <v>20676</v>
      </c>
      <c r="E4126" s="663" t="s">
        <v>145</v>
      </c>
      <c r="F4126" s="401"/>
      <c r="G4126" s="401"/>
    </row>
    <row r="4127" spans="1:7" ht="15">
      <c r="A4127" s="664">
        <v>94701</v>
      </c>
      <c r="B4127" s="663" t="s">
        <v>2204</v>
      </c>
      <c r="C4127" s="663" t="s">
        <v>58</v>
      </c>
      <c r="D4127" s="665" t="s">
        <v>20677</v>
      </c>
      <c r="E4127" s="663" t="s">
        <v>145</v>
      </c>
      <c r="F4127" s="401"/>
      <c r="G4127" s="401"/>
    </row>
    <row r="4128" spans="1:7" ht="15">
      <c r="A4128" s="664">
        <v>94702</v>
      </c>
      <c r="B4128" s="663" t="s">
        <v>2205</v>
      </c>
      <c r="C4128" s="663" t="s">
        <v>58</v>
      </c>
      <c r="D4128" s="665" t="s">
        <v>20678</v>
      </c>
      <c r="E4128" s="663" t="s">
        <v>145</v>
      </c>
      <c r="F4128" s="401"/>
      <c r="G4128" s="401"/>
    </row>
    <row r="4129" spans="1:7" ht="15">
      <c r="A4129" s="664">
        <v>94703</v>
      </c>
      <c r="B4129" s="663" t="s">
        <v>2206</v>
      </c>
      <c r="C4129" s="663" t="s">
        <v>58</v>
      </c>
      <c r="D4129" s="665" t="s">
        <v>14138</v>
      </c>
      <c r="E4129" s="663" t="s">
        <v>145</v>
      </c>
      <c r="F4129" s="401"/>
      <c r="G4129" s="401"/>
    </row>
    <row r="4130" spans="1:7" ht="15">
      <c r="A4130" s="664">
        <v>94704</v>
      </c>
      <c r="B4130" s="663" t="s">
        <v>2207</v>
      </c>
      <c r="C4130" s="663" t="s">
        <v>58</v>
      </c>
      <c r="D4130" s="665" t="s">
        <v>12909</v>
      </c>
      <c r="E4130" s="663" t="s">
        <v>145</v>
      </c>
      <c r="F4130" s="401"/>
      <c r="G4130" s="401"/>
    </row>
    <row r="4131" spans="1:7" ht="15">
      <c r="A4131" s="664">
        <v>94705</v>
      </c>
      <c r="B4131" s="663" t="s">
        <v>2208</v>
      </c>
      <c r="C4131" s="663" t="s">
        <v>58</v>
      </c>
      <c r="D4131" s="665" t="s">
        <v>20679</v>
      </c>
      <c r="E4131" s="663" t="s">
        <v>145</v>
      </c>
      <c r="F4131" s="401"/>
      <c r="G4131" s="401"/>
    </row>
    <row r="4132" spans="1:7" ht="15">
      <c r="A4132" s="664">
        <v>94706</v>
      </c>
      <c r="B4132" s="663" t="s">
        <v>2209</v>
      </c>
      <c r="C4132" s="663" t="s">
        <v>58</v>
      </c>
      <c r="D4132" s="665" t="s">
        <v>20680</v>
      </c>
      <c r="E4132" s="663" t="s">
        <v>145</v>
      </c>
      <c r="F4132" s="401"/>
      <c r="G4132" s="401"/>
    </row>
    <row r="4133" spans="1:7" ht="15">
      <c r="A4133" s="664">
        <v>94707</v>
      </c>
      <c r="B4133" s="663" t="s">
        <v>2210</v>
      </c>
      <c r="C4133" s="663" t="s">
        <v>58</v>
      </c>
      <c r="D4133" s="665" t="s">
        <v>20681</v>
      </c>
      <c r="E4133" s="663" t="s">
        <v>145</v>
      </c>
      <c r="F4133" s="401"/>
      <c r="G4133" s="401"/>
    </row>
    <row r="4134" spans="1:7" ht="15">
      <c r="A4134" s="664">
        <v>94708</v>
      </c>
      <c r="B4134" s="663" t="s">
        <v>2211</v>
      </c>
      <c r="C4134" s="663" t="s">
        <v>58</v>
      </c>
      <c r="D4134" s="665" t="s">
        <v>20682</v>
      </c>
      <c r="E4134" s="663" t="s">
        <v>145</v>
      </c>
      <c r="F4134" s="401"/>
      <c r="G4134" s="401"/>
    </row>
    <row r="4135" spans="1:7" ht="15">
      <c r="A4135" s="664">
        <v>94709</v>
      </c>
      <c r="B4135" s="663" t="s">
        <v>2212</v>
      </c>
      <c r="C4135" s="663" t="s">
        <v>58</v>
      </c>
      <c r="D4135" s="665" t="s">
        <v>8930</v>
      </c>
      <c r="E4135" s="663" t="s">
        <v>145</v>
      </c>
      <c r="F4135" s="401"/>
      <c r="G4135" s="401"/>
    </row>
    <row r="4136" spans="1:7" ht="15">
      <c r="A4136" s="664">
        <v>94710</v>
      </c>
      <c r="B4136" s="663" t="s">
        <v>2213</v>
      </c>
      <c r="C4136" s="663" t="s">
        <v>58</v>
      </c>
      <c r="D4136" s="665" t="s">
        <v>18480</v>
      </c>
      <c r="E4136" s="663" t="s">
        <v>145</v>
      </c>
      <c r="F4136" s="401"/>
      <c r="G4136" s="401"/>
    </row>
    <row r="4137" spans="1:7" ht="15">
      <c r="A4137" s="664">
        <v>94711</v>
      </c>
      <c r="B4137" s="663" t="s">
        <v>2214</v>
      </c>
      <c r="C4137" s="663" t="s">
        <v>58</v>
      </c>
      <c r="D4137" s="665" t="s">
        <v>20683</v>
      </c>
      <c r="E4137" s="663" t="s">
        <v>145</v>
      </c>
      <c r="F4137" s="401"/>
      <c r="G4137" s="401"/>
    </row>
    <row r="4138" spans="1:7" ht="15">
      <c r="A4138" s="664">
        <v>94712</v>
      </c>
      <c r="B4138" s="663" t="s">
        <v>2215</v>
      </c>
      <c r="C4138" s="663" t="s">
        <v>58</v>
      </c>
      <c r="D4138" s="665" t="s">
        <v>15749</v>
      </c>
      <c r="E4138" s="663" t="s">
        <v>145</v>
      </c>
      <c r="F4138" s="401"/>
      <c r="G4138" s="401"/>
    </row>
    <row r="4139" spans="1:7" ht="15">
      <c r="A4139" s="664">
        <v>94713</v>
      </c>
      <c r="B4139" s="663" t="s">
        <v>2216</v>
      </c>
      <c r="C4139" s="663" t="s">
        <v>58</v>
      </c>
      <c r="D4139" s="665" t="s">
        <v>20684</v>
      </c>
      <c r="E4139" s="663" t="s">
        <v>145</v>
      </c>
      <c r="F4139" s="401"/>
      <c r="G4139" s="401"/>
    </row>
    <row r="4140" spans="1:7" ht="15">
      <c r="A4140" s="664">
        <v>94714</v>
      </c>
      <c r="B4140" s="663" t="s">
        <v>2217</v>
      </c>
      <c r="C4140" s="663" t="s">
        <v>58</v>
      </c>
      <c r="D4140" s="665" t="s">
        <v>20685</v>
      </c>
      <c r="E4140" s="663" t="s">
        <v>145</v>
      </c>
      <c r="F4140" s="401"/>
      <c r="G4140" s="401"/>
    </row>
    <row r="4141" spans="1:7" ht="15">
      <c r="A4141" s="664">
        <v>94715</v>
      </c>
      <c r="B4141" s="663" t="s">
        <v>2218</v>
      </c>
      <c r="C4141" s="663" t="s">
        <v>58</v>
      </c>
      <c r="D4141" s="665" t="s">
        <v>20686</v>
      </c>
      <c r="E4141" s="663" t="s">
        <v>145</v>
      </c>
      <c r="F4141" s="401"/>
      <c r="G4141" s="401"/>
    </row>
    <row r="4142" spans="1:7" ht="15">
      <c r="A4142" s="664">
        <v>94724</v>
      </c>
      <c r="B4142" s="663" t="s">
        <v>2219</v>
      </c>
      <c r="C4142" s="663" t="s">
        <v>58</v>
      </c>
      <c r="D4142" s="665" t="s">
        <v>20589</v>
      </c>
      <c r="E4142" s="663" t="s">
        <v>145</v>
      </c>
      <c r="F4142" s="401"/>
      <c r="G4142" s="401"/>
    </row>
    <row r="4143" spans="1:7" ht="15">
      <c r="A4143" s="664">
        <v>94725</v>
      </c>
      <c r="B4143" s="663" t="s">
        <v>2220</v>
      </c>
      <c r="C4143" s="663" t="s">
        <v>58</v>
      </c>
      <c r="D4143" s="665" t="s">
        <v>17053</v>
      </c>
      <c r="E4143" s="663" t="s">
        <v>145</v>
      </c>
      <c r="F4143" s="401"/>
      <c r="G4143" s="401"/>
    </row>
    <row r="4144" spans="1:7" ht="15">
      <c r="A4144" s="664">
        <v>94726</v>
      </c>
      <c r="B4144" s="663" t="s">
        <v>2221</v>
      </c>
      <c r="C4144" s="663" t="s">
        <v>58</v>
      </c>
      <c r="D4144" s="665" t="s">
        <v>20687</v>
      </c>
      <c r="E4144" s="663" t="s">
        <v>145</v>
      </c>
      <c r="F4144" s="401"/>
      <c r="G4144" s="401"/>
    </row>
    <row r="4145" spans="1:7" ht="15">
      <c r="A4145" s="664">
        <v>94727</v>
      </c>
      <c r="B4145" s="663" t="s">
        <v>2222</v>
      </c>
      <c r="C4145" s="663" t="s">
        <v>58</v>
      </c>
      <c r="D4145" s="665" t="s">
        <v>14150</v>
      </c>
      <c r="E4145" s="663" t="s">
        <v>145</v>
      </c>
      <c r="F4145" s="401"/>
      <c r="G4145" s="401"/>
    </row>
    <row r="4146" spans="1:7" ht="15">
      <c r="A4146" s="664">
        <v>94728</v>
      </c>
      <c r="B4146" s="663" t="s">
        <v>2223</v>
      </c>
      <c r="C4146" s="663" t="s">
        <v>58</v>
      </c>
      <c r="D4146" s="665" t="s">
        <v>15178</v>
      </c>
      <c r="E4146" s="663" t="s">
        <v>145</v>
      </c>
      <c r="F4146" s="401"/>
      <c r="G4146" s="401"/>
    </row>
    <row r="4147" spans="1:7" ht="15">
      <c r="A4147" s="664">
        <v>94729</v>
      </c>
      <c r="B4147" s="663" t="s">
        <v>2224</v>
      </c>
      <c r="C4147" s="663" t="s">
        <v>58</v>
      </c>
      <c r="D4147" s="665" t="s">
        <v>20688</v>
      </c>
      <c r="E4147" s="663" t="s">
        <v>145</v>
      </c>
      <c r="F4147" s="401"/>
      <c r="G4147" s="401"/>
    </row>
    <row r="4148" spans="1:7" ht="15">
      <c r="A4148" s="664">
        <v>94730</v>
      </c>
      <c r="B4148" s="663" t="s">
        <v>2225</v>
      </c>
      <c r="C4148" s="663" t="s">
        <v>58</v>
      </c>
      <c r="D4148" s="665" t="s">
        <v>20689</v>
      </c>
      <c r="E4148" s="663" t="s">
        <v>145</v>
      </c>
      <c r="F4148" s="401"/>
      <c r="G4148" s="401"/>
    </row>
    <row r="4149" spans="1:7" ht="15">
      <c r="A4149" s="664">
        <v>94731</v>
      </c>
      <c r="B4149" s="663" t="s">
        <v>2226</v>
      </c>
      <c r="C4149" s="663" t="s">
        <v>58</v>
      </c>
      <c r="D4149" s="665" t="s">
        <v>12777</v>
      </c>
      <c r="E4149" s="663" t="s">
        <v>145</v>
      </c>
      <c r="F4149" s="401"/>
      <c r="G4149" s="401"/>
    </row>
    <row r="4150" spans="1:7" ht="15">
      <c r="A4150" s="664">
        <v>94733</v>
      </c>
      <c r="B4150" s="663" t="s">
        <v>2227</v>
      </c>
      <c r="C4150" s="663" t="s">
        <v>58</v>
      </c>
      <c r="D4150" s="665" t="s">
        <v>20690</v>
      </c>
      <c r="E4150" s="663" t="s">
        <v>145</v>
      </c>
      <c r="F4150" s="401"/>
      <c r="G4150" s="401"/>
    </row>
    <row r="4151" spans="1:7" ht="15">
      <c r="A4151" s="664">
        <v>94737</v>
      </c>
      <c r="B4151" s="663" t="s">
        <v>2228</v>
      </c>
      <c r="C4151" s="663" t="s">
        <v>58</v>
      </c>
      <c r="D4151" s="665" t="s">
        <v>20691</v>
      </c>
      <c r="E4151" s="663" t="s">
        <v>145</v>
      </c>
      <c r="F4151" s="401"/>
      <c r="G4151" s="401"/>
    </row>
    <row r="4152" spans="1:7" ht="15">
      <c r="A4152" s="664">
        <v>94740</v>
      </c>
      <c r="B4152" s="663" t="s">
        <v>2229</v>
      </c>
      <c r="C4152" s="663" t="s">
        <v>58</v>
      </c>
      <c r="D4152" s="665" t="s">
        <v>14683</v>
      </c>
      <c r="E4152" s="663" t="s">
        <v>145</v>
      </c>
      <c r="F4152" s="401"/>
      <c r="G4152" s="401"/>
    </row>
    <row r="4153" spans="1:7" ht="15">
      <c r="A4153" s="664">
        <v>94741</v>
      </c>
      <c r="B4153" s="663" t="s">
        <v>2230</v>
      </c>
      <c r="C4153" s="663" t="s">
        <v>58</v>
      </c>
      <c r="D4153" s="665" t="s">
        <v>6434</v>
      </c>
      <c r="E4153" s="663" t="s">
        <v>145</v>
      </c>
      <c r="F4153" s="401"/>
      <c r="G4153" s="401"/>
    </row>
    <row r="4154" spans="1:7" ht="15">
      <c r="A4154" s="664">
        <v>94742</v>
      </c>
      <c r="B4154" s="663" t="s">
        <v>2231</v>
      </c>
      <c r="C4154" s="663" t="s">
        <v>58</v>
      </c>
      <c r="D4154" s="665" t="s">
        <v>15121</v>
      </c>
      <c r="E4154" s="663" t="s">
        <v>145</v>
      </c>
      <c r="F4154" s="401"/>
      <c r="G4154" s="401"/>
    </row>
    <row r="4155" spans="1:7" ht="15">
      <c r="A4155" s="664">
        <v>94743</v>
      </c>
      <c r="B4155" s="663" t="s">
        <v>2232</v>
      </c>
      <c r="C4155" s="663" t="s">
        <v>58</v>
      </c>
      <c r="D4155" s="665" t="s">
        <v>14239</v>
      </c>
      <c r="E4155" s="663" t="s">
        <v>145</v>
      </c>
      <c r="F4155" s="401"/>
      <c r="G4155" s="401"/>
    </row>
    <row r="4156" spans="1:7" ht="15">
      <c r="A4156" s="664">
        <v>94744</v>
      </c>
      <c r="B4156" s="663" t="s">
        <v>2233</v>
      </c>
      <c r="C4156" s="663" t="s">
        <v>58</v>
      </c>
      <c r="D4156" s="665" t="s">
        <v>20692</v>
      </c>
      <c r="E4156" s="663" t="s">
        <v>145</v>
      </c>
      <c r="F4156" s="401"/>
      <c r="G4156" s="401"/>
    </row>
    <row r="4157" spans="1:7" ht="15">
      <c r="A4157" s="664">
        <v>94746</v>
      </c>
      <c r="B4157" s="663" t="s">
        <v>2234</v>
      </c>
      <c r="C4157" s="663" t="s">
        <v>58</v>
      </c>
      <c r="D4157" s="665" t="s">
        <v>14995</v>
      </c>
      <c r="E4157" s="663" t="s">
        <v>145</v>
      </c>
      <c r="F4157" s="401"/>
      <c r="G4157" s="401"/>
    </row>
    <row r="4158" spans="1:7" ht="15">
      <c r="A4158" s="664">
        <v>94748</v>
      </c>
      <c r="B4158" s="663" t="s">
        <v>2235</v>
      </c>
      <c r="C4158" s="663" t="s">
        <v>58</v>
      </c>
      <c r="D4158" s="665" t="s">
        <v>20693</v>
      </c>
      <c r="E4158" s="663" t="s">
        <v>145</v>
      </c>
      <c r="F4158" s="401"/>
      <c r="G4158" s="401"/>
    </row>
    <row r="4159" spans="1:7" ht="15">
      <c r="A4159" s="664">
        <v>94750</v>
      </c>
      <c r="B4159" s="663" t="s">
        <v>2236</v>
      </c>
      <c r="C4159" s="663" t="s">
        <v>58</v>
      </c>
      <c r="D4159" s="665" t="s">
        <v>20694</v>
      </c>
      <c r="E4159" s="663" t="s">
        <v>145</v>
      </c>
      <c r="F4159" s="401"/>
      <c r="G4159" s="401"/>
    </row>
    <row r="4160" spans="1:7" ht="15">
      <c r="A4160" s="664">
        <v>94752</v>
      </c>
      <c r="B4160" s="663" t="s">
        <v>2237</v>
      </c>
      <c r="C4160" s="663" t="s">
        <v>58</v>
      </c>
      <c r="D4160" s="665" t="s">
        <v>20302</v>
      </c>
      <c r="E4160" s="663" t="s">
        <v>145</v>
      </c>
      <c r="F4160" s="401"/>
      <c r="G4160" s="401"/>
    </row>
    <row r="4161" spans="1:7" ht="15">
      <c r="A4161" s="664">
        <v>94756</v>
      </c>
      <c r="B4161" s="663" t="s">
        <v>2238</v>
      </c>
      <c r="C4161" s="663" t="s">
        <v>58</v>
      </c>
      <c r="D4161" s="665" t="s">
        <v>14679</v>
      </c>
      <c r="E4161" s="663" t="s">
        <v>145</v>
      </c>
      <c r="F4161" s="401"/>
      <c r="G4161" s="401"/>
    </row>
    <row r="4162" spans="1:7" ht="15">
      <c r="A4162" s="664">
        <v>94757</v>
      </c>
      <c r="B4162" s="663" t="s">
        <v>2239</v>
      </c>
      <c r="C4162" s="663" t="s">
        <v>58</v>
      </c>
      <c r="D4162" s="665" t="s">
        <v>14997</v>
      </c>
      <c r="E4162" s="663" t="s">
        <v>145</v>
      </c>
      <c r="F4162" s="401"/>
      <c r="G4162" s="401"/>
    </row>
    <row r="4163" spans="1:7" ht="15">
      <c r="A4163" s="664">
        <v>94758</v>
      </c>
      <c r="B4163" s="663" t="s">
        <v>2240</v>
      </c>
      <c r="C4163" s="663" t="s">
        <v>58</v>
      </c>
      <c r="D4163" s="665" t="s">
        <v>20695</v>
      </c>
      <c r="E4163" s="663" t="s">
        <v>145</v>
      </c>
      <c r="F4163" s="401"/>
      <c r="G4163" s="401"/>
    </row>
    <row r="4164" spans="1:7" ht="15">
      <c r="A4164" s="664">
        <v>94759</v>
      </c>
      <c r="B4164" s="663" t="s">
        <v>2241</v>
      </c>
      <c r="C4164" s="663" t="s">
        <v>58</v>
      </c>
      <c r="D4164" s="665" t="s">
        <v>20057</v>
      </c>
      <c r="E4164" s="663" t="s">
        <v>145</v>
      </c>
      <c r="F4164" s="401"/>
      <c r="G4164" s="401"/>
    </row>
    <row r="4165" spans="1:7" ht="15">
      <c r="A4165" s="664">
        <v>94760</v>
      </c>
      <c r="B4165" s="663" t="s">
        <v>2242</v>
      </c>
      <c r="C4165" s="663" t="s">
        <v>58</v>
      </c>
      <c r="D4165" s="665" t="s">
        <v>20696</v>
      </c>
      <c r="E4165" s="663" t="s">
        <v>145</v>
      </c>
      <c r="F4165" s="401"/>
      <c r="G4165" s="401"/>
    </row>
    <row r="4166" spans="1:7" ht="15">
      <c r="A4166" s="664">
        <v>94761</v>
      </c>
      <c r="B4166" s="663" t="s">
        <v>2243</v>
      </c>
      <c r="C4166" s="663" t="s">
        <v>58</v>
      </c>
      <c r="D4166" s="665" t="s">
        <v>20697</v>
      </c>
      <c r="E4166" s="663" t="s">
        <v>145</v>
      </c>
      <c r="F4166" s="401"/>
      <c r="G4166" s="401"/>
    </row>
    <row r="4167" spans="1:7" ht="15">
      <c r="A4167" s="664">
        <v>94762</v>
      </c>
      <c r="B4167" s="663" t="s">
        <v>2244</v>
      </c>
      <c r="C4167" s="663" t="s">
        <v>58</v>
      </c>
      <c r="D4167" s="665" t="s">
        <v>20698</v>
      </c>
      <c r="E4167" s="663" t="s">
        <v>145</v>
      </c>
      <c r="F4167" s="401"/>
      <c r="G4167" s="401"/>
    </row>
    <row r="4168" spans="1:7" ht="15">
      <c r="A4168" s="664">
        <v>94783</v>
      </c>
      <c r="B4168" s="663" t="s">
        <v>2245</v>
      </c>
      <c r="C4168" s="663" t="s">
        <v>58</v>
      </c>
      <c r="D4168" s="665" t="s">
        <v>9058</v>
      </c>
      <c r="E4168" s="663" t="s">
        <v>145</v>
      </c>
      <c r="F4168" s="401"/>
      <c r="G4168" s="401"/>
    </row>
    <row r="4169" spans="1:7" ht="15">
      <c r="A4169" s="664">
        <v>94785</v>
      </c>
      <c r="B4169" s="663" t="s">
        <v>2246</v>
      </c>
      <c r="C4169" s="663" t="s">
        <v>58</v>
      </c>
      <c r="D4169" s="665" t="s">
        <v>20699</v>
      </c>
      <c r="E4169" s="663" t="s">
        <v>145</v>
      </c>
      <c r="F4169" s="401"/>
      <c r="G4169" s="401"/>
    </row>
    <row r="4170" spans="1:7" ht="15">
      <c r="A4170" s="664">
        <v>94786</v>
      </c>
      <c r="B4170" s="663" t="s">
        <v>2247</v>
      </c>
      <c r="C4170" s="663" t="s">
        <v>58</v>
      </c>
      <c r="D4170" s="665" t="s">
        <v>20700</v>
      </c>
      <c r="E4170" s="663" t="s">
        <v>145</v>
      </c>
      <c r="F4170" s="401"/>
      <c r="G4170" s="401"/>
    </row>
    <row r="4171" spans="1:7" ht="15">
      <c r="A4171" s="664">
        <v>94787</v>
      </c>
      <c r="B4171" s="663" t="s">
        <v>2248</v>
      </c>
      <c r="C4171" s="663" t="s">
        <v>58</v>
      </c>
      <c r="D4171" s="665" t="s">
        <v>20701</v>
      </c>
      <c r="E4171" s="663" t="s">
        <v>145</v>
      </c>
      <c r="F4171" s="401"/>
      <c r="G4171" s="401"/>
    </row>
    <row r="4172" spans="1:7" ht="15">
      <c r="A4172" s="664">
        <v>94788</v>
      </c>
      <c r="B4172" s="663" t="s">
        <v>2249</v>
      </c>
      <c r="C4172" s="663" t="s">
        <v>58</v>
      </c>
      <c r="D4172" s="665" t="s">
        <v>20702</v>
      </c>
      <c r="E4172" s="663" t="s">
        <v>145</v>
      </c>
      <c r="F4172" s="401"/>
      <c r="G4172" s="401"/>
    </row>
    <row r="4173" spans="1:7" ht="15">
      <c r="A4173" s="664">
        <v>94789</v>
      </c>
      <c r="B4173" s="663" t="s">
        <v>2250</v>
      </c>
      <c r="C4173" s="663" t="s">
        <v>58</v>
      </c>
      <c r="D4173" s="665" t="s">
        <v>20703</v>
      </c>
      <c r="E4173" s="663" t="s">
        <v>145</v>
      </c>
      <c r="F4173" s="401"/>
      <c r="G4173" s="401"/>
    </row>
    <row r="4174" spans="1:7" ht="15">
      <c r="A4174" s="664">
        <v>94790</v>
      </c>
      <c r="B4174" s="663" t="s">
        <v>2251</v>
      </c>
      <c r="C4174" s="663" t="s">
        <v>58</v>
      </c>
      <c r="D4174" s="665" t="s">
        <v>20704</v>
      </c>
      <c r="E4174" s="663" t="s">
        <v>145</v>
      </c>
      <c r="F4174" s="401"/>
      <c r="G4174" s="401"/>
    </row>
    <row r="4175" spans="1:7" ht="15">
      <c r="A4175" s="664">
        <v>94791</v>
      </c>
      <c r="B4175" s="663" t="s">
        <v>2252</v>
      </c>
      <c r="C4175" s="663" t="s">
        <v>58</v>
      </c>
      <c r="D4175" s="665" t="s">
        <v>20705</v>
      </c>
      <c r="E4175" s="663" t="s">
        <v>145</v>
      </c>
      <c r="F4175" s="401"/>
      <c r="G4175" s="401"/>
    </row>
    <row r="4176" spans="1:7" ht="15">
      <c r="A4176" s="664">
        <v>94863</v>
      </c>
      <c r="B4176" s="663" t="s">
        <v>2253</v>
      </c>
      <c r="C4176" s="663" t="s">
        <v>58</v>
      </c>
      <c r="D4176" s="665" t="s">
        <v>20706</v>
      </c>
      <c r="E4176" s="663" t="s">
        <v>145</v>
      </c>
      <c r="F4176" s="401"/>
      <c r="G4176" s="401"/>
    </row>
    <row r="4177" spans="1:7" ht="15">
      <c r="A4177" s="664">
        <v>95141</v>
      </c>
      <c r="B4177" s="663" t="s">
        <v>2254</v>
      </c>
      <c r="C4177" s="663" t="s">
        <v>58</v>
      </c>
      <c r="D4177" s="665" t="s">
        <v>16460</v>
      </c>
      <c r="E4177" s="663" t="s">
        <v>145</v>
      </c>
      <c r="F4177" s="401"/>
      <c r="G4177" s="401"/>
    </row>
    <row r="4178" spans="1:7" ht="15">
      <c r="A4178" s="664">
        <v>95237</v>
      </c>
      <c r="B4178" s="663" t="s">
        <v>2255</v>
      </c>
      <c r="C4178" s="663" t="s">
        <v>58</v>
      </c>
      <c r="D4178" s="665" t="s">
        <v>16204</v>
      </c>
      <c r="E4178" s="663" t="s">
        <v>145</v>
      </c>
      <c r="F4178" s="401"/>
      <c r="G4178" s="401"/>
    </row>
    <row r="4179" spans="1:7" ht="15">
      <c r="A4179" s="664">
        <v>95693</v>
      </c>
      <c r="B4179" s="663" t="s">
        <v>2256</v>
      </c>
      <c r="C4179" s="663" t="s">
        <v>58</v>
      </c>
      <c r="D4179" s="665" t="s">
        <v>20707</v>
      </c>
      <c r="E4179" s="663" t="s">
        <v>145</v>
      </c>
      <c r="F4179" s="401"/>
      <c r="G4179" s="401"/>
    </row>
    <row r="4180" spans="1:7" ht="15">
      <c r="A4180" s="664">
        <v>95694</v>
      </c>
      <c r="B4180" s="663" t="s">
        <v>2257</v>
      </c>
      <c r="C4180" s="663" t="s">
        <v>58</v>
      </c>
      <c r="D4180" s="665" t="s">
        <v>20708</v>
      </c>
      <c r="E4180" s="663" t="s">
        <v>145</v>
      </c>
      <c r="F4180" s="401"/>
      <c r="G4180" s="401"/>
    </row>
    <row r="4181" spans="1:7" ht="15">
      <c r="A4181" s="664">
        <v>95695</v>
      </c>
      <c r="B4181" s="663" t="s">
        <v>2258</v>
      </c>
      <c r="C4181" s="663" t="s">
        <v>58</v>
      </c>
      <c r="D4181" s="665" t="s">
        <v>20709</v>
      </c>
      <c r="E4181" s="663" t="s">
        <v>145</v>
      </c>
      <c r="F4181" s="401"/>
      <c r="G4181" s="401"/>
    </row>
    <row r="4182" spans="1:7" ht="15">
      <c r="A4182" s="664">
        <v>95696</v>
      </c>
      <c r="B4182" s="663" t="s">
        <v>11419</v>
      </c>
      <c r="C4182" s="663" t="s">
        <v>58</v>
      </c>
      <c r="D4182" s="665" t="s">
        <v>17382</v>
      </c>
      <c r="E4182" s="663" t="s">
        <v>145</v>
      </c>
      <c r="F4182" s="401"/>
      <c r="G4182" s="401"/>
    </row>
    <row r="4183" spans="1:7" ht="15">
      <c r="A4183" s="664">
        <v>96637</v>
      </c>
      <c r="B4183" s="663" t="s">
        <v>3370</v>
      </c>
      <c r="C4183" s="663" t="s">
        <v>58</v>
      </c>
      <c r="D4183" s="665" t="s">
        <v>14241</v>
      </c>
      <c r="E4183" s="663" t="s">
        <v>145</v>
      </c>
      <c r="F4183" s="401"/>
      <c r="G4183" s="401"/>
    </row>
    <row r="4184" spans="1:7" ht="15">
      <c r="A4184" s="664">
        <v>96638</v>
      </c>
      <c r="B4184" s="663" t="s">
        <v>3371</v>
      </c>
      <c r="C4184" s="663" t="s">
        <v>58</v>
      </c>
      <c r="D4184" s="665" t="s">
        <v>8833</v>
      </c>
      <c r="E4184" s="663" t="s">
        <v>145</v>
      </c>
      <c r="F4184" s="401"/>
      <c r="G4184" s="401"/>
    </row>
    <row r="4185" spans="1:7" ht="15">
      <c r="A4185" s="664">
        <v>96639</v>
      </c>
      <c r="B4185" s="663" t="s">
        <v>3372</v>
      </c>
      <c r="C4185" s="663" t="s">
        <v>58</v>
      </c>
      <c r="D4185" s="665" t="s">
        <v>13926</v>
      </c>
      <c r="E4185" s="663" t="s">
        <v>145</v>
      </c>
      <c r="F4185" s="401"/>
      <c r="G4185" s="401"/>
    </row>
    <row r="4186" spans="1:7" ht="15">
      <c r="A4186" s="664">
        <v>96640</v>
      </c>
      <c r="B4186" s="663" t="s">
        <v>3373</v>
      </c>
      <c r="C4186" s="663" t="s">
        <v>58</v>
      </c>
      <c r="D4186" s="665" t="s">
        <v>20710</v>
      </c>
      <c r="E4186" s="663" t="s">
        <v>145</v>
      </c>
      <c r="F4186" s="401"/>
      <c r="G4186" s="401"/>
    </row>
    <row r="4187" spans="1:7" ht="15">
      <c r="A4187" s="664">
        <v>96641</v>
      </c>
      <c r="B4187" s="663" t="s">
        <v>3374</v>
      </c>
      <c r="C4187" s="663" t="s">
        <v>58</v>
      </c>
      <c r="D4187" s="665" t="s">
        <v>12586</v>
      </c>
      <c r="E4187" s="663" t="s">
        <v>145</v>
      </c>
      <c r="F4187" s="401"/>
      <c r="G4187" s="401"/>
    </row>
    <row r="4188" spans="1:7" ht="15">
      <c r="A4188" s="664">
        <v>96642</v>
      </c>
      <c r="B4188" s="663" t="s">
        <v>3375</v>
      </c>
      <c r="C4188" s="663" t="s">
        <v>58</v>
      </c>
      <c r="D4188" s="665" t="s">
        <v>9206</v>
      </c>
      <c r="E4188" s="663" t="s">
        <v>145</v>
      </c>
      <c r="F4188" s="401"/>
      <c r="G4188" s="401"/>
    </row>
    <row r="4189" spans="1:7" ht="15">
      <c r="A4189" s="664">
        <v>96643</v>
      </c>
      <c r="B4189" s="663" t="s">
        <v>3376</v>
      </c>
      <c r="C4189" s="663" t="s">
        <v>58</v>
      </c>
      <c r="D4189" s="665" t="s">
        <v>20711</v>
      </c>
      <c r="E4189" s="663" t="s">
        <v>145</v>
      </c>
      <c r="F4189" s="401"/>
      <c r="G4189" s="401"/>
    </row>
    <row r="4190" spans="1:7" ht="15">
      <c r="A4190" s="664">
        <v>96650</v>
      </c>
      <c r="B4190" s="663" t="s">
        <v>3377</v>
      </c>
      <c r="C4190" s="663" t="s">
        <v>58</v>
      </c>
      <c r="D4190" s="665" t="s">
        <v>12736</v>
      </c>
      <c r="E4190" s="663" t="s">
        <v>145</v>
      </c>
      <c r="F4190" s="401"/>
      <c r="G4190" s="401"/>
    </row>
    <row r="4191" spans="1:7" ht="15">
      <c r="A4191" s="664">
        <v>96651</v>
      </c>
      <c r="B4191" s="663" t="s">
        <v>3378</v>
      </c>
      <c r="C4191" s="663" t="s">
        <v>58</v>
      </c>
      <c r="D4191" s="665" t="s">
        <v>8916</v>
      </c>
      <c r="E4191" s="663" t="s">
        <v>145</v>
      </c>
      <c r="F4191" s="401"/>
      <c r="G4191" s="401"/>
    </row>
    <row r="4192" spans="1:7" ht="15">
      <c r="A4192" s="664">
        <v>96652</v>
      </c>
      <c r="B4192" s="663" t="s">
        <v>3379</v>
      </c>
      <c r="C4192" s="663" t="s">
        <v>58</v>
      </c>
      <c r="D4192" s="665" t="s">
        <v>12787</v>
      </c>
      <c r="E4192" s="663" t="s">
        <v>145</v>
      </c>
      <c r="F4192" s="401"/>
      <c r="G4192" s="401"/>
    </row>
    <row r="4193" spans="1:7" ht="15">
      <c r="A4193" s="664">
        <v>96653</v>
      </c>
      <c r="B4193" s="663" t="s">
        <v>3380</v>
      </c>
      <c r="C4193" s="663" t="s">
        <v>58</v>
      </c>
      <c r="D4193" s="665" t="s">
        <v>20712</v>
      </c>
      <c r="E4193" s="663" t="s">
        <v>145</v>
      </c>
      <c r="F4193" s="401"/>
      <c r="G4193" s="401"/>
    </row>
    <row r="4194" spans="1:7" ht="15">
      <c r="A4194" s="664">
        <v>96654</v>
      </c>
      <c r="B4194" s="663" t="s">
        <v>3381</v>
      </c>
      <c r="C4194" s="663" t="s">
        <v>58</v>
      </c>
      <c r="D4194" s="665" t="s">
        <v>14853</v>
      </c>
      <c r="E4194" s="663" t="s">
        <v>145</v>
      </c>
      <c r="F4194" s="401"/>
      <c r="G4194" s="401"/>
    </row>
    <row r="4195" spans="1:7" ht="15">
      <c r="A4195" s="664">
        <v>96655</v>
      </c>
      <c r="B4195" s="663" t="s">
        <v>3382</v>
      </c>
      <c r="C4195" s="663" t="s">
        <v>58</v>
      </c>
      <c r="D4195" s="665" t="s">
        <v>20713</v>
      </c>
      <c r="E4195" s="663" t="s">
        <v>145</v>
      </c>
      <c r="F4195" s="401"/>
      <c r="G4195" s="401"/>
    </row>
    <row r="4196" spans="1:7" ht="15">
      <c r="A4196" s="664">
        <v>96656</v>
      </c>
      <c r="B4196" s="663" t="s">
        <v>3383</v>
      </c>
      <c r="C4196" s="663" t="s">
        <v>58</v>
      </c>
      <c r="D4196" s="665" t="s">
        <v>4761</v>
      </c>
      <c r="E4196" s="663" t="s">
        <v>145</v>
      </c>
      <c r="F4196" s="401"/>
      <c r="G4196" s="401"/>
    </row>
    <row r="4197" spans="1:7" ht="15">
      <c r="A4197" s="664">
        <v>96657</v>
      </c>
      <c r="B4197" s="663" t="s">
        <v>3384</v>
      </c>
      <c r="C4197" s="663" t="s">
        <v>58</v>
      </c>
      <c r="D4197" s="665" t="s">
        <v>15864</v>
      </c>
      <c r="E4197" s="663" t="s">
        <v>145</v>
      </c>
      <c r="F4197" s="401"/>
      <c r="G4197" s="401"/>
    </row>
    <row r="4198" spans="1:7" ht="15">
      <c r="A4198" s="664">
        <v>96658</v>
      </c>
      <c r="B4198" s="663" t="s">
        <v>3385</v>
      </c>
      <c r="C4198" s="663" t="s">
        <v>58</v>
      </c>
      <c r="D4198" s="665" t="s">
        <v>14664</v>
      </c>
      <c r="E4198" s="663" t="s">
        <v>145</v>
      </c>
      <c r="F4198" s="401"/>
      <c r="G4198" s="401"/>
    </row>
    <row r="4199" spans="1:7" ht="15">
      <c r="A4199" s="664">
        <v>96659</v>
      </c>
      <c r="B4199" s="663" t="s">
        <v>3386</v>
      </c>
      <c r="C4199" s="663" t="s">
        <v>58</v>
      </c>
      <c r="D4199" s="665" t="s">
        <v>19735</v>
      </c>
      <c r="E4199" s="663" t="s">
        <v>145</v>
      </c>
      <c r="F4199" s="401"/>
      <c r="G4199" s="401"/>
    </row>
    <row r="4200" spans="1:7" ht="15">
      <c r="A4200" s="664">
        <v>96660</v>
      </c>
      <c r="B4200" s="663" t="s">
        <v>3387</v>
      </c>
      <c r="C4200" s="663" t="s">
        <v>58</v>
      </c>
      <c r="D4200" s="665" t="s">
        <v>20714</v>
      </c>
      <c r="E4200" s="663" t="s">
        <v>145</v>
      </c>
      <c r="F4200" s="401"/>
      <c r="G4200" s="401"/>
    </row>
    <row r="4201" spans="1:7" ht="15">
      <c r="A4201" s="664">
        <v>96661</v>
      </c>
      <c r="B4201" s="663" t="s">
        <v>3388</v>
      </c>
      <c r="C4201" s="663" t="s">
        <v>58</v>
      </c>
      <c r="D4201" s="665" t="s">
        <v>20491</v>
      </c>
      <c r="E4201" s="663" t="s">
        <v>145</v>
      </c>
      <c r="F4201" s="401"/>
      <c r="G4201" s="401"/>
    </row>
    <row r="4202" spans="1:7" ht="15">
      <c r="A4202" s="664">
        <v>96662</v>
      </c>
      <c r="B4202" s="663" t="s">
        <v>3389</v>
      </c>
      <c r="C4202" s="663" t="s">
        <v>58</v>
      </c>
      <c r="D4202" s="665" t="s">
        <v>14567</v>
      </c>
      <c r="E4202" s="663" t="s">
        <v>145</v>
      </c>
      <c r="F4202" s="401"/>
      <c r="G4202" s="401"/>
    </row>
    <row r="4203" spans="1:7" ht="15">
      <c r="A4203" s="664">
        <v>96663</v>
      </c>
      <c r="B4203" s="663" t="s">
        <v>3390</v>
      </c>
      <c r="C4203" s="663" t="s">
        <v>58</v>
      </c>
      <c r="D4203" s="665" t="s">
        <v>8990</v>
      </c>
      <c r="E4203" s="663" t="s">
        <v>145</v>
      </c>
      <c r="F4203" s="401"/>
      <c r="G4203" s="401"/>
    </row>
    <row r="4204" spans="1:7" ht="15">
      <c r="A4204" s="664">
        <v>96664</v>
      </c>
      <c r="B4204" s="663" t="s">
        <v>3391</v>
      </c>
      <c r="C4204" s="663" t="s">
        <v>58</v>
      </c>
      <c r="D4204" s="665" t="s">
        <v>15791</v>
      </c>
      <c r="E4204" s="663" t="s">
        <v>145</v>
      </c>
      <c r="F4204" s="401"/>
      <c r="G4204" s="401"/>
    </row>
    <row r="4205" spans="1:7" ht="15">
      <c r="A4205" s="664">
        <v>96665</v>
      </c>
      <c r="B4205" s="663" t="s">
        <v>3392</v>
      </c>
      <c r="C4205" s="663" t="s">
        <v>58</v>
      </c>
      <c r="D4205" s="665" t="s">
        <v>6729</v>
      </c>
      <c r="E4205" s="663" t="s">
        <v>145</v>
      </c>
      <c r="F4205" s="401"/>
      <c r="G4205" s="401"/>
    </row>
    <row r="4206" spans="1:7" ht="15">
      <c r="A4206" s="664">
        <v>96666</v>
      </c>
      <c r="B4206" s="663" t="s">
        <v>3393</v>
      </c>
      <c r="C4206" s="663" t="s">
        <v>58</v>
      </c>
      <c r="D4206" s="665" t="s">
        <v>12932</v>
      </c>
      <c r="E4206" s="663" t="s">
        <v>145</v>
      </c>
      <c r="F4206" s="401"/>
      <c r="G4206" s="401"/>
    </row>
    <row r="4207" spans="1:7" ht="15">
      <c r="A4207" s="664">
        <v>96667</v>
      </c>
      <c r="B4207" s="663" t="s">
        <v>3394</v>
      </c>
      <c r="C4207" s="663" t="s">
        <v>58</v>
      </c>
      <c r="D4207" s="665" t="s">
        <v>20715</v>
      </c>
      <c r="E4207" s="663" t="s">
        <v>145</v>
      </c>
      <c r="F4207" s="401"/>
      <c r="G4207" s="401"/>
    </row>
    <row r="4208" spans="1:7" ht="15">
      <c r="A4208" s="664">
        <v>96684</v>
      </c>
      <c r="B4208" s="663" t="s">
        <v>3395</v>
      </c>
      <c r="C4208" s="663" t="s">
        <v>58</v>
      </c>
      <c r="D4208" s="665" t="s">
        <v>12478</v>
      </c>
      <c r="E4208" s="663" t="s">
        <v>145</v>
      </c>
      <c r="F4208" s="401"/>
      <c r="G4208" s="401"/>
    </row>
    <row r="4209" spans="1:7" ht="15">
      <c r="A4209" s="664">
        <v>96685</v>
      </c>
      <c r="B4209" s="663" t="s">
        <v>3396</v>
      </c>
      <c r="C4209" s="663" t="s">
        <v>58</v>
      </c>
      <c r="D4209" s="665" t="s">
        <v>17060</v>
      </c>
      <c r="E4209" s="663" t="s">
        <v>145</v>
      </c>
      <c r="F4209" s="401"/>
      <c r="G4209" s="401"/>
    </row>
    <row r="4210" spans="1:7" ht="15">
      <c r="A4210" s="664">
        <v>96686</v>
      </c>
      <c r="B4210" s="663" t="s">
        <v>3397</v>
      </c>
      <c r="C4210" s="663" t="s">
        <v>58</v>
      </c>
      <c r="D4210" s="665" t="s">
        <v>15320</v>
      </c>
      <c r="E4210" s="663" t="s">
        <v>145</v>
      </c>
      <c r="F4210" s="401"/>
      <c r="G4210" s="401"/>
    </row>
    <row r="4211" spans="1:7" ht="15">
      <c r="A4211" s="664">
        <v>96687</v>
      </c>
      <c r="B4211" s="663" t="s">
        <v>3398</v>
      </c>
      <c r="C4211" s="663" t="s">
        <v>58</v>
      </c>
      <c r="D4211" s="665" t="s">
        <v>12990</v>
      </c>
      <c r="E4211" s="663" t="s">
        <v>145</v>
      </c>
      <c r="F4211" s="401"/>
      <c r="G4211" s="401"/>
    </row>
    <row r="4212" spans="1:7" ht="15">
      <c r="A4212" s="664">
        <v>96688</v>
      </c>
      <c r="B4212" s="663" t="s">
        <v>3399</v>
      </c>
      <c r="C4212" s="663" t="s">
        <v>58</v>
      </c>
      <c r="D4212" s="665" t="s">
        <v>9136</v>
      </c>
      <c r="E4212" s="663" t="s">
        <v>145</v>
      </c>
      <c r="F4212" s="401"/>
      <c r="G4212" s="401"/>
    </row>
    <row r="4213" spans="1:7" ht="15">
      <c r="A4213" s="664">
        <v>96689</v>
      </c>
      <c r="B4213" s="663" t="s">
        <v>3400</v>
      </c>
      <c r="C4213" s="663" t="s">
        <v>58</v>
      </c>
      <c r="D4213" s="665" t="s">
        <v>3987</v>
      </c>
      <c r="E4213" s="663" t="s">
        <v>145</v>
      </c>
      <c r="F4213" s="401"/>
      <c r="G4213" s="401"/>
    </row>
    <row r="4214" spans="1:7" ht="15">
      <c r="A4214" s="664">
        <v>96690</v>
      </c>
      <c r="B4214" s="663" t="s">
        <v>3401</v>
      </c>
      <c r="C4214" s="663" t="s">
        <v>58</v>
      </c>
      <c r="D4214" s="665" t="s">
        <v>12801</v>
      </c>
      <c r="E4214" s="663" t="s">
        <v>145</v>
      </c>
      <c r="F4214" s="401"/>
      <c r="G4214" s="401"/>
    </row>
    <row r="4215" spans="1:7" ht="15">
      <c r="A4215" s="664">
        <v>96691</v>
      </c>
      <c r="B4215" s="663" t="s">
        <v>3402</v>
      </c>
      <c r="C4215" s="663" t="s">
        <v>58</v>
      </c>
      <c r="D4215" s="665" t="s">
        <v>19945</v>
      </c>
      <c r="E4215" s="663" t="s">
        <v>145</v>
      </c>
      <c r="F4215" s="401"/>
      <c r="G4215" s="401"/>
    </row>
    <row r="4216" spans="1:7" ht="15">
      <c r="A4216" s="664">
        <v>96692</v>
      </c>
      <c r="B4216" s="663" t="s">
        <v>3403</v>
      </c>
      <c r="C4216" s="663" t="s">
        <v>58</v>
      </c>
      <c r="D4216" s="665" t="s">
        <v>20038</v>
      </c>
      <c r="E4216" s="663" t="s">
        <v>145</v>
      </c>
      <c r="F4216" s="401"/>
      <c r="G4216" s="401"/>
    </row>
    <row r="4217" spans="1:7" ht="15">
      <c r="A4217" s="664">
        <v>96693</v>
      </c>
      <c r="B4217" s="663" t="s">
        <v>3404</v>
      </c>
      <c r="C4217" s="663" t="s">
        <v>58</v>
      </c>
      <c r="D4217" s="665" t="s">
        <v>15079</v>
      </c>
      <c r="E4217" s="663" t="s">
        <v>145</v>
      </c>
      <c r="F4217" s="401"/>
      <c r="G4217" s="401"/>
    </row>
    <row r="4218" spans="1:7" ht="15">
      <c r="A4218" s="664">
        <v>96694</v>
      </c>
      <c r="B4218" s="663" t="s">
        <v>3405</v>
      </c>
      <c r="C4218" s="663" t="s">
        <v>58</v>
      </c>
      <c r="D4218" s="665" t="s">
        <v>20716</v>
      </c>
      <c r="E4218" s="663" t="s">
        <v>145</v>
      </c>
      <c r="F4218" s="401"/>
      <c r="G4218" s="401"/>
    </row>
    <row r="4219" spans="1:7" ht="15">
      <c r="A4219" s="664">
        <v>96695</v>
      </c>
      <c r="B4219" s="663" t="s">
        <v>3406</v>
      </c>
      <c r="C4219" s="663" t="s">
        <v>58</v>
      </c>
      <c r="D4219" s="665" t="s">
        <v>20717</v>
      </c>
      <c r="E4219" s="663" t="s">
        <v>145</v>
      </c>
      <c r="F4219" s="401"/>
      <c r="G4219" s="401"/>
    </row>
    <row r="4220" spans="1:7" ht="15">
      <c r="A4220" s="664">
        <v>96696</v>
      </c>
      <c r="B4220" s="663" t="s">
        <v>3407</v>
      </c>
      <c r="C4220" s="663" t="s">
        <v>58</v>
      </c>
      <c r="D4220" s="665" t="s">
        <v>20718</v>
      </c>
      <c r="E4220" s="663" t="s">
        <v>145</v>
      </c>
      <c r="F4220" s="401"/>
      <c r="G4220" s="401"/>
    </row>
    <row r="4221" spans="1:7" ht="15">
      <c r="A4221" s="664">
        <v>96697</v>
      </c>
      <c r="B4221" s="663" t="s">
        <v>3408</v>
      </c>
      <c r="C4221" s="663" t="s">
        <v>58</v>
      </c>
      <c r="D4221" s="665" t="s">
        <v>20719</v>
      </c>
      <c r="E4221" s="663" t="s">
        <v>145</v>
      </c>
      <c r="F4221" s="401"/>
      <c r="G4221" s="401"/>
    </row>
    <row r="4222" spans="1:7" ht="15">
      <c r="A4222" s="664">
        <v>96698</v>
      </c>
      <c r="B4222" s="663" t="s">
        <v>3409</v>
      </c>
      <c r="C4222" s="663" t="s">
        <v>58</v>
      </c>
      <c r="D4222" s="665" t="s">
        <v>6635</v>
      </c>
      <c r="E4222" s="663" t="s">
        <v>145</v>
      </c>
      <c r="F4222" s="401"/>
      <c r="G4222" s="401"/>
    </row>
    <row r="4223" spans="1:7" ht="15">
      <c r="A4223" s="664">
        <v>96699</v>
      </c>
      <c r="B4223" s="663" t="s">
        <v>3410</v>
      </c>
      <c r="C4223" s="663" t="s">
        <v>58</v>
      </c>
      <c r="D4223" s="665" t="s">
        <v>15119</v>
      </c>
      <c r="E4223" s="663" t="s">
        <v>145</v>
      </c>
      <c r="F4223" s="401"/>
      <c r="G4223" s="401"/>
    </row>
    <row r="4224" spans="1:7" ht="15">
      <c r="A4224" s="664">
        <v>96700</v>
      </c>
      <c r="B4224" s="663" t="s">
        <v>3411</v>
      </c>
      <c r="C4224" s="663" t="s">
        <v>58</v>
      </c>
      <c r="D4224" s="665" t="s">
        <v>13091</v>
      </c>
      <c r="E4224" s="663" t="s">
        <v>145</v>
      </c>
      <c r="F4224" s="401"/>
      <c r="G4224" s="401"/>
    </row>
    <row r="4225" spans="1:7" ht="15">
      <c r="A4225" s="664">
        <v>96701</v>
      </c>
      <c r="B4225" s="663" t="s">
        <v>3412</v>
      </c>
      <c r="C4225" s="663" t="s">
        <v>58</v>
      </c>
      <c r="D4225" s="665" t="s">
        <v>4774</v>
      </c>
      <c r="E4225" s="663" t="s">
        <v>145</v>
      </c>
      <c r="F4225" s="401"/>
      <c r="G4225" s="401"/>
    </row>
    <row r="4226" spans="1:7" ht="15">
      <c r="A4226" s="664">
        <v>96702</v>
      </c>
      <c r="B4226" s="663" t="s">
        <v>3413</v>
      </c>
      <c r="C4226" s="663" t="s">
        <v>58</v>
      </c>
      <c r="D4226" s="665" t="s">
        <v>15762</v>
      </c>
      <c r="E4226" s="663" t="s">
        <v>145</v>
      </c>
      <c r="F4226" s="401"/>
      <c r="G4226" s="401"/>
    </row>
    <row r="4227" spans="1:7" ht="15">
      <c r="A4227" s="664">
        <v>96703</v>
      </c>
      <c r="B4227" s="663" t="s">
        <v>3414</v>
      </c>
      <c r="C4227" s="663" t="s">
        <v>58</v>
      </c>
      <c r="D4227" s="665" t="s">
        <v>14678</v>
      </c>
      <c r="E4227" s="663" t="s">
        <v>145</v>
      </c>
      <c r="F4227" s="401"/>
      <c r="G4227" s="401"/>
    </row>
    <row r="4228" spans="1:7" ht="15">
      <c r="A4228" s="664">
        <v>96704</v>
      </c>
      <c r="B4228" s="663" t="s">
        <v>3415</v>
      </c>
      <c r="C4228" s="663" t="s">
        <v>58</v>
      </c>
      <c r="D4228" s="665" t="s">
        <v>4589</v>
      </c>
      <c r="E4228" s="663" t="s">
        <v>145</v>
      </c>
      <c r="F4228" s="401"/>
      <c r="G4228" s="401"/>
    </row>
    <row r="4229" spans="1:7" ht="15">
      <c r="A4229" s="664">
        <v>96705</v>
      </c>
      <c r="B4229" s="663" t="s">
        <v>3416</v>
      </c>
      <c r="C4229" s="663" t="s">
        <v>58</v>
      </c>
      <c r="D4229" s="665" t="s">
        <v>20720</v>
      </c>
      <c r="E4229" s="663" t="s">
        <v>145</v>
      </c>
      <c r="F4229" s="401"/>
      <c r="G4229" s="401"/>
    </row>
    <row r="4230" spans="1:7" ht="15">
      <c r="A4230" s="664">
        <v>96706</v>
      </c>
      <c r="B4230" s="663" t="s">
        <v>3417</v>
      </c>
      <c r="C4230" s="663" t="s">
        <v>58</v>
      </c>
      <c r="D4230" s="665" t="s">
        <v>15122</v>
      </c>
      <c r="E4230" s="663" t="s">
        <v>145</v>
      </c>
      <c r="F4230" s="401"/>
      <c r="G4230" s="401"/>
    </row>
    <row r="4231" spans="1:7" ht="15">
      <c r="A4231" s="664">
        <v>96707</v>
      </c>
      <c r="B4231" s="663" t="s">
        <v>3418</v>
      </c>
      <c r="C4231" s="663" t="s">
        <v>58</v>
      </c>
      <c r="D4231" s="665" t="s">
        <v>17091</v>
      </c>
      <c r="E4231" s="663" t="s">
        <v>145</v>
      </c>
      <c r="F4231" s="401"/>
      <c r="G4231" s="401"/>
    </row>
    <row r="4232" spans="1:7" ht="15">
      <c r="A4232" s="664">
        <v>96708</v>
      </c>
      <c r="B4232" s="663" t="s">
        <v>3419</v>
      </c>
      <c r="C4232" s="663" t="s">
        <v>58</v>
      </c>
      <c r="D4232" s="665" t="s">
        <v>20721</v>
      </c>
      <c r="E4232" s="663" t="s">
        <v>145</v>
      </c>
      <c r="F4232" s="401"/>
      <c r="G4232" s="401"/>
    </row>
    <row r="4233" spans="1:7" ht="15">
      <c r="A4233" s="664">
        <v>96709</v>
      </c>
      <c r="B4233" s="663" t="s">
        <v>3420</v>
      </c>
      <c r="C4233" s="663" t="s">
        <v>58</v>
      </c>
      <c r="D4233" s="665" t="s">
        <v>16710</v>
      </c>
      <c r="E4233" s="663" t="s">
        <v>145</v>
      </c>
      <c r="F4233" s="401"/>
      <c r="G4233" s="401"/>
    </row>
    <row r="4234" spans="1:7" ht="15">
      <c r="A4234" s="664">
        <v>96710</v>
      </c>
      <c r="B4234" s="663" t="s">
        <v>3421</v>
      </c>
      <c r="C4234" s="663" t="s">
        <v>58</v>
      </c>
      <c r="D4234" s="665" t="s">
        <v>8875</v>
      </c>
      <c r="E4234" s="663" t="s">
        <v>145</v>
      </c>
      <c r="F4234" s="401"/>
      <c r="G4234" s="401"/>
    </row>
    <row r="4235" spans="1:7" ht="15">
      <c r="A4235" s="664">
        <v>96711</v>
      </c>
      <c r="B4235" s="663" t="s">
        <v>3422</v>
      </c>
      <c r="C4235" s="663" t="s">
        <v>58</v>
      </c>
      <c r="D4235" s="665" t="s">
        <v>4512</v>
      </c>
      <c r="E4235" s="663" t="s">
        <v>145</v>
      </c>
      <c r="F4235" s="401"/>
      <c r="G4235" s="401"/>
    </row>
    <row r="4236" spans="1:7" ht="15">
      <c r="A4236" s="664">
        <v>96712</v>
      </c>
      <c r="B4236" s="663" t="s">
        <v>3423</v>
      </c>
      <c r="C4236" s="663" t="s">
        <v>58</v>
      </c>
      <c r="D4236" s="665" t="s">
        <v>14807</v>
      </c>
      <c r="E4236" s="663" t="s">
        <v>145</v>
      </c>
      <c r="F4236" s="401"/>
      <c r="G4236" s="401"/>
    </row>
    <row r="4237" spans="1:7" ht="15">
      <c r="A4237" s="664">
        <v>96713</v>
      </c>
      <c r="B4237" s="663" t="s">
        <v>3424</v>
      </c>
      <c r="C4237" s="663" t="s">
        <v>58</v>
      </c>
      <c r="D4237" s="665" t="s">
        <v>20722</v>
      </c>
      <c r="E4237" s="663" t="s">
        <v>145</v>
      </c>
      <c r="F4237" s="401"/>
      <c r="G4237" s="401"/>
    </row>
    <row r="4238" spans="1:7" ht="15">
      <c r="A4238" s="664">
        <v>96714</v>
      </c>
      <c r="B4238" s="663" t="s">
        <v>3425</v>
      </c>
      <c r="C4238" s="663" t="s">
        <v>58</v>
      </c>
      <c r="D4238" s="665" t="s">
        <v>20723</v>
      </c>
      <c r="E4238" s="663" t="s">
        <v>145</v>
      </c>
      <c r="F4238" s="401"/>
      <c r="G4238" s="401"/>
    </row>
    <row r="4239" spans="1:7" ht="15">
      <c r="A4239" s="664">
        <v>96715</v>
      </c>
      <c r="B4239" s="663" t="s">
        <v>3426</v>
      </c>
      <c r="C4239" s="663" t="s">
        <v>58</v>
      </c>
      <c r="D4239" s="665" t="s">
        <v>20724</v>
      </c>
      <c r="E4239" s="663" t="s">
        <v>145</v>
      </c>
      <c r="F4239" s="401"/>
      <c r="G4239" s="401"/>
    </row>
    <row r="4240" spans="1:7" ht="15">
      <c r="A4240" s="664">
        <v>96716</v>
      </c>
      <c r="B4240" s="663" t="s">
        <v>3427</v>
      </c>
      <c r="C4240" s="663" t="s">
        <v>58</v>
      </c>
      <c r="D4240" s="665" t="s">
        <v>20725</v>
      </c>
      <c r="E4240" s="663" t="s">
        <v>145</v>
      </c>
      <c r="F4240" s="401"/>
      <c r="G4240" s="401"/>
    </row>
    <row r="4241" spans="1:7" ht="15">
      <c r="A4241" s="664">
        <v>96717</v>
      </c>
      <c r="B4241" s="663" t="s">
        <v>3428</v>
      </c>
      <c r="C4241" s="663" t="s">
        <v>58</v>
      </c>
      <c r="D4241" s="665" t="s">
        <v>20726</v>
      </c>
      <c r="E4241" s="663" t="s">
        <v>145</v>
      </c>
      <c r="F4241" s="401"/>
      <c r="G4241" s="401"/>
    </row>
    <row r="4242" spans="1:7" ht="15">
      <c r="A4242" s="664">
        <v>96736</v>
      </c>
      <c r="B4242" s="663" t="s">
        <v>3429</v>
      </c>
      <c r="C4242" s="663" t="s">
        <v>58</v>
      </c>
      <c r="D4242" s="665" t="s">
        <v>16225</v>
      </c>
      <c r="E4242" s="663" t="s">
        <v>145</v>
      </c>
      <c r="F4242" s="401"/>
      <c r="G4242" s="401"/>
    </row>
    <row r="4243" spans="1:7" ht="15">
      <c r="A4243" s="664">
        <v>96737</v>
      </c>
      <c r="B4243" s="663" t="s">
        <v>3430</v>
      </c>
      <c r="C4243" s="663" t="s">
        <v>58</v>
      </c>
      <c r="D4243" s="665" t="s">
        <v>7465</v>
      </c>
      <c r="E4243" s="663" t="s">
        <v>145</v>
      </c>
      <c r="F4243" s="401"/>
      <c r="G4243" s="401"/>
    </row>
    <row r="4244" spans="1:7" ht="15">
      <c r="A4244" s="664">
        <v>96738</v>
      </c>
      <c r="B4244" s="663" t="s">
        <v>3431</v>
      </c>
      <c r="C4244" s="663" t="s">
        <v>58</v>
      </c>
      <c r="D4244" s="665" t="s">
        <v>17559</v>
      </c>
      <c r="E4244" s="663" t="s">
        <v>145</v>
      </c>
      <c r="F4244" s="401"/>
      <c r="G4244" s="401"/>
    </row>
    <row r="4245" spans="1:7" ht="15">
      <c r="A4245" s="664">
        <v>96739</v>
      </c>
      <c r="B4245" s="663" t="s">
        <v>3432</v>
      </c>
      <c r="C4245" s="663" t="s">
        <v>58</v>
      </c>
      <c r="D4245" s="665" t="s">
        <v>20727</v>
      </c>
      <c r="E4245" s="663" t="s">
        <v>145</v>
      </c>
      <c r="F4245" s="401"/>
      <c r="G4245" s="401"/>
    </row>
    <row r="4246" spans="1:7" ht="15">
      <c r="A4246" s="664">
        <v>96740</v>
      </c>
      <c r="B4246" s="663" t="s">
        <v>3433</v>
      </c>
      <c r="C4246" s="663" t="s">
        <v>58</v>
      </c>
      <c r="D4246" s="665" t="s">
        <v>12565</v>
      </c>
      <c r="E4246" s="663" t="s">
        <v>145</v>
      </c>
      <c r="F4246" s="401"/>
      <c r="G4246" s="401"/>
    </row>
    <row r="4247" spans="1:7" ht="15">
      <c r="A4247" s="664">
        <v>96741</v>
      </c>
      <c r="B4247" s="663" t="s">
        <v>3434</v>
      </c>
      <c r="C4247" s="663" t="s">
        <v>58</v>
      </c>
      <c r="D4247" s="665" t="s">
        <v>15060</v>
      </c>
      <c r="E4247" s="663" t="s">
        <v>145</v>
      </c>
      <c r="F4247" s="401"/>
      <c r="G4247" s="401"/>
    </row>
    <row r="4248" spans="1:7" ht="15">
      <c r="A4248" s="664">
        <v>96742</v>
      </c>
      <c r="B4248" s="663" t="s">
        <v>3435</v>
      </c>
      <c r="C4248" s="663" t="s">
        <v>58</v>
      </c>
      <c r="D4248" s="665" t="s">
        <v>14750</v>
      </c>
      <c r="E4248" s="663" t="s">
        <v>145</v>
      </c>
      <c r="F4248" s="401"/>
      <c r="G4248" s="401"/>
    </row>
    <row r="4249" spans="1:7" ht="15">
      <c r="A4249" s="664">
        <v>96743</v>
      </c>
      <c r="B4249" s="663" t="s">
        <v>3436</v>
      </c>
      <c r="C4249" s="663" t="s">
        <v>58</v>
      </c>
      <c r="D4249" s="665" t="s">
        <v>16600</v>
      </c>
      <c r="E4249" s="663" t="s">
        <v>145</v>
      </c>
      <c r="F4249" s="401"/>
      <c r="G4249" s="401"/>
    </row>
    <row r="4250" spans="1:7" ht="15">
      <c r="A4250" s="664">
        <v>96744</v>
      </c>
      <c r="B4250" s="663" t="s">
        <v>3437</v>
      </c>
      <c r="C4250" s="663" t="s">
        <v>58</v>
      </c>
      <c r="D4250" s="665" t="s">
        <v>19514</v>
      </c>
      <c r="E4250" s="663" t="s">
        <v>145</v>
      </c>
      <c r="F4250" s="401"/>
      <c r="G4250" s="401"/>
    </row>
    <row r="4251" spans="1:7" ht="15">
      <c r="A4251" s="664">
        <v>96745</v>
      </c>
      <c r="B4251" s="663" t="s">
        <v>3438</v>
      </c>
      <c r="C4251" s="663" t="s">
        <v>58</v>
      </c>
      <c r="D4251" s="665" t="s">
        <v>20728</v>
      </c>
      <c r="E4251" s="663" t="s">
        <v>145</v>
      </c>
      <c r="F4251" s="401"/>
      <c r="G4251" s="401"/>
    </row>
    <row r="4252" spans="1:7" ht="15">
      <c r="A4252" s="664">
        <v>96746</v>
      </c>
      <c r="B4252" s="663" t="s">
        <v>3439</v>
      </c>
      <c r="C4252" s="663" t="s">
        <v>58</v>
      </c>
      <c r="D4252" s="665" t="s">
        <v>20729</v>
      </c>
      <c r="E4252" s="663" t="s">
        <v>145</v>
      </c>
      <c r="F4252" s="401"/>
      <c r="G4252" s="401"/>
    </row>
    <row r="4253" spans="1:7" ht="15">
      <c r="A4253" s="664">
        <v>96747</v>
      </c>
      <c r="B4253" s="663" t="s">
        <v>3440</v>
      </c>
      <c r="C4253" s="663" t="s">
        <v>58</v>
      </c>
      <c r="D4253" s="665" t="s">
        <v>20730</v>
      </c>
      <c r="E4253" s="663" t="s">
        <v>145</v>
      </c>
      <c r="F4253" s="401"/>
      <c r="G4253" s="401"/>
    </row>
    <row r="4254" spans="1:7" ht="15">
      <c r="A4254" s="664">
        <v>96748</v>
      </c>
      <c r="B4254" s="663" t="s">
        <v>3441</v>
      </c>
      <c r="C4254" s="663" t="s">
        <v>58</v>
      </c>
      <c r="D4254" s="665" t="s">
        <v>12480</v>
      </c>
      <c r="E4254" s="663" t="s">
        <v>145</v>
      </c>
      <c r="F4254" s="401"/>
      <c r="G4254" s="401"/>
    </row>
    <row r="4255" spans="1:7" ht="15">
      <c r="A4255" s="664">
        <v>96749</v>
      </c>
      <c r="B4255" s="663" t="s">
        <v>3442</v>
      </c>
      <c r="C4255" s="663" t="s">
        <v>58</v>
      </c>
      <c r="D4255" s="665" t="s">
        <v>12933</v>
      </c>
      <c r="E4255" s="663" t="s">
        <v>145</v>
      </c>
      <c r="F4255" s="401"/>
      <c r="G4255" s="401"/>
    </row>
    <row r="4256" spans="1:7" ht="15">
      <c r="A4256" s="664">
        <v>96750</v>
      </c>
      <c r="B4256" s="663" t="s">
        <v>3443</v>
      </c>
      <c r="C4256" s="663" t="s">
        <v>58</v>
      </c>
      <c r="D4256" s="665" t="s">
        <v>19540</v>
      </c>
      <c r="E4256" s="663" t="s">
        <v>145</v>
      </c>
      <c r="F4256" s="401"/>
      <c r="G4256" s="401"/>
    </row>
    <row r="4257" spans="1:7" ht="15">
      <c r="A4257" s="664">
        <v>96751</v>
      </c>
      <c r="B4257" s="663" t="s">
        <v>3444</v>
      </c>
      <c r="C4257" s="663" t="s">
        <v>58</v>
      </c>
      <c r="D4257" s="665" t="s">
        <v>20731</v>
      </c>
      <c r="E4257" s="663" t="s">
        <v>145</v>
      </c>
      <c r="F4257" s="401"/>
      <c r="G4257" s="401"/>
    </row>
    <row r="4258" spans="1:7" ht="15">
      <c r="A4258" s="664">
        <v>96752</v>
      </c>
      <c r="B4258" s="663" t="s">
        <v>3445</v>
      </c>
      <c r="C4258" s="663" t="s">
        <v>58</v>
      </c>
      <c r="D4258" s="665" t="s">
        <v>20477</v>
      </c>
      <c r="E4258" s="663" t="s">
        <v>145</v>
      </c>
      <c r="F4258" s="401"/>
      <c r="G4258" s="401"/>
    </row>
    <row r="4259" spans="1:7" ht="15">
      <c r="A4259" s="664">
        <v>96753</v>
      </c>
      <c r="B4259" s="663" t="s">
        <v>3446</v>
      </c>
      <c r="C4259" s="663" t="s">
        <v>58</v>
      </c>
      <c r="D4259" s="665" t="s">
        <v>20732</v>
      </c>
      <c r="E4259" s="663" t="s">
        <v>145</v>
      </c>
      <c r="F4259" s="401"/>
      <c r="G4259" s="401"/>
    </row>
    <row r="4260" spans="1:7" ht="15">
      <c r="A4260" s="664">
        <v>96754</v>
      </c>
      <c r="B4260" s="663" t="s">
        <v>3447</v>
      </c>
      <c r="C4260" s="663" t="s">
        <v>58</v>
      </c>
      <c r="D4260" s="665" t="s">
        <v>20392</v>
      </c>
      <c r="E4260" s="663" t="s">
        <v>145</v>
      </c>
      <c r="F4260" s="401"/>
      <c r="G4260" s="401"/>
    </row>
    <row r="4261" spans="1:7" ht="15">
      <c r="A4261" s="664">
        <v>96755</v>
      </c>
      <c r="B4261" s="663" t="s">
        <v>3448</v>
      </c>
      <c r="C4261" s="663" t="s">
        <v>58</v>
      </c>
      <c r="D4261" s="665" t="s">
        <v>20733</v>
      </c>
      <c r="E4261" s="663" t="s">
        <v>145</v>
      </c>
      <c r="F4261" s="401"/>
      <c r="G4261" s="401"/>
    </row>
    <row r="4262" spans="1:7" ht="15">
      <c r="A4262" s="664">
        <v>96756</v>
      </c>
      <c r="B4262" s="663" t="s">
        <v>3449</v>
      </c>
      <c r="C4262" s="663" t="s">
        <v>58</v>
      </c>
      <c r="D4262" s="665" t="s">
        <v>14754</v>
      </c>
      <c r="E4262" s="663" t="s">
        <v>145</v>
      </c>
      <c r="F4262" s="401"/>
      <c r="G4262" s="401"/>
    </row>
    <row r="4263" spans="1:7" ht="15">
      <c r="A4263" s="664">
        <v>96757</v>
      </c>
      <c r="B4263" s="663" t="s">
        <v>3450</v>
      </c>
      <c r="C4263" s="663" t="s">
        <v>58</v>
      </c>
      <c r="D4263" s="665" t="s">
        <v>17088</v>
      </c>
      <c r="E4263" s="663" t="s">
        <v>145</v>
      </c>
      <c r="F4263" s="401"/>
      <c r="G4263" s="401"/>
    </row>
    <row r="4264" spans="1:7" ht="15">
      <c r="A4264" s="664">
        <v>96758</v>
      </c>
      <c r="B4264" s="663" t="s">
        <v>3451</v>
      </c>
      <c r="C4264" s="663" t="s">
        <v>58</v>
      </c>
      <c r="D4264" s="665" t="s">
        <v>14976</v>
      </c>
      <c r="E4264" s="663" t="s">
        <v>145</v>
      </c>
      <c r="F4264" s="401"/>
      <c r="G4264" s="401"/>
    </row>
    <row r="4265" spans="1:7" ht="15">
      <c r="A4265" s="664">
        <v>96759</v>
      </c>
      <c r="B4265" s="663" t="s">
        <v>3452</v>
      </c>
      <c r="C4265" s="663" t="s">
        <v>58</v>
      </c>
      <c r="D4265" s="665" t="s">
        <v>20734</v>
      </c>
      <c r="E4265" s="663" t="s">
        <v>145</v>
      </c>
      <c r="F4265" s="401"/>
      <c r="G4265" s="401"/>
    </row>
    <row r="4266" spans="1:7" ht="15">
      <c r="A4266" s="664">
        <v>96760</v>
      </c>
      <c r="B4266" s="663" t="s">
        <v>3453</v>
      </c>
      <c r="C4266" s="663" t="s">
        <v>58</v>
      </c>
      <c r="D4266" s="665" t="s">
        <v>17402</v>
      </c>
      <c r="E4266" s="663" t="s">
        <v>145</v>
      </c>
      <c r="F4266" s="401"/>
      <c r="G4266" s="401"/>
    </row>
    <row r="4267" spans="1:7" ht="15">
      <c r="A4267" s="664">
        <v>96761</v>
      </c>
      <c r="B4267" s="663" t="s">
        <v>3454</v>
      </c>
      <c r="C4267" s="663" t="s">
        <v>58</v>
      </c>
      <c r="D4267" s="665" t="s">
        <v>14085</v>
      </c>
      <c r="E4267" s="663" t="s">
        <v>145</v>
      </c>
      <c r="F4267" s="401"/>
      <c r="G4267" s="401"/>
    </row>
    <row r="4268" spans="1:7" ht="15">
      <c r="A4268" s="664">
        <v>96762</v>
      </c>
      <c r="B4268" s="663" t="s">
        <v>3455</v>
      </c>
      <c r="C4268" s="663" t="s">
        <v>58</v>
      </c>
      <c r="D4268" s="665" t="s">
        <v>20735</v>
      </c>
      <c r="E4268" s="663" t="s">
        <v>145</v>
      </c>
      <c r="F4268" s="401"/>
      <c r="G4268" s="401"/>
    </row>
    <row r="4269" spans="1:7" ht="15">
      <c r="A4269" s="664">
        <v>96763</v>
      </c>
      <c r="B4269" s="663" t="s">
        <v>3456</v>
      </c>
      <c r="C4269" s="663" t="s">
        <v>58</v>
      </c>
      <c r="D4269" s="665" t="s">
        <v>20736</v>
      </c>
      <c r="E4269" s="663" t="s">
        <v>145</v>
      </c>
      <c r="F4269" s="401"/>
      <c r="G4269" s="401"/>
    </row>
    <row r="4270" spans="1:7" ht="15">
      <c r="A4270" s="664">
        <v>96764</v>
      </c>
      <c r="B4270" s="663" t="s">
        <v>3457</v>
      </c>
      <c r="C4270" s="663" t="s">
        <v>58</v>
      </c>
      <c r="D4270" s="665" t="s">
        <v>20737</v>
      </c>
      <c r="E4270" s="663" t="s">
        <v>145</v>
      </c>
      <c r="F4270" s="401"/>
      <c r="G4270" s="401"/>
    </row>
    <row r="4271" spans="1:7" ht="15">
      <c r="A4271" s="664">
        <v>96802</v>
      </c>
      <c r="B4271" s="663" t="s">
        <v>3458</v>
      </c>
      <c r="C4271" s="663" t="s">
        <v>58</v>
      </c>
      <c r="D4271" s="665" t="s">
        <v>20738</v>
      </c>
      <c r="E4271" s="663" t="s">
        <v>145</v>
      </c>
      <c r="F4271" s="401"/>
      <c r="G4271" s="401"/>
    </row>
    <row r="4272" spans="1:7" ht="15">
      <c r="A4272" s="664">
        <v>96803</v>
      </c>
      <c r="B4272" s="663" t="s">
        <v>3459</v>
      </c>
      <c r="C4272" s="663" t="s">
        <v>58</v>
      </c>
      <c r="D4272" s="665" t="s">
        <v>20739</v>
      </c>
      <c r="E4272" s="663" t="s">
        <v>145</v>
      </c>
      <c r="F4272" s="401"/>
      <c r="G4272" s="401"/>
    </row>
    <row r="4273" spans="1:7" ht="15">
      <c r="A4273" s="664">
        <v>96804</v>
      </c>
      <c r="B4273" s="663" t="s">
        <v>3460</v>
      </c>
      <c r="C4273" s="663" t="s">
        <v>58</v>
      </c>
      <c r="D4273" s="665" t="s">
        <v>20740</v>
      </c>
      <c r="E4273" s="663" t="s">
        <v>145</v>
      </c>
      <c r="F4273" s="401"/>
      <c r="G4273" s="401"/>
    </row>
    <row r="4274" spans="1:7" ht="15">
      <c r="A4274" s="664">
        <v>96805</v>
      </c>
      <c r="B4274" s="663" t="s">
        <v>3461</v>
      </c>
      <c r="C4274" s="663" t="s">
        <v>58</v>
      </c>
      <c r="D4274" s="665" t="s">
        <v>20741</v>
      </c>
      <c r="E4274" s="663" t="s">
        <v>145</v>
      </c>
      <c r="F4274" s="401"/>
      <c r="G4274" s="401"/>
    </row>
    <row r="4275" spans="1:7" ht="15">
      <c r="A4275" s="664">
        <v>96806</v>
      </c>
      <c r="B4275" s="663" t="s">
        <v>3462</v>
      </c>
      <c r="C4275" s="663" t="s">
        <v>58</v>
      </c>
      <c r="D4275" s="665" t="s">
        <v>20742</v>
      </c>
      <c r="E4275" s="663" t="s">
        <v>145</v>
      </c>
      <c r="F4275" s="401"/>
      <c r="G4275" s="401"/>
    </row>
    <row r="4276" spans="1:7" ht="15">
      <c r="A4276" s="664">
        <v>96807</v>
      </c>
      <c r="B4276" s="663" t="s">
        <v>3463</v>
      </c>
      <c r="C4276" s="663" t="s">
        <v>58</v>
      </c>
      <c r="D4276" s="665" t="s">
        <v>20743</v>
      </c>
      <c r="E4276" s="663" t="s">
        <v>145</v>
      </c>
      <c r="F4276" s="401"/>
      <c r="G4276" s="401"/>
    </row>
    <row r="4277" spans="1:7" ht="15">
      <c r="A4277" s="664">
        <v>96808</v>
      </c>
      <c r="B4277" s="663" t="s">
        <v>3464</v>
      </c>
      <c r="C4277" s="663" t="s">
        <v>58</v>
      </c>
      <c r="D4277" s="665" t="s">
        <v>15060</v>
      </c>
      <c r="E4277" s="663" t="s">
        <v>145</v>
      </c>
      <c r="F4277" s="401"/>
      <c r="G4277" s="401"/>
    </row>
    <row r="4278" spans="1:7" ht="15">
      <c r="A4278" s="664">
        <v>96809</v>
      </c>
      <c r="B4278" s="663" t="s">
        <v>3465</v>
      </c>
      <c r="C4278" s="663" t="s">
        <v>58</v>
      </c>
      <c r="D4278" s="665" t="s">
        <v>14013</v>
      </c>
      <c r="E4278" s="663" t="s">
        <v>145</v>
      </c>
      <c r="F4278" s="401"/>
      <c r="G4278" s="401"/>
    </row>
    <row r="4279" spans="1:7" ht="15">
      <c r="A4279" s="664">
        <v>96810</v>
      </c>
      <c r="B4279" s="663" t="s">
        <v>3466</v>
      </c>
      <c r="C4279" s="663" t="s">
        <v>58</v>
      </c>
      <c r="D4279" s="665" t="s">
        <v>9122</v>
      </c>
      <c r="E4279" s="663" t="s">
        <v>145</v>
      </c>
      <c r="F4279" s="401"/>
      <c r="G4279" s="401"/>
    </row>
    <row r="4280" spans="1:7" ht="15">
      <c r="A4280" s="664">
        <v>96811</v>
      </c>
      <c r="B4280" s="663" t="s">
        <v>3467</v>
      </c>
      <c r="C4280" s="663" t="s">
        <v>58</v>
      </c>
      <c r="D4280" s="665" t="s">
        <v>20744</v>
      </c>
      <c r="E4280" s="663" t="s">
        <v>145</v>
      </c>
      <c r="F4280" s="401"/>
      <c r="G4280" s="401"/>
    </row>
    <row r="4281" spans="1:7" ht="15">
      <c r="A4281" s="664">
        <v>96812</v>
      </c>
      <c r="B4281" s="663" t="s">
        <v>3468</v>
      </c>
      <c r="C4281" s="663" t="s">
        <v>58</v>
      </c>
      <c r="D4281" s="665" t="s">
        <v>15040</v>
      </c>
      <c r="E4281" s="663" t="s">
        <v>145</v>
      </c>
      <c r="F4281" s="401"/>
      <c r="G4281" s="401"/>
    </row>
    <row r="4282" spans="1:7" ht="15">
      <c r="A4282" s="664">
        <v>96813</v>
      </c>
      <c r="B4282" s="663" t="s">
        <v>3469</v>
      </c>
      <c r="C4282" s="663" t="s">
        <v>58</v>
      </c>
      <c r="D4282" s="665" t="s">
        <v>19883</v>
      </c>
      <c r="E4282" s="663" t="s">
        <v>145</v>
      </c>
      <c r="F4282" s="401"/>
      <c r="G4282" s="401"/>
    </row>
    <row r="4283" spans="1:7" ht="15">
      <c r="A4283" s="664">
        <v>96814</v>
      </c>
      <c r="B4283" s="663" t="s">
        <v>3470</v>
      </c>
      <c r="C4283" s="663" t="s">
        <v>58</v>
      </c>
      <c r="D4283" s="665" t="s">
        <v>14917</v>
      </c>
      <c r="E4283" s="663" t="s">
        <v>145</v>
      </c>
      <c r="F4283" s="401"/>
      <c r="G4283" s="401"/>
    </row>
    <row r="4284" spans="1:7" ht="15">
      <c r="A4284" s="664">
        <v>96815</v>
      </c>
      <c r="B4284" s="663" t="s">
        <v>3471</v>
      </c>
      <c r="C4284" s="663" t="s">
        <v>58</v>
      </c>
      <c r="D4284" s="665" t="s">
        <v>12627</v>
      </c>
      <c r="E4284" s="663" t="s">
        <v>145</v>
      </c>
      <c r="F4284" s="401"/>
      <c r="G4284" s="401"/>
    </row>
    <row r="4285" spans="1:7" ht="15">
      <c r="A4285" s="664">
        <v>96816</v>
      </c>
      <c r="B4285" s="663" t="s">
        <v>3472</v>
      </c>
      <c r="C4285" s="663" t="s">
        <v>58</v>
      </c>
      <c r="D4285" s="665" t="s">
        <v>20745</v>
      </c>
      <c r="E4285" s="663" t="s">
        <v>145</v>
      </c>
      <c r="F4285" s="401"/>
      <c r="G4285" s="401"/>
    </row>
    <row r="4286" spans="1:7" ht="15">
      <c r="A4286" s="664">
        <v>96817</v>
      </c>
      <c r="B4286" s="663" t="s">
        <v>3473</v>
      </c>
      <c r="C4286" s="663" t="s">
        <v>58</v>
      </c>
      <c r="D4286" s="665" t="s">
        <v>20746</v>
      </c>
      <c r="E4286" s="663" t="s">
        <v>145</v>
      </c>
      <c r="F4286" s="401"/>
      <c r="G4286" s="401"/>
    </row>
    <row r="4287" spans="1:7" ht="15">
      <c r="A4287" s="664">
        <v>96818</v>
      </c>
      <c r="B4287" s="663" t="s">
        <v>3474</v>
      </c>
      <c r="C4287" s="663" t="s">
        <v>58</v>
      </c>
      <c r="D4287" s="665" t="s">
        <v>6830</v>
      </c>
      <c r="E4287" s="663" t="s">
        <v>145</v>
      </c>
      <c r="F4287" s="401"/>
      <c r="G4287" s="401"/>
    </row>
    <row r="4288" spans="1:7" ht="15">
      <c r="A4288" s="664">
        <v>96819</v>
      </c>
      <c r="B4288" s="663" t="s">
        <v>3475</v>
      </c>
      <c r="C4288" s="663" t="s">
        <v>58</v>
      </c>
      <c r="D4288" s="665" t="s">
        <v>6830</v>
      </c>
      <c r="E4288" s="663" t="s">
        <v>145</v>
      </c>
      <c r="F4288" s="401"/>
      <c r="G4288" s="401"/>
    </row>
    <row r="4289" spans="1:7" ht="15">
      <c r="A4289" s="664">
        <v>96820</v>
      </c>
      <c r="B4289" s="663" t="s">
        <v>3476</v>
      </c>
      <c r="C4289" s="663" t="s">
        <v>58</v>
      </c>
      <c r="D4289" s="665" t="s">
        <v>20324</v>
      </c>
      <c r="E4289" s="663" t="s">
        <v>145</v>
      </c>
      <c r="F4289" s="401"/>
      <c r="G4289" s="401"/>
    </row>
    <row r="4290" spans="1:7" ht="15">
      <c r="A4290" s="664">
        <v>96821</v>
      </c>
      <c r="B4290" s="663" t="s">
        <v>3477</v>
      </c>
      <c r="C4290" s="663" t="s">
        <v>58</v>
      </c>
      <c r="D4290" s="665" t="s">
        <v>15773</v>
      </c>
      <c r="E4290" s="663" t="s">
        <v>145</v>
      </c>
      <c r="F4290" s="401"/>
      <c r="G4290" s="401"/>
    </row>
    <row r="4291" spans="1:7" ht="15">
      <c r="A4291" s="664">
        <v>96822</v>
      </c>
      <c r="B4291" s="663" t="s">
        <v>3478</v>
      </c>
      <c r="C4291" s="663" t="s">
        <v>58</v>
      </c>
      <c r="D4291" s="665" t="s">
        <v>20747</v>
      </c>
      <c r="E4291" s="663" t="s">
        <v>145</v>
      </c>
      <c r="F4291" s="401"/>
      <c r="G4291" s="401"/>
    </row>
    <row r="4292" spans="1:7" ht="15">
      <c r="A4292" s="664">
        <v>96823</v>
      </c>
      <c r="B4292" s="663" t="s">
        <v>3479</v>
      </c>
      <c r="C4292" s="663" t="s">
        <v>58</v>
      </c>
      <c r="D4292" s="665" t="s">
        <v>13315</v>
      </c>
      <c r="E4292" s="663" t="s">
        <v>145</v>
      </c>
      <c r="F4292" s="401"/>
      <c r="G4292" s="401"/>
    </row>
    <row r="4293" spans="1:7" ht="15">
      <c r="A4293" s="664">
        <v>96824</v>
      </c>
      <c r="B4293" s="663" t="s">
        <v>3480</v>
      </c>
      <c r="C4293" s="663" t="s">
        <v>58</v>
      </c>
      <c r="D4293" s="665" t="s">
        <v>14940</v>
      </c>
      <c r="E4293" s="663" t="s">
        <v>145</v>
      </c>
      <c r="F4293" s="401"/>
      <c r="G4293" s="401"/>
    </row>
    <row r="4294" spans="1:7" ht="15">
      <c r="A4294" s="664">
        <v>96825</v>
      </c>
      <c r="B4294" s="663" t="s">
        <v>3481</v>
      </c>
      <c r="C4294" s="663" t="s">
        <v>58</v>
      </c>
      <c r="D4294" s="665" t="s">
        <v>20461</v>
      </c>
      <c r="E4294" s="663" t="s">
        <v>145</v>
      </c>
      <c r="F4294" s="401"/>
      <c r="G4294" s="401"/>
    </row>
    <row r="4295" spans="1:7" ht="15">
      <c r="A4295" s="664">
        <v>96826</v>
      </c>
      <c r="B4295" s="663" t="s">
        <v>3482</v>
      </c>
      <c r="C4295" s="663" t="s">
        <v>58</v>
      </c>
      <c r="D4295" s="665" t="s">
        <v>18972</v>
      </c>
      <c r="E4295" s="663" t="s">
        <v>145</v>
      </c>
      <c r="F4295" s="401"/>
      <c r="G4295" s="401"/>
    </row>
    <row r="4296" spans="1:7" ht="15">
      <c r="A4296" s="664">
        <v>96827</v>
      </c>
      <c r="B4296" s="663" t="s">
        <v>3483</v>
      </c>
      <c r="C4296" s="663" t="s">
        <v>58</v>
      </c>
      <c r="D4296" s="665" t="s">
        <v>20023</v>
      </c>
      <c r="E4296" s="663" t="s">
        <v>145</v>
      </c>
      <c r="F4296" s="401"/>
      <c r="G4296" s="401"/>
    </row>
    <row r="4297" spans="1:7" ht="15">
      <c r="A4297" s="664">
        <v>96828</v>
      </c>
      <c r="B4297" s="663" t="s">
        <v>3484</v>
      </c>
      <c r="C4297" s="663" t="s">
        <v>58</v>
      </c>
      <c r="D4297" s="665" t="s">
        <v>20019</v>
      </c>
      <c r="E4297" s="663" t="s">
        <v>145</v>
      </c>
      <c r="F4297" s="401"/>
      <c r="G4297" s="401"/>
    </row>
    <row r="4298" spans="1:7" ht="15">
      <c r="A4298" s="664">
        <v>96829</v>
      </c>
      <c r="B4298" s="663" t="s">
        <v>3485</v>
      </c>
      <c r="C4298" s="663" t="s">
        <v>58</v>
      </c>
      <c r="D4298" s="665" t="s">
        <v>13930</v>
      </c>
      <c r="E4298" s="663" t="s">
        <v>145</v>
      </c>
      <c r="F4298" s="401"/>
      <c r="G4298" s="401"/>
    </row>
    <row r="4299" spans="1:7" ht="15">
      <c r="A4299" s="664">
        <v>96830</v>
      </c>
      <c r="B4299" s="663" t="s">
        <v>3486</v>
      </c>
      <c r="C4299" s="663" t="s">
        <v>58</v>
      </c>
      <c r="D4299" s="665" t="s">
        <v>14535</v>
      </c>
      <c r="E4299" s="663" t="s">
        <v>145</v>
      </c>
      <c r="F4299" s="401"/>
      <c r="G4299" s="401"/>
    </row>
    <row r="4300" spans="1:7" ht="15">
      <c r="A4300" s="664">
        <v>96831</v>
      </c>
      <c r="B4300" s="663" t="s">
        <v>3487</v>
      </c>
      <c r="C4300" s="663" t="s">
        <v>58</v>
      </c>
      <c r="D4300" s="665" t="s">
        <v>20748</v>
      </c>
      <c r="E4300" s="663" t="s">
        <v>145</v>
      </c>
      <c r="F4300" s="401"/>
      <c r="G4300" s="401"/>
    </row>
    <row r="4301" spans="1:7" ht="15">
      <c r="A4301" s="664">
        <v>96832</v>
      </c>
      <c r="B4301" s="663" t="s">
        <v>3488</v>
      </c>
      <c r="C4301" s="663" t="s">
        <v>58</v>
      </c>
      <c r="D4301" s="665" t="s">
        <v>20749</v>
      </c>
      <c r="E4301" s="663" t="s">
        <v>145</v>
      </c>
      <c r="F4301" s="401"/>
      <c r="G4301" s="401"/>
    </row>
    <row r="4302" spans="1:7" ht="15">
      <c r="A4302" s="664">
        <v>96833</v>
      </c>
      <c r="B4302" s="663" t="s">
        <v>3489</v>
      </c>
      <c r="C4302" s="663" t="s">
        <v>58</v>
      </c>
      <c r="D4302" s="665" t="s">
        <v>16084</v>
      </c>
      <c r="E4302" s="663" t="s">
        <v>145</v>
      </c>
      <c r="F4302" s="401"/>
      <c r="G4302" s="401"/>
    </row>
    <row r="4303" spans="1:7" ht="15">
      <c r="A4303" s="664">
        <v>96834</v>
      </c>
      <c r="B4303" s="663" t="s">
        <v>3490</v>
      </c>
      <c r="C4303" s="663" t="s">
        <v>58</v>
      </c>
      <c r="D4303" s="665" t="s">
        <v>20750</v>
      </c>
      <c r="E4303" s="663" t="s">
        <v>145</v>
      </c>
      <c r="F4303" s="401"/>
      <c r="G4303" s="401"/>
    </row>
    <row r="4304" spans="1:7" ht="15">
      <c r="A4304" s="664">
        <v>96835</v>
      </c>
      <c r="B4304" s="663" t="s">
        <v>3491</v>
      </c>
      <c r="C4304" s="663" t="s">
        <v>58</v>
      </c>
      <c r="D4304" s="665" t="s">
        <v>13230</v>
      </c>
      <c r="E4304" s="663" t="s">
        <v>145</v>
      </c>
      <c r="F4304" s="401"/>
      <c r="G4304" s="401"/>
    </row>
    <row r="4305" spans="1:7" ht="15">
      <c r="A4305" s="664">
        <v>96836</v>
      </c>
      <c r="B4305" s="663" t="s">
        <v>3492</v>
      </c>
      <c r="C4305" s="663" t="s">
        <v>58</v>
      </c>
      <c r="D4305" s="665" t="s">
        <v>20751</v>
      </c>
      <c r="E4305" s="663" t="s">
        <v>145</v>
      </c>
      <c r="F4305" s="401"/>
      <c r="G4305" s="401"/>
    </row>
    <row r="4306" spans="1:7" ht="15">
      <c r="A4306" s="664">
        <v>96837</v>
      </c>
      <c r="B4306" s="663" t="s">
        <v>3493</v>
      </c>
      <c r="C4306" s="663" t="s">
        <v>58</v>
      </c>
      <c r="D4306" s="665" t="s">
        <v>20431</v>
      </c>
      <c r="E4306" s="663" t="s">
        <v>145</v>
      </c>
      <c r="F4306" s="401"/>
      <c r="G4306" s="401"/>
    </row>
    <row r="4307" spans="1:7" ht="15">
      <c r="A4307" s="664">
        <v>96838</v>
      </c>
      <c r="B4307" s="663" t="s">
        <v>3494</v>
      </c>
      <c r="C4307" s="663" t="s">
        <v>58</v>
      </c>
      <c r="D4307" s="665" t="s">
        <v>20752</v>
      </c>
      <c r="E4307" s="663" t="s">
        <v>145</v>
      </c>
      <c r="F4307" s="401"/>
      <c r="G4307" s="401"/>
    </row>
    <row r="4308" spans="1:7" ht="15">
      <c r="A4308" s="664">
        <v>96839</v>
      </c>
      <c r="B4308" s="663" t="s">
        <v>3495</v>
      </c>
      <c r="C4308" s="663" t="s">
        <v>58</v>
      </c>
      <c r="D4308" s="665" t="s">
        <v>15083</v>
      </c>
      <c r="E4308" s="663" t="s">
        <v>145</v>
      </c>
      <c r="F4308" s="401"/>
      <c r="G4308" s="401"/>
    </row>
    <row r="4309" spans="1:7" ht="15">
      <c r="A4309" s="664">
        <v>96840</v>
      </c>
      <c r="B4309" s="663" t="s">
        <v>3496</v>
      </c>
      <c r="C4309" s="663" t="s">
        <v>58</v>
      </c>
      <c r="D4309" s="665" t="s">
        <v>20753</v>
      </c>
      <c r="E4309" s="663" t="s">
        <v>145</v>
      </c>
      <c r="F4309" s="401"/>
      <c r="G4309" s="401"/>
    </row>
    <row r="4310" spans="1:7" ht="15">
      <c r="A4310" s="664">
        <v>96841</v>
      </c>
      <c r="B4310" s="663" t="s">
        <v>3497</v>
      </c>
      <c r="C4310" s="663" t="s">
        <v>58</v>
      </c>
      <c r="D4310" s="665" t="s">
        <v>14869</v>
      </c>
      <c r="E4310" s="663" t="s">
        <v>145</v>
      </c>
      <c r="F4310" s="401"/>
      <c r="G4310" s="401"/>
    </row>
    <row r="4311" spans="1:7" ht="15">
      <c r="A4311" s="664">
        <v>96842</v>
      </c>
      <c r="B4311" s="663" t="s">
        <v>3498</v>
      </c>
      <c r="C4311" s="663" t="s">
        <v>58</v>
      </c>
      <c r="D4311" s="665" t="s">
        <v>20754</v>
      </c>
      <c r="E4311" s="663" t="s">
        <v>145</v>
      </c>
      <c r="F4311" s="401"/>
      <c r="G4311" s="401"/>
    </row>
    <row r="4312" spans="1:7" ht="15">
      <c r="A4312" s="664">
        <v>96843</v>
      </c>
      <c r="B4312" s="663" t="s">
        <v>3499</v>
      </c>
      <c r="C4312" s="663" t="s">
        <v>58</v>
      </c>
      <c r="D4312" s="665" t="s">
        <v>20755</v>
      </c>
      <c r="E4312" s="663" t="s">
        <v>145</v>
      </c>
      <c r="F4312" s="401"/>
      <c r="G4312" s="401"/>
    </row>
    <row r="4313" spans="1:7" ht="15">
      <c r="A4313" s="664">
        <v>96844</v>
      </c>
      <c r="B4313" s="663" t="s">
        <v>3500</v>
      </c>
      <c r="C4313" s="663" t="s">
        <v>58</v>
      </c>
      <c r="D4313" s="665" t="s">
        <v>20756</v>
      </c>
      <c r="E4313" s="663" t="s">
        <v>145</v>
      </c>
      <c r="F4313" s="401"/>
      <c r="G4313" s="401"/>
    </row>
    <row r="4314" spans="1:7" ht="15">
      <c r="A4314" s="664">
        <v>96845</v>
      </c>
      <c r="B4314" s="663" t="s">
        <v>3501</v>
      </c>
      <c r="C4314" s="663" t="s">
        <v>58</v>
      </c>
      <c r="D4314" s="665" t="s">
        <v>20279</v>
      </c>
      <c r="E4314" s="663" t="s">
        <v>145</v>
      </c>
      <c r="F4314" s="401"/>
      <c r="G4314" s="401"/>
    </row>
    <row r="4315" spans="1:7" ht="15">
      <c r="A4315" s="664">
        <v>96846</v>
      </c>
      <c r="B4315" s="663" t="s">
        <v>3502</v>
      </c>
      <c r="C4315" s="663" t="s">
        <v>58</v>
      </c>
      <c r="D4315" s="665" t="s">
        <v>20757</v>
      </c>
      <c r="E4315" s="663" t="s">
        <v>145</v>
      </c>
      <c r="F4315" s="401"/>
      <c r="G4315" s="401"/>
    </row>
    <row r="4316" spans="1:7" ht="15">
      <c r="A4316" s="664">
        <v>96847</v>
      </c>
      <c r="B4316" s="663" t="s">
        <v>3503</v>
      </c>
      <c r="C4316" s="663" t="s">
        <v>58</v>
      </c>
      <c r="D4316" s="665" t="s">
        <v>14770</v>
      </c>
      <c r="E4316" s="663" t="s">
        <v>145</v>
      </c>
      <c r="F4316" s="401"/>
      <c r="G4316" s="401"/>
    </row>
    <row r="4317" spans="1:7" ht="15">
      <c r="A4317" s="664">
        <v>96848</v>
      </c>
      <c r="B4317" s="663" t="s">
        <v>3504</v>
      </c>
      <c r="C4317" s="663" t="s">
        <v>58</v>
      </c>
      <c r="D4317" s="665" t="s">
        <v>14851</v>
      </c>
      <c r="E4317" s="663" t="s">
        <v>145</v>
      </c>
      <c r="F4317" s="401"/>
      <c r="G4317" s="401"/>
    </row>
    <row r="4318" spans="1:7" ht="15">
      <c r="A4318" s="664">
        <v>96849</v>
      </c>
      <c r="B4318" s="663" t="s">
        <v>3505</v>
      </c>
      <c r="C4318" s="663" t="s">
        <v>58</v>
      </c>
      <c r="D4318" s="665" t="s">
        <v>14224</v>
      </c>
      <c r="E4318" s="663" t="s">
        <v>145</v>
      </c>
      <c r="F4318" s="401"/>
      <c r="G4318" s="401"/>
    </row>
    <row r="4319" spans="1:7" ht="15">
      <c r="A4319" s="664">
        <v>96850</v>
      </c>
      <c r="B4319" s="663" t="s">
        <v>3506</v>
      </c>
      <c r="C4319" s="663" t="s">
        <v>58</v>
      </c>
      <c r="D4319" s="665" t="s">
        <v>15135</v>
      </c>
      <c r="E4319" s="663" t="s">
        <v>145</v>
      </c>
      <c r="F4319" s="401"/>
      <c r="G4319" s="401"/>
    </row>
    <row r="4320" spans="1:7" ht="15">
      <c r="A4320" s="664">
        <v>96851</v>
      </c>
      <c r="B4320" s="663" t="s">
        <v>3507</v>
      </c>
      <c r="C4320" s="663" t="s">
        <v>58</v>
      </c>
      <c r="D4320" s="665" t="s">
        <v>20758</v>
      </c>
      <c r="E4320" s="663" t="s">
        <v>145</v>
      </c>
      <c r="F4320" s="401"/>
      <c r="G4320" s="401"/>
    </row>
    <row r="4321" spans="1:7" ht="15">
      <c r="A4321" s="664">
        <v>96852</v>
      </c>
      <c r="B4321" s="663" t="s">
        <v>3508</v>
      </c>
      <c r="C4321" s="663" t="s">
        <v>58</v>
      </c>
      <c r="D4321" s="665" t="s">
        <v>14238</v>
      </c>
      <c r="E4321" s="663" t="s">
        <v>145</v>
      </c>
      <c r="F4321" s="401"/>
      <c r="G4321" s="401"/>
    </row>
    <row r="4322" spans="1:7" ht="15">
      <c r="A4322" s="664">
        <v>96853</v>
      </c>
      <c r="B4322" s="663" t="s">
        <v>3509</v>
      </c>
      <c r="C4322" s="663" t="s">
        <v>58</v>
      </c>
      <c r="D4322" s="665" t="s">
        <v>17848</v>
      </c>
      <c r="E4322" s="663" t="s">
        <v>145</v>
      </c>
      <c r="F4322" s="401"/>
      <c r="G4322" s="401"/>
    </row>
    <row r="4323" spans="1:7" ht="15">
      <c r="A4323" s="664">
        <v>96854</v>
      </c>
      <c r="B4323" s="663" t="s">
        <v>3510</v>
      </c>
      <c r="C4323" s="663" t="s">
        <v>58</v>
      </c>
      <c r="D4323" s="665" t="s">
        <v>16435</v>
      </c>
      <c r="E4323" s="663" t="s">
        <v>145</v>
      </c>
      <c r="F4323" s="401"/>
      <c r="G4323" s="401"/>
    </row>
    <row r="4324" spans="1:7" ht="15">
      <c r="A4324" s="664">
        <v>96855</v>
      </c>
      <c r="B4324" s="663" t="s">
        <v>3511</v>
      </c>
      <c r="C4324" s="663" t="s">
        <v>58</v>
      </c>
      <c r="D4324" s="665" t="s">
        <v>15019</v>
      </c>
      <c r="E4324" s="663" t="s">
        <v>145</v>
      </c>
      <c r="F4324" s="401"/>
      <c r="G4324" s="401"/>
    </row>
    <row r="4325" spans="1:7" ht="15">
      <c r="A4325" s="664">
        <v>96856</v>
      </c>
      <c r="B4325" s="663" t="s">
        <v>3512</v>
      </c>
      <c r="C4325" s="663" t="s">
        <v>58</v>
      </c>
      <c r="D4325" s="665" t="s">
        <v>20759</v>
      </c>
      <c r="E4325" s="663" t="s">
        <v>145</v>
      </c>
      <c r="F4325" s="401"/>
      <c r="G4325" s="401"/>
    </row>
    <row r="4326" spans="1:7" ht="15">
      <c r="A4326" s="664">
        <v>96857</v>
      </c>
      <c r="B4326" s="663" t="s">
        <v>3513</v>
      </c>
      <c r="C4326" s="663" t="s">
        <v>58</v>
      </c>
      <c r="D4326" s="665" t="s">
        <v>20760</v>
      </c>
      <c r="E4326" s="663" t="s">
        <v>145</v>
      </c>
      <c r="F4326" s="401"/>
      <c r="G4326" s="401"/>
    </row>
    <row r="4327" spans="1:7" ht="15">
      <c r="A4327" s="664">
        <v>96858</v>
      </c>
      <c r="B4327" s="663" t="s">
        <v>3514</v>
      </c>
      <c r="C4327" s="663" t="s">
        <v>58</v>
      </c>
      <c r="D4327" s="665" t="s">
        <v>19844</v>
      </c>
      <c r="E4327" s="663" t="s">
        <v>145</v>
      </c>
      <c r="F4327" s="401"/>
      <c r="G4327" s="401"/>
    </row>
    <row r="4328" spans="1:7" ht="15">
      <c r="A4328" s="664">
        <v>96859</v>
      </c>
      <c r="B4328" s="663" t="s">
        <v>3515</v>
      </c>
      <c r="C4328" s="663" t="s">
        <v>58</v>
      </c>
      <c r="D4328" s="665" t="s">
        <v>20761</v>
      </c>
      <c r="E4328" s="663" t="s">
        <v>145</v>
      </c>
      <c r="F4328" s="401"/>
      <c r="G4328" s="401"/>
    </row>
    <row r="4329" spans="1:7" ht="15">
      <c r="A4329" s="664">
        <v>96860</v>
      </c>
      <c r="B4329" s="663" t="s">
        <v>3516</v>
      </c>
      <c r="C4329" s="663" t="s">
        <v>58</v>
      </c>
      <c r="D4329" s="665" t="s">
        <v>15061</v>
      </c>
      <c r="E4329" s="663" t="s">
        <v>145</v>
      </c>
      <c r="F4329" s="401"/>
      <c r="G4329" s="401"/>
    </row>
    <row r="4330" spans="1:7" ht="15">
      <c r="A4330" s="664">
        <v>96861</v>
      </c>
      <c r="B4330" s="663" t="s">
        <v>3517</v>
      </c>
      <c r="C4330" s="663" t="s">
        <v>58</v>
      </c>
      <c r="D4330" s="665" t="s">
        <v>20762</v>
      </c>
      <c r="E4330" s="663" t="s">
        <v>145</v>
      </c>
      <c r="F4330" s="401"/>
      <c r="G4330" s="401"/>
    </row>
    <row r="4331" spans="1:7" ht="15">
      <c r="A4331" s="664">
        <v>96862</v>
      </c>
      <c r="B4331" s="663" t="s">
        <v>3518</v>
      </c>
      <c r="C4331" s="663" t="s">
        <v>58</v>
      </c>
      <c r="D4331" s="665" t="s">
        <v>20763</v>
      </c>
      <c r="E4331" s="663" t="s">
        <v>145</v>
      </c>
      <c r="F4331" s="401"/>
      <c r="G4331" s="401"/>
    </row>
    <row r="4332" spans="1:7" ht="15">
      <c r="A4332" s="664">
        <v>96863</v>
      </c>
      <c r="B4332" s="663" t="s">
        <v>3519</v>
      </c>
      <c r="C4332" s="663" t="s">
        <v>58</v>
      </c>
      <c r="D4332" s="665" t="s">
        <v>15520</v>
      </c>
      <c r="E4332" s="663" t="s">
        <v>145</v>
      </c>
      <c r="F4332" s="401"/>
      <c r="G4332" s="401"/>
    </row>
    <row r="4333" spans="1:7" ht="15">
      <c r="A4333" s="664">
        <v>96864</v>
      </c>
      <c r="B4333" s="663" t="s">
        <v>3520</v>
      </c>
      <c r="C4333" s="663" t="s">
        <v>58</v>
      </c>
      <c r="D4333" s="665" t="s">
        <v>19303</v>
      </c>
      <c r="E4333" s="663" t="s">
        <v>145</v>
      </c>
      <c r="F4333" s="401"/>
      <c r="G4333" s="401"/>
    </row>
    <row r="4334" spans="1:7" ht="15">
      <c r="A4334" s="664">
        <v>96865</v>
      </c>
      <c r="B4334" s="663" t="s">
        <v>3521</v>
      </c>
      <c r="C4334" s="663" t="s">
        <v>58</v>
      </c>
      <c r="D4334" s="665" t="s">
        <v>20764</v>
      </c>
      <c r="E4334" s="663" t="s">
        <v>145</v>
      </c>
      <c r="F4334" s="401"/>
      <c r="G4334" s="401"/>
    </row>
    <row r="4335" spans="1:7" ht="15">
      <c r="A4335" s="664">
        <v>96866</v>
      </c>
      <c r="B4335" s="663" t="s">
        <v>3522</v>
      </c>
      <c r="C4335" s="663" t="s">
        <v>58</v>
      </c>
      <c r="D4335" s="665" t="s">
        <v>20765</v>
      </c>
      <c r="E4335" s="663" t="s">
        <v>145</v>
      </c>
      <c r="F4335" s="401"/>
      <c r="G4335" s="401"/>
    </row>
    <row r="4336" spans="1:7" ht="15">
      <c r="A4336" s="664">
        <v>96867</v>
      </c>
      <c r="B4336" s="663" t="s">
        <v>3523</v>
      </c>
      <c r="C4336" s="663" t="s">
        <v>58</v>
      </c>
      <c r="D4336" s="665" t="s">
        <v>20766</v>
      </c>
      <c r="E4336" s="663" t="s">
        <v>145</v>
      </c>
      <c r="F4336" s="401"/>
      <c r="G4336" s="401"/>
    </row>
    <row r="4337" spans="1:7" ht="15">
      <c r="A4337" s="664">
        <v>96868</v>
      </c>
      <c r="B4337" s="663" t="s">
        <v>3524</v>
      </c>
      <c r="C4337" s="663" t="s">
        <v>58</v>
      </c>
      <c r="D4337" s="665" t="s">
        <v>20767</v>
      </c>
      <c r="E4337" s="663" t="s">
        <v>145</v>
      </c>
      <c r="F4337" s="401"/>
      <c r="G4337" s="401"/>
    </row>
    <row r="4338" spans="1:7" ht="15">
      <c r="A4338" s="664">
        <v>96869</v>
      </c>
      <c r="B4338" s="663" t="s">
        <v>3525</v>
      </c>
      <c r="C4338" s="663" t="s">
        <v>58</v>
      </c>
      <c r="D4338" s="665" t="s">
        <v>20768</v>
      </c>
      <c r="E4338" s="663" t="s">
        <v>145</v>
      </c>
      <c r="F4338" s="401"/>
      <c r="G4338" s="401"/>
    </row>
    <row r="4339" spans="1:7" ht="15">
      <c r="A4339" s="664">
        <v>96870</v>
      </c>
      <c r="B4339" s="663" t="s">
        <v>3526</v>
      </c>
      <c r="C4339" s="663" t="s">
        <v>58</v>
      </c>
      <c r="D4339" s="665" t="s">
        <v>19438</v>
      </c>
      <c r="E4339" s="663" t="s">
        <v>145</v>
      </c>
      <c r="F4339" s="401"/>
      <c r="G4339" s="401"/>
    </row>
    <row r="4340" spans="1:7" ht="15">
      <c r="A4340" s="664">
        <v>96871</v>
      </c>
      <c r="B4340" s="663" t="s">
        <v>3527</v>
      </c>
      <c r="C4340" s="663" t="s">
        <v>58</v>
      </c>
      <c r="D4340" s="665" t="s">
        <v>15213</v>
      </c>
      <c r="E4340" s="663" t="s">
        <v>145</v>
      </c>
      <c r="F4340" s="401"/>
      <c r="G4340" s="401"/>
    </row>
    <row r="4341" spans="1:7" ht="15">
      <c r="A4341" s="664">
        <v>96872</v>
      </c>
      <c r="B4341" s="663" t="s">
        <v>3528</v>
      </c>
      <c r="C4341" s="663" t="s">
        <v>58</v>
      </c>
      <c r="D4341" s="665" t="s">
        <v>20769</v>
      </c>
      <c r="E4341" s="663" t="s">
        <v>145</v>
      </c>
      <c r="F4341" s="401"/>
      <c r="G4341" s="401"/>
    </row>
    <row r="4342" spans="1:7" ht="15">
      <c r="A4342" s="664">
        <v>96873</v>
      </c>
      <c r="B4342" s="663" t="s">
        <v>3529</v>
      </c>
      <c r="C4342" s="663" t="s">
        <v>58</v>
      </c>
      <c r="D4342" s="665" t="s">
        <v>17788</v>
      </c>
      <c r="E4342" s="663" t="s">
        <v>145</v>
      </c>
      <c r="F4342" s="401"/>
      <c r="G4342" s="401"/>
    </row>
    <row r="4343" spans="1:7" ht="15">
      <c r="A4343" s="664">
        <v>96874</v>
      </c>
      <c r="B4343" s="663" t="s">
        <v>3530</v>
      </c>
      <c r="C4343" s="663" t="s">
        <v>58</v>
      </c>
      <c r="D4343" s="665" t="s">
        <v>20770</v>
      </c>
      <c r="E4343" s="663" t="s">
        <v>145</v>
      </c>
      <c r="F4343" s="401"/>
      <c r="G4343" s="401"/>
    </row>
    <row r="4344" spans="1:7" ht="15">
      <c r="A4344" s="664">
        <v>96875</v>
      </c>
      <c r="B4344" s="663" t="s">
        <v>3531</v>
      </c>
      <c r="C4344" s="663" t="s">
        <v>58</v>
      </c>
      <c r="D4344" s="665" t="s">
        <v>20771</v>
      </c>
      <c r="E4344" s="663" t="s">
        <v>145</v>
      </c>
      <c r="F4344" s="401"/>
      <c r="G4344" s="401"/>
    </row>
    <row r="4345" spans="1:7" ht="15">
      <c r="A4345" s="664">
        <v>96876</v>
      </c>
      <c r="B4345" s="663" t="s">
        <v>3532</v>
      </c>
      <c r="C4345" s="663" t="s">
        <v>58</v>
      </c>
      <c r="D4345" s="665" t="s">
        <v>20772</v>
      </c>
      <c r="E4345" s="663" t="s">
        <v>145</v>
      </c>
      <c r="F4345" s="401"/>
      <c r="G4345" s="401"/>
    </row>
    <row r="4346" spans="1:7" ht="15">
      <c r="A4346" s="664">
        <v>96877</v>
      </c>
      <c r="B4346" s="663" t="s">
        <v>3533</v>
      </c>
      <c r="C4346" s="663" t="s">
        <v>58</v>
      </c>
      <c r="D4346" s="665" t="s">
        <v>20773</v>
      </c>
      <c r="E4346" s="663" t="s">
        <v>145</v>
      </c>
      <c r="F4346" s="401"/>
      <c r="G4346" s="401"/>
    </row>
    <row r="4347" spans="1:7" ht="15">
      <c r="A4347" s="664">
        <v>96878</v>
      </c>
      <c r="B4347" s="663" t="s">
        <v>3534</v>
      </c>
      <c r="C4347" s="663" t="s">
        <v>58</v>
      </c>
      <c r="D4347" s="665" t="s">
        <v>20774</v>
      </c>
      <c r="E4347" s="663" t="s">
        <v>145</v>
      </c>
      <c r="F4347" s="401"/>
      <c r="G4347" s="401"/>
    </row>
    <row r="4348" spans="1:7" ht="15">
      <c r="A4348" s="664">
        <v>96879</v>
      </c>
      <c r="B4348" s="663" t="s">
        <v>3535</v>
      </c>
      <c r="C4348" s="663" t="s">
        <v>58</v>
      </c>
      <c r="D4348" s="665" t="s">
        <v>20775</v>
      </c>
      <c r="E4348" s="663" t="s">
        <v>145</v>
      </c>
      <c r="F4348" s="401"/>
      <c r="G4348" s="401"/>
    </row>
    <row r="4349" spans="1:7" ht="15">
      <c r="A4349" s="664">
        <v>96880</v>
      </c>
      <c r="B4349" s="663" t="s">
        <v>3536</v>
      </c>
      <c r="C4349" s="663" t="s">
        <v>58</v>
      </c>
      <c r="D4349" s="665" t="s">
        <v>20776</v>
      </c>
      <c r="E4349" s="663" t="s">
        <v>145</v>
      </c>
      <c r="F4349" s="401"/>
      <c r="G4349" s="401"/>
    </row>
    <row r="4350" spans="1:7" ht="15">
      <c r="A4350" s="664">
        <v>96881</v>
      </c>
      <c r="B4350" s="663" t="s">
        <v>3537</v>
      </c>
      <c r="C4350" s="663" t="s">
        <v>58</v>
      </c>
      <c r="D4350" s="665" t="s">
        <v>20777</v>
      </c>
      <c r="E4350" s="663" t="s">
        <v>145</v>
      </c>
      <c r="F4350" s="401"/>
      <c r="G4350" s="401"/>
    </row>
    <row r="4351" spans="1:7" ht="15">
      <c r="A4351" s="664">
        <v>97425</v>
      </c>
      <c r="B4351" s="663" t="s">
        <v>8700</v>
      </c>
      <c r="C4351" s="663" t="s">
        <v>58</v>
      </c>
      <c r="D4351" s="665" t="s">
        <v>15082</v>
      </c>
      <c r="E4351" s="663" t="s">
        <v>145</v>
      </c>
      <c r="F4351" s="401"/>
      <c r="G4351" s="401"/>
    </row>
    <row r="4352" spans="1:7" ht="15">
      <c r="A4352" s="664">
        <v>97426</v>
      </c>
      <c r="B4352" s="663" t="s">
        <v>8701</v>
      </c>
      <c r="C4352" s="663" t="s">
        <v>58</v>
      </c>
      <c r="D4352" s="665" t="s">
        <v>17995</v>
      </c>
      <c r="E4352" s="663" t="s">
        <v>145</v>
      </c>
      <c r="F4352" s="401"/>
      <c r="G4352" s="401"/>
    </row>
    <row r="4353" spans="1:7" ht="15">
      <c r="A4353" s="664">
        <v>97427</v>
      </c>
      <c r="B4353" s="663" t="s">
        <v>8702</v>
      </c>
      <c r="C4353" s="663" t="s">
        <v>58</v>
      </c>
      <c r="D4353" s="665" t="s">
        <v>20778</v>
      </c>
      <c r="E4353" s="663" t="s">
        <v>145</v>
      </c>
      <c r="F4353" s="401"/>
      <c r="G4353" s="401"/>
    </row>
    <row r="4354" spans="1:7" ht="15">
      <c r="A4354" s="664">
        <v>97428</v>
      </c>
      <c r="B4354" s="663" t="s">
        <v>8703</v>
      </c>
      <c r="C4354" s="663" t="s">
        <v>58</v>
      </c>
      <c r="D4354" s="665" t="s">
        <v>15308</v>
      </c>
      <c r="E4354" s="663" t="s">
        <v>145</v>
      </c>
      <c r="F4354" s="401"/>
      <c r="G4354" s="401"/>
    </row>
    <row r="4355" spans="1:7" ht="15">
      <c r="A4355" s="664">
        <v>97429</v>
      </c>
      <c r="B4355" s="663" t="s">
        <v>8704</v>
      </c>
      <c r="C4355" s="663" t="s">
        <v>58</v>
      </c>
      <c r="D4355" s="665" t="s">
        <v>9080</v>
      </c>
      <c r="E4355" s="663" t="s">
        <v>145</v>
      </c>
      <c r="F4355" s="401"/>
      <c r="G4355" s="401"/>
    </row>
    <row r="4356" spans="1:7" ht="15">
      <c r="A4356" s="664">
        <v>97430</v>
      </c>
      <c r="B4356" s="663" t="s">
        <v>11420</v>
      </c>
      <c r="C4356" s="663" t="s">
        <v>58</v>
      </c>
      <c r="D4356" s="665" t="s">
        <v>20779</v>
      </c>
      <c r="E4356" s="663" t="s">
        <v>145</v>
      </c>
      <c r="F4356" s="401"/>
      <c r="G4356" s="401"/>
    </row>
    <row r="4357" spans="1:7" ht="15">
      <c r="A4357" s="664">
        <v>97431</v>
      </c>
      <c r="B4357" s="663" t="s">
        <v>11421</v>
      </c>
      <c r="C4357" s="663" t="s">
        <v>58</v>
      </c>
      <c r="D4357" s="665" t="s">
        <v>12954</v>
      </c>
      <c r="E4357" s="663" t="s">
        <v>145</v>
      </c>
      <c r="F4357" s="401"/>
      <c r="G4357" s="401"/>
    </row>
    <row r="4358" spans="1:7" ht="15">
      <c r="A4358" s="664">
        <v>97432</v>
      </c>
      <c r="B4358" s="663" t="s">
        <v>11422</v>
      </c>
      <c r="C4358" s="663" t="s">
        <v>58</v>
      </c>
      <c r="D4358" s="665" t="s">
        <v>14898</v>
      </c>
      <c r="E4358" s="663" t="s">
        <v>145</v>
      </c>
      <c r="F4358" s="401"/>
      <c r="G4358" s="401"/>
    </row>
    <row r="4359" spans="1:7" ht="15">
      <c r="A4359" s="664">
        <v>97433</v>
      </c>
      <c r="B4359" s="663" t="s">
        <v>11423</v>
      </c>
      <c r="C4359" s="663" t="s">
        <v>58</v>
      </c>
      <c r="D4359" s="665" t="s">
        <v>20780</v>
      </c>
      <c r="E4359" s="663" t="s">
        <v>145</v>
      </c>
      <c r="F4359" s="401"/>
      <c r="G4359" s="401"/>
    </row>
    <row r="4360" spans="1:7" ht="15">
      <c r="A4360" s="664">
        <v>97434</v>
      </c>
      <c r="B4360" s="663" t="s">
        <v>11424</v>
      </c>
      <c r="C4360" s="663" t="s">
        <v>58</v>
      </c>
      <c r="D4360" s="665" t="s">
        <v>20781</v>
      </c>
      <c r="E4360" s="663" t="s">
        <v>145</v>
      </c>
      <c r="F4360" s="401"/>
      <c r="G4360" s="401"/>
    </row>
    <row r="4361" spans="1:7" ht="15">
      <c r="A4361" s="664">
        <v>97435</v>
      </c>
      <c r="B4361" s="663" t="s">
        <v>11425</v>
      </c>
      <c r="C4361" s="663" t="s">
        <v>58</v>
      </c>
      <c r="D4361" s="665" t="s">
        <v>20782</v>
      </c>
      <c r="E4361" s="663" t="s">
        <v>145</v>
      </c>
      <c r="F4361" s="401"/>
      <c r="G4361" s="401"/>
    </row>
    <row r="4362" spans="1:7" ht="15">
      <c r="A4362" s="664">
        <v>97436</v>
      </c>
      <c r="B4362" s="663" t="s">
        <v>11426</v>
      </c>
      <c r="C4362" s="663" t="s">
        <v>58</v>
      </c>
      <c r="D4362" s="665" t="s">
        <v>20783</v>
      </c>
      <c r="E4362" s="663" t="s">
        <v>145</v>
      </c>
      <c r="F4362" s="401"/>
      <c r="G4362" s="401"/>
    </row>
    <row r="4363" spans="1:7" ht="15">
      <c r="A4363" s="664">
        <v>97437</v>
      </c>
      <c r="B4363" s="663" t="s">
        <v>11427</v>
      </c>
      <c r="C4363" s="663" t="s">
        <v>58</v>
      </c>
      <c r="D4363" s="665" t="s">
        <v>20784</v>
      </c>
      <c r="E4363" s="663" t="s">
        <v>145</v>
      </c>
      <c r="F4363" s="401"/>
      <c r="G4363" s="401"/>
    </row>
    <row r="4364" spans="1:7" ht="15">
      <c r="A4364" s="664">
        <v>97438</v>
      </c>
      <c r="B4364" s="663" t="s">
        <v>11428</v>
      </c>
      <c r="C4364" s="663" t="s">
        <v>58</v>
      </c>
      <c r="D4364" s="665" t="s">
        <v>15938</v>
      </c>
      <c r="E4364" s="663" t="s">
        <v>145</v>
      </c>
      <c r="F4364" s="401"/>
      <c r="G4364" s="401"/>
    </row>
    <row r="4365" spans="1:7" ht="15">
      <c r="A4365" s="664">
        <v>97439</v>
      </c>
      <c r="B4365" s="663" t="s">
        <v>11429</v>
      </c>
      <c r="C4365" s="663" t="s">
        <v>58</v>
      </c>
      <c r="D4365" s="665" t="s">
        <v>20785</v>
      </c>
      <c r="E4365" s="663" t="s">
        <v>145</v>
      </c>
      <c r="F4365" s="401"/>
      <c r="G4365" s="401"/>
    </row>
    <row r="4366" spans="1:7" ht="15">
      <c r="A4366" s="664">
        <v>97440</v>
      </c>
      <c r="B4366" s="663" t="s">
        <v>11430</v>
      </c>
      <c r="C4366" s="663" t="s">
        <v>58</v>
      </c>
      <c r="D4366" s="665" t="s">
        <v>20786</v>
      </c>
      <c r="E4366" s="663" t="s">
        <v>145</v>
      </c>
      <c r="F4366" s="401"/>
      <c r="G4366" s="401"/>
    </row>
    <row r="4367" spans="1:7" ht="15">
      <c r="A4367" s="664">
        <v>97442</v>
      </c>
      <c r="B4367" s="663" t="s">
        <v>11431</v>
      </c>
      <c r="C4367" s="663" t="s">
        <v>58</v>
      </c>
      <c r="D4367" s="665" t="s">
        <v>20787</v>
      </c>
      <c r="E4367" s="663" t="s">
        <v>145</v>
      </c>
      <c r="F4367" s="401"/>
      <c r="G4367" s="401"/>
    </row>
    <row r="4368" spans="1:7" ht="15">
      <c r="A4368" s="664">
        <v>97443</v>
      </c>
      <c r="B4368" s="663" t="s">
        <v>11432</v>
      </c>
      <c r="C4368" s="663" t="s">
        <v>58</v>
      </c>
      <c r="D4368" s="665" t="s">
        <v>20788</v>
      </c>
      <c r="E4368" s="663" t="s">
        <v>145</v>
      </c>
      <c r="F4368" s="401"/>
      <c r="G4368" s="401"/>
    </row>
    <row r="4369" spans="1:7" ht="15">
      <c r="A4369" s="664">
        <v>97444</v>
      </c>
      <c r="B4369" s="663" t="s">
        <v>11433</v>
      </c>
      <c r="C4369" s="663" t="s">
        <v>58</v>
      </c>
      <c r="D4369" s="665" t="s">
        <v>20789</v>
      </c>
      <c r="E4369" s="663" t="s">
        <v>145</v>
      </c>
      <c r="F4369" s="401"/>
      <c r="G4369" s="401"/>
    </row>
    <row r="4370" spans="1:7" ht="15">
      <c r="A4370" s="664">
        <v>97446</v>
      </c>
      <c r="B4370" s="663" t="s">
        <v>11434</v>
      </c>
      <c r="C4370" s="663" t="s">
        <v>58</v>
      </c>
      <c r="D4370" s="665" t="s">
        <v>20790</v>
      </c>
      <c r="E4370" s="663" t="s">
        <v>145</v>
      </c>
      <c r="F4370" s="401"/>
      <c r="G4370" s="401"/>
    </row>
    <row r="4371" spans="1:7" ht="15">
      <c r="A4371" s="664">
        <v>97447</v>
      </c>
      <c r="B4371" s="663" t="s">
        <v>11435</v>
      </c>
      <c r="C4371" s="663" t="s">
        <v>58</v>
      </c>
      <c r="D4371" s="665" t="s">
        <v>20790</v>
      </c>
      <c r="E4371" s="663" t="s">
        <v>145</v>
      </c>
      <c r="F4371" s="401"/>
      <c r="G4371" s="401"/>
    </row>
    <row r="4372" spans="1:7" ht="15">
      <c r="A4372" s="664">
        <v>97449</v>
      </c>
      <c r="B4372" s="663" t="s">
        <v>11436</v>
      </c>
      <c r="C4372" s="663" t="s">
        <v>58</v>
      </c>
      <c r="D4372" s="665" t="s">
        <v>20791</v>
      </c>
      <c r="E4372" s="663" t="s">
        <v>145</v>
      </c>
      <c r="F4372" s="401"/>
      <c r="G4372" s="401"/>
    </row>
    <row r="4373" spans="1:7" ht="15">
      <c r="A4373" s="664">
        <v>97450</v>
      </c>
      <c r="B4373" s="663" t="s">
        <v>11437</v>
      </c>
      <c r="C4373" s="663" t="s">
        <v>58</v>
      </c>
      <c r="D4373" s="665" t="s">
        <v>20792</v>
      </c>
      <c r="E4373" s="663" t="s">
        <v>145</v>
      </c>
      <c r="F4373" s="401"/>
      <c r="G4373" s="401"/>
    </row>
    <row r="4374" spans="1:7" ht="15">
      <c r="A4374" s="664">
        <v>97452</v>
      </c>
      <c r="B4374" s="663" t="s">
        <v>11438</v>
      </c>
      <c r="C4374" s="663" t="s">
        <v>58</v>
      </c>
      <c r="D4374" s="665" t="s">
        <v>20397</v>
      </c>
      <c r="E4374" s="663" t="s">
        <v>145</v>
      </c>
      <c r="F4374" s="401"/>
      <c r="G4374" s="401"/>
    </row>
    <row r="4375" spans="1:7" ht="15">
      <c r="A4375" s="664">
        <v>97453</v>
      </c>
      <c r="B4375" s="663" t="s">
        <v>11439</v>
      </c>
      <c r="C4375" s="663" t="s">
        <v>58</v>
      </c>
      <c r="D4375" s="665" t="s">
        <v>20793</v>
      </c>
      <c r="E4375" s="663" t="s">
        <v>145</v>
      </c>
      <c r="F4375" s="401"/>
      <c r="G4375" s="401"/>
    </row>
    <row r="4376" spans="1:7" ht="15">
      <c r="A4376" s="664">
        <v>97454</v>
      </c>
      <c r="B4376" s="663" t="s">
        <v>11440</v>
      </c>
      <c r="C4376" s="663" t="s">
        <v>58</v>
      </c>
      <c r="D4376" s="665" t="s">
        <v>20794</v>
      </c>
      <c r="E4376" s="663" t="s">
        <v>145</v>
      </c>
      <c r="F4376" s="401"/>
      <c r="G4376" s="401"/>
    </row>
    <row r="4377" spans="1:7" ht="15">
      <c r="A4377" s="664">
        <v>97455</v>
      </c>
      <c r="B4377" s="663" t="s">
        <v>11441</v>
      </c>
      <c r="C4377" s="663" t="s">
        <v>58</v>
      </c>
      <c r="D4377" s="665" t="s">
        <v>20795</v>
      </c>
      <c r="E4377" s="663" t="s">
        <v>145</v>
      </c>
      <c r="F4377" s="401"/>
      <c r="G4377" s="401"/>
    </row>
    <row r="4378" spans="1:7" ht="15">
      <c r="A4378" s="664">
        <v>97456</v>
      </c>
      <c r="B4378" s="663" t="s">
        <v>11442</v>
      </c>
      <c r="C4378" s="663" t="s">
        <v>58</v>
      </c>
      <c r="D4378" s="665" t="s">
        <v>20796</v>
      </c>
      <c r="E4378" s="663" t="s">
        <v>145</v>
      </c>
      <c r="F4378" s="401"/>
      <c r="G4378" s="401"/>
    </row>
    <row r="4379" spans="1:7" ht="15">
      <c r="A4379" s="664">
        <v>97457</v>
      </c>
      <c r="B4379" s="663" t="s">
        <v>11443</v>
      </c>
      <c r="C4379" s="663" t="s">
        <v>58</v>
      </c>
      <c r="D4379" s="665" t="s">
        <v>20797</v>
      </c>
      <c r="E4379" s="663" t="s">
        <v>145</v>
      </c>
      <c r="F4379" s="401"/>
      <c r="G4379" s="401"/>
    </row>
    <row r="4380" spans="1:7" ht="15">
      <c r="A4380" s="664">
        <v>97458</v>
      </c>
      <c r="B4380" s="663" t="s">
        <v>11444</v>
      </c>
      <c r="C4380" s="663" t="s">
        <v>58</v>
      </c>
      <c r="D4380" s="665" t="s">
        <v>20798</v>
      </c>
      <c r="E4380" s="663" t="s">
        <v>145</v>
      </c>
      <c r="F4380" s="401"/>
      <c r="G4380" s="401"/>
    </row>
    <row r="4381" spans="1:7" ht="15">
      <c r="A4381" s="664">
        <v>97459</v>
      </c>
      <c r="B4381" s="663" t="s">
        <v>11445</v>
      </c>
      <c r="C4381" s="663" t="s">
        <v>58</v>
      </c>
      <c r="D4381" s="665" t="s">
        <v>20799</v>
      </c>
      <c r="E4381" s="663" t="s">
        <v>145</v>
      </c>
      <c r="F4381" s="401"/>
      <c r="G4381" s="401"/>
    </row>
    <row r="4382" spans="1:7" ht="15">
      <c r="A4382" s="664">
        <v>97460</v>
      </c>
      <c r="B4382" s="663" t="s">
        <v>11446</v>
      </c>
      <c r="C4382" s="663" t="s">
        <v>58</v>
      </c>
      <c r="D4382" s="665" t="s">
        <v>20800</v>
      </c>
      <c r="E4382" s="663" t="s">
        <v>145</v>
      </c>
      <c r="F4382" s="401"/>
      <c r="G4382" s="401"/>
    </row>
    <row r="4383" spans="1:7" ht="15">
      <c r="A4383" s="664">
        <v>97461</v>
      </c>
      <c r="B4383" s="663" t="s">
        <v>11447</v>
      </c>
      <c r="C4383" s="663" t="s">
        <v>58</v>
      </c>
      <c r="D4383" s="665" t="s">
        <v>8855</v>
      </c>
      <c r="E4383" s="663" t="s">
        <v>145</v>
      </c>
      <c r="F4383" s="401"/>
      <c r="G4383" s="401"/>
    </row>
    <row r="4384" spans="1:7" ht="15">
      <c r="A4384" s="664">
        <v>97462</v>
      </c>
      <c r="B4384" s="663" t="s">
        <v>11448</v>
      </c>
      <c r="C4384" s="663" t="s">
        <v>58</v>
      </c>
      <c r="D4384" s="665" t="s">
        <v>20484</v>
      </c>
      <c r="E4384" s="663" t="s">
        <v>145</v>
      </c>
      <c r="F4384" s="401"/>
      <c r="G4384" s="401"/>
    </row>
    <row r="4385" spans="1:7" ht="15">
      <c r="A4385" s="664">
        <v>97464</v>
      </c>
      <c r="B4385" s="663" t="s">
        <v>11449</v>
      </c>
      <c r="C4385" s="663" t="s">
        <v>58</v>
      </c>
      <c r="D4385" s="665" t="s">
        <v>20801</v>
      </c>
      <c r="E4385" s="663" t="s">
        <v>145</v>
      </c>
      <c r="F4385" s="401"/>
      <c r="G4385" s="401"/>
    </row>
    <row r="4386" spans="1:7" ht="15">
      <c r="A4386" s="664">
        <v>97465</v>
      </c>
      <c r="B4386" s="663" t="s">
        <v>11450</v>
      </c>
      <c r="C4386" s="663" t="s">
        <v>58</v>
      </c>
      <c r="D4386" s="665" t="s">
        <v>14916</v>
      </c>
      <c r="E4386" s="663" t="s">
        <v>145</v>
      </c>
      <c r="F4386" s="401"/>
      <c r="G4386" s="401"/>
    </row>
    <row r="4387" spans="1:7" ht="15">
      <c r="A4387" s="664">
        <v>97467</v>
      </c>
      <c r="B4387" s="663" t="s">
        <v>11451</v>
      </c>
      <c r="C4387" s="663" t="s">
        <v>58</v>
      </c>
      <c r="D4387" s="665" t="s">
        <v>20802</v>
      </c>
      <c r="E4387" s="663" t="s">
        <v>145</v>
      </c>
      <c r="F4387" s="401"/>
      <c r="G4387" s="401"/>
    </row>
    <row r="4388" spans="1:7" ht="15">
      <c r="A4388" s="664">
        <v>97468</v>
      </c>
      <c r="B4388" s="663" t="s">
        <v>11452</v>
      </c>
      <c r="C4388" s="663" t="s">
        <v>58</v>
      </c>
      <c r="D4388" s="665" t="s">
        <v>20803</v>
      </c>
      <c r="E4388" s="663" t="s">
        <v>145</v>
      </c>
      <c r="F4388" s="401"/>
      <c r="G4388" s="401"/>
    </row>
    <row r="4389" spans="1:7" ht="15">
      <c r="A4389" s="664">
        <v>97470</v>
      </c>
      <c r="B4389" s="663" t="s">
        <v>11453</v>
      </c>
      <c r="C4389" s="663" t="s">
        <v>58</v>
      </c>
      <c r="D4389" s="665" t="s">
        <v>18452</v>
      </c>
      <c r="E4389" s="663" t="s">
        <v>145</v>
      </c>
      <c r="F4389" s="401"/>
      <c r="G4389" s="401"/>
    </row>
    <row r="4390" spans="1:7" ht="15">
      <c r="A4390" s="664">
        <v>97471</v>
      </c>
      <c r="B4390" s="663" t="s">
        <v>11454</v>
      </c>
      <c r="C4390" s="663" t="s">
        <v>58</v>
      </c>
      <c r="D4390" s="665" t="s">
        <v>20804</v>
      </c>
      <c r="E4390" s="663" t="s">
        <v>145</v>
      </c>
      <c r="F4390" s="401"/>
      <c r="G4390" s="401"/>
    </row>
    <row r="4391" spans="1:7" ht="15">
      <c r="A4391" s="664">
        <v>97474</v>
      </c>
      <c r="B4391" s="663" t="s">
        <v>11455</v>
      </c>
      <c r="C4391" s="663" t="s">
        <v>58</v>
      </c>
      <c r="D4391" s="665" t="s">
        <v>20805</v>
      </c>
      <c r="E4391" s="663" t="s">
        <v>145</v>
      </c>
      <c r="F4391" s="401"/>
      <c r="G4391" s="401"/>
    </row>
    <row r="4392" spans="1:7" ht="15">
      <c r="A4392" s="664">
        <v>97475</v>
      </c>
      <c r="B4392" s="663" t="s">
        <v>11456</v>
      </c>
      <c r="C4392" s="663" t="s">
        <v>58</v>
      </c>
      <c r="D4392" s="665" t="s">
        <v>20806</v>
      </c>
      <c r="E4392" s="663" t="s">
        <v>145</v>
      </c>
      <c r="F4392" s="401"/>
      <c r="G4392" s="401"/>
    </row>
    <row r="4393" spans="1:7" ht="15">
      <c r="A4393" s="664">
        <v>97477</v>
      </c>
      <c r="B4393" s="663" t="s">
        <v>11457</v>
      </c>
      <c r="C4393" s="663" t="s">
        <v>58</v>
      </c>
      <c r="D4393" s="665" t="s">
        <v>20524</v>
      </c>
      <c r="E4393" s="663" t="s">
        <v>145</v>
      </c>
      <c r="F4393" s="401"/>
      <c r="G4393" s="401"/>
    </row>
    <row r="4394" spans="1:7" ht="15">
      <c r="A4394" s="664">
        <v>97478</v>
      </c>
      <c r="B4394" s="663" t="s">
        <v>11458</v>
      </c>
      <c r="C4394" s="663" t="s">
        <v>58</v>
      </c>
      <c r="D4394" s="665" t="s">
        <v>20807</v>
      </c>
      <c r="E4394" s="663" t="s">
        <v>145</v>
      </c>
      <c r="F4394" s="401"/>
      <c r="G4394" s="401"/>
    </row>
    <row r="4395" spans="1:7" ht="15">
      <c r="A4395" s="664">
        <v>97479</v>
      </c>
      <c r="B4395" s="663" t="s">
        <v>11459</v>
      </c>
      <c r="C4395" s="663" t="s">
        <v>58</v>
      </c>
      <c r="D4395" s="665" t="s">
        <v>20808</v>
      </c>
      <c r="E4395" s="663" t="s">
        <v>145</v>
      </c>
      <c r="F4395" s="401"/>
      <c r="G4395" s="401"/>
    </row>
    <row r="4396" spans="1:7" ht="15">
      <c r="A4396" s="664">
        <v>97480</v>
      </c>
      <c r="B4396" s="663" t="s">
        <v>11460</v>
      </c>
      <c r="C4396" s="663" t="s">
        <v>58</v>
      </c>
      <c r="D4396" s="665" t="s">
        <v>20808</v>
      </c>
      <c r="E4396" s="663" t="s">
        <v>145</v>
      </c>
      <c r="F4396" s="401"/>
      <c r="G4396" s="401"/>
    </row>
    <row r="4397" spans="1:7" ht="15">
      <c r="A4397" s="664">
        <v>97481</v>
      </c>
      <c r="B4397" s="663" t="s">
        <v>11461</v>
      </c>
      <c r="C4397" s="663" t="s">
        <v>58</v>
      </c>
      <c r="D4397" s="665" t="s">
        <v>15209</v>
      </c>
      <c r="E4397" s="663" t="s">
        <v>145</v>
      </c>
      <c r="F4397" s="401"/>
      <c r="G4397" s="401"/>
    </row>
    <row r="4398" spans="1:7" ht="15">
      <c r="A4398" s="664">
        <v>97482</v>
      </c>
      <c r="B4398" s="663" t="s">
        <v>11462</v>
      </c>
      <c r="C4398" s="663" t="s">
        <v>58</v>
      </c>
      <c r="D4398" s="665" t="s">
        <v>15209</v>
      </c>
      <c r="E4398" s="663" t="s">
        <v>145</v>
      </c>
      <c r="F4398" s="401"/>
      <c r="G4398" s="401"/>
    </row>
    <row r="4399" spans="1:7" ht="15">
      <c r="A4399" s="664">
        <v>97483</v>
      </c>
      <c r="B4399" s="663" t="s">
        <v>11463</v>
      </c>
      <c r="C4399" s="663" t="s">
        <v>58</v>
      </c>
      <c r="D4399" s="665" t="s">
        <v>20809</v>
      </c>
      <c r="E4399" s="663" t="s">
        <v>145</v>
      </c>
      <c r="F4399" s="401"/>
      <c r="G4399" s="401"/>
    </row>
    <row r="4400" spans="1:7" ht="15">
      <c r="A4400" s="664">
        <v>97484</v>
      </c>
      <c r="B4400" s="663" t="s">
        <v>11464</v>
      </c>
      <c r="C4400" s="663" t="s">
        <v>58</v>
      </c>
      <c r="D4400" s="665" t="s">
        <v>20809</v>
      </c>
      <c r="E4400" s="663" t="s">
        <v>145</v>
      </c>
      <c r="F4400" s="401"/>
      <c r="G4400" s="401"/>
    </row>
    <row r="4401" spans="1:7" ht="15">
      <c r="A4401" s="664">
        <v>97485</v>
      </c>
      <c r="B4401" s="663" t="s">
        <v>11465</v>
      </c>
      <c r="C4401" s="663" t="s">
        <v>58</v>
      </c>
      <c r="D4401" s="665" t="s">
        <v>20810</v>
      </c>
      <c r="E4401" s="663" t="s">
        <v>145</v>
      </c>
      <c r="F4401" s="401"/>
      <c r="G4401" s="401"/>
    </row>
    <row r="4402" spans="1:7" ht="15">
      <c r="A4402" s="664">
        <v>97486</v>
      </c>
      <c r="B4402" s="663" t="s">
        <v>11466</v>
      </c>
      <c r="C4402" s="663" t="s">
        <v>58</v>
      </c>
      <c r="D4402" s="665" t="s">
        <v>20811</v>
      </c>
      <c r="E4402" s="663" t="s">
        <v>145</v>
      </c>
      <c r="F4402" s="401"/>
      <c r="G4402" s="401"/>
    </row>
    <row r="4403" spans="1:7" ht="15">
      <c r="A4403" s="664">
        <v>97487</v>
      </c>
      <c r="B4403" s="663" t="s">
        <v>11467</v>
      </c>
      <c r="C4403" s="663" t="s">
        <v>58</v>
      </c>
      <c r="D4403" s="665" t="s">
        <v>20812</v>
      </c>
      <c r="E4403" s="663" t="s">
        <v>145</v>
      </c>
      <c r="F4403" s="401"/>
      <c r="G4403" s="401"/>
    </row>
    <row r="4404" spans="1:7" ht="15">
      <c r="A4404" s="664">
        <v>97488</v>
      </c>
      <c r="B4404" s="663" t="s">
        <v>11468</v>
      </c>
      <c r="C4404" s="663" t="s">
        <v>58</v>
      </c>
      <c r="D4404" s="665" t="s">
        <v>20813</v>
      </c>
      <c r="E4404" s="663" t="s">
        <v>145</v>
      </c>
      <c r="F4404" s="401"/>
      <c r="G4404" s="401"/>
    </row>
    <row r="4405" spans="1:7" ht="15">
      <c r="A4405" s="664">
        <v>97489</v>
      </c>
      <c r="B4405" s="663" t="s">
        <v>11469</v>
      </c>
      <c r="C4405" s="663" t="s">
        <v>58</v>
      </c>
      <c r="D4405" s="665" t="s">
        <v>20814</v>
      </c>
      <c r="E4405" s="663" t="s">
        <v>145</v>
      </c>
      <c r="F4405" s="401"/>
      <c r="G4405" s="401"/>
    </row>
    <row r="4406" spans="1:7" ht="15">
      <c r="A4406" s="664">
        <v>97490</v>
      </c>
      <c r="B4406" s="663" t="s">
        <v>11470</v>
      </c>
      <c r="C4406" s="663" t="s">
        <v>58</v>
      </c>
      <c r="D4406" s="665" t="s">
        <v>20815</v>
      </c>
      <c r="E4406" s="663" t="s">
        <v>145</v>
      </c>
      <c r="F4406" s="401"/>
      <c r="G4406" s="401"/>
    </row>
    <row r="4407" spans="1:7" ht="15">
      <c r="A4407" s="664">
        <v>97491</v>
      </c>
      <c r="B4407" s="663" t="s">
        <v>11471</v>
      </c>
      <c r="C4407" s="663" t="s">
        <v>58</v>
      </c>
      <c r="D4407" s="665" t="s">
        <v>15017</v>
      </c>
      <c r="E4407" s="663" t="s">
        <v>145</v>
      </c>
      <c r="F4407" s="401"/>
      <c r="G4407" s="401"/>
    </row>
    <row r="4408" spans="1:7" ht="15">
      <c r="A4408" s="664">
        <v>97492</v>
      </c>
      <c r="B4408" s="663" t="s">
        <v>11472</v>
      </c>
      <c r="C4408" s="663" t="s">
        <v>58</v>
      </c>
      <c r="D4408" s="665" t="s">
        <v>20816</v>
      </c>
      <c r="E4408" s="663" t="s">
        <v>145</v>
      </c>
      <c r="F4408" s="401"/>
      <c r="G4408" s="401"/>
    </row>
    <row r="4409" spans="1:7" ht="15">
      <c r="A4409" s="664">
        <v>97493</v>
      </c>
      <c r="B4409" s="663" t="s">
        <v>11473</v>
      </c>
      <c r="C4409" s="663" t="s">
        <v>58</v>
      </c>
      <c r="D4409" s="665" t="s">
        <v>14790</v>
      </c>
      <c r="E4409" s="663" t="s">
        <v>145</v>
      </c>
      <c r="F4409" s="401"/>
      <c r="G4409" s="401"/>
    </row>
    <row r="4410" spans="1:7" ht="15">
      <c r="A4410" s="664">
        <v>97494</v>
      </c>
      <c r="B4410" s="663" t="s">
        <v>11474</v>
      </c>
      <c r="C4410" s="663" t="s">
        <v>58</v>
      </c>
      <c r="D4410" s="665" t="s">
        <v>20817</v>
      </c>
      <c r="E4410" s="663" t="s">
        <v>145</v>
      </c>
      <c r="F4410" s="401"/>
      <c r="G4410" s="401"/>
    </row>
    <row r="4411" spans="1:7" ht="15">
      <c r="A4411" s="664">
        <v>97495</v>
      </c>
      <c r="B4411" s="663" t="s">
        <v>11475</v>
      </c>
      <c r="C4411" s="663" t="s">
        <v>58</v>
      </c>
      <c r="D4411" s="665" t="s">
        <v>20818</v>
      </c>
      <c r="E4411" s="663" t="s">
        <v>145</v>
      </c>
      <c r="F4411" s="401"/>
      <c r="G4411" s="401"/>
    </row>
    <row r="4412" spans="1:7" ht="15">
      <c r="A4412" s="664">
        <v>97496</v>
      </c>
      <c r="B4412" s="663" t="s">
        <v>11476</v>
      </c>
      <c r="C4412" s="663" t="s">
        <v>58</v>
      </c>
      <c r="D4412" s="665" t="s">
        <v>20819</v>
      </c>
      <c r="E4412" s="663" t="s">
        <v>145</v>
      </c>
      <c r="F4412" s="401"/>
      <c r="G4412" s="401"/>
    </row>
    <row r="4413" spans="1:7" ht="15">
      <c r="A4413" s="664">
        <v>97499</v>
      </c>
      <c r="B4413" s="663" t="s">
        <v>11477</v>
      </c>
      <c r="C4413" s="663" t="s">
        <v>58</v>
      </c>
      <c r="D4413" s="665" t="s">
        <v>12932</v>
      </c>
      <c r="E4413" s="663" t="s">
        <v>145</v>
      </c>
      <c r="F4413" s="401"/>
      <c r="G4413" s="401"/>
    </row>
    <row r="4414" spans="1:7" ht="15">
      <c r="A4414" s="664">
        <v>97500</v>
      </c>
      <c r="B4414" s="663" t="s">
        <v>11478</v>
      </c>
      <c r="C4414" s="663" t="s">
        <v>58</v>
      </c>
      <c r="D4414" s="665" t="s">
        <v>20820</v>
      </c>
      <c r="E4414" s="663" t="s">
        <v>145</v>
      </c>
      <c r="F4414" s="401"/>
      <c r="G4414" s="401"/>
    </row>
    <row r="4415" spans="1:7" ht="15">
      <c r="A4415" s="664">
        <v>97502</v>
      </c>
      <c r="B4415" s="663" t="s">
        <v>11479</v>
      </c>
      <c r="C4415" s="663" t="s">
        <v>58</v>
      </c>
      <c r="D4415" s="665" t="s">
        <v>14183</v>
      </c>
      <c r="E4415" s="663" t="s">
        <v>145</v>
      </c>
      <c r="F4415" s="401"/>
      <c r="G4415" s="401"/>
    </row>
    <row r="4416" spans="1:7" ht="15">
      <c r="A4416" s="664">
        <v>97503</v>
      </c>
      <c r="B4416" s="663" t="s">
        <v>11480</v>
      </c>
      <c r="C4416" s="663" t="s">
        <v>58</v>
      </c>
      <c r="D4416" s="665" t="s">
        <v>15160</v>
      </c>
      <c r="E4416" s="663" t="s">
        <v>145</v>
      </c>
      <c r="F4416" s="401"/>
      <c r="G4416" s="401"/>
    </row>
    <row r="4417" spans="1:7" ht="15">
      <c r="A4417" s="664">
        <v>97505</v>
      </c>
      <c r="B4417" s="663" t="s">
        <v>11481</v>
      </c>
      <c r="C4417" s="663" t="s">
        <v>58</v>
      </c>
      <c r="D4417" s="665" t="s">
        <v>20821</v>
      </c>
      <c r="E4417" s="663" t="s">
        <v>145</v>
      </c>
      <c r="F4417" s="401"/>
      <c r="G4417" s="401"/>
    </row>
    <row r="4418" spans="1:7" ht="15">
      <c r="A4418" s="664">
        <v>97506</v>
      </c>
      <c r="B4418" s="663" t="s">
        <v>11482</v>
      </c>
      <c r="C4418" s="663" t="s">
        <v>58</v>
      </c>
      <c r="D4418" s="665" t="s">
        <v>14088</v>
      </c>
      <c r="E4418" s="663" t="s">
        <v>145</v>
      </c>
      <c r="F4418" s="401"/>
      <c r="G4418" s="401"/>
    </row>
    <row r="4419" spans="1:7" ht="15">
      <c r="A4419" s="664">
        <v>97508</v>
      </c>
      <c r="B4419" s="663" t="s">
        <v>11483</v>
      </c>
      <c r="C4419" s="663" t="s">
        <v>58</v>
      </c>
      <c r="D4419" s="665" t="s">
        <v>20822</v>
      </c>
      <c r="E4419" s="663" t="s">
        <v>145</v>
      </c>
      <c r="F4419" s="401"/>
      <c r="G4419" s="401"/>
    </row>
    <row r="4420" spans="1:7" ht="15">
      <c r="A4420" s="664">
        <v>97509</v>
      </c>
      <c r="B4420" s="663" t="s">
        <v>11484</v>
      </c>
      <c r="C4420" s="663" t="s">
        <v>58</v>
      </c>
      <c r="D4420" s="665" t="s">
        <v>20823</v>
      </c>
      <c r="E4420" s="663" t="s">
        <v>145</v>
      </c>
      <c r="F4420" s="401"/>
      <c r="G4420" s="401"/>
    </row>
    <row r="4421" spans="1:7" ht="15">
      <c r="A4421" s="664">
        <v>97511</v>
      </c>
      <c r="B4421" s="663" t="s">
        <v>11485</v>
      </c>
      <c r="C4421" s="663" t="s">
        <v>58</v>
      </c>
      <c r="D4421" s="665" t="s">
        <v>20824</v>
      </c>
      <c r="E4421" s="663" t="s">
        <v>145</v>
      </c>
      <c r="F4421" s="401"/>
      <c r="G4421" s="401"/>
    </row>
    <row r="4422" spans="1:7" ht="15">
      <c r="A4422" s="664">
        <v>97512</v>
      </c>
      <c r="B4422" s="663" t="s">
        <v>11486</v>
      </c>
      <c r="C4422" s="663" t="s">
        <v>58</v>
      </c>
      <c r="D4422" s="665" t="s">
        <v>20825</v>
      </c>
      <c r="E4422" s="663" t="s">
        <v>145</v>
      </c>
      <c r="F4422" s="401"/>
      <c r="G4422" s="401"/>
    </row>
    <row r="4423" spans="1:7" ht="15">
      <c r="A4423" s="664">
        <v>97514</v>
      </c>
      <c r="B4423" s="663" t="s">
        <v>11487</v>
      </c>
      <c r="C4423" s="663" t="s">
        <v>58</v>
      </c>
      <c r="D4423" s="665" t="s">
        <v>15946</v>
      </c>
      <c r="E4423" s="663" t="s">
        <v>145</v>
      </c>
      <c r="F4423" s="401"/>
      <c r="G4423" s="401"/>
    </row>
    <row r="4424" spans="1:7" ht="15">
      <c r="A4424" s="664">
        <v>97515</v>
      </c>
      <c r="B4424" s="663" t="s">
        <v>11488</v>
      </c>
      <c r="C4424" s="663" t="s">
        <v>58</v>
      </c>
      <c r="D4424" s="665" t="s">
        <v>20826</v>
      </c>
      <c r="E4424" s="663" t="s">
        <v>145</v>
      </c>
      <c r="F4424" s="401"/>
      <c r="G4424" s="401"/>
    </row>
    <row r="4425" spans="1:7" ht="15">
      <c r="A4425" s="664">
        <v>97517</v>
      </c>
      <c r="B4425" s="663" t="s">
        <v>11489</v>
      </c>
      <c r="C4425" s="663" t="s">
        <v>58</v>
      </c>
      <c r="D4425" s="665" t="s">
        <v>20827</v>
      </c>
      <c r="E4425" s="663" t="s">
        <v>145</v>
      </c>
      <c r="F4425" s="401"/>
      <c r="G4425" s="401"/>
    </row>
    <row r="4426" spans="1:7" ht="15">
      <c r="A4426" s="664">
        <v>97518</v>
      </c>
      <c r="B4426" s="663" t="s">
        <v>11490</v>
      </c>
      <c r="C4426" s="663" t="s">
        <v>58</v>
      </c>
      <c r="D4426" s="665" t="s">
        <v>20827</v>
      </c>
      <c r="E4426" s="663" t="s">
        <v>145</v>
      </c>
      <c r="F4426" s="401"/>
      <c r="G4426" s="401"/>
    </row>
    <row r="4427" spans="1:7" ht="15">
      <c r="A4427" s="664">
        <v>97519</v>
      </c>
      <c r="B4427" s="663" t="s">
        <v>11491</v>
      </c>
      <c r="C4427" s="663" t="s">
        <v>58</v>
      </c>
      <c r="D4427" s="665" t="s">
        <v>20828</v>
      </c>
      <c r="E4427" s="663" t="s">
        <v>145</v>
      </c>
      <c r="F4427" s="401"/>
      <c r="G4427" s="401"/>
    </row>
    <row r="4428" spans="1:7" ht="15">
      <c r="A4428" s="664">
        <v>97520</v>
      </c>
      <c r="B4428" s="663" t="s">
        <v>11492</v>
      </c>
      <c r="C4428" s="663" t="s">
        <v>58</v>
      </c>
      <c r="D4428" s="665" t="s">
        <v>20828</v>
      </c>
      <c r="E4428" s="663" t="s">
        <v>145</v>
      </c>
      <c r="F4428" s="401"/>
      <c r="G4428" s="401"/>
    </row>
    <row r="4429" spans="1:7" ht="15">
      <c r="A4429" s="664">
        <v>97521</v>
      </c>
      <c r="B4429" s="663" t="s">
        <v>11493</v>
      </c>
      <c r="C4429" s="663" t="s">
        <v>58</v>
      </c>
      <c r="D4429" s="665" t="s">
        <v>20829</v>
      </c>
      <c r="E4429" s="663" t="s">
        <v>145</v>
      </c>
      <c r="F4429" s="401"/>
      <c r="G4429" s="401"/>
    </row>
    <row r="4430" spans="1:7" ht="15">
      <c r="A4430" s="664">
        <v>97522</v>
      </c>
      <c r="B4430" s="663" t="s">
        <v>11494</v>
      </c>
      <c r="C4430" s="663" t="s">
        <v>58</v>
      </c>
      <c r="D4430" s="665" t="s">
        <v>20829</v>
      </c>
      <c r="E4430" s="663" t="s">
        <v>145</v>
      </c>
      <c r="F4430" s="401"/>
      <c r="G4430" s="401"/>
    </row>
    <row r="4431" spans="1:7" ht="15">
      <c r="A4431" s="664">
        <v>97523</v>
      </c>
      <c r="B4431" s="663" t="s">
        <v>11495</v>
      </c>
      <c r="C4431" s="663" t="s">
        <v>58</v>
      </c>
      <c r="D4431" s="665" t="s">
        <v>20830</v>
      </c>
      <c r="E4431" s="663" t="s">
        <v>145</v>
      </c>
      <c r="F4431" s="401"/>
      <c r="G4431" s="401"/>
    </row>
    <row r="4432" spans="1:7" ht="15">
      <c r="A4432" s="664">
        <v>97524</v>
      </c>
      <c r="B4432" s="663" t="s">
        <v>11496</v>
      </c>
      <c r="C4432" s="663" t="s">
        <v>58</v>
      </c>
      <c r="D4432" s="665" t="s">
        <v>20831</v>
      </c>
      <c r="E4432" s="663" t="s">
        <v>145</v>
      </c>
      <c r="F4432" s="401"/>
      <c r="G4432" s="401"/>
    </row>
    <row r="4433" spans="1:7" ht="15">
      <c r="A4433" s="664">
        <v>97525</v>
      </c>
      <c r="B4433" s="663" t="s">
        <v>11497</v>
      </c>
      <c r="C4433" s="663" t="s">
        <v>58</v>
      </c>
      <c r="D4433" s="665" t="s">
        <v>20832</v>
      </c>
      <c r="E4433" s="663" t="s">
        <v>145</v>
      </c>
      <c r="F4433" s="401"/>
      <c r="G4433" s="401"/>
    </row>
    <row r="4434" spans="1:7" ht="15">
      <c r="A4434" s="664">
        <v>97526</v>
      </c>
      <c r="B4434" s="663" t="s">
        <v>11498</v>
      </c>
      <c r="C4434" s="663" t="s">
        <v>58</v>
      </c>
      <c r="D4434" s="665" t="s">
        <v>20833</v>
      </c>
      <c r="E4434" s="663" t="s">
        <v>145</v>
      </c>
      <c r="F4434" s="401"/>
      <c r="G4434" s="401"/>
    </row>
    <row r="4435" spans="1:7" ht="15">
      <c r="A4435" s="664">
        <v>97527</v>
      </c>
      <c r="B4435" s="663" t="s">
        <v>11499</v>
      </c>
      <c r="C4435" s="663" t="s">
        <v>58</v>
      </c>
      <c r="D4435" s="665" t="s">
        <v>20834</v>
      </c>
      <c r="E4435" s="663" t="s">
        <v>145</v>
      </c>
      <c r="F4435" s="401"/>
      <c r="G4435" s="401"/>
    </row>
    <row r="4436" spans="1:7" ht="15">
      <c r="A4436" s="664">
        <v>97528</v>
      </c>
      <c r="B4436" s="663" t="s">
        <v>11500</v>
      </c>
      <c r="C4436" s="663" t="s">
        <v>58</v>
      </c>
      <c r="D4436" s="665" t="s">
        <v>20835</v>
      </c>
      <c r="E4436" s="663" t="s">
        <v>145</v>
      </c>
      <c r="F4436" s="401"/>
      <c r="G4436" s="401"/>
    </row>
    <row r="4437" spans="1:7" ht="15">
      <c r="A4437" s="664">
        <v>97529</v>
      </c>
      <c r="B4437" s="663" t="s">
        <v>11501</v>
      </c>
      <c r="C4437" s="663" t="s">
        <v>58</v>
      </c>
      <c r="D4437" s="665" t="s">
        <v>20836</v>
      </c>
      <c r="E4437" s="663" t="s">
        <v>145</v>
      </c>
      <c r="F4437" s="401"/>
      <c r="G4437" s="401"/>
    </row>
    <row r="4438" spans="1:7" ht="15">
      <c r="A4438" s="664">
        <v>97530</v>
      </c>
      <c r="B4438" s="663" t="s">
        <v>11502</v>
      </c>
      <c r="C4438" s="663" t="s">
        <v>58</v>
      </c>
      <c r="D4438" s="665" t="s">
        <v>15940</v>
      </c>
      <c r="E4438" s="663" t="s">
        <v>145</v>
      </c>
      <c r="F4438" s="401"/>
      <c r="G4438" s="401"/>
    </row>
    <row r="4439" spans="1:7" ht="15">
      <c r="A4439" s="664">
        <v>97531</v>
      </c>
      <c r="B4439" s="663" t="s">
        <v>11503</v>
      </c>
      <c r="C4439" s="663" t="s">
        <v>58</v>
      </c>
      <c r="D4439" s="665" t="s">
        <v>20837</v>
      </c>
      <c r="E4439" s="663" t="s">
        <v>145</v>
      </c>
      <c r="F4439" s="401"/>
      <c r="G4439" s="401"/>
    </row>
    <row r="4440" spans="1:7" ht="15">
      <c r="A4440" s="664">
        <v>97532</v>
      </c>
      <c r="B4440" s="663" t="s">
        <v>11504</v>
      </c>
      <c r="C4440" s="663" t="s">
        <v>58</v>
      </c>
      <c r="D4440" s="665" t="s">
        <v>20838</v>
      </c>
      <c r="E4440" s="663" t="s">
        <v>145</v>
      </c>
      <c r="F4440" s="401"/>
      <c r="G4440" s="401"/>
    </row>
    <row r="4441" spans="1:7" ht="15">
      <c r="A4441" s="664">
        <v>97533</v>
      </c>
      <c r="B4441" s="663" t="s">
        <v>11505</v>
      </c>
      <c r="C4441" s="663" t="s">
        <v>58</v>
      </c>
      <c r="D4441" s="665" t="s">
        <v>20839</v>
      </c>
      <c r="E4441" s="663" t="s">
        <v>145</v>
      </c>
      <c r="F4441" s="401"/>
      <c r="G4441" s="401"/>
    </row>
    <row r="4442" spans="1:7" ht="15">
      <c r="A4442" s="664">
        <v>97534</v>
      </c>
      <c r="B4442" s="663" t="s">
        <v>11506</v>
      </c>
      <c r="C4442" s="663" t="s">
        <v>58</v>
      </c>
      <c r="D4442" s="665" t="s">
        <v>20840</v>
      </c>
      <c r="E4442" s="663" t="s">
        <v>145</v>
      </c>
      <c r="F4442" s="401"/>
      <c r="G4442" s="401"/>
    </row>
    <row r="4443" spans="1:7" ht="15">
      <c r="A4443" s="664">
        <v>97537</v>
      </c>
      <c r="B4443" s="663" t="s">
        <v>11507</v>
      </c>
      <c r="C4443" s="663" t="s">
        <v>58</v>
      </c>
      <c r="D4443" s="665" t="s">
        <v>16657</v>
      </c>
      <c r="E4443" s="663" t="s">
        <v>145</v>
      </c>
      <c r="F4443" s="401"/>
      <c r="G4443" s="401"/>
    </row>
    <row r="4444" spans="1:7" ht="15">
      <c r="A4444" s="664">
        <v>97540</v>
      </c>
      <c r="B4444" s="663" t="s">
        <v>11508</v>
      </c>
      <c r="C4444" s="663" t="s">
        <v>58</v>
      </c>
      <c r="D4444" s="665" t="s">
        <v>12343</v>
      </c>
      <c r="E4444" s="663" t="s">
        <v>145</v>
      </c>
      <c r="F4444" s="401"/>
      <c r="G4444" s="401"/>
    </row>
    <row r="4445" spans="1:7" ht="15">
      <c r="A4445" s="664">
        <v>97541</v>
      </c>
      <c r="B4445" s="663" t="s">
        <v>11509</v>
      </c>
      <c r="C4445" s="663" t="s">
        <v>58</v>
      </c>
      <c r="D4445" s="665" t="s">
        <v>15128</v>
      </c>
      <c r="E4445" s="663" t="s">
        <v>145</v>
      </c>
      <c r="F4445" s="401"/>
      <c r="G4445" s="401"/>
    </row>
    <row r="4446" spans="1:7" ht="15">
      <c r="A4446" s="664">
        <v>97543</v>
      </c>
      <c r="B4446" s="663" t="s">
        <v>11510</v>
      </c>
      <c r="C4446" s="663" t="s">
        <v>58</v>
      </c>
      <c r="D4446" s="665" t="s">
        <v>20841</v>
      </c>
      <c r="E4446" s="663" t="s">
        <v>145</v>
      </c>
      <c r="F4446" s="401"/>
      <c r="G4446" s="401"/>
    </row>
    <row r="4447" spans="1:7" ht="15">
      <c r="A4447" s="664">
        <v>97544</v>
      </c>
      <c r="B4447" s="663" t="s">
        <v>11511</v>
      </c>
      <c r="C4447" s="663" t="s">
        <v>58</v>
      </c>
      <c r="D4447" s="665" t="s">
        <v>13305</v>
      </c>
      <c r="E4447" s="663" t="s">
        <v>145</v>
      </c>
      <c r="F4447" s="401"/>
      <c r="G4447" s="401"/>
    </row>
    <row r="4448" spans="1:7" ht="15">
      <c r="A4448" s="664">
        <v>97546</v>
      </c>
      <c r="B4448" s="663" t="s">
        <v>11512</v>
      </c>
      <c r="C4448" s="663" t="s">
        <v>58</v>
      </c>
      <c r="D4448" s="665" t="s">
        <v>15043</v>
      </c>
      <c r="E4448" s="663" t="s">
        <v>145</v>
      </c>
      <c r="F4448" s="401"/>
      <c r="G4448" s="401"/>
    </row>
    <row r="4449" spans="1:7" ht="15">
      <c r="A4449" s="664">
        <v>97547</v>
      </c>
      <c r="B4449" s="663" t="s">
        <v>11513</v>
      </c>
      <c r="C4449" s="663" t="s">
        <v>58</v>
      </c>
      <c r="D4449" s="665" t="s">
        <v>15043</v>
      </c>
      <c r="E4449" s="663" t="s">
        <v>145</v>
      </c>
      <c r="F4449" s="401"/>
      <c r="G4449" s="401"/>
    </row>
    <row r="4450" spans="1:7" ht="15">
      <c r="A4450" s="664">
        <v>97548</v>
      </c>
      <c r="B4450" s="663" t="s">
        <v>11514</v>
      </c>
      <c r="C4450" s="663" t="s">
        <v>58</v>
      </c>
      <c r="D4450" s="665" t="s">
        <v>15100</v>
      </c>
      <c r="E4450" s="663" t="s">
        <v>145</v>
      </c>
      <c r="F4450" s="401"/>
      <c r="G4450" s="401"/>
    </row>
    <row r="4451" spans="1:7" ht="15">
      <c r="A4451" s="664">
        <v>97549</v>
      </c>
      <c r="B4451" s="663" t="s">
        <v>11515</v>
      </c>
      <c r="C4451" s="663" t="s">
        <v>58</v>
      </c>
      <c r="D4451" s="665" t="s">
        <v>15100</v>
      </c>
      <c r="E4451" s="663" t="s">
        <v>145</v>
      </c>
      <c r="F4451" s="401"/>
      <c r="G4451" s="401"/>
    </row>
    <row r="4452" spans="1:7" ht="15">
      <c r="A4452" s="664">
        <v>97550</v>
      </c>
      <c r="B4452" s="663" t="s">
        <v>11516</v>
      </c>
      <c r="C4452" s="663" t="s">
        <v>58</v>
      </c>
      <c r="D4452" s="665" t="s">
        <v>20842</v>
      </c>
      <c r="E4452" s="663" t="s">
        <v>145</v>
      </c>
      <c r="F4452" s="401"/>
      <c r="G4452" s="401"/>
    </row>
    <row r="4453" spans="1:7" ht="15">
      <c r="A4453" s="664">
        <v>97551</v>
      </c>
      <c r="B4453" s="663" t="s">
        <v>11517</v>
      </c>
      <c r="C4453" s="663" t="s">
        <v>58</v>
      </c>
      <c r="D4453" s="665" t="s">
        <v>20842</v>
      </c>
      <c r="E4453" s="663" t="s">
        <v>145</v>
      </c>
      <c r="F4453" s="401"/>
      <c r="G4453" s="401"/>
    </row>
    <row r="4454" spans="1:7" ht="15">
      <c r="A4454" s="664">
        <v>97552</v>
      </c>
      <c r="B4454" s="663" t="s">
        <v>11518</v>
      </c>
      <c r="C4454" s="663" t="s">
        <v>58</v>
      </c>
      <c r="D4454" s="665" t="s">
        <v>14941</v>
      </c>
      <c r="E4454" s="663" t="s">
        <v>145</v>
      </c>
      <c r="F4454" s="401"/>
      <c r="G4454" s="401"/>
    </row>
    <row r="4455" spans="1:7" ht="15">
      <c r="A4455" s="664">
        <v>97553</v>
      </c>
      <c r="B4455" s="663" t="s">
        <v>11519</v>
      </c>
      <c r="C4455" s="663" t="s">
        <v>58</v>
      </c>
      <c r="D4455" s="665" t="s">
        <v>20843</v>
      </c>
      <c r="E4455" s="663" t="s">
        <v>145</v>
      </c>
      <c r="F4455" s="401"/>
      <c r="G4455" s="401"/>
    </row>
    <row r="4456" spans="1:7" ht="15">
      <c r="A4456" s="664">
        <v>97554</v>
      </c>
      <c r="B4456" s="663" t="s">
        <v>11520</v>
      </c>
      <c r="C4456" s="663" t="s">
        <v>58</v>
      </c>
      <c r="D4456" s="665" t="s">
        <v>15203</v>
      </c>
      <c r="E4456" s="663" t="s">
        <v>145</v>
      </c>
      <c r="F4456" s="401"/>
      <c r="G4456" s="401"/>
    </row>
    <row r="4457" spans="1:7" ht="15">
      <c r="A4457" s="664">
        <v>98602</v>
      </c>
      <c r="B4457" s="663" t="s">
        <v>8705</v>
      </c>
      <c r="C4457" s="663" t="s">
        <v>58</v>
      </c>
      <c r="D4457" s="665" t="s">
        <v>12385</v>
      </c>
      <c r="E4457" s="663" t="s">
        <v>145</v>
      </c>
      <c r="F4457" s="401"/>
      <c r="G4457" s="401"/>
    </row>
    <row r="4458" spans="1:7" ht="15">
      <c r="A4458" s="664">
        <v>88503</v>
      </c>
      <c r="B4458" s="663" t="s">
        <v>2259</v>
      </c>
      <c r="C4458" s="663" t="s">
        <v>58</v>
      </c>
      <c r="D4458" s="665" t="s">
        <v>20844</v>
      </c>
      <c r="E4458" s="663" t="s">
        <v>145</v>
      </c>
      <c r="F4458" s="401"/>
      <c r="G4458" s="401"/>
    </row>
    <row r="4459" spans="1:7" ht="15">
      <c r="A4459" s="664">
        <v>88504</v>
      </c>
      <c r="B4459" s="663" t="s">
        <v>2260</v>
      </c>
      <c r="C4459" s="663" t="s">
        <v>58</v>
      </c>
      <c r="D4459" s="665" t="s">
        <v>20845</v>
      </c>
      <c r="E4459" s="663" t="s">
        <v>145</v>
      </c>
      <c r="F4459" s="401"/>
      <c r="G4459" s="401"/>
    </row>
    <row r="4460" spans="1:7" ht="15">
      <c r="A4460" s="664">
        <v>97895</v>
      </c>
      <c r="B4460" s="663" t="s">
        <v>15215</v>
      </c>
      <c r="C4460" s="663" t="s">
        <v>58</v>
      </c>
      <c r="D4460" s="665" t="s">
        <v>20846</v>
      </c>
      <c r="E4460" s="663" t="s">
        <v>145</v>
      </c>
      <c r="F4460" s="401"/>
      <c r="G4460" s="401"/>
    </row>
    <row r="4461" spans="1:7" ht="15">
      <c r="A4461" s="664">
        <v>97896</v>
      </c>
      <c r="B4461" s="663" t="s">
        <v>15216</v>
      </c>
      <c r="C4461" s="663" t="s">
        <v>58</v>
      </c>
      <c r="D4461" s="665" t="s">
        <v>20847</v>
      </c>
      <c r="E4461" s="663" t="s">
        <v>145</v>
      </c>
      <c r="F4461" s="401"/>
      <c r="G4461" s="401"/>
    </row>
    <row r="4462" spans="1:7" ht="15">
      <c r="A4462" s="664">
        <v>97897</v>
      </c>
      <c r="B4462" s="663" t="s">
        <v>15217</v>
      </c>
      <c r="C4462" s="663" t="s">
        <v>58</v>
      </c>
      <c r="D4462" s="665" t="s">
        <v>20848</v>
      </c>
      <c r="E4462" s="663" t="s">
        <v>145</v>
      </c>
      <c r="F4462" s="401"/>
      <c r="G4462" s="401"/>
    </row>
    <row r="4463" spans="1:7" ht="15">
      <c r="A4463" s="664">
        <v>97898</v>
      </c>
      <c r="B4463" s="663" t="s">
        <v>15218</v>
      </c>
      <c r="C4463" s="663" t="s">
        <v>58</v>
      </c>
      <c r="D4463" s="665" t="s">
        <v>20849</v>
      </c>
      <c r="E4463" s="663" t="s">
        <v>145</v>
      </c>
      <c r="F4463" s="401"/>
      <c r="G4463" s="401"/>
    </row>
    <row r="4464" spans="1:7" ht="15">
      <c r="A4464" s="664">
        <v>97900</v>
      </c>
      <c r="B4464" s="663" t="s">
        <v>15219</v>
      </c>
      <c r="C4464" s="663" t="s">
        <v>58</v>
      </c>
      <c r="D4464" s="665" t="s">
        <v>20850</v>
      </c>
      <c r="E4464" s="663" t="s">
        <v>145</v>
      </c>
      <c r="F4464" s="401"/>
      <c r="G4464" s="401"/>
    </row>
    <row r="4465" spans="1:7" ht="15">
      <c r="A4465" s="664">
        <v>97901</v>
      </c>
      <c r="B4465" s="663" t="s">
        <v>15220</v>
      </c>
      <c r="C4465" s="663" t="s">
        <v>58</v>
      </c>
      <c r="D4465" s="665" t="s">
        <v>20851</v>
      </c>
      <c r="E4465" s="663" t="s">
        <v>145</v>
      </c>
      <c r="F4465" s="401"/>
      <c r="G4465" s="401"/>
    </row>
    <row r="4466" spans="1:7" ht="15">
      <c r="A4466" s="664">
        <v>97902</v>
      </c>
      <c r="B4466" s="663" t="s">
        <v>15221</v>
      </c>
      <c r="C4466" s="663" t="s">
        <v>58</v>
      </c>
      <c r="D4466" s="665" t="s">
        <v>20852</v>
      </c>
      <c r="E4466" s="663" t="s">
        <v>145</v>
      </c>
      <c r="F4466" s="401"/>
      <c r="G4466" s="401"/>
    </row>
    <row r="4467" spans="1:7" ht="15">
      <c r="A4467" s="664">
        <v>97903</v>
      </c>
      <c r="B4467" s="663" t="s">
        <v>15222</v>
      </c>
      <c r="C4467" s="663" t="s">
        <v>58</v>
      </c>
      <c r="D4467" s="665" t="s">
        <v>20853</v>
      </c>
      <c r="E4467" s="663" t="s">
        <v>145</v>
      </c>
      <c r="F4467" s="401"/>
      <c r="G4467" s="401"/>
    </row>
    <row r="4468" spans="1:7" ht="15">
      <c r="A4468" s="664">
        <v>97904</v>
      </c>
      <c r="B4468" s="663" t="s">
        <v>15223</v>
      </c>
      <c r="C4468" s="663" t="s">
        <v>58</v>
      </c>
      <c r="D4468" s="665" t="s">
        <v>20854</v>
      </c>
      <c r="E4468" s="663" t="s">
        <v>145</v>
      </c>
      <c r="F4468" s="401"/>
      <c r="G4468" s="401"/>
    </row>
    <row r="4469" spans="1:7" ht="15">
      <c r="A4469" s="664">
        <v>97905</v>
      </c>
      <c r="B4469" s="663" t="s">
        <v>15224</v>
      </c>
      <c r="C4469" s="663" t="s">
        <v>58</v>
      </c>
      <c r="D4469" s="665" t="s">
        <v>20855</v>
      </c>
      <c r="E4469" s="663" t="s">
        <v>145</v>
      </c>
      <c r="F4469" s="401"/>
      <c r="G4469" s="401"/>
    </row>
    <row r="4470" spans="1:7" ht="15">
      <c r="A4470" s="664">
        <v>97906</v>
      </c>
      <c r="B4470" s="663" t="s">
        <v>15225</v>
      </c>
      <c r="C4470" s="663" t="s">
        <v>58</v>
      </c>
      <c r="D4470" s="665" t="s">
        <v>20856</v>
      </c>
      <c r="E4470" s="663" t="s">
        <v>145</v>
      </c>
      <c r="F4470" s="401"/>
      <c r="G4470" s="401"/>
    </row>
    <row r="4471" spans="1:7" ht="15">
      <c r="A4471" s="664">
        <v>97907</v>
      </c>
      <c r="B4471" s="663" t="s">
        <v>15226</v>
      </c>
      <c r="C4471" s="663" t="s">
        <v>58</v>
      </c>
      <c r="D4471" s="665" t="s">
        <v>20857</v>
      </c>
      <c r="E4471" s="663" t="s">
        <v>145</v>
      </c>
      <c r="F4471" s="401"/>
      <c r="G4471" s="401"/>
    </row>
    <row r="4472" spans="1:7" ht="15">
      <c r="A4472" s="664">
        <v>97908</v>
      </c>
      <c r="B4472" s="663" t="s">
        <v>15227</v>
      </c>
      <c r="C4472" s="663" t="s">
        <v>58</v>
      </c>
      <c r="D4472" s="665" t="s">
        <v>20858</v>
      </c>
      <c r="E4472" s="663" t="s">
        <v>145</v>
      </c>
      <c r="F4472" s="401"/>
      <c r="G4472" s="401"/>
    </row>
    <row r="4473" spans="1:7" ht="15">
      <c r="A4473" s="664">
        <v>98102</v>
      </c>
      <c r="B4473" s="663" t="s">
        <v>15228</v>
      </c>
      <c r="C4473" s="663" t="s">
        <v>58</v>
      </c>
      <c r="D4473" s="665" t="s">
        <v>20859</v>
      </c>
      <c r="E4473" s="663" t="s">
        <v>145</v>
      </c>
      <c r="F4473" s="401"/>
      <c r="G4473" s="401"/>
    </row>
    <row r="4474" spans="1:7" ht="15">
      <c r="A4474" s="664">
        <v>98104</v>
      </c>
      <c r="B4474" s="663" t="s">
        <v>15230</v>
      </c>
      <c r="C4474" s="663" t="s">
        <v>58</v>
      </c>
      <c r="D4474" s="665" t="s">
        <v>20860</v>
      </c>
      <c r="E4474" s="663" t="s">
        <v>145</v>
      </c>
      <c r="F4474" s="401"/>
      <c r="G4474" s="401"/>
    </row>
    <row r="4475" spans="1:7" ht="15">
      <c r="A4475" s="664">
        <v>98105</v>
      </c>
      <c r="B4475" s="663" t="s">
        <v>15231</v>
      </c>
      <c r="C4475" s="663" t="s">
        <v>58</v>
      </c>
      <c r="D4475" s="665" t="s">
        <v>20861</v>
      </c>
      <c r="E4475" s="663" t="s">
        <v>145</v>
      </c>
      <c r="F4475" s="401"/>
      <c r="G4475" s="401"/>
    </row>
    <row r="4476" spans="1:7" ht="15">
      <c r="A4476" s="664">
        <v>98106</v>
      </c>
      <c r="B4476" s="663" t="s">
        <v>15232</v>
      </c>
      <c r="C4476" s="663" t="s">
        <v>58</v>
      </c>
      <c r="D4476" s="665" t="s">
        <v>20862</v>
      </c>
      <c r="E4476" s="663" t="s">
        <v>145</v>
      </c>
      <c r="F4476" s="401"/>
      <c r="G4476" s="401"/>
    </row>
    <row r="4477" spans="1:7" ht="15">
      <c r="A4477" s="664">
        <v>98107</v>
      </c>
      <c r="B4477" s="663" t="s">
        <v>15233</v>
      </c>
      <c r="C4477" s="663" t="s">
        <v>58</v>
      </c>
      <c r="D4477" s="665" t="s">
        <v>20863</v>
      </c>
      <c r="E4477" s="663" t="s">
        <v>145</v>
      </c>
      <c r="F4477" s="401"/>
      <c r="G4477" s="401"/>
    </row>
    <row r="4478" spans="1:7" ht="15">
      <c r="A4478" s="664">
        <v>98108</v>
      </c>
      <c r="B4478" s="663" t="s">
        <v>15234</v>
      </c>
      <c r="C4478" s="663" t="s">
        <v>58</v>
      </c>
      <c r="D4478" s="665" t="s">
        <v>20864</v>
      </c>
      <c r="E4478" s="663" t="s">
        <v>145</v>
      </c>
      <c r="F4478" s="401"/>
      <c r="G4478" s="401"/>
    </row>
    <row r="4479" spans="1:7" ht="15">
      <c r="A4479" s="664">
        <v>99250</v>
      </c>
      <c r="B4479" s="663" t="s">
        <v>15235</v>
      </c>
      <c r="C4479" s="663" t="s">
        <v>58</v>
      </c>
      <c r="D4479" s="665" t="s">
        <v>20865</v>
      </c>
      <c r="E4479" s="663" t="s">
        <v>145</v>
      </c>
      <c r="F4479" s="401"/>
      <c r="G4479" s="401"/>
    </row>
    <row r="4480" spans="1:7" ht="15">
      <c r="A4480" s="664">
        <v>99251</v>
      </c>
      <c r="B4480" s="663" t="s">
        <v>15236</v>
      </c>
      <c r="C4480" s="663" t="s">
        <v>58</v>
      </c>
      <c r="D4480" s="665" t="s">
        <v>20866</v>
      </c>
      <c r="E4480" s="663" t="s">
        <v>145</v>
      </c>
      <c r="F4480" s="401"/>
      <c r="G4480" s="401"/>
    </row>
    <row r="4481" spans="1:7" ht="15">
      <c r="A4481" s="664">
        <v>99253</v>
      </c>
      <c r="B4481" s="663" t="s">
        <v>15237</v>
      </c>
      <c r="C4481" s="663" t="s">
        <v>58</v>
      </c>
      <c r="D4481" s="665" t="s">
        <v>20867</v>
      </c>
      <c r="E4481" s="663" t="s">
        <v>145</v>
      </c>
      <c r="F4481" s="401"/>
      <c r="G4481" s="401"/>
    </row>
    <row r="4482" spans="1:7" ht="15">
      <c r="A4482" s="664">
        <v>99255</v>
      </c>
      <c r="B4482" s="663" t="s">
        <v>15238</v>
      </c>
      <c r="C4482" s="663" t="s">
        <v>58</v>
      </c>
      <c r="D4482" s="665" t="s">
        <v>20868</v>
      </c>
      <c r="E4482" s="663" t="s">
        <v>145</v>
      </c>
      <c r="F4482" s="401"/>
      <c r="G4482" s="401"/>
    </row>
    <row r="4483" spans="1:7" ht="15">
      <c r="A4483" s="664">
        <v>99257</v>
      </c>
      <c r="B4483" s="663" t="s">
        <v>15239</v>
      </c>
      <c r="C4483" s="663" t="s">
        <v>58</v>
      </c>
      <c r="D4483" s="665" t="s">
        <v>20869</v>
      </c>
      <c r="E4483" s="663" t="s">
        <v>145</v>
      </c>
      <c r="F4483" s="401"/>
      <c r="G4483" s="401"/>
    </row>
    <row r="4484" spans="1:7" ht="15">
      <c r="A4484" s="664">
        <v>99258</v>
      </c>
      <c r="B4484" s="663" t="s">
        <v>15240</v>
      </c>
      <c r="C4484" s="663" t="s">
        <v>58</v>
      </c>
      <c r="D4484" s="665" t="s">
        <v>20870</v>
      </c>
      <c r="E4484" s="663" t="s">
        <v>145</v>
      </c>
      <c r="F4484" s="401"/>
      <c r="G4484" s="401"/>
    </row>
    <row r="4485" spans="1:7" ht="15">
      <c r="A4485" s="664">
        <v>99260</v>
      </c>
      <c r="B4485" s="663" t="s">
        <v>15241</v>
      </c>
      <c r="C4485" s="663" t="s">
        <v>58</v>
      </c>
      <c r="D4485" s="665" t="s">
        <v>20871</v>
      </c>
      <c r="E4485" s="663" t="s">
        <v>145</v>
      </c>
      <c r="F4485" s="401"/>
      <c r="G4485" s="401"/>
    </row>
    <row r="4486" spans="1:7" ht="15">
      <c r="A4486" s="664">
        <v>99262</v>
      </c>
      <c r="B4486" s="663" t="s">
        <v>15242</v>
      </c>
      <c r="C4486" s="663" t="s">
        <v>58</v>
      </c>
      <c r="D4486" s="665" t="s">
        <v>20872</v>
      </c>
      <c r="E4486" s="663" t="s">
        <v>145</v>
      </c>
      <c r="F4486" s="401"/>
      <c r="G4486" s="401"/>
    </row>
    <row r="4487" spans="1:7" ht="15">
      <c r="A4487" s="664">
        <v>99264</v>
      </c>
      <c r="B4487" s="663" t="s">
        <v>15243</v>
      </c>
      <c r="C4487" s="663" t="s">
        <v>58</v>
      </c>
      <c r="D4487" s="665" t="s">
        <v>20873</v>
      </c>
      <c r="E4487" s="663" t="s">
        <v>145</v>
      </c>
      <c r="F4487" s="401"/>
      <c r="G4487" s="401"/>
    </row>
    <row r="4488" spans="1:7" ht="15">
      <c r="A4488" s="664">
        <v>89482</v>
      </c>
      <c r="B4488" s="663" t="s">
        <v>2261</v>
      </c>
      <c r="C4488" s="663" t="s">
        <v>58</v>
      </c>
      <c r="D4488" s="665" t="s">
        <v>20874</v>
      </c>
      <c r="E4488" s="663" t="s">
        <v>145</v>
      </c>
      <c r="F4488" s="401"/>
      <c r="G4488" s="401"/>
    </row>
    <row r="4489" spans="1:7" ht="15">
      <c r="A4489" s="664">
        <v>89491</v>
      </c>
      <c r="B4489" s="663" t="s">
        <v>2262</v>
      </c>
      <c r="C4489" s="663" t="s">
        <v>58</v>
      </c>
      <c r="D4489" s="665" t="s">
        <v>20875</v>
      </c>
      <c r="E4489" s="663" t="s">
        <v>145</v>
      </c>
      <c r="F4489" s="401"/>
      <c r="G4489" s="401"/>
    </row>
    <row r="4490" spans="1:7" ht="15">
      <c r="A4490" s="664">
        <v>89495</v>
      </c>
      <c r="B4490" s="663" t="s">
        <v>2263</v>
      </c>
      <c r="C4490" s="663" t="s">
        <v>58</v>
      </c>
      <c r="D4490" s="665" t="s">
        <v>12702</v>
      </c>
      <c r="E4490" s="663" t="s">
        <v>145</v>
      </c>
      <c r="F4490" s="401"/>
      <c r="G4490" s="401"/>
    </row>
    <row r="4491" spans="1:7" ht="15">
      <c r="A4491" s="664">
        <v>89707</v>
      </c>
      <c r="B4491" s="663" t="s">
        <v>2264</v>
      </c>
      <c r="C4491" s="663" t="s">
        <v>58</v>
      </c>
      <c r="D4491" s="665" t="s">
        <v>20876</v>
      </c>
      <c r="E4491" s="663" t="s">
        <v>145</v>
      </c>
      <c r="F4491" s="401"/>
      <c r="G4491" s="401"/>
    </row>
    <row r="4492" spans="1:7" ht="15">
      <c r="A4492" s="664">
        <v>89708</v>
      </c>
      <c r="B4492" s="663" t="s">
        <v>2265</v>
      </c>
      <c r="C4492" s="663" t="s">
        <v>58</v>
      </c>
      <c r="D4492" s="665" t="s">
        <v>17123</v>
      </c>
      <c r="E4492" s="663" t="s">
        <v>145</v>
      </c>
      <c r="F4492" s="401"/>
      <c r="G4492" s="401"/>
    </row>
    <row r="4493" spans="1:7" ht="15">
      <c r="A4493" s="664">
        <v>89709</v>
      </c>
      <c r="B4493" s="663" t="s">
        <v>2266</v>
      </c>
      <c r="C4493" s="663" t="s">
        <v>58</v>
      </c>
      <c r="D4493" s="665" t="s">
        <v>20877</v>
      </c>
      <c r="E4493" s="663" t="s">
        <v>145</v>
      </c>
      <c r="F4493" s="401"/>
      <c r="G4493" s="401"/>
    </row>
    <row r="4494" spans="1:7" ht="15">
      <c r="A4494" s="664">
        <v>89710</v>
      </c>
      <c r="B4494" s="663" t="s">
        <v>2267</v>
      </c>
      <c r="C4494" s="663" t="s">
        <v>58</v>
      </c>
      <c r="D4494" s="665" t="s">
        <v>9183</v>
      </c>
      <c r="E4494" s="663" t="s">
        <v>145</v>
      </c>
      <c r="F4494" s="401"/>
      <c r="G4494" s="401"/>
    </row>
    <row r="4495" spans="1:7" ht="15">
      <c r="A4495" s="664">
        <v>86872</v>
      </c>
      <c r="B4495" s="663" t="s">
        <v>11521</v>
      </c>
      <c r="C4495" s="663" t="s">
        <v>58</v>
      </c>
      <c r="D4495" s="665" t="s">
        <v>20878</v>
      </c>
      <c r="E4495" s="663" t="s">
        <v>145</v>
      </c>
      <c r="F4495" s="401"/>
      <c r="G4495" s="401"/>
    </row>
    <row r="4496" spans="1:7" ht="15">
      <c r="A4496" s="664">
        <v>86874</v>
      </c>
      <c r="B4496" s="663" t="s">
        <v>11522</v>
      </c>
      <c r="C4496" s="663" t="s">
        <v>58</v>
      </c>
      <c r="D4496" s="665" t="s">
        <v>20879</v>
      </c>
      <c r="E4496" s="663" t="s">
        <v>145</v>
      </c>
      <c r="F4496" s="401"/>
      <c r="G4496" s="401"/>
    </row>
    <row r="4497" spans="1:7" ht="15">
      <c r="A4497" s="664">
        <v>86875</v>
      </c>
      <c r="B4497" s="663" t="s">
        <v>11523</v>
      </c>
      <c r="C4497" s="663" t="s">
        <v>58</v>
      </c>
      <c r="D4497" s="665" t="s">
        <v>20880</v>
      </c>
      <c r="E4497" s="663" t="s">
        <v>145</v>
      </c>
      <c r="F4497" s="401"/>
      <c r="G4497" s="401"/>
    </row>
    <row r="4498" spans="1:7" ht="15">
      <c r="A4498" s="664">
        <v>86876</v>
      </c>
      <c r="B4498" s="663" t="s">
        <v>11524</v>
      </c>
      <c r="C4498" s="663" t="s">
        <v>58</v>
      </c>
      <c r="D4498" s="665" t="s">
        <v>20881</v>
      </c>
      <c r="E4498" s="663" t="s">
        <v>145</v>
      </c>
      <c r="F4498" s="401"/>
      <c r="G4498" s="401"/>
    </row>
    <row r="4499" spans="1:7" ht="15">
      <c r="A4499" s="664">
        <v>86877</v>
      </c>
      <c r="B4499" s="663" t="s">
        <v>11525</v>
      </c>
      <c r="C4499" s="663" t="s">
        <v>58</v>
      </c>
      <c r="D4499" s="665" t="s">
        <v>14447</v>
      </c>
      <c r="E4499" s="663" t="s">
        <v>145</v>
      </c>
      <c r="F4499" s="401"/>
      <c r="G4499" s="401"/>
    </row>
    <row r="4500" spans="1:7" ht="15">
      <c r="A4500" s="664">
        <v>86878</v>
      </c>
      <c r="B4500" s="663" t="s">
        <v>11526</v>
      </c>
      <c r="C4500" s="663" t="s">
        <v>58</v>
      </c>
      <c r="D4500" s="665" t="s">
        <v>20882</v>
      </c>
      <c r="E4500" s="663" t="s">
        <v>145</v>
      </c>
      <c r="F4500" s="401"/>
      <c r="G4500" s="401"/>
    </row>
    <row r="4501" spans="1:7" ht="15">
      <c r="A4501" s="664">
        <v>86879</v>
      </c>
      <c r="B4501" s="663" t="s">
        <v>11527</v>
      </c>
      <c r="C4501" s="663" t="s">
        <v>58</v>
      </c>
      <c r="D4501" s="665" t="s">
        <v>14759</v>
      </c>
      <c r="E4501" s="663" t="s">
        <v>145</v>
      </c>
      <c r="F4501" s="401"/>
      <c r="G4501" s="401"/>
    </row>
    <row r="4502" spans="1:7" ht="15">
      <c r="A4502" s="664">
        <v>86880</v>
      </c>
      <c r="B4502" s="663" t="s">
        <v>11528</v>
      </c>
      <c r="C4502" s="663" t="s">
        <v>58</v>
      </c>
      <c r="D4502" s="665" t="s">
        <v>13807</v>
      </c>
      <c r="E4502" s="663" t="s">
        <v>145</v>
      </c>
      <c r="F4502" s="401"/>
      <c r="G4502" s="401"/>
    </row>
    <row r="4503" spans="1:7" ht="15">
      <c r="A4503" s="664">
        <v>86881</v>
      </c>
      <c r="B4503" s="663" t="s">
        <v>11529</v>
      </c>
      <c r="C4503" s="663" t="s">
        <v>58</v>
      </c>
      <c r="D4503" s="665" t="s">
        <v>20883</v>
      </c>
      <c r="E4503" s="663" t="s">
        <v>145</v>
      </c>
      <c r="F4503" s="401"/>
      <c r="G4503" s="401"/>
    </row>
    <row r="4504" spans="1:7" ht="15">
      <c r="A4504" s="664">
        <v>86882</v>
      </c>
      <c r="B4504" s="663" t="s">
        <v>11530</v>
      </c>
      <c r="C4504" s="663" t="s">
        <v>58</v>
      </c>
      <c r="D4504" s="665" t="s">
        <v>15010</v>
      </c>
      <c r="E4504" s="663" t="s">
        <v>145</v>
      </c>
      <c r="F4504" s="401"/>
      <c r="G4504" s="401"/>
    </row>
    <row r="4505" spans="1:7" ht="15">
      <c r="A4505" s="664">
        <v>86883</v>
      </c>
      <c r="B4505" s="663" t="s">
        <v>11531</v>
      </c>
      <c r="C4505" s="663" t="s">
        <v>58</v>
      </c>
      <c r="D4505" s="665" t="s">
        <v>4830</v>
      </c>
      <c r="E4505" s="663" t="s">
        <v>145</v>
      </c>
      <c r="F4505" s="401"/>
      <c r="G4505" s="401"/>
    </row>
    <row r="4506" spans="1:7" ht="15">
      <c r="A4506" s="664">
        <v>86884</v>
      </c>
      <c r="B4506" s="663" t="s">
        <v>11532</v>
      </c>
      <c r="C4506" s="663" t="s">
        <v>58</v>
      </c>
      <c r="D4506" s="665" t="s">
        <v>12413</v>
      </c>
      <c r="E4506" s="663" t="s">
        <v>145</v>
      </c>
      <c r="F4506" s="401"/>
      <c r="G4506" s="401"/>
    </row>
    <row r="4507" spans="1:7" ht="15">
      <c r="A4507" s="664">
        <v>86885</v>
      </c>
      <c r="B4507" s="663" t="s">
        <v>11533</v>
      </c>
      <c r="C4507" s="663" t="s">
        <v>58</v>
      </c>
      <c r="D4507" s="665" t="s">
        <v>12572</v>
      </c>
      <c r="E4507" s="663" t="s">
        <v>145</v>
      </c>
      <c r="F4507" s="401"/>
      <c r="G4507" s="401"/>
    </row>
    <row r="4508" spans="1:7" ht="15">
      <c r="A4508" s="664">
        <v>86886</v>
      </c>
      <c r="B4508" s="663" t="s">
        <v>11534</v>
      </c>
      <c r="C4508" s="663" t="s">
        <v>58</v>
      </c>
      <c r="D4508" s="665" t="s">
        <v>20884</v>
      </c>
      <c r="E4508" s="663" t="s">
        <v>145</v>
      </c>
      <c r="F4508" s="401"/>
      <c r="G4508" s="401"/>
    </row>
    <row r="4509" spans="1:7" ht="15">
      <c r="A4509" s="664">
        <v>86887</v>
      </c>
      <c r="B4509" s="663" t="s">
        <v>11535</v>
      </c>
      <c r="C4509" s="663" t="s">
        <v>58</v>
      </c>
      <c r="D4509" s="665" t="s">
        <v>20885</v>
      </c>
      <c r="E4509" s="663" t="s">
        <v>145</v>
      </c>
      <c r="F4509" s="401"/>
      <c r="G4509" s="401"/>
    </row>
    <row r="4510" spans="1:7" ht="15">
      <c r="A4510" s="664">
        <v>86888</v>
      </c>
      <c r="B4510" s="663" t="s">
        <v>11536</v>
      </c>
      <c r="C4510" s="663" t="s">
        <v>58</v>
      </c>
      <c r="D4510" s="665" t="s">
        <v>20886</v>
      </c>
      <c r="E4510" s="663" t="s">
        <v>145</v>
      </c>
      <c r="F4510" s="401"/>
      <c r="G4510" s="401"/>
    </row>
    <row r="4511" spans="1:7" ht="15">
      <c r="A4511" s="664">
        <v>86889</v>
      </c>
      <c r="B4511" s="663" t="s">
        <v>11537</v>
      </c>
      <c r="C4511" s="663" t="s">
        <v>58</v>
      </c>
      <c r="D4511" s="665" t="s">
        <v>20887</v>
      </c>
      <c r="E4511" s="663" t="s">
        <v>145</v>
      </c>
      <c r="F4511" s="401"/>
      <c r="G4511" s="401"/>
    </row>
    <row r="4512" spans="1:7" ht="15">
      <c r="A4512" s="664">
        <v>86893</v>
      </c>
      <c r="B4512" s="663" t="s">
        <v>11538</v>
      </c>
      <c r="C4512" s="663" t="s">
        <v>58</v>
      </c>
      <c r="D4512" s="665" t="s">
        <v>20888</v>
      </c>
      <c r="E4512" s="663" t="s">
        <v>145</v>
      </c>
      <c r="F4512" s="401"/>
      <c r="G4512" s="401"/>
    </row>
    <row r="4513" spans="1:7" ht="15">
      <c r="A4513" s="664">
        <v>86894</v>
      </c>
      <c r="B4513" s="663" t="s">
        <v>11539</v>
      </c>
      <c r="C4513" s="663" t="s">
        <v>58</v>
      </c>
      <c r="D4513" s="665" t="s">
        <v>20889</v>
      </c>
      <c r="E4513" s="663" t="s">
        <v>145</v>
      </c>
      <c r="F4513" s="401"/>
      <c r="G4513" s="401"/>
    </row>
    <row r="4514" spans="1:7" ht="15">
      <c r="A4514" s="664">
        <v>86895</v>
      </c>
      <c r="B4514" s="663" t="s">
        <v>11540</v>
      </c>
      <c r="C4514" s="663" t="s">
        <v>58</v>
      </c>
      <c r="D4514" s="665" t="s">
        <v>20890</v>
      </c>
      <c r="E4514" s="663" t="s">
        <v>145</v>
      </c>
      <c r="F4514" s="401"/>
      <c r="G4514" s="401"/>
    </row>
    <row r="4515" spans="1:7" ht="15">
      <c r="A4515" s="664">
        <v>86899</v>
      </c>
      <c r="B4515" s="663" t="s">
        <v>11541</v>
      </c>
      <c r="C4515" s="663" t="s">
        <v>58</v>
      </c>
      <c r="D4515" s="665" t="s">
        <v>20891</v>
      </c>
      <c r="E4515" s="663" t="s">
        <v>145</v>
      </c>
      <c r="F4515" s="401"/>
      <c r="G4515" s="401"/>
    </row>
    <row r="4516" spans="1:7" ht="15">
      <c r="A4516" s="664">
        <v>86900</v>
      </c>
      <c r="B4516" s="663" t="s">
        <v>11542</v>
      </c>
      <c r="C4516" s="663" t="s">
        <v>58</v>
      </c>
      <c r="D4516" s="665" t="s">
        <v>20892</v>
      </c>
      <c r="E4516" s="663" t="s">
        <v>145</v>
      </c>
      <c r="F4516" s="401"/>
      <c r="G4516" s="401"/>
    </row>
    <row r="4517" spans="1:7" ht="15">
      <c r="A4517" s="664">
        <v>86901</v>
      </c>
      <c r="B4517" s="663" t="s">
        <v>11543</v>
      </c>
      <c r="C4517" s="663" t="s">
        <v>58</v>
      </c>
      <c r="D4517" s="665" t="s">
        <v>20893</v>
      </c>
      <c r="E4517" s="663" t="s">
        <v>145</v>
      </c>
      <c r="F4517" s="401"/>
      <c r="G4517" s="401"/>
    </row>
    <row r="4518" spans="1:7" ht="15">
      <c r="A4518" s="664">
        <v>86902</v>
      </c>
      <c r="B4518" s="663" t="s">
        <v>11544</v>
      </c>
      <c r="C4518" s="663" t="s">
        <v>58</v>
      </c>
      <c r="D4518" s="665" t="s">
        <v>17562</v>
      </c>
      <c r="E4518" s="663" t="s">
        <v>145</v>
      </c>
      <c r="F4518" s="401"/>
      <c r="G4518" s="401"/>
    </row>
    <row r="4519" spans="1:7" ht="15">
      <c r="A4519" s="664">
        <v>86903</v>
      </c>
      <c r="B4519" s="663" t="s">
        <v>11545</v>
      </c>
      <c r="C4519" s="663" t="s">
        <v>58</v>
      </c>
      <c r="D4519" s="665" t="s">
        <v>20894</v>
      </c>
      <c r="E4519" s="663" t="s">
        <v>145</v>
      </c>
      <c r="F4519" s="401"/>
      <c r="G4519" s="401"/>
    </row>
    <row r="4520" spans="1:7" ht="15">
      <c r="A4520" s="664">
        <v>86904</v>
      </c>
      <c r="B4520" s="663" t="s">
        <v>11546</v>
      </c>
      <c r="C4520" s="663" t="s">
        <v>58</v>
      </c>
      <c r="D4520" s="665" t="s">
        <v>20895</v>
      </c>
      <c r="E4520" s="663" t="s">
        <v>145</v>
      </c>
      <c r="F4520" s="401"/>
      <c r="G4520" s="401"/>
    </row>
    <row r="4521" spans="1:7" ht="15">
      <c r="A4521" s="664">
        <v>86905</v>
      </c>
      <c r="B4521" s="663" t="s">
        <v>11547</v>
      </c>
      <c r="C4521" s="663" t="s">
        <v>58</v>
      </c>
      <c r="D4521" s="665" t="s">
        <v>20896</v>
      </c>
      <c r="E4521" s="663" t="s">
        <v>145</v>
      </c>
      <c r="F4521" s="401"/>
      <c r="G4521" s="401"/>
    </row>
    <row r="4522" spans="1:7" ht="15">
      <c r="A4522" s="664">
        <v>86906</v>
      </c>
      <c r="B4522" s="663" t="s">
        <v>11548</v>
      </c>
      <c r="C4522" s="663" t="s">
        <v>58</v>
      </c>
      <c r="D4522" s="665" t="s">
        <v>20897</v>
      </c>
      <c r="E4522" s="663" t="s">
        <v>145</v>
      </c>
      <c r="F4522" s="401"/>
      <c r="G4522" s="401"/>
    </row>
    <row r="4523" spans="1:7" ht="15">
      <c r="A4523" s="664">
        <v>86908</v>
      </c>
      <c r="B4523" s="663" t="s">
        <v>11549</v>
      </c>
      <c r="C4523" s="663" t="s">
        <v>58</v>
      </c>
      <c r="D4523" s="665" t="s">
        <v>20898</v>
      </c>
      <c r="E4523" s="663" t="s">
        <v>145</v>
      </c>
      <c r="F4523" s="401"/>
      <c r="G4523" s="401"/>
    </row>
    <row r="4524" spans="1:7" ht="15">
      <c r="A4524" s="664">
        <v>86909</v>
      </c>
      <c r="B4524" s="663" t="s">
        <v>11550</v>
      </c>
      <c r="C4524" s="663" t="s">
        <v>58</v>
      </c>
      <c r="D4524" s="665" t="s">
        <v>20899</v>
      </c>
      <c r="E4524" s="663" t="s">
        <v>145</v>
      </c>
      <c r="F4524" s="401"/>
      <c r="G4524" s="401"/>
    </row>
    <row r="4525" spans="1:7" ht="15">
      <c r="A4525" s="664">
        <v>86910</v>
      </c>
      <c r="B4525" s="663" t="s">
        <v>11551</v>
      </c>
      <c r="C4525" s="663" t="s">
        <v>58</v>
      </c>
      <c r="D4525" s="665" t="s">
        <v>20900</v>
      </c>
      <c r="E4525" s="663" t="s">
        <v>145</v>
      </c>
      <c r="F4525" s="401"/>
      <c r="G4525" s="401"/>
    </row>
    <row r="4526" spans="1:7" ht="15">
      <c r="A4526" s="664">
        <v>86911</v>
      </c>
      <c r="B4526" s="663" t="s">
        <v>11552</v>
      </c>
      <c r="C4526" s="663" t="s">
        <v>58</v>
      </c>
      <c r="D4526" s="665" t="s">
        <v>20901</v>
      </c>
      <c r="E4526" s="663" t="s">
        <v>145</v>
      </c>
      <c r="F4526" s="401"/>
      <c r="G4526" s="401"/>
    </row>
    <row r="4527" spans="1:7" ht="15">
      <c r="A4527" s="664">
        <v>86913</v>
      </c>
      <c r="B4527" s="663" t="s">
        <v>11553</v>
      </c>
      <c r="C4527" s="663" t="s">
        <v>58</v>
      </c>
      <c r="D4527" s="665" t="s">
        <v>20902</v>
      </c>
      <c r="E4527" s="663" t="s">
        <v>145</v>
      </c>
      <c r="F4527" s="401"/>
      <c r="G4527" s="401"/>
    </row>
    <row r="4528" spans="1:7" ht="15">
      <c r="A4528" s="664">
        <v>86914</v>
      </c>
      <c r="B4528" s="663" t="s">
        <v>11554</v>
      </c>
      <c r="C4528" s="663" t="s">
        <v>58</v>
      </c>
      <c r="D4528" s="665" t="s">
        <v>20903</v>
      </c>
      <c r="E4528" s="663" t="s">
        <v>145</v>
      </c>
      <c r="F4528" s="401"/>
      <c r="G4528" s="401"/>
    </row>
    <row r="4529" spans="1:7" ht="15">
      <c r="A4529" s="664">
        <v>86915</v>
      </c>
      <c r="B4529" s="663" t="s">
        <v>11555</v>
      </c>
      <c r="C4529" s="663" t="s">
        <v>58</v>
      </c>
      <c r="D4529" s="665" t="s">
        <v>20904</v>
      </c>
      <c r="E4529" s="663" t="s">
        <v>145</v>
      </c>
      <c r="F4529" s="401"/>
      <c r="G4529" s="401"/>
    </row>
    <row r="4530" spans="1:7" ht="15">
      <c r="A4530" s="664">
        <v>86916</v>
      </c>
      <c r="B4530" s="663" t="s">
        <v>11556</v>
      </c>
      <c r="C4530" s="663" t="s">
        <v>58</v>
      </c>
      <c r="D4530" s="665" t="s">
        <v>20342</v>
      </c>
      <c r="E4530" s="663" t="s">
        <v>145</v>
      </c>
      <c r="F4530" s="401"/>
      <c r="G4530" s="401"/>
    </row>
    <row r="4531" spans="1:7" ht="15">
      <c r="A4531" s="664">
        <v>86919</v>
      </c>
      <c r="B4531" s="663" t="s">
        <v>11557</v>
      </c>
      <c r="C4531" s="663" t="s">
        <v>58</v>
      </c>
      <c r="D4531" s="665" t="s">
        <v>20905</v>
      </c>
      <c r="E4531" s="663" t="s">
        <v>145</v>
      </c>
      <c r="F4531" s="401"/>
      <c r="G4531" s="401"/>
    </row>
    <row r="4532" spans="1:7" ht="15">
      <c r="A4532" s="664">
        <v>86920</v>
      </c>
      <c r="B4532" s="663" t="s">
        <v>11558</v>
      </c>
      <c r="C4532" s="663" t="s">
        <v>58</v>
      </c>
      <c r="D4532" s="665" t="s">
        <v>20906</v>
      </c>
      <c r="E4532" s="663" t="s">
        <v>145</v>
      </c>
      <c r="F4532" s="401"/>
      <c r="G4532" s="401"/>
    </row>
    <row r="4533" spans="1:7" ht="15">
      <c r="A4533" s="664">
        <v>86921</v>
      </c>
      <c r="B4533" s="663" t="s">
        <v>11559</v>
      </c>
      <c r="C4533" s="663" t="s">
        <v>58</v>
      </c>
      <c r="D4533" s="665" t="s">
        <v>20907</v>
      </c>
      <c r="E4533" s="663" t="s">
        <v>145</v>
      </c>
      <c r="F4533" s="401"/>
      <c r="G4533" s="401"/>
    </row>
    <row r="4534" spans="1:7" ht="15">
      <c r="A4534" s="664">
        <v>86922</v>
      </c>
      <c r="B4534" s="663" t="s">
        <v>11560</v>
      </c>
      <c r="C4534" s="663" t="s">
        <v>58</v>
      </c>
      <c r="D4534" s="665" t="s">
        <v>20908</v>
      </c>
      <c r="E4534" s="663" t="s">
        <v>145</v>
      </c>
      <c r="F4534" s="401"/>
      <c r="G4534" s="401"/>
    </row>
    <row r="4535" spans="1:7" ht="15">
      <c r="A4535" s="664">
        <v>86923</v>
      </c>
      <c r="B4535" s="663" t="s">
        <v>11561</v>
      </c>
      <c r="C4535" s="663" t="s">
        <v>58</v>
      </c>
      <c r="D4535" s="665" t="s">
        <v>20909</v>
      </c>
      <c r="E4535" s="663" t="s">
        <v>145</v>
      </c>
      <c r="F4535" s="401"/>
      <c r="G4535" s="401"/>
    </row>
    <row r="4536" spans="1:7" ht="15">
      <c r="A4536" s="664">
        <v>86924</v>
      </c>
      <c r="B4536" s="663" t="s">
        <v>11562</v>
      </c>
      <c r="C4536" s="663" t="s">
        <v>58</v>
      </c>
      <c r="D4536" s="665" t="s">
        <v>20910</v>
      </c>
      <c r="E4536" s="663" t="s">
        <v>145</v>
      </c>
      <c r="F4536" s="401"/>
      <c r="G4536" s="401"/>
    </row>
    <row r="4537" spans="1:7" ht="15">
      <c r="A4537" s="664">
        <v>86925</v>
      </c>
      <c r="B4537" s="663" t="s">
        <v>11563</v>
      </c>
      <c r="C4537" s="663" t="s">
        <v>58</v>
      </c>
      <c r="D4537" s="665" t="s">
        <v>20911</v>
      </c>
      <c r="E4537" s="663" t="s">
        <v>145</v>
      </c>
      <c r="F4537" s="401"/>
      <c r="G4537" s="401"/>
    </row>
    <row r="4538" spans="1:7" ht="15">
      <c r="A4538" s="664">
        <v>86926</v>
      </c>
      <c r="B4538" s="663" t="s">
        <v>11564</v>
      </c>
      <c r="C4538" s="663" t="s">
        <v>58</v>
      </c>
      <c r="D4538" s="665" t="s">
        <v>15933</v>
      </c>
      <c r="E4538" s="663" t="s">
        <v>145</v>
      </c>
      <c r="F4538" s="401"/>
      <c r="G4538" s="401"/>
    </row>
    <row r="4539" spans="1:7" ht="15">
      <c r="A4539" s="664">
        <v>86927</v>
      </c>
      <c r="B4539" s="663" t="s">
        <v>11565</v>
      </c>
      <c r="C4539" s="663" t="s">
        <v>58</v>
      </c>
      <c r="D4539" s="665" t="s">
        <v>20912</v>
      </c>
      <c r="E4539" s="663" t="s">
        <v>145</v>
      </c>
      <c r="F4539" s="401"/>
      <c r="G4539" s="401"/>
    </row>
    <row r="4540" spans="1:7" ht="15">
      <c r="A4540" s="664">
        <v>86928</v>
      </c>
      <c r="B4540" s="663" t="s">
        <v>11566</v>
      </c>
      <c r="C4540" s="663" t="s">
        <v>58</v>
      </c>
      <c r="D4540" s="665" t="s">
        <v>20913</v>
      </c>
      <c r="E4540" s="663" t="s">
        <v>145</v>
      </c>
      <c r="F4540" s="401"/>
      <c r="G4540" s="401"/>
    </row>
    <row r="4541" spans="1:7" ht="15">
      <c r="A4541" s="664">
        <v>86929</v>
      </c>
      <c r="B4541" s="663" t="s">
        <v>11567</v>
      </c>
      <c r="C4541" s="663" t="s">
        <v>58</v>
      </c>
      <c r="D4541" s="665" t="s">
        <v>20914</v>
      </c>
      <c r="E4541" s="663" t="s">
        <v>145</v>
      </c>
      <c r="F4541" s="401"/>
      <c r="G4541" s="401"/>
    </row>
    <row r="4542" spans="1:7" ht="15">
      <c r="A4542" s="664">
        <v>86930</v>
      </c>
      <c r="B4542" s="663" t="s">
        <v>11568</v>
      </c>
      <c r="C4542" s="663" t="s">
        <v>58</v>
      </c>
      <c r="D4542" s="665" t="s">
        <v>20915</v>
      </c>
      <c r="E4542" s="663" t="s">
        <v>145</v>
      </c>
      <c r="F4542" s="401"/>
      <c r="G4542" s="401"/>
    </row>
    <row r="4543" spans="1:7" ht="15">
      <c r="A4543" s="664">
        <v>86931</v>
      </c>
      <c r="B4543" s="663" t="s">
        <v>11569</v>
      </c>
      <c r="C4543" s="663" t="s">
        <v>58</v>
      </c>
      <c r="D4543" s="665" t="s">
        <v>20916</v>
      </c>
      <c r="E4543" s="663" t="s">
        <v>145</v>
      </c>
      <c r="F4543" s="401"/>
      <c r="G4543" s="401"/>
    </row>
    <row r="4544" spans="1:7" ht="15">
      <c r="A4544" s="664">
        <v>86932</v>
      </c>
      <c r="B4544" s="663" t="s">
        <v>11570</v>
      </c>
      <c r="C4544" s="663" t="s">
        <v>58</v>
      </c>
      <c r="D4544" s="665" t="s">
        <v>20917</v>
      </c>
      <c r="E4544" s="663" t="s">
        <v>145</v>
      </c>
      <c r="F4544" s="401"/>
      <c r="G4544" s="401"/>
    </row>
    <row r="4545" spans="1:7" ht="15">
      <c r="A4545" s="664">
        <v>86933</v>
      </c>
      <c r="B4545" s="663" t="s">
        <v>11571</v>
      </c>
      <c r="C4545" s="663" t="s">
        <v>58</v>
      </c>
      <c r="D4545" s="665" t="s">
        <v>20918</v>
      </c>
      <c r="E4545" s="663" t="s">
        <v>145</v>
      </c>
      <c r="F4545" s="401"/>
      <c r="G4545" s="401"/>
    </row>
    <row r="4546" spans="1:7" ht="15">
      <c r="A4546" s="664">
        <v>86934</v>
      </c>
      <c r="B4546" s="663" t="s">
        <v>11572</v>
      </c>
      <c r="C4546" s="663" t="s">
        <v>58</v>
      </c>
      <c r="D4546" s="665" t="s">
        <v>20919</v>
      </c>
      <c r="E4546" s="663" t="s">
        <v>145</v>
      </c>
      <c r="F4546" s="401"/>
      <c r="G4546" s="401"/>
    </row>
    <row r="4547" spans="1:7" ht="15">
      <c r="A4547" s="664">
        <v>86935</v>
      </c>
      <c r="B4547" s="663" t="s">
        <v>11573</v>
      </c>
      <c r="C4547" s="663" t="s">
        <v>58</v>
      </c>
      <c r="D4547" s="665" t="s">
        <v>20920</v>
      </c>
      <c r="E4547" s="663" t="s">
        <v>145</v>
      </c>
      <c r="F4547" s="401"/>
      <c r="G4547" s="401"/>
    </row>
    <row r="4548" spans="1:7" ht="15">
      <c r="A4548" s="664">
        <v>86936</v>
      </c>
      <c r="B4548" s="663" t="s">
        <v>11574</v>
      </c>
      <c r="C4548" s="663" t="s">
        <v>58</v>
      </c>
      <c r="D4548" s="665" t="s">
        <v>20921</v>
      </c>
      <c r="E4548" s="663" t="s">
        <v>145</v>
      </c>
      <c r="F4548" s="401"/>
      <c r="G4548" s="401"/>
    </row>
    <row r="4549" spans="1:7" ht="15">
      <c r="A4549" s="664">
        <v>86937</v>
      </c>
      <c r="B4549" s="663" t="s">
        <v>11575</v>
      </c>
      <c r="C4549" s="663" t="s">
        <v>58</v>
      </c>
      <c r="D4549" s="665" t="s">
        <v>20922</v>
      </c>
      <c r="E4549" s="663" t="s">
        <v>145</v>
      </c>
      <c r="F4549" s="401"/>
      <c r="G4549" s="401"/>
    </row>
    <row r="4550" spans="1:7" ht="15">
      <c r="A4550" s="664">
        <v>86938</v>
      </c>
      <c r="B4550" s="663" t="s">
        <v>11576</v>
      </c>
      <c r="C4550" s="663" t="s">
        <v>58</v>
      </c>
      <c r="D4550" s="665" t="s">
        <v>20923</v>
      </c>
      <c r="E4550" s="663" t="s">
        <v>145</v>
      </c>
      <c r="F4550" s="401"/>
      <c r="G4550" s="401"/>
    </row>
    <row r="4551" spans="1:7" ht="15">
      <c r="A4551" s="664">
        <v>86939</v>
      </c>
      <c r="B4551" s="663" t="s">
        <v>11577</v>
      </c>
      <c r="C4551" s="663" t="s">
        <v>58</v>
      </c>
      <c r="D4551" s="665" t="s">
        <v>20924</v>
      </c>
      <c r="E4551" s="663" t="s">
        <v>145</v>
      </c>
      <c r="F4551" s="401"/>
      <c r="G4551" s="401"/>
    </row>
    <row r="4552" spans="1:7" ht="15">
      <c r="A4552" s="664">
        <v>86940</v>
      </c>
      <c r="B4552" s="663" t="s">
        <v>11578</v>
      </c>
      <c r="C4552" s="663" t="s">
        <v>58</v>
      </c>
      <c r="D4552" s="665" t="s">
        <v>20925</v>
      </c>
      <c r="E4552" s="663" t="s">
        <v>145</v>
      </c>
      <c r="F4552" s="401"/>
      <c r="G4552" s="401"/>
    </row>
    <row r="4553" spans="1:7" ht="15">
      <c r="A4553" s="664">
        <v>86941</v>
      </c>
      <c r="B4553" s="663" t="s">
        <v>11579</v>
      </c>
      <c r="C4553" s="663" t="s">
        <v>58</v>
      </c>
      <c r="D4553" s="665" t="s">
        <v>20926</v>
      </c>
      <c r="E4553" s="663" t="s">
        <v>145</v>
      </c>
      <c r="F4553" s="401"/>
      <c r="G4553" s="401"/>
    </row>
    <row r="4554" spans="1:7" ht="15">
      <c r="A4554" s="664">
        <v>86942</v>
      </c>
      <c r="B4554" s="663" t="s">
        <v>11580</v>
      </c>
      <c r="C4554" s="663" t="s">
        <v>58</v>
      </c>
      <c r="D4554" s="665" t="s">
        <v>20927</v>
      </c>
      <c r="E4554" s="663" t="s">
        <v>145</v>
      </c>
      <c r="F4554" s="401"/>
      <c r="G4554" s="401"/>
    </row>
    <row r="4555" spans="1:7" ht="15">
      <c r="A4555" s="664">
        <v>86943</v>
      </c>
      <c r="B4555" s="663" t="s">
        <v>11581</v>
      </c>
      <c r="C4555" s="663" t="s">
        <v>58</v>
      </c>
      <c r="D4555" s="665" t="s">
        <v>14896</v>
      </c>
      <c r="E4555" s="663" t="s">
        <v>145</v>
      </c>
      <c r="F4555" s="401"/>
      <c r="G4555" s="401"/>
    </row>
    <row r="4556" spans="1:7" ht="15">
      <c r="A4556" s="664">
        <v>86947</v>
      </c>
      <c r="B4556" s="663" t="s">
        <v>11582</v>
      </c>
      <c r="C4556" s="663" t="s">
        <v>58</v>
      </c>
      <c r="D4556" s="665" t="s">
        <v>20928</v>
      </c>
      <c r="E4556" s="663" t="s">
        <v>145</v>
      </c>
      <c r="F4556" s="401"/>
      <c r="G4556" s="401"/>
    </row>
    <row r="4557" spans="1:7" ht="15">
      <c r="A4557" s="664">
        <v>93396</v>
      </c>
      <c r="B4557" s="663" t="s">
        <v>11583</v>
      </c>
      <c r="C4557" s="663" t="s">
        <v>58</v>
      </c>
      <c r="D4557" s="665" t="s">
        <v>20929</v>
      </c>
      <c r="E4557" s="663" t="s">
        <v>145</v>
      </c>
      <c r="F4557" s="401"/>
      <c r="G4557" s="401"/>
    </row>
    <row r="4558" spans="1:7" ht="15">
      <c r="A4558" s="664">
        <v>93441</v>
      </c>
      <c r="B4558" s="663" t="s">
        <v>11584</v>
      </c>
      <c r="C4558" s="663" t="s">
        <v>58</v>
      </c>
      <c r="D4558" s="665" t="s">
        <v>20930</v>
      </c>
      <c r="E4558" s="663" t="s">
        <v>145</v>
      </c>
      <c r="F4558" s="401"/>
      <c r="G4558" s="401"/>
    </row>
    <row r="4559" spans="1:7" ht="15">
      <c r="A4559" s="664">
        <v>93442</v>
      </c>
      <c r="B4559" s="663" t="s">
        <v>11585</v>
      </c>
      <c r="C4559" s="663" t="s">
        <v>58</v>
      </c>
      <c r="D4559" s="665" t="s">
        <v>20931</v>
      </c>
      <c r="E4559" s="663" t="s">
        <v>145</v>
      </c>
      <c r="F4559" s="401"/>
      <c r="G4559" s="401"/>
    </row>
    <row r="4560" spans="1:7" ht="15">
      <c r="A4560" s="664">
        <v>95469</v>
      </c>
      <c r="B4560" s="663" t="s">
        <v>11586</v>
      </c>
      <c r="C4560" s="663" t="s">
        <v>58</v>
      </c>
      <c r="D4560" s="665" t="s">
        <v>20932</v>
      </c>
      <c r="E4560" s="663" t="s">
        <v>145</v>
      </c>
      <c r="F4560" s="401"/>
      <c r="G4560" s="401"/>
    </row>
    <row r="4561" spans="1:7" ht="15">
      <c r="A4561" s="664">
        <v>95470</v>
      </c>
      <c r="B4561" s="663" t="s">
        <v>2268</v>
      </c>
      <c r="C4561" s="663" t="s">
        <v>58</v>
      </c>
      <c r="D4561" s="665" t="s">
        <v>20933</v>
      </c>
      <c r="E4561" s="663" t="s">
        <v>145</v>
      </c>
      <c r="F4561" s="401"/>
      <c r="G4561" s="401"/>
    </row>
    <row r="4562" spans="1:7" ht="15">
      <c r="A4562" s="664">
        <v>95471</v>
      </c>
      <c r="B4562" s="663" t="s">
        <v>11587</v>
      </c>
      <c r="C4562" s="663" t="s">
        <v>58</v>
      </c>
      <c r="D4562" s="665" t="s">
        <v>20934</v>
      </c>
      <c r="E4562" s="663" t="s">
        <v>145</v>
      </c>
      <c r="F4562" s="401"/>
      <c r="G4562" s="401"/>
    </row>
    <row r="4563" spans="1:7" ht="15">
      <c r="A4563" s="664">
        <v>95472</v>
      </c>
      <c r="B4563" s="663" t="s">
        <v>11588</v>
      </c>
      <c r="C4563" s="663" t="s">
        <v>58</v>
      </c>
      <c r="D4563" s="665" t="s">
        <v>17700</v>
      </c>
      <c r="E4563" s="663" t="s">
        <v>145</v>
      </c>
      <c r="F4563" s="401"/>
      <c r="G4563" s="401"/>
    </row>
    <row r="4564" spans="1:7" ht="15">
      <c r="A4564" s="664">
        <v>95542</v>
      </c>
      <c r="B4564" s="663" t="s">
        <v>11589</v>
      </c>
      <c r="C4564" s="663" t="s">
        <v>58</v>
      </c>
      <c r="D4564" s="665" t="s">
        <v>17811</v>
      </c>
      <c r="E4564" s="663" t="s">
        <v>145</v>
      </c>
      <c r="F4564" s="401"/>
      <c r="G4564" s="401"/>
    </row>
    <row r="4565" spans="1:7" ht="15">
      <c r="A4565" s="664">
        <v>95543</v>
      </c>
      <c r="B4565" s="663" t="s">
        <v>11590</v>
      </c>
      <c r="C4565" s="663" t="s">
        <v>58</v>
      </c>
      <c r="D4565" s="665" t="s">
        <v>14858</v>
      </c>
      <c r="E4565" s="663" t="s">
        <v>145</v>
      </c>
      <c r="F4565" s="401"/>
      <c r="G4565" s="401"/>
    </row>
    <row r="4566" spans="1:7" ht="15">
      <c r="A4566" s="664">
        <v>95544</v>
      </c>
      <c r="B4566" s="663" t="s">
        <v>11591</v>
      </c>
      <c r="C4566" s="663" t="s">
        <v>58</v>
      </c>
      <c r="D4566" s="665" t="s">
        <v>15185</v>
      </c>
      <c r="E4566" s="663" t="s">
        <v>145</v>
      </c>
      <c r="F4566" s="401"/>
      <c r="G4566" s="401"/>
    </row>
    <row r="4567" spans="1:7" ht="15">
      <c r="A4567" s="664">
        <v>95545</v>
      </c>
      <c r="B4567" s="663" t="s">
        <v>11592</v>
      </c>
      <c r="C4567" s="663" t="s">
        <v>58</v>
      </c>
      <c r="D4567" s="665" t="s">
        <v>20935</v>
      </c>
      <c r="E4567" s="663" t="s">
        <v>145</v>
      </c>
      <c r="F4567" s="401"/>
      <c r="G4567" s="401"/>
    </row>
    <row r="4568" spans="1:7" ht="15">
      <c r="A4568" s="664">
        <v>95546</v>
      </c>
      <c r="B4568" s="663" t="s">
        <v>11593</v>
      </c>
      <c r="C4568" s="663" t="s">
        <v>58</v>
      </c>
      <c r="D4568" s="665" t="s">
        <v>20936</v>
      </c>
      <c r="E4568" s="663" t="s">
        <v>145</v>
      </c>
      <c r="F4568" s="401"/>
      <c r="G4568" s="401"/>
    </row>
    <row r="4569" spans="1:7" ht="15">
      <c r="A4569" s="664">
        <v>95547</v>
      </c>
      <c r="B4569" s="663" t="s">
        <v>11594</v>
      </c>
      <c r="C4569" s="663" t="s">
        <v>58</v>
      </c>
      <c r="D4569" s="665" t="s">
        <v>12984</v>
      </c>
      <c r="E4569" s="663" t="s">
        <v>145</v>
      </c>
      <c r="F4569" s="401"/>
      <c r="G4569" s="401"/>
    </row>
    <row r="4570" spans="1:7" ht="15">
      <c r="A4570" s="664">
        <v>100848</v>
      </c>
      <c r="B4570" s="663" t="s">
        <v>11595</v>
      </c>
      <c r="C4570" s="663" t="s">
        <v>58</v>
      </c>
      <c r="D4570" s="665" t="s">
        <v>20937</v>
      </c>
      <c r="E4570" s="663" t="s">
        <v>145</v>
      </c>
      <c r="F4570" s="401"/>
      <c r="G4570" s="401"/>
    </row>
    <row r="4571" spans="1:7" ht="15">
      <c r="A4571" s="664">
        <v>100849</v>
      </c>
      <c r="B4571" s="663" t="s">
        <v>11596</v>
      </c>
      <c r="C4571" s="663" t="s">
        <v>58</v>
      </c>
      <c r="D4571" s="665" t="s">
        <v>20441</v>
      </c>
      <c r="E4571" s="663" t="s">
        <v>145</v>
      </c>
      <c r="F4571" s="401"/>
      <c r="G4571" s="401"/>
    </row>
    <row r="4572" spans="1:7" ht="15">
      <c r="A4572" s="664">
        <v>100851</v>
      </c>
      <c r="B4572" s="663" t="s">
        <v>11597</v>
      </c>
      <c r="C4572" s="663" t="s">
        <v>58</v>
      </c>
      <c r="D4572" s="665" t="s">
        <v>15697</v>
      </c>
      <c r="E4572" s="663" t="s">
        <v>145</v>
      </c>
      <c r="F4572" s="401"/>
      <c r="G4572" s="401"/>
    </row>
    <row r="4573" spans="1:7" ht="15">
      <c r="A4573" s="664">
        <v>100852</v>
      </c>
      <c r="B4573" s="663" t="s">
        <v>11598</v>
      </c>
      <c r="C4573" s="663" t="s">
        <v>58</v>
      </c>
      <c r="D4573" s="665" t="s">
        <v>20938</v>
      </c>
      <c r="E4573" s="663" t="s">
        <v>145</v>
      </c>
      <c r="F4573" s="401"/>
      <c r="G4573" s="401"/>
    </row>
    <row r="4574" spans="1:7" ht="15">
      <c r="A4574" s="664">
        <v>100854</v>
      </c>
      <c r="B4574" s="663" t="s">
        <v>11599</v>
      </c>
      <c r="C4574" s="663" t="s">
        <v>58</v>
      </c>
      <c r="D4574" s="665" t="s">
        <v>20939</v>
      </c>
      <c r="E4574" s="663" t="s">
        <v>145</v>
      </c>
      <c r="F4574" s="401"/>
      <c r="G4574" s="401"/>
    </row>
    <row r="4575" spans="1:7" ht="15">
      <c r="A4575" s="664">
        <v>100855</v>
      </c>
      <c r="B4575" s="663" t="s">
        <v>11600</v>
      </c>
      <c r="C4575" s="663" t="s">
        <v>58</v>
      </c>
      <c r="D4575" s="665" t="s">
        <v>20935</v>
      </c>
      <c r="E4575" s="663" t="s">
        <v>145</v>
      </c>
      <c r="F4575" s="401"/>
      <c r="G4575" s="401"/>
    </row>
    <row r="4576" spans="1:7" ht="15">
      <c r="A4576" s="664">
        <v>100856</v>
      </c>
      <c r="B4576" s="663" t="s">
        <v>11601</v>
      </c>
      <c r="C4576" s="663" t="s">
        <v>58</v>
      </c>
      <c r="D4576" s="665" t="s">
        <v>20940</v>
      </c>
      <c r="E4576" s="663" t="s">
        <v>145</v>
      </c>
      <c r="F4576" s="401"/>
      <c r="G4576" s="401"/>
    </row>
    <row r="4577" spans="1:7" ht="15">
      <c r="A4577" s="664">
        <v>100857</v>
      </c>
      <c r="B4577" s="663" t="s">
        <v>11602</v>
      </c>
      <c r="C4577" s="663" t="s">
        <v>58</v>
      </c>
      <c r="D4577" s="665" t="s">
        <v>17162</v>
      </c>
      <c r="E4577" s="663" t="s">
        <v>145</v>
      </c>
      <c r="F4577" s="401"/>
      <c r="G4577" s="401"/>
    </row>
    <row r="4578" spans="1:7" ht="15">
      <c r="A4578" s="664">
        <v>100858</v>
      </c>
      <c r="B4578" s="663" t="s">
        <v>11603</v>
      </c>
      <c r="C4578" s="663" t="s">
        <v>58</v>
      </c>
      <c r="D4578" s="665" t="s">
        <v>20941</v>
      </c>
      <c r="E4578" s="663" t="s">
        <v>145</v>
      </c>
      <c r="F4578" s="401"/>
      <c r="G4578" s="401"/>
    </row>
    <row r="4579" spans="1:7" ht="15">
      <c r="A4579" s="664">
        <v>100860</v>
      </c>
      <c r="B4579" s="663" t="s">
        <v>11604</v>
      </c>
      <c r="C4579" s="663" t="s">
        <v>58</v>
      </c>
      <c r="D4579" s="665" t="s">
        <v>20942</v>
      </c>
      <c r="E4579" s="663" t="s">
        <v>145</v>
      </c>
      <c r="F4579" s="401"/>
      <c r="G4579" s="401"/>
    </row>
    <row r="4580" spans="1:7" ht="15">
      <c r="A4580" s="664">
        <v>100861</v>
      </c>
      <c r="B4580" s="663" t="s">
        <v>11605</v>
      </c>
      <c r="C4580" s="663" t="s">
        <v>58</v>
      </c>
      <c r="D4580" s="665" t="s">
        <v>18264</v>
      </c>
      <c r="E4580" s="663" t="s">
        <v>145</v>
      </c>
      <c r="F4580" s="401"/>
      <c r="G4580" s="401"/>
    </row>
    <row r="4581" spans="1:7" ht="15">
      <c r="A4581" s="664">
        <v>100862</v>
      </c>
      <c r="B4581" s="663" t="s">
        <v>11606</v>
      </c>
      <c r="C4581" s="663" t="s">
        <v>58</v>
      </c>
      <c r="D4581" s="665" t="s">
        <v>20943</v>
      </c>
      <c r="E4581" s="663" t="s">
        <v>145</v>
      </c>
      <c r="F4581" s="401"/>
      <c r="G4581" s="401"/>
    </row>
    <row r="4582" spans="1:7" ht="15">
      <c r="A4582" s="664">
        <v>100863</v>
      </c>
      <c r="B4582" s="663" t="s">
        <v>11607</v>
      </c>
      <c r="C4582" s="663" t="s">
        <v>58</v>
      </c>
      <c r="D4582" s="665" t="s">
        <v>20944</v>
      </c>
      <c r="E4582" s="663" t="s">
        <v>145</v>
      </c>
      <c r="F4582" s="401"/>
      <c r="G4582" s="401"/>
    </row>
    <row r="4583" spans="1:7" ht="15">
      <c r="A4583" s="664">
        <v>100864</v>
      </c>
      <c r="B4583" s="663" t="s">
        <v>11608</v>
      </c>
      <c r="C4583" s="663" t="s">
        <v>58</v>
      </c>
      <c r="D4583" s="665" t="s">
        <v>20945</v>
      </c>
      <c r="E4583" s="663" t="s">
        <v>145</v>
      </c>
      <c r="F4583" s="401"/>
      <c r="G4583" s="401"/>
    </row>
    <row r="4584" spans="1:7" ht="15">
      <c r="A4584" s="664">
        <v>100865</v>
      </c>
      <c r="B4584" s="663" t="s">
        <v>11609</v>
      </c>
      <c r="C4584" s="663" t="s">
        <v>58</v>
      </c>
      <c r="D4584" s="665" t="s">
        <v>20946</v>
      </c>
      <c r="E4584" s="663" t="s">
        <v>145</v>
      </c>
      <c r="F4584" s="401"/>
      <c r="G4584" s="401"/>
    </row>
    <row r="4585" spans="1:7" ht="15">
      <c r="A4585" s="664">
        <v>100866</v>
      </c>
      <c r="B4585" s="663" t="s">
        <v>11610</v>
      </c>
      <c r="C4585" s="663" t="s">
        <v>58</v>
      </c>
      <c r="D4585" s="665" t="s">
        <v>20947</v>
      </c>
      <c r="E4585" s="663" t="s">
        <v>145</v>
      </c>
      <c r="F4585" s="401"/>
      <c r="G4585" s="401"/>
    </row>
    <row r="4586" spans="1:7" ht="15">
      <c r="A4586" s="664">
        <v>100867</v>
      </c>
      <c r="B4586" s="663" t="s">
        <v>11611</v>
      </c>
      <c r="C4586" s="663" t="s">
        <v>58</v>
      </c>
      <c r="D4586" s="665" t="s">
        <v>20948</v>
      </c>
      <c r="E4586" s="663" t="s">
        <v>145</v>
      </c>
      <c r="F4586" s="401"/>
      <c r="G4586" s="401"/>
    </row>
    <row r="4587" spans="1:7" ht="15">
      <c r="A4587" s="664">
        <v>100868</v>
      </c>
      <c r="B4587" s="663" t="s">
        <v>11612</v>
      </c>
      <c r="C4587" s="663" t="s">
        <v>58</v>
      </c>
      <c r="D4587" s="665" t="s">
        <v>20949</v>
      </c>
      <c r="E4587" s="663" t="s">
        <v>145</v>
      </c>
      <c r="F4587" s="401"/>
      <c r="G4587" s="401"/>
    </row>
    <row r="4588" spans="1:7" ht="15">
      <c r="A4588" s="664">
        <v>100869</v>
      </c>
      <c r="B4588" s="663" t="s">
        <v>11613</v>
      </c>
      <c r="C4588" s="663" t="s">
        <v>58</v>
      </c>
      <c r="D4588" s="665" t="s">
        <v>20950</v>
      </c>
      <c r="E4588" s="663" t="s">
        <v>145</v>
      </c>
      <c r="F4588" s="401"/>
      <c r="G4588" s="401"/>
    </row>
    <row r="4589" spans="1:7" ht="15">
      <c r="A4589" s="664">
        <v>100870</v>
      </c>
      <c r="B4589" s="663" t="s">
        <v>11614</v>
      </c>
      <c r="C4589" s="663" t="s">
        <v>58</v>
      </c>
      <c r="D4589" s="665" t="s">
        <v>20951</v>
      </c>
      <c r="E4589" s="663" t="s">
        <v>145</v>
      </c>
      <c r="F4589" s="401"/>
      <c r="G4589" s="401"/>
    </row>
    <row r="4590" spans="1:7" ht="15">
      <c r="A4590" s="664">
        <v>100871</v>
      </c>
      <c r="B4590" s="663" t="s">
        <v>11615</v>
      </c>
      <c r="C4590" s="663" t="s">
        <v>58</v>
      </c>
      <c r="D4590" s="665" t="s">
        <v>20952</v>
      </c>
      <c r="E4590" s="663" t="s">
        <v>145</v>
      </c>
      <c r="F4590" s="401"/>
      <c r="G4590" s="401"/>
    </row>
    <row r="4591" spans="1:7" ht="15">
      <c r="A4591" s="664">
        <v>100872</v>
      </c>
      <c r="B4591" s="663" t="s">
        <v>11616</v>
      </c>
      <c r="C4591" s="663" t="s">
        <v>58</v>
      </c>
      <c r="D4591" s="665" t="s">
        <v>20953</v>
      </c>
      <c r="E4591" s="663" t="s">
        <v>145</v>
      </c>
      <c r="F4591" s="401"/>
      <c r="G4591" s="401"/>
    </row>
    <row r="4592" spans="1:7" ht="15">
      <c r="A4592" s="664">
        <v>100873</v>
      </c>
      <c r="B4592" s="663" t="s">
        <v>11617</v>
      </c>
      <c r="C4592" s="663" t="s">
        <v>58</v>
      </c>
      <c r="D4592" s="665" t="s">
        <v>20954</v>
      </c>
      <c r="E4592" s="663" t="s">
        <v>145</v>
      </c>
      <c r="F4592" s="401"/>
      <c r="G4592" s="401"/>
    </row>
    <row r="4593" spans="1:7" ht="15">
      <c r="A4593" s="664">
        <v>100874</v>
      </c>
      <c r="B4593" s="663" t="s">
        <v>11618</v>
      </c>
      <c r="C4593" s="663" t="s">
        <v>58</v>
      </c>
      <c r="D4593" s="665" t="s">
        <v>20947</v>
      </c>
      <c r="E4593" s="663" t="s">
        <v>145</v>
      </c>
      <c r="F4593" s="401"/>
      <c r="G4593" s="401"/>
    </row>
    <row r="4594" spans="1:7" ht="15">
      <c r="A4594" s="664">
        <v>100875</v>
      </c>
      <c r="B4594" s="663" t="s">
        <v>11619</v>
      </c>
      <c r="C4594" s="663" t="s">
        <v>58</v>
      </c>
      <c r="D4594" s="665" t="s">
        <v>20955</v>
      </c>
      <c r="E4594" s="663" t="s">
        <v>145</v>
      </c>
      <c r="F4594" s="401"/>
      <c r="G4594" s="401"/>
    </row>
    <row r="4595" spans="1:7" ht="15">
      <c r="A4595" s="664">
        <v>98052</v>
      </c>
      <c r="B4595" s="663" t="s">
        <v>15252</v>
      </c>
      <c r="C4595" s="663" t="s">
        <v>58</v>
      </c>
      <c r="D4595" s="665" t="s">
        <v>20956</v>
      </c>
      <c r="E4595" s="663" t="s">
        <v>145</v>
      </c>
      <c r="F4595" s="401"/>
      <c r="G4595" s="401"/>
    </row>
    <row r="4596" spans="1:7" ht="15">
      <c r="A4596" s="664">
        <v>98053</v>
      </c>
      <c r="B4596" s="663" t="s">
        <v>15253</v>
      </c>
      <c r="C4596" s="663" t="s">
        <v>58</v>
      </c>
      <c r="D4596" s="665" t="s">
        <v>20957</v>
      </c>
      <c r="E4596" s="663" t="s">
        <v>145</v>
      </c>
      <c r="F4596" s="401"/>
      <c r="G4596" s="401"/>
    </row>
    <row r="4597" spans="1:7" ht="15">
      <c r="A4597" s="664">
        <v>98054</v>
      </c>
      <c r="B4597" s="663" t="s">
        <v>15254</v>
      </c>
      <c r="C4597" s="663" t="s">
        <v>58</v>
      </c>
      <c r="D4597" s="665" t="s">
        <v>20958</v>
      </c>
      <c r="E4597" s="663" t="s">
        <v>145</v>
      </c>
      <c r="F4597" s="401"/>
      <c r="G4597" s="401"/>
    </row>
    <row r="4598" spans="1:7" ht="15">
      <c r="A4598" s="664">
        <v>98055</v>
      </c>
      <c r="B4598" s="663" t="s">
        <v>15255</v>
      </c>
      <c r="C4598" s="663" t="s">
        <v>58</v>
      </c>
      <c r="D4598" s="665" t="s">
        <v>20959</v>
      </c>
      <c r="E4598" s="663" t="s">
        <v>145</v>
      </c>
      <c r="F4598" s="401"/>
      <c r="G4598" s="401"/>
    </row>
    <row r="4599" spans="1:7" ht="15">
      <c r="A4599" s="664">
        <v>98056</v>
      </c>
      <c r="B4599" s="663" t="s">
        <v>15256</v>
      </c>
      <c r="C4599" s="663" t="s">
        <v>58</v>
      </c>
      <c r="D4599" s="665" t="s">
        <v>20960</v>
      </c>
      <c r="E4599" s="663" t="s">
        <v>145</v>
      </c>
      <c r="F4599" s="401"/>
      <c r="G4599" s="401"/>
    </row>
    <row r="4600" spans="1:7" ht="15">
      <c r="A4600" s="664">
        <v>98057</v>
      </c>
      <c r="B4600" s="663" t="s">
        <v>15257</v>
      </c>
      <c r="C4600" s="663" t="s">
        <v>58</v>
      </c>
      <c r="D4600" s="665" t="s">
        <v>20961</v>
      </c>
      <c r="E4600" s="663" t="s">
        <v>145</v>
      </c>
      <c r="F4600" s="401"/>
      <c r="G4600" s="401"/>
    </row>
    <row r="4601" spans="1:7" ht="15">
      <c r="A4601" s="664">
        <v>98058</v>
      </c>
      <c r="B4601" s="663" t="s">
        <v>15258</v>
      </c>
      <c r="C4601" s="663" t="s">
        <v>58</v>
      </c>
      <c r="D4601" s="665" t="s">
        <v>20962</v>
      </c>
      <c r="E4601" s="663" t="s">
        <v>145</v>
      </c>
      <c r="F4601" s="401"/>
      <c r="G4601" s="401"/>
    </row>
    <row r="4602" spans="1:7" ht="15">
      <c r="A4602" s="664">
        <v>98059</v>
      </c>
      <c r="B4602" s="663" t="s">
        <v>15259</v>
      </c>
      <c r="C4602" s="663" t="s">
        <v>58</v>
      </c>
      <c r="D4602" s="665" t="s">
        <v>20963</v>
      </c>
      <c r="E4602" s="663" t="s">
        <v>145</v>
      </c>
      <c r="F4602" s="401"/>
      <c r="G4602" s="401"/>
    </row>
    <row r="4603" spans="1:7" ht="15">
      <c r="A4603" s="664">
        <v>98060</v>
      </c>
      <c r="B4603" s="663" t="s">
        <v>15260</v>
      </c>
      <c r="C4603" s="663" t="s">
        <v>58</v>
      </c>
      <c r="D4603" s="665" t="s">
        <v>20964</v>
      </c>
      <c r="E4603" s="663" t="s">
        <v>145</v>
      </c>
      <c r="F4603" s="401"/>
      <c r="G4603" s="401"/>
    </row>
    <row r="4604" spans="1:7" ht="15">
      <c r="A4604" s="664">
        <v>98061</v>
      </c>
      <c r="B4604" s="663" t="s">
        <v>15261</v>
      </c>
      <c r="C4604" s="663" t="s">
        <v>58</v>
      </c>
      <c r="D4604" s="665" t="s">
        <v>20965</v>
      </c>
      <c r="E4604" s="663" t="s">
        <v>145</v>
      </c>
      <c r="F4604" s="401"/>
      <c r="G4604" s="401"/>
    </row>
    <row r="4605" spans="1:7" ht="15">
      <c r="A4605" s="664">
        <v>98062</v>
      </c>
      <c r="B4605" s="663" t="s">
        <v>15262</v>
      </c>
      <c r="C4605" s="663" t="s">
        <v>58</v>
      </c>
      <c r="D4605" s="665" t="s">
        <v>20966</v>
      </c>
      <c r="E4605" s="663" t="s">
        <v>145</v>
      </c>
      <c r="F4605" s="401"/>
      <c r="G4605" s="401"/>
    </row>
    <row r="4606" spans="1:7" ht="15">
      <c r="A4606" s="664">
        <v>98063</v>
      </c>
      <c r="B4606" s="663" t="s">
        <v>15263</v>
      </c>
      <c r="C4606" s="663" t="s">
        <v>58</v>
      </c>
      <c r="D4606" s="665" t="s">
        <v>20967</v>
      </c>
      <c r="E4606" s="663" t="s">
        <v>145</v>
      </c>
      <c r="F4606" s="401"/>
      <c r="G4606" s="401"/>
    </row>
    <row r="4607" spans="1:7" ht="15">
      <c r="A4607" s="664">
        <v>98064</v>
      </c>
      <c r="B4607" s="663" t="s">
        <v>15264</v>
      </c>
      <c r="C4607" s="663" t="s">
        <v>58</v>
      </c>
      <c r="D4607" s="665" t="s">
        <v>20968</v>
      </c>
      <c r="E4607" s="663" t="s">
        <v>145</v>
      </c>
      <c r="F4607" s="401"/>
      <c r="G4607" s="401"/>
    </row>
    <row r="4608" spans="1:7" ht="15">
      <c r="A4608" s="664">
        <v>98065</v>
      </c>
      <c r="B4608" s="663" t="s">
        <v>15265</v>
      </c>
      <c r="C4608" s="663" t="s">
        <v>58</v>
      </c>
      <c r="D4608" s="665" t="s">
        <v>20969</v>
      </c>
      <c r="E4608" s="663" t="s">
        <v>145</v>
      </c>
      <c r="F4608" s="401"/>
      <c r="G4608" s="401"/>
    </row>
    <row r="4609" spans="1:7" ht="15">
      <c r="A4609" s="664">
        <v>98066</v>
      </c>
      <c r="B4609" s="663" t="s">
        <v>15266</v>
      </c>
      <c r="C4609" s="663" t="s">
        <v>58</v>
      </c>
      <c r="D4609" s="665" t="s">
        <v>20970</v>
      </c>
      <c r="E4609" s="663" t="s">
        <v>145</v>
      </c>
      <c r="F4609" s="401"/>
      <c r="G4609" s="401"/>
    </row>
    <row r="4610" spans="1:7" ht="15">
      <c r="A4610" s="664">
        <v>98067</v>
      </c>
      <c r="B4610" s="663" t="s">
        <v>15267</v>
      </c>
      <c r="C4610" s="663" t="s">
        <v>58</v>
      </c>
      <c r="D4610" s="665" t="s">
        <v>20971</v>
      </c>
      <c r="E4610" s="663" t="s">
        <v>145</v>
      </c>
      <c r="F4610" s="401"/>
      <c r="G4610" s="401"/>
    </row>
    <row r="4611" spans="1:7" ht="15">
      <c r="A4611" s="664">
        <v>98068</v>
      </c>
      <c r="B4611" s="663" t="s">
        <v>15268</v>
      </c>
      <c r="C4611" s="663" t="s">
        <v>58</v>
      </c>
      <c r="D4611" s="665" t="s">
        <v>20972</v>
      </c>
      <c r="E4611" s="663" t="s">
        <v>145</v>
      </c>
      <c r="F4611" s="401"/>
      <c r="G4611" s="401"/>
    </row>
    <row r="4612" spans="1:7" ht="15">
      <c r="A4612" s="664">
        <v>98069</v>
      </c>
      <c r="B4612" s="663" t="s">
        <v>15269</v>
      </c>
      <c r="C4612" s="663" t="s">
        <v>58</v>
      </c>
      <c r="D4612" s="665" t="s">
        <v>20973</v>
      </c>
      <c r="E4612" s="663" t="s">
        <v>145</v>
      </c>
      <c r="F4612" s="401"/>
      <c r="G4612" s="401"/>
    </row>
    <row r="4613" spans="1:7" ht="15">
      <c r="A4613" s="664">
        <v>98070</v>
      </c>
      <c r="B4613" s="663" t="s">
        <v>15270</v>
      </c>
      <c r="C4613" s="663" t="s">
        <v>58</v>
      </c>
      <c r="D4613" s="665" t="s">
        <v>20974</v>
      </c>
      <c r="E4613" s="663" t="s">
        <v>145</v>
      </c>
      <c r="F4613" s="401"/>
      <c r="G4613" s="401"/>
    </row>
    <row r="4614" spans="1:7" ht="15">
      <c r="A4614" s="664">
        <v>98071</v>
      </c>
      <c r="B4614" s="663" t="s">
        <v>15271</v>
      </c>
      <c r="C4614" s="663" t="s">
        <v>58</v>
      </c>
      <c r="D4614" s="665" t="s">
        <v>20975</v>
      </c>
      <c r="E4614" s="663" t="s">
        <v>145</v>
      </c>
      <c r="F4614" s="401"/>
      <c r="G4614" s="401"/>
    </row>
    <row r="4615" spans="1:7" ht="15">
      <c r="A4615" s="664">
        <v>98072</v>
      </c>
      <c r="B4615" s="663" t="s">
        <v>15272</v>
      </c>
      <c r="C4615" s="663" t="s">
        <v>58</v>
      </c>
      <c r="D4615" s="665" t="s">
        <v>20976</v>
      </c>
      <c r="E4615" s="663" t="s">
        <v>145</v>
      </c>
      <c r="F4615" s="401"/>
      <c r="G4615" s="401"/>
    </row>
    <row r="4616" spans="1:7" ht="15">
      <c r="A4616" s="664">
        <v>98073</v>
      </c>
      <c r="B4616" s="663" t="s">
        <v>15273</v>
      </c>
      <c r="C4616" s="663" t="s">
        <v>58</v>
      </c>
      <c r="D4616" s="665" t="s">
        <v>20977</v>
      </c>
      <c r="E4616" s="663" t="s">
        <v>145</v>
      </c>
      <c r="F4616" s="401"/>
      <c r="G4616" s="401"/>
    </row>
    <row r="4617" spans="1:7" ht="15">
      <c r="A4617" s="664">
        <v>98074</v>
      </c>
      <c r="B4617" s="663" t="s">
        <v>15274</v>
      </c>
      <c r="C4617" s="663" t="s">
        <v>58</v>
      </c>
      <c r="D4617" s="665" t="s">
        <v>20978</v>
      </c>
      <c r="E4617" s="663" t="s">
        <v>145</v>
      </c>
      <c r="F4617" s="401"/>
      <c r="G4617" s="401"/>
    </row>
    <row r="4618" spans="1:7" ht="15">
      <c r="A4618" s="664">
        <v>98075</v>
      </c>
      <c r="B4618" s="663" t="s">
        <v>15275</v>
      </c>
      <c r="C4618" s="663" t="s">
        <v>58</v>
      </c>
      <c r="D4618" s="665" t="s">
        <v>20979</v>
      </c>
      <c r="E4618" s="663" t="s">
        <v>145</v>
      </c>
      <c r="F4618" s="401"/>
      <c r="G4618" s="401"/>
    </row>
    <row r="4619" spans="1:7" ht="15">
      <c r="A4619" s="664">
        <v>98076</v>
      </c>
      <c r="B4619" s="663" t="s">
        <v>15276</v>
      </c>
      <c r="C4619" s="663" t="s">
        <v>58</v>
      </c>
      <c r="D4619" s="665" t="s">
        <v>20980</v>
      </c>
      <c r="E4619" s="663" t="s">
        <v>145</v>
      </c>
      <c r="F4619" s="401"/>
      <c r="G4619" s="401"/>
    </row>
    <row r="4620" spans="1:7" ht="15">
      <c r="A4620" s="664">
        <v>98077</v>
      </c>
      <c r="B4620" s="663" t="s">
        <v>15277</v>
      </c>
      <c r="C4620" s="663" t="s">
        <v>58</v>
      </c>
      <c r="D4620" s="665" t="s">
        <v>20981</v>
      </c>
      <c r="E4620" s="663" t="s">
        <v>145</v>
      </c>
      <c r="F4620" s="401"/>
      <c r="G4620" s="401"/>
    </row>
    <row r="4621" spans="1:7" ht="15">
      <c r="A4621" s="664">
        <v>98078</v>
      </c>
      <c r="B4621" s="663" t="s">
        <v>15278</v>
      </c>
      <c r="C4621" s="663" t="s">
        <v>58</v>
      </c>
      <c r="D4621" s="665" t="s">
        <v>20982</v>
      </c>
      <c r="E4621" s="663" t="s">
        <v>145</v>
      </c>
      <c r="F4621" s="401"/>
      <c r="G4621" s="401"/>
    </row>
    <row r="4622" spans="1:7" ht="15">
      <c r="A4622" s="664">
        <v>98079</v>
      </c>
      <c r="B4622" s="663" t="s">
        <v>15279</v>
      </c>
      <c r="C4622" s="663" t="s">
        <v>58</v>
      </c>
      <c r="D4622" s="665" t="s">
        <v>20983</v>
      </c>
      <c r="E4622" s="663" t="s">
        <v>145</v>
      </c>
      <c r="F4622" s="401"/>
      <c r="G4622" s="401"/>
    </row>
    <row r="4623" spans="1:7" ht="15">
      <c r="A4623" s="664">
        <v>98080</v>
      </c>
      <c r="B4623" s="663" t="s">
        <v>15280</v>
      </c>
      <c r="C4623" s="663" t="s">
        <v>58</v>
      </c>
      <c r="D4623" s="665" t="s">
        <v>20984</v>
      </c>
      <c r="E4623" s="663" t="s">
        <v>145</v>
      </c>
      <c r="F4623" s="401"/>
      <c r="G4623" s="401"/>
    </row>
    <row r="4624" spans="1:7" ht="15">
      <c r="A4624" s="664">
        <v>98081</v>
      </c>
      <c r="B4624" s="663" t="s">
        <v>15281</v>
      </c>
      <c r="C4624" s="663" t="s">
        <v>58</v>
      </c>
      <c r="D4624" s="665" t="s">
        <v>20985</v>
      </c>
      <c r="E4624" s="663" t="s">
        <v>145</v>
      </c>
      <c r="F4624" s="401"/>
      <c r="G4624" s="401"/>
    </row>
    <row r="4625" spans="1:7" ht="15">
      <c r="A4625" s="664">
        <v>98082</v>
      </c>
      <c r="B4625" s="663" t="s">
        <v>15282</v>
      </c>
      <c r="C4625" s="663" t="s">
        <v>58</v>
      </c>
      <c r="D4625" s="665" t="s">
        <v>20986</v>
      </c>
      <c r="E4625" s="663" t="s">
        <v>145</v>
      </c>
      <c r="F4625" s="401"/>
      <c r="G4625" s="401"/>
    </row>
    <row r="4626" spans="1:7" ht="15">
      <c r="A4626" s="664">
        <v>98083</v>
      </c>
      <c r="B4626" s="663" t="s">
        <v>15283</v>
      </c>
      <c r="C4626" s="663" t="s">
        <v>58</v>
      </c>
      <c r="D4626" s="665" t="s">
        <v>20987</v>
      </c>
      <c r="E4626" s="663" t="s">
        <v>145</v>
      </c>
      <c r="F4626" s="401"/>
      <c r="G4626" s="401"/>
    </row>
    <row r="4627" spans="1:7" ht="15">
      <c r="A4627" s="664">
        <v>98084</v>
      </c>
      <c r="B4627" s="663" t="s">
        <v>15284</v>
      </c>
      <c r="C4627" s="663" t="s">
        <v>58</v>
      </c>
      <c r="D4627" s="665" t="s">
        <v>20988</v>
      </c>
      <c r="E4627" s="663" t="s">
        <v>145</v>
      </c>
      <c r="F4627" s="401"/>
      <c r="G4627" s="401"/>
    </row>
    <row r="4628" spans="1:7" ht="15">
      <c r="A4628" s="664">
        <v>98085</v>
      </c>
      <c r="B4628" s="663" t="s">
        <v>15285</v>
      </c>
      <c r="C4628" s="663" t="s">
        <v>58</v>
      </c>
      <c r="D4628" s="665" t="s">
        <v>20989</v>
      </c>
      <c r="E4628" s="663" t="s">
        <v>145</v>
      </c>
      <c r="F4628" s="401"/>
      <c r="G4628" s="401"/>
    </row>
    <row r="4629" spans="1:7" ht="15">
      <c r="A4629" s="664">
        <v>98086</v>
      </c>
      <c r="B4629" s="663" t="s">
        <v>15286</v>
      </c>
      <c r="C4629" s="663" t="s">
        <v>58</v>
      </c>
      <c r="D4629" s="665" t="s">
        <v>20990</v>
      </c>
      <c r="E4629" s="663" t="s">
        <v>145</v>
      </c>
      <c r="F4629" s="401"/>
      <c r="G4629" s="401"/>
    </row>
    <row r="4630" spans="1:7" ht="15">
      <c r="A4630" s="664">
        <v>98087</v>
      </c>
      <c r="B4630" s="663" t="s">
        <v>15287</v>
      </c>
      <c r="C4630" s="663" t="s">
        <v>58</v>
      </c>
      <c r="D4630" s="665" t="s">
        <v>20991</v>
      </c>
      <c r="E4630" s="663" t="s">
        <v>145</v>
      </c>
      <c r="F4630" s="401"/>
      <c r="G4630" s="401"/>
    </row>
    <row r="4631" spans="1:7" ht="15">
      <c r="A4631" s="664">
        <v>98088</v>
      </c>
      <c r="B4631" s="663" t="s">
        <v>15288</v>
      </c>
      <c r="C4631" s="663" t="s">
        <v>58</v>
      </c>
      <c r="D4631" s="665" t="s">
        <v>20992</v>
      </c>
      <c r="E4631" s="663" t="s">
        <v>145</v>
      </c>
      <c r="F4631" s="401"/>
      <c r="G4631" s="401"/>
    </row>
    <row r="4632" spans="1:7" ht="15">
      <c r="A4632" s="664">
        <v>98089</v>
      </c>
      <c r="B4632" s="663" t="s">
        <v>15289</v>
      </c>
      <c r="C4632" s="663" t="s">
        <v>58</v>
      </c>
      <c r="D4632" s="665" t="s">
        <v>20993</v>
      </c>
      <c r="E4632" s="663" t="s">
        <v>145</v>
      </c>
      <c r="F4632" s="401"/>
      <c r="G4632" s="401"/>
    </row>
    <row r="4633" spans="1:7" ht="15">
      <c r="A4633" s="664">
        <v>98090</v>
      </c>
      <c r="B4633" s="663" t="s">
        <v>15290</v>
      </c>
      <c r="C4633" s="663" t="s">
        <v>58</v>
      </c>
      <c r="D4633" s="665" t="s">
        <v>20994</v>
      </c>
      <c r="E4633" s="663" t="s">
        <v>145</v>
      </c>
      <c r="F4633" s="401"/>
      <c r="G4633" s="401"/>
    </row>
    <row r="4634" spans="1:7" ht="15">
      <c r="A4634" s="664">
        <v>98091</v>
      </c>
      <c r="B4634" s="663" t="s">
        <v>15291</v>
      </c>
      <c r="C4634" s="663" t="s">
        <v>58</v>
      </c>
      <c r="D4634" s="665" t="s">
        <v>20995</v>
      </c>
      <c r="E4634" s="663" t="s">
        <v>145</v>
      </c>
      <c r="F4634" s="401"/>
      <c r="G4634" s="401"/>
    </row>
    <row r="4635" spans="1:7" ht="15">
      <c r="A4635" s="664">
        <v>98092</v>
      </c>
      <c r="B4635" s="663" t="s">
        <v>15292</v>
      </c>
      <c r="C4635" s="663" t="s">
        <v>58</v>
      </c>
      <c r="D4635" s="665" t="s">
        <v>20996</v>
      </c>
      <c r="E4635" s="663" t="s">
        <v>145</v>
      </c>
      <c r="F4635" s="401"/>
      <c r="G4635" s="401"/>
    </row>
    <row r="4636" spans="1:7" ht="15">
      <c r="A4636" s="664">
        <v>98093</v>
      </c>
      <c r="B4636" s="663" t="s">
        <v>15293</v>
      </c>
      <c r="C4636" s="663" t="s">
        <v>58</v>
      </c>
      <c r="D4636" s="665" t="s">
        <v>20997</v>
      </c>
      <c r="E4636" s="663" t="s">
        <v>145</v>
      </c>
      <c r="F4636" s="401"/>
      <c r="G4636" s="401"/>
    </row>
    <row r="4637" spans="1:7" ht="15">
      <c r="A4637" s="664">
        <v>98094</v>
      </c>
      <c r="B4637" s="663" t="s">
        <v>15294</v>
      </c>
      <c r="C4637" s="663" t="s">
        <v>58</v>
      </c>
      <c r="D4637" s="665" t="s">
        <v>20998</v>
      </c>
      <c r="E4637" s="663" t="s">
        <v>145</v>
      </c>
      <c r="F4637" s="401"/>
      <c r="G4637" s="401"/>
    </row>
    <row r="4638" spans="1:7" ht="15">
      <c r="A4638" s="664">
        <v>98099</v>
      </c>
      <c r="B4638" s="663" t="s">
        <v>15295</v>
      </c>
      <c r="C4638" s="663" t="s">
        <v>58</v>
      </c>
      <c r="D4638" s="665" t="s">
        <v>20999</v>
      </c>
      <c r="E4638" s="663" t="s">
        <v>145</v>
      </c>
      <c r="F4638" s="401"/>
      <c r="G4638" s="401"/>
    </row>
    <row r="4639" spans="1:7" ht="15">
      <c r="A4639" s="664">
        <v>98100</v>
      </c>
      <c r="B4639" s="663" t="s">
        <v>15296</v>
      </c>
      <c r="C4639" s="663" t="s">
        <v>58</v>
      </c>
      <c r="D4639" s="665" t="s">
        <v>21000</v>
      </c>
      <c r="E4639" s="663" t="s">
        <v>145</v>
      </c>
      <c r="F4639" s="401"/>
      <c r="G4639" s="401"/>
    </row>
    <row r="4640" spans="1:7" ht="15">
      <c r="A4640" s="664">
        <v>98101</v>
      </c>
      <c r="B4640" s="663" t="s">
        <v>15297</v>
      </c>
      <c r="C4640" s="663" t="s">
        <v>58</v>
      </c>
      <c r="D4640" s="665" t="s">
        <v>21001</v>
      </c>
      <c r="E4640" s="663" t="s">
        <v>145</v>
      </c>
      <c r="F4640" s="401"/>
      <c r="G4640" s="401"/>
    </row>
    <row r="4641" spans="1:7" ht="15">
      <c r="A4641" s="664">
        <v>98109</v>
      </c>
      <c r="B4641" s="663" t="s">
        <v>15298</v>
      </c>
      <c r="C4641" s="663" t="s">
        <v>58</v>
      </c>
      <c r="D4641" s="665" t="s">
        <v>21002</v>
      </c>
      <c r="E4641" s="663" t="s">
        <v>145</v>
      </c>
      <c r="F4641" s="401"/>
      <c r="G4641" s="401"/>
    </row>
    <row r="4642" spans="1:7" ht="15">
      <c r="A4642" s="664">
        <v>98110</v>
      </c>
      <c r="B4642" s="663" t="s">
        <v>15299</v>
      </c>
      <c r="C4642" s="663" t="s">
        <v>58</v>
      </c>
      <c r="D4642" s="665" t="s">
        <v>21003</v>
      </c>
      <c r="E4642" s="663" t="s">
        <v>145</v>
      </c>
      <c r="F4642" s="401"/>
      <c r="G4642" s="401"/>
    </row>
    <row r="4643" spans="1:7" ht="15">
      <c r="A4643" s="664">
        <v>98111</v>
      </c>
      <c r="B4643" s="663" t="s">
        <v>15300</v>
      </c>
      <c r="C4643" s="663" t="s">
        <v>58</v>
      </c>
      <c r="D4643" s="665" t="s">
        <v>21004</v>
      </c>
      <c r="E4643" s="663" t="s">
        <v>145</v>
      </c>
      <c r="F4643" s="401"/>
      <c r="G4643" s="401"/>
    </row>
    <row r="4644" spans="1:7" ht="15">
      <c r="A4644" s="664">
        <v>98112</v>
      </c>
      <c r="B4644" s="663" t="s">
        <v>15301</v>
      </c>
      <c r="C4644" s="663" t="s">
        <v>58</v>
      </c>
      <c r="D4644" s="665" t="s">
        <v>21005</v>
      </c>
      <c r="E4644" s="663" t="s">
        <v>145</v>
      </c>
      <c r="F4644" s="401"/>
      <c r="G4644" s="401"/>
    </row>
    <row r="4645" spans="1:7" ht="15">
      <c r="A4645" s="664">
        <v>98114</v>
      </c>
      <c r="B4645" s="663" t="s">
        <v>15302</v>
      </c>
      <c r="C4645" s="663" t="s">
        <v>58</v>
      </c>
      <c r="D4645" s="665" t="s">
        <v>21006</v>
      </c>
      <c r="E4645" s="663" t="s">
        <v>145</v>
      </c>
      <c r="F4645" s="401"/>
      <c r="G4645" s="401"/>
    </row>
    <row r="4646" spans="1:7" ht="15">
      <c r="A4646" s="664">
        <v>98115</v>
      </c>
      <c r="B4646" s="663" t="s">
        <v>15303</v>
      </c>
      <c r="C4646" s="663" t="s">
        <v>58</v>
      </c>
      <c r="D4646" s="665" t="s">
        <v>21007</v>
      </c>
      <c r="E4646" s="663" t="s">
        <v>145</v>
      </c>
      <c r="F4646" s="401"/>
      <c r="G4646" s="401"/>
    </row>
    <row r="4647" spans="1:7" ht="15">
      <c r="A4647" s="664">
        <v>89957</v>
      </c>
      <c r="B4647" s="663" t="s">
        <v>2269</v>
      </c>
      <c r="C4647" s="663" t="s">
        <v>58</v>
      </c>
      <c r="D4647" s="665" t="s">
        <v>21008</v>
      </c>
      <c r="E4647" s="663" t="s">
        <v>145</v>
      </c>
      <c r="F4647" s="401"/>
      <c r="G4647" s="401"/>
    </row>
    <row r="4648" spans="1:7" ht="15">
      <c r="A4648" s="664">
        <v>89959</v>
      </c>
      <c r="B4648" s="663" t="s">
        <v>2270</v>
      </c>
      <c r="C4648" s="663" t="s">
        <v>58</v>
      </c>
      <c r="D4648" s="665" t="s">
        <v>21009</v>
      </c>
      <c r="E4648" s="663" t="s">
        <v>145</v>
      </c>
      <c r="F4648" s="401"/>
      <c r="G4648" s="401"/>
    </row>
    <row r="4649" spans="1:7" ht="15">
      <c r="A4649" s="664">
        <v>89349</v>
      </c>
      <c r="B4649" s="663" t="s">
        <v>2271</v>
      </c>
      <c r="C4649" s="663" t="s">
        <v>58</v>
      </c>
      <c r="D4649" s="665" t="s">
        <v>21010</v>
      </c>
      <c r="E4649" s="663" t="s">
        <v>145</v>
      </c>
      <c r="F4649" s="401"/>
      <c r="G4649" s="401"/>
    </row>
    <row r="4650" spans="1:7" ht="15">
      <c r="A4650" s="664">
        <v>89351</v>
      </c>
      <c r="B4650" s="663" t="s">
        <v>9465</v>
      </c>
      <c r="C4650" s="663" t="s">
        <v>58</v>
      </c>
      <c r="D4650" s="665" t="s">
        <v>13810</v>
      </c>
      <c r="E4650" s="663" t="s">
        <v>145</v>
      </c>
      <c r="F4650" s="401"/>
      <c r="G4650" s="401"/>
    </row>
    <row r="4651" spans="1:7" ht="15">
      <c r="A4651" s="664">
        <v>89352</v>
      </c>
      <c r="B4651" s="663" t="s">
        <v>2272</v>
      </c>
      <c r="C4651" s="663" t="s">
        <v>58</v>
      </c>
      <c r="D4651" s="665" t="s">
        <v>14227</v>
      </c>
      <c r="E4651" s="663" t="s">
        <v>145</v>
      </c>
      <c r="F4651" s="401"/>
      <c r="G4651" s="401"/>
    </row>
    <row r="4652" spans="1:7" ht="15">
      <c r="A4652" s="664">
        <v>89353</v>
      </c>
      <c r="B4652" s="663" t="s">
        <v>59</v>
      </c>
      <c r="C4652" s="663" t="s">
        <v>58</v>
      </c>
      <c r="D4652" s="665" t="s">
        <v>21011</v>
      </c>
      <c r="E4652" s="663" t="s">
        <v>145</v>
      </c>
      <c r="F4652" s="401"/>
      <c r="G4652" s="401"/>
    </row>
    <row r="4653" spans="1:7" ht="15">
      <c r="A4653" s="664">
        <v>89354</v>
      </c>
      <c r="B4653" s="663" t="s">
        <v>2273</v>
      </c>
      <c r="C4653" s="663" t="s">
        <v>58</v>
      </c>
      <c r="D4653" s="665" t="s">
        <v>21012</v>
      </c>
      <c r="E4653" s="663" t="s">
        <v>145</v>
      </c>
      <c r="F4653" s="401"/>
      <c r="G4653" s="401"/>
    </row>
    <row r="4654" spans="1:7" ht="15">
      <c r="A4654" s="664">
        <v>89969</v>
      </c>
      <c r="B4654" s="663" t="s">
        <v>2274</v>
      </c>
      <c r="C4654" s="663" t="s">
        <v>58</v>
      </c>
      <c r="D4654" s="665" t="s">
        <v>21013</v>
      </c>
      <c r="E4654" s="663" t="s">
        <v>145</v>
      </c>
      <c r="F4654" s="401"/>
      <c r="G4654" s="401"/>
    </row>
    <row r="4655" spans="1:7" ht="15">
      <c r="A4655" s="664">
        <v>89970</v>
      </c>
      <c r="B4655" s="663" t="s">
        <v>2275</v>
      </c>
      <c r="C4655" s="663" t="s">
        <v>58</v>
      </c>
      <c r="D4655" s="665" t="s">
        <v>15746</v>
      </c>
      <c r="E4655" s="663" t="s">
        <v>145</v>
      </c>
      <c r="F4655" s="401"/>
      <c r="G4655" s="401"/>
    </row>
    <row r="4656" spans="1:7" ht="15">
      <c r="A4656" s="664">
        <v>89971</v>
      </c>
      <c r="B4656" s="663" t="s">
        <v>2276</v>
      </c>
      <c r="C4656" s="663" t="s">
        <v>58</v>
      </c>
      <c r="D4656" s="665" t="s">
        <v>21014</v>
      </c>
      <c r="E4656" s="663" t="s">
        <v>145</v>
      </c>
      <c r="F4656" s="401"/>
      <c r="G4656" s="401"/>
    </row>
    <row r="4657" spans="1:7" ht="15">
      <c r="A4657" s="664">
        <v>89972</v>
      </c>
      <c r="B4657" s="663" t="s">
        <v>2277</v>
      </c>
      <c r="C4657" s="663" t="s">
        <v>58</v>
      </c>
      <c r="D4657" s="665" t="s">
        <v>21015</v>
      </c>
      <c r="E4657" s="663" t="s">
        <v>145</v>
      </c>
      <c r="F4657" s="401"/>
      <c r="G4657" s="401"/>
    </row>
    <row r="4658" spans="1:7" ht="15">
      <c r="A4658" s="664">
        <v>89973</v>
      </c>
      <c r="B4658" s="663" t="s">
        <v>2278</v>
      </c>
      <c r="C4658" s="663" t="s">
        <v>58</v>
      </c>
      <c r="D4658" s="665" t="s">
        <v>21016</v>
      </c>
      <c r="E4658" s="663" t="s">
        <v>145</v>
      </c>
      <c r="F4658" s="401"/>
      <c r="G4658" s="401"/>
    </row>
    <row r="4659" spans="1:7" ht="15">
      <c r="A4659" s="664">
        <v>89974</v>
      </c>
      <c r="B4659" s="663" t="s">
        <v>2279</v>
      </c>
      <c r="C4659" s="663" t="s">
        <v>58</v>
      </c>
      <c r="D4659" s="665" t="s">
        <v>21017</v>
      </c>
      <c r="E4659" s="663" t="s">
        <v>145</v>
      </c>
      <c r="F4659" s="401"/>
      <c r="G4659" s="401"/>
    </row>
    <row r="4660" spans="1:7" ht="15">
      <c r="A4660" s="664">
        <v>89984</v>
      </c>
      <c r="B4660" s="663" t="s">
        <v>2280</v>
      </c>
      <c r="C4660" s="663" t="s">
        <v>58</v>
      </c>
      <c r="D4660" s="665" t="s">
        <v>21018</v>
      </c>
      <c r="E4660" s="663" t="s">
        <v>145</v>
      </c>
      <c r="F4660" s="401"/>
      <c r="G4660" s="401"/>
    </row>
    <row r="4661" spans="1:7" ht="15">
      <c r="A4661" s="664">
        <v>89985</v>
      </c>
      <c r="B4661" s="663" t="s">
        <v>2281</v>
      </c>
      <c r="C4661" s="663" t="s">
        <v>58</v>
      </c>
      <c r="D4661" s="665" t="s">
        <v>21019</v>
      </c>
      <c r="E4661" s="663" t="s">
        <v>145</v>
      </c>
      <c r="F4661" s="401"/>
      <c r="G4661" s="401"/>
    </row>
    <row r="4662" spans="1:7" ht="15">
      <c r="A4662" s="664">
        <v>89986</v>
      </c>
      <c r="B4662" s="663" t="s">
        <v>2282</v>
      </c>
      <c r="C4662" s="663" t="s">
        <v>58</v>
      </c>
      <c r="D4662" s="665" t="s">
        <v>21020</v>
      </c>
      <c r="E4662" s="663" t="s">
        <v>145</v>
      </c>
      <c r="F4662" s="401"/>
      <c r="G4662" s="401"/>
    </row>
    <row r="4663" spans="1:7" ht="15">
      <c r="A4663" s="664">
        <v>89987</v>
      </c>
      <c r="B4663" s="663" t="s">
        <v>2283</v>
      </c>
      <c r="C4663" s="663" t="s">
        <v>58</v>
      </c>
      <c r="D4663" s="665" t="s">
        <v>15828</v>
      </c>
      <c r="E4663" s="663" t="s">
        <v>145</v>
      </c>
      <c r="F4663" s="401"/>
      <c r="G4663" s="401"/>
    </row>
    <row r="4664" spans="1:7" ht="15">
      <c r="A4664" s="664">
        <v>90371</v>
      </c>
      <c r="B4664" s="663" t="s">
        <v>2284</v>
      </c>
      <c r="C4664" s="663" t="s">
        <v>58</v>
      </c>
      <c r="D4664" s="665" t="s">
        <v>21021</v>
      </c>
      <c r="E4664" s="663" t="s">
        <v>145</v>
      </c>
      <c r="F4664" s="401"/>
      <c r="G4664" s="401"/>
    </row>
    <row r="4665" spans="1:7" ht="15">
      <c r="A4665" s="664">
        <v>94489</v>
      </c>
      <c r="B4665" s="663" t="s">
        <v>2285</v>
      </c>
      <c r="C4665" s="663" t="s">
        <v>58</v>
      </c>
      <c r="D4665" s="665" t="s">
        <v>21022</v>
      </c>
      <c r="E4665" s="663" t="s">
        <v>145</v>
      </c>
      <c r="F4665" s="401"/>
      <c r="G4665" s="401"/>
    </row>
    <row r="4666" spans="1:7" ht="15">
      <c r="A4666" s="664">
        <v>94490</v>
      </c>
      <c r="B4666" s="663" t="s">
        <v>2286</v>
      </c>
      <c r="C4666" s="663" t="s">
        <v>58</v>
      </c>
      <c r="D4666" s="665" t="s">
        <v>21023</v>
      </c>
      <c r="E4666" s="663" t="s">
        <v>145</v>
      </c>
      <c r="F4666" s="401"/>
      <c r="G4666" s="401"/>
    </row>
    <row r="4667" spans="1:7" ht="15">
      <c r="A4667" s="664">
        <v>94491</v>
      </c>
      <c r="B4667" s="663" t="s">
        <v>2287</v>
      </c>
      <c r="C4667" s="663" t="s">
        <v>58</v>
      </c>
      <c r="D4667" s="665" t="s">
        <v>21024</v>
      </c>
      <c r="E4667" s="663" t="s">
        <v>145</v>
      </c>
      <c r="F4667" s="401"/>
      <c r="G4667" s="401"/>
    </row>
    <row r="4668" spans="1:7" ht="15">
      <c r="A4668" s="664">
        <v>94492</v>
      </c>
      <c r="B4668" s="663" t="s">
        <v>2288</v>
      </c>
      <c r="C4668" s="663" t="s">
        <v>58</v>
      </c>
      <c r="D4668" s="665" t="s">
        <v>21025</v>
      </c>
      <c r="E4668" s="663" t="s">
        <v>145</v>
      </c>
      <c r="F4668" s="401"/>
      <c r="G4668" s="401"/>
    </row>
    <row r="4669" spans="1:7" ht="15">
      <c r="A4669" s="664">
        <v>94493</v>
      </c>
      <c r="B4669" s="663" t="s">
        <v>2289</v>
      </c>
      <c r="C4669" s="663" t="s">
        <v>58</v>
      </c>
      <c r="D4669" s="665" t="s">
        <v>21026</v>
      </c>
      <c r="E4669" s="663" t="s">
        <v>145</v>
      </c>
      <c r="F4669" s="401"/>
      <c r="G4669" s="401"/>
    </row>
    <row r="4670" spans="1:7" ht="15">
      <c r="A4670" s="664">
        <v>94494</v>
      </c>
      <c r="B4670" s="663" t="s">
        <v>2290</v>
      </c>
      <c r="C4670" s="663" t="s">
        <v>58</v>
      </c>
      <c r="D4670" s="665" t="s">
        <v>21027</v>
      </c>
      <c r="E4670" s="663" t="s">
        <v>145</v>
      </c>
      <c r="F4670" s="401"/>
      <c r="G4670" s="401"/>
    </row>
    <row r="4671" spans="1:7" ht="15">
      <c r="A4671" s="664">
        <v>94495</v>
      </c>
      <c r="B4671" s="663" t="s">
        <v>2291</v>
      </c>
      <c r="C4671" s="663" t="s">
        <v>58</v>
      </c>
      <c r="D4671" s="665" t="s">
        <v>15496</v>
      </c>
      <c r="E4671" s="663" t="s">
        <v>145</v>
      </c>
      <c r="F4671" s="401"/>
      <c r="G4671" s="401"/>
    </row>
    <row r="4672" spans="1:7" ht="15">
      <c r="A4672" s="664">
        <v>94496</v>
      </c>
      <c r="B4672" s="663" t="s">
        <v>2292</v>
      </c>
      <c r="C4672" s="663" t="s">
        <v>58</v>
      </c>
      <c r="D4672" s="665" t="s">
        <v>21028</v>
      </c>
      <c r="E4672" s="663" t="s">
        <v>145</v>
      </c>
      <c r="F4672" s="401"/>
      <c r="G4672" s="401"/>
    </row>
    <row r="4673" spans="1:7" ht="15">
      <c r="A4673" s="664">
        <v>94497</v>
      </c>
      <c r="B4673" s="663" t="s">
        <v>2293</v>
      </c>
      <c r="C4673" s="663" t="s">
        <v>58</v>
      </c>
      <c r="D4673" s="665" t="s">
        <v>21029</v>
      </c>
      <c r="E4673" s="663" t="s">
        <v>145</v>
      </c>
      <c r="F4673" s="401"/>
      <c r="G4673" s="401"/>
    </row>
    <row r="4674" spans="1:7" ht="15">
      <c r="A4674" s="664">
        <v>94498</v>
      </c>
      <c r="B4674" s="663" t="s">
        <v>2294</v>
      </c>
      <c r="C4674" s="663" t="s">
        <v>58</v>
      </c>
      <c r="D4674" s="665" t="s">
        <v>21030</v>
      </c>
      <c r="E4674" s="663" t="s">
        <v>145</v>
      </c>
      <c r="F4674" s="401"/>
      <c r="G4674" s="401"/>
    </row>
    <row r="4675" spans="1:7" ht="15">
      <c r="A4675" s="664">
        <v>94499</v>
      </c>
      <c r="B4675" s="663" t="s">
        <v>2295</v>
      </c>
      <c r="C4675" s="663" t="s">
        <v>58</v>
      </c>
      <c r="D4675" s="665" t="s">
        <v>21031</v>
      </c>
      <c r="E4675" s="663" t="s">
        <v>145</v>
      </c>
      <c r="F4675" s="401"/>
      <c r="G4675" s="401"/>
    </row>
    <row r="4676" spans="1:7" ht="15">
      <c r="A4676" s="664">
        <v>94500</v>
      </c>
      <c r="B4676" s="663" t="s">
        <v>2296</v>
      </c>
      <c r="C4676" s="663" t="s">
        <v>58</v>
      </c>
      <c r="D4676" s="665" t="s">
        <v>21032</v>
      </c>
      <c r="E4676" s="663" t="s">
        <v>145</v>
      </c>
      <c r="F4676" s="401"/>
      <c r="G4676" s="401"/>
    </row>
    <row r="4677" spans="1:7" ht="15">
      <c r="A4677" s="664">
        <v>94501</v>
      </c>
      <c r="B4677" s="663" t="s">
        <v>2297</v>
      </c>
      <c r="C4677" s="663" t="s">
        <v>58</v>
      </c>
      <c r="D4677" s="665" t="s">
        <v>21033</v>
      </c>
      <c r="E4677" s="663" t="s">
        <v>145</v>
      </c>
      <c r="F4677" s="401"/>
      <c r="G4677" s="401"/>
    </row>
    <row r="4678" spans="1:7" ht="15">
      <c r="A4678" s="664">
        <v>94792</v>
      </c>
      <c r="B4678" s="663" t="s">
        <v>2298</v>
      </c>
      <c r="C4678" s="663" t="s">
        <v>58</v>
      </c>
      <c r="D4678" s="665" t="s">
        <v>21034</v>
      </c>
      <c r="E4678" s="663" t="s">
        <v>145</v>
      </c>
      <c r="F4678" s="401"/>
      <c r="G4678" s="401"/>
    </row>
    <row r="4679" spans="1:7" ht="15">
      <c r="A4679" s="664">
        <v>94793</v>
      </c>
      <c r="B4679" s="663" t="s">
        <v>2299</v>
      </c>
      <c r="C4679" s="663" t="s">
        <v>58</v>
      </c>
      <c r="D4679" s="665" t="s">
        <v>21035</v>
      </c>
      <c r="E4679" s="663" t="s">
        <v>145</v>
      </c>
      <c r="F4679" s="401"/>
      <c r="G4679" s="401"/>
    </row>
    <row r="4680" spans="1:7" ht="15">
      <c r="A4680" s="664">
        <v>94794</v>
      </c>
      <c r="B4680" s="663" t="s">
        <v>2300</v>
      </c>
      <c r="C4680" s="663" t="s">
        <v>58</v>
      </c>
      <c r="D4680" s="665" t="s">
        <v>21036</v>
      </c>
      <c r="E4680" s="663" t="s">
        <v>145</v>
      </c>
      <c r="F4680" s="401"/>
      <c r="G4680" s="401"/>
    </row>
    <row r="4681" spans="1:7" ht="15">
      <c r="A4681" s="664">
        <v>94795</v>
      </c>
      <c r="B4681" s="663" t="s">
        <v>9466</v>
      </c>
      <c r="C4681" s="663" t="s">
        <v>58</v>
      </c>
      <c r="D4681" s="665" t="s">
        <v>21037</v>
      </c>
      <c r="E4681" s="663" t="s">
        <v>145</v>
      </c>
      <c r="F4681" s="401"/>
      <c r="G4681" s="401"/>
    </row>
    <row r="4682" spans="1:7" ht="15">
      <c r="A4682" s="664">
        <v>94796</v>
      </c>
      <c r="B4682" s="663" t="s">
        <v>9467</v>
      </c>
      <c r="C4682" s="663" t="s">
        <v>58</v>
      </c>
      <c r="D4682" s="665" t="s">
        <v>21038</v>
      </c>
      <c r="E4682" s="663" t="s">
        <v>145</v>
      </c>
      <c r="F4682" s="401"/>
      <c r="G4682" s="401"/>
    </row>
    <row r="4683" spans="1:7" ht="15">
      <c r="A4683" s="664">
        <v>94797</v>
      </c>
      <c r="B4683" s="663" t="s">
        <v>9468</v>
      </c>
      <c r="C4683" s="663" t="s">
        <v>58</v>
      </c>
      <c r="D4683" s="665" t="s">
        <v>21039</v>
      </c>
      <c r="E4683" s="663" t="s">
        <v>145</v>
      </c>
      <c r="F4683" s="401"/>
      <c r="G4683" s="401"/>
    </row>
    <row r="4684" spans="1:7" ht="15">
      <c r="A4684" s="664">
        <v>94798</v>
      </c>
      <c r="B4684" s="663" t="s">
        <v>9469</v>
      </c>
      <c r="C4684" s="663" t="s">
        <v>58</v>
      </c>
      <c r="D4684" s="665" t="s">
        <v>21040</v>
      </c>
      <c r="E4684" s="663" t="s">
        <v>145</v>
      </c>
      <c r="F4684" s="401"/>
      <c r="G4684" s="401"/>
    </row>
    <row r="4685" spans="1:7" ht="15">
      <c r="A4685" s="664">
        <v>94799</v>
      </c>
      <c r="B4685" s="663" t="s">
        <v>9470</v>
      </c>
      <c r="C4685" s="663" t="s">
        <v>58</v>
      </c>
      <c r="D4685" s="665" t="s">
        <v>21041</v>
      </c>
      <c r="E4685" s="663" t="s">
        <v>145</v>
      </c>
      <c r="F4685" s="401"/>
      <c r="G4685" s="401"/>
    </row>
    <row r="4686" spans="1:7" ht="15">
      <c r="A4686" s="664">
        <v>94800</v>
      </c>
      <c r="B4686" s="663" t="s">
        <v>9471</v>
      </c>
      <c r="C4686" s="663" t="s">
        <v>58</v>
      </c>
      <c r="D4686" s="665" t="s">
        <v>21042</v>
      </c>
      <c r="E4686" s="663" t="s">
        <v>145</v>
      </c>
      <c r="F4686" s="401"/>
      <c r="G4686" s="401"/>
    </row>
    <row r="4687" spans="1:7" ht="15">
      <c r="A4687" s="664">
        <v>95248</v>
      </c>
      <c r="B4687" s="663" t="s">
        <v>2301</v>
      </c>
      <c r="C4687" s="663" t="s">
        <v>58</v>
      </c>
      <c r="D4687" s="665" t="s">
        <v>15846</v>
      </c>
      <c r="E4687" s="663" t="s">
        <v>145</v>
      </c>
      <c r="F4687" s="401"/>
      <c r="G4687" s="401"/>
    </row>
    <row r="4688" spans="1:7" ht="15">
      <c r="A4688" s="664">
        <v>95249</v>
      </c>
      <c r="B4688" s="663" t="s">
        <v>2302</v>
      </c>
      <c r="C4688" s="663" t="s">
        <v>58</v>
      </c>
      <c r="D4688" s="665" t="s">
        <v>21043</v>
      </c>
      <c r="E4688" s="663" t="s">
        <v>145</v>
      </c>
      <c r="F4688" s="401"/>
      <c r="G4688" s="401"/>
    </row>
    <row r="4689" spans="1:7" ht="15">
      <c r="A4689" s="664">
        <v>95250</v>
      </c>
      <c r="B4689" s="663" t="s">
        <v>2303</v>
      </c>
      <c r="C4689" s="663" t="s">
        <v>58</v>
      </c>
      <c r="D4689" s="665" t="s">
        <v>21044</v>
      </c>
      <c r="E4689" s="663" t="s">
        <v>145</v>
      </c>
      <c r="F4689" s="401"/>
      <c r="G4689" s="401"/>
    </row>
    <row r="4690" spans="1:7" ht="15">
      <c r="A4690" s="664">
        <v>95251</v>
      </c>
      <c r="B4690" s="663" t="s">
        <v>2304</v>
      </c>
      <c r="C4690" s="663" t="s">
        <v>58</v>
      </c>
      <c r="D4690" s="665" t="s">
        <v>21045</v>
      </c>
      <c r="E4690" s="663" t="s">
        <v>145</v>
      </c>
      <c r="F4690" s="401"/>
      <c r="G4690" s="401"/>
    </row>
    <row r="4691" spans="1:7" ht="15">
      <c r="A4691" s="664">
        <v>95252</v>
      </c>
      <c r="B4691" s="663" t="s">
        <v>2305</v>
      </c>
      <c r="C4691" s="663" t="s">
        <v>58</v>
      </c>
      <c r="D4691" s="665" t="s">
        <v>21046</v>
      </c>
      <c r="E4691" s="663" t="s">
        <v>145</v>
      </c>
      <c r="F4691" s="401"/>
      <c r="G4691" s="401"/>
    </row>
    <row r="4692" spans="1:7" ht="15">
      <c r="A4692" s="664">
        <v>95253</v>
      </c>
      <c r="B4692" s="663" t="s">
        <v>2306</v>
      </c>
      <c r="C4692" s="663" t="s">
        <v>58</v>
      </c>
      <c r="D4692" s="665" t="s">
        <v>21047</v>
      </c>
      <c r="E4692" s="663" t="s">
        <v>145</v>
      </c>
      <c r="F4692" s="401"/>
      <c r="G4692" s="401"/>
    </row>
    <row r="4693" spans="1:7" ht="15">
      <c r="A4693" s="664">
        <v>99619</v>
      </c>
      <c r="B4693" s="663" t="s">
        <v>9472</v>
      </c>
      <c r="C4693" s="663" t="s">
        <v>58</v>
      </c>
      <c r="D4693" s="665" t="s">
        <v>21048</v>
      </c>
      <c r="E4693" s="663" t="s">
        <v>145</v>
      </c>
      <c r="F4693" s="401"/>
      <c r="G4693" s="401"/>
    </row>
    <row r="4694" spans="1:7" ht="15">
      <c r="A4694" s="664">
        <v>99620</v>
      </c>
      <c r="B4694" s="663" t="s">
        <v>9473</v>
      </c>
      <c r="C4694" s="663" t="s">
        <v>58</v>
      </c>
      <c r="D4694" s="665" t="s">
        <v>13987</v>
      </c>
      <c r="E4694" s="663" t="s">
        <v>145</v>
      </c>
      <c r="F4694" s="401"/>
      <c r="G4694" s="401"/>
    </row>
    <row r="4695" spans="1:7" ht="15">
      <c r="A4695" s="664">
        <v>99621</v>
      </c>
      <c r="B4695" s="663" t="s">
        <v>9474</v>
      </c>
      <c r="C4695" s="663" t="s">
        <v>58</v>
      </c>
      <c r="D4695" s="665" t="s">
        <v>21049</v>
      </c>
      <c r="E4695" s="663" t="s">
        <v>145</v>
      </c>
      <c r="F4695" s="401"/>
      <c r="G4695" s="401"/>
    </row>
    <row r="4696" spans="1:7" ht="15">
      <c r="A4696" s="664">
        <v>99622</v>
      </c>
      <c r="B4696" s="663" t="s">
        <v>9475</v>
      </c>
      <c r="C4696" s="663" t="s">
        <v>58</v>
      </c>
      <c r="D4696" s="665" t="s">
        <v>21050</v>
      </c>
      <c r="E4696" s="663" t="s">
        <v>145</v>
      </c>
      <c r="F4696" s="401"/>
      <c r="G4696" s="401"/>
    </row>
    <row r="4697" spans="1:7" ht="15">
      <c r="A4697" s="664">
        <v>99623</v>
      </c>
      <c r="B4697" s="663" t="s">
        <v>9476</v>
      </c>
      <c r="C4697" s="663" t="s">
        <v>58</v>
      </c>
      <c r="D4697" s="665" t="s">
        <v>21051</v>
      </c>
      <c r="E4697" s="663" t="s">
        <v>145</v>
      </c>
      <c r="F4697" s="401"/>
      <c r="G4697" s="401"/>
    </row>
    <row r="4698" spans="1:7" ht="15">
      <c r="A4698" s="664">
        <v>99624</v>
      </c>
      <c r="B4698" s="663" t="s">
        <v>9477</v>
      </c>
      <c r="C4698" s="663" t="s">
        <v>58</v>
      </c>
      <c r="D4698" s="665" t="s">
        <v>21052</v>
      </c>
      <c r="E4698" s="663" t="s">
        <v>145</v>
      </c>
      <c r="F4698" s="401"/>
      <c r="G4698" s="401"/>
    </row>
    <row r="4699" spans="1:7" ht="15">
      <c r="A4699" s="664">
        <v>99625</v>
      </c>
      <c r="B4699" s="663" t="s">
        <v>9478</v>
      </c>
      <c r="C4699" s="663" t="s">
        <v>58</v>
      </c>
      <c r="D4699" s="665" t="s">
        <v>21053</v>
      </c>
      <c r="E4699" s="663" t="s">
        <v>145</v>
      </c>
      <c r="F4699" s="401"/>
      <c r="G4699" s="401"/>
    </row>
    <row r="4700" spans="1:7" ht="15">
      <c r="A4700" s="664">
        <v>99626</v>
      </c>
      <c r="B4700" s="663" t="s">
        <v>9479</v>
      </c>
      <c r="C4700" s="663" t="s">
        <v>58</v>
      </c>
      <c r="D4700" s="665" t="s">
        <v>21054</v>
      </c>
      <c r="E4700" s="663" t="s">
        <v>145</v>
      </c>
      <c r="F4700" s="401"/>
      <c r="G4700" s="401"/>
    </row>
    <row r="4701" spans="1:7" ht="15">
      <c r="A4701" s="664">
        <v>99627</v>
      </c>
      <c r="B4701" s="663" t="s">
        <v>9480</v>
      </c>
      <c r="C4701" s="663" t="s">
        <v>58</v>
      </c>
      <c r="D4701" s="665" t="s">
        <v>21055</v>
      </c>
      <c r="E4701" s="663" t="s">
        <v>145</v>
      </c>
      <c r="F4701" s="401"/>
      <c r="G4701" s="401"/>
    </row>
    <row r="4702" spans="1:7" ht="15">
      <c r="A4702" s="664">
        <v>99628</v>
      </c>
      <c r="B4702" s="663" t="s">
        <v>9481</v>
      </c>
      <c r="C4702" s="663" t="s">
        <v>58</v>
      </c>
      <c r="D4702" s="665" t="s">
        <v>21056</v>
      </c>
      <c r="E4702" s="663" t="s">
        <v>145</v>
      </c>
      <c r="F4702" s="401"/>
      <c r="G4702" s="401"/>
    </row>
    <row r="4703" spans="1:7" ht="15">
      <c r="A4703" s="664">
        <v>99629</v>
      </c>
      <c r="B4703" s="663" t="s">
        <v>9482</v>
      </c>
      <c r="C4703" s="663" t="s">
        <v>58</v>
      </c>
      <c r="D4703" s="665" t="s">
        <v>21057</v>
      </c>
      <c r="E4703" s="663" t="s">
        <v>145</v>
      </c>
      <c r="F4703" s="401"/>
      <c r="G4703" s="401"/>
    </row>
    <row r="4704" spans="1:7" ht="15">
      <c r="A4704" s="664">
        <v>99630</v>
      </c>
      <c r="B4704" s="663" t="s">
        <v>9483</v>
      </c>
      <c r="C4704" s="663" t="s">
        <v>58</v>
      </c>
      <c r="D4704" s="665" t="s">
        <v>15310</v>
      </c>
      <c r="E4704" s="663" t="s">
        <v>145</v>
      </c>
      <c r="F4704" s="401"/>
      <c r="G4704" s="401"/>
    </row>
    <row r="4705" spans="1:7" ht="15">
      <c r="A4705" s="664">
        <v>99631</v>
      </c>
      <c r="B4705" s="663" t="s">
        <v>9484</v>
      </c>
      <c r="C4705" s="663" t="s">
        <v>58</v>
      </c>
      <c r="D4705" s="665" t="s">
        <v>20204</v>
      </c>
      <c r="E4705" s="663" t="s">
        <v>145</v>
      </c>
      <c r="F4705" s="401"/>
      <c r="G4705" s="401"/>
    </row>
    <row r="4706" spans="1:7" ht="15">
      <c r="A4706" s="664">
        <v>99632</v>
      </c>
      <c r="B4706" s="663" t="s">
        <v>9485</v>
      </c>
      <c r="C4706" s="663" t="s">
        <v>58</v>
      </c>
      <c r="D4706" s="665" t="s">
        <v>21058</v>
      </c>
      <c r="E4706" s="663" t="s">
        <v>145</v>
      </c>
      <c r="F4706" s="401"/>
      <c r="G4706" s="401"/>
    </row>
    <row r="4707" spans="1:7" ht="15">
      <c r="A4707" s="664">
        <v>99633</v>
      </c>
      <c r="B4707" s="663" t="s">
        <v>9486</v>
      </c>
      <c r="C4707" s="663" t="s">
        <v>58</v>
      </c>
      <c r="D4707" s="665" t="s">
        <v>21059</v>
      </c>
      <c r="E4707" s="663" t="s">
        <v>145</v>
      </c>
      <c r="F4707" s="401"/>
      <c r="G4707" s="401"/>
    </row>
    <row r="4708" spans="1:7" ht="15">
      <c r="A4708" s="664">
        <v>99634</v>
      </c>
      <c r="B4708" s="663" t="s">
        <v>9487</v>
      </c>
      <c r="C4708" s="663" t="s">
        <v>58</v>
      </c>
      <c r="D4708" s="665" t="s">
        <v>21060</v>
      </c>
      <c r="E4708" s="663" t="s">
        <v>145</v>
      </c>
      <c r="F4708" s="401"/>
      <c r="G4708" s="401"/>
    </row>
    <row r="4709" spans="1:7" ht="15">
      <c r="A4709" s="664">
        <v>99635</v>
      </c>
      <c r="B4709" s="663" t="s">
        <v>9488</v>
      </c>
      <c r="C4709" s="663" t="s">
        <v>58</v>
      </c>
      <c r="D4709" s="665" t="s">
        <v>21061</v>
      </c>
      <c r="E4709" s="663" t="s">
        <v>145</v>
      </c>
      <c r="F4709" s="401"/>
      <c r="G4709" s="401"/>
    </row>
    <row r="4710" spans="1:7" ht="15">
      <c r="A4710" s="664">
        <v>95634</v>
      </c>
      <c r="B4710" s="663" t="s">
        <v>9489</v>
      </c>
      <c r="C4710" s="663" t="s">
        <v>58</v>
      </c>
      <c r="D4710" s="665" t="s">
        <v>16665</v>
      </c>
      <c r="E4710" s="663" t="s">
        <v>145</v>
      </c>
      <c r="F4710" s="401"/>
      <c r="G4710" s="401"/>
    </row>
    <row r="4711" spans="1:7" ht="15">
      <c r="A4711" s="664">
        <v>95635</v>
      </c>
      <c r="B4711" s="663" t="s">
        <v>9490</v>
      </c>
      <c r="C4711" s="663" t="s">
        <v>58</v>
      </c>
      <c r="D4711" s="665" t="s">
        <v>21062</v>
      </c>
      <c r="E4711" s="663" t="s">
        <v>145</v>
      </c>
      <c r="F4711" s="401"/>
      <c r="G4711" s="401"/>
    </row>
    <row r="4712" spans="1:7" ht="15">
      <c r="A4712" s="664">
        <v>95636</v>
      </c>
      <c r="B4712" s="663" t="s">
        <v>15315</v>
      </c>
      <c r="C4712" s="663" t="s">
        <v>58</v>
      </c>
      <c r="D4712" s="665" t="s">
        <v>21063</v>
      </c>
      <c r="E4712" s="663" t="s">
        <v>145</v>
      </c>
      <c r="F4712" s="401"/>
      <c r="G4712" s="401"/>
    </row>
    <row r="4713" spans="1:7" ht="15">
      <c r="A4713" s="664">
        <v>95637</v>
      </c>
      <c r="B4713" s="663" t="s">
        <v>2307</v>
      </c>
      <c r="C4713" s="663" t="s">
        <v>58</v>
      </c>
      <c r="D4713" s="665" t="s">
        <v>21064</v>
      </c>
      <c r="E4713" s="663" t="s">
        <v>145</v>
      </c>
      <c r="F4713" s="401"/>
      <c r="G4713" s="401"/>
    </row>
    <row r="4714" spans="1:7" ht="15">
      <c r="A4714" s="664">
        <v>95638</v>
      </c>
      <c r="B4714" s="663" t="s">
        <v>2308</v>
      </c>
      <c r="C4714" s="663" t="s">
        <v>58</v>
      </c>
      <c r="D4714" s="665" t="s">
        <v>21065</v>
      </c>
      <c r="E4714" s="663" t="s">
        <v>145</v>
      </c>
      <c r="F4714" s="401"/>
      <c r="G4714" s="401"/>
    </row>
    <row r="4715" spans="1:7" ht="15">
      <c r="A4715" s="664">
        <v>95639</v>
      </c>
      <c r="B4715" s="663" t="s">
        <v>2309</v>
      </c>
      <c r="C4715" s="663" t="s">
        <v>58</v>
      </c>
      <c r="D4715" s="665" t="s">
        <v>21066</v>
      </c>
      <c r="E4715" s="663" t="s">
        <v>145</v>
      </c>
      <c r="F4715" s="401"/>
      <c r="G4715" s="401"/>
    </row>
    <row r="4716" spans="1:7" ht="15">
      <c r="A4716" s="664">
        <v>95641</v>
      </c>
      <c r="B4716" s="663" t="s">
        <v>2310</v>
      </c>
      <c r="C4716" s="663" t="s">
        <v>58</v>
      </c>
      <c r="D4716" s="665" t="s">
        <v>21067</v>
      </c>
      <c r="E4716" s="663" t="s">
        <v>145</v>
      </c>
      <c r="F4716" s="401"/>
      <c r="G4716" s="401"/>
    </row>
    <row r="4717" spans="1:7" ht="15">
      <c r="A4717" s="664">
        <v>95642</v>
      </c>
      <c r="B4717" s="663" t="s">
        <v>2311</v>
      </c>
      <c r="C4717" s="663" t="s">
        <v>58</v>
      </c>
      <c r="D4717" s="665" t="s">
        <v>21068</v>
      </c>
      <c r="E4717" s="663" t="s">
        <v>145</v>
      </c>
      <c r="F4717" s="401"/>
      <c r="G4717" s="401"/>
    </row>
    <row r="4718" spans="1:7" ht="15">
      <c r="A4718" s="664">
        <v>95643</v>
      </c>
      <c r="B4718" s="663" t="s">
        <v>2312</v>
      </c>
      <c r="C4718" s="663" t="s">
        <v>58</v>
      </c>
      <c r="D4718" s="665" t="s">
        <v>21069</v>
      </c>
      <c r="E4718" s="663" t="s">
        <v>145</v>
      </c>
      <c r="F4718" s="401"/>
      <c r="G4718" s="401"/>
    </row>
    <row r="4719" spans="1:7" ht="15">
      <c r="A4719" s="664">
        <v>95644</v>
      </c>
      <c r="B4719" s="663" t="s">
        <v>2313</v>
      </c>
      <c r="C4719" s="663" t="s">
        <v>58</v>
      </c>
      <c r="D4719" s="665" t="s">
        <v>21070</v>
      </c>
      <c r="E4719" s="663" t="s">
        <v>145</v>
      </c>
      <c r="F4719" s="401"/>
      <c r="G4719" s="401"/>
    </row>
    <row r="4720" spans="1:7" ht="15">
      <c r="A4720" s="664">
        <v>95645</v>
      </c>
      <c r="B4720" s="663" t="s">
        <v>2314</v>
      </c>
      <c r="C4720" s="663" t="s">
        <v>58</v>
      </c>
      <c r="D4720" s="665" t="s">
        <v>21071</v>
      </c>
      <c r="E4720" s="663" t="s">
        <v>145</v>
      </c>
      <c r="F4720" s="401"/>
      <c r="G4720" s="401"/>
    </row>
    <row r="4721" spans="1:7" ht="15">
      <c r="A4721" s="664">
        <v>95646</v>
      </c>
      <c r="B4721" s="663" t="s">
        <v>2315</v>
      </c>
      <c r="C4721" s="663" t="s">
        <v>58</v>
      </c>
      <c r="D4721" s="665" t="s">
        <v>21072</v>
      </c>
      <c r="E4721" s="663" t="s">
        <v>145</v>
      </c>
      <c r="F4721" s="401"/>
      <c r="G4721" s="401"/>
    </row>
    <row r="4722" spans="1:7" ht="15">
      <c r="A4722" s="664">
        <v>95647</v>
      </c>
      <c r="B4722" s="663" t="s">
        <v>2316</v>
      </c>
      <c r="C4722" s="663" t="s">
        <v>58</v>
      </c>
      <c r="D4722" s="665" t="s">
        <v>21073</v>
      </c>
      <c r="E4722" s="663" t="s">
        <v>145</v>
      </c>
      <c r="F4722" s="401"/>
      <c r="G4722" s="401"/>
    </row>
    <row r="4723" spans="1:7" ht="15">
      <c r="A4723" s="664">
        <v>95673</v>
      </c>
      <c r="B4723" s="663" t="s">
        <v>2317</v>
      </c>
      <c r="C4723" s="663" t="s">
        <v>58</v>
      </c>
      <c r="D4723" s="665" t="s">
        <v>21074</v>
      </c>
      <c r="E4723" s="663" t="s">
        <v>145</v>
      </c>
      <c r="F4723" s="401"/>
      <c r="G4723" s="401"/>
    </row>
    <row r="4724" spans="1:7" ht="15">
      <c r="A4724" s="664">
        <v>95674</v>
      </c>
      <c r="B4724" s="663" t="s">
        <v>2318</v>
      </c>
      <c r="C4724" s="663" t="s">
        <v>58</v>
      </c>
      <c r="D4724" s="665" t="s">
        <v>21075</v>
      </c>
      <c r="E4724" s="663" t="s">
        <v>145</v>
      </c>
      <c r="F4724" s="401"/>
      <c r="G4724" s="401"/>
    </row>
    <row r="4725" spans="1:7" ht="15">
      <c r="A4725" s="664">
        <v>95675</v>
      </c>
      <c r="B4725" s="663" t="s">
        <v>2319</v>
      </c>
      <c r="C4725" s="663" t="s">
        <v>58</v>
      </c>
      <c r="D4725" s="665" t="s">
        <v>21076</v>
      </c>
      <c r="E4725" s="663" t="s">
        <v>145</v>
      </c>
      <c r="F4725" s="401"/>
      <c r="G4725" s="401"/>
    </row>
    <row r="4726" spans="1:7" ht="15">
      <c r="A4726" s="664">
        <v>95676</v>
      </c>
      <c r="B4726" s="663" t="s">
        <v>2320</v>
      </c>
      <c r="C4726" s="663" t="s">
        <v>58</v>
      </c>
      <c r="D4726" s="665" t="s">
        <v>21077</v>
      </c>
      <c r="E4726" s="663" t="s">
        <v>145</v>
      </c>
      <c r="F4726" s="401"/>
      <c r="G4726" s="401"/>
    </row>
    <row r="4727" spans="1:7" ht="15">
      <c r="A4727" s="664">
        <v>97741</v>
      </c>
      <c r="B4727" s="663" t="s">
        <v>3538</v>
      </c>
      <c r="C4727" s="663" t="s">
        <v>58</v>
      </c>
      <c r="D4727" s="665" t="s">
        <v>21078</v>
      </c>
      <c r="E4727" s="663" t="s">
        <v>145</v>
      </c>
      <c r="F4727" s="401"/>
      <c r="G4727" s="401"/>
    </row>
    <row r="4728" spans="1:7" ht="15">
      <c r="A4728" s="664">
        <v>90436</v>
      </c>
      <c r="B4728" s="663" t="s">
        <v>2321</v>
      </c>
      <c r="C4728" s="663" t="s">
        <v>58</v>
      </c>
      <c r="D4728" s="665" t="s">
        <v>9165</v>
      </c>
      <c r="E4728" s="663" t="s">
        <v>145</v>
      </c>
      <c r="F4728" s="401"/>
      <c r="G4728" s="401"/>
    </row>
    <row r="4729" spans="1:7" ht="15">
      <c r="A4729" s="664">
        <v>90437</v>
      </c>
      <c r="B4729" s="663" t="s">
        <v>2322</v>
      </c>
      <c r="C4729" s="663" t="s">
        <v>58</v>
      </c>
      <c r="D4729" s="665" t="s">
        <v>15195</v>
      </c>
      <c r="E4729" s="663" t="s">
        <v>145</v>
      </c>
      <c r="F4729" s="401"/>
      <c r="G4729" s="401"/>
    </row>
    <row r="4730" spans="1:7" ht="15">
      <c r="A4730" s="664">
        <v>90438</v>
      </c>
      <c r="B4730" s="663" t="s">
        <v>2323</v>
      </c>
      <c r="C4730" s="663" t="s">
        <v>58</v>
      </c>
      <c r="D4730" s="665" t="s">
        <v>21079</v>
      </c>
      <c r="E4730" s="663" t="s">
        <v>145</v>
      </c>
      <c r="F4730" s="401"/>
      <c r="G4730" s="401"/>
    </row>
    <row r="4731" spans="1:7" ht="15">
      <c r="A4731" s="664">
        <v>90439</v>
      </c>
      <c r="B4731" s="663" t="s">
        <v>2324</v>
      </c>
      <c r="C4731" s="663" t="s">
        <v>58</v>
      </c>
      <c r="D4731" s="665" t="s">
        <v>21080</v>
      </c>
      <c r="E4731" s="663" t="s">
        <v>145</v>
      </c>
      <c r="F4731" s="401"/>
      <c r="G4731" s="401"/>
    </row>
    <row r="4732" spans="1:7" ht="15">
      <c r="A4732" s="664">
        <v>90440</v>
      </c>
      <c r="B4732" s="663" t="s">
        <v>2325</v>
      </c>
      <c r="C4732" s="663" t="s">
        <v>58</v>
      </c>
      <c r="D4732" s="665" t="s">
        <v>21081</v>
      </c>
      <c r="E4732" s="663" t="s">
        <v>145</v>
      </c>
      <c r="F4732" s="401"/>
      <c r="G4732" s="401"/>
    </row>
    <row r="4733" spans="1:7" ht="15">
      <c r="A4733" s="664">
        <v>90441</v>
      </c>
      <c r="B4733" s="663" t="s">
        <v>2326</v>
      </c>
      <c r="C4733" s="663" t="s">
        <v>58</v>
      </c>
      <c r="D4733" s="665" t="s">
        <v>21082</v>
      </c>
      <c r="E4733" s="663" t="s">
        <v>145</v>
      </c>
      <c r="F4733" s="401"/>
      <c r="G4733" s="401"/>
    </row>
    <row r="4734" spans="1:7" ht="15">
      <c r="A4734" s="664">
        <v>90443</v>
      </c>
      <c r="B4734" s="663" t="s">
        <v>70</v>
      </c>
      <c r="C4734" s="663" t="s">
        <v>5</v>
      </c>
      <c r="D4734" s="665" t="s">
        <v>6880</v>
      </c>
      <c r="E4734" s="663" t="s">
        <v>145</v>
      </c>
      <c r="F4734" s="401"/>
      <c r="G4734" s="401"/>
    </row>
    <row r="4735" spans="1:7" ht="15">
      <c r="A4735" s="664">
        <v>90444</v>
      </c>
      <c r="B4735" s="663" t="s">
        <v>71</v>
      </c>
      <c r="C4735" s="663" t="s">
        <v>5</v>
      </c>
      <c r="D4735" s="665" t="s">
        <v>21083</v>
      </c>
      <c r="E4735" s="663" t="s">
        <v>145</v>
      </c>
      <c r="F4735" s="401"/>
      <c r="G4735" s="401"/>
    </row>
    <row r="4736" spans="1:7" ht="15">
      <c r="A4736" s="664">
        <v>90445</v>
      </c>
      <c r="B4736" s="663" t="s">
        <v>2327</v>
      </c>
      <c r="C4736" s="663" t="s">
        <v>5</v>
      </c>
      <c r="D4736" s="665" t="s">
        <v>20682</v>
      </c>
      <c r="E4736" s="663" t="s">
        <v>145</v>
      </c>
      <c r="F4736" s="401"/>
      <c r="G4736" s="401"/>
    </row>
    <row r="4737" spans="1:7" ht="15">
      <c r="A4737" s="664">
        <v>90446</v>
      </c>
      <c r="B4737" s="663" t="s">
        <v>2328</v>
      </c>
      <c r="C4737" s="663" t="s">
        <v>5</v>
      </c>
      <c r="D4737" s="665" t="s">
        <v>14774</v>
      </c>
      <c r="E4737" s="663" t="s">
        <v>145</v>
      </c>
      <c r="F4737" s="401"/>
      <c r="G4737" s="401"/>
    </row>
    <row r="4738" spans="1:7" ht="15">
      <c r="A4738" s="664">
        <v>90447</v>
      </c>
      <c r="B4738" s="663" t="s">
        <v>191</v>
      </c>
      <c r="C4738" s="663" t="s">
        <v>5</v>
      </c>
      <c r="D4738" s="665" t="s">
        <v>12361</v>
      </c>
      <c r="E4738" s="663" t="s">
        <v>145</v>
      </c>
      <c r="F4738" s="401"/>
      <c r="G4738" s="401"/>
    </row>
    <row r="4739" spans="1:7" ht="15">
      <c r="A4739" s="664">
        <v>90451</v>
      </c>
      <c r="B4739" s="663" t="s">
        <v>2329</v>
      </c>
      <c r="C4739" s="663" t="s">
        <v>58</v>
      </c>
      <c r="D4739" s="665" t="s">
        <v>9075</v>
      </c>
      <c r="E4739" s="663" t="s">
        <v>145</v>
      </c>
      <c r="F4739" s="401"/>
      <c r="G4739" s="401"/>
    </row>
    <row r="4740" spans="1:7" ht="15">
      <c r="A4740" s="664">
        <v>90452</v>
      </c>
      <c r="B4740" s="663" t="s">
        <v>2330</v>
      </c>
      <c r="C4740" s="663" t="s">
        <v>58</v>
      </c>
      <c r="D4740" s="665" t="s">
        <v>21084</v>
      </c>
      <c r="E4740" s="663" t="s">
        <v>145</v>
      </c>
      <c r="F4740" s="401"/>
      <c r="G4740" s="401"/>
    </row>
    <row r="4741" spans="1:7" ht="15">
      <c r="A4741" s="664">
        <v>90453</v>
      </c>
      <c r="B4741" s="663" t="s">
        <v>2331</v>
      </c>
      <c r="C4741" s="663" t="s">
        <v>58</v>
      </c>
      <c r="D4741" s="665" t="s">
        <v>21085</v>
      </c>
      <c r="E4741" s="663" t="s">
        <v>145</v>
      </c>
      <c r="F4741" s="401"/>
      <c r="G4741" s="401"/>
    </row>
    <row r="4742" spans="1:7" ht="15">
      <c r="A4742" s="664">
        <v>90454</v>
      </c>
      <c r="B4742" s="663" t="s">
        <v>2332</v>
      </c>
      <c r="C4742" s="663" t="s">
        <v>58</v>
      </c>
      <c r="D4742" s="665" t="s">
        <v>12780</v>
      </c>
      <c r="E4742" s="663" t="s">
        <v>145</v>
      </c>
      <c r="F4742" s="401"/>
      <c r="G4742" s="401"/>
    </row>
    <row r="4743" spans="1:7" ht="15">
      <c r="A4743" s="664">
        <v>90455</v>
      </c>
      <c r="B4743" s="663" t="s">
        <v>2333</v>
      </c>
      <c r="C4743" s="663" t="s">
        <v>58</v>
      </c>
      <c r="D4743" s="665" t="s">
        <v>8938</v>
      </c>
      <c r="E4743" s="663" t="s">
        <v>145</v>
      </c>
      <c r="F4743" s="401"/>
      <c r="G4743" s="401"/>
    </row>
    <row r="4744" spans="1:7" ht="15">
      <c r="A4744" s="664">
        <v>90456</v>
      </c>
      <c r="B4744" s="663" t="s">
        <v>2334</v>
      </c>
      <c r="C4744" s="663" t="s">
        <v>58</v>
      </c>
      <c r="D4744" s="665" t="s">
        <v>15676</v>
      </c>
      <c r="E4744" s="663" t="s">
        <v>145</v>
      </c>
      <c r="F4744" s="401"/>
      <c r="G4744" s="401"/>
    </row>
    <row r="4745" spans="1:7" ht="15">
      <c r="A4745" s="664">
        <v>90457</v>
      </c>
      <c r="B4745" s="663" t="s">
        <v>2335</v>
      </c>
      <c r="C4745" s="663" t="s">
        <v>58</v>
      </c>
      <c r="D4745" s="665" t="s">
        <v>20453</v>
      </c>
      <c r="E4745" s="663" t="s">
        <v>145</v>
      </c>
      <c r="F4745" s="401"/>
      <c r="G4745" s="401"/>
    </row>
    <row r="4746" spans="1:7" ht="15">
      <c r="A4746" s="664">
        <v>90458</v>
      </c>
      <c r="B4746" s="663" t="s">
        <v>2336</v>
      </c>
      <c r="C4746" s="663" t="s">
        <v>58</v>
      </c>
      <c r="D4746" s="665" t="s">
        <v>14803</v>
      </c>
      <c r="E4746" s="663" t="s">
        <v>145</v>
      </c>
      <c r="F4746" s="401"/>
      <c r="G4746" s="401"/>
    </row>
    <row r="4747" spans="1:7" ht="15">
      <c r="A4747" s="664">
        <v>90459</v>
      </c>
      <c r="B4747" s="663" t="s">
        <v>2337</v>
      </c>
      <c r="C4747" s="663" t="s">
        <v>58</v>
      </c>
      <c r="D4747" s="665" t="s">
        <v>13154</v>
      </c>
      <c r="E4747" s="663" t="s">
        <v>145</v>
      </c>
      <c r="F4747" s="401"/>
      <c r="G4747" s="401"/>
    </row>
    <row r="4748" spans="1:7" ht="15">
      <c r="A4748" s="664">
        <v>90460</v>
      </c>
      <c r="B4748" s="663" t="s">
        <v>11620</v>
      </c>
      <c r="C4748" s="663" t="s">
        <v>5</v>
      </c>
      <c r="D4748" s="665" t="s">
        <v>12918</v>
      </c>
      <c r="E4748" s="663" t="s">
        <v>145</v>
      </c>
      <c r="F4748" s="401"/>
      <c r="G4748" s="401"/>
    </row>
    <row r="4749" spans="1:7" ht="15">
      <c r="A4749" s="664">
        <v>90461</v>
      </c>
      <c r="B4749" s="663" t="s">
        <v>11621</v>
      </c>
      <c r="C4749" s="663" t="s">
        <v>5</v>
      </c>
      <c r="D4749" s="665" t="s">
        <v>7319</v>
      </c>
      <c r="E4749" s="663" t="s">
        <v>145</v>
      </c>
      <c r="F4749" s="401"/>
      <c r="G4749" s="401"/>
    </row>
    <row r="4750" spans="1:7" ht="15">
      <c r="A4750" s="664">
        <v>90462</v>
      </c>
      <c r="B4750" s="663" t="s">
        <v>11622</v>
      </c>
      <c r="C4750" s="663" t="s">
        <v>5</v>
      </c>
      <c r="D4750" s="665" t="s">
        <v>5414</v>
      </c>
      <c r="E4750" s="663" t="s">
        <v>145</v>
      </c>
      <c r="F4750" s="401"/>
      <c r="G4750" s="401"/>
    </row>
    <row r="4751" spans="1:7" ht="15">
      <c r="A4751" s="664">
        <v>90463</v>
      </c>
      <c r="B4751" s="663" t="s">
        <v>11623</v>
      </c>
      <c r="C4751" s="663" t="s">
        <v>5</v>
      </c>
      <c r="D4751" s="665" t="s">
        <v>3698</v>
      </c>
      <c r="E4751" s="663" t="s">
        <v>145</v>
      </c>
      <c r="F4751" s="401"/>
      <c r="G4751" s="401"/>
    </row>
    <row r="4752" spans="1:7" ht="15">
      <c r="A4752" s="664">
        <v>90466</v>
      </c>
      <c r="B4752" s="663" t="s">
        <v>72</v>
      </c>
      <c r="C4752" s="663" t="s">
        <v>5</v>
      </c>
      <c r="D4752" s="665" t="s">
        <v>8878</v>
      </c>
      <c r="E4752" s="663" t="s">
        <v>145</v>
      </c>
      <c r="F4752" s="401"/>
      <c r="G4752" s="401"/>
    </row>
    <row r="4753" spans="1:7" ht="15">
      <c r="A4753" s="664">
        <v>90467</v>
      </c>
      <c r="B4753" s="663" t="s">
        <v>73</v>
      </c>
      <c r="C4753" s="663" t="s">
        <v>5</v>
      </c>
      <c r="D4753" s="665" t="s">
        <v>15817</v>
      </c>
      <c r="E4753" s="663" t="s">
        <v>145</v>
      </c>
      <c r="F4753" s="401"/>
      <c r="G4753" s="401"/>
    </row>
    <row r="4754" spans="1:7" ht="15">
      <c r="A4754" s="664">
        <v>90468</v>
      </c>
      <c r="B4754" s="663" t="s">
        <v>74</v>
      </c>
      <c r="C4754" s="663" t="s">
        <v>5</v>
      </c>
      <c r="D4754" s="665" t="s">
        <v>5712</v>
      </c>
      <c r="E4754" s="663" t="s">
        <v>145</v>
      </c>
      <c r="F4754" s="401"/>
      <c r="G4754" s="401"/>
    </row>
    <row r="4755" spans="1:7" ht="15">
      <c r="A4755" s="664">
        <v>90469</v>
      </c>
      <c r="B4755" s="663" t="s">
        <v>2338</v>
      </c>
      <c r="C4755" s="663" t="s">
        <v>5</v>
      </c>
      <c r="D4755" s="665" t="s">
        <v>12795</v>
      </c>
      <c r="E4755" s="663" t="s">
        <v>145</v>
      </c>
      <c r="F4755" s="401"/>
      <c r="G4755" s="401"/>
    </row>
    <row r="4756" spans="1:7" ht="15">
      <c r="A4756" s="664">
        <v>90470</v>
      </c>
      <c r="B4756" s="663" t="s">
        <v>2339</v>
      </c>
      <c r="C4756" s="663" t="s">
        <v>5</v>
      </c>
      <c r="D4756" s="665" t="s">
        <v>4830</v>
      </c>
      <c r="E4756" s="663" t="s">
        <v>145</v>
      </c>
      <c r="F4756" s="401"/>
      <c r="G4756" s="401"/>
    </row>
    <row r="4757" spans="1:7" ht="15">
      <c r="A4757" s="664">
        <v>91166</v>
      </c>
      <c r="B4757" s="663" t="s">
        <v>2340</v>
      </c>
      <c r="C4757" s="663" t="s">
        <v>5</v>
      </c>
      <c r="D4757" s="665" t="s">
        <v>17615</v>
      </c>
      <c r="E4757" s="663" t="s">
        <v>145</v>
      </c>
      <c r="F4757" s="401"/>
      <c r="G4757" s="401"/>
    </row>
    <row r="4758" spans="1:7" ht="15">
      <c r="A4758" s="664">
        <v>91167</v>
      </c>
      <c r="B4758" s="663" t="s">
        <v>2341</v>
      </c>
      <c r="C4758" s="663" t="s">
        <v>5</v>
      </c>
      <c r="D4758" s="665" t="s">
        <v>5036</v>
      </c>
      <c r="E4758" s="663" t="s">
        <v>145</v>
      </c>
      <c r="F4758" s="401"/>
      <c r="G4758" s="401"/>
    </row>
    <row r="4759" spans="1:7" ht="15">
      <c r="A4759" s="664">
        <v>91168</v>
      </c>
      <c r="B4759" s="663" t="s">
        <v>2342</v>
      </c>
      <c r="C4759" s="663" t="s">
        <v>5</v>
      </c>
      <c r="D4759" s="665" t="s">
        <v>7467</v>
      </c>
      <c r="E4759" s="663" t="s">
        <v>145</v>
      </c>
      <c r="F4759" s="401"/>
      <c r="G4759" s="401"/>
    </row>
    <row r="4760" spans="1:7" ht="15">
      <c r="A4760" s="664">
        <v>91169</v>
      </c>
      <c r="B4760" s="663" t="s">
        <v>2343</v>
      </c>
      <c r="C4760" s="663" t="s">
        <v>5</v>
      </c>
      <c r="D4760" s="665" t="s">
        <v>4249</v>
      </c>
      <c r="E4760" s="663" t="s">
        <v>145</v>
      </c>
      <c r="F4760" s="401"/>
      <c r="G4760" s="401"/>
    </row>
    <row r="4761" spans="1:7" ht="15">
      <c r="A4761" s="664">
        <v>91170</v>
      </c>
      <c r="B4761" s="663" t="s">
        <v>2344</v>
      </c>
      <c r="C4761" s="663" t="s">
        <v>5</v>
      </c>
      <c r="D4761" s="665" t="s">
        <v>13235</v>
      </c>
      <c r="E4761" s="663" t="s">
        <v>145</v>
      </c>
      <c r="F4761" s="401"/>
      <c r="G4761" s="401"/>
    </row>
    <row r="4762" spans="1:7" ht="15">
      <c r="A4762" s="664">
        <v>91171</v>
      </c>
      <c r="B4762" s="663" t="s">
        <v>178</v>
      </c>
      <c r="C4762" s="663" t="s">
        <v>5</v>
      </c>
      <c r="D4762" s="665" t="s">
        <v>5783</v>
      </c>
      <c r="E4762" s="663" t="s">
        <v>145</v>
      </c>
      <c r="F4762" s="401"/>
      <c r="G4762" s="401"/>
    </row>
    <row r="4763" spans="1:7" ht="15">
      <c r="A4763" s="664">
        <v>91172</v>
      </c>
      <c r="B4763" s="663" t="s">
        <v>2345</v>
      </c>
      <c r="C4763" s="663" t="s">
        <v>5</v>
      </c>
      <c r="D4763" s="665" t="s">
        <v>21086</v>
      </c>
      <c r="E4763" s="663" t="s">
        <v>145</v>
      </c>
      <c r="F4763" s="401"/>
      <c r="G4763" s="401"/>
    </row>
    <row r="4764" spans="1:7" ht="15">
      <c r="A4764" s="664">
        <v>91173</v>
      </c>
      <c r="B4764" s="663" t="s">
        <v>2346</v>
      </c>
      <c r="C4764" s="663" t="s">
        <v>5</v>
      </c>
      <c r="D4764" s="665" t="s">
        <v>12597</v>
      </c>
      <c r="E4764" s="663" t="s">
        <v>145</v>
      </c>
      <c r="F4764" s="401"/>
      <c r="G4764" s="401"/>
    </row>
    <row r="4765" spans="1:7" ht="15">
      <c r="A4765" s="664">
        <v>91174</v>
      </c>
      <c r="B4765" s="663" t="s">
        <v>2347</v>
      </c>
      <c r="C4765" s="663" t="s">
        <v>5</v>
      </c>
      <c r="D4765" s="665" t="s">
        <v>4296</v>
      </c>
      <c r="E4765" s="663" t="s">
        <v>145</v>
      </c>
      <c r="F4765" s="401"/>
      <c r="G4765" s="401"/>
    </row>
    <row r="4766" spans="1:7" ht="15">
      <c r="A4766" s="664">
        <v>91175</v>
      </c>
      <c r="B4766" s="663" t="s">
        <v>2348</v>
      </c>
      <c r="C4766" s="663" t="s">
        <v>5</v>
      </c>
      <c r="D4766" s="665" t="s">
        <v>8931</v>
      </c>
      <c r="E4766" s="663" t="s">
        <v>145</v>
      </c>
      <c r="F4766" s="401"/>
      <c r="G4766" s="401"/>
    </row>
    <row r="4767" spans="1:7" ht="15">
      <c r="A4767" s="664">
        <v>91176</v>
      </c>
      <c r="B4767" s="663" t="s">
        <v>2349</v>
      </c>
      <c r="C4767" s="663" t="s">
        <v>5</v>
      </c>
      <c r="D4767" s="665" t="s">
        <v>21087</v>
      </c>
      <c r="E4767" s="663" t="s">
        <v>145</v>
      </c>
      <c r="F4767" s="401"/>
      <c r="G4767" s="401"/>
    </row>
    <row r="4768" spans="1:7" ht="15">
      <c r="A4768" s="664">
        <v>91177</v>
      </c>
      <c r="B4768" s="663" t="s">
        <v>2350</v>
      </c>
      <c r="C4768" s="663" t="s">
        <v>5</v>
      </c>
      <c r="D4768" s="665" t="s">
        <v>13927</v>
      </c>
      <c r="E4768" s="663" t="s">
        <v>145</v>
      </c>
      <c r="F4768" s="401"/>
      <c r="G4768" s="401"/>
    </row>
    <row r="4769" spans="1:7" ht="15">
      <c r="A4769" s="664">
        <v>91178</v>
      </c>
      <c r="B4769" s="663" t="s">
        <v>2351</v>
      </c>
      <c r="C4769" s="663" t="s">
        <v>5</v>
      </c>
      <c r="D4769" s="665" t="s">
        <v>14978</v>
      </c>
      <c r="E4769" s="663" t="s">
        <v>145</v>
      </c>
      <c r="F4769" s="401"/>
      <c r="G4769" s="401"/>
    </row>
    <row r="4770" spans="1:7" ht="15">
      <c r="A4770" s="664">
        <v>91179</v>
      </c>
      <c r="B4770" s="663" t="s">
        <v>2352</v>
      </c>
      <c r="C4770" s="663" t="s">
        <v>5</v>
      </c>
      <c r="D4770" s="665" t="s">
        <v>14025</v>
      </c>
      <c r="E4770" s="663" t="s">
        <v>145</v>
      </c>
      <c r="F4770" s="401"/>
      <c r="G4770" s="401"/>
    </row>
    <row r="4771" spans="1:7" ht="15">
      <c r="A4771" s="664">
        <v>91180</v>
      </c>
      <c r="B4771" s="663" t="s">
        <v>2353</v>
      </c>
      <c r="C4771" s="663" t="s">
        <v>5</v>
      </c>
      <c r="D4771" s="665" t="s">
        <v>5366</v>
      </c>
      <c r="E4771" s="663" t="s">
        <v>145</v>
      </c>
      <c r="F4771" s="401"/>
      <c r="G4771" s="401"/>
    </row>
    <row r="4772" spans="1:7" ht="15">
      <c r="A4772" s="664">
        <v>91181</v>
      </c>
      <c r="B4772" s="663" t="s">
        <v>2354</v>
      </c>
      <c r="C4772" s="663" t="s">
        <v>5</v>
      </c>
      <c r="D4772" s="665" t="s">
        <v>16680</v>
      </c>
      <c r="E4772" s="663" t="s">
        <v>145</v>
      </c>
      <c r="F4772" s="401"/>
      <c r="G4772" s="401"/>
    </row>
    <row r="4773" spans="1:7" ht="15">
      <c r="A4773" s="664">
        <v>91182</v>
      </c>
      <c r="B4773" s="663" t="s">
        <v>2355</v>
      </c>
      <c r="C4773" s="663" t="s">
        <v>5</v>
      </c>
      <c r="D4773" s="665" t="s">
        <v>21088</v>
      </c>
      <c r="E4773" s="663" t="s">
        <v>145</v>
      </c>
      <c r="F4773" s="401"/>
      <c r="G4773" s="401"/>
    </row>
    <row r="4774" spans="1:7" ht="15">
      <c r="A4774" s="664">
        <v>91183</v>
      </c>
      <c r="B4774" s="663" t="s">
        <v>2356</v>
      </c>
      <c r="C4774" s="663" t="s">
        <v>5</v>
      </c>
      <c r="D4774" s="665" t="s">
        <v>12782</v>
      </c>
      <c r="E4774" s="663" t="s">
        <v>145</v>
      </c>
      <c r="F4774" s="401"/>
      <c r="G4774" s="401"/>
    </row>
    <row r="4775" spans="1:7" ht="15">
      <c r="A4775" s="664">
        <v>91184</v>
      </c>
      <c r="B4775" s="663" t="s">
        <v>2357</v>
      </c>
      <c r="C4775" s="663" t="s">
        <v>5</v>
      </c>
      <c r="D4775" s="665" t="s">
        <v>20412</v>
      </c>
      <c r="E4775" s="663" t="s">
        <v>145</v>
      </c>
      <c r="F4775" s="401"/>
      <c r="G4775" s="401"/>
    </row>
    <row r="4776" spans="1:7" ht="15">
      <c r="A4776" s="664">
        <v>91185</v>
      </c>
      <c r="B4776" s="663" t="s">
        <v>2358</v>
      </c>
      <c r="C4776" s="663" t="s">
        <v>5</v>
      </c>
      <c r="D4776" s="665" t="s">
        <v>5007</v>
      </c>
      <c r="E4776" s="663" t="s">
        <v>145</v>
      </c>
      <c r="F4776" s="401"/>
      <c r="G4776" s="401"/>
    </row>
    <row r="4777" spans="1:7" ht="15">
      <c r="A4777" s="664">
        <v>91186</v>
      </c>
      <c r="B4777" s="663" t="s">
        <v>2359</v>
      </c>
      <c r="C4777" s="663" t="s">
        <v>5</v>
      </c>
      <c r="D4777" s="665" t="s">
        <v>21089</v>
      </c>
      <c r="E4777" s="663" t="s">
        <v>145</v>
      </c>
      <c r="F4777" s="401"/>
      <c r="G4777" s="401"/>
    </row>
    <row r="4778" spans="1:7" ht="15">
      <c r="A4778" s="664">
        <v>91187</v>
      </c>
      <c r="B4778" s="663" t="s">
        <v>2360</v>
      </c>
      <c r="C4778" s="663" t="s">
        <v>5</v>
      </c>
      <c r="D4778" s="665" t="s">
        <v>13009</v>
      </c>
      <c r="E4778" s="663" t="s">
        <v>145</v>
      </c>
      <c r="F4778" s="401"/>
      <c r="G4778" s="401"/>
    </row>
    <row r="4779" spans="1:7" ht="15">
      <c r="A4779" s="664">
        <v>91188</v>
      </c>
      <c r="B4779" s="663" t="s">
        <v>2361</v>
      </c>
      <c r="C4779" s="663" t="s">
        <v>58</v>
      </c>
      <c r="D4779" s="665" t="s">
        <v>12711</v>
      </c>
      <c r="E4779" s="663" t="s">
        <v>145</v>
      </c>
      <c r="F4779" s="401"/>
      <c r="G4779" s="401"/>
    </row>
    <row r="4780" spans="1:7" ht="15">
      <c r="A4780" s="664">
        <v>91189</v>
      </c>
      <c r="B4780" s="663" t="s">
        <v>2362</v>
      </c>
      <c r="C4780" s="663" t="s">
        <v>58</v>
      </c>
      <c r="D4780" s="665" t="s">
        <v>21090</v>
      </c>
      <c r="E4780" s="663" t="s">
        <v>145</v>
      </c>
      <c r="F4780" s="401"/>
      <c r="G4780" s="401"/>
    </row>
    <row r="4781" spans="1:7" ht="15">
      <c r="A4781" s="664">
        <v>91190</v>
      </c>
      <c r="B4781" s="663" t="s">
        <v>2363</v>
      </c>
      <c r="C4781" s="663" t="s">
        <v>58</v>
      </c>
      <c r="D4781" s="665" t="s">
        <v>12580</v>
      </c>
      <c r="E4781" s="663" t="s">
        <v>145</v>
      </c>
      <c r="F4781" s="401"/>
      <c r="G4781" s="401"/>
    </row>
    <row r="4782" spans="1:7" ht="15">
      <c r="A4782" s="664">
        <v>91191</v>
      </c>
      <c r="B4782" s="663" t="s">
        <v>2364</v>
      </c>
      <c r="C4782" s="663" t="s">
        <v>58</v>
      </c>
      <c r="D4782" s="665" t="s">
        <v>14988</v>
      </c>
      <c r="E4782" s="663" t="s">
        <v>145</v>
      </c>
      <c r="F4782" s="401"/>
      <c r="G4782" s="401"/>
    </row>
    <row r="4783" spans="1:7" ht="15">
      <c r="A4783" s="664">
        <v>91192</v>
      </c>
      <c r="B4783" s="663" t="s">
        <v>2365</v>
      </c>
      <c r="C4783" s="663" t="s">
        <v>58</v>
      </c>
      <c r="D4783" s="665" t="s">
        <v>12581</v>
      </c>
      <c r="E4783" s="663" t="s">
        <v>145</v>
      </c>
      <c r="F4783" s="401"/>
      <c r="G4783" s="401"/>
    </row>
    <row r="4784" spans="1:7" ht="15">
      <c r="A4784" s="664">
        <v>91222</v>
      </c>
      <c r="B4784" s="663" t="s">
        <v>75</v>
      </c>
      <c r="C4784" s="663" t="s">
        <v>5</v>
      </c>
      <c r="D4784" s="665" t="s">
        <v>12817</v>
      </c>
      <c r="E4784" s="663" t="s">
        <v>145</v>
      </c>
      <c r="F4784" s="401"/>
      <c r="G4784" s="401"/>
    </row>
    <row r="4785" spans="1:7" ht="15">
      <c r="A4785" s="664">
        <v>94480</v>
      </c>
      <c r="B4785" s="663" t="s">
        <v>2366</v>
      </c>
      <c r="C4785" s="663" t="s">
        <v>58</v>
      </c>
      <c r="D4785" s="665" t="s">
        <v>21091</v>
      </c>
      <c r="E4785" s="663" t="s">
        <v>145</v>
      </c>
      <c r="F4785" s="401"/>
      <c r="G4785" s="401"/>
    </row>
    <row r="4786" spans="1:7" ht="15">
      <c r="A4786" s="664">
        <v>94481</v>
      </c>
      <c r="B4786" s="663" t="s">
        <v>2367</v>
      </c>
      <c r="C4786" s="663" t="s">
        <v>58</v>
      </c>
      <c r="D4786" s="665" t="s">
        <v>21092</v>
      </c>
      <c r="E4786" s="663" t="s">
        <v>145</v>
      </c>
      <c r="F4786" s="401"/>
      <c r="G4786" s="401"/>
    </row>
    <row r="4787" spans="1:7" ht="15">
      <c r="A4787" s="664">
        <v>94482</v>
      </c>
      <c r="B4787" s="663" t="s">
        <v>2368</v>
      </c>
      <c r="C4787" s="663" t="s">
        <v>58</v>
      </c>
      <c r="D4787" s="665" t="s">
        <v>21093</v>
      </c>
      <c r="E4787" s="663" t="s">
        <v>145</v>
      </c>
      <c r="F4787" s="401"/>
      <c r="G4787" s="401"/>
    </row>
    <row r="4788" spans="1:7" ht="15">
      <c r="A4788" s="664">
        <v>94483</v>
      </c>
      <c r="B4788" s="663" t="s">
        <v>2369</v>
      </c>
      <c r="C4788" s="663" t="s">
        <v>58</v>
      </c>
      <c r="D4788" s="665" t="s">
        <v>21094</v>
      </c>
      <c r="E4788" s="663" t="s">
        <v>145</v>
      </c>
      <c r="F4788" s="401"/>
      <c r="G4788" s="401"/>
    </row>
    <row r="4789" spans="1:7" ht="15">
      <c r="A4789" s="664">
        <v>95541</v>
      </c>
      <c r="B4789" s="663" t="s">
        <v>2370</v>
      </c>
      <c r="C4789" s="663" t="s">
        <v>58</v>
      </c>
      <c r="D4789" s="665" t="s">
        <v>8931</v>
      </c>
      <c r="E4789" s="663" t="s">
        <v>145</v>
      </c>
      <c r="F4789" s="401"/>
      <c r="G4789" s="401"/>
    </row>
    <row r="4790" spans="1:7" ht="15">
      <c r="A4790" s="664">
        <v>96559</v>
      </c>
      <c r="B4790" s="663" t="s">
        <v>11624</v>
      </c>
      <c r="C4790" s="663" t="s">
        <v>112</v>
      </c>
      <c r="D4790" s="665" t="s">
        <v>14522</v>
      </c>
      <c r="E4790" s="663" t="s">
        <v>145</v>
      </c>
      <c r="F4790" s="401"/>
      <c r="G4790" s="401"/>
    </row>
    <row r="4791" spans="1:7" ht="15">
      <c r="A4791" s="664">
        <v>96560</v>
      </c>
      <c r="B4791" s="663" t="s">
        <v>11625</v>
      </c>
      <c r="C4791" s="663" t="s">
        <v>112</v>
      </c>
      <c r="D4791" s="665" t="s">
        <v>12818</v>
      </c>
      <c r="E4791" s="663" t="s">
        <v>145</v>
      </c>
      <c r="F4791" s="401"/>
      <c r="G4791" s="401"/>
    </row>
    <row r="4792" spans="1:7" ht="15">
      <c r="A4792" s="664">
        <v>96561</v>
      </c>
      <c r="B4792" s="663" t="s">
        <v>11626</v>
      </c>
      <c r="C4792" s="663" t="s">
        <v>112</v>
      </c>
      <c r="D4792" s="665" t="s">
        <v>12731</v>
      </c>
      <c r="E4792" s="663" t="s">
        <v>145</v>
      </c>
      <c r="F4792" s="401"/>
      <c r="G4792" s="401"/>
    </row>
    <row r="4793" spans="1:7" ht="15">
      <c r="A4793" s="664">
        <v>96562</v>
      </c>
      <c r="B4793" s="663" t="s">
        <v>11627</v>
      </c>
      <c r="C4793" s="663" t="s">
        <v>5</v>
      </c>
      <c r="D4793" s="665" t="s">
        <v>9071</v>
      </c>
      <c r="E4793" s="663" t="s">
        <v>145</v>
      </c>
      <c r="F4793" s="401"/>
      <c r="G4793" s="401"/>
    </row>
    <row r="4794" spans="1:7" ht="15">
      <c r="A4794" s="664">
        <v>96563</v>
      </c>
      <c r="B4794" s="663" t="s">
        <v>11628</v>
      </c>
      <c r="C4794" s="663" t="s">
        <v>5</v>
      </c>
      <c r="D4794" s="665" t="s">
        <v>14224</v>
      </c>
      <c r="E4794" s="663" t="s">
        <v>145</v>
      </c>
      <c r="F4794" s="401"/>
      <c r="G4794" s="401"/>
    </row>
    <row r="4795" spans="1:7" ht="15">
      <c r="A4795" s="664">
        <v>101802</v>
      </c>
      <c r="B4795" s="663" t="s">
        <v>15332</v>
      </c>
      <c r="C4795" s="663" t="s">
        <v>58</v>
      </c>
      <c r="D4795" s="665" t="s">
        <v>21095</v>
      </c>
      <c r="E4795" s="663" t="s">
        <v>145</v>
      </c>
      <c r="F4795" s="401"/>
      <c r="G4795" s="401"/>
    </row>
    <row r="4796" spans="1:7" ht="15">
      <c r="A4796" s="664">
        <v>101803</v>
      </c>
      <c r="B4796" s="663" t="s">
        <v>15333</v>
      </c>
      <c r="C4796" s="663" t="s">
        <v>58</v>
      </c>
      <c r="D4796" s="665" t="s">
        <v>21096</v>
      </c>
      <c r="E4796" s="663" t="s">
        <v>145</v>
      </c>
      <c r="F4796" s="401"/>
      <c r="G4796" s="401"/>
    </row>
    <row r="4797" spans="1:7" ht="15">
      <c r="A4797" s="664">
        <v>101804</v>
      </c>
      <c r="B4797" s="663" t="s">
        <v>15334</v>
      </c>
      <c r="C4797" s="663" t="s">
        <v>58</v>
      </c>
      <c r="D4797" s="665" t="s">
        <v>21097</v>
      </c>
      <c r="E4797" s="663" t="s">
        <v>145</v>
      </c>
      <c r="F4797" s="401"/>
      <c r="G4797" s="401"/>
    </row>
    <row r="4798" spans="1:7" ht="15">
      <c r="A4798" s="664">
        <v>101805</v>
      </c>
      <c r="B4798" s="663" t="s">
        <v>15335</v>
      </c>
      <c r="C4798" s="663" t="s">
        <v>58</v>
      </c>
      <c r="D4798" s="665" t="s">
        <v>21098</v>
      </c>
      <c r="E4798" s="663" t="s">
        <v>145</v>
      </c>
      <c r="F4798" s="401"/>
      <c r="G4798" s="401"/>
    </row>
    <row r="4799" spans="1:7" ht="15">
      <c r="A4799" s="664">
        <v>102111</v>
      </c>
      <c r="B4799" s="663" t="s">
        <v>15336</v>
      </c>
      <c r="C4799" s="663" t="s">
        <v>58</v>
      </c>
      <c r="D4799" s="665" t="s">
        <v>21099</v>
      </c>
      <c r="E4799" s="663" t="s">
        <v>145</v>
      </c>
      <c r="F4799" s="401"/>
      <c r="G4799" s="401"/>
    </row>
    <row r="4800" spans="1:7" ht="15">
      <c r="A4800" s="664">
        <v>102112</v>
      </c>
      <c r="B4800" s="663" t="s">
        <v>15337</v>
      </c>
      <c r="C4800" s="663" t="s">
        <v>58</v>
      </c>
      <c r="D4800" s="665" t="s">
        <v>21100</v>
      </c>
      <c r="E4800" s="663" t="s">
        <v>145</v>
      </c>
      <c r="F4800" s="401"/>
      <c r="G4800" s="401"/>
    </row>
    <row r="4801" spans="1:7" ht="15">
      <c r="A4801" s="664">
        <v>102113</v>
      </c>
      <c r="B4801" s="663" t="s">
        <v>15338</v>
      </c>
      <c r="C4801" s="663" t="s">
        <v>58</v>
      </c>
      <c r="D4801" s="665" t="s">
        <v>21101</v>
      </c>
      <c r="E4801" s="663" t="s">
        <v>145</v>
      </c>
      <c r="F4801" s="401"/>
      <c r="G4801" s="401"/>
    </row>
    <row r="4802" spans="1:7" ht="15">
      <c r="A4802" s="664">
        <v>102114</v>
      </c>
      <c r="B4802" s="663" t="s">
        <v>15339</v>
      </c>
      <c r="C4802" s="663" t="s">
        <v>58</v>
      </c>
      <c r="D4802" s="665" t="s">
        <v>21102</v>
      </c>
      <c r="E4802" s="663" t="s">
        <v>145</v>
      </c>
      <c r="F4802" s="401"/>
      <c r="G4802" s="401"/>
    </row>
    <row r="4803" spans="1:7" ht="15">
      <c r="A4803" s="664">
        <v>102115</v>
      </c>
      <c r="B4803" s="663" t="s">
        <v>15340</v>
      </c>
      <c r="C4803" s="663" t="s">
        <v>58</v>
      </c>
      <c r="D4803" s="665" t="s">
        <v>21103</v>
      </c>
      <c r="E4803" s="663" t="s">
        <v>145</v>
      </c>
      <c r="F4803" s="401"/>
      <c r="G4803" s="401"/>
    </row>
    <row r="4804" spans="1:7" ht="15">
      <c r="A4804" s="664">
        <v>102116</v>
      </c>
      <c r="B4804" s="663" t="s">
        <v>15341</v>
      </c>
      <c r="C4804" s="663" t="s">
        <v>58</v>
      </c>
      <c r="D4804" s="665" t="s">
        <v>21104</v>
      </c>
      <c r="E4804" s="663" t="s">
        <v>145</v>
      </c>
      <c r="F4804" s="401"/>
      <c r="G4804" s="401"/>
    </row>
    <row r="4805" spans="1:7" ht="15">
      <c r="A4805" s="664">
        <v>102117</v>
      </c>
      <c r="B4805" s="663" t="s">
        <v>15342</v>
      </c>
      <c r="C4805" s="663" t="s">
        <v>58</v>
      </c>
      <c r="D4805" s="665" t="s">
        <v>21105</v>
      </c>
      <c r="E4805" s="663" t="s">
        <v>145</v>
      </c>
      <c r="F4805" s="401"/>
      <c r="G4805" s="401"/>
    </row>
    <row r="4806" spans="1:7" ht="15">
      <c r="A4806" s="664">
        <v>102118</v>
      </c>
      <c r="B4806" s="663" t="s">
        <v>15343</v>
      </c>
      <c r="C4806" s="663" t="s">
        <v>58</v>
      </c>
      <c r="D4806" s="665" t="s">
        <v>21106</v>
      </c>
      <c r="E4806" s="663" t="s">
        <v>145</v>
      </c>
      <c r="F4806" s="401"/>
      <c r="G4806" s="401"/>
    </row>
    <row r="4807" spans="1:7" ht="15">
      <c r="A4807" s="664">
        <v>102119</v>
      </c>
      <c r="B4807" s="663" t="s">
        <v>15344</v>
      </c>
      <c r="C4807" s="663" t="s">
        <v>58</v>
      </c>
      <c r="D4807" s="665" t="s">
        <v>21107</v>
      </c>
      <c r="E4807" s="663" t="s">
        <v>145</v>
      </c>
      <c r="F4807" s="401"/>
      <c r="G4807" s="401"/>
    </row>
    <row r="4808" spans="1:7" ht="15">
      <c r="A4808" s="664">
        <v>102121</v>
      </c>
      <c r="B4808" s="663" t="s">
        <v>15345</v>
      </c>
      <c r="C4808" s="663" t="s">
        <v>58</v>
      </c>
      <c r="D4808" s="665" t="s">
        <v>21108</v>
      </c>
      <c r="E4808" s="663" t="s">
        <v>145</v>
      </c>
      <c r="F4808" s="401"/>
      <c r="G4808" s="401"/>
    </row>
    <row r="4809" spans="1:7" ht="15">
      <c r="A4809" s="664">
        <v>102122</v>
      </c>
      <c r="B4809" s="663" t="s">
        <v>15346</v>
      </c>
      <c r="C4809" s="663" t="s">
        <v>58</v>
      </c>
      <c r="D4809" s="665" t="s">
        <v>21109</v>
      </c>
      <c r="E4809" s="663" t="s">
        <v>145</v>
      </c>
      <c r="F4809" s="401"/>
      <c r="G4809" s="401"/>
    </row>
    <row r="4810" spans="1:7" ht="15">
      <c r="A4810" s="664">
        <v>102123</v>
      </c>
      <c r="B4810" s="663" t="s">
        <v>15347</v>
      </c>
      <c r="C4810" s="663" t="s">
        <v>58</v>
      </c>
      <c r="D4810" s="665" t="s">
        <v>21110</v>
      </c>
      <c r="E4810" s="663" t="s">
        <v>145</v>
      </c>
      <c r="F4810" s="401"/>
      <c r="G4810" s="401"/>
    </row>
    <row r="4811" spans="1:7" ht="15">
      <c r="A4811" s="664">
        <v>102136</v>
      </c>
      <c r="B4811" s="663" t="s">
        <v>15348</v>
      </c>
      <c r="C4811" s="663" t="s">
        <v>58</v>
      </c>
      <c r="D4811" s="665" t="s">
        <v>21111</v>
      </c>
      <c r="E4811" s="663" t="s">
        <v>145</v>
      </c>
      <c r="F4811" s="401"/>
      <c r="G4811" s="401"/>
    </row>
    <row r="4812" spans="1:7" ht="15">
      <c r="A4812" s="664">
        <v>102137</v>
      </c>
      <c r="B4812" s="663" t="s">
        <v>15349</v>
      </c>
      <c r="C4812" s="663" t="s">
        <v>58</v>
      </c>
      <c r="D4812" s="665" t="s">
        <v>15497</v>
      </c>
      <c r="E4812" s="663" t="s">
        <v>145</v>
      </c>
      <c r="F4812" s="401"/>
      <c r="G4812" s="401"/>
    </row>
    <row r="4813" spans="1:7" ht="15">
      <c r="A4813" s="664">
        <v>102138</v>
      </c>
      <c r="B4813" s="663" t="s">
        <v>15351</v>
      </c>
      <c r="C4813" s="663" t="s">
        <v>58</v>
      </c>
      <c r="D4813" s="665" t="s">
        <v>21112</v>
      </c>
      <c r="E4813" s="663" t="s">
        <v>145</v>
      </c>
      <c r="F4813" s="401"/>
      <c r="G4813" s="401"/>
    </row>
    <row r="4814" spans="1:7" ht="15">
      <c r="A4814" s="664">
        <v>93350</v>
      </c>
      <c r="B4814" s="663" t="s">
        <v>2371</v>
      </c>
      <c r="C4814" s="663" t="s">
        <v>58</v>
      </c>
      <c r="D4814" s="665" t="s">
        <v>21113</v>
      </c>
      <c r="E4814" s="663" t="s">
        <v>145</v>
      </c>
      <c r="F4814" s="401"/>
      <c r="G4814" s="401"/>
    </row>
    <row r="4815" spans="1:7" ht="15">
      <c r="A4815" s="664">
        <v>93351</v>
      </c>
      <c r="B4815" s="663" t="s">
        <v>2372</v>
      </c>
      <c r="C4815" s="663" t="s">
        <v>58</v>
      </c>
      <c r="D4815" s="665" t="s">
        <v>21114</v>
      </c>
      <c r="E4815" s="663" t="s">
        <v>145</v>
      </c>
      <c r="F4815" s="401"/>
      <c r="G4815" s="401"/>
    </row>
    <row r="4816" spans="1:7" ht="15">
      <c r="A4816" s="664">
        <v>93352</v>
      </c>
      <c r="B4816" s="663" t="s">
        <v>2373</v>
      </c>
      <c r="C4816" s="663" t="s">
        <v>58</v>
      </c>
      <c r="D4816" s="665" t="s">
        <v>21115</v>
      </c>
      <c r="E4816" s="663" t="s">
        <v>145</v>
      </c>
      <c r="F4816" s="401"/>
      <c r="G4816" s="401"/>
    </row>
    <row r="4817" spans="1:7" ht="15">
      <c r="A4817" s="664">
        <v>93353</v>
      </c>
      <c r="B4817" s="663" t="s">
        <v>2374</v>
      </c>
      <c r="C4817" s="663" t="s">
        <v>58</v>
      </c>
      <c r="D4817" s="665" t="s">
        <v>21116</v>
      </c>
      <c r="E4817" s="663" t="s">
        <v>145</v>
      </c>
      <c r="F4817" s="401"/>
      <c r="G4817" s="401"/>
    </row>
    <row r="4818" spans="1:7" ht="15">
      <c r="A4818" s="664">
        <v>93354</v>
      </c>
      <c r="B4818" s="663" t="s">
        <v>2375</v>
      </c>
      <c r="C4818" s="663" t="s">
        <v>58</v>
      </c>
      <c r="D4818" s="665" t="s">
        <v>21117</v>
      </c>
      <c r="E4818" s="663" t="s">
        <v>145</v>
      </c>
      <c r="F4818" s="401"/>
      <c r="G4818" s="401"/>
    </row>
    <row r="4819" spans="1:7" ht="15">
      <c r="A4819" s="664">
        <v>93355</v>
      </c>
      <c r="B4819" s="663" t="s">
        <v>2376</v>
      </c>
      <c r="C4819" s="663" t="s">
        <v>58</v>
      </c>
      <c r="D4819" s="665" t="s">
        <v>21118</v>
      </c>
      <c r="E4819" s="663" t="s">
        <v>145</v>
      </c>
      <c r="F4819" s="401"/>
      <c r="G4819" s="401"/>
    </row>
    <row r="4820" spans="1:7" ht="15">
      <c r="A4820" s="664">
        <v>93356</v>
      </c>
      <c r="B4820" s="663" t="s">
        <v>2377</v>
      </c>
      <c r="C4820" s="663" t="s">
        <v>58</v>
      </c>
      <c r="D4820" s="665" t="s">
        <v>21119</v>
      </c>
      <c r="E4820" s="663" t="s">
        <v>145</v>
      </c>
      <c r="F4820" s="401"/>
      <c r="G4820" s="401"/>
    </row>
    <row r="4821" spans="1:7" ht="15">
      <c r="A4821" s="664">
        <v>93357</v>
      </c>
      <c r="B4821" s="663" t="s">
        <v>2378</v>
      </c>
      <c r="C4821" s="663" t="s">
        <v>58</v>
      </c>
      <c r="D4821" s="665" t="s">
        <v>21120</v>
      </c>
      <c r="E4821" s="663" t="s">
        <v>145</v>
      </c>
      <c r="F4821" s="401"/>
      <c r="G4821" s="401"/>
    </row>
    <row r="4822" spans="1:7" ht="15">
      <c r="A4822" s="664">
        <v>96520</v>
      </c>
      <c r="B4822" s="663" t="s">
        <v>2379</v>
      </c>
      <c r="C4822" s="663" t="s">
        <v>125</v>
      </c>
      <c r="D4822" s="665" t="s">
        <v>21121</v>
      </c>
      <c r="E4822" s="663" t="s">
        <v>145</v>
      </c>
      <c r="F4822" s="401"/>
      <c r="G4822" s="401"/>
    </row>
    <row r="4823" spans="1:7" ht="15">
      <c r="A4823" s="664">
        <v>96521</v>
      </c>
      <c r="B4823" s="663" t="s">
        <v>2380</v>
      </c>
      <c r="C4823" s="663" t="s">
        <v>125</v>
      </c>
      <c r="D4823" s="665" t="s">
        <v>21122</v>
      </c>
      <c r="E4823" s="663" t="s">
        <v>145</v>
      </c>
      <c r="F4823" s="401"/>
      <c r="G4823" s="401"/>
    </row>
    <row r="4824" spans="1:7" ht="15">
      <c r="A4824" s="664">
        <v>96522</v>
      </c>
      <c r="B4824" s="663" t="s">
        <v>2381</v>
      </c>
      <c r="C4824" s="663" t="s">
        <v>125</v>
      </c>
      <c r="D4824" s="665" t="s">
        <v>19457</v>
      </c>
      <c r="E4824" s="663" t="s">
        <v>145</v>
      </c>
      <c r="F4824" s="401"/>
      <c r="G4824" s="401"/>
    </row>
    <row r="4825" spans="1:7" ht="15">
      <c r="A4825" s="664">
        <v>96523</v>
      </c>
      <c r="B4825" s="663" t="s">
        <v>2382</v>
      </c>
      <c r="C4825" s="663" t="s">
        <v>125</v>
      </c>
      <c r="D4825" s="665" t="s">
        <v>21123</v>
      </c>
      <c r="E4825" s="663" t="s">
        <v>145</v>
      </c>
      <c r="F4825" s="401"/>
      <c r="G4825" s="401"/>
    </row>
    <row r="4826" spans="1:7" ht="15">
      <c r="A4826" s="664">
        <v>96524</v>
      </c>
      <c r="B4826" s="663" t="s">
        <v>2383</v>
      </c>
      <c r="C4826" s="663" t="s">
        <v>125</v>
      </c>
      <c r="D4826" s="665" t="s">
        <v>21124</v>
      </c>
      <c r="E4826" s="663" t="s">
        <v>145</v>
      </c>
      <c r="F4826" s="401"/>
      <c r="G4826" s="401"/>
    </row>
    <row r="4827" spans="1:7" ht="15">
      <c r="A4827" s="664">
        <v>96525</v>
      </c>
      <c r="B4827" s="663" t="s">
        <v>2384</v>
      </c>
      <c r="C4827" s="663" t="s">
        <v>125</v>
      </c>
      <c r="D4827" s="665" t="s">
        <v>15769</v>
      </c>
      <c r="E4827" s="663" t="s">
        <v>145</v>
      </c>
      <c r="F4827" s="401"/>
      <c r="G4827" s="401"/>
    </row>
    <row r="4828" spans="1:7" ht="15">
      <c r="A4828" s="664">
        <v>96526</v>
      </c>
      <c r="B4828" s="663" t="s">
        <v>2385</v>
      </c>
      <c r="C4828" s="663" t="s">
        <v>125</v>
      </c>
      <c r="D4828" s="665" t="s">
        <v>21125</v>
      </c>
      <c r="E4828" s="663" t="s">
        <v>145</v>
      </c>
      <c r="F4828" s="401"/>
      <c r="G4828" s="401"/>
    </row>
    <row r="4829" spans="1:7" ht="15">
      <c r="A4829" s="664">
        <v>96527</v>
      </c>
      <c r="B4829" s="663" t="s">
        <v>2386</v>
      </c>
      <c r="C4829" s="663" t="s">
        <v>125</v>
      </c>
      <c r="D4829" s="665" t="s">
        <v>21126</v>
      </c>
      <c r="E4829" s="663" t="s">
        <v>145</v>
      </c>
      <c r="F4829" s="401"/>
      <c r="G4829" s="401"/>
    </row>
    <row r="4830" spans="1:7" ht="15">
      <c r="A4830" s="664">
        <v>96528</v>
      </c>
      <c r="B4830" s="663" t="s">
        <v>2387</v>
      </c>
      <c r="C4830" s="663" t="s">
        <v>112</v>
      </c>
      <c r="D4830" s="665" t="s">
        <v>21127</v>
      </c>
      <c r="E4830" s="663" t="s">
        <v>145</v>
      </c>
      <c r="F4830" s="401"/>
      <c r="G4830" s="401"/>
    </row>
    <row r="4831" spans="1:7" ht="15">
      <c r="A4831" s="664">
        <v>101114</v>
      </c>
      <c r="B4831" s="663" t="s">
        <v>11629</v>
      </c>
      <c r="C4831" s="663" t="s">
        <v>125</v>
      </c>
      <c r="D4831" s="665" t="s">
        <v>8935</v>
      </c>
      <c r="E4831" s="663" t="s">
        <v>145</v>
      </c>
      <c r="F4831" s="401"/>
      <c r="G4831" s="401"/>
    </row>
    <row r="4832" spans="1:7" ht="15">
      <c r="A4832" s="664">
        <v>101115</v>
      </c>
      <c r="B4832" s="663" t="s">
        <v>11630</v>
      </c>
      <c r="C4832" s="663" t="s">
        <v>125</v>
      </c>
      <c r="D4832" s="665" t="s">
        <v>15766</v>
      </c>
      <c r="E4832" s="663" t="s">
        <v>145</v>
      </c>
      <c r="F4832" s="401"/>
      <c r="G4832" s="401"/>
    </row>
    <row r="4833" spans="1:7" ht="15">
      <c r="A4833" s="664">
        <v>101116</v>
      </c>
      <c r="B4833" s="663" t="s">
        <v>11631</v>
      </c>
      <c r="C4833" s="663" t="s">
        <v>125</v>
      </c>
      <c r="D4833" s="665" t="s">
        <v>4167</v>
      </c>
      <c r="E4833" s="663" t="s">
        <v>145</v>
      </c>
      <c r="F4833" s="401"/>
      <c r="G4833" s="401"/>
    </row>
    <row r="4834" spans="1:7" ht="15">
      <c r="A4834" s="664">
        <v>101117</v>
      </c>
      <c r="B4834" s="663" t="s">
        <v>11632</v>
      </c>
      <c r="C4834" s="663" t="s">
        <v>125</v>
      </c>
      <c r="D4834" s="665" t="s">
        <v>12891</v>
      </c>
      <c r="E4834" s="663" t="s">
        <v>145</v>
      </c>
      <c r="F4834" s="401"/>
      <c r="G4834" s="401"/>
    </row>
    <row r="4835" spans="1:7" ht="15">
      <c r="A4835" s="664">
        <v>101118</v>
      </c>
      <c r="B4835" s="663" t="s">
        <v>11633</v>
      </c>
      <c r="C4835" s="663" t="s">
        <v>125</v>
      </c>
      <c r="D4835" s="665" t="s">
        <v>9210</v>
      </c>
      <c r="E4835" s="663" t="s">
        <v>145</v>
      </c>
      <c r="F4835" s="401"/>
      <c r="G4835" s="401"/>
    </row>
    <row r="4836" spans="1:7" ht="15">
      <c r="A4836" s="664">
        <v>101119</v>
      </c>
      <c r="B4836" s="663" t="s">
        <v>11634</v>
      </c>
      <c r="C4836" s="663" t="s">
        <v>125</v>
      </c>
      <c r="D4836" s="665" t="s">
        <v>15319</v>
      </c>
      <c r="E4836" s="663" t="s">
        <v>145</v>
      </c>
      <c r="F4836" s="401"/>
      <c r="G4836" s="401"/>
    </row>
    <row r="4837" spans="1:7" ht="15">
      <c r="A4837" s="664">
        <v>101120</v>
      </c>
      <c r="B4837" s="663" t="s">
        <v>11635</v>
      </c>
      <c r="C4837" s="663" t="s">
        <v>125</v>
      </c>
      <c r="D4837" s="665" t="s">
        <v>14039</v>
      </c>
      <c r="E4837" s="663" t="s">
        <v>145</v>
      </c>
      <c r="F4837" s="401"/>
      <c r="G4837" s="401"/>
    </row>
    <row r="4838" spans="1:7" ht="15">
      <c r="A4838" s="664">
        <v>101121</v>
      </c>
      <c r="B4838" s="663" t="s">
        <v>11636</v>
      </c>
      <c r="C4838" s="663" t="s">
        <v>125</v>
      </c>
      <c r="D4838" s="665" t="s">
        <v>5806</v>
      </c>
      <c r="E4838" s="663" t="s">
        <v>145</v>
      </c>
      <c r="F4838" s="401"/>
      <c r="G4838" s="401"/>
    </row>
    <row r="4839" spans="1:7" ht="15">
      <c r="A4839" s="664">
        <v>101122</v>
      </c>
      <c r="B4839" s="663" t="s">
        <v>11637</v>
      </c>
      <c r="C4839" s="663" t="s">
        <v>125</v>
      </c>
      <c r="D4839" s="665" t="s">
        <v>14139</v>
      </c>
      <c r="E4839" s="663" t="s">
        <v>145</v>
      </c>
      <c r="F4839" s="401"/>
      <c r="G4839" s="401"/>
    </row>
    <row r="4840" spans="1:7" ht="15">
      <c r="A4840" s="664">
        <v>101123</v>
      </c>
      <c r="B4840" s="663" t="s">
        <v>11638</v>
      </c>
      <c r="C4840" s="663" t="s">
        <v>125</v>
      </c>
      <c r="D4840" s="665" t="s">
        <v>7134</v>
      </c>
      <c r="E4840" s="663" t="s">
        <v>145</v>
      </c>
      <c r="F4840" s="401"/>
      <c r="G4840" s="401"/>
    </row>
    <row r="4841" spans="1:7" ht="15">
      <c r="A4841" s="664">
        <v>101124</v>
      </c>
      <c r="B4841" s="663" t="s">
        <v>11639</v>
      </c>
      <c r="C4841" s="663" t="s">
        <v>125</v>
      </c>
      <c r="D4841" s="665" t="s">
        <v>5074</v>
      </c>
      <c r="E4841" s="663" t="s">
        <v>145</v>
      </c>
      <c r="F4841" s="401"/>
      <c r="G4841" s="401"/>
    </row>
    <row r="4842" spans="1:7" ht="15">
      <c r="A4842" s="664">
        <v>101125</v>
      </c>
      <c r="B4842" s="663" t="s">
        <v>11640</v>
      </c>
      <c r="C4842" s="663" t="s">
        <v>125</v>
      </c>
      <c r="D4842" s="665" t="s">
        <v>7254</v>
      </c>
      <c r="E4842" s="663" t="s">
        <v>145</v>
      </c>
      <c r="F4842" s="401"/>
      <c r="G4842" s="401"/>
    </row>
    <row r="4843" spans="1:7" ht="15">
      <c r="A4843" s="664">
        <v>101126</v>
      </c>
      <c r="B4843" s="663" t="s">
        <v>11641</v>
      </c>
      <c r="C4843" s="663" t="s">
        <v>125</v>
      </c>
      <c r="D4843" s="665" t="s">
        <v>15610</v>
      </c>
      <c r="E4843" s="663" t="s">
        <v>145</v>
      </c>
      <c r="F4843" s="401"/>
      <c r="G4843" s="401"/>
    </row>
    <row r="4844" spans="1:7" ht="15">
      <c r="A4844" s="664">
        <v>101127</v>
      </c>
      <c r="B4844" s="663" t="s">
        <v>11642</v>
      </c>
      <c r="C4844" s="663" t="s">
        <v>125</v>
      </c>
      <c r="D4844" s="665" t="s">
        <v>6808</v>
      </c>
      <c r="E4844" s="663" t="s">
        <v>145</v>
      </c>
      <c r="F4844" s="401"/>
      <c r="G4844" s="401"/>
    </row>
    <row r="4845" spans="1:7" ht="15">
      <c r="A4845" s="664">
        <v>101128</v>
      </c>
      <c r="B4845" s="663" t="s">
        <v>11643</v>
      </c>
      <c r="C4845" s="663" t="s">
        <v>125</v>
      </c>
      <c r="D4845" s="665" t="s">
        <v>13111</v>
      </c>
      <c r="E4845" s="663" t="s">
        <v>145</v>
      </c>
      <c r="F4845" s="401"/>
      <c r="G4845" s="401"/>
    </row>
    <row r="4846" spans="1:7" ht="15">
      <c r="A4846" s="664">
        <v>101129</v>
      </c>
      <c r="B4846" s="663" t="s">
        <v>11644</v>
      </c>
      <c r="C4846" s="663" t="s">
        <v>125</v>
      </c>
      <c r="D4846" s="665" t="s">
        <v>17627</v>
      </c>
      <c r="E4846" s="663" t="s">
        <v>145</v>
      </c>
      <c r="F4846" s="401"/>
      <c r="G4846" s="401"/>
    </row>
    <row r="4847" spans="1:7" ht="15">
      <c r="A4847" s="664">
        <v>101130</v>
      </c>
      <c r="B4847" s="663" t="s">
        <v>11645</v>
      </c>
      <c r="C4847" s="663" t="s">
        <v>125</v>
      </c>
      <c r="D4847" s="665" t="s">
        <v>14694</v>
      </c>
      <c r="E4847" s="663" t="s">
        <v>145</v>
      </c>
      <c r="F4847" s="401"/>
      <c r="G4847" s="401"/>
    </row>
    <row r="4848" spans="1:7" ht="15">
      <c r="A4848" s="664">
        <v>101131</v>
      </c>
      <c r="B4848" s="663" t="s">
        <v>11646</v>
      </c>
      <c r="C4848" s="663" t="s">
        <v>125</v>
      </c>
      <c r="D4848" s="665" t="s">
        <v>14691</v>
      </c>
      <c r="E4848" s="663" t="s">
        <v>145</v>
      </c>
      <c r="F4848" s="401"/>
      <c r="G4848" s="401"/>
    </row>
    <row r="4849" spans="1:7" ht="15">
      <c r="A4849" s="664">
        <v>101132</v>
      </c>
      <c r="B4849" s="663" t="s">
        <v>11647</v>
      </c>
      <c r="C4849" s="663" t="s">
        <v>125</v>
      </c>
      <c r="D4849" s="665" t="s">
        <v>12402</v>
      </c>
      <c r="E4849" s="663" t="s">
        <v>145</v>
      </c>
      <c r="F4849" s="401"/>
      <c r="G4849" s="401"/>
    </row>
    <row r="4850" spans="1:7" ht="15">
      <c r="A4850" s="664">
        <v>101133</v>
      </c>
      <c r="B4850" s="663" t="s">
        <v>11648</v>
      </c>
      <c r="C4850" s="663" t="s">
        <v>125</v>
      </c>
      <c r="D4850" s="665" t="s">
        <v>21128</v>
      </c>
      <c r="E4850" s="663" t="s">
        <v>145</v>
      </c>
      <c r="F4850" s="401"/>
      <c r="G4850" s="401"/>
    </row>
    <row r="4851" spans="1:7" ht="15">
      <c r="A4851" s="664">
        <v>101134</v>
      </c>
      <c r="B4851" s="663" t="s">
        <v>11649</v>
      </c>
      <c r="C4851" s="663" t="s">
        <v>125</v>
      </c>
      <c r="D4851" s="665" t="s">
        <v>12763</v>
      </c>
      <c r="E4851" s="663" t="s">
        <v>145</v>
      </c>
      <c r="F4851" s="401"/>
      <c r="G4851" s="401"/>
    </row>
    <row r="4852" spans="1:7" ht="15">
      <c r="A4852" s="664">
        <v>101135</v>
      </c>
      <c r="B4852" s="663" t="s">
        <v>11650</v>
      </c>
      <c r="C4852" s="663" t="s">
        <v>125</v>
      </c>
      <c r="D4852" s="665" t="s">
        <v>12568</v>
      </c>
      <c r="E4852" s="663" t="s">
        <v>145</v>
      </c>
      <c r="F4852" s="401"/>
      <c r="G4852" s="401"/>
    </row>
    <row r="4853" spans="1:7" ht="15">
      <c r="A4853" s="664">
        <v>101136</v>
      </c>
      <c r="B4853" s="663" t="s">
        <v>11651</v>
      </c>
      <c r="C4853" s="663" t="s">
        <v>125</v>
      </c>
      <c r="D4853" s="665" t="s">
        <v>9132</v>
      </c>
      <c r="E4853" s="663" t="s">
        <v>145</v>
      </c>
      <c r="F4853" s="401"/>
      <c r="G4853" s="401"/>
    </row>
    <row r="4854" spans="1:7" ht="15">
      <c r="A4854" s="664">
        <v>101137</v>
      </c>
      <c r="B4854" s="663" t="s">
        <v>11652</v>
      </c>
      <c r="C4854" s="663" t="s">
        <v>125</v>
      </c>
      <c r="D4854" s="665" t="s">
        <v>7257</v>
      </c>
      <c r="E4854" s="663" t="s">
        <v>145</v>
      </c>
      <c r="F4854" s="401"/>
      <c r="G4854" s="401"/>
    </row>
    <row r="4855" spans="1:7" ht="15">
      <c r="A4855" s="664">
        <v>101138</v>
      </c>
      <c r="B4855" s="663" t="s">
        <v>11653</v>
      </c>
      <c r="C4855" s="663" t="s">
        <v>125</v>
      </c>
      <c r="D4855" s="665" t="s">
        <v>8922</v>
      </c>
      <c r="E4855" s="663" t="s">
        <v>145</v>
      </c>
      <c r="F4855" s="401"/>
      <c r="G4855" s="401"/>
    </row>
    <row r="4856" spans="1:7" ht="15">
      <c r="A4856" s="664">
        <v>101139</v>
      </c>
      <c r="B4856" s="663" t="s">
        <v>11654</v>
      </c>
      <c r="C4856" s="663" t="s">
        <v>125</v>
      </c>
      <c r="D4856" s="665" t="s">
        <v>15133</v>
      </c>
      <c r="E4856" s="663" t="s">
        <v>145</v>
      </c>
      <c r="F4856" s="401"/>
      <c r="G4856" s="401"/>
    </row>
    <row r="4857" spans="1:7" ht="15">
      <c r="A4857" s="664">
        <v>101140</v>
      </c>
      <c r="B4857" s="663" t="s">
        <v>11655</v>
      </c>
      <c r="C4857" s="663" t="s">
        <v>125</v>
      </c>
      <c r="D4857" s="665" t="s">
        <v>4860</v>
      </c>
      <c r="E4857" s="663" t="s">
        <v>145</v>
      </c>
      <c r="F4857" s="401"/>
      <c r="G4857" s="401"/>
    </row>
    <row r="4858" spans="1:7" ht="15">
      <c r="A4858" s="664">
        <v>101141</v>
      </c>
      <c r="B4858" s="663" t="s">
        <v>11656</v>
      </c>
      <c r="C4858" s="663" t="s">
        <v>125</v>
      </c>
      <c r="D4858" s="665" t="s">
        <v>12353</v>
      </c>
      <c r="E4858" s="663" t="s">
        <v>145</v>
      </c>
      <c r="F4858" s="401"/>
      <c r="G4858" s="401"/>
    </row>
    <row r="4859" spans="1:7" ht="15">
      <c r="A4859" s="664">
        <v>101142</v>
      </c>
      <c r="B4859" s="663" t="s">
        <v>11657</v>
      </c>
      <c r="C4859" s="663" t="s">
        <v>125</v>
      </c>
      <c r="D4859" s="665" t="s">
        <v>8965</v>
      </c>
      <c r="E4859" s="663" t="s">
        <v>145</v>
      </c>
      <c r="F4859" s="401"/>
      <c r="G4859" s="401"/>
    </row>
    <row r="4860" spans="1:7" ht="15">
      <c r="A4860" s="664">
        <v>101143</v>
      </c>
      <c r="B4860" s="663" t="s">
        <v>11658</v>
      </c>
      <c r="C4860" s="663" t="s">
        <v>125</v>
      </c>
      <c r="D4860" s="665" t="s">
        <v>14693</v>
      </c>
      <c r="E4860" s="663" t="s">
        <v>145</v>
      </c>
      <c r="F4860" s="401"/>
      <c r="G4860" s="401"/>
    </row>
    <row r="4861" spans="1:7" ht="15">
      <c r="A4861" s="664">
        <v>101144</v>
      </c>
      <c r="B4861" s="663" t="s">
        <v>11659</v>
      </c>
      <c r="C4861" s="663" t="s">
        <v>125</v>
      </c>
      <c r="D4861" s="665" t="s">
        <v>14682</v>
      </c>
      <c r="E4861" s="663" t="s">
        <v>145</v>
      </c>
      <c r="F4861" s="401"/>
      <c r="G4861" s="401"/>
    </row>
    <row r="4862" spans="1:7" ht="15">
      <c r="A4862" s="664">
        <v>101145</v>
      </c>
      <c r="B4862" s="663" t="s">
        <v>11660</v>
      </c>
      <c r="C4862" s="663" t="s">
        <v>125</v>
      </c>
      <c r="D4862" s="665" t="s">
        <v>8888</v>
      </c>
      <c r="E4862" s="663" t="s">
        <v>145</v>
      </c>
      <c r="F4862" s="401"/>
      <c r="G4862" s="401"/>
    </row>
    <row r="4863" spans="1:7" ht="15">
      <c r="A4863" s="664">
        <v>101146</v>
      </c>
      <c r="B4863" s="663" t="s">
        <v>11661</v>
      </c>
      <c r="C4863" s="663" t="s">
        <v>125</v>
      </c>
      <c r="D4863" s="665" t="s">
        <v>12748</v>
      </c>
      <c r="E4863" s="663" t="s">
        <v>145</v>
      </c>
      <c r="F4863" s="401"/>
      <c r="G4863" s="401"/>
    </row>
    <row r="4864" spans="1:7" ht="15">
      <c r="A4864" s="664">
        <v>101147</v>
      </c>
      <c r="B4864" s="663" t="s">
        <v>11662</v>
      </c>
      <c r="C4864" s="663" t="s">
        <v>125</v>
      </c>
      <c r="D4864" s="665" t="s">
        <v>6566</v>
      </c>
      <c r="E4864" s="663" t="s">
        <v>145</v>
      </c>
      <c r="F4864" s="401"/>
      <c r="G4864" s="401"/>
    </row>
    <row r="4865" spans="1:7" ht="15">
      <c r="A4865" s="664">
        <v>101148</v>
      </c>
      <c r="B4865" s="663" t="s">
        <v>11663</v>
      </c>
      <c r="C4865" s="663" t="s">
        <v>125</v>
      </c>
      <c r="D4865" s="665" t="s">
        <v>13412</v>
      </c>
      <c r="E4865" s="663" t="s">
        <v>145</v>
      </c>
      <c r="F4865" s="401"/>
      <c r="G4865" s="401"/>
    </row>
    <row r="4866" spans="1:7" ht="15">
      <c r="A4866" s="664">
        <v>101149</v>
      </c>
      <c r="B4866" s="663" t="s">
        <v>11664</v>
      </c>
      <c r="C4866" s="663" t="s">
        <v>125</v>
      </c>
      <c r="D4866" s="665" t="s">
        <v>15837</v>
      </c>
      <c r="E4866" s="663" t="s">
        <v>145</v>
      </c>
      <c r="F4866" s="401"/>
      <c r="G4866" s="401"/>
    </row>
    <row r="4867" spans="1:7" ht="15">
      <c r="A4867" s="664">
        <v>101150</v>
      </c>
      <c r="B4867" s="663" t="s">
        <v>11665</v>
      </c>
      <c r="C4867" s="663" t="s">
        <v>125</v>
      </c>
      <c r="D4867" s="665" t="s">
        <v>14192</v>
      </c>
      <c r="E4867" s="663" t="s">
        <v>145</v>
      </c>
      <c r="F4867" s="401"/>
      <c r="G4867" s="401"/>
    </row>
    <row r="4868" spans="1:7" ht="15">
      <c r="A4868" s="664">
        <v>101151</v>
      </c>
      <c r="B4868" s="663" t="s">
        <v>11666</v>
      </c>
      <c r="C4868" s="663" t="s">
        <v>125</v>
      </c>
      <c r="D4868" s="665" t="s">
        <v>17463</v>
      </c>
      <c r="E4868" s="663" t="s">
        <v>145</v>
      </c>
      <c r="F4868" s="401"/>
      <c r="G4868" s="401"/>
    </row>
    <row r="4869" spans="1:7" ht="15">
      <c r="A4869" s="664">
        <v>101152</v>
      </c>
      <c r="B4869" s="663" t="s">
        <v>11667</v>
      </c>
      <c r="C4869" s="663" t="s">
        <v>125</v>
      </c>
      <c r="D4869" s="665" t="s">
        <v>14977</v>
      </c>
      <c r="E4869" s="663" t="s">
        <v>145</v>
      </c>
      <c r="F4869" s="401"/>
      <c r="G4869" s="401"/>
    </row>
    <row r="4870" spans="1:7" ht="15">
      <c r="A4870" s="664">
        <v>101153</v>
      </c>
      <c r="B4870" s="663" t="s">
        <v>11668</v>
      </c>
      <c r="C4870" s="663" t="s">
        <v>125</v>
      </c>
      <c r="D4870" s="665" t="s">
        <v>7908</v>
      </c>
      <c r="E4870" s="663" t="s">
        <v>145</v>
      </c>
      <c r="F4870" s="401"/>
      <c r="G4870" s="401"/>
    </row>
    <row r="4871" spans="1:7" ht="15">
      <c r="A4871" s="664">
        <v>101206</v>
      </c>
      <c r="B4871" s="663" t="s">
        <v>11669</v>
      </c>
      <c r="C4871" s="663" t="s">
        <v>125</v>
      </c>
      <c r="D4871" s="665" t="s">
        <v>14777</v>
      </c>
      <c r="E4871" s="663" t="s">
        <v>145</v>
      </c>
      <c r="F4871" s="401"/>
      <c r="G4871" s="401"/>
    </row>
    <row r="4872" spans="1:7" ht="15">
      <c r="A4872" s="664">
        <v>101207</v>
      </c>
      <c r="B4872" s="663" t="s">
        <v>11670</v>
      </c>
      <c r="C4872" s="663" t="s">
        <v>125</v>
      </c>
      <c r="D4872" s="665" t="s">
        <v>15320</v>
      </c>
      <c r="E4872" s="663" t="s">
        <v>145</v>
      </c>
      <c r="F4872" s="401"/>
      <c r="G4872" s="401"/>
    </row>
    <row r="4873" spans="1:7" ht="15">
      <c r="A4873" s="664">
        <v>101208</v>
      </c>
      <c r="B4873" s="663" t="s">
        <v>11671</v>
      </c>
      <c r="C4873" s="663" t="s">
        <v>125</v>
      </c>
      <c r="D4873" s="665" t="s">
        <v>16231</v>
      </c>
      <c r="E4873" s="663" t="s">
        <v>145</v>
      </c>
      <c r="F4873" s="401"/>
      <c r="G4873" s="401"/>
    </row>
    <row r="4874" spans="1:7" ht="15">
      <c r="A4874" s="664">
        <v>101209</v>
      </c>
      <c r="B4874" s="663" t="s">
        <v>11672</v>
      </c>
      <c r="C4874" s="663" t="s">
        <v>125</v>
      </c>
      <c r="D4874" s="665" t="s">
        <v>13287</v>
      </c>
      <c r="E4874" s="663" t="s">
        <v>145</v>
      </c>
      <c r="F4874" s="401"/>
      <c r="G4874" s="401"/>
    </row>
    <row r="4875" spans="1:7" ht="15">
      <c r="A4875" s="664">
        <v>101210</v>
      </c>
      <c r="B4875" s="663" t="s">
        <v>11673</v>
      </c>
      <c r="C4875" s="663" t="s">
        <v>125</v>
      </c>
      <c r="D4875" s="665" t="s">
        <v>14977</v>
      </c>
      <c r="E4875" s="663" t="s">
        <v>145</v>
      </c>
      <c r="F4875" s="401"/>
      <c r="G4875" s="401"/>
    </row>
    <row r="4876" spans="1:7" ht="15">
      <c r="A4876" s="664">
        <v>101211</v>
      </c>
      <c r="B4876" s="663" t="s">
        <v>11674</v>
      </c>
      <c r="C4876" s="663" t="s">
        <v>125</v>
      </c>
      <c r="D4876" s="665" t="s">
        <v>15359</v>
      </c>
      <c r="E4876" s="663" t="s">
        <v>145</v>
      </c>
      <c r="F4876" s="401"/>
      <c r="G4876" s="401"/>
    </row>
    <row r="4877" spans="1:7" ht="15">
      <c r="A4877" s="664">
        <v>101212</v>
      </c>
      <c r="B4877" s="663" t="s">
        <v>11675</v>
      </c>
      <c r="C4877" s="663" t="s">
        <v>125</v>
      </c>
      <c r="D4877" s="665" t="s">
        <v>6997</v>
      </c>
      <c r="E4877" s="663" t="s">
        <v>145</v>
      </c>
      <c r="F4877" s="401"/>
      <c r="G4877" s="401"/>
    </row>
    <row r="4878" spans="1:7" ht="15">
      <c r="A4878" s="664">
        <v>101213</v>
      </c>
      <c r="B4878" s="663" t="s">
        <v>11676</v>
      </c>
      <c r="C4878" s="663" t="s">
        <v>125</v>
      </c>
      <c r="D4878" s="665" t="s">
        <v>20720</v>
      </c>
      <c r="E4878" s="663" t="s">
        <v>145</v>
      </c>
      <c r="F4878" s="401"/>
      <c r="G4878" s="401"/>
    </row>
    <row r="4879" spans="1:7" ht="15">
      <c r="A4879" s="664">
        <v>101214</v>
      </c>
      <c r="B4879" s="663" t="s">
        <v>11677</v>
      </c>
      <c r="C4879" s="663" t="s">
        <v>125</v>
      </c>
      <c r="D4879" s="665" t="s">
        <v>20458</v>
      </c>
      <c r="E4879" s="663" t="s">
        <v>145</v>
      </c>
      <c r="F4879" s="401"/>
      <c r="G4879" s="401"/>
    </row>
    <row r="4880" spans="1:7" ht="15">
      <c r="A4880" s="664">
        <v>101215</v>
      </c>
      <c r="B4880" s="663" t="s">
        <v>11678</v>
      </c>
      <c r="C4880" s="663" t="s">
        <v>125</v>
      </c>
      <c r="D4880" s="665" t="s">
        <v>21129</v>
      </c>
      <c r="E4880" s="663" t="s">
        <v>145</v>
      </c>
      <c r="F4880" s="401"/>
      <c r="G4880" s="401"/>
    </row>
    <row r="4881" spans="1:7" ht="15">
      <c r="A4881" s="664">
        <v>101216</v>
      </c>
      <c r="B4881" s="663" t="s">
        <v>11679</v>
      </c>
      <c r="C4881" s="663" t="s">
        <v>125</v>
      </c>
      <c r="D4881" s="665" t="s">
        <v>14689</v>
      </c>
      <c r="E4881" s="663" t="s">
        <v>145</v>
      </c>
      <c r="F4881" s="401"/>
      <c r="G4881" s="401"/>
    </row>
    <row r="4882" spans="1:7" ht="15">
      <c r="A4882" s="664">
        <v>101217</v>
      </c>
      <c r="B4882" s="663" t="s">
        <v>11680</v>
      </c>
      <c r="C4882" s="663" t="s">
        <v>125</v>
      </c>
      <c r="D4882" s="665" t="s">
        <v>21130</v>
      </c>
      <c r="E4882" s="663" t="s">
        <v>145</v>
      </c>
      <c r="F4882" s="401"/>
      <c r="G4882" s="401"/>
    </row>
    <row r="4883" spans="1:7" ht="15">
      <c r="A4883" s="664">
        <v>101218</v>
      </c>
      <c r="B4883" s="663" t="s">
        <v>11681</v>
      </c>
      <c r="C4883" s="663" t="s">
        <v>125</v>
      </c>
      <c r="D4883" s="665" t="s">
        <v>21131</v>
      </c>
      <c r="E4883" s="663" t="s">
        <v>145</v>
      </c>
      <c r="F4883" s="401"/>
      <c r="G4883" s="401"/>
    </row>
    <row r="4884" spans="1:7" ht="15">
      <c r="A4884" s="664">
        <v>101219</v>
      </c>
      <c r="B4884" s="663" t="s">
        <v>11682</v>
      </c>
      <c r="C4884" s="663" t="s">
        <v>125</v>
      </c>
      <c r="D4884" s="665" t="s">
        <v>17309</v>
      </c>
      <c r="E4884" s="663" t="s">
        <v>145</v>
      </c>
      <c r="F4884" s="401"/>
      <c r="G4884" s="401"/>
    </row>
    <row r="4885" spans="1:7" ht="15">
      <c r="A4885" s="664">
        <v>101220</v>
      </c>
      <c r="B4885" s="663" t="s">
        <v>11683</v>
      </c>
      <c r="C4885" s="663" t="s">
        <v>125</v>
      </c>
      <c r="D4885" s="665" t="s">
        <v>12402</v>
      </c>
      <c r="E4885" s="663" t="s">
        <v>145</v>
      </c>
      <c r="F4885" s="401"/>
      <c r="G4885" s="401"/>
    </row>
    <row r="4886" spans="1:7" ht="15">
      <c r="A4886" s="664">
        <v>101221</v>
      </c>
      <c r="B4886" s="663" t="s">
        <v>11684</v>
      </c>
      <c r="C4886" s="663" t="s">
        <v>125</v>
      </c>
      <c r="D4886" s="665" t="s">
        <v>13075</v>
      </c>
      <c r="E4886" s="663" t="s">
        <v>145</v>
      </c>
      <c r="F4886" s="401"/>
      <c r="G4886" s="401"/>
    </row>
    <row r="4887" spans="1:7" ht="15">
      <c r="A4887" s="664">
        <v>101222</v>
      </c>
      <c r="B4887" s="663" t="s">
        <v>11685</v>
      </c>
      <c r="C4887" s="663" t="s">
        <v>125</v>
      </c>
      <c r="D4887" s="665" t="s">
        <v>8893</v>
      </c>
      <c r="E4887" s="663" t="s">
        <v>145</v>
      </c>
      <c r="F4887" s="401"/>
      <c r="G4887" s="401"/>
    </row>
    <row r="4888" spans="1:7" ht="15">
      <c r="A4888" s="664">
        <v>101223</v>
      </c>
      <c r="B4888" s="663" t="s">
        <v>11686</v>
      </c>
      <c r="C4888" s="663" t="s">
        <v>125</v>
      </c>
      <c r="D4888" s="665" t="s">
        <v>13183</v>
      </c>
      <c r="E4888" s="663" t="s">
        <v>145</v>
      </c>
      <c r="F4888" s="401"/>
      <c r="G4888" s="401"/>
    </row>
    <row r="4889" spans="1:7" ht="15">
      <c r="A4889" s="664">
        <v>101224</v>
      </c>
      <c r="B4889" s="663" t="s">
        <v>11687</v>
      </c>
      <c r="C4889" s="663" t="s">
        <v>125</v>
      </c>
      <c r="D4889" s="665" t="s">
        <v>12738</v>
      </c>
      <c r="E4889" s="663" t="s">
        <v>145</v>
      </c>
      <c r="F4889" s="401"/>
      <c r="G4889" s="401"/>
    </row>
    <row r="4890" spans="1:7" ht="15">
      <c r="A4890" s="664">
        <v>101225</v>
      </c>
      <c r="B4890" s="663" t="s">
        <v>11688</v>
      </c>
      <c r="C4890" s="663" t="s">
        <v>125</v>
      </c>
      <c r="D4890" s="665" t="s">
        <v>7900</v>
      </c>
      <c r="E4890" s="663" t="s">
        <v>145</v>
      </c>
      <c r="F4890" s="401"/>
      <c r="G4890" s="401"/>
    </row>
    <row r="4891" spans="1:7" ht="15">
      <c r="A4891" s="664">
        <v>101226</v>
      </c>
      <c r="B4891" s="663" t="s">
        <v>11689</v>
      </c>
      <c r="C4891" s="663" t="s">
        <v>125</v>
      </c>
      <c r="D4891" s="665" t="s">
        <v>20406</v>
      </c>
      <c r="E4891" s="663" t="s">
        <v>145</v>
      </c>
      <c r="F4891" s="401"/>
      <c r="G4891" s="401"/>
    </row>
    <row r="4892" spans="1:7" ht="15">
      <c r="A4892" s="664">
        <v>101227</v>
      </c>
      <c r="B4892" s="663" t="s">
        <v>11690</v>
      </c>
      <c r="C4892" s="663" t="s">
        <v>125</v>
      </c>
      <c r="D4892" s="665" t="s">
        <v>15806</v>
      </c>
      <c r="E4892" s="663" t="s">
        <v>145</v>
      </c>
      <c r="F4892" s="401"/>
      <c r="G4892" s="401"/>
    </row>
    <row r="4893" spans="1:7" ht="15">
      <c r="A4893" s="664">
        <v>101228</v>
      </c>
      <c r="B4893" s="663" t="s">
        <v>11691</v>
      </c>
      <c r="C4893" s="663" t="s">
        <v>125</v>
      </c>
      <c r="D4893" s="665" t="s">
        <v>20877</v>
      </c>
      <c r="E4893" s="663" t="s">
        <v>145</v>
      </c>
      <c r="F4893" s="401"/>
      <c r="G4893" s="401"/>
    </row>
    <row r="4894" spans="1:7" ht="15">
      <c r="A4894" s="664">
        <v>101229</v>
      </c>
      <c r="B4894" s="663" t="s">
        <v>11692</v>
      </c>
      <c r="C4894" s="663" t="s">
        <v>125</v>
      </c>
      <c r="D4894" s="665" t="s">
        <v>16245</v>
      </c>
      <c r="E4894" s="663" t="s">
        <v>145</v>
      </c>
      <c r="F4894" s="401"/>
      <c r="G4894" s="401"/>
    </row>
    <row r="4895" spans="1:7" ht="15">
      <c r="A4895" s="664">
        <v>101230</v>
      </c>
      <c r="B4895" s="663" t="s">
        <v>11693</v>
      </c>
      <c r="C4895" s="663" t="s">
        <v>125</v>
      </c>
      <c r="D4895" s="665" t="s">
        <v>15032</v>
      </c>
      <c r="E4895" s="663" t="s">
        <v>145</v>
      </c>
      <c r="F4895" s="401"/>
      <c r="G4895" s="401"/>
    </row>
    <row r="4896" spans="1:7" ht="15">
      <c r="A4896" s="664">
        <v>101231</v>
      </c>
      <c r="B4896" s="663" t="s">
        <v>11694</v>
      </c>
      <c r="C4896" s="663" t="s">
        <v>125</v>
      </c>
      <c r="D4896" s="665" t="s">
        <v>5566</v>
      </c>
      <c r="E4896" s="663" t="s">
        <v>145</v>
      </c>
      <c r="F4896" s="401"/>
      <c r="G4896" s="401"/>
    </row>
    <row r="4897" spans="1:7" ht="15">
      <c r="A4897" s="664">
        <v>101232</v>
      </c>
      <c r="B4897" s="663" t="s">
        <v>11695</v>
      </c>
      <c r="C4897" s="663" t="s">
        <v>125</v>
      </c>
      <c r="D4897" s="665" t="s">
        <v>16510</v>
      </c>
      <c r="E4897" s="663" t="s">
        <v>145</v>
      </c>
      <c r="F4897" s="401"/>
      <c r="G4897" s="401"/>
    </row>
    <row r="4898" spans="1:7" ht="15">
      <c r="A4898" s="664">
        <v>101233</v>
      </c>
      <c r="B4898" s="663" t="s">
        <v>11696</v>
      </c>
      <c r="C4898" s="663" t="s">
        <v>125</v>
      </c>
      <c r="D4898" s="665" t="s">
        <v>12739</v>
      </c>
      <c r="E4898" s="663" t="s">
        <v>145</v>
      </c>
      <c r="F4898" s="401"/>
      <c r="G4898" s="401"/>
    </row>
    <row r="4899" spans="1:7" ht="15">
      <c r="A4899" s="664">
        <v>101234</v>
      </c>
      <c r="B4899" s="663" t="s">
        <v>11697</v>
      </c>
      <c r="C4899" s="663" t="s">
        <v>125</v>
      </c>
      <c r="D4899" s="665" t="s">
        <v>21132</v>
      </c>
      <c r="E4899" s="663" t="s">
        <v>145</v>
      </c>
      <c r="F4899" s="401"/>
      <c r="G4899" s="401"/>
    </row>
    <row r="4900" spans="1:7" ht="15">
      <c r="A4900" s="664">
        <v>101235</v>
      </c>
      <c r="B4900" s="663" t="s">
        <v>11698</v>
      </c>
      <c r="C4900" s="663" t="s">
        <v>125</v>
      </c>
      <c r="D4900" s="665" t="s">
        <v>7460</v>
      </c>
      <c r="E4900" s="663" t="s">
        <v>145</v>
      </c>
      <c r="F4900" s="401"/>
      <c r="G4900" s="401"/>
    </row>
    <row r="4901" spans="1:7" ht="15">
      <c r="A4901" s="664">
        <v>101236</v>
      </c>
      <c r="B4901" s="663" t="s">
        <v>11699</v>
      </c>
      <c r="C4901" s="663" t="s">
        <v>125</v>
      </c>
      <c r="D4901" s="665" t="s">
        <v>15777</v>
      </c>
      <c r="E4901" s="663" t="s">
        <v>145</v>
      </c>
      <c r="F4901" s="401"/>
      <c r="G4901" s="401"/>
    </row>
    <row r="4902" spans="1:7" ht="15">
      <c r="A4902" s="664">
        <v>101237</v>
      </c>
      <c r="B4902" s="663" t="s">
        <v>11700</v>
      </c>
      <c r="C4902" s="663" t="s">
        <v>125</v>
      </c>
      <c r="D4902" s="665" t="s">
        <v>6889</v>
      </c>
      <c r="E4902" s="663" t="s">
        <v>145</v>
      </c>
      <c r="F4902" s="401"/>
      <c r="G4902" s="401"/>
    </row>
    <row r="4903" spans="1:7" ht="15">
      <c r="A4903" s="664">
        <v>101238</v>
      </c>
      <c r="B4903" s="663" t="s">
        <v>11701</v>
      </c>
      <c r="C4903" s="663" t="s">
        <v>125</v>
      </c>
      <c r="D4903" s="665" t="s">
        <v>15025</v>
      </c>
      <c r="E4903" s="663" t="s">
        <v>145</v>
      </c>
      <c r="F4903" s="401"/>
      <c r="G4903" s="401"/>
    </row>
    <row r="4904" spans="1:7" ht="15">
      <c r="A4904" s="664">
        <v>101239</v>
      </c>
      <c r="B4904" s="663" t="s">
        <v>11702</v>
      </c>
      <c r="C4904" s="663" t="s">
        <v>125</v>
      </c>
      <c r="D4904" s="665" t="s">
        <v>12763</v>
      </c>
      <c r="E4904" s="663" t="s">
        <v>145</v>
      </c>
      <c r="F4904" s="401"/>
      <c r="G4904" s="401"/>
    </row>
    <row r="4905" spans="1:7" ht="15">
      <c r="A4905" s="664">
        <v>101240</v>
      </c>
      <c r="B4905" s="663" t="s">
        <v>11703</v>
      </c>
      <c r="C4905" s="663" t="s">
        <v>125</v>
      </c>
      <c r="D4905" s="665" t="s">
        <v>20406</v>
      </c>
      <c r="E4905" s="663" t="s">
        <v>145</v>
      </c>
      <c r="F4905" s="401"/>
      <c r="G4905" s="401"/>
    </row>
    <row r="4906" spans="1:7" ht="15">
      <c r="A4906" s="664">
        <v>101241</v>
      </c>
      <c r="B4906" s="663" t="s">
        <v>11704</v>
      </c>
      <c r="C4906" s="663" t="s">
        <v>125</v>
      </c>
      <c r="D4906" s="665" t="s">
        <v>13301</v>
      </c>
      <c r="E4906" s="663" t="s">
        <v>145</v>
      </c>
      <c r="F4906" s="401"/>
      <c r="G4906" s="401"/>
    </row>
    <row r="4907" spans="1:7" ht="15">
      <c r="A4907" s="664">
        <v>101242</v>
      </c>
      <c r="B4907" s="663" t="s">
        <v>11705</v>
      </c>
      <c r="C4907" s="663" t="s">
        <v>125</v>
      </c>
      <c r="D4907" s="665" t="s">
        <v>13110</v>
      </c>
      <c r="E4907" s="663" t="s">
        <v>145</v>
      </c>
      <c r="F4907" s="401"/>
      <c r="G4907" s="401"/>
    </row>
    <row r="4908" spans="1:7" ht="15">
      <c r="A4908" s="664">
        <v>101243</v>
      </c>
      <c r="B4908" s="663" t="s">
        <v>11706</v>
      </c>
      <c r="C4908" s="663" t="s">
        <v>125</v>
      </c>
      <c r="D4908" s="665" t="s">
        <v>8925</v>
      </c>
      <c r="E4908" s="663" t="s">
        <v>145</v>
      </c>
      <c r="F4908" s="401"/>
      <c r="G4908" s="401"/>
    </row>
    <row r="4909" spans="1:7" ht="15">
      <c r="A4909" s="664">
        <v>101244</v>
      </c>
      <c r="B4909" s="663" t="s">
        <v>11707</v>
      </c>
      <c r="C4909" s="663" t="s">
        <v>125</v>
      </c>
      <c r="D4909" s="665" t="s">
        <v>19734</v>
      </c>
      <c r="E4909" s="663" t="s">
        <v>145</v>
      </c>
      <c r="F4909" s="401"/>
      <c r="G4909" s="401"/>
    </row>
    <row r="4910" spans="1:7" ht="15">
      <c r="A4910" s="664">
        <v>101245</v>
      </c>
      <c r="B4910" s="663" t="s">
        <v>11708</v>
      </c>
      <c r="C4910" s="663" t="s">
        <v>125</v>
      </c>
      <c r="D4910" s="665" t="s">
        <v>15000</v>
      </c>
      <c r="E4910" s="663" t="s">
        <v>145</v>
      </c>
      <c r="F4910" s="401"/>
      <c r="G4910" s="401"/>
    </row>
    <row r="4911" spans="1:7" ht="15">
      <c r="A4911" s="664">
        <v>101246</v>
      </c>
      <c r="B4911" s="663" t="s">
        <v>11709</v>
      </c>
      <c r="C4911" s="663" t="s">
        <v>125</v>
      </c>
      <c r="D4911" s="665" t="s">
        <v>21133</v>
      </c>
      <c r="E4911" s="663" t="s">
        <v>145</v>
      </c>
      <c r="F4911" s="401"/>
      <c r="G4911" s="401"/>
    </row>
    <row r="4912" spans="1:7" ht="15">
      <c r="A4912" s="664">
        <v>101247</v>
      </c>
      <c r="B4912" s="663" t="s">
        <v>11710</v>
      </c>
      <c r="C4912" s="663" t="s">
        <v>125</v>
      </c>
      <c r="D4912" s="665" t="s">
        <v>15608</v>
      </c>
      <c r="E4912" s="663" t="s">
        <v>145</v>
      </c>
      <c r="F4912" s="401"/>
      <c r="G4912" s="401"/>
    </row>
    <row r="4913" spans="1:7" ht="15">
      <c r="A4913" s="664">
        <v>101248</v>
      </c>
      <c r="B4913" s="663" t="s">
        <v>11711</v>
      </c>
      <c r="C4913" s="663" t="s">
        <v>125</v>
      </c>
      <c r="D4913" s="665" t="s">
        <v>21134</v>
      </c>
      <c r="E4913" s="663" t="s">
        <v>145</v>
      </c>
      <c r="F4913" s="401"/>
      <c r="G4913" s="401"/>
    </row>
    <row r="4914" spans="1:7" ht="15">
      <c r="A4914" s="664">
        <v>101249</v>
      </c>
      <c r="B4914" s="663" t="s">
        <v>11712</v>
      </c>
      <c r="C4914" s="663" t="s">
        <v>125</v>
      </c>
      <c r="D4914" s="665" t="s">
        <v>8865</v>
      </c>
      <c r="E4914" s="663" t="s">
        <v>145</v>
      </c>
      <c r="F4914" s="401"/>
      <c r="G4914" s="401"/>
    </row>
    <row r="4915" spans="1:7" ht="15">
      <c r="A4915" s="664">
        <v>101250</v>
      </c>
      <c r="B4915" s="663" t="s">
        <v>11713</v>
      </c>
      <c r="C4915" s="663" t="s">
        <v>125</v>
      </c>
      <c r="D4915" s="665" t="s">
        <v>14034</v>
      </c>
      <c r="E4915" s="663" t="s">
        <v>145</v>
      </c>
      <c r="F4915" s="401"/>
      <c r="G4915" s="401"/>
    </row>
    <row r="4916" spans="1:7" ht="15">
      <c r="A4916" s="664">
        <v>101251</v>
      </c>
      <c r="B4916" s="663" t="s">
        <v>11714</v>
      </c>
      <c r="C4916" s="663" t="s">
        <v>125</v>
      </c>
      <c r="D4916" s="665" t="s">
        <v>14116</v>
      </c>
      <c r="E4916" s="663" t="s">
        <v>145</v>
      </c>
      <c r="F4916" s="401"/>
      <c r="G4916" s="401"/>
    </row>
    <row r="4917" spans="1:7" ht="15">
      <c r="A4917" s="664">
        <v>101252</v>
      </c>
      <c r="B4917" s="663" t="s">
        <v>11715</v>
      </c>
      <c r="C4917" s="663" t="s">
        <v>125</v>
      </c>
      <c r="D4917" s="665" t="s">
        <v>18263</v>
      </c>
      <c r="E4917" s="663" t="s">
        <v>145</v>
      </c>
      <c r="F4917" s="401"/>
      <c r="G4917" s="401"/>
    </row>
    <row r="4918" spans="1:7" ht="15">
      <c r="A4918" s="664">
        <v>101253</v>
      </c>
      <c r="B4918" s="663" t="s">
        <v>11716</v>
      </c>
      <c r="C4918" s="663" t="s">
        <v>125</v>
      </c>
      <c r="D4918" s="665" t="s">
        <v>21135</v>
      </c>
      <c r="E4918" s="663" t="s">
        <v>145</v>
      </c>
      <c r="F4918" s="401"/>
      <c r="G4918" s="401"/>
    </row>
    <row r="4919" spans="1:7" ht="15">
      <c r="A4919" s="664">
        <v>101254</v>
      </c>
      <c r="B4919" s="663" t="s">
        <v>11717</v>
      </c>
      <c r="C4919" s="663" t="s">
        <v>125</v>
      </c>
      <c r="D4919" s="665" t="s">
        <v>13300</v>
      </c>
      <c r="E4919" s="663" t="s">
        <v>145</v>
      </c>
      <c r="F4919" s="401"/>
      <c r="G4919" s="401"/>
    </row>
    <row r="4920" spans="1:7" ht="15">
      <c r="A4920" s="664">
        <v>101255</v>
      </c>
      <c r="B4920" s="663" t="s">
        <v>11718</v>
      </c>
      <c r="C4920" s="663" t="s">
        <v>125</v>
      </c>
      <c r="D4920" s="665" t="s">
        <v>8830</v>
      </c>
      <c r="E4920" s="663" t="s">
        <v>145</v>
      </c>
      <c r="F4920" s="401"/>
      <c r="G4920" s="401"/>
    </row>
    <row r="4921" spans="1:7" ht="15">
      <c r="A4921" s="664">
        <v>101256</v>
      </c>
      <c r="B4921" s="663" t="s">
        <v>11719</v>
      </c>
      <c r="C4921" s="663" t="s">
        <v>125</v>
      </c>
      <c r="D4921" s="665" t="s">
        <v>13092</v>
      </c>
      <c r="E4921" s="663" t="s">
        <v>145</v>
      </c>
      <c r="F4921" s="401"/>
      <c r="G4921" s="401"/>
    </row>
    <row r="4922" spans="1:7" ht="15">
      <c r="A4922" s="664">
        <v>101257</v>
      </c>
      <c r="B4922" s="663" t="s">
        <v>11720</v>
      </c>
      <c r="C4922" s="663" t="s">
        <v>125</v>
      </c>
      <c r="D4922" s="665" t="s">
        <v>8816</v>
      </c>
      <c r="E4922" s="663" t="s">
        <v>145</v>
      </c>
      <c r="F4922" s="401"/>
      <c r="G4922" s="401"/>
    </row>
    <row r="4923" spans="1:7" ht="15">
      <c r="A4923" s="664">
        <v>101258</v>
      </c>
      <c r="B4923" s="663" t="s">
        <v>11721</v>
      </c>
      <c r="C4923" s="663" t="s">
        <v>125</v>
      </c>
      <c r="D4923" s="665" t="s">
        <v>3921</v>
      </c>
      <c r="E4923" s="663" t="s">
        <v>145</v>
      </c>
      <c r="F4923" s="401"/>
      <c r="G4923" s="401"/>
    </row>
    <row r="4924" spans="1:7" ht="15">
      <c r="A4924" s="664">
        <v>101259</v>
      </c>
      <c r="B4924" s="663" t="s">
        <v>11722</v>
      </c>
      <c r="C4924" s="663" t="s">
        <v>125</v>
      </c>
      <c r="D4924" s="665" t="s">
        <v>19907</v>
      </c>
      <c r="E4924" s="663" t="s">
        <v>145</v>
      </c>
      <c r="F4924" s="401"/>
      <c r="G4924" s="401"/>
    </row>
    <row r="4925" spans="1:7" ht="15">
      <c r="A4925" s="664">
        <v>101260</v>
      </c>
      <c r="B4925" s="663" t="s">
        <v>11723</v>
      </c>
      <c r="C4925" s="663" t="s">
        <v>125</v>
      </c>
      <c r="D4925" s="665" t="s">
        <v>21136</v>
      </c>
      <c r="E4925" s="663" t="s">
        <v>145</v>
      </c>
      <c r="F4925" s="401"/>
      <c r="G4925" s="401"/>
    </row>
    <row r="4926" spans="1:7" ht="15">
      <c r="A4926" s="664">
        <v>101261</v>
      </c>
      <c r="B4926" s="663" t="s">
        <v>11724</v>
      </c>
      <c r="C4926" s="663" t="s">
        <v>125</v>
      </c>
      <c r="D4926" s="665" t="s">
        <v>21137</v>
      </c>
      <c r="E4926" s="663" t="s">
        <v>145</v>
      </c>
      <c r="F4926" s="401"/>
      <c r="G4926" s="401"/>
    </row>
    <row r="4927" spans="1:7" ht="15">
      <c r="A4927" s="664">
        <v>101262</v>
      </c>
      <c r="B4927" s="663" t="s">
        <v>11725</v>
      </c>
      <c r="C4927" s="663" t="s">
        <v>125</v>
      </c>
      <c r="D4927" s="665" t="s">
        <v>8255</v>
      </c>
      <c r="E4927" s="663" t="s">
        <v>145</v>
      </c>
      <c r="F4927" s="401"/>
      <c r="G4927" s="401"/>
    </row>
    <row r="4928" spans="1:7" ht="15">
      <c r="A4928" s="664">
        <v>101263</v>
      </c>
      <c r="B4928" s="663" t="s">
        <v>11726</v>
      </c>
      <c r="C4928" s="663" t="s">
        <v>125</v>
      </c>
      <c r="D4928" s="665" t="s">
        <v>15835</v>
      </c>
      <c r="E4928" s="663" t="s">
        <v>145</v>
      </c>
      <c r="F4928" s="401"/>
      <c r="G4928" s="401"/>
    </row>
    <row r="4929" spans="1:7" ht="15">
      <c r="A4929" s="664">
        <v>101264</v>
      </c>
      <c r="B4929" s="663" t="s">
        <v>11727</v>
      </c>
      <c r="C4929" s="663" t="s">
        <v>125</v>
      </c>
      <c r="D4929" s="665" t="s">
        <v>19911</v>
      </c>
      <c r="E4929" s="663" t="s">
        <v>145</v>
      </c>
      <c r="F4929" s="401"/>
      <c r="G4929" s="401"/>
    </row>
    <row r="4930" spans="1:7" ht="15">
      <c r="A4930" s="664">
        <v>101265</v>
      </c>
      <c r="B4930" s="663" t="s">
        <v>11728</v>
      </c>
      <c r="C4930" s="663" t="s">
        <v>125</v>
      </c>
      <c r="D4930" s="665" t="s">
        <v>13095</v>
      </c>
      <c r="E4930" s="663" t="s">
        <v>145</v>
      </c>
      <c r="F4930" s="401"/>
      <c r="G4930" s="401"/>
    </row>
    <row r="4931" spans="1:7" ht="15">
      <c r="A4931" s="664">
        <v>101266</v>
      </c>
      <c r="B4931" s="663" t="s">
        <v>11729</v>
      </c>
      <c r="C4931" s="663" t="s">
        <v>125</v>
      </c>
      <c r="D4931" s="665" t="s">
        <v>21138</v>
      </c>
      <c r="E4931" s="663" t="s">
        <v>145</v>
      </c>
      <c r="F4931" s="401"/>
      <c r="G4931" s="401"/>
    </row>
    <row r="4932" spans="1:7" ht="15">
      <c r="A4932" s="664">
        <v>101267</v>
      </c>
      <c r="B4932" s="663" t="s">
        <v>11730</v>
      </c>
      <c r="C4932" s="663" t="s">
        <v>125</v>
      </c>
      <c r="D4932" s="665" t="s">
        <v>20730</v>
      </c>
      <c r="E4932" s="663" t="s">
        <v>145</v>
      </c>
      <c r="F4932" s="401"/>
      <c r="G4932" s="401"/>
    </row>
    <row r="4933" spans="1:7" ht="15">
      <c r="A4933" s="664">
        <v>101268</v>
      </c>
      <c r="B4933" s="663" t="s">
        <v>11731</v>
      </c>
      <c r="C4933" s="663" t="s">
        <v>125</v>
      </c>
      <c r="D4933" s="665" t="s">
        <v>15005</v>
      </c>
      <c r="E4933" s="663" t="s">
        <v>145</v>
      </c>
      <c r="F4933" s="401"/>
      <c r="G4933" s="401"/>
    </row>
    <row r="4934" spans="1:7" ht="15">
      <c r="A4934" s="664">
        <v>101269</v>
      </c>
      <c r="B4934" s="663" t="s">
        <v>11732</v>
      </c>
      <c r="C4934" s="663" t="s">
        <v>125</v>
      </c>
      <c r="D4934" s="665" t="s">
        <v>9204</v>
      </c>
      <c r="E4934" s="663" t="s">
        <v>145</v>
      </c>
      <c r="F4934" s="401"/>
      <c r="G4934" s="401"/>
    </row>
    <row r="4935" spans="1:7" ht="15">
      <c r="A4935" s="664">
        <v>101270</v>
      </c>
      <c r="B4935" s="663" t="s">
        <v>11733</v>
      </c>
      <c r="C4935" s="663" t="s">
        <v>125</v>
      </c>
      <c r="D4935" s="665" t="s">
        <v>19728</v>
      </c>
      <c r="E4935" s="663" t="s">
        <v>145</v>
      </c>
      <c r="F4935" s="401"/>
      <c r="G4935" s="401"/>
    </row>
    <row r="4936" spans="1:7" ht="15">
      <c r="A4936" s="664">
        <v>101271</v>
      </c>
      <c r="B4936" s="663" t="s">
        <v>11734</v>
      </c>
      <c r="C4936" s="663" t="s">
        <v>125</v>
      </c>
      <c r="D4936" s="665" t="s">
        <v>6874</v>
      </c>
      <c r="E4936" s="663" t="s">
        <v>145</v>
      </c>
      <c r="F4936" s="401"/>
      <c r="G4936" s="401"/>
    </row>
    <row r="4937" spans="1:7" ht="15">
      <c r="A4937" s="664">
        <v>101272</v>
      </c>
      <c r="B4937" s="663" t="s">
        <v>11735</v>
      </c>
      <c r="C4937" s="663" t="s">
        <v>125</v>
      </c>
      <c r="D4937" s="665" t="s">
        <v>8889</v>
      </c>
      <c r="E4937" s="663" t="s">
        <v>145</v>
      </c>
      <c r="F4937" s="401"/>
      <c r="G4937" s="401"/>
    </row>
    <row r="4938" spans="1:7" ht="15">
      <c r="A4938" s="664">
        <v>101273</v>
      </c>
      <c r="B4938" s="663" t="s">
        <v>11736</v>
      </c>
      <c r="C4938" s="663" t="s">
        <v>125</v>
      </c>
      <c r="D4938" s="665" t="s">
        <v>6880</v>
      </c>
      <c r="E4938" s="663" t="s">
        <v>145</v>
      </c>
      <c r="F4938" s="401"/>
      <c r="G4938" s="401"/>
    </row>
    <row r="4939" spans="1:7" ht="15">
      <c r="A4939" s="664">
        <v>101274</v>
      </c>
      <c r="B4939" s="663" t="s">
        <v>11737</v>
      </c>
      <c r="C4939" s="663" t="s">
        <v>125</v>
      </c>
      <c r="D4939" s="665" t="s">
        <v>6729</v>
      </c>
      <c r="E4939" s="663" t="s">
        <v>145</v>
      </c>
      <c r="F4939" s="401"/>
      <c r="G4939" s="401"/>
    </row>
    <row r="4940" spans="1:7" ht="15">
      <c r="A4940" s="664">
        <v>101275</v>
      </c>
      <c r="B4940" s="663" t="s">
        <v>11738</v>
      </c>
      <c r="C4940" s="663" t="s">
        <v>125</v>
      </c>
      <c r="D4940" s="665" t="s">
        <v>9086</v>
      </c>
      <c r="E4940" s="663" t="s">
        <v>145</v>
      </c>
      <c r="F4940" s="401"/>
      <c r="G4940" s="401"/>
    </row>
    <row r="4941" spans="1:7" ht="15">
      <c r="A4941" s="664">
        <v>101276</v>
      </c>
      <c r="B4941" s="663" t="s">
        <v>11739</v>
      </c>
      <c r="C4941" s="663" t="s">
        <v>125</v>
      </c>
      <c r="D4941" s="665" t="s">
        <v>21139</v>
      </c>
      <c r="E4941" s="663" t="s">
        <v>145</v>
      </c>
      <c r="F4941" s="401"/>
      <c r="G4941" s="401"/>
    </row>
    <row r="4942" spans="1:7" ht="15">
      <c r="A4942" s="664">
        <v>101277</v>
      </c>
      <c r="B4942" s="663" t="s">
        <v>11740</v>
      </c>
      <c r="C4942" s="663" t="s">
        <v>125</v>
      </c>
      <c r="D4942" s="665" t="s">
        <v>14808</v>
      </c>
      <c r="E4942" s="663" t="s">
        <v>145</v>
      </c>
      <c r="F4942" s="401"/>
      <c r="G4942" s="401"/>
    </row>
    <row r="4943" spans="1:7" ht="15">
      <c r="A4943" s="664">
        <v>102354</v>
      </c>
      <c r="B4943" s="663" t="s">
        <v>15376</v>
      </c>
      <c r="C4943" s="663" t="s">
        <v>125</v>
      </c>
      <c r="D4943" s="665" t="s">
        <v>17805</v>
      </c>
      <c r="E4943" s="663" t="s">
        <v>145</v>
      </c>
      <c r="F4943" s="401"/>
      <c r="G4943" s="401"/>
    </row>
    <row r="4944" spans="1:7" ht="15">
      <c r="A4944" s="664">
        <v>102355</v>
      </c>
      <c r="B4944" s="663" t="s">
        <v>15377</v>
      </c>
      <c r="C4944" s="663" t="s">
        <v>125</v>
      </c>
      <c r="D4944" s="665" t="s">
        <v>21140</v>
      </c>
      <c r="E4944" s="663" t="s">
        <v>145</v>
      </c>
      <c r="F4944" s="401"/>
      <c r="G4944" s="401"/>
    </row>
    <row r="4945" spans="1:7" ht="15">
      <c r="A4945" s="664">
        <v>102360</v>
      </c>
      <c r="B4945" s="663" t="s">
        <v>15379</v>
      </c>
      <c r="C4945" s="663" t="s">
        <v>125</v>
      </c>
      <c r="D4945" s="665" t="s">
        <v>15183</v>
      </c>
      <c r="E4945" s="663" t="s">
        <v>145</v>
      </c>
      <c r="F4945" s="401"/>
      <c r="G4945" s="401"/>
    </row>
    <row r="4946" spans="1:7" ht="15">
      <c r="A4946" s="664">
        <v>102361</v>
      </c>
      <c r="B4946" s="663" t="s">
        <v>15380</v>
      </c>
      <c r="C4946" s="663" t="s">
        <v>125</v>
      </c>
      <c r="D4946" s="665" t="s">
        <v>17811</v>
      </c>
      <c r="E4946" s="663" t="s">
        <v>145</v>
      </c>
      <c r="F4946" s="401"/>
      <c r="G4946" s="401"/>
    </row>
    <row r="4947" spans="1:7" ht="15">
      <c r="A4947" s="664">
        <v>90082</v>
      </c>
      <c r="B4947" s="663" t="s">
        <v>15381</v>
      </c>
      <c r="C4947" s="663" t="s">
        <v>125</v>
      </c>
      <c r="D4947" s="665" t="s">
        <v>9211</v>
      </c>
      <c r="E4947" s="663" t="s">
        <v>145</v>
      </c>
      <c r="F4947" s="401"/>
      <c r="G4947" s="401"/>
    </row>
    <row r="4948" spans="1:7" ht="15">
      <c r="A4948" s="664">
        <v>90084</v>
      </c>
      <c r="B4948" s="663" t="s">
        <v>15382</v>
      </c>
      <c r="C4948" s="663" t="s">
        <v>125</v>
      </c>
      <c r="D4948" s="665" t="s">
        <v>7467</v>
      </c>
      <c r="E4948" s="663" t="s">
        <v>145</v>
      </c>
      <c r="F4948" s="401"/>
      <c r="G4948" s="401"/>
    </row>
    <row r="4949" spans="1:7" ht="15">
      <c r="A4949" s="664">
        <v>90086</v>
      </c>
      <c r="B4949" s="663" t="s">
        <v>15384</v>
      </c>
      <c r="C4949" s="663" t="s">
        <v>125</v>
      </c>
      <c r="D4949" s="665" t="s">
        <v>12988</v>
      </c>
      <c r="E4949" s="663" t="s">
        <v>145</v>
      </c>
      <c r="F4949" s="401"/>
      <c r="G4949" s="401"/>
    </row>
    <row r="4950" spans="1:7" ht="15">
      <c r="A4950" s="664">
        <v>90087</v>
      </c>
      <c r="B4950" s="663" t="s">
        <v>15386</v>
      </c>
      <c r="C4950" s="663" t="s">
        <v>125</v>
      </c>
      <c r="D4950" s="665" t="s">
        <v>8904</v>
      </c>
      <c r="E4950" s="663" t="s">
        <v>145</v>
      </c>
      <c r="F4950" s="401"/>
      <c r="G4950" s="401"/>
    </row>
    <row r="4951" spans="1:7" ht="15">
      <c r="A4951" s="664">
        <v>90090</v>
      </c>
      <c r="B4951" s="663" t="s">
        <v>15387</v>
      </c>
      <c r="C4951" s="663" t="s">
        <v>125</v>
      </c>
      <c r="D4951" s="665" t="s">
        <v>4680</v>
      </c>
      <c r="E4951" s="663" t="s">
        <v>145</v>
      </c>
      <c r="F4951" s="401"/>
      <c r="G4951" s="401"/>
    </row>
    <row r="4952" spans="1:7" ht="15">
      <c r="A4952" s="664">
        <v>90091</v>
      </c>
      <c r="B4952" s="663" t="s">
        <v>15388</v>
      </c>
      <c r="C4952" s="663" t="s">
        <v>125</v>
      </c>
      <c r="D4952" s="665" t="s">
        <v>8959</v>
      </c>
      <c r="E4952" s="663" t="s">
        <v>145</v>
      </c>
      <c r="F4952" s="401"/>
      <c r="G4952" s="401"/>
    </row>
    <row r="4953" spans="1:7" ht="15">
      <c r="A4953" s="664">
        <v>90092</v>
      </c>
      <c r="B4953" s="663" t="s">
        <v>15389</v>
      </c>
      <c r="C4953" s="663" t="s">
        <v>125</v>
      </c>
      <c r="D4953" s="665" t="s">
        <v>8822</v>
      </c>
      <c r="E4953" s="663" t="s">
        <v>145</v>
      </c>
      <c r="F4953" s="401"/>
      <c r="G4953" s="401"/>
    </row>
    <row r="4954" spans="1:7" ht="15">
      <c r="A4954" s="664">
        <v>90094</v>
      </c>
      <c r="B4954" s="663" t="s">
        <v>15390</v>
      </c>
      <c r="C4954" s="663" t="s">
        <v>125</v>
      </c>
      <c r="D4954" s="665" t="s">
        <v>13922</v>
      </c>
      <c r="E4954" s="663" t="s">
        <v>145</v>
      </c>
      <c r="F4954" s="401"/>
      <c r="G4954" s="401"/>
    </row>
    <row r="4955" spans="1:7" ht="15">
      <c r="A4955" s="664">
        <v>90095</v>
      </c>
      <c r="B4955" s="663" t="s">
        <v>15391</v>
      </c>
      <c r="C4955" s="663" t="s">
        <v>125</v>
      </c>
      <c r="D4955" s="665" t="s">
        <v>16011</v>
      </c>
      <c r="E4955" s="663" t="s">
        <v>145</v>
      </c>
      <c r="F4955" s="401"/>
      <c r="G4955" s="401"/>
    </row>
    <row r="4956" spans="1:7" ht="15">
      <c r="A4956" s="664">
        <v>90098</v>
      </c>
      <c r="B4956" s="663" t="s">
        <v>15392</v>
      </c>
      <c r="C4956" s="663" t="s">
        <v>125</v>
      </c>
      <c r="D4956" s="665" t="s">
        <v>6664</v>
      </c>
      <c r="E4956" s="663" t="s">
        <v>145</v>
      </c>
      <c r="F4956" s="401"/>
      <c r="G4956" s="401"/>
    </row>
    <row r="4957" spans="1:7" ht="15">
      <c r="A4957" s="664">
        <v>90099</v>
      </c>
      <c r="B4957" s="663" t="s">
        <v>15393</v>
      </c>
      <c r="C4957" s="663" t="s">
        <v>125</v>
      </c>
      <c r="D4957" s="665" t="s">
        <v>17463</v>
      </c>
      <c r="E4957" s="663" t="s">
        <v>145</v>
      </c>
      <c r="F4957" s="401"/>
      <c r="G4957" s="401"/>
    </row>
    <row r="4958" spans="1:7" ht="15">
      <c r="A4958" s="664">
        <v>90100</v>
      </c>
      <c r="B4958" s="663" t="s">
        <v>15394</v>
      </c>
      <c r="C4958" s="663" t="s">
        <v>125</v>
      </c>
      <c r="D4958" s="665" t="s">
        <v>14010</v>
      </c>
      <c r="E4958" s="663" t="s">
        <v>145</v>
      </c>
      <c r="F4958" s="401"/>
      <c r="G4958" s="401"/>
    </row>
    <row r="4959" spans="1:7" ht="15">
      <c r="A4959" s="664">
        <v>90101</v>
      </c>
      <c r="B4959" s="663" t="s">
        <v>15395</v>
      </c>
      <c r="C4959" s="663" t="s">
        <v>125</v>
      </c>
      <c r="D4959" s="665" t="s">
        <v>16818</v>
      </c>
      <c r="E4959" s="663" t="s">
        <v>145</v>
      </c>
      <c r="F4959" s="401"/>
      <c r="G4959" s="401"/>
    </row>
    <row r="4960" spans="1:7" ht="15">
      <c r="A4960" s="664">
        <v>90102</v>
      </c>
      <c r="B4960" s="663" t="s">
        <v>15397</v>
      </c>
      <c r="C4960" s="663" t="s">
        <v>125</v>
      </c>
      <c r="D4960" s="665" t="s">
        <v>5886</v>
      </c>
      <c r="E4960" s="663" t="s">
        <v>145</v>
      </c>
      <c r="F4960" s="401"/>
      <c r="G4960" s="401"/>
    </row>
    <row r="4961" spans="1:7" ht="15">
      <c r="A4961" s="664">
        <v>90105</v>
      </c>
      <c r="B4961" s="663" t="s">
        <v>15398</v>
      </c>
      <c r="C4961" s="663" t="s">
        <v>125</v>
      </c>
      <c r="D4961" s="665" t="s">
        <v>6426</v>
      </c>
      <c r="E4961" s="663" t="s">
        <v>145</v>
      </c>
      <c r="F4961" s="401"/>
      <c r="G4961" s="401"/>
    </row>
    <row r="4962" spans="1:7" ht="15">
      <c r="A4962" s="664">
        <v>90106</v>
      </c>
      <c r="B4962" s="663" t="s">
        <v>15399</v>
      </c>
      <c r="C4962" s="663" t="s">
        <v>125</v>
      </c>
      <c r="D4962" s="665" t="s">
        <v>13106</v>
      </c>
      <c r="E4962" s="663" t="s">
        <v>145</v>
      </c>
      <c r="F4962" s="401"/>
      <c r="G4962" s="401"/>
    </row>
    <row r="4963" spans="1:7" ht="15">
      <c r="A4963" s="664">
        <v>90107</v>
      </c>
      <c r="B4963" s="663" t="s">
        <v>15400</v>
      </c>
      <c r="C4963" s="663" t="s">
        <v>125</v>
      </c>
      <c r="D4963" s="665" t="s">
        <v>15722</v>
      </c>
      <c r="E4963" s="663" t="s">
        <v>145</v>
      </c>
      <c r="F4963" s="401"/>
      <c r="G4963" s="401"/>
    </row>
    <row r="4964" spans="1:7" ht="15">
      <c r="A4964" s="664">
        <v>90108</v>
      </c>
      <c r="B4964" s="663" t="s">
        <v>15402</v>
      </c>
      <c r="C4964" s="663" t="s">
        <v>125</v>
      </c>
      <c r="D4964" s="665" t="s">
        <v>14988</v>
      </c>
      <c r="E4964" s="663" t="s">
        <v>145</v>
      </c>
      <c r="F4964" s="401"/>
      <c r="G4964" s="401"/>
    </row>
    <row r="4965" spans="1:7" ht="15">
      <c r="A4965" s="664">
        <v>93358</v>
      </c>
      <c r="B4965" s="663" t="s">
        <v>15403</v>
      </c>
      <c r="C4965" s="663" t="s">
        <v>125</v>
      </c>
      <c r="D4965" s="665" t="s">
        <v>15513</v>
      </c>
      <c r="E4965" s="663" t="s">
        <v>145</v>
      </c>
      <c r="F4965" s="401"/>
      <c r="G4965" s="401"/>
    </row>
    <row r="4966" spans="1:7" ht="15">
      <c r="A4966" s="664">
        <v>102276</v>
      </c>
      <c r="B4966" s="663" t="s">
        <v>15404</v>
      </c>
      <c r="C4966" s="663" t="s">
        <v>125</v>
      </c>
      <c r="D4966" s="665" t="s">
        <v>12400</v>
      </c>
      <c r="E4966" s="663" t="s">
        <v>145</v>
      </c>
      <c r="F4966" s="401"/>
      <c r="G4966" s="401"/>
    </row>
    <row r="4967" spans="1:7" ht="15">
      <c r="A4967" s="664">
        <v>102277</v>
      </c>
      <c r="B4967" s="663" t="s">
        <v>15406</v>
      </c>
      <c r="C4967" s="663" t="s">
        <v>125</v>
      </c>
      <c r="D4967" s="665" t="s">
        <v>6629</v>
      </c>
      <c r="E4967" s="663" t="s">
        <v>145</v>
      </c>
      <c r="F4967" s="401"/>
      <c r="G4967" s="401"/>
    </row>
    <row r="4968" spans="1:7" ht="15">
      <c r="A4968" s="664">
        <v>102278</v>
      </c>
      <c r="B4968" s="663" t="s">
        <v>15407</v>
      </c>
      <c r="C4968" s="663" t="s">
        <v>125</v>
      </c>
      <c r="D4968" s="665" t="s">
        <v>4922</v>
      </c>
      <c r="E4968" s="663" t="s">
        <v>145</v>
      </c>
      <c r="F4968" s="401"/>
      <c r="G4968" s="401"/>
    </row>
    <row r="4969" spans="1:7" ht="15">
      <c r="A4969" s="664">
        <v>102279</v>
      </c>
      <c r="B4969" s="663" t="s">
        <v>15408</v>
      </c>
      <c r="C4969" s="663" t="s">
        <v>125</v>
      </c>
      <c r="D4969" s="665" t="s">
        <v>21141</v>
      </c>
      <c r="E4969" s="663" t="s">
        <v>145</v>
      </c>
      <c r="F4969" s="401"/>
      <c r="G4969" s="401"/>
    </row>
    <row r="4970" spans="1:7" ht="15">
      <c r="A4970" s="664">
        <v>102280</v>
      </c>
      <c r="B4970" s="663" t="s">
        <v>15409</v>
      </c>
      <c r="C4970" s="663" t="s">
        <v>125</v>
      </c>
      <c r="D4970" s="665" t="s">
        <v>5030</v>
      </c>
      <c r="E4970" s="663" t="s">
        <v>145</v>
      </c>
      <c r="F4970" s="401"/>
      <c r="G4970" s="401"/>
    </row>
    <row r="4971" spans="1:7" ht="15">
      <c r="A4971" s="664">
        <v>102281</v>
      </c>
      <c r="B4971" s="663" t="s">
        <v>15410</v>
      </c>
      <c r="C4971" s="663" t="s">
        <v>125</v>
      </c>
      <c r="D4971" s="665" t="s">
        <v>20408</v>
      </c>
      <c r="E4971" s="663" t="s">
        <v>145</v>
      </c>
      <c r="F4971" s="401"/>
      <c r="G4971" s="401"/>
    </row>
    <row r="4972" spans="1:7" ht="15">
      <c r="A4972" s="664">
        <v>102282</v>
      </c>
      <c r="B4972" s="663" t="s">
        <v>15411</v>
      </c>
      <c r="C4972" s="663" t="s">
        <v>125</v>
      </c>
      <c r="D4972" s="665" t="s">
        <v>7254</v>
      </c>
      <c r="E4972" s="663" t="s">
        <v>145</v>
      </c>
      <c r="F4972" s="401"/>
      <c r="G4972" s="401"/>
    </row>
    <row r="4973" spans="1:7" ht="15">
      <c r="A4973" s="664">
        <v>102283</v>
      </c>
      <c r="B4973" s="663" t="s">
        <v>15412</v>
      </c>
      <c r="C4973" s="663" t="s">
        <v>125</v>
      </c>
      <c r="D4973" s="665" t="s">
        <v>8924</v>
      </c>
      <c r="E4973" s="663" t="s">
        <v>145</v>
      </c>
      <c r="F4973" s="401"/>
      <c r="G4973" s="401"/>
    </row>
    <row r="4974" spans="1:7" ht="15">
      <c r="A4974" s="664">
        <v>102284</v>
      </c>
      <c r="B4974" s="663" t="s">
        <v>15413</v>
      </c>
      <c r="C4974" s="663" t="s">
        <v>125</v>
      </c>
      <c r="D4974" s="665" t="s">
        <v>21142</v>
      </c>
      <c r="E4974" s="663" t="s">
        <v>145</v>
      </c>
      <c r="F4974" s="401"/>
      <c r="G4974" s="401"/>
    </row>
    <row r="4975" spans="1:7" ht="15">
      <c r="A4975" s="664">
        <v>102285</v>
      </c>
      <c r="B4975" s="663" t="s">
        <v>15414</v>
      </c>
      <c r="C4975" s="663" t="s">
        <v>125</v>
      </c>
      <c r="D4975" s="665" t="s">
        <v>15771</v>
      </c>
      <c r="E4975" s="663" t="s">
        <v>145</v>
      </c>
      <c r="F4975" s="401"/>
      <c r="G4975" s="401"/>
    </row>
    <row r="4976" spans="1:7" ht="15">
      <c r="A4976" s="664">
        <v>102286</v>
      </c>
      <c r="B4976" s="663" t="s">
        <v>15415</v>
      </c>
      <c r="C4976" s="663" t="s">
        <v>125</v>
      </c>
      <c r="D4976" s="665" t="s">
        <v>6614</v>
      </c>
      <c r="E4976" s="663" t="s">
        <v>145</v>
      </c>
      <c r="F4976" s="401"/>
      <c r="G4976" s="401"/>
    </row>
    <row r="4977" spans="1:7" ht="15">
      <c r="A4977" s="664">
        <v>102287</v>
      </c>
      <c r="B4977" s="663" t="s">
        <v>15416</v>
      </c>
      <c r="C4977" s="663" t="s">
        <v>125</v>
      </c>
      <c r="D4977" s="665" t="s">
        <v>7467</v>
      </c>
      <c r="E4977" s="663" t="s">
        <v>145</v>
      </c>
      <c r="F4977" s="401"/>
      <c r="G4977" s="401"/>
    </row>
    <row r="4978" spans="1:7" ht="15">
      <c r="A4978" s="664">
        <v>102288</v>
      </c>
      <c r="B4978" s="663" t="s">
        <v>15417</v>
      </c>
      <c r="C4978" s="663" t="s">
        <v>125</v>
      </c>
      <c r="D4978" s="665" t="s">
        <v>12735</v>
      </c>
      <c r="E4978" s="663" t="s">
        <v>145</v>
      </c>
      <c r="F4978" s="401"/>
      <c r="G4978" s="401"/>
    </row>
    <row r="4979" spans="1:7" ht="15">
      <c r="A4979" s="664">
        <v>102289</v>
      </c>
      <c r="B4979" s="663" t="s">
        <v>15418</v>
      </c>
      <c r="C4979" s="663" t="s">
        <v>125</v>
      </c>
      <c r="D4979" s="665" t="s">
        <v>12714</v>
      </c>
      <c r="E4979" s="663" t="s">
        <v>145</v>
      </c>
      <c r="F4979" s="401"/>
      <c r="G4979" s="401"/>
    </row>
    <row r="4980" spans="1:7" ht="15">
      <c r="A4980" s="664">
        <v>102290</v>
      </c>
      <c r="B4980" s="663" t="s">
        <v>15420</v>
      </c>
      <c r="C4980" s="663" t="s">
        <v>125</v>
      </c>
      <c r="D4980" s="665" t="s">
        <v>4750</v>
      </c>
      <c r="E4980" s="663" t="s">
        <v>145</v>
      </c>
      <c r="F4980" s="401"/>
      <c r="G4980" s="401"/>
    </row>
    <row r="4981" spans="1:7" ht="15">
      <c r="A4981" s="664">
        <v>102291</v>
      </c>
      <c r="B4981" s="663" t="s">
        <v>15421</v>
      </c>
      <c r="C4981" s="663" t="s">
        <v>125</v>
      </c>
      <c r="D4981" s="665" t="s">
        <v>8807</v>
      </c>
      <c r="E4981" s="663" t="s">
        <v>145</v>
      </c>
      <c r="F4981" s="401"/>
      <c r="G4981" s="401"/>
    </row>
    <row r="4982" spans="1:7" ht="15">
      <c r="A4982" s="664">
        <v>102292</v>
      </c>
      <c r="B4982" s="663" t="s">
        <v>15422</v>
      </c>
      <c r="C4982" s="663" t="s">
        <v>125</v>
      </c>
      <c r="D4982" s="665" t="s">
        <v>16617</v>
      </c>
      <c r="E4982" s="663" t="s">
        <v>145</v>
      </c>
      <c r="F4982" s="401"/>
      <c r="G4982" s="401"/>
    </row>
    <row r="4983" spans="1:7" ht="15">
      <c r="A4983" s="664">
        <v>102293</v>
      </c>
      <c r="B4983" s="663" t="s">
        <v>15423</v>
      </c>
      <c r="C4983" s="663" t="s">
        <v>125</v>
      </c>
      <c r="D4983" s="665" t="s">
        <v>3751</v>
      </c>
      <c r="E4983" s="663" t="s">
        <v>145</v>
      </c>
      <c r="F4983" s="401"/>
      <c r="G4983" s="401"/>
    </row>
    <row r="4984" spans="1:7" ht="15">
      <c r="A4984" s="664">
        <v>102294</v>
      </c>
      <c r="B4984" s="663" t="s">
        <v>15424</v>
      </c>
      <c r="C4984" s="663" t="s">
        <v>125</v>
      </c>
      <c r="D4984" s="665" t="s">
        <v>21143</v>
      </c>
      <c r="E4984" s="663" t="s">
        <v>145</v>
      </c>
      <c r="F4984" s="401"/>
      <c r="G4984" s="401"/>
    </row>
    <row r="4985" spans="1:7" ht="15">
      <c r="A4985" s="664">
        <v>102295</v>
      </c>
      <c r="B4985" s="663" t="s">
        <v>15425</v>
      </c>
      <c r="C4985" s="663" t="s">
        <v>125</v>
      </c>
      <c r="D4985" s="665" t="s">
        <v>8931</v>
      </c>
      <c r="E4985" s="663" t="s">
        <v>145</v>
      </c>
      <c r="F4985" s="401"/>
      <c r="G4985" s="401"/>
    </row>
    <row r="4986" spans="1:7" ht="15">
      <c r="A4986" s="664">
        <v>102296</v>
      </c>
      <c r="B4986" s="663" t="s">
        <v>15427</v>
      </c>
      <c r="C4986" s="663" t="s">
        <v>125</v>
      </c>
      <c r="D4986" s="665" t="s">
        <v>12877</v>
      </c>
      <c r="E4986" s="663" t="s">
        <v>145</v>
      </c>
      <c r="F4986" s="401"/>
      <c r="G4986" s="401"/>
    </row>
    <row r="4987" spans="1:7" ht="15">
      <c r="A4987" s="664">
        <v>102297</v>
      </c>
      <c r="B4987" s="663" t="s">
        <v>15428</v>
      </c>
      <c r="C4987" s="663" t="s">
        <v>125</v>
      </c>
      <c r="D4987" s="665" t="s">
        <v>6635</v>
      </c>
      <c r="E4987" s="663" t="s">
        <v>145</v>
      </c>
      <c r="F4987" s="401"/>
      <c r="G4987" s="401"/>
    </row>
    <row r="4988" spans="1:7" ht="15">
      <c r="A4988" s="664">
        <v>102298</v>
      </c>
      <c r="B4988" s="663" t="s">
        <v>15429</v>
      </c>
      <c r="C4988" s="663" t="s">
        <v>125</v>
      </c>
      <c r="D4988" s="665" t="s">
        <v>12405</v>
      </c>
      <c r="E4988" s="663" t="s">
        <v>145</v>
      </c>
      <c r="F4988" s="401"/>
      <c r="G4988" s="401"/>
    </row>
    <row r="4989" spans="1:7" ht="15">
      <c r="A4989" s="664">
        <v>102299</v>
      </c>
      <c r="B4989" s="663" t="s">
        <v>15430</v>
      </c>
      <c r="C4989" s="663" t="s">
        <v>125</v>
      </c>
      <c r="D4989" s="665" t="s">
        <v>13200</v>
      </c>
      <c r="E4989" s="663" t="s">
        <v>145</v>
      </c>
      <c r="F4989" s="401"/>
      <c r="G4989" s="401"/>
    </row>
    <row r="4990" spans="1:7" ht="15">
      <c r="A4990" s="664">
        <v>102300</v>
      </c>
      <c r="B4990" s="663" t="s">
        <v>15431</v>
      </c>
      <c r="C4990" s="663" t="s">
        <v>125</v>
      </c>
      <c r="D4990" s="665" t="s">
        <v>21144</v>
      </c>
      <c r="E4990" s="663" t="s">
        <v>145</v>
      </c>
      <c r="F4990" s="401"/>
      <c r="G4990" s="401"/>
    </row>
    <row r="4991" spans="1:7" ht="15">
      <c r="A4991" s="664">
        <v>102301</v>
      </c>
      <c r="B4991" s="663" t="s">
        <v>15432</v>
      </c>
      <c r="C4991" s="663" t="s">
        <v>125</v>
      </c>
      <c r="D4991" s="665" t="s">
        <v>9182</v>
      </c>
      <c r="E4991" s="663" t="s">
        <v>145</v>
      </c>
      <c r="F4991" s="401"/>
      <c r="G4991" s="401"/>
    </row>
    <row r="4992" spans="1:7" ht="15">
      <c r="A4992" s="664">
        <v>102302</v>
      </c>
      <c r="B4992" s="663" t="s">
        <v>15433</v>
      </c>
      <c r="C4992" s="663" t="s">
        <v>125</v>
      </c>
      <c r="D4992" s="665" t="s">
        <v>15385</v>
      </c>
      <c r="E4992" s="663" t="s">
        <v>145</v>
      </c>
      <c r="F4992" s="401"/>
      <c r="G4992" s="401"/>
    </row>
    <row r="4993" spans="1:7" ht="15">
      <c r="A4993" s="664">
        <v>102303</v>
      </c>
      <c r="B4993" s="663" t="s">
        <v>15434</v>
      </c>
      <c r="C4993" s="663" t="s">
        <v>125</v>
      </c>
      <c r="D4993" s="665" t="s">
        <v>3759</v>
      </c>
      <c r="E4993" s="663" t="s">
        <v>145</v>
      </c>
      <c r="F4993" s="401"/>
      <c r="G4993" s="401"/>
    </row>
    <row r="4994" spans="1:7" ht="15">
      <c r="A4994" s="664">
        <v>102304</v>
      </c>
      <c r="B4994" s="663" t="s">
        <v>15435</v>
      </c>
      <c r="C4994" s="663" t="s">
        <v>125</v>
      </c>
      <c r="D4994" s="665" t="s">
        <v>12361</v>
      </c>
      <c r="E4994" s="663" t="s">
        <v>145</v>
      </c>
      <c r="F4994" s="401"/>
      <c r="G4994" s="401"/>
    </row>
    <row r="4995" spans="1:7" ht="15">
      <c r="A4995" s="664">
        <v>102305</v>
      </c>
      <c r="B4995" s="663" t="s">
        <v>15436</v>
      </c>
      <c r="C4995" s="663" t="s">
        <v>125</v>
      </c>
      <c r="D4995" s="665" t="s">
        <v>16225</v>
      </c>
      <c r="E4995" s="663" t="s">
        <v>145</v>
      </c>
      <c r="F4995" s="401"/>
      <c r="G4995" s="401"/>
    </row>
    <row r="4996" spans="1:7" ht="15">
      <c r="A4996" s="664">
        <v>102306</v>
      </c>
      <c r="B4996" s="663" t="s">
        <v>15437</v>
      </c>
      <c r="C4996" s="663" t="s">
        <v>125</v>
      </c>
      <c r="D4996" s="665" t="s">
        <v>12766</v>
      </c>
      <c r="E4996" s="663" t="s">
        <v>145</v>
      </c>
      <c r="F4996" s="401"/>
      <c r="G4996" s="401"/>
    </row>
    <row r="4997" spans="1:7" ht="15">
      <c r="A4997" s="664">
        <v>102307</v>
      </c>
      <c r="B4997" s="663" t="s">
        <v>15438</v>
      </c>
      <c r="C4997" s="663" t="s">
        <v>125</v>
      </c>
      <c r="D4997" s="665" t="s">
        <v>7254</v>
      </c>
      <c r="E4997" s="663" t="s">
        <v>145</v>
      </c>
      <c r="F4997" s="401"/>
      <c r="G4997" s="401"/>
    </row>
    <row r="4998" spans="1:7" ht="15">
      <c r="A4998" s="664">
        <v>102308</v>
      </c>
      <c r="B4998" s="663" t="s">
        <v>15439</v>
      </c>
      <c r="C4998" s="663" t="s">
        <v>125</v>
      </c>
      <c r="D4998" s="665" t="s">
        <v>3809</v>
      </c>
      <c r="E4998" s="663" t="s">
        <v>145</v>
      </c>
      <c r="F4998" s="401"/>
      <c r="G4998" s="401"/>
    </row>
    <row r="4999" spans="1:7" ht="15">
      <c r="A4999" s="664">
        <v>102309</v>
      </c>
      <c r="B4999" s="663" t="s">
        <v>15440</v>
      </c>
      <c r="C4999" s="663" t="s">
        <v>125</v>
      </c>
      <c r="D4999" s="665" t="s">
        <v>9047</v>
      </c>
      <c r="E4999" s="663" t="s">
        <v>145</v>
      </c>
      <c r="F4999" s="401"/>
      <c r="G4999" s="401"/>
    </row>
    <row r="5000" spans="1:7" ht="15">
      <c r="A5000" s="664">
        <v>102310</v>
      </c>
      <c r="B5000" s="663" t="s">
        <v>15441</v>
      </c>
      <c r="C5000" s="663" t="s">
        <v>125</v>
      </c>
      <c r="D5000" s="665" t="s">
        <v>17246</v>
      </c>
      <c r="E5000" s="663" t="s">
        <v>145</v>
      </c>
      <c r="F5000" s="401"/>
      <c r="G5000" s="401"/>
    </row>
    <row r="5001" spans="1:7" ht="15">
      <c r="A5001" s="664">
        <v>102311</v>
      </c>
      <c r="B5001" s="663" t="s">
        <v>15442</v>
      </c>
      <c r="C5001" s="663" t="s">
        <v>125</v>
      </c>
      <c r="D5001" s="665" t="s">
        <v>12480</v>
      </c>
      <c r="E5001" s="663" t="s">
        <v>145</v>
      </c>
      <c r="F5001" s="401"/>
      <c r="G5001" s="401"/>
    </row>
    <row r="5002" spans="1:7" ht="15">
      <c r="A5002" s="664">
        <v>102312</v>
      </c>
      <c r="B5002" s="663" t="s">
        <v>15443</v>
      </c>
      <c r="C5002" s="663" t="s">
        <v>125</v>
      </c>
      <c r="D5002" s="665" t="s">
        <v>14771</v>
      </c>
      <c r="E5002" s="663" t="s">
        <v>145</v>
      </c>
      <c r="F5002" s="401"/>
      <c r="G5002" s="401"/>
    </row>
    <row r="5003" spans="1:7" ht="15">
      <c r="A5003" s="664">
        <v>102313</v>
      </c>
      <c r="B5003" s="663" t="s">
        <v>15445</v>
      </c>
      <c r="C5003" s="663" t="s">
        <v>125</v>
      </c>
      <c r="D5003" s="665" t="s">
        <v>20727</v>
      </c>
      <c r="E5003" s="663" t="s">
        <v>145</v>
      </c>
      <c r="F5003" s="401"/>
      <c r="G5003" s="401"/>
    </row>
    <row r="5004" spans="1:7" ht="15">
      <c r="A5004" s="664">
        <v>102314</v>
      </c>
      <c r="B5004" s="663" t="s">
        <v>15446</v>
      </c>
      <c r="C5004" s="663" t="s">
        <v>125</v>
      </c>
      <c r="D5004" s="665" t="s">
        <v>9131</v>
      </c>
      <c r="E5004" s="663" t="s">
        <v>145</v>
      </c>
      <c r="F5004" s="401"/>
      <c r="G5004" s="401"/>
    </row>
    <row r="5005" spans="1:7" ht="15">
      <c r="A5005" s="664">
        <v>102315</v>
      </c>
      <c r="B5005" s="663" t="s">
        <v>15447</v>
      </c>
      <c r="C5005" s="663" t="s">
        <v>125</v>
      </c>
      <c r="D5005" s="665" t="s">
        <v>4750</v>
      </c>
      <c r="E5005" s="663" t="s">
        <v>145</v>
      </c>
      <c r="F5005" s="401"/>
      <c r="G5005" s="401"/>
    </row>
    <row r="5006" spans="1:7" ht="15">
      <c r="A5006" s="664">
        <v>102316</v>
      </c>
      <c r="B5006" s="663" t="s">
        <v>15448</v>
      </c>
      <c r="C5006" s="663" t="s">
        <v>125</v>
      </c>
      <c r="D5006" s="665" t="s">
        <v>3761</v>
      </c>
      <c r="E5006" s="663" t="s">
        <v>145</v>
      </c>
      <c r="F5006" s="401"/>
      <c r="G5006" s="401"/>
    </row>
    <row r="5007" spans="1:7" ht="15">
      <c r="A5007" s="664">
        <v>102317</v>
      </c>
      <c r="B5007" s="663" t="s">
        <v>15449</v>
      </c>
      <c r="C5007" s="663" t="s">
        <v>125</v>
      </c>
      <c r="D5007" s="665" t="s">
        <v>14063</v>
      </c>
      <c r="E5007" s="663" t="s">
        <v>145</v>
      </c>
      <c r="F5007" s="401"/>
      <c r="G5007" s="401"/>
    </row>
    <row r="5008" spans="1:7" ht="15">
      <c r="A5008" s="664">
        <v>102318</v>
      </c>
      <c r="B5008" s="663" t="s">
        <v>15450</v>
      </c>
      <c r="C5008" s="663" t="s">
        <v>125</v>
      </c>
      <c r="D5008" s="665" t="s">
        <v>13021</v>
      </c>
      <c r="E5008" s="663" t="s">
        <v>145</v>
      </c>
      <c r="F5008" s="401"/>
      <c r="G5008" s="401"/>
    </row>
    <row r="5009" spans="1:7" ht="15">
      <c r="A5009" s="664">
        <v>102319</v>
      </c>
      <c r="B5009" s="663" t="s">
        <v>15451</v>
      </c>
      <c r="C5009" s="663" t="s">
        <v>125</v>
      </c>
      <c r="D5009" s="665" t="s">
        <v>13856</v>
      </c>
      <c r="E5009" s="663" t="s">
        <v>145</v>
      </c>
      <c r="F5009" s="401"/>
      <c r="G5009" s="401"/>
    </row>
    <row r="5010" spans="1:7" ht="15">
      <c r="A5010" s="664">
        <v>102320</v>
      </c>
      <c r="B5010" s="663" t="s">
        <v>15453</v>
      </c>
      <c r="C5010" s="663" t="s">
        <v>125</v>
      </c>
      <c r="D5010" s="665" t="s">
        <v>6563</v>
      </c>
      <c r="E5010" s="663" t="s">
        <v>145</v>
      </c>
      <c r="F5010" s="401"/>
      <c r="G5010" s="401"/>
    </row>
    <row r="5011" spans="1:7" ht="15">
      <c r="A5011" s="664">
        <v>102321</v>
      </c>
      <c r="B5011" s="663" t="s">
        <v>15454</v>
      </c>
      <c r="C5011" s="663" t="s">
        <v>125</v>
      </c>
      <c r="D5011" s="665" t="s">
        <v>15858</v>
      </c>
      <c r="E5011" s="663" t="s">
        <v>145</v>
      </c>
      <c r="F5011" s="401"/>
      <c r="G5011" s="401"/>
    </row>
    <row r="5012" spans="1:7" ht="15">
      <c r="A5012" s="664">
        <v>102322</v>
      </c>
      <c r="B5012" s="663" t="s">
        <v>15455</v>
      </c>
      <c r="C5012" s="663" t="s">
        <v>125</v>
      </c>
      <c r="D5012" s="665" t="s">
        <v>17473</v>
      </c>
      <c r="E5012" s="663" t="s">
        <v>145</v>
      </c>
      <c r="F5012" s="401"/>
      <c r="G5012" s="401"/>
    </row>
    <row r="5013" spans="1:7" ht="15">
      <c r="A5013" s="664">
        <v>102323</v>
      </c>
      <c r="B5013" s="663" t="s">
        <v>15456</v>
      </c>
      <c r="C5013" s="663" t="s">
        <v>125</v>
      </c>
      <c r="D5013" s="665" t="s">
        <v>5049</v>
      </c>
      <c r="E5013" s="663" t="s">
        <v>145</v>
      </c>
      <c r="F5013" s="401"/>
      <c r="G5013" s="401"/>
    </row>
    <row r="5014" spans="1:7" ht="15">
      <c r="A5014" s="664">
        <v>102324</v>
      </c>
      <c r="B5014" s="663" t="s">
        <v>15457</v>
      </c>
      <c r="C5014" s="663" t="s">
        <v>125</v>
      </c>
      <c r="D5014" s="665" t="s">
        <v>21145</v>
      </c>
      <c r="E5014" s="663" t="s">
        <v>145</v>
      </c>
      <c r="F5014" s="401"/>
      <c r="G5014" s="401"/>
    </row>
    <row r="5015" spans="1:7" ht="15">
      <c r="A5015" s="664">
        <v>102325</v>
      </c>
      <c r="B5015" s="663" t="s">
        <v>15458</v>
      </c>
      <c r="C5015" s="663" t="s">
        <v>125</v>
      </c>
      <c r="D5015" s="665" t="s">
        <v>7266</v>
      </c>
      <c r="E5015" s="663" t="s">
        <v>145</v>
      </c>
      <c r="F5015" s="401"/>
      <c r="G5015" s="401"/>
    </row>
    <row r="5016" spans="1:7" ht="15">
      <c r="A5016" s="664">
        <v>102326</v>
      </c>
      <c r="B5016" s="663" t="s">
        <v>15459</v>
      </c>
      <c r="C5016" s="663" t="s">
        <v>125</v>
      </c>
      <c r="D5016" s="665" t="s">
        <v>3768</v>
      </c>
      <c r="E5016" s="663" t="s">
        <v>145</v>
      </c>
      <c r="F5016" s="401"/>
      <c r="G5016" s="401"/>
    </row>
    <row r="5017" spans="1:7" ht="15">
      <c r="A5017" s="664">
        <v>102327</v>
      </c>
      <c r="B5017" s="663" t="s">
        <v>15460</v>
      </c>
      <c r="C5017" s="663" t="s">
        <v>125</v>
      </c>
      <c r="D5017" s="665" t="s">
        <v>15163</v>
      </c>
      <c r="E5017" s="663" t="s">
        <v>145</v>
      </c>
      <c r="F5017" s="401"/>
      <c r="G5017" s="401"/>
    </row>
    <row r="5018" spans="1:7" ht="15">
      <c r="A5018" s="664">
        <v>102328</v>
      </c>
      <c r="B5018" s="663" t="s">
        <v>15461</v>
      </c>
      <c r="C5018" s="663" t="s">
        <v>125</v>
      </c>
      <c r="D5018" s="665" t="s">
        <v>14053</v>
      </c>
      <c r="E5018" s="663" t="s">
        <v>145</v>
      </c>
      <c r="F5018" s="401"/>
      <c r="G5018" s="401"/>
    </row>
    <row r="5019" spans="1:7" ht="15">
      <c r="A5019" s="664">
        <v>102329</v>
      </c>
      <c r="B5019" s="663" t="s">
        <v>15462</v>
      </c>
      <c r="C5019" s="663" t="s">
        <v>125</v>
      </c>
      <c r="D5019" s="665" t="s">
        <v>17624</v>
      </c>
      <c r="E5019" s="663" t="s">
        <v>145</v>
      </c>
      <c r="F5019" s="401"/>
      <c r="G5019" s="401"/>
    </row>
    <row r="5020" spans="1:7" ht="15">
      <c r="A5020" s="664">
        <v>94304</v>
      </c>
      <c r="B5020" s="663" t="s">
        <v>2388</v>
      </c>
      <c r="C5020" s="663" t="s">
        <v>125</v>
      </c>
      <c r="D5020" s="665" t="s">
        <v>20487</v>
      </c>
      <c r="E5020" s="663" t="s">
        <v>145</v>
      </c>
      <c r="F5020" s="401"/>
      <c r="G5020" s="401"/>
    </row>
    <row r="5021" spans="1:7" ht="15">
      <c r="A5021" s="664">
        <v>94305</v>
      </c>
      <c r="B5021" s="663" t="s">
        <v>2389</v>
      </c>
      <c r="C5021" s="663" t="s">
        <v>125</v>
      </c>
      <c r="D5021" s="665" t="s">
        <v>20115</v>
      </c>
      <c r="E5021" s="663" t="s">
        <v>145</v>
      </c>
      <c r="F5021" s="401"/>
      <c r="G5021" s="401"/>
    </row>
    <row r="5022" spans="1:7" ht="15">
      <c r="A5022" s="664">
        <v>94306</v>
      </c>
      <c r="B5022" s="663" t="s">
        <v>2390</v>
      </c>
      <c r="C5022" s="663" t="s">
        <v>125</v>
      </c>
      <c r="D5022" s="665" t="s">
        <v>21146</v>
      </c>
      <c r="E5022" s="663" t="s">
        <v>145</v>
      </c>
      <c r="F5022" s="401"/>
      <c r="G5022" s="401"/>
    </row>
    <row r="5023" spans="1:7" ht="15">
      <c r="A5023" s="664">
        <v>94307</v>
      </c>
      <c r="B5023" s="663" t="s">
        <v>2391</v>
      </c>
      <c r="C5023" s="663" t="s">
        <v>125</v>
      </c>
      <c r="D5023" s="665" t="s">
        <v>8907</v>
      </c>
      <c r="E5023" s="663" t="s">
        <v>145</v>
      </c>
      <c r="F5023" s="401"/>
      <c r="G5023" s="401"/>
    </row>
    <row r="5024" spans="1:7" ht="15">
      <c r="A5024" s="664">
        <v>94308</v>
      </c>
      <c r="B5024" s="663" t="s">
        <v>2392</v>
      </c>
      <c r="C5024" s="663" t="s">
        <v>125</v>
      </c>
      <c r="D5024" s="665" t="s">
        <v>12985</v>
      </c>
      <c r="E5024" s="663" t="s">
        <v>145</v>
      </c>
      <c r="F5024" s="401"/>
      <c r="G5024" s="401"/>
    </row>
    <row r="5025" spans="1:7" ht="15">
      <c r="A5025" s="664">
        <v>94309</v>
      </c>
      <c r="B5025" s="663" t="s">
        <v>2393</v>
      </c>
      <c r="C5025" s="663" t="s">
        <v>125</v>
      </c>
      <c r="D5025" s="665" t="s">
        <v>21147</v>
      </c>
      <c r="E5025" s="663" t="s">
        <v>145</v>
      </c>
      <c r="F5025" s="401"/>
      <c r="G5025" s="401"/>
    </row>
    <row r="5026" spans="1:7" ht="15">
      <c r="A5026" s="664">
        <v>94310</v>
      </c>
      <c r="B5026" s="663" t="s">
        <v>2394</v>
      </c>
      <c r="C5026" s="663" t="s">
        <v>125</v>
      </c>
      <c r="D5026" s="665" t="s">
        <v>20343</v>
      </c>
      <c r="E5026" s="663" t="s">
        <v>145</v>
      </c>
      <c r="F5026" s="401"/>
      <c r="G5026" s="401"/>
    </row>
    <row r="5027" spans="1:7" ht="15">
      <c r="A5027" s="664">
        <v>94315</v>
      </c>
      <c r="B5027" s="663" t="s">
        <v>2395</v>
      </c>
      <c r="C5027" s="663" t="s">
        <v>125</v>
      </c>
      <c r="D5027" s="665" t="s">
        <v>21148</v>
      </c>
      <c r="E5027" s="663" t="s">
        <v>145</v>
      </c>
      <c r="F5027" s="401"/>
      <c r="G5027" s="401"/>
    </row>
    <row r="5028" spans="1:7" ht="15">
      <c r="A5028" s="664">
        <v>94316</v>
      </c>
      <c r="B5028" s="663" t="s">
        <v>2396</v>
      </c>
      <c r="C5028" s="663" t="s">
        <v>125</v>
      </c>
      <c r="D5028" s="665" t="s">
        <v>13996</v>
      </c>
      <c r="E5028" s="663" t="s">
        <v>145</v>
      </c>
      <c r="F5028" s="401"/>
      <c r="G5028" s="401"/>
    </row>
    <row r="5029" spans="1:7" ht="15">
      <c r="A5029" s="664">
        <v>94317</v>
      </c>
      <c r="B5029" s="663" t="s">
        <v>2397</v>
      </c>
      <c r="C5029" s="663" t="s">
        <v>125</v>
      </c>
      <c r="D5029" s="665" t="s">
        <v>15082</v>
      </c>
      <c r="E5029" s="663" t="s">
        <v>145</v>
      </c>
      <c r="F5029" s="401"/>
      <c r="G5029" s="401"/>
    </row>
    <row r="5030" spans="1:7" ht="15">
      <c r="A5030" s="664">
        <v>94318</v>
      </c>
      <c r="B5030" s="663" t="s">
        <v>2398</v>
      </c>
      <c r="C5030" s="663" t="s">
        <v>125</v>
      </c>
      <c r="D5030" s="665" t="s">
        <v>15765</v>
      </c>
      <c r="E5030" s="663" t="s">
        <v>145</v>
      </c>
      <c r="F5030" s="401"/>
      <c r="G5030" s="401"/>
    </row>
    <row r="5031" spans="1:7" ht="15">
      <c r="A5031" s="664">
        <v>94319</v>
      </c>
      <c r="B5031" s="663" t="s">
        <v>2399</v>
      </c>
      <c r="C5031" s="663" t="s">
        <v>125</v>
      </c>
      <c r="D5031" s="665" t="s">
        <v>21149</v>
      </c>
      <c r="E5031" s="663" t="s">
        <v>145</v>
      </c>
      <c r="F5031" s="401"/>
      <c r="G5031" s="401"/>
    </row>
    <row r="5032" spans="1:7" ht="15">
      <c r="A5032" s="664">
        <v>94327</v>
      </c>
      <c r="B5032" s="663" t="s">
        <v>2400</v>
      </c>
      <c r="C5032" s="663" t="s">
        <v>125</v>
      </c>
      <c r="D5032" s="665" t="s">
        <v>21150</v>
      </c>
      <c r="E5032" s="663" t="s">
        <v>145</v>
      </c>
      <c r="F5032" s="401"/>
      <c r="G5032" s="401"/>
    </row>
    <row r="5033" spans="1:7" ht="15">
      <c r="A5033" s="664">
        <v>94328</v>
      </c>
      <c r="B5033" s="663" t="s">
        <v>2401</v>
      </c>
      <c r="C5033" s="663" t="s">
        <v>125</v>
      </c>
      <c r="D5033" s="665" t="s">
        <v>21151</v>
      </c>
      <c r="E5033" s="663" t="s">
        <v>145</v>
      </c>
      <c r="F5033" s="401"/>
      <c r="G5033" s="401"/>
    </row>
    <row r="5034" spans="1:7" ht="15">
      <c r="A5034" s="664">
        <v>94329</v>
      </c>
      <c r="B5034" s="663" t="s">
        <v>2402</v>
      </c>
      <c r="C5034" s="663" t="s">
        <v>125</v>
      </c>
      <c r="D5034" s="665" t="s">
        <v>21152</v>
      </c>
      <c r="E5034" s="663" t="s">
        <v>145</v>
      </c>
      <c r="F5034" s="401"/>
      <c r="G5034" s="401"/>
    </row>
    <row r="5035" spans="1:7" ht="15">
      <c r="A5035" s="664">
        <v>94330</v>
      </c>
      <c r="B5035" s="663" t="s">
        <v>2403</v>
      </c>
      <c r="C5035" s="663" t="s">
        <v>125</v>
      </c>
      <c r="D5035" s="665" t="s">
        <v>21153</v>
      </c>
      <c r="E5035" s="663" t="s">
        <v>145</v>
      </c>
      <c r="F5035" s="401"/>
      <c r="G5035" s="401"/>
    </row>
    <row r="5036" spans="1:7" ht="15">
      <c r="A5036" s="664">
        <v>94331</v>
      </c>
      <c r="B5036" s="663" t="s">
        <v>2404</v>
      </c>
      <c r="C5036" s="663" t="s">
        <v>125</v>
      </c>
      <c r="D5036" s="665" t="s">
        <v>21154</v>
      </c>
      <c r="E5036" s="663" t="s">
        <v>145</v>
      </c>
      <c r="F5036" s="401"/>
      <c r="G5036" s="401"/>
    </row>
    <row r="5037" spans="1:7" ht="15">
      <c r="A5037" s="664">
        <v>94332</v>
      </c>
      <c r="B5037" s="663" t="s">
        <v>2405</v>
      </c>
      <c r="C5037" s="663" t="s">
        <v>125</v>
      </c>
      <c r="D5037" s="665" t="s">
        <v>13351</v>
      </c>
      <c r="E5037" s="663" t="s">
        <v>145</v>
      </c>
      <c r="F5037" s="401"/>
      <c r="G5037" s="401"/>
    </row>
    <row r="5038" spans="1:7" ht="15">
      <c r="A5038" s="664">
        <v>94333</v>
      </c>
      <c r="B5038" s="663" t="s">
        <v>2406</v>
      </c>
      <c r="C5038" s="663" t="s">
        <v>125</v>
      </c>
      <c r="D5038" s="665" t="s">
        <v>21155</v>
      </c>
      <c r="E5038" s="663" t="s">
        <v>145</v>
      </c>
      <c r="F5038" s="401"/>
      <c r="G5038" s="401"/>
    </row>
    <row r="5039" spans="1:7" ht="15">
      <c r="A5039" s="664">
        <v>94338</v>
      </c>
      <c r="B5039" s="663" t="s">
        <v>2407</v>
      </c>
      <c r="C5039" s="663" t="s">
        <v>125</v>
      </c>
      <c r="D5039" s="665" t="s">
        <v>21156</v>
      </c>
      <c r="E5039" s="663" t="s">
        <v>145</v>
      </c>
      <c r="F5039" s="401"/>
      <c r="G5039" s="401"/>
    </row>
    <row r="5040" spans="1:7" ht="15">
      <c r="A5040" s="664">
        <v>94339</v>
      </c>
      <c r="B5040" s="663" t="s">
        <v>2408</v>
      </c>
      <c r="C5040" s="663" t="s">
        <v>125</v>
      </c>
      <c r="D5040" s="665" t="s">
        <v>21157</v>
      </c>
      <c r="E5040" s="663" t="s">
        <v>145</v>
      </c>
      <c r="F5040" s="401"/>
      <c r="G5040" s="401"/>
    </row>
    <row r="5041" spans="1:7" ht="15">
      <c r="A5041" s="664">
        <v>94340</v>
      </c>
      <c r="B5041" s="663" t="s">
        <v>2409</v>
      </c>
      <c r="C5041" s="663" t="s">
        <v>125</v>
      </c>
      <c r="D5041" s="665" t="s">
        <v>21158</v>
      </c>
      <c r="E5041" s="663" t="s">
        <v>145</v>
      </c>
      <c r="F5041" s="401"/>
      <c r="G5041" s="401"/>
    </row>
    <row r="5042" spans="1:7" ht="15">
      <c r="A5042" s="664">
        <v>94341</v>
      </c>
      <c r="B5042" s="663" t="s">
        <v>2410</v>
      </c>
      <c r="C5042" s="663" t="s">
        <v>125</v>
      </c>
      <c r="D5042" s="665" t="s">
        <v>21159</v>
      </c>
      <c r="E5042" s="663" t="s">
        <v>145</v>
      </c>
      <c r="F5042" s="401"/>
      <c r="G5042" s="401"/>
    </row>
    <row r="5043" spans="1:7" ht="15">
      <c r="A5043" s="664">
        <v>94342</v>
      </c>
      <c r="B5043" s="663" t="s">
        <v>2411</v>
      </c>
      <c r="C5043" s="663" t="s">
        <v>125</v>
      </c>
      <c r="D5043" s="665" t="s">
        <v>21160</v>
      </c>
      <c r="E5043" s="663" t="s">
        <v>145</v>
      </c>
      <c r="F5043" s="401"/>
      <c r="G5043" s="401"/>
    </row>
    <row r="5044" spans="1:7" ht="15">
      <c r="A5044" s="664">
        <v>96385</v>
      </c>
      <c r="B5044" s="663" t="s">
        <v>11741</v>
      </c>
      <c r="C5044" s="663" t="s">
        <v>125</v>
      </c>
      <c r="D5044" s="665" t="s">
        <v>8923</v>
      </c>
      <c r="E5044" s="663" t="s">
        <v>145</v>
      </c>
      <c r="F5044" s="401"/>
      <c r="G5044" s="401"/>
    </row>
    <row r="5045" spans="1:7" ht="15">
      <c r="A5045" s="664">
        <v>96386</v>
      </c>
      <c r="B5045" s="663" t="s">
        <v>11742</v>
      </c>
      <c r="C5045" s="663" t="s">
        <v>125</v>
      </c>
      <c r="D5045" s="665" t="s">
        <v>4522</v>
      </c>
      <c r="E5045" s="663" t="s">
        <v>145</v>
      </c>
      <c r="F5045" s="401"/>
      <c r="G5045" s="401"/>
    </row>
    <row r="5046" spans="1:7" ht="15">
      <c r="A5046" s="664">
        <v>93360</v>
      </c>
      <c r="B5046" s="663" t="s">
        <v>9491</v>
      </c>
      <c r="C5046" s="663" t="s">
        <v>125</v>
      </c>
      <c r="D5046" s="665" t="s">
        <v>19880</v>
      </c>
      <c r="E5046" s="663" t="s">
        <v>145</v>
      </c>
      <c r="F5046" s="401"/>
      <c r="G5046" s="401"/>
    </row>
    <row r="5047" spans="1:7" ht="15">
      <c r="A5047" s="664">
        <v>93361</v>
      </c>
      <c r="B5047" s="663" t="s">
        <v>9492</v>
      </c>
      <c r="C5047" s="663" t="s">
        <v>125</v>
      </c>
      <c r="D5047" s="665" t="s">
        <v>7908</v>
      </c>
      <c r="E5047" s="663" t="s">
        <v>145</v>
      </c>
      <c r="F5047" s="401"/>
      <c r="G5047" s="401"/>
    </row>
    <row r="5048" spans="1:7" ht="15">
      <c r="A5048" s="664">
        <v>93362</v>
      </c>
      <c r="B5048" s="663" t="s">
        <v>9493</v>
      </c>
      <c r="C5048" s="663" t="s">
        <v>125</v>
      </c>
      <c r="D5048" s="665" t="s">
        <v>12748</v>
      </c>
      <c r="E5048" s="663" t="s">
        <v>145</v>
      </c>
      <c r="F5048" s="401"/>
      <c r="G5048" s="401"/>
    </row>
    <row r="5049" spans="1:7" ht="15">
      <c r="A5049" s="664">
        <v>93363</v>
      </c>
      <c r="B5049" s="663" t="s">
        <v>9494</v>
      </c>
      <c r="C5049" s="663" t="s">
        <v>125</v>
      </c>
      <c r="D5049" s="665" t="s">
        <v>4306</v>
      </c>
      <c r="E5049" s="663" t="s">
        <v>145</v>
      </c>
      <c r="F5049" s="401"/>
      <c r="G5049" s="401"/>
    </row>
    <row r="5050" spans="1:7" ht="15">
      <c r="A5050" s="664">
        <v>93364</v>
      </c>
      <c r="B5050" s="663" t="s">
        <v>2412</v>
      </c>
      <c r="C5050" s="663" t="s">
        <v>125</v>
      </c>
      <c r="D5050" s="665" t="s">
        <v>4745</v>
      </c>
      <c r="E5050" s="663" t="s">
        <v>145</v>
      </c>
      <c r="F5050" s="401"/>
      <c r="G5050" s="401"/>
    </row>
    <row r="5051" spans="1:7" ht="15">
      <c r="A5051" s="664">
        <v>93365</v>
      </c>
      <c r="B5051" s="663" t="s">
        <v>9495</v>
      </c>
      <c r="C5051" s="663" t="s">
        <v>125</v>
      </c>
      <c r="D5051" s="665" t="s">
        <v>8927</v>
      </c>
      <c r="E5051" s="663" t="s">
        <v>145</v>
      </c>
      <c r="F5051" s="401"/>
      <c r="G5051" s="401"/>
    </row>
    <row r="5052" spans="1:7" ht="15">
      <c r="A5052" s="664">
        <v>93366</v>
      </c>
      <c r="B5052" s="663" t="s">
        <v>9496</v>
      </c>
      <c r="C5052" s="663" t="s">
        <v>125</v>
      </c>
      <c r="D5052" s="665" t="s">
        <v>13909</v>
      </c>
      <c r="E5052" s="663" t="s">
        <v>145</v>
      </c>
      <c r="F5052" s="401"/>
      <c r="G5052" s="401"/>
    </row>
    <row r="5053" spans="1:7" ht="15">
      <c r="A5053" s="664">
        <v>93367</v>
      </c>
      <c r="B5053" s="663" t="s">
        <v>9497</v>
      </c>
      <c r="C5053" s="663" t="s">
        <v>125</v>
      </c>
      <c r="D5053" s="665" t="s">
        <v>4852</v>
      </c>
      <c r="E5053" s="663" t="s">
        <v>145</v>
      </c>
      <c r="F5053" s="401"/>
      <c r="G5053" s="401"/>
    </row>
    <row r="5054" spans="1:7" ht="15">
      <c r="A5054" s="664">
        <v>93368</v>
      </c>
      <c r="B5054" s="663" t="s">
        <v>9498</v>
      </c>
      <c r="C5054" s="663" t="s">
        <v>125</v>
      </c>
      <c r="D5054" s="665" t="s">
        <v>4314</v>
      </c>
      <c r="E5054" s="663" t="s">
        <v>145</v>
      </c>
      <c r="F5054" s="401"/>
      <c r="G5054" s="401"/>
    </row>
    <row r="5055" spans="1:7" ht="15">
      <c r="A5055" s="664">
        <v>93369</v>
      </c>
      <c r="B5055" s="663" t="s">
        <v>2413</v>
      </c>
      <c r="C5055" s="663" t="s">
        <v>125</v>
      </c>
      <c r="D5055" s="665" t="s">
        <v>8856</v>
      </c>
      <c r="E5055" s="663" t="s">
        <v>145</v>
      </c>
      <c r="F5055" s="401"/>
      <c r="G5055" s="401"/>
    </row>
    <row r="5056" spans="1:7" ht="15">
      <c r="A5056" s="664">
        <v>93370</v>
      </c>
      <c r="B5056" s="663" t="s">
        <v>9499</v>
      </c>
      <c r="C5056" s="663" t="s">
        <v>125</v>
      </c>
      <c r="D5056" s="665" t="s">
        <v>12975</v>
      </c>
      <c r="E5056" s="663" t="s">
        <v>145</v>
      </c>
      <c r="F5056" s="401"/>
      <c r="G5056" s="401"/>
    </row>
    <row r="5057" spans="1:7" ht="15">
      <c r="A5057" s="664">
        <v>93371</v>
      </c>
      <c r="B5057" s="663" t="s">
        <v>2414</v>
      </c>
      <c r="C5057" s="663" t="s">
        <v>125</v>
      </c>
      <c r="D5057" s="665" t="s">
        <v>21161</v>
      </c>
      <c r="E5057" s="663" t="s">
        <v>145</v>
      </c>
      <c r="F5057" s="401"/>
      <c r="G5057" s="401"/>
    </row>
    <row r="5058" spans="1:7" ht="15">
      <c r="A5058" s="664">
        <v>93372</v>
      </c>
      <c r="B5058" s="663" t="s">
        <v>9500</v>
      </c>
      <c r="C5058" s="663" t="s">
        <v>125</v>
      </c>
      <c r="D5058" s="665" t="s">
        <v>5332</v>
      </c>
      <c r="E5058" s="663" t="s">
        <v>145</v>
      </c>
      <c r="F5058" s="401"/>
      <c r="G5058" s="401"/>
    </row>
    <row r="5059" spans="1:7" ht="15">
      <c r="A5059" s="664">
        <v>93373</v>
      </c>
      <c r="B5059" s="663" t="s">
        <v>2415</v>
      </c>
      <c r="C5059" s="663" t="s">
        <v>125</v>
      </c>
      <c r="D5059" s="665" t="s">
        <v>21162</v>
      </c>
      <c r="E5059" s="663" t="s">
        <v>145</v>
      </c>
      <c r="F5059" s="401"/>
      <c r="G5059" s="401"/>
    </row>
    <row r="5060" spans="1:7" ht="15">
      <c r="A5060" s="664">
        <v>93374</v>
      </c>
      <c r="B5060" s="663" t="s">
        <v>2416</v>
      </c>
      <c r="C5060" s="663" t="s">
        <v>125</v>
      </c>
      <c r="D5060" s="665" t="s">
        <v>12372</v>
      </c>
      <c r="E5060" s="663" t="s">
        <v>145</v>
      </c>
      <c r="F5060" s="401"/>
      <c r="G5060" s="401"/>
    </row>
    <row r="5061" spans="1:7" ht="15">
      <c r="A5061" s="664">
        <v>93375</v>
      </c>
      <c r="B5061" s="663" t="s">
        <v>9501</v>
      </c>
      <c r="C5061" s="663" t="s">
        <v>125</v>
      </c>
      <c r="D5061" s="665" t="s">
        <v>13296</v>
      </c>
      <c r="E5061" s="663" t="s">
        <v>145</v>
      </c>
      <c r="F5061" s="401"/>
      <c r="G5061" s="401"/>
    </row>
    <row r="5062" spans="1:7" ht="15">
      <c r="A5062" s="664">
        <v>93376</v>
      </c>
      <c r="B5062" s="663" t="s">
        <v>9502</v>
      </c>
      <c r="C5062" s="663" t="s">
        <v>125</v>
      </c>
      <c r="D5062" s="665" t="s">
        <v>14135</v>
      </c>
      <c r="E5062" s="663" t="s">
        <v>145</v>
      </c>
      <c r="F5062" s="401"/>
      <c r="G5062" s="401"/>
    </row>
    <row r="5063" spans="1:7" ht="15">
      <c r="A5063" s="664">
        <v>93377</v>
      </c>
      <c r="B5063" s="663" t="s">
        <v>2417</v>
      </c>
      <c r="C5063" s="663" t="s">
        <v>125</v>
      </c>
      <c r="D5063" s="665" t="s">
        <v>6199</v>
      </c>
      <c r="E5063" s="663" t="s">
        <v>145</v>
      </c>
      <c r="F5063" s="401"/>
      <c r="G5063" s="401"/>
    </row>
    <row r="5064" spans="1:7" ht="15">
      <c r="A5064" s="664">
        <v>93378</v>
      </c>
      <c r="B5064" s="663" t="s">
        <v>9503</v>
      </c>
      <c r="C5064" s="663" t="s">
        <v>125</v>
      </c>
      <c r="D5064" s="665" t="s">
        <v>8961</v>
      </c>
      <c r="E5064" s="663" t="s">
        <v>145</v>
      </c>
      <c r="F5064" s="401"/>
      <c r="G5064" s="401"/>
    </row>
    <row r="5065" spans="1:7" ht="15">
      <c r="A5065" s="664">
        <v>93379</v>
      </c>
      <c r="B5065" s="663" t="s">
        <v>9504</v>
      </c>
      <c r="C5065" s="663" t="s">
        <v>125</v>
      </c>
      <c r="D5065" s="665" t="s">
        <v>15133</v>
      </c>
      <c r="E5065" s="663" t="s">
        <v>145</v>
      </c>
      <c r="F5065" s="401"/>
      <c r="G5065" s="401"/>
    </row>
    <row r="5066" spans="1:7" ht="15">
      <c r="A5066" s="664">
        <v>93380</v>
      </c>
      <c r="B5066" s="663" t="s">
        <v>9505</v>
      </c>
      <c r="C5066" s="663" t="s">
        <v>125</v>
      </c>
      <c r="D5066" s="665" t="s">
        <v>12996</v>
      </c>
      <c r="E5066" s="663" t="s">
        <v>145</v>
      </c>
      <c r="F5066" s="401"/>
      <c r="G5066" s="401"/>
    </row>
    <row r="5067" spans="1:7" ht="15">
      <c r="A5067" s="664">
        <v>93381</v>
      </c>
      <c r="B5067" s="663" t="s">
        <v>2418</v>
      </c>
      <c r="C5067" s="663" t="s">
        <v>125</v>
      </c>
      <c r="D5067" s="665" t="s">
        <v>13909</v>
      </c>
      <c r="E5067" s="663" t="s">
        <v>145</v>
      </c>
      <c r="F5067" s="401"/>
      <c r="G5067" s="401"/>
    </row>
    <row r="5068" spans="1:7" ht="15">
      <c r="A5068" s="664">
        <v>93382</v>
      </c>
      <c r="B5068" s="663" t="s">
        <v>2419</v>
      </c>
      <c r="C5068" s="663" t="s">
        <v>125</v>
      </c>
      <c r="D5068" s="665" t="s">
        <v>15830</v>
      </c>
      <c r="E5068" s="663" t="s">
        <v>145</v>
      </c>
      <c r="F5068" s="401"/>
      <c r="G5068" s="401"/>
    </row>
    <row r="5069" spans="1:7" ht="15">
      <c r="A5069" s="664">
        <v>96995</v>
      </c>
      <c r="B5069" s="663" t="s">
        <v>3539</v>
      </c>
      <c r="C5069" s="663" t="s">
        <v>125</v>
      </c>
      <c r="D5069" s="665" t="s">
        <v>21163</v>
      </c>
      <c r="E5069" s="663" t="s">
        <v>145</v>
      </c>
      <c r="F5069" s="401"/>
      <c r="G5069" s="401"/>
    </row>
    <row r="5070" spans="1:7" ht="15">
      <c r="A5070" s="664">
        <v>97916</v>
      </c>
      <c r="B5070" s="663" t="s">
        <v>11743</v>
      </c>
      <c r="C5070" s="663" t="s">
        <v>2420</v>
      </c>
      <c r="D5070" s="665" t="s">
        <v>16845</v>
      </c>
      <c r="E5070" s="663" t="s">
        <v>145</v>
      </c>
      <c r="F5070" s="401"/>
      <c r="G5070" s="401"/>
    </row>
    <row r="5071" spans="1:7" ht="15">
      <c r="A5071" s="664">
        <v>97917</v>
      </c>
      <c r="B5071" s="663" t="s">
        <v>11744</v>
      </c>
      <c r="C5071" s="663" t="s">
        <v>2420</v>
      </c>
      <c r="D5071" s="665" t="s">
        <v>5310</v>
      </c>
      <c r="E5071" s="663" t="s">
        <v>145</v>
      </c>
      <c r="F5071" s="401"/>
      <c r="G5071" s="401"/>
    </row>
    <row r="5072" spans="1:7" ht="15">
      <c r="A5072" s="664">
        <v>97918</v>
      </c>
      <c r="B5072" s="663" t="s">
        <v>11745</v>
      </c>
      <c r="C5072" s="663" t="s">
        <v>2420</v>
      </c>
      <c r="D5072" s="665" t="s">
        <v>7810</v>
      </c>
      <c r="E5072" s="663" t="s">
        <v>145</v>
      </c>
      <c r="F5072" s="401"/>
      <c r="G5072" s="401"/>
    </row>
    <row r="5073" spans="1:7" ht="15">
      <c r="A5073" s="664">
        <v>97919</v>
      </c>
      <c r="B5073" s="663" t="s">
        <v>11746</v>
      </c>
      <c r="C5073" s="663" t="s">
        <v>2420</v>
      </c>
      <c r="D5073" s="665" t="s">
        <v>5973</v>
      </c>
      <c r="E5073" s="663" t="s">
        <v>145</v>
      </c>
      <c r="F5073" s="401"/>
      <c r="G5073" s="401"/>
    </row>
    <row r="5074" spans="1:7" ht="15">
      <c r="A5074" s="664">
        <v>101616</v>
      </c>
      <c r="B5074" s="663" t="s">
        <v>11747</v>
      </c>
      <c r="C5074" s="663" t="s">
        <v>112</v>
      </c>
      <c r="D5074" s="665" t="s">
        <v>3761</v>
      </c>
      <c r="E5074" s="663" t="s">
        <v>145</v>
      </c>
      <c r="F5074" s="401"/>
      <c r="G5074" s="401"/>
    </row>
    <row r="5075" spans="1:7" ht="15">
      <c r="A5075" s="664">
        <v>101617</v>
      </c>
      <c r="B5075" s="663" t="s">
        <v>11748</v>
      </c>
      <c r="C5075" s="663" t="s">
        <v>112</v>
      </c>
      <c r="D5075" s="665" t="s">
        <v>14117</v>
      </c>
      <c r="E5075" s="663" t="s">
        <v>145</v>
      </c>
      <c r="F5075" s="401"/>
      <c r="G5075" s="401"/>
    </row>
    <row r="5076" spans="1:7" ht="15">
      <c r="A5076" s="664">
        <v>101618</v>
      </c>
      <c r="B5076" s="663" t="s">
        <v>11749</v>
      </c>
      <c r="C5076" s="663" t="s">
        <v>125</v>
      </c>
      <c r="D5076" s="665" t="s">
        <v>21164</v>
      </c>
      <c r="E5076" s="663" t="s">
        <v>145</v>
      </c>
      <c r="F5076" s="401"/>
      <c r="G5076" s="401"/>
    </row>
    <row r="5077" spans="1:7" ht="15">
      <c r="A5077" s="664">
        <v>101619</v>
      </c>
      <c r="B5077" s="663" t="s">
        <v>11750</v>
      </c>
      <c r="C5077" s="663" t="s">
        <v>125</v>
      </c>
      <c r="D5077" s="665" t="s">
        <v>21165</v>
      </c>
      <c r="E5077" s="663" t="s">
        <v>145</v>
      </c>
      <c r="F5077" s="401"/>
      <c r="G5077" s="401"/>
    </row>
    <row r="5078" spans="1:7" ht="15">
      <c r="A5078" s="664">
        <v>101620</v>
      </c>
      <c r="B5078" s="663" t="s">
        <v>11751</v>
      </c>
      <c r="C5078" s="663" t="s">
        <v>125</v>
      </c>
      <c r="D5078" s="665" t="s">
        <v>21166</v>
      </c>
      <c r="E5078" s="663" t="s">
        <v>145</v>
      </c>
      <c r="F5078" s="401"/>
      <c r="G5078" s="401"/>
    </row>
    <row r="5079" spans="1:7" ht="15">
      <c r="A5079" s="664">
        <v>101621</v>
      </c>
      <c r="B5079" s="663" t="s">
        <v>11752</v>
      </c>
      <c r="C5079" s="663" t="s">
        <v>125</v>
      </c>
      <c r="D5079" s="665" t="s">
        <v>21167</v>
      </c>
      <c r="E5079" s="663" t="s">
        <v>145</v>
      </c>
      <c r="F5079" s="401"/>
      <c r="G5079" s="401"/>
    </row>
    <row r="5080" spans="1:7" ht="15">
      <c r="A5080" s="664">
        <v>101622</v>
      </c>
      <c r="B5080" s="663" t="s">
        <v>11753</v>
      </c>
      <c r="C5080" s="663" t="s">
        <v>125</v>
      </c>
      <c r="D5080" s="665" t="s">
        <v>21168</v>
      </c>
      <c r="E5080" s="663" t="s">
        <v>145</v>
      </c>
      <c r="F5080" s="401"/>
      <c r="G5080" s="401"/>
    </row>
    <row r="5081" spans="1:7" ht="15">
      <c r="A5081" s="664">
        <v>101623</v>
      </c>
      <c r="B5081" s="663" t="s">
        <v>11754</v>
      </c>
      <c r="C5081" s="663" t="s">
        <v>125</v>
      </c>
      <c r="D5081" s="665" t="s">
        <v>21169</v>
      </c>
      <c r="E5081" s="663" t="s">
        <v>145</v>
      </c>
      <c r="F5081" s="401"/>
      <c r="G5081" s="401"/>
    </row>
    <row r="5082" spans="1:7" ht="15">
      <c r="A5082" s="664">
        <v>101624</v>
      </c>
      <c r="B5082" s="663" t="s">
        <v>11755</v>
      </c>
      <c r="C5082" s="663" t="s">
        <v>125</v>
      </c>
      <c r="D5082" s="665" t="s">
        <v>21170</v>
      </c>
      <c r="E5082" s="663" t="s">
        <v>145</v>
      </c>
      <c r="F5082" s="401"/>
      <c r="G5082" s="401"/>
    </row>
    <row r="5083" spans="1:7" ht="15">
      <c r="A5083" s="664">
        <v>101625</v>
      </c>
      <c r="B5083" s="663" t="s">
        <v>11756</v>
      </c>
      <c r="C5083" s="663" t="s">
        <v>125</v>
      </c>
      <c r="D5083" s="665" t="s">
        <v>15064</v>
      </c>
      <c r="E5083" s="663" t="s">
        <v>145</v>
      </c>
      <c r="F5083" s="401"/>
      <c r="G5083" s="401"/>
    </row>
    <row r="5084" spans="1:7" ht="15">
      <c r="A5084" s="664">
        <v>95606</v>
      </c>
      <c r="B5084" s="663" t="s">
        <v>2423</v>
      </c>
      <c r="C5084" s="663" t="s">
        <v>125</v>
      </c>
      <c r="D5084" s="665" t="s">
        <v>4167</v>
      </c>
      <c r="E5084" s="663" t="s">
        <v>145</v>
      </c>
      <c r="F5084" s="401"/>
      <c r="G5084" s="401"/>
    </row>
    <row r="5085" spans="1:7" ht="15">
      <c r="A5085" s="664">
        <v>87471</v>
      </c>
      <c r="B5085" s="663" t="s">
        <v>2424</v>
      </c>
      <c r="C5085" s="663" t="s">
        <v>112</v>
      </c>
      <c r="D5085" s="665" t="s">
        <v>19974</v>
      </c>
      <c r="E5085" s="663" t="s">
        <v>145</v>
      </c>
      <c r="F5085" s="401"/>
      <c r="G5085" s="401"/>
    </row>
    <row r="5086" spans="1:7" ht="15">
      <c r="A5086" s="664">
        <v>87472</v>
      </c>
      <c r="B5086" s="663" t="s">
        <v>2425</v>
      </c>
      <c r="C5086" s="663" t="s">
        <v>112</v>
      </c>
      <c r="D5086" s="665" t="s">
        <v>17207</v>
      </c>
      <c r="E5086" s="663" t="s">
        <v>145</v>
      </c>
      <c r="F5086" s="401"/>
      <c r="G5086" s="401"/>
    </row>
    <row r="5087" spans="1:7" ht="15">
      <c r="A5087" s="664">
        <v>87473</v>
      </c>
      <c r="B5087" s="663" t="s">
        <v>2426</v>
      </c>
      <c r="C5087" s="663" t="s">
        <v>112</v>
      </c>
      <c r="D5087" s="665" t="s">
        <v>21171</v>
      </c>
      <c r="E5087" s="663" t="s">
        <v>145</v>
      </c>
      <c r="F5087" s="401"/>
      <c r="G5087" s="401"/>
    </row>
    <row r="5088" spans="1:7" ht="15">
      <c r="A5088" s="664">
        <v>87474</v>
      </c>
      <c r="B5088" s="663" t="s">
        <v>2427</v>
      </c>
      <c r="C5088" s="663" t="s">
        <v>112</v>
      </c>
      <c r="D5088" s="665" t="s">
        <v>21172</v>
      </c>
      <c r="E5088" s="663" t="s">
        <v>145</v>
      </c>
      <c r="F5088" s="401"/>
      <c r="G5088" s="401"/>
    </row>
    <row r="5089" spans="1:7" ht="15">
      <c r="A5089" s="664">
        <v>87475</v>
      </c>
      <c r="B5089" s="663" t="s">
        <v>2428</v>
      </c>
      <c r="C5089" s="663" t="s">
        <v>112</v>
      </c>
      <c r="D5089" s="665" t="s">
        <v>20724</v>
      </c>
      <c r="E5089" s="663" t="s">
        <v>145</v>
      </c>
      <c r="F5089" s="401"/>
      <c r="G5089" s="401"/>
    </row>
    <row r="5090" spans="1:7" ht="15">
      <c r="A5090" s="664">
        <v>87476</v>
      </c>
      <c r="B5090" s="663" t="s">
        <v>2429</v>
      </c>
      <c r="C5090" s="663" t="s">
        <v>112</v>
      </c>
      <c r="D5090" s="665" t="s">
        <v>21173</v>
      </c>
      <c r="E5090" s="663" t="s">
        <v>145</v>
      </c>
      <c r="F5090" s="401"/>
      <c r="G5090" s="401"/>
    </row>
    <row r="5091" spans="1:7" ht="15">
      <c r="A5091" s="664">
        <v>87477</v>
      </c>
      <c r="B5091" s="663" t="s">
        <v>2430</v>
      </c>
      <c r="C5091" s="663" t="s">
        <v>112</v>
      </c>
      <c r="D5091" s="665" t="s">
        <v>20421</v>
      </c>
      <c r="E5091" s="663" t="s">
        <v>145</v>
      </c>
      <c r="F5091" s="401"/>
      <c r="G5091" s="401"/>
    </row>
    <row r="5092" spans="1:7" ht="15">
      <c r="A5092" s="664">
        <v>87478</v>
      </c>
      <c r="B5092" s="663" t="s">
        <v>2431</v>
      </c>
      <c r="C5092" s="663" t="s">
        <v>112</v>
      </c>
      <c r="D5092" s="665" t="s">
        <v>8997</v>
      </c>
      <c r="E5092" s="663" t="s">
        <v>145</v>
      </c>
      <c r="F5092" s="401"/>
      <c r="G5092" s="401"/>
    </row>
    <row r="5093" spans="1:7" ht="15">
      <c r="A5093" s="664">
        <v>87479</v>
      </c>
      <c r="B5093" s="663" t="s">
        <v>2432</v>
      </c>
      <c r="C5093" s="663" t="s">
        <v>112</v>
      </c>
      <c r="D5093" s="665" t="s">
        <v>21174</v>
      </c>
      <c r="E5093" s="663" t="s">
        <v>145</v>
      </c>
      <c r="F5093" s="401"/>
      <c r="G5093" s="401"/>
    </row>
    <row r="5094" spans="1:7" ht="15">
      <c r="A5094" s="664">
        <v>87480</v>
      </c>
      <c r="B5094" s="663" t="s">
        <v>2433</v>
      </c>
      <c r="C5094" s="663" t="s">
        <v>112</v>
      </c>
      <c r="D5094" s="665" t="s">
        <v>21175</v>
      </c>
      <c r="E5094" s="663" t="s">
        <v>145</v>
      </c>
      <c r="F5094" s="401"/>
      <c r="G5094" s="401"/>
    </row>
    <row r="5095" spans="1:7" ht="15">
      <c r="A5095" s="664">
        <v>87481</v>
      </c>
      <c r="B5095" s="663" t="s">
        <v>2434</v>
      </c>
      <c r="C5095" s="663" t="s">
        <v>112</v>
      </c>
      <c r="D5095" s="665" t="s">
        <v>21176</v>
      </c>
      <c r="E5095" s="663" t="s">
        <v>145</v>
      </c>
      <c r="F5095" s="401"/>
      <c r="G5095" s="401"/>
    </row>
    <row r="5096" spans="1:7" ht="15">
      <c r="A5096" s="664">
        <v>87482</v>
      </c>
      <c r="B5096" s="663" t="s">
        <v>2435</v>
      </c>
      <c r="C5096" s="663" t="s">
        <v>112</v>
      </c>
      <c r="D5096" s="665" t="s">
        <v>15795</v>
      </c>
      <c r="E5096" s="663" t="s">
        <v>145</v>
      </c>
      <c r="F5096" s="401"/>
      <c r="G5096" s="401"/>
    </row>
    <row r="5097" spans="1:7" ht="15">
      <c r="A5097" s="664">
        <v>87483</v>
      </c>
      <c r="B5097" s="663" t="s">
        <v>2436</v>
      </c>
      <c r="C5097" s="663" t="s">
        <v>112</v>
      </c>
      <c r="D5097" s="665" t="s">
        <v>21177</v>
      </c>
      <c r="E5097" s="663" t="s">
        <v>145</v>
      </c>
      <c r="F5097" s="401"/>
      <c r="G5097" s="401"/>
    </row>
    <row r="5098" spans="1:7" ht="15">
      <c r="A5098" s="664">
        <v>87484</v>
      </c>
      <c r="B5098" s="663" t="s">
        <v>2437</v>
      </c>
      <c r="C5098" s="663" t="s">
        <v>112</v>
      </c>
      <c r="D5098" s="665" t="s">
        <v>21178</v>
      </c>
      <c r="E5098" s="663" t="s">
        <v>145</v>
      </c>
      <c r="F5098" s="401"/>
      <c r="G5098" s="401"/>
    </row>
    <row r="5099" spans="1:7" ht="15">
      <c r="A5099" s="664">
        <v>87485</v>
      </c>
      <c r="B5099" s="663" t="s">
        <v>2438</v>
      </c>
      <c r="C5099" s="663" t="s">
        <v>112</v>
      </c>
      <c r="D5099" s="665" t="s">
        <v>21179</v>
      </c>
      <c r="E5099" s="663" t="s">
        <v>145</v>
      </c>
      <c r="F5099" s="401"/>
      <c r="G5099" s="401"/>
    </row>
    <row r="5100" spans="1:7" ht="15">
      <c r="A5100" s="664">
        <v>87487</v>
      </c>
      <c r="B5100" s="663" t="s">
        <v>2439</v>
      </c>
      <c r="C5100" s="663" t="s">
        <v>112</v>
      </c>
      <c r="D5100" s="665" t="s">
        <v>14954</v>
      </c>
      <c r="E5100" s="663" t="s">
        <v>145</v>
      </c>
      <c r="F5100" s="401"/>
      <c r="G5100" s="401"/>
    </row>
    <row r="5101" spans="1:7" ht="15">
      <c r="A5101" s="664">
        <v>87488</v>
      </c>
      <c r="B5101" s="663" t="s">
        <v>2440</v>
      </c>
      <c r="C5101" s="663" t="s">
        <v>112</v>
      </c>
      <c r="D5101" s="665" t="s">
        <v>21180</v>
      </c>
      <c r="E5101" s="663" t="s">
        <v>145</v>
      </c>
      <c r="F5101" s="401"/>
      <c r="G5101" s="401"/>
    </row>
    <row r="5102" spans="1:7" ht="15">
      <c r="A5102" s="664">
        <v>87489</v>
      </c>
      <c r="B5102" s="663" t="s">
        <v>2441</v>
      </c>
      <c r="C5102" s="663" t="s">
        <v>112</v>
      </c>
      <c r="D5102" s="665" t="s">
        <v>14830</v>
      </c>
      <c r="E5102" s="663" t="s">
        <v>145</v>
      </c>
      <c r="F5102" s="401"/>
      <c r="G5102" s="401"/>
    </row>
    <row r="5103" spans="1:7" ht="15">
      <c r="A5103" s="664">
        <v>87490</v>
      </c>
      <c r="B5103" s="663" t="s">
        <v>2442</v>
      </c>
      <c r="C5103" s="663" t="s">
        <v>112</v>
      </c>
      <c r="D5103" s="665" t="s">
        <v>21181</v>
      </c>
      <c r="E5103" s="663" t="s">
        <v>145</v>
      </c>
      <c r="F5103" s="401"/>
      <c r="G5103" s="401"/>
    </row>
    <row r="5104" spans="1:7" ht="15">
      <c r="A5104" s="664">
        <v>87491</v>
      </c>
      <c r="B5104" s="663" t="s">
        <v>2443</v>
      </c>
      <c r="C5104" s="663" t="s">
        <v>112</v>
      </c>
      <c r="D5104" s="665" t="s">
        <v>21182</v>
      </c>
      <c r="E5104" s="663" t="s">
        <v>145</v>
      </c>
      <c r="F5104" s="401"/>
      <c r="G5104" s="401"/>
    </row>
    <row r="5105" spans="1:7" ht="15">
      <c r="A5105" s="664">
        <v>87492</v>
      </c>
      <c r="B5105" s="663" t="s">
        <v>2444</v>
      </c>
      <c r="C5105" s="663" t="s">
        <v>112</v>
      </c>
      <c r="D5105" s="665" t="s">
        <v>15486</v>
      </c>
      <c r="E5105" s="663" t="s">
        <v>145</v>
      </c>
      <c r="F5105" s="401"/>
      <c r="G5105" s="401"/>
    </row>
    <row r="5106" spans="1:7" ht="15">
      <c r="A5106" s="664">
        <v>87493</v>
      </c>
      <c r="B5106" s="663" t="s">
        <v>2445</v>
      </c>
      <c r="C5106" s="663" t="s">
        <v>112</v>
      </c>
      <c r="D5106" s="665" t="s">
        <v>21183</v>
      </c>
      <c r="E5106" s="663" t="s">
        <v>145</v>
      </c>
      <c r="F5106" s="401"/>
      <c r="G5106" s="401"/>
    </row>
    <row r="5107" spans="1:7" ht="15">
      <c r="A5107" s="664">
        <v>87494</v>
      </c>
      <c r="B5107" s="663" t="s">
        <v>2446</v>
      </c>
      <c r="C5107" s="663" t="s">
        <v>112</v>
      </c>
      <c r="D5107" s="665" t="s">
        <v>21184</v>
      </c>
      <c r="E5107" s="663" t="s">
        <v>145</v>
      </c>
      <c r="F5107" s="401"/>
      <c r="G5107" s="401"/>
    </row>
    <row r="5108" spans="1:7" ht="15">
      <c r="A5108" s="664">
        <v>87495</v>
      </c>
      <c r="B5108" s="663" t="s">
        <v>2447</v>
      </c>
      <c r="C5108" s="663" t="s">
        <v>112</v>
      </c>
      <c r="D5108" s="665" t="s">
        <v>15745</v>
      </c>
      <c r="E5108" s="663" t="s">
        <v>145</v>
      </c>
      <c r="F5108" s="401"/>
      <c r="G5108" s="401"/>
    </row>
    <row r="5109" spans="1:7" ht="15">
      <c r="A5109" s="664">
        <v>87496</v>
      </c>
      <c r="B5109" s="663" t="s">
        <v>2448</v>
      </c>
      <c r="C5109" s="663" t="s">
        <v>112</v>
      </c>
      <c r="D5109" s="665" t="s">
        <v>15141</v>
      </c>
      <c r="E5109" s="663" t="s">
        <v>145</v>
      </c>
      <c r="F5109" s="401"/>
      <c r="G5109" s="401"/>
    </row>
    <row r="5110" spans="1:7" ht="15">
      <c r="A5110" s="664">
        <v>87497</v>
      </c>
      <c r="B5110" s="663" t="s">
        <v>2449</v>
      </c>
      <c r="C5110" s="663" t="s">
        <v>112</v>
      </c>
      <c r="D5110" s="665" t="s">
        <v>21185</v>
      </c>
      <c r="E5110" s="663" t="s">
        <v>145</v>
      </c>
      <c r="F5110" s="401"/>
      <c r="G5110" s="401"/>
    </row>
    <row r="5111" spans="1:7" ht="15">
      <c r="A5111" s="664">
        <v>87498</v>
      </c>
      <c r="B5111" s="663" t="s">
        <v>2450</v>
      </c>
      <c r="C5111" s="663" t="s">
        <v>112</v>
      </c>
      <c r="D5111" s="665" t="s">
        <v>21186</v>
      </c>
      <c r="E5111" s="663" t="s">
        <v>145</v>
      </c>
      <c r="F5111" s="401"/>
      <c r="G5111" s="401"/>
    </row>
    <row r="5112" spans="1:7" ht="15">
      <c r="A5112" s="664">
        <v>87499</v>
      </c>
      <c r="B5112" s="663" t="s">
        <v>2451</v>
      </c>
      <c r="C5112" s="663" t="s">
        <v>112</v>
      </c>
      <c r="D5112" s="665" t="s">
        <v>21187</v>
      </c>
      <c r="E5112" s="663" t="s">
        <v>145</v>
      </c>
      <c r="F5112" s="401"/>
      <c r="G5112" s="401"/>
    </row>
    <row r="5113" spans="1:7" ht="15">
      <c r="A5113" s="664">
        <v>87500</v>
      </c>
      <c r="B5113" s="663" t="s">
        <v>2452</v>
      </c>
      <c r="C5113" s="663" t="s">
        <v>112</v>
      </c>
      <c r="D5113" s="665" t="s">
        <v>21188</v>
      </c>
      <c r="E5113" s="663" t="s">
        <v>145</v>
      </c>
      <c r="F5113" s="401"/>
      <c r="G5113" s="401"/>
    </row>
    <row r="5114" spans="1:7" ht="15">
      <c r="A5114" s="664">
        <v>87501</v>
      </c>
      <c r="B5114" s="663" t="s">
        <v>2453</v>
      </c>
      <c r="C5114" s="663" t="s">
        <v>112</v>
      </c>
      <c r="D5114" s="665" t="s">
        <v>21189</v>
      </c>
      <c r="E5114" s="663" t="s">
        <v>145</v>
      </c>
      <c r="F5114" s="401"/>
      <c r="G5114" s="401"/>
    </row>
    <row r="5115" spans="1:7" ht="15">
      <c r="A5115" s="664">
        <v>87502</v>
      </c>
      <c r="B5115" s="663" t="s">
        <v>2454</v>
      </c>
      <c r="C5115" s="663" t="s">
        <v>112</v>
      </c>
      <c r="D5115" s="665" t="s">
        <v>21190</v>
      </c>
      <c r="E5115" s="663" t="s">
        <v>145</v>
      </c>
      <c r="F5115" s="401"/>
      <c r="G5115" s="401"/>
    </row>
    <row r="5116" spans="1:7" ht="15">
      <c r="A5116" s="664">
        <v>87503</v>
      </c>
      <c r="B5116" s="663" t="s">
        <v>2455</v>
      </c>
      <c r="C5116" s="663" t="s">
        <v>112</v>
      </c>
      <c r="D5116" s="665" t="s">
        <v>21191</v>
      </c>
      <c r="E5116" s="663" t="s">
        <v>145</v>
      </c>
      <c r="F5116" s="401"/>
      <c r="G5116" s="401"/>
    </row>
    <row r="5117" spans="1:7" ht="15">
      <c r="A5117" s="664">
        <v>87504</v>
      </c>
      <c r="B5117" s="663" t="s">
        <v>2456</v>
      </c>
      <c r="C5117" s="663" t="s">
        <v>112</v>
      </c>
      <c r="D5117" s="665" t="s">
        <v>21192</v>
      </c>
      <c r="E5117" s="663" t="s">
        <v>145</v>
      </c>
      <c r="F5117" s="401"/>
      <c r="G5117" s="401"/>
    </row>
    <row r="5118" spans="1:7" ht="15">
      <c r="A5118" s="664">
        <v>87505</v>
      </c>
      <c r="B5118" s="663" t="s">
        <v>2457</v>
      </c>
      <c r="C5118" s="663" t="s">
        <v>112</v>
      </c>
      <c r="D5118" s="665" t="s">
        <v>17611</v>
      </c>
      <c r="E5118" s="663" t="s">
        <v>145</v>
      </c>
      <c r="F5118" s="401"/>
      <c r="G5118" s="401"/>
    </row>
    <row r="5119" spans="1:7" ht="15">
      <c r="A5119" s="664">
        <v>87506</v>
      </c>
      <c r="B5119" s="663" t="s">
        <v>2458</v>
      </c>
      <c r="C5119" s="663" t="s">
        <v>112</v>
      </c>
      <c r="D5119" s="665" t="s">
        <v>21193</v>
      </c>
      <c r="E5119" s="663" t="s">
        <v>145</v>
      </c>
      <c r="F5119" s="401"/>
      <c r="G5119" s="401"/>
    </row>
    <row r="5120" spans="1:7" ht="15">
      <c r="A5120" s="664">
        <v>87507</v>
      </c>
      <c r="B5120" s="663" t="s">
        <v>2459</v>
      </c>
      <c r="C5120" s="663" t="s">
        <v>112</v>
      </c>
      <c r="D5120" s="665" t="s">
        <v>19841</v>
      </c>
      <c r="E5120" s="663" t="s">
        <v>145</v>
      </c>
      <c r="F5120" s="401"/>
      <c r="G5120" s="401"/>
    </row>
    <row r="5121" spans="1:7" ht="15">
      <c r="A5121" s="664">
        <v>87508</v>
      </c>
      <c r="B5121" s="663" t="s">
        <v>2460</v>
      </c>
      <c r="C5121" s="663" t="s">
        <v>112</v>
      </c>
      <c r="D5121" s="665" t="s">
        <v>21194</v>
      </c>
      <c r="E5121" s="663" t="s">
        <v>145</v>
      </c>
      <c r="F5121" s="401"/>
      <c r="G5121" s="401"/>
    </row>
    <row r="5122" spans="1:7" ht="15">
      <c r="A5122" s="664">
        <v>87509</v>
      </c>
      <c r="B5122" s="663" t="s">
        <v>2461</v>
      </c>
      <c r="C5122" s="663" t="s">
        <v>112</v>
      </c>
      <c r="D5122" s="665" t="s">
        <v>21195</v>
      </c>
      <c r="E5122" s="663" t="s">
        <v>145</v>
      </c>
      <c r="F5122" s="401"/>
      <c r="G5122" s="401"/>
    </row>
    <row r="5123" spans="1:7" ht="15">
      <c r="A5123" s="664">
        <v>87510</v>
      </c>
      <c r="B5123" s="663" t="s">
        <v>2462</v>
      </c>
      <c r="C5123" s="663" t="s">
        <v>112</v>
      </c>
      <c r="D5123" s="665" t="s">
        <v>21196</v>
      </c>
      <c r="E5123" s="663" t="s">
        <v>145</v>
      </c>
      <c r="F5123" s="401"/>
      <c r="G5123" s="401"/>
    </row>
    <row r="5124" spans="1:7" ht="15">
      <c r="A5124" s="664">
        <v>87511</v>
      </c>
      <c r="B5124" s="663" t="s">
        <v>2463</v>
      </c>
      <c r="C5124" s="663" t="s">
        <v>112</v>
      </c>
      <c r="D5124" s="665" t="s">
        <v>21197</v>
      </c>
      <c r="E5124" s="663" t="s">
        <v>145</v>
      </c>
      <c r="F5124" s="401"/>
      <c r="G5124" s="401"/>
    </row>
    <row r="5125" spans="1:7" ht="15">
      <c r="A5125" s="664">
        <v>87512</v>
      </c>
      <c r="B5125" s="663" t="s">
        <v>2464</v>
      </c>
      <c r="C5125" s="663" t="s">
        <v>112</v>
      </c>
      <c r="D5125" s="665" t="s">
        <v>21198</v>
      </c>
      <c r="E5125" s="663" t="s">
        <v>145</v>
      </c>
      <c r="F5125" s="401"/>
      <c r="G5125" s="401"/>
    </row>
    <row r="5126" spans="1:7" ht="15">
      <c r="A5126" s="664">
        <v>87513</v>
      </c>
      <c r="B5126" s="663" t="s">
        <v>2465</v>
      </c>
      <c r="C5126" s="663" t="s">
        <v>112</v>
      </c>
      <c r="D5126" s="665" t="s">
        <v>21199</v>
      </c>
      <c r="E5126" s="663" t="s">
        <v>145</v>
      </c>
      <c r="F5126" s="401"/>
      <c r="G5126" s="401"/>
    </row>
    <row r="5127" spans="1:7" ht="15">
      <c r="A5127" s="664">
        <v>87514</v>
      </c>
      <c r="B5127" s="663" t="s">
        <v>2466</v>
      </c>
      <c r="C5127" s="663" t="s">
        <v>112</v>
      </c>
      <c r="D5127" s="665" t="s">
        <v>21200</v>
      </c>
      <c r="E5127" s="663" t="s">
        <v>145</v>
      </c>
      <c r="F5127" s="401"/>
      <c r="G5127" s="401"/>
    </row>
    <row r="5128" spans="1:7" ht="15">
      <c r="A5128" s="664">
        <v>87515</v>
      </c>
      <c r="B5128" s="663" t="s">
        <v>2467</v>
      </c>
      <c r="C5128" s="663" t="s">
        <v>112</v>
      </c>
      <c r="D5128" s="665" t="s">
        <v>21201</v>
      </c>
      <c r="E5128" s="663" t="s">
        <v>145</v>
      </c>
      <c r="F5128" s="401"/>
      <c r="G5128" s="401"/>
    </row>
    <row r="5129" spans="1:7" ht="15">
      <c r="A5129" s="664">
        <v>87516</v>
      </c>
      <c r="B5129" s="663" t="s">
        <v>2468</v>
      </c>
      <c r="C5129" s="663" t="s">
        <v>112</v>
      </c>
      <c r="D5129" s="665" t="s">
        <v>21202</v>
      </c>
      <c r="E5129" s="663" t="s">
        <v>145</v>
      </c>
      <c r="F5129" s="401"/>
      <c r="G5129" s="401"/>
    </row>
    <row r="5130" spans="1:7" ht="15">
      <c r="A5130" s="664">
        <v>87517</v>
      </c>
      <c r="B5130" s="663" t="s">
        <v>2469</v>
      </c>
      <c r="C5130" s="663" t="s">
        <v>112</v>
      </c>
      <c r="D5130" s="665" t="s">
        <v>21203</v>
      </c>
      <c r="E5130" s="663" t="s">
        <v>145</v>
      </c>
      <c r="F5130" s="401"/>
      <c r="G5130" s="401"/>
    </row>
    <row r="5131" spans="1:7" ht="15">
      <c r="A5131" s="664">
        <v>87518</v>
      </c>
      <c r="B5131" s="663" t="s">
        <v>2470</v>
      </c>
      <c r="C5131" s="663" t="s">
        <v>112</v>
      </c>
      <c r="D5131" s="665" t="s">
        <v>21204</v>
      </c>
      <c r="E5131" s="663" t="s">
        <v>145</v>
      </c>
      <c r="F5131" s="401"/>
      <c r="G5131" s="401"/>
    </row>
    <row r="5132" spans="1:7" ht="15">
      <c r="A5132" s="664">
        <v>87519</v>
      </c>
      <c r="B5132" s="663" t="s">
        <v>2471</v>
      </c>
      <c r="C5132" s="663" t="s">
        <v>112</v>
      </c>
      <c r="D5132" s="665" t="s">
        <v>21205</v>
      </c>
      <c r="E5132" s="663" t="s">
        <v>145</v>
      </c>
      <c r="F5132" s="401"/>
      <c r="G5132" s="401"/>
    </row>
    <row r="5133" spans="1:7" ht="15">
      <c r="A5133" s="664">
        <v>87520</v>
      </c>
      <c r="B5133" s="663" t="s">
        <v>2472</v>
      </c>
      <c r="C5133" s="663" t="s">
        <v>112</v>
      </c>
      <c r="D5133" s="665" t="s">
        <v>21206</v>
      </c>
      <c r="E5133" s="663" t="s">
        <v>145</v>
      </c>
      <c r="F5133" s="401"/>
      <c r="G5133" s="401"/>
    </row>
    <row r="5134" spans="1:7" ht="15">
      <c r="A5134" s="664">
        <v>87521</v>
      </c>
      <c r="B5134" s="663" t="s">
        <v>2473</v>
      </c>
      <c r="C5134" s="663" t="s">
        <v>112</v>
      </c>
      <c r="D5134" s="665" t="s">
        <v>21207</v>
      </c>
      <c r="E5134" s="663" t="s">
        <v>145</v>
      </c>
      <c r="F5134" s="401"/>
      <c r="G5134" s="401"/>
    </row>
    <row r="5135" spans="1:7" ht="15">
      <c r="A5135" s="664">
        <v>87522</v>
      </c>
      <c r="B5135" s="663" t="s">
        <v>2474</v>
      </c>
      <c r="C5135" s="663" t="s">
        <v>112</v>
      </c>
      <c r="D5135" s="665" t="s">
        <v>14937</v>
      </c>
      <c r="E5135" s="663" t="s">
        <v>145</v>
      </c>
      <c r="F5135" s="401"/>
      <c r="G5135" s="401"/>
    </row>
    <row r="5136" spans="1:7" ht="15">
      <c r="A5136" s="664">
        <v>87523</v>
      </c>
      <c r="B5136" s="663" t="s">
        <v>2475</v>
      </c>
      <c r="C5136" s="663" t="s">
        <v>112</v>
      </c>
      <c r="D5136" s="665" t="s">
        <v>18598</v>
      </c>
      <c r="E5136" s="663" t="s">
        <v>145</v>
      </c>
      <c r="F5136" s="401"/>
      <c r="G5136" s="401"/>
    </row>
    <row r="5137" spans="1:7" ht="15">
      <c r="A5137" s="664">
        <v>87524</v>
      </c>
      <c r="B5137" s="663" t="s">
        <v>2476</v>
      </c>
      <c r="C5137" s="663" t="s">
        <v>112</v>
      </c>
      <c r="D5137" s="665" t="s">
        <v>21208</v>
      </c>
      <c r="E5137" s="663" t="s">
        <v>145</v>
      </c>
      <c r="F5137" s="401"/>
      <c r="G5137" s="401"/>
    </row>
    <row r="5138" spans="1:7" ht="15">
      <c r="A5138" s="664">
        <v>87525</v>
      </c>
      <c r="B5138" s="663" t="s">
        <v>2477</v>
      </c>
      <c r="C5138" s="663" t="s">
        <v>112</v>
      </c>
      <c r="D5138" s="665" t="s">
        <v>21209</v>
      </c>
      <c r="E5138" s="663" t="s">
        <v>145</v>
      </c>
      <c r="F5138" s="401"/>
      <c r="G5138" s="401"/>
    </row>
    <row r="5139" spans="1:7" ht="15">
      <c r="A5139" s="664">
        <v>87526</v>
      </c>
      <c r="B5139" s="663" t="s">
        <v>2478</v>
      </c>
      <c r="C5139" s="663" t="s">
        <v>112</v>
      </c>
      <c r="D5139" s="665" t="s">
        <v>21210</v>
      </c>
      <c r="E5139" s="663" t="s">
        <v>145</v>
      </c>
      <c r="F5139" s="401"/>
      <c r="G5139" s="401"/>
    </row>
    <row r="5140" spans="1:7" ht="15">
      <c r="A5140" s="664">
        <v>89043</v>
      </c>
      <c r="B5140" s="663" t="s">
        <v>2479</v>
      </c>
      <c r="C5140" s="663" t="s">
        <v>112</v>
      </c>
      <c r="D5140" s="665" t="s">
        <v>21211</v>
      </c>
      <c r="E5140" s="663" t="s">
        <v>145</v>
      </c>
      <c r="F5140" s="401"/>
      <c r="G5140" s="401"/>
    </row>
    <row r="5141" spans="1:7" ht="15">
      <c r="A5141" s="664">
        <v>89168</v>
      </c>
      <c r="B5141" s="663" t="s">
        <v>119</v>
      </c>
      <c r="C5141" s="663" t="s">
        <v>112</v>
      </c>
      <c r="D5141" s="665" t="s">
        <v>21025</v>
      </c>
      <c r="E5141" s="663" t="s">
        <v>145</v>
      </c>
      <c r="F5141" s="401"/>
      <c r="G5141" s="401"/>
    </row>
    <row r="5142" spans="1:7" ht="15">
      <c r="A5142" s="664">
        <v>89977</v>
      </c>
      <c r="B5142" s="663" t="s">
        <v>2480</v>
      </c>
      <c r="C5142" s="663" t="s">
        <v>112</v>
      </c>
      <c r="D5142" s="665" t="s">
        <v>21212</v>
      </c>
      <c r="E5142" s="663" t="s">
        <v>145</v>
      </c>
      <c r="F5142" s="401"/>
      <c r="G5142" s="401"/>
    </row>
    <row r="5143" spans="1:7" ht="15">
      <c r="A5143" s="664">
        <v>90112</v>
      </c>
      <c r="B5143" s="663" t="s">
        <v>2481</v>
      </c>
      <c r="C5143" s="663" t="s">
        <v>112</v>
      </c>
      <c r="D5143" s="665" t="s">
        <v>21213</v>
      </c>
      <c r="E5143" s="663" t="s">
        <v>145</v>
      </c>
      <c r="F5143" s="401"/>
      <c r="G5143" s="401"/>
    </row>
    <row r="5144" spans="1:7" ht="15">
      <c r="A5144" s="664">
        <v>101159</v>
      </c>
      <c r="B5144" s="663" t="s">
        <v>11757</v>
      </c>
      <c r="C5144" s="663" t="s">
        <v>112</v>
      </c>
      <c r="D5144" s="665" t="s">
        <v>21214</v>
      </c>
      <c r="E5144" s="663" t="s">
        <v>145</v>
      </c>
      <c r="F5144" s="401"/>
      <c r="G5144" s="401"/>
    </row>
    <row r="5145" spans="1:7" ht="15">
      <c r="A5145" s="664">
        <v>89282</v>
      </c>
      <c r="B5145" s="663" t="s">
        <v>2482</v>
      </c>
      <c r="C5145" s="663" t="s">
        <v>112</v>
      </c>
      <c r="D5145" s="665" t="s">
        <v>21215</v>
      </c>
      <c r="E5145" s="663" t="s">
        <v>145</v>
      </c>
      <c r="F5145" s="401"/>
      <c r="G5145" s="401"/>
    </row>
    <row r="5146" spans="1:7" ht="15">
      <c r="A5146" s="664">
        <v>89283</v>
      </c>
      <c r="B5146" s="663" t="s">
        <v>2483</v>
      </c>
      <c r="C5146" s="663" t="s">
        <v>112</v>
      </c>
      <c r="D5146" s="665" t="s">
        <v>21216</v>
      </c>
      <c r="E5146" s="663" t="s">
        <v>145</v>
      </c>
      <c r="F5146" s="401"/>
      <c r="G5146" s="401"/>
    </row>
    <row r="5147" spans="1:7" ht="15">
      <c r="A5147" s="664">
        <v>89284</v>
      </c>
      <c r="B5147" s="663" t="s">
        <v>2484</v>
      </c>
      <c r="C5147" s="663" t="s">
        <v>112</v>
      </c>
      <c r="D5147" s="665" t="s">
        <v>12566</v>
      </c>
      <c r="E5147" s="663" t="s">
        <v>145</v>
      </c>
      <c r="F5147" s="401"/>
      <c r="G5147" s="401"/>
    </row>
    <row r="5148" spans="1:7" ht="15">
      <c r="A5148" s="664">
        <v>89285</v>
      </c>
      <c r="B5148" s="663" t="s">
        <v>2485</v>
      </c>
      <c r="C5148" s="663" t="s">
        <v>112</v>
      </c>
      <c r="D5148" s="665" t="s">
        <v>21217</v>
      </c>
      <c r="E5148" s="663" t="s">
        <v>145</v>
      </c>
      <c r="F5148" s="401"/>
      <c r="G5148" s="401"/>
    </row>
    <row r="5149" spans="1:7" ht="15">
      <c r="A5149" s="664">
        <v>89286</v>
      </c>
      <c r="B5149" s="663" t="s">
        <v>2486</v>
      </c>
      <c r="C5149" s="663" t="s">
        <v>112</v>
      </c>
      <c r="D5149" s="665" t="s">
        <v>21218</v>
      </c>
      <c r="E5149" s="663" t="s">
        <v>145</v>
      </c>
      <c r="F5149" s="401"/>
      <c r="G5149" s="401"/>
    </row>
    <row r="5150" spans="1:7" ht="15">
      <c r="A5150" s="664">
        <v>89287</v>
      </c>
      <c r="B5150" s="663" t="s">
        <v>2487</v>
      </c>
      <c r="C5150" s="663" t="s">
        <v>112</v>
      </c>
      <c r="D5150" s="665" t="s">
        <v>21219</v>
      </c>
      <c r="E5150" s="663" t="s">
        <v>145</v>
      </c>
      <c r="F5150" s="401"/>
      <c r="G5150" s="401"/>
    </row>
    <row r="5151" spans="1:7" ht="15">
      <c r="A5151" s="664">
        <v>89288</v>
      </c>
      <c r="B5151" s="663" t="s">
        <v>2488</v>
      </c>
      <c r="C5151" s="663" t="s">
        <v>112</v>
      </c>
      <c r="D5151" s="665" t="s">
        <v>21220</v>
      </c>
      <c r="E5151" s="663" t="s">
        <v>145</v>
      </c>
      <c r="F5151" s="401"/>
      <c r="G5151" s="401"/>
    </row>
    <row r="5152" spans="1:7" ht="15">
      <c r="A5152" s="664">
        <v>89289</v>
      </c>
      <c r="B5152" s="663" t="s">
        <v>2489</v>
      </c>
      <c r="C5152" s="663" t="s">
        <v>112</v>
      </c>
      <c r="D5152" s="665" t="s">
        <v>21221</v>
      </c>
      <c r="E5152" s="663" t="s">
        <v>145</v>
      </c>
      <c r="F5152" s="401"/>
      <c r="G5152" s="401"/>
    </row>
    <row r="5153" spans="1:7" ht="15">
      <c r="A5153" s="664">
        <v>89290</v>
      </c>
      <c r="B5153" s="663" t="s">
        <v>2490</v>
      </c>
      <c r="C5153" s="663" t="s">
        <v>112</v>
      </c>
      <c r="D5153" s="665" t="s">
        <v>21222</v>
      </c>
      <c r="E5153" s="663" t="s">
        <v>145</v>
      </c>
      <c r="F5153" s="401"/>
      <c r="G5153" s="401"/>
    </row>
    <row r="5154" spans="1:7" ht="15">
      <c r="A5154" s="664">
        <v>89291</v>
      </c>
      <c r="B5154" s="663" t="s">
        <v>2491</v>
      </c>
      <c r="C5154" s="663" t="s">
        <v>112</v>
      </c>
      <c r="D5154" s="665" t="s">
        <v>15031</v>
      </c>
      <c r="E5154" s="663" t="s">
        <v>145</v>
      </c>
      <c r="F5154" s="401"/>
      <c r="G5154" s="401"/>
    </row>
    <row r="5155" spans="1:7" ht="15">
      <c r="A5155" s="664">
        <v>89292</v>
      </c>
      <c r="B5155" s="663" t="s">
        <v>2492</v>
      </c>
      <c r="C5155" s="663" t="s">
        <v>112</v>
      </c>
      <c r="D5155" s="665" t="s">
        <v>12826</v>
      </c>
      <c r="E5155" s="663" t="s">
        <v>145</v>
      </c>
      <c r="F5155" s="401"/>
      <c r="G5155" s="401"/>
    </row>
    <row r="5156" spans="1:7" ht="15">
      <c r="A5156" s="664">
        <v>89293</v>
      </c>
      <c r="B5156" s="663" t="s">
        <v>2493</v>
      </c>
      <c r="C5156" s="663" t="s">
        <v>112</v>
      </c>
      <c r="D5156" s="665" t="s">
        <v>15925</v>
      </c>
      <c r="E5156" s="663" t="s">
        <v>145</v>
      </c>
      <c r="F5156" s="401"/>
      <c r="G5156" s="401"/>
    </row>
    <row r="5157" spans="1:7" ht="15">
      <c r="A5157" s="664">
        <v>89294</v>
      </c>
      <c r="B5157" s="663" t="s">
        <v>2494</v>
      </c>
      <c r="C5157" s="663" t="s">
        <v>112</v>
      </c>
      <c r="D5157" s="665" t="s">
        <v>21223</v>
      </c>
      <c r="E5157" s="663" t="s">
        <v>145</v>
      </c>
      <c r="F5157" s="401"/>
      <c r="G5157" s="401"/>
    </row>
    <row r="5158" spans="1:7" ht="15">
      <c r="A5158" s="664">
        <v>89295</v>
      </c>
      <c r="B5158" s="663" t="s">
        <v>2495</v>
      </c>
      <c r="C5158" s="663" t="s">
        <v>112</v>
      </c>
      <c r="D5158" s="665" t="s">
        <v>16229</v>
      </c>
      <c r="E5158" s="663" t="s">
        <v>145</v>
      </c>
      <c r="F5158" s="401"/>
      <c r="G5158" s="401"/>
    </row>
    <row r="5159" spans="1:7" ht="15">
      <c r="A5159" s="664">
        <v>89296</v>
      </c>
      <c r="B5159" s="663" t="s">
        <v>2496</v>
      </c>
      <c r="C5159" s="663" t="s">
        <v>112</v>
      </c>
      <c r="D5159" s="665" t="s">
        <v>15197</v>
      </c>
      <c r="E5159" s="663" t="s">
        <v>145</v>
      </c>
      <c r="F5159" s="401"/>
      <c r="G5159" s="401"/>
    </row>
    <row r="5160" spans="1:7" ht="15">
      <c r="A5160" s="664">
        <v>89297</v>
      </c>
      <c r="B5160" s="663" t="s">
        <v>2497</v>
      </c>
      <c r="C5160" s="663" t="s">
        <v>112</v>
      </c>
      <c r="D5160" s="665" t="s">
        <v>21224</v>
      </c>
      <c r="E5160" s="663" t="s">
        <v>145</v>
      </c>
      <c r="F5160" s="401"/>
      <c r="G5160" s="401"/>
    </row>
    <row r="5161" spans="1:7" ht="15">
      <c r="A5161" s="664">
        <v>89298</v>
      </c>
      <c r="B5161" s="663" t="s">
        <v>2498</v>
      </c>
      <c r="C5161" s="663" t="s">
        <v>112</v>
      </c>
      <c r="D5161" s="665" t="s">
        <v>17345</v>
      </c>
      <c r="E5161" s="663" t="s">
        <v>145</v>
      </c>
      <c r="F5161" s="401"/>
      <c r="G5161" s="401"/>
    </row>
    <row r="5162" spans="1:7" ht="15">
      <c r="A5162" s="664">
        <v>89299</v>
      </c>
      <c r="B5162" s="663" t="s">
        <v>2499</v>
      </c>
      <c r="C5162" s="663" t="s">
        <v>112</v>
      </c>
      <c r="D5162" s="665" t="s">
        <v>21225</v>
      </c>
      <c r="E5162" s="663" t="s">
        <v>145</v>
      </c>
      <c r="F5162" s="401"/>
      <c r="G5162" s="401"/>
    </row>
    <row r="5163" spans="1:7" ht="15">
      <c r="A5163" s="664">
        <v>89300</v>
      </c>
      <c r="B5163" s="663" t="s">
        <v>2500</v>
      </c>
      <c r="C5163" s="663" t="s">
        <v>112</v>
      </c>
      <c r="D5163" s="665" t="s">
        <v>18675</v>
      </c>
      <c r="E5163" s="663" t="s">
        <v>145</v>
      </c>
      <c r="F5163" s="401"/>
      <c r="G5163" s="401"/>
    </row>
    <row r="5164" spans="1:7" ht="15">
      <c r="A5164" s="664">
        <v>89301</v>
      </c>
      <c r="B5164" s="663" t="s">
        <v>2501</v>
      </c>
      <c r="C5164" s="663" t="s">
        <v>112</v>
      </c>
      <c r="D5164" s="665" t="s">
        <v>18756</v>
      </c>
      <c r="E5164" s="663" t="s">
        <v>145</v>
      </c>
      <c r="F5164" s="401"/>
      <c r="G5164" s="401"/>
    </row>
    <row r="5165" spans="1:7" ht="15">
      <c r="A5165" s="664">
        <v>89302</v>
      </c>
      <c r="B5165" s="663" t="s">
        <v>2502</v>
      </c>
      <c r="C5165" s="663" t="s">
        <v>112</v>
      </c>
      <c r="D5165" s="665" t="s">
        <v>21226</v>
      </c>
      <c r="E5165" s="663" t="s">
        <v>145</v>
      </c>
      <c r="F5165" s="401"/>
      <c r="G5165" s="401"/>
    </row>
    <row r="5166" spans="1:7" ht="15">
      <c r="A5166" s="664">
        <v>89303</v>
      </c>
      <c r="B5166" s="663" t="s">
        <v>2503</v>
      </c>
      <c r="C5166" s="663" t="s">
        <v>112</v>
      </c>
      <c r="D5166" s="665" t="s">
        <v>21227</v>
      </c>
      <c r="E5166" s="663" t="s">
        <v>145</v>
      </c>
      <c r="F5166" s="401"/>
      <c r="G5166" s="401"/>
    </row>
    <row r="5167" spans="1:7" ht="15">
      <c r="A5167" s="664">
        <v>89304</v>
      </c>
      <c r="B5167" s="663" t="s">
        <v>2504</v>
      </c>
      <c r="C5167" s="663" t="s">
        <v>112</v>
      </c>
      <c r="D5167" s="665" t="s">
        <v>17776</v>
      </c>
      <c r="E5167" s="663" t="s">
        <v>145</v>
      </c>
      <c r="F5167" s="401"/>
      <c r="G5167" s="401"/>
    </row>
    <row r="5168" spans="1:7" ht="15">
      <c r="A5168" s="664">
        <v>89305</v>
      </c>
      <c r="B5168" s="663" t="s">
        <v>2505</v>
      </c>
      <c r="C5168" s="663" t="s">
        <v>112</v>
      </c>
      <c r="D5168" s="665" t="s">
        <v>21228</v>
      </c>
      <c r="E5168" s="663" t="s">
        <v>145</v>
      </c>
      <c r="F5168" s="401"/>
      <c r="G5168" s="401"/>
    </row>
    <row r="5169" spans="1:7" ht="15">
      <c r="A5169" s="664">
        <v>89306</v>
      </c>
      <c r="B5169" s="663" t="s">
        <v>2506</v>
      </c>
      <c r="C5169" s="663" t="s">
        <v>112</v>
      </c>
      <c r="D5169" s="665" t="s">
        <v>21229</v>
      </c>
      <c r="E5169" s="663" t="s">
        <v>145</v>
      </c>
      <c r="F5169" s="401"/>
      <c r="G5169" s="401"/>
    </row>
    <row r="5170" spans="1:7" ht="15">
      <c r="A5170" s="664">
        <v>89307</v>
      </c>
      <c r="B5170" s="663" t="s">
        <v>2507</v>
      </c>
      <c r="C5170" s="663" t="s">
        <v>112</v>
      </c>
      <c r="D5170" s="665" t="s">
        <v>21230</v>
      </c>
      <c r="E5170" s="663" t="s">
        <v>145</v>
      </c>
      <c r="F5170" s="401"/>
      <c r="G5170" s="401"/>
    </row>
    <row r="5171" spans="1:7" ht="15">
      <c r="A5171" s="664">
        <v>89308</v>
      </c>
      <c r="B5171" s="663" t="s">
        <v>2508</v>
      </c>
      <c r="C5171" s="663" t="s">
        <v>112</v>
      </c>
      <c r="D5171" s="665" t="s">
        <v>21231</v>
      </c>
      <c r="E5171" s="663" t="s">
        <v>145</v>
      </c>
      <c r="F5171" s="401"/>
      <c r="G5171" s="401"/>
    </row>
    <row r="5172" spans="1:7" ht="15">
      <c r="A5172" s="664">
        <v>89309</v>
      </c>
      <c r="B5172" s="663" t="s">
        <v>2509</v>
      </c>
      <c r="C5172" s="663" t="s">
        <v>112</v>
      </c>
      <c r="D5172" s="665" t="s">
        <v>21232</v>
      </c>
      <c r="E5172" s="663" t="s">
        <v>145</v>
      </c>
      <c r="F5172" s="401"/>
      <c r="G5172" s="401"/>
    </row>
    <row r="5173" spans="1:7" ht="15">
      <c r="A5173" s="664">
        <v>89310</v>
      </c>
      <c r="B5173" s="663" t="s">
        <v>2510</v>
      </c>
      <c r="C5173" s="663" t="s">
        <v>112</v>
      </c>
      <c r="D5173" s="665" t="s">
        <v>21233</v>
      </c>
      <c r="E5173" s="663" t="s">
        <v>145</v>
      </c>
      <c r="F5173" s="401"/>
      <c r="G5173" s="401"/>
    </row>
    <row r="5174" spans="1:7" ht="15">
      <c r="A5174" s="664">
        <v>89311</v>
      </c>
      <c r="B5174" s="663" t="s">
        <v>2511</v>
      </c>
      <c r="C5174" s="663" t="s">
        <v>112</v>
      </c>
      <c r="D5174" s="665" t="s">
        <v>21234</v>
      </c>
      <c r="E5174" s="663" t="s">
        <v>145</v>
      </c>
      <c r="F5174" s="401"/>
      <c r="G5174" s="401"/>
    </row>
    <row r="5175" spans="1:7" ht="15">
      <c r="A5175" s="664">
        <v>89312</v>
      </c>
      <c r="B5175" s="663" t="s">
        <v>2512</v>
      </c>
      <c r="C5175" s="663" t="s">
        <v>112</v>
      </c>
      <c r="D5175" s="665" t="s">
        <v>15103</v>
      </c>
      <c r="E5175" s="663" t="s">
        <v>145</v>
      </c>
      <c r="F5175" s="401"/>
      <c r="G5175" s="401"/>
    </row>
    <row r="5176" spans="1:7" ht="15">
      <c r="A5176" s="664">
        <v>89313</v>
      </c>
      <c r="B5176" s="663" t="s">
        <v>2513</v>
      </c>
      <c r="C5176" s="663" t="s">
        <v>112</v>
      </c>
      <c r="D5176" s="665" t="s">
        <v>21235</v>
      </c>
      <c r="E5176" s="663" t="s">
        <v>145</v>
      </c>
      <c r="F5176" s="401"/>
      <c r="G5176" s="401"/>
    </row>
    <row r="5177" spans="1:7" ht="15">
      <c r="A5177" s="664">
        <v>101162</v>
      </c>
      <c r="B5177" s="663" t="s">
        <v>11758</v>
      </c>
      <c r="C5177" s="663" t="s">
        <v>112</v>
      </c>
      <c r="D5177" s="665" t="s">
        <v>21236</v>
      </c>
      <c r="E5177" s="663" t="s">
        <v>145</v>
      </c>
      <c r="F5177" s="401"/>
      <c r="G5177" s="401"/>
    </row>
    <row r="5178" spans="1:7" ht="15">
      <c r="A5178" s="664">
        <v>87447</v>
      </c>
      <c r="B5178" s="663" t="s">
        <v>2514</v>
      </c>
      <c r="C5178" s="663" t="s">
        <v>112</v>
      </c>
      <c r="D5178" s="665" t="s">
        <v>17283</v>
      </c>
      <c r="E5178" s="663" t="s">
        <v>145</v>
      </c>
      <c r="F5178" s="401"/>
      <c r="G5178" s="401"/>
    </row>
    <row r="5179" spans="1:7" ht="15">
      <c r="A5179" s="664">
        <v>87448</v>
      </c>
      <c r="B5179" s="663" t="s">
        <v>2515</v>
      </c>
      <c r="C5179" s="663" t="s">
        <v>112</v>
      </c>
      <c r="D5179" s="665" t="s">
        <v>21237</v>
      </c>
      <c r="E5179" s="663" t="s">
        <v>145</v>
      </c>
      <c r="F5179" s="401"/>
      <c r="G5179" s="401"/>
    </row>
    <row r="5180" spans="1:7" ht="15">
      <c r="A5180" s="664">
        <v>87449</v>
      </c>
      <c r="B5180" s="663" t="s">
        <v>2516</v>
      </c>
      <c r="C5180" s="663" t="s">
        <v>112</v>
      </c>
      <c r="D5180" s="665" t="s">
        <v>21179</v>
      </c>
      <c r="E5180" s="663" t="s">
        <v>145</v>
      </c>
      <c r="F5180" s="401"/>
      <c r="G5180" s="401"/>
    </row>
    <row r="5181" spans="1:7" ht="15">
      <c r="A5181" s="664">
        <v>87450</v>
      </c>
      <c r="B5181" s="663" t="s">
        <v>2517</v>
      </c>
      <c r="C5181" s="663" t="s">
        <v>112</v>
      </c>
      <c r="D5181" s="665" t="s">
        <v>20193</v>
      </c>
      <c r="E5181" s="663" t="s">
        <v>145</v>
      </c>
      <c r="F5181" s="401"/>
      <c r="G5181" s="401"/>
    </row>
    <row r="5182" spans="1:7" ht="15">
      <c r="A5182" s="664">
        <v>87451</v>
      </c>
      <c r="B5182" s="663" t="s">
        <v>2518</v>
      </c>
      <c r="C5182" s="663" t="s">
        <v>112</v>
      </c>
      <c r="D5182" s="665" t="s">
        <v>21238</v>
      </c>
      <c r="E5182" s="663" t="s">
        <v>145</v>
      </c>
      <c r="F5182" s="401"/>
      <c r="G5182" s="401"/>
    </row>
    <row r="5183" spans="1:7" ht="15">
      <c r="A5183" s="664">
        <v>87452</v>
      </c>
      <c r="B5183" s="663" t="s">
        <v>2519</v>
      </c>
      <c r="C5183" s="663" t="s">
        <v>112</v>
      </c>
      <c r="D5183" s="665" t="s">
        <v>15250</v>
      </c>
      <c r="E5183" s="663" t="s">
        <v>145</v>
      </c>
      <c r="F5183" s="401"/>
      <c r="G5183" s="401"/>
    </row>
    <row r="5184" spans="1:7" ht="15">
      <c r="A5184" s="664">
        <v>87453</v>
      </c>
      <c r="B5184" s="663" t="s">
        <v>2520</v>
      </c>
      <c r="C5184" s="663" t="s">
        <v>112</v>
      </c>
      <c r="D5184" s="665" t="s">
        <v>21239</v>
      </c>
      <c r="E5184" s="663" t="s">
        <v>145</v>
      </c>
      <c r="F5184" s="401"/>
      <c r="G5184" s="401"/>
    </row>
    <row r="5185" spans="1:7" ht="15">
      <c r="A5185" s="664">
        <v>87454</v>
      </c>
      <c r="B5185" s="663" t="s">
        <v>2521</v>
      </c>
      <c r="C5185" s="663" t="s">
        <v>112</v>
      </c>
      <c r="D5185" s="665" t="s">
        <v>21240</v>
      </c>
      <c r="E5185" s="663" t="s">
        <v>145</v>
      </c>
      <c r="F5185" s="401"/>
      <c r="G5185" s="401"/>
    </row>
    <row r="5186" spans="1:7" ht="15">
      <c r="A5186" s="664">
        <v>87455</v>
      </c>
      <c r="B5186" s="663" t="s">
        <v>2522</v>
      </c>
      <c r="C5186" s="663" t="s">
        <v>112</v>
      </c>
      <c r="D5186" s="665" t="s">
        <v>15077</v>
      </c>
      <c r="E5186" s="663" t="s">
        <v>145</v>
      </c>
      <c r="F5186" s="401"/>
      <c r="G5186" s="401"/>
    </row>
    <row r="5187" spans="1:7" ht="15">
      <c r="A5187" s="664">
        <v>87456</v>
      </c>
      <c r="B5187" s="663" t="s">
        <v>2523</v>
      </c>
      <c r="C5187" s="663" t="s">
        <v>112</v>
      </c>
      <c r="D5187" s="665" t="s">
        <v>21241</v>
      </c>
      <c r="E5187" s="663" t="s">
        <v>145</v>
      </c>
      <c r="F5187" s="401"/>
      <c r="G5187" s="401"/>
    </row>
    <row r="5188" spans="1:7" ht="15">
      <c r="A5188" s="664">
        <v>87457</v>
      </c>
      <c r="B5188" s="663" t="s">
        <v>2524</v>
      </c>
      <c r="C5188" s="663" t="s">
        <v>112</v>
      </c>
      <c r="D5188" s="665" t="s">
        <v>21242</v>
      </c>
      <c r="E5188" s="663" t="s">
        <v>145</v>
      </c>
      <c r="F5188" s="401"/>
      <c r="G5188" s="401"/>
    </row>
    <row r="5189" spans="1:7" ht="15">
      <c r="A5189" s="664">
        <v>87458</v>
      </c>
      <c r="B5189" s="663" t="s">
        <v>2525</v>
      </c>
      <c r="C5189" s="663" t="s">
        <v>112</v>
      </c>
      <c r="D5189" s="665" t="s">
        <v>21243</v>
      </c>
      <c r="E5189" s="663" t="s">
        <v>145</v>
      </c>
      <c r="F5189" s="401"/>
      <c r="G5189" s="401"/>
    </row>
    <row r="5190" spans="1:7" ht="15">
      <c r="A5190" s="664">
        <v>87459</v>
      </c>
      <c r="B5190" s="663" t="s">
        <v>2526</v>
      </c>
      <c r="C5190" s="663" t="s">
        <v>112</v>
      </c>
      <c r="D5190" s="665" t="s">
        <v>21244</v>
      </c>
      <c r="E5190" s="663" t="s">
        <v>145</v>
      </c>
      <c r="F5190" s="401"/>
      <c r="G5190" s="401"/>
    </row>
    <row r="5191" spans="1:7" ht="15">
      <c r="A5191" s="664">
        <v>87460</v>
      </c>
      <c r="B5191" s="663" t="s">
        <v>2527</v>
      </c>
      <c r="C5191" s="663" t="s">
        <v>112</v>
      </c>
      <c r="D5191" s="665" t="s">
        <v>21245</v>
      </c>
      <c r="E5191" s="663" t="s">
        <v>145</v>
      </c>
      <c r="F5191" s="401"/>
      <c r="G5191" s="401"/>
    </row>
    <row r="5192" spans="1:7" ht="15">
      <c r="A5192" s="664">
        <v>87461</v>
      </c>
      <c r="B5192" s="663" t="s">
        <v>2528</v>
      </c>
      <c r="C5192" s="663" t="s">
        <v>112</v>
      </c>
      <c r="D5192" s="665" t="s">
        <v>21246</v>
      </c>
      <c r="E5192" s="663" t="s">
        <v>145</v>
      </c>
      <c r="F5192" s="401"/>
      <c r="G5192" s="401"/>
    </row>
    <row r="5193" spans="1:7" ht="15">
      <c r="A5193" s="664">
        <v>87462</v>
      </c>
      <c r="B5193" s="663" t="s">
        <v>2529</v>
      </c>
      <c r="C5193" s="663" t="s">
        <v>112</v>
      </c>
      <c r="D5193" s="665" t="s">
        <v>21247</v>
      </c>
      <c r="E5193" s="663" t="s">
        <v>145</v>
      </c>
      <c r="F5193" s="401"/>
      <c r="G5193" s="401"/>
    </row>
    <row r="5194" spans="1:7" ht="15">
      <c r="A5194" s="664">
        <v>87463</v>
      </c>
      <c r="B5194" s="663" t="s">
        <v>2530</v>
      </c>
      <c r="C5194" s="663" t="s">
        <v>112</v>
      </c>
      <c r="D5194" s="665" t="s">
        <v>21248</v>
      </c>
      <c r="E5194" s="663" t="s">
        <v>145</v>
      </c>
      <c r="F5194" s="401"/>
      <c r="G5194" s="401"/>
    </row>
    <row r="5195" spans="1:7" ht="15">
      <c r="A5195" s="664">
        <v>87464</v>
      </c>
      <c r="B5195" s="663" t="s">
        <v>2531</v>
      </c>
      <c r="C5195" s="663" t="s">
        <v>112</v>
      </c>
      <c r="D5195" s="665" t="s">
        <v>20830</v>
      </c>
      <c r="E5195" s="663" t="s">
        <v>145</v>
      </c>
      <c r="F5195" s="401"/>
      <c r="G5195" s="401"/>
    </row>
    <row r="5196" spans="1:7" ht="15">
      <c r="A5196" s="664">
        <v>87465</v>
      </c>
      <c r="B5196" s="663" t="s">
        <v>2532</v>
      </c>
      <c r="C5196" s="663" t="s">
        <v>112</v>
      </c>
      <c r="D5196" s="665" t="s">
        <v>14029</v>
      </c>
      <c r="E5196" s="663" t="s">
        <v>145</v>
      </c>
      <c r="F5196" s="401"/>
      <c r="G5196" s="401"/>
    </row>
    <row r="5197" spans="1:7" ht="15">
      <c r="A5197" s="664">
        <v>87466</v>
      </c>
      <c r="B5197" s="663" t="s">
        <v>2533</v>
      </c>
      <c r="C5197" s="663" t="s">
        <v>112</v>
      </c>
      <c r="D5197" s="665" t="s">
        <v>9128</v>
      </c>
      <c r="E5197" s="663" t="s">
        <v>145</v>
      </c>
      <c r="F5197" s="401"/>
      <c r="G5197" s="401"/>
    </row>
    <row r="5198" spans="1:7" ht="15">
      <c r="A5198" s="664">
        <v>87467</v>
      </c>
      <c r="B5198" s="663" t="s">
        <v>2534</v>
      </c>
      <c r="C5198" s="663" t="s">
        <v>112</v>
      </c>
      <c r="D5198" s="665" t="s">
        <v>15485</v>
      </c>
      <c r="E5198" s="663" t="s">
        <v>145</v>
      </c>
      <c r="F5198" s="401"/>
      <c r="G5198" s="401"/>
    </row>
    <row r="5199" spans="1:7" ht="15">
      <c r="A5199" s="664">
        <v>87468</v>
      </c>
      <c r="B5199" s="663" t="s">
        <v>2535</v>
      </c>
      <c r="C5199" s="663" t="s">
        <v>112</v>
      </c>
      <c r="D5199" s="665" t="s">
        <v>21249</v>
      </c>
      <c r="E5199" s="663" t="s">
        <v>145</v>
      </c>
      <c r="F5199" s="401"/>
      <c r="G5199" s="401"/>
    </row>
    <row r="5200" spans="1:7" ht="15">
      <c r="A5200" s="664">
        <v>87469</v>
      </c>
      <c r="B5200" s="663" t="s">
        <v>2536</v>
      </c>
      <c r="C5200" s="663" t="s">
        <v>112</v>
      </c>
      <c r="D5200" s="665" t="s">
        <v>21250</v>
      </c>
      <c r="E5200" s="663" t="s">
        <v>145</v>
      </c>
      <c r="F5200" s="401"/>
      <c r="G5200" s="401"/>
    </row>
    <row r="5201" spans="1:7" ht="15">
      <c r="A5201" s="664">
        <v>87470</v>
      </c>
      <c r="B5201" s="663" t="s">
        <v>2537</v>
      </c>
      <c r="C5201" s="663" t="s">
        <v>112</v>
      </c>
      <c r="D5201" s="665" t="s">
        <v>15495</v>
      </c>
      <c r="E5201" s="663" t="s">
        <v>145</v>
      </c>
      <c r="F5201" s="401"/>
      <c r="G5201" s="401"/>
    </row>
    <row r="5202" spans="1:7" ht="15">
      <c r="A5202" s="664">
        <v>89044</v>
      </c>
      <c r="B5202" s="663" t="s">
        <v>2538</v>
      </c>
      <c r="C5202" s="663" t="s">
        <v>112</v>
      </c>
      <c r="D5202" s="665" t="s">
        <v>21251</v>
      </c>
      <c r="E5202" s="663" t="s">
        <v>145</v>
      </c>
      <c r="F5202" s="401"/>
      <c r="G5202" s="401"/>
    </row>
    <row r="5203" spans="1:7" ht="15">
      <c r="A5203" s="664">
        <v>89169</v>
      </c>
      <c r="B5203" s="663" t="s">
        <v>2539</v>
      </c>
      <c r="C5203" s="663" t="s">
        <v>112</v>
      </c>
      <c r="D5203" s="665" t="s">
        <v>21252</v>
      </c>
      <c r="E5203" s="663" t="s">
        <v>145</v>
      </c>
      <c r="F5203" s="401"/>
      <c r="G5203" s="401"/>
    </row>
    <row r="5204" spans="1:7" ht="15">
      <c r="A5204" s="664">
        <v>89978</v>
      </c>
      <c r="B5204" s="663" t="s">
        <v>118</v>
      </c>
      <c r="C5204" s="663" t="s">
        <v>112</v>
      </c>
      <c r="D5204" s="665" t="s">
        <v>14885</v>
      </c>
      <c r="E5204" s="663" t="s">
        <v>145</v>
      </c>
      <c r="F5204" s="401"/>
      <c r="G5204" s="401"/>
    </row>
    <row r="5205" spans="1:7" ht="15">
      <c r="A5205" s="664">
        <v>89453</v>
      </c>
      <c r="B5205" s="663" t="s">
        <v>2540</v>
      </c>
      <c r="C5205" s="663" t="s">
        <v>112</v>
      </c>
      <c r="D5205" s="665" t="s">
        <v>21253</v>
      </c>
      <c r="E5205" s="663" t="s">
        <v>145</v>
      </c>
      <c r="F5205" s="401"/>
      <c r="G5205" s="401"/>
    </row>
    <row r="5206" spans="1:7" ht="15">
      <c r="A5206" s="664">
        <v>89454</v>
      </c>
      <c r="B5206" s="663" t="s">
        <v>2541</v>
      </c>
      <c r="C5206" s="663" t="s">
        <v>112</v>
      </c>
      <c r="D5206" s="665" t="s">
        <v>21254</v>
      </c>
      <c r="E5206" s="663" t="s">
        <v>145</v>
      </c>
      <c r="F5206" s="401"/>
      <c r="G5206" s="401"/>
    </row>
    <row r="5207" spans="1:7" ht="15">
      <c r="A5207" s="664">
        <v>89455</v>
      </c>
      <c r="B5207" s="663" t="s">
        <v>2542</v>
      </c>
      <c r="C5207" s="663" t="s">
        <v>112</v>
      </c>
      <c r="D5207" s="665" t="s">
        <v>21255</v>
      </c>
      <c r="E5207" s="663" t="s">
        <v>145</v>
      </c>
      <c r="F5207" s="401"/>
      <c r="G5207" s="401"/>
    </row>
    <row r="5208" spans="1:7" ht="15">
      <c r="A5208" s="664">
        <v>89456</v>
      </c>
      <c r="B5208" s="663" t="s">
        <v>2543</v>
      </c>
      <c r="C5208" s="663" t="s">
        <v>112</v>
      </c>
      <c r="D5208" s="665" t="s">
        <v>21256</v>
      </c>
      <c r="E5208" s="663" t="s">
        <v>145</v>
      </c>
      <c r="F5208" s="401"/>
      <c r="G5208" s="401"/>
    </row>
    <row r="5209" spans="1:7" ht="15">
      <c r="A5209" s="664">
        <v>89457</v>
      </c>
      <c r="B5209" s="663" t="s">
        <v>2544</v>
      </c>
      <c r="C5209" s="663" t="s">
        <v>112</v>
      </c>
      <c r="D5209" s="665" t="s">
        <v>21257</v>
      </c>
      <c r="E5209" s="663" t="s">
        <v>145</v>
      </c>
      <c r="F5209" s="401"/>
      <c r="G5209" s="401"/>
    </row>
    <row r="5210" spans="1:7" ht="15">
      <c r="A5210" s="664">
        <v>89458</v>
      </c>
      <c r="B5210" s="663" t="s">
        <v>2545</v>
      </c>
      <c r="C5210" s="663" t="s">
        <v>112</v>
      </c>
      <c r="D5210" s="665" t="s">
        <v>19455</v>
      </c>
      <c r="E5210" s="663" t="s">
        <v>145</v>
      </c>
      <c r="F5210" s="401"/>
      <c r="G5210" s="401"/>
    </row>
    <row r="5211" spans="1:7" ht="15">
      <c r="A5211" s="664">
        <v>89459</v>
      </c>
      <c r="B5211" s="663" t="s">
        <v>2546</v>
      </c>
      <c r="C5211" s="663" t="s">
        <v>112</v>
      </c>
      <c r="D5211" s="665" t="s">
        <v>18057</v>
      </c>
      <c r="E5211" s="663" t="s">
        <v>145</v>
      </c>
      <c r="F5211" s="401"/>
      <c r="G5211" s="401"/>
    </row>
    <row r="5212" spans="1:7" ht="15">
      <c r="A5212" s="664">
        <v>89460</v>
      </c>
      <c r="B5212" s="663" t="s">
        <v>2547</v>
      </c>
      <c r="C5212" s="663" t="s">
        <v>112</v>
      </c>
      <c r="D5212" s="665" t="s">
        <v>21258</v>
      </c>
      <c r="E5212" s="663" t="s">
        <v>145</v>
      </c>
      <c r="F5212" s="401"/>
      <c r="G5212" s="401"/>
    </row>
    <row r="5213" spans="1:7" ht="15">
      <c r="A5213" s="664">
        <v>89462</v>
      </c>
      <c r="B5213" s="663" t="s">
        <v>2548</v>
      </c>
      <c r="C5213" s="663" t="s">
        <v>112</v>
      </c>
      <c r="D5213" s="665" t="s">
        <v>14739</v>
      </c>
      <c r="E5213" s="663" t="s">
        <v>145</v>
      </c>
      <c r="F5213" s="401"/>
      <c r="G5213" s="401"/>
    </row>
    <row r="5214" spans="1:7" ht="15">
      <c r="A5214" s="664">
        <v>89463</v>
      </c>
      <c r="B5214" s="663" t="s">
        <v>2549</v>
      </c>
      <c r="C5214" s="663" t="s">
        <v>112</v>
      </c>
      <c r="D5214" s="665" t="s">
        <v>15491</v>
      </c>
      <c r="E5214" s="663" t="s">
        <v>145</v>
      </c>
      <c r="F5214" s="401"/>
      <c r="G5214" s="401"/>
    </row>
    <row r="5215" spans="1:7" ht="15">
      <c r="A5215" s="664">
        <v>89464</v>
      </c>
      <c r="B5215" s="663" t="s">
        <v>2550</v>
      </c>
      <c r="C5215" s="663" t="s">
        <v>112</v>
      </c>
      <c r="D5215" s="665" t="s">
        <v>21259</v>
      </c>
      <c r="E5215" s="663" t="s">
        <v>145</v>
      </c>
      <c r="F5215" s="401"/>
      <c r="G5215" s="401"/>
    </row>
    <row r="5216" spans="1:7" ht="15">
      <c r="A5216" s="664">
        <v>89465</v>
      </c>
      <c r="B5216" s="663" t="s">
        <v>2551</v>
      </c>
      <c r="C5216" s="663" t="s">
        <v>112</v>
      </c>
      <c r="D5216" s="665" t="s">
        <v>21260</v>
      </c>
      <c r="E5216" s="663" t="s">
        <v>145</v>
      </c>
      <c r="F5216" s="401"/>
      <c r="G5216" s="401"/>
    </row>
    <row r="5217" spans="1:7" ht="15">
      <c r="A5217" s="664">
        <v>89466</v>
      </c>
      <c r="B5217" s="663" t="s">
        <v>2552</v>
      </c>
      <c r="C5217" s="663" t="s">
        <v>112</v>
      </c>
      <c r="D5217" s="665" t="s">
        <v>21261</v>
      </c>
      <c r="E5217" s="663" t="s">
        <v>145</v>
      </c>
      <c r="F5217" s="401"/>
      <c r="G5217" s="401"/>
    </row>
    <row r="5218" spans="1:7" ht="15">
      <c r="A5218" s="664">
        <v>89467</v>
      </c>
      <c r="B5218" s="663" t="s">
        <v>2553</v>
      </c>
      <c r="C5218" s="663" t="s">
        <v>112</v>
      </c>
      <c r="D5218" s="665" t="s">
        <v>21262</v>
      </c>
      <c r="E5218" s="663" t="s">
        <v>145</v>
      </c>
      <c r="F5218" s="401"/>
      <c r="G5218" s="401"/>
    </row>
    <row r="5219" spans="1:7" ht="15">
      <c r="A5219" s="664">
        <v>89468</v>
      </c>
      <c r="B5219" s="663" t="s">
        <v>2554</v>
      </c>
      <c r="C5219" s="663" t="s">
        <v>112</v>
      </c>
      <c r="D5219" s="665" t="s">
        <v>21263</v>
      </c>
      <c r="E5219" s="663" t="s">
        <v>145</v>
      </c>
      <c r="F5219" s="401"/>
      <c r="G5219" s="401"/>
    </row>
    <row r="5220" spans="1:7" ht="15">
      <c r="A5220" s="664">
        <v>89469</v>
      </c>
      <c r="B5220" s="663" t="s">
        <v>2555</v>
      </c>
      <c r="C5220" s="663" t="s">
        <v>112</v>
      </c>
      <c r="D5220" s="665" t="s">
        <v>18397</v>
      </c>
      <c r="E5220" s="663" t="s">
        <v>145</v>
      </c>
      <c r="F5220" s="401"/>
      <c r="G5220" s="401"/>
    </row>
    <row r="5221" spans="1:7" ht="15">
      <c r="A5221" s="664">
        <v>89470</v>
      </c>
      <c r="B5221" s="663" t="s">
        <v>2556</v>
      </c>
      <c r="C5221" s="663" t="s">
        <v>112</v>
      </c>
      <c r="D5221" s="665" t="s">
        <v>21264</v>
      </c>
      <c r="E5221" s="663" t="s">
        <v>145</v>
      </c>
      <c r="F5221" s="401"/>
      <c r="G5221" s="401"/>
    </row>
    <row r="5222" spans="1:7" ht="15">
      <c r="A5222" s="664">
        <v>89471</v>
      </c>
      <c r="B5222" s="663" t="s">
        <v>2557</v>
      </c>
      <c r="C5222" s="663" t="s">
        <v>112</v>
      </c>
      <c r="D5222" s="665" t="s">
        <v>21265</v>
      </c>
      <c r="E5222" s="663" t="s">
        <v>145</v>
      </c>
      <c r="F5222" s="401"/>
      <c r="G5222" s="401"/>
    </row>
    <row r="5223" spans="1:7" ht="15">
      <c r="A5223" s="664">
        <v>89472</v>
      </c>
      <c r="B5223" s="663" t="s">
        <v>2558</v>
      </c>
      <c r="C5223" s="663" t="s">
        <v>112</v>
      </c>
      <c r="D5223" s="665" t="s">
        <v>21266</v>
      </c>
      <c r="E5223" s="663" t="s">
        <v>145</v>
      </c>
      <c r="F5223" s="401"/>
      <c r="G5223" s="401"/>
    </row>
    <row r="5224" spans="1:7" ht="15">
      <c r="A5224" s="664">
        <v>89473</v>
      </c>
      <c r="B5224" s="663" t="s">
        <v>2559</v>
      </c>
      <c r="C5224" s="663" t="s">
        <v>112</v>
      </c>
      <c r="D5224" s="665" t="s">
        <v>21267</v>
      </c>
      <c r="E5224" s="663" t="s">
        <v>145</v>
      </c>
      <c r="F5224" s="401"/>
      <c r="G5224" s="401"/>
    </row>
    <row r="5225" spans="1:7" ht="15">
      <c r="A5225" s="664">
        <v>89474</v>
      </c>
      <c r="B5225" s="663" t="s">
        <v>2560</v>
      </c>
      <c r="C5225" s="663" t="s">
        <v>112</v>
      </c>
      <c r="D5225" s="665" t="s">
        <v>21268</v>
      </c>
      <c r="E5225" s="663" t="s">
        <v>145</v>
      </c>
      <c r="F5225" s="401"/>
      <c r="G5225" s="401"/>
    </row>
    <row r="5226" spans="1:7" ht="15">
      <c r="A5226" s="664">
        <v>89475</v>
      </c>
      <c r="B5226" s="663" t="s">
        <v>2561</v>
      </c>
      <c r="C5226" s="663" t="s">
        <v>112</v>
      </c>
      <c r="D5226" s="665" t="s">
        <v>13173</v>
      </c>
      <c r="E5226" s="663" t="s">
        <v>145</v>
      </c>
      <c r="F5226" s="401"/>
      <c r="G5226" s="401"/>
    </row>
    <row r="5227" spans="1:7" ht="15">
      <c r="A5227" s="664">
        <v>89476</v>
      </c>
      <c r="B5227" s="663" t="s">
        <v>2562</v>
      </c>
      <c r="C5227" s="663" t="s">
        <v>112</v>
      </c>
      <c r="D5227" s="665" t="s">
        <v>21269</v>
      </c>
      <c r="E5227" s="663" t="s">
        <v>145</v>
      </c>
      <c r="F5227" s="401"/>
      <c r="G5227" s="401"/>
    </row>
    <row r="5228" spans="1:7" ht="15">
      <c r="A5228" s="664">
        <v>89477</v>
      </c>
      <c r="B5228" s="663" t="s">
        <v>2563</v>
      </c>
      <c r="C5228" s="663" t="s">
        <v>112</v>
      </c>
      <c r="D5228" s="665" t="s">
        <v>21270</v>
      </c>
      <c r="E5228" s="663" t="s">
        <v>145</v>
      </c>
      <c r="F5228" s="401"/>
      <c r="G5228" s="401"/>
    </row>
    <row r="5229" spans="1:7" ht="15">
      <c r="A5229" s="664">
        <v>89478</v>
      </c>
      <c r="B5229" s="663" t="s">
        <v>2564</v>
      </c>
      <c r="C5229" s="663" t="s">
        <v>112</v>
      </c>
      <c r="D5229" s="665" t="s">
        <v>20443</v>
      </c>
      <c r="E5229" s="663" t="s">
        <v>145</v>
      </c>
      <c r="F5229" s="401"/>
      <c r="G5229" s="401"/>
    </row>
    <row r="5230" spans="1:7" ht="15">
      <c r="A5230" s="664">
        <v>89479</v>
      </c>
      <c r="B5230" s="663" t="s">
        <v>2565</v>
      </c>
      <c r="C5230" s="663" t="s">
        <v>112</v>
      </c>
      <c r="D5230" s="665" t="s">
        <v>21271</v>
      </c>
      <c r="E5230" s="663" t="s">
        <v>145</v>
      </c>
      <c r="F5230" s="401"/>
      <c r="G5230" s="401"/>
    </row>
    <row r="5231" spans="1:7" ht="15">
      <c r="A5231" s="664">
        <v>89480</v>
      </c>
      <c r="B5231" s="663" t="s">
        <v>2566</v>
      </c>
      <c r="C5231" s="663" t="s">
        <v>112</v>
      </c>
      <c r="D5231" s="665" t="s">
        <v>21272</v>
      </c>
      <c r="E5231" s="663" t="s">
        <v>145</v>
      </c>
      <c r="F5231" s="401"/>
      <c r="G5231" s="401"/>
    </row>
    <row r="5232" spans="1:7" ht="15">
      <c r="A5232" s="664">
        <v>89483</v>
      </c>
      <c r="B5232" s="663" t="s">
        <v>2567</v>
      </c>
      <c r="C5232" s="663" t="s">
        <v>112</v>
      </c>
      <c r="D5232" s="665" t="s">
        <v>21273</v>
      </c>
      <c r="E5232" s="663" t="s">
        <v>145</v>
      </c>
      <c r="F5232" s="401"/>
      <c r="G5232" s="401"/>
    </row>
    <row r="5233" spans="1:7" ht="15">
      <c r="A5233" s="664">
        <v>89484</v>
      </c>
      <c r="B5233" s="663" t="s">
        <v>2568</v>
      </c>
      <c r="C5233" s="663" t="s">
        <v>112</v>
      </c>
      <c r="D5233" s="665" t="s">
        <v>21274</v>
      </c>
      <c r="E5233" s="663" t="s">
        <v>145</v>
      </c>
      <c r="F5233" s="401"/>
      <c r="G5233" s="401"/>
    </row>
    <row r="5234" spans="1:7" ht="15">
      <c r="A5234" s="664">
        <v>89486</v>
      </c>
      <c r="B5234" s="663" t="s">
        <v>2569</v>
      </c>
      <c r="C5234" s="663" t="s">
        <v>112</v>
      </c>
      <c r="D5234" s="665" t="s">
        <v>21275</v>
      </c>
      <c r="E5234" s="663" t="s">
        <v>145</v>
      </c>
      <c r="F5234" s="401"/>
      <c r="G5234" s="401"/>
    </row>
    <row r="5235" spans="1:7" ht="15">
      <c r="A5235" s="664">
        <v>89487</v>
      </c>
      <c r="B5235" s="663" t="s">
        <v>2570</v>
      </c>
      <c r="C5235" s="663" t="s">
        <v>112</v>
      </c>
      <c r="D5235" s="665" t="s">
        <v>21276</v>
      </c>
      <c r="E5235" s="663" t="s">
        <v>145</v>
      </c>
      <c r="F5235" s="401"/>
      <c r="G5235" s="401"/>
    </row>
    <row r="5236" spans="1:7" ht="15">
      <c r="A5236" s="664">
        <v>89488</v>
      </c>
      <c r="B5236" s="663" t="s">
        <v>2571</v>
      </c>
      <c r="C5236" s="663" t="s">
        <v>112</v>
      </c>
      <c r="D5236" s="665" t="s">
        <v>21277</v>
      </c>
      <c r="E5236" s="663" t="s">
        <v>145</v>
      </c>
      <c r="F5236" s="401"/>
      <c r="G5236" s="401"/>
    </row>
    <row r="5237" spans="1:7" ht="15">
      <c r="A5237" s="664">
        <v>91815</v>
      </c>
      <c r="B5237" s="663" t="s">
        <v>2572</v>
      </c>
      <c r="C5237" s="663" t="s">
        <v>112</v>
      </c>
      <c r="D5237" s="665" t="s">
        <v>15479</v>
      </c>
      <c r="E5237" s="663" t="s">
        <v>145</v>
      </c>
      <c r="F5237" s="401"/>
      <c r="G5237" s="401"/>
    </row>
    <row r="5238" spans="1:7" ht="15">
      <c r="A5238" s="664">
        <v>91816</v>
      </c>
      <c r="B5238" s="663" t="s">
        <v>2573</v>
      </c>
      <c r="C5238" s="663" t="s">
        <v>112</v>
      </c>
      <c r="D5238" s="665" t="s">
        <v>21278</v>
      </c>
      <c r="E5238" s="663" t="s">
        <v>145</v>
      </c>
      <c r="F5238" s="401"/>
      <c r="G5238" s="401"/>
    </row>
    <row r="5239" spans="1:7" ht="15">
      <c r="A5239" s="664">
        <v>101161</v>
      </c>
      <c r="B5239" s="663" t="s">
        <v>11759</v>
      </c>
      <c r="C5239" s="663" t="s">
        <v>112</v>
      </c>
      <c r="D5239" s="665" t="s">
        <v>21279</v>
      </c>
      <c r="E5239" s="663" t="s">
        <v>145</v>
      </c>
      <c r="F5239" s="401"/>
      <c r="G5239" s="401"/>
    </row>
    <row r="5240" spans="1:7" ht="15">
      <c r="A5240" s="664">
        <v>101163</v>
      </c>
      <c r="B5240" s="663" t="s">
        <v>11760</v>
      </c>
      <c r="C5240" s="663" t="s">
        <v>112</v>
      </c>
      <c r="D5240" s="665" t="s">
        <v>21280</v>
      </c>
      <c r="E5240" s="663" t="s">
        <v>145</v>
      </c>
      <c r="F5240" s="401"/>
      <c r="G5240" s="401"/>
    </row>
    <row r="5241" spans="1:7" ht="15">
      <c r="A5241" s="664">
        <v>101164</v>
      </c>
      <c r="B5241" s="663" t="s">
        <v>11761</v>
      </c>
      <c r="C5241" s="663" t="s">
        <v>112</v>
      </c>
      <c r="D5241" s="665" t="s">
        <v>21281</v>
      </c>
      <c r="E5241" s="663" t="s">
        <v>145</v>
      </c>
      <c r="F5241" s="401"/>
      <c r="G5241" s="401"/>
    </row>
    <row r="5242" spans="1:7" ht="15">
      <c r="A5242" s="664">
        <v>96358</v>
      </c>
      <c r="B5242" s="663" t="s">
        <v>2574</v>
      </c>
      <c r="C5242" s="663" t="s">
        <v>112</v>
      </c>
      <c r="D5242" s="665" t="s">
        <v>20005</v>
      </c>
      <c r="E5242" s="663" t="s">
        <v>145</v>
      </c>
      <c r="F5242" s="401"/>
      <c r="G5242" s="401"/>
    </row>
    <row r="5243" spans="1:7" ht="15">
      <c r="A5243" s="664">
        <v>96359</v>
      </c>
      <c r="B5243" s="663" t="s">
        <v>2575</v>
      </c>
      <c r="C5243" s="663" t="s">
        <v>112</v>
      </c>
      <c r="D5243" s="665" t="s">
        <v>21282</v>
      </c>
      <c r="E5243" s="663" t="s">
        <v>145</v>
      </c>
      <c r="F5243" s="401"/>
      <c r="G5243" s="401"/>
    </row>
    <row r="5244" spans="1:7" ht="15">
      <c r="A5244" s="664">
        <v>96360</v>
      </c>
      <c r="B5244" s="663" t="s">
        <v>2576</v>
      </c>
      <c r="C5244" s="663" t="s">
        <v>112</v>
      </c>
      <c r="D5244" s="665" t="s">
        <v>21283</v>
      </c>
      <c r="E5244" s="663" t="s">
        <v>145</v>
      </c>
      <c r="F5244" s="401"/>
      <c r="G5244" s="401"/>
    </row>
    <row r="5245" spans="1:7" ht="15">
      <c r="A5245" s="664">
        <v>96361</v>
      </c>
      <c r="B5245" s="663" t="s">
        <v>2577</v>
      </c>
      <c r="C5245" s="663" t="s">
        <v>112</v>
      </c>
      <c r="D5245" s="665" t="s">
        <v>13351</v>
      </c>
      <c r="E5245" s="663" t="s">
        <v>145</v>
      </c>
      <c r="F5245" s="401"/>
      <c r="G5245" s="401"/>
    </row>
    <row r="5246" spans="1:7" ht="15">
      <c r="A5246" s="664">
        <v>96362</v>
      </c>
      <c r="B5246" s="663" t="s">
        <v>2578</v>
      </c>
      <c r="C5246" s="663" t="s">
        <v>112</v>
      </c>
      <c r="D5246" s="665" t="s">
        <v>21284</v>
      </c>
      <c r="E5246" s="663" t="s">
        <v>145</v>
      </c>
      <c r="F5246" s="401"/>
      <c r="G5246" s="401"/>
    </row>
    <row r="5247" spans="1:7" ht="15">
      <c r="A5247" s="664">
        <v>96363</v>
      </c>
      <c r="B5247" s="663" t="s">
        <v>2579</v>
      </c>
      <c r="C5247" s="663" t="s">
        <v>112</v>
      </c>
      <c r="D5247" s="665" t="s">
        <v>21285</v>
      </c>
      <c r="E5247" s="663" t="s">
        <v>145</v>
      </c>
      <c r="F5247" s="401"/>
      <c r="G5247" s="401"/>
    </row>
    <row r="5248" spans="1:7" ht="15">
      <c r="A5248" s="664">
        <v>96364</v>
      </c>
      <c r="B5248" s="663" t="s">
        <v>2580</v>
      </c>
      <c r="C5248" s="663" t="s">
        <v>112</v>
      </c>
      <c r="D5248" s="665" t="s">
        <v>15310</v>
      </c>
      <c r="E5248" s="663" t="s">
        <v>145</v>
      </c>
      <c r="F5248" s="401"/>
      <c r="G5248" s="401"/>
    </row>
    <row r="5249" spans="1:7" ht="15">
      <c r="A5249" s="664">
        <v>96365</v>
      </c>
      <c r="B5249" s="663" t="s">
        <v>2581</v>
      </c>
      <c r="C5249" s="663" t="s">
        <v>112</v>
      </c>
      <c r="D5249" s="665" t="s">
        <v>21286</v>
      </c>
      <c r="E5249" s="663" t="s">
        <v>145</v>
      </c>
      <c r="F5249" s="401"/>
      <c r="G5249" s="401"/>
    </row>
    <row r="5250" spans="1:7" ht="15">
      <c r="A5250" s="664">
        <v>96366</v>
      </c>
      <c r="B5250" s="663" t="s">
        <v>2582</v>
      </c>
      <c r="C5250" s="663" t="s">
        <v>112</v>
      </c>
      <c r="D5250" s="665" t="s">
        <v>21287</v>
      </c>
      <c r="E5250" s="663" t="s">
        <v>145</v>
      </c>
      <c r="F5250" s="401"/>
      <c r="G5250" s="401"/>
    </row>
    <row r="5251" spans="1:7" ht="15">
      <c r="A5251" s="664">
        <v>96367</v>
      </c>
      <c r="B5251" s="663" t="s">
        <v>2583</v>
      </c>
      <c r="C5251" s="663" t="s">
        <v>112</v>
      </c>
      <c r="D5251" s="665" t="s">
        <v>21288</v>
      </c>
      <c r="E5251" s="663" t="s">
        <v>145</v>
      </c>
      <c r="F5251" s="401"/>
      <c r="G5251" s="401"/>
    </row>
    <row r="5252" spans="1:7" ht="15">
      <c r="A5252" s="664">
        <v>96368</v>
      </c>
      <c r="B5252" s="663" t="s">
        <v>2584</v>
      </c>
      <c r="C5252" s="663" t="s">
        <v>112</v>
      </c>
      <c r="D5252" s="665" t="s">
        <v>21289</v>
      </c>
      <c r="E5252" s="663" t="s">
        <v>145</v>
      </c>
      <c r="F5252" s="401"/>
      <c r="G5252" s="401"/>
    </row>
    <row r="5253" spans="1:7" ht="15">
      <c r="A5253" s="664">
        <v>96369</v>
      </c>
      <c r="B5253" s="663" t="s">
        <v>2585</v>
      </c>
      <c r="C5253" s="663" t="s">
        <v>112</v>
      </c>
      <c r="D5253" s="665" t="s">
        <v>21290</v>
      </c>
      <c r="E5253" s="663" t="s">
        <v>145</v>
      </c>
      <c r="F5253" s="401"/>
      <c r="G5253" s="401"/>
    </row>
    <row r="5254" spans="1:7" ht="15">
      <c r="A5254" s="664">
        <v>96370</v>
      </c>
      <c r="B5254" s="663" t="s">
        <v>2586</v>
      </c>
      <c r="C5254" s="663" t="s">
        <v>112</v>
      </c>
      <c r="D5254" s="665" t="s">
        <v>14158</v>
      </c>
      <c r="E5254" s="663" t="s">
        <v>145</v>
      </c>
      <c r="F5254" s="401"/>
      <c r="G5254" s="401"/>
    </row>
    <row r="5255" spans="1:7" ht="15">
      <c r="A5255" s="664">
        <v>96371</v>
      </c>
      <c r="B5255" s="663" t="s">
        <v>2587</v>
      </c>
      <c r="C5255" s="663" t="s">
        <v>112</v>
      </c>
      <c r="D5255" s="665" t="s">
        <v>21291</v>
      </c>
      <c r="E5255" s="663" t="s">
        <v>145</v>
      </c>
      <c r="F5255" s="401"/>
      <c r="G5255" s="401"/>
    </row>
    <row r="5256" spans="1:7" ht="15">
      <c r="A5256" s="664">
        <v>96372</v>
      </c>
      <c r="B5256" s="663" t="s">
        <v>2588</v>
      </c>
      <c r="C5256" s="663" t="s">
        <v>112</v>
      </c>
      <c r="D5256" s="665" t="s">
        <v>16460</v>
      </c>
      <c r="E5256" s="663" t="s">
        <v>145</v>
      </c>
      <c r="F5256" s="401"/>
      <c r="G5256" s="401"/>
    </row>
    <row r="5257" spans="1:7" ht="15">
      <c r="A5257" s="664">
        <v>96373</v>
      </c>
      <c r="B5257" s="663" t="s">
        <v>2589</v>
      </c>
      <c r="C5257" s="663" t="s">
        <v>5</v>
      </c>
      <c r="D5257" s="665" t="s">
        <v>14779</v>
      </c>
      <c r="E5257" s="663" t="s">
        <v>145</v>
      </c>
      <c r="F5257" s="401"/>
      <c r="G5257" s="401"/>
    </row>
    <row r="5258" spans="1:7" ht="15">
      <c r="A5258" s="664">
        <v>96374</v>
      </c>
      <c r="B5258" s="663" t="s">
        <v>2590</v>
      </c>
      <c r="C5258" s="663" t="s">
        <v>5</v>
      </c>
      <c r="D5258" s="665" t="s">
        <v>15191</v>
      </c>
      <c r="E5258" s="663" t="s">
        <v>145</v>
      </c>
      <c r="F5258" s="401"/>
      <c r="G5258" s="401"/>
    </row>
    <row r="5259" spans="1:7" ht="15">
      <c r="A5259" s="664">
        <v>102235</v>
      </c>
      <c r="B5259" s="663" t="s">
        <v>15500</v>
      </c>
      <c r="C5259" s="663" t="s">
        <v>112</v>
      </c>
      <c r="D5259" s="665" t="s">
        <v>21292</v>
      </c>
      <c r="E5259" s="663" t="s">
        <v>145</v>
      </c>
      <c r="F5259" s="401"/>
      <c r="G5259" s="401"/>
    </row>
    <row r="5260" spans="1:7" ht="15">
      <c r="A5260" s="664">
        <v>102253</v>
      </c>
      <c r="B5260" s="663" t="s">
        <v>15501</v>
      </c>
      <c r="C5260" s="663" t="s">
        <v>112</v>
      </c>
      <c r="D5260" s="665" t="s">
        <v>21293</v>
      </c>
      <c r="E5260" s="663" t="s">
        <v>145</v>
      </c>
      <c r="F5260" s="401"/>
      <c r="G5260" s="401"/>
    </row>
    <row r="5261" spans="1:7" ht="15">
      <c r="A5261" s="664">
        <v>102254</v>
      </c>
      <c r="B5261" s="663" t="s">
        <v>15502</v>
      </c>
      <c r="C5261" s="663" t="s">
        <v>112</v>
      </c>
      <c r="D5261" s="665" t="s">
        <v>21294</v>
      </c>
      <c r="E5261" s="663" t="s">
        <v>145</v>
      </c>
      <c r="F5261" s="401"/>
      <c r="G5261" s="401"/>
    </row>
    <row r="5262" spans="1:7" ht="15">
      <c r="A5262" s="664">
        <v>102255</v>
      </c>
      <c r="B5262" s="663" t="s">
        <v>15503</v>
      </c>
      <c r="C5262" s="663" t="s">
        <v>112</v>
      </c>
      <c r="D5262" s="665" t="s">
        <v>21295</v>
      </c>
      <c r="E5262" s="663" t="s">
        <v>145</v>
      </c>
      <c r="F5262" s="401"/>
      <c r="G5262" s="401"/>
    </row>
    <row r="5263" spans="1:7" ht="15">
      <c r="A5263" s="664">
        <v>102256</v>
      </c>
      <c r="B5263" s="663" t="s">
        <v>15504</v>
      </c>
      <c r="C5263" s="663" t="s">
        <v>112</v>
      </c>
      <c r="D5263" s="665" t="s">
        <v>21296</v>
      </c>
      <c r="E5263" s="663" t="s">
        <v>145</v>
      </c>
      <c r="F5263" s="401"/>
      <c r="G5263" s="401"/>
    </row>
    <row r="5264" spans="1:7" ht="15">
      <c r="A5264" s="664">
        <v>102257</v>
      </c>
      <c r="B5264" s="663" t="s">
        <v>15505</v>
      </c>
      <c r="C5264" s="663" t="s">
        <v>112</v>
      </c>
      <c r="D5264" s="665" t="s">
        <v>21297</v>
      </c>
      <c r="E5264" s="663" t="s">
        <v>145</v>
      </c>
      <c r="F5264" s="401"/>
      <c r="G5264" s="401"/>
    </row>
    <row r="5265" spans="1:7" ht="15">
      <c r="A5265" s="664">
        <v>102258</v>
      </c>
      <c r="B5265" s="663" t="s">
        <v>15506</v>
      </c>
      <c r="C5265" s="663" t="s">
        <v>112</v>
      </c>
      <c r="D5265" s="665" t="s">
        <v>21298</v>
      </c>
      <c r="E5265" s="663" t="s">
        <v>145</v>
      </c>
      <c r="F5265" s="401"/>
      <c r="G5265" s="401"/>
    </row>
    <row r="5266" spans="1:7" ht="15">
      <c r="A5266" s="664">
        <v>101154</v>
      </c>
      <c r="B5266" s="663" t="s">
        <v>11762</v>
      </c>
      <c r="C5266" s="663" t="s">
        <v>112</v>
      </c>
      <c r="D5266" s="665" t="s">
        <v>21299</v>
      </c>
      <c r="E5266" s="663" t="s">
        <v>145</v>
      </c>
      <c r="F5266" s="401"/>
      <c r="G5266" s="401"/>
    </row>
    <row r="5267" spans="1:7" ht="15">
      <c r="A5267" s="664">
        <v>101155</v>
      </c>
      <c r="B5267" s="663" t="s">
        <v>11763</v>
      </c>
      <c r="C5267" s="663" t="s">
        <v>112</v>
      </c>
      <c r="D5267" s="665" t="s">
        <v>21300</v>
      </c>
      <c r="E5267" s="663" t="s">
        <v>145</v>
      </c>
      <c r="F5267" s="401"/>
      <c r="G5267" s="401"/>
    </row>
    <row r="5268" spans="1:7" ht="15">
      <c r="A5268" s="664">
        <v>101156</v>
      </c>
      <c r="B5268" s="663" t="s">
        <v>11764</v>
      </c>
      <c r="C5268" s="663" t="s">
        <v>112</v>
      </c>
      <c r="D5268" s="665" t="s">
        <v>21301</v>
      </c>
      <c r="E5268" s="663" t="s">
        <v>145</v>
      </c>
      <c r="F5268" s="401"/>
      <c r="G5268" s="401"/>
    </row>
    <row r="5269" spans="1:7" ht="15">
      <c r="A5269" s="664">
        <v>101810</v>
      </c>
      <c r="B5269" s="663" t="s">
        <v>15507</v>
      </c>
      <c r="C5269" s="663" t="s">
        <v>125</v>
      </c>
      <c r="D5269" s="665" t="s">
        <v>21302</v>
      </c>
      <c r="E5269" s="663" t="s">
        <v>145</v>
      </c>
      <c r="F5269" s="401"/>
      <c r="G5269" s="401"/>
    </row>
    <row r="5270" spans="1:7" ht="15">
      <c r="A5270" s="664">
        <v>101811</v>
      </c>
      <c r="B5270" s="663" t="s">
        <v>15508</v>
      </c>
      <c r="C5270" s="663" t="s">
        <v>125</v>
      </c>
      <c r="D5270" s="665" t="s">
        <v>21303</v>
      </c>
      <c r="E5270" s="663" t="s">
        <v>145</v>
      </c>
      <c r="F5270" s="401"/>
      <c r="G5270" s="401"/>
    </row>
    <row r="5271" spans="1:7" ht="15">
      <c r="A5271" s="664">
        <v>101812</v>
      </c>
      <c r="B5271" s="663" t="s">
        <v>15509</v>
      </c>
      <c r="C5271" s="663" t="s">
        <v>125</v>
      </c>
      <c r="D5271" s="665" t="s">
        <v>21304</v>
      </c>
      <c r="E5271" s="663" t="s">
        <v>145</v>
      </c>
      <c r="F5271" s="401"/>
      <c r="G5271" s="401"/>
    </row>
    <row r="5272" spans="1:7" ht="15">
      <c r="A5272" s="664">
        <v>101813</v>
      </c>
      <c r="B5272" s="663" t="s">
        <v>15510</v>
      </c>
      <c r="C5272" s="663" t="s">
        <v>125</v>
      </c>
      <c r="D5272" s="665" t="s">
        <v>21305</v>
      </c>
      <c r="E5272" s="663" t="s">
        <v>145</v>
      </c>
      <c r="F5272" s="401"/>
      <c r="G5272" s="401"/>
    </row>
    <row r="5273" spans="1:7" ht="15">
      <c r="A5273" s="664">
        <v>101814</v>
      </c>
      <c r="B5273" s="663" t="s">
        <v>15511</v>
      </c>
      <c r="C5273" s="663" t="s">
        <v>112</v>
      </c>
      <c r="D5273" s="665" t="s">
        <v>20452</v>
      </c>
      <c r="E5273" s="663" t="s">
        <v>145</v>
      </c>
      <c r="F5273" s="401"/>
      <c r="G5273" s="401"/>
    </row>
    <row r="5274" spans="1:7" ht="15">
      <c r="A5274" s="664">
        <v>101815</v>
      </c>
      <c r="B5274" s="663" t="s">
        <v>15512</v>
      </c>
      <c r="C5274" s="663" t="s">
        <v>112</v>
      </c>
      <c r="D5274" s="665" t="s">
        <v>21306</v>
      </c>
      <c r="E5274" s="663" t="s">
        <v>145</v>
      </c>
      <c r="F5274" s="401"/>
      <c r="G5274" s="401"/>
    </row>
    <row r="5275" spans="1:7" ht="15">
      <c r="A5275" s="664">
        <v>101816</v>
      </c>
      <c r="B5275" s="663" t="s">
        <v>15514</v>
      </c>
      <c r="C5275" s="663" t="s">
        <v>112</v>
      </c>
      <c r="D5275" s="665" t="s">
        <v>20683</v>
      </c>
      <c r="E5275" s="663" t="s">
        <v>145</v>
      </c>
      <c r="F5275" s="401"/>
      <c r="G5275" s="401"/>
    </row>
    <row r="5276" spans="1:7" ht="15">
      <c r="A5276" s="664">
        <v>101817</v>
      </c>
      <c r="B5276" s="663" t="s">
        <v>15515</v>
      </c>
      <c r="C5276" s="663" t="s">
        <v>112</v>
      </c>
      <c r="D5276" s="665" t="s">
        <v>21307</v>
      </c>
      <c r="E5276" s="663" t="s">
        <v>145</v>
      </c>
      <c r="F5276" s="401"/>
      <c r="G5276" s="401"/>
    </row>
    <row r="5277" spans="1:7" ht="15">
      <c r="A5277" s="664">
        <v>101818</v>
      </c>
      <c r="B5277" s="663" t="s">
        <v>15517</v>
      </c>
      <c r="C5277" s="663" t="s">
        <v>112</v>
      </c>
      <c r="D5277" s="665" t="s">
        <v>21308</v>
      </c>
      <c r="E5277" s="663" t="s">
        <v>145</v>
      </c>
      <c r="F5277" s="401"/>
      <c r="G5277" s="401"/>
    </row>
    <row r="5278" spans="1:7" ht="15">
      <c r="A5278" s="664">
        <v>101819</v>
      </c>
      <c r="B5278" s="663" t="s">
        <v>15518</v>
      </c>
      <c r="C5278" s="663" t="s">
        <v>112</v>
      </c>
      <c r="D5278" s="665" t="s">
        <v>21309</v>
      </c>
      <c r="E5278" s="663" t="s">
        <v>145</v>
      </c>
      <c r="F5278" s="401"/>
      <c r="G5278" s="401"/>
    </row>
    <row r="5279" spans="1:7" ht="15">
      <c r="A5279" s="664">
        <v>101820</v>
      </c>
      <c r="B5279" s="663" t="s">
        <v>15519</v>
      </c>
      <c r="C5279" s="663" t="s">
        <v>112</v>
      </c>
      <c r="D5279" s="665" t="s">
        <v>21310</v>
      </c>
      <c r="E5279" s="663" t="s">
        <v>145</v>
      </c>
      <c r="F5279" s="401"/>
      <c r="G5279" s="401"/>
    </row>
    <row r="5280" spans="1:7" ht="15">
      <c r="A5280" s="664">
        <v>101821</v>
      </c>
      <c r="B5280" s="663" t="s">
        <v>15521</v>
      </c>
      <c r="C5280" s="663" t="s">
        <v>125</v>
      </c>
      <c r="D5280" s="665" t="s">
        <v>15201</v>
      </c>
      <c r="E5280" s="663" t="s">
        <v>145</v>
      </c>
      <c r="F5280" s="401"/>
      <c r="G5280" s="401"/>
    </row>
    <row r="5281" spans="1:7" ht="15">
      <c r="A5281" s="664">
        <v>101822</v>
      </c>
      <c r="B5281" s="663" t="s">
        <v>15523</v>
      </c>
      <c r="C5281" s="663" t="s">
        <v>125</v>
      </c>
      <c r="D5281" s="665" t="s">
        <v>21311</v>
      </c>
      <c r="E5281" s="663" t="s">
        <v>145</v>
      </c>
      <c r="F5281" s="401"/>
      <c r="G5281" s="401"/>
    </row>
    <row r="5282" spans="1:7" ht="15">
      <c r="A5282" s="664">
        <v>101823</v>
      </c>
      <c r="B5282" s="663" t="s">
        <v>15525</v>
      </c>
      <c r="C5282" s="663" t="s">
        <v>125</v>
      </c>
      <c r="D5282" s="665" t="s">
        <v>21312</v>
      </c>
      <c r="E5282" s="663" t="s">
        <v>145</v>
      </c>
      <c r="F5282" s="401"/>
      <c r="G5282" s="401"/>
    </row>
    <row r="5283" spans="1:7" ht="15">
      <c r="A5283" s="664">
        <v>101824</v>
      </c>
      <c r="B5283" s="663" t="s">
        <v>15526</v>
      </c>
      <c r="C5283" s="663" t="s">
        <v>125</v>
      </c>
      <c r="D5283" s="665" t="s">
        <v>21313</v>
      </c>
      <c r="E5283" s="663" t="s">
        <v>145</v>
      </c>
      <c r="F5283" s="401"/>
      <c r="G5283" s="401"/>
    </row>
    <row r="5284" spans="1:7" ht="15">
      <c r="A5284" s="664">
        <v>101825</v>
      </c>
      <c r="B5284" s="663" t="s">
        <v>15527</v>
      </c>
      <c r="C5284" s="663" t="s">
        <v>125</v>
      </c>
      <c r="D5284" s="665" t="s">
        <v>21314</v>
      </c>
      <c r="E5284" s="663" t="s">
        <v>145</v>
      </c>
      <c r="F5284" s="401"/>
      <c r="G5284" s="401"/>
    </row>
    <row r="5285" spans="1:7" ht="15">
      <c r="A5285" s="664">
        <v>101826</v>
      </c>
      <c r="B5285" s="663" t="s">
        <v>15528</v>
      </c>
      <c r="C5285" s="663" t="s">
        <v>125</v>
      </c>
      <c r="D5285" s="665" t="s">
        <v>19603</v>
      </c>
      <c r="E5285" s="663" t="s">
        <v>145</v>
      </c>
      <c r="F5285" s="401"/>
      <c r="G5285" s="401"/>
    </row>
    <row r="5286" spans="1:7" ht="15">
      <c r="A5286" s="664">
        <v>101827</v>
      </c>
      <c r="B5286" s="663" t="s">
        <v>15529</v>
      </c>
      <c r="C5286" s="663" t="s">
        <v>125</v>
      </c>
      <c r="D5286" s="665" t="s">
        <v>21315</v>
      </c>
      <c r="E5286" s="663" t="s">
        <v>145</v>
      </c>
      <c r="F5286" s="401"/>
      <c r="G5286" s="401"/>
    </row>
    <row r="5287" spans="1:7" ht="15">
      <c r="A5287" s="664">
        <v>101828</v>
      </c>
      <c r="B5287" s="663" t="s">
        <v>15530</v>
      </c>
      <c r="C5287" s="663" t="s">
        <v>125</v>
      </c>
      <c r="D5287" s="665" t="s">
        <v>21316</v>
      </c>
      <c r="E5287" s="663" t="s">
        <v>145</v>
      </c>
      <c r="F5287" s="401"/>
      <c r="G5287" s="401"/>
    </row>
    <row r="5288" spans="1:7" ht="15">
      <c r="A5288" s="664">
        <v>101829</v>
      </c>
      <c r="B5288" s="663" t="s">
        <v>15532</v>
      </c>
      <c r="C5288" s="663" t="s">
        <v>125</v>
      </c>
      <c r="D5288" s="665" t="s">
        <v>21317</v>
      </c>
      <c r="E5288" s="663" t="s">
        <v>145</v>
      </c>
      <c r="F5288" s="401"/>
      <c r="G5288" s="401"/>
    </row>
    <row r="5289" spans="1:7" ht="15">
      <c r="A5289" s="664">
        <v>101830</v>
      </c>
      <c r="B5289" s="663" t="s">
        <v>15533</v>
      </c>
      <c r="C5289" s="663" t="s">
        <v>125</v>
      </c>
      <c r="D5289" s="665" t="s">
        <v>21318</v>
      </c>
      <c r="E5289" s="663" t="s">
        <v>145</v>
      </c>
      <c r="F5289" s="401"/>
      <c r="G5289" s="401"/>
    </row>
    <row r="5290" spans="1:7" ht="15">
      <c r="A5290" s="664">
        <v>101831</v>
      </c>
      <c r="B5290" s="663" t="s">
        <v>15534</v>
      </c>
      <c r="C5290" s="663" t="s">
        <v>125</v>
      </c>
      <c r="D5290" s="665" t="s">
        <v>14971</v>
      </c>
      <c r="E5290" s="663" t="s">
        <v>145</v>
      </c>
      <c r="F5290" s="401"/>
      <c r="G5290" s="401"/>
    </row>
    <row r="5291" spans="1:7" ht="15">
      <c r="A5291" s="664">
        <v>101832</v>
      </c>
      <c r="B5291" s="663" t="s">
        <v>15535</v>
      </c>
      <c r="C5291" s="663" t="s">
        <v>125</v>
      </c>
      <c r="D5291" s="665" t="s">
        <v>21319</v>
      </c>
      <c r="E5291" s="663" t="s">
        <v>145</v>
      </c>
      <c r="F5291" s="401"/>
      <c r="G5291" s="401"/>
    </row>
    <row r="5292" spans="1:7" ht="15">
      <c r="A5292" s="664">
        <v>101833</v>
      </c>
      <c r="B5292" s="663" t="s">
        <v>15537</v>
      </c>
      <c r="C5292" s="663" t="s">
        <v>125</v>
      </c>
      <c r="D5292" s="665" t="s">
        <v>21320</v>
      </c>
      <c r="E5292" s="663" t="s">
        <v>145</v>
      </c>
      <c r="F5292" s="401"/>
      <c r="G5292" s="401"/>
    </row>
    <row r="5293" spans="1:7" ht="15">
      <c r="A5293" s="664">
        <v>101834</v>
      </c>
      <c r="B5293" s="663" t="s">
        <v>15538</v>
      </c>
      <c r="C5293" s="663" t="s">
        <v>125</v>
      </c>
      <c r="D5293" s="665" t="s">
        <v>21321</v>
      </c>
      <c r="E5293" s="663" t="s">
        <v>145</v>
      </c>
      <c r="F5293" s="401"/>
      <c r="G5293" s="401"/>
    </row>
    <row r="5294" spans="1:7" ht="15">
      <c r="A5294" s="664">
        <v>101835</v>
      </c>
      <c r="B5294" s="663" t="s">
        <v>15539</v>
      </c>
      <c r="C5294" s="663" t="s">
        <v>125</v>
      </c>
      <c r="D5294" s="665" t="s">
        <v>21322</v>
      </c>
      <c r="E5294" s="663" t="s">
        <v>145</v>
      </c>
      <c r="F5294" s="401"/>
      <c r="G5294" s="401"/>
    </row>
    <row r="5295" spans="1:7" ht="15">
      <c r="A5295" s="664">
        <v>101836</v>
      </c>
      <c r="B5295" s="663" t="s">
        <v>15540</v>
      </c>
      <c r="C5295" s="663" t="s">
        <v>125</v>
      </c>
      <c r="D5295" s="665" t="s">
        <v>14942</v>
      </c>
      <c r="E5295" s="663" t="s">
        <v>145</v>
      </c>
      <c r="F5295" s="401"/>
      <c r="G5295" s="401"/>
    </row>
    <row r="5296" spans="1:7" ht="15">
      <c r="A5296" s="664">
        <v>101837</v>
      </c>
      <c r="B5296" s="663" t="s">
        <v>15541</v>
      </c>
      <c r="C5296" s="663" t="s">
        <v>125</v>
      </c>
      <c r="D5296" s="665" t="s">
        <v>21323</v>
      </c>
      <c r="E5296" s="663" t="s">
        <v>145</v>
      </c>
      <c r="F5296" s="401"/>
      <c r="G5296" s="401"/>
    </row>
    <row r="5297" spans="1:7" ht="15">
      <c r="A5297" s="664">
        <v>101838</v>
      </c>
      <c r="B5297" s="663" t="s">
        <v>15542</v>
      </c>
      <c r="C5297" s="663" t="s">
        <v>125</v>
      </c>
      <c r="D5297" s="665" t="s">
        <v>21324</v>
      </c>
      <c r="E5297" s="663" t="s">
        <v>145</v>
      </c>
      <c r="F5297" s="401"/>
      <c r="G5297" s="401"/>
    </row>
    <row r="5298" spans="1:7" ht="15">
      <c r="A5298" s="664">
        <v>101839</v>
      </c>
      <c r="B5298" s="663" t="s">
        <v>15543</v>
      </c>
      <c r="C5298" s="663" t="s">
        <v>125</v>
      </c>
      <c r="D5298" s="665" t="s">
        <v>21325</v>
      </c>
      <c r="E5298" s="663" t="s">
        <v>145</v>
      </c>
      <c r="F5298" s="401"/>
      <c r="G5298" s="401"/>
    </row>
    <row r="5299" spans="1:7" ht="15">
      <c r="A5299" s="664">
        <v>101840</v>
      </c>
      <c r="B5299" s="663" t="s">
        <v>15544</v>
      </c>
      <c r="C5299" s="663" t="s">
        <v>125</v>
      </c>
      <c r="D5299" s="665" t="s">
        <v>21326</v>
      </c>
      <c r="E5299" s="663" t="s">
        <v>145</v>
      </c>
      <c r="F5299" s="401"/>
      <c r="G5299" s="401"/>
    </row>
    <row r="5300" spans="1:7" ht="15">
      <c r="A5300" s="664">
        <v>101841</v>
      </c>
      <c r="B5300" s="663" t="s">
        <v>15545</v>
      </c>
      <c r="C5300" s="663" t="s">
        <v>125</v>
      </c>
      <c r="D5300" s="665" t="s">
        <v>14108</v>
      </c>
      <c r="E5300" s="663" t="s">
        <v>145</v>
      </c>
      <c r="F5300" s="401"/>
      <c r="G5300" s="401"/>
    </row>
    <row r="5301" spans="1:7" ht="15">
      <c r="A5301" s="664">
        <v>101842</v>
      </c>
      <c r="B5301" s="663" t="s">
        <v>15546</v>
      </c>
      <c r="C5301" s="663" t="s">
        <v>125</v>
      </c>
      <c r="D5301" s="665" t="s">
        <v>21327</v>
      </c>
      <c r="E5301" s="663" t="s">
        <v>145</v>
      </c>
      <c r="F5301" s="401"/>
      <c r="G5301" s="401"/>
    </row>
    <row r="5302" spans="1:7" ht="15">
      <c r="A5302" s="664">
        <v>101843</v>
      </c>
      <c r="B5302" s="663" t="s">
        <v>15547</v>
      </c>
      <c r="C5302" s="663" t="s">
        <v>125</v>
      </c>
      <c r="D5302" s="665" t="s">
        <v>21328</v>
      </c>
      <c r="E5302" s="663" t="s">
        <v>145</v>
      </c>
      <c r="F5302" s="401"/>
      <c r="G5302" s="401"/>
    </row>
    <row r="5303" spans="1:7" ht="15">
      <c r="A5303" s="664">
        <v>101844</v>
      </c>
      <c r="B5303" s="663" t="s">
        <v>15548</v>
      </c>
      <c r="C5303" s="663" t="s">
        <v>125</v>
      </c>
      <c r="D5303" s="665" t="s">
        <v>21329</v>
      </c>
      <c r="E5303" s="663" t="s">
        <v>145</v>
      </c>
      <c r="F5303" s="401"/>
      <c r="G5303" s="401"/>
    </row>
    <row r="5304" spans="1:7" ht="15">
      <c r="A5304" s="664">
        <v>101845</v>
      </c>
      <c r="B5304" s="663" t="s">
        <v>15549</v>
      </c>
      <c r="C5304" s="663" t="s">
        <v>125</v>
      </c>
      <c r="D5304" s="665" t="s">
        <v>21330</v>
      </c>
      <c r="E5304" s="663" t="s">
        <v>145</v>
      </c>
      <c r="F5304" s="401"/>
      <c r="G5304" s="401"/>
    </row>
    <row r="5305" spans="1:7" ht="15">
      <c r="A5305" s="664">
        <v>101846</v>
      </c>
      <c r="B5305" s="663" t="s">
        <v>15550</v>
      </c>
      <c r="C5305" s="663" t="s">
        <v>125</v>
      </c>
      <c r="D5305" s="665" t="s">
        <v>21331</v>
      </c>
      <c r="E5305" s="663" t="s">
        <v>145</v>
      </c>
      <c r="F5305" s="401"/>
      <c r="G5305" s="401"/>
    </row>
    <row r="5306" spans="1:7" ht="15">
      <c r="A5306" s="664">
        <v>101847</v>
      </c>
      <c r="B5306" s="663" t="s">
        <v>15551</v>
      </c>
      <c r="C5306" s="663" t="s">
        <v>125</v>
      </c>
      <c r="D5306" s="665" t="s">
        <v>21332</v>
      </c>
      <c r="E5306" s="663" t="s">
        <v>145</v>
      </c>
      <c r="F5306" s="401"/>
      <c r="G5306" s="401"/>
    </row>
    <row r="5307" spans="1:7" ht="15">
      <c r="A5307" s="664">
        <v>101848</v>
      </c>
      <c r="B5307" s="663" t="s">
        <v>15552</v>
      </c>
      <c r="C5307" s="663" t="s">
        <v>125</v>
      </c>
      <c r="D5307" s="665" t="s">
        <v>14947</v>
      </c>
      <c r="E5307" s="663" t="s">
        <v>145</v>
      </c>
      <c r="F5307" s="401"/>
      <c r="G5307" s="401"/>
    </row>
    <row r="5308" spans="1:7" ht="15">
      <c r="A5308" s="664">
        <v>101849</v>
      </c>
      <c r="B5308" s="663" t="s">
        <v>15553</v>
      </c>
      <c r="C5308" s="663" t="s">
        <v>125</v>
      </c>
      <c r="D5308" s="665" t="s">
        <v>21333</v>
      </c>
      <c r="E5308" s="663" t="s">
        <v>145</v>
      </c>
      <c r="F5308" s="401"/>
      <c r="G5308" s="401"/>
    </row>
    <row r="5309" spans="1:7" ht="15">
      <c r="A5309" s="664">
        <v>101850</v>
      </c>
      <c r="B5309" s="663" t="s">
        <v>15554</v>
      </c>
      <c r="C5309" s="663" t="s">
        <v>112</v>
      </c>
      <c r="D5309" s="665" t="s">
        <v>18974</v>
      </c>
      <c r="E5309" s="663" t="s">
        <v>145</v>
      </c>
      <c r="F5309" s="401"/>
      <c r="G5309" s="401"/>
    </row>
    <row r="5310" spans="1:7" ht="15">
      <c r="A5310" s="664">
        <v>101851</v>
      </c>
      <c r="B5310" s="663" t="s">
        <v>15555</v>
      </c>
      <c r="C5310" s="663" t="s">
        <v>112</v>
      </c>
      <c r="D5310" s="665" t="s">
        <v>21334</v>
      </c>
      <c r="E5310" s="663" t="s">
        <v>145</v>
      </c>
      <c r="F5310" s="401"/>
      <c r="G5310" s="401"/>
    </row>
    <row r="5311" spans="1:7" ht="15">
      <c r="A5311" s="664">
        <v>101852</v>
      </c>
      <c r="B5311" s="663" t="s">
        <v>15556</v>
      </c>
      <c r="C5311" s="663" t="s">
        <v>112</v>
      </c>
      <c r="D5311" s="665" t="s">
        <v>21335</v>
      </c>
      <c r="E5311" s="663" t="s">
        <v>145</v>
      </c>
      <c r="F5311" s="401"/>
      <c r="G5311" s="401"/>
    </row>
    <row r="5312" spans="1:7" ht="15">
      <c r="A5312" s="664">
        <v>101853</v>
      </c>
      <c r="B5312" s="663" t="s">
        <v>15557</v>
      </c>
      <c r="C5312" s="663" t="s">
        <v>112</v>
      </c>
      <c r="D5312" s="665" t="s">
        <v>20572</v>
      </c>
      <c r="E5312" s="663" t="s">
        <v>145</v>
      </c>
      <c r="F5312" s="401"/>
      <c r="G5312" s="401"/>
    </row>
    <row r="5313" spans="1:7" ht="15">
      <c r="A5313" s="664">
        <v>101854</v>
      </c>
      <c r="B5313" s="663" t="s">
        <v>15558</v>
      </c>
      <c r="C5313" s="663" t="s">
        <v>112</v>
      </c>
      <c r="D5313" s="665" t="s">
        <v>21336</v>
      </c>
      <c r="E5313" s="663" t="s">
        <v>145</v>
      </c>
      <c r="F5313" s="401"/>
      <c r="G5313" s="401"/>
    </row>
    <row r="5314" spans="1:7" ht="15">
      <c r="A5314" s="664">
        <v>101855</v>
      </c>
      <c r="B5314" s="663" t="s">
        <v>15560</v>
      </c>
      <c r="C5314" s="663" t="s">
        <v>112</v>
      </c>
      <c r="D5314" s="665" t="s">
        <v>17208</v>
      </c>
      <c r="E5314" s="663" t="s">
        <v>145</v>
      </c>
      <c r="F5314" s="401"/>
      <c r="G5314" s="401"/>
    </row>
    <row r="5315" spans="1:7" ht="15">
      <c r="A5315" s="664">
        <v>101856</v>
      </c>
      <c r="B5315" s="663" t="s">
        <v>15561</v>
      </c>
      <c r="C5315" s="663" t="s">
        <v>112</v>
      </c>
      <c r="D5315" s="665" t="s">
        <v>21337</v>
      </c>
      <c r="E5315" s="663" t="s">
        <v>145</v>
      </c>
      <c r="F5315" s="401"/>
      <c r="G5315" s="401"/>
    </row>
    <row r="5316" spans="1:7" ht="15">
      <c r="A5316" s="664">
        <v>101857</v>
      </c>
      <c r="B5316" s="663" t="s">
        <v>15562</v>
      </c>
      <c r="C5316" s="663" t="s">
        <v>112</v>
      </c>
      <c r="D5316" s="665" t="s">
        <v>21338</v>
      </c>
      <c r="E5316" s="663" t="s">
        <v>145</v>
      </c>
      <c r="F5316" s="401"/>
      <c r="G5316" s="401"/>
    </row>
    <row r="5317" spans="1:7" ht="15">
      <c r="A5317" s="664">
        <v>101858</v>
      </c>
      <c r="B5317" s="663" t="s">
        <v>15563</v>
      </c>
      <c r="C5317" s="663" t="s">
        <v>112</v>
      </c>
      <c r="D5317" s="665" t="s">
        <v>15730</v>
      </c>
      <c r="E5317" s="663" t="s">
        <v>145</v>
      </c>
      <c r="F5317" s="401"/>
      <c r="G5317" s="401"/>
    </row>
    <row r="5318" spans="1:7" ht="15">
      <c r="A5318" s="664">
        <v>101859</v>
      </c>
      <c r="B5318" s="663" t="s">
        <v>15564</v>
      </c>
      <c r="C5318" s="663" t="s">
        <v>112</v>
      </c>
      <c r="D5318" s="665" t="s">
        <v>20710</v>
      </c>
      <c r="E5318" s="663" t="s">
        <v>145</v>
      </c>
      <c r="F5318" s="401"/>
      <c r="G5318" s="401"/>
    </row>
    <row r="5319" spans="1:7" ht="15">
      <c r="A5319" s="664">
        <v>101860</v>
      </c>
      <c r="B5319" s="663" t="s">
        <v>15565</v>
      </c>
      <c r="C5319" s="663" t="s">
        <v>112</v>
      </c>
      <c r="D5319" s="665" t="s">
        <v>15185</v>
      </c>
      <c r="E5319" s="663" t="s">
        <v>145</v>
      </c>
      <c r="F5319" s="401"/>
      <c r="G5319" s="401"/>
    </row>
    <row r="5320" spans="1:7" ht="15">
      <c r="A5320" s="664">
        <v>101861</v>
      </c>
      <c r="B5320" s="663" t="s">
        <v>15567</v>
      </c>
      <c r="C5320" s="663" t="s">
        <v>112</v>
      </c>
      <c r="D5320" s="665" t="s">
        <v>20753</v>
      </c>
      <c r="E5320" s="663" t="s">
        <v>145</v>
      </c>
      <c r="F5320" s="401"/>
      <c r="G5320" s="401"/>
    </row>
    <row r="5321" spans="1:7" ht="15">
      <c r="A5321" s="664">
        <v>101862</v>
      </c>
      <c r="B5321" s="663" t="s">
        <v>15568</v>
      </c>
      <c r="C5321" s="663" t="s">
        <v>112</v>
      </c>
      <c r="D5321" s="665" t="s">
        <v>17291</v>
      </c>
      <c r="E5321" s="663" t="s">
        <v>145</v>
      </c>
      <c r="F5321" s="401"/>
      <c r="G5321" s="401"/>
    </row>
    <row r="5322" spans="1:7" ht="15">
      <c r="A5322" s="664">
        <v>101863</v>
      </c>
      <c r="B5322" s="663" t="s">
        <v>15570</v>
      </c>
      <c r="C5322" s="663" t="s">
        <v>112</v>
      </c>
      <c r="D5322" s="665" t="s">
        <v>19908</v>
      </c>
      <c r="E5322" s="663" t="s">
        <v>145</v>
      </c>
      <c r="F5322" s="401"/>
      <c r="G5322" s="401"/>
    </row>
    <row r="5323" spans="1:7" ht="15">
      <c r="A5323" s="664">
        <v>101864</v>
      </c>
      <c r="B5323" s="663" t="s">
        <v>15572</v>
      </c>
      <c r="C5323" s="663" t="s">
        <v>112</v>
      </c>
      <c r="D5323" s="665" t="s">
        <v>15107</v>
      </c>
      <c r="E5323" s="663" t="s">
        <v>145</v>
      </c>
      <c r="F5323" s="401"/>
      <c r="G5323" s="401"/>
    </row>
    <row r="5324" spans="1:7" ht="15">
      <c r="A5324" s="664">
        <v>101865</v>
      </c>
      <c r="B5324" s="663" t="s">
        <v>15573</v>
      </c>
      <c r="C5324" s="663" t="s">
        <v>112</v>
      </c>
      <c r="D5324" s="665" t="s">
        <v>21339</v>
      </c>
      <c r="E5324" s="663" t="s">
        <v>145</v>
      </c>
      <c r="F5324" s="401"/>
      <c r="G5324" s="401"/>
    </row>
    <row r="5325" spans="1:7" ht="15">
      <c r="A5325" s="664">
        <v>101866</v>
      </c>
      <c r="B5325" s="663" t="s">
        <v>15574</v>
      </c>
      <c r="C5325" s="663" t="s">
        <v>112</v>
      </c>
      <c r="D5325" s="665" t="s">
        <v>19997</v>
      </c>
      <c r="E5325" s="663" t="s">
        <v>145</v>
      </c>
      <c r="F5325" s="401"/>
      <c r="G5325" s="401"/>
    </row>
    <row r="5326" spans="1:7" ht="15">
      <c r="A5326" s="664">
        <v>101867</v>
      </c>
      <c r="B5326" s="663" t="s">
        <v>15575</v>
      </c>
      <c r="C5326" s="663" t="s">
        <v>112</v>
      </c>
      <c r="D5326" s="665" t="s">
        <v>21340</v>
      </c>
      <c r="E5326" s="663" t="s">
        <v>145</v>
      </c>
      <c r="F5326" s="401"/>
      <c r="G5326" s="401"/>
    </row>
    <row r="5327" spans="1:7" ht="15">
      <c r="A5327" s="664">
        <v>101868</v>
      </c>
      <c r="B5327" s="663" t="s">
        <v>15576</v>
      </c>
      <c r="C5327" s="663" t="s">
        <v>112</v>
      </c>
      <c r="D5327" s="665" t="s">
        <v>21341</v>
      </c>
      <c r="E5327" s="663" t="s">
        <v>145</v>
      </c>
      <c r="F5327" s="401"/>
      <c r="G5327" s="401"/>
    </row>
    <row r="5328" spans="1:7" ht="15">
      <c r="A5328" s="664">
        <v>101869</v>
      </c>
      <c r="B5328" s="663" t="s">
        <v>15577</v>
      </c>
      <c r="C5328" s="663" t="s">
        <v>112</v>
      </c>
      <c r="D5328" s="665" t="s">
        <v>14804</v>
      </c>
      <c r="E5328" s="663" t="s">
        <v>145</v>
      </c>
      <c r="F5328" s="401"/>
      <c r="G5328" s="401"/>
    </row>
    <row r="5329" spans="1:7" ht="15">
      <c r="A5329" s="664">
        <v>101870</v>
      </c>
      <c r="B5329" s="663" t="s">
        <v>15578</v>
      </c>
      <c r="C5329" s="663" t="s">
        <v>112</v>
      </c>
      <c r="D5329" s="665" t="s">
        <v>17820</v>
      </c>
      <c r="E5329" s="663" t="s">
        <v>145</v>
      </c>
      <c r="F5329" s="401"/>
      <c r="G5329" s="401"/>
    </row>
    <row r="5330" spans="1:7" ht="15">
      <c r="A5330" s="664">
        <v>102096</v>
      </c>
      <c r="B5330" s="663" t="s">
        <v>15579</v>
      </c>
      <c r="C5330" s="663" t="s">
        <v>125</v>
      </c>
      <c r="D5330" s="665" t="s">
        <v>21342</v>
      </c>
      <c r="E5330" s="663" t="s">
        <v>145</v>
      </c>
      <c r="F5330" s="401"/>
      <c r="G5330" s="401"/>
    </row>
    <row r="5331" spans="1:7" ht="15">
      <c r="A5331" s="664">
        <v>102098</v>
      </c>
      <c r="B5331" s="663" t="s">
        <v>15580</v>
      </c>
      <c r="C5331" s="663" t="s">
        <v>125</v>
      </c>
      <c r="D5331" s="665" t="s">
        <v>21343</v>
      </c>
      <c r="E5331" s="663" t="s">
        <v>145</v>
      </c>
      <c r="F5331" s="401"/>
      <c r="G5331" s="401"/>
    </row>
    <row r="5332" spans="1:7" ht="15">
      <c r="A5332" s="664">
        <v>102101</v>
      </c>
      <c r="B5332" s="663" t="s">
        <v>15581</v>
      </c>
      <c r="C5332" s="663" t="s">
        <v>112</v>
      </c>
      <c r="D5332" s="665" t="s">
        <v>4537</v>
      </c>
      <c r="E5332" s="663" t="s">
        <v>145</v>
      </c>
      <c r="F5332" s="401"/>
      <c r="G5332" s="401"/>
    </row>
    <row r="5333" spans="1:7" ht="15">
      <c r="A5333" s="664">
        <v>100576</v>
      </c>
      <c r="B5333" s="663" t="s">
        <v>11765</v>
      </c>
      <c r="C5333" s="663" t="s">
        <v>112</v>
      </c>
      <c r="D5333" s="665" t="s">
        <v>15764</v>
      </c>
      <c r="E5333" s="663" t="s">
        <v>145</v>
      </c>
      <c r="F5333" s="401"/>
      <c r="G5333" s="401"/>
    </row>
    <row r="5334" spans="1:7" ht="15">
      <c r="A5334" s="664">
        <v>100577</v>
      </c>
      <c r="B5334" s="663" t="s">
        <v>11766</v>
      </c>
      <c r="C5334" s="663" t="s">
        <v>112</v>
      </c>
      <c r="D5334" s="665" t="s">
        <v>4602</v>
      </c>
      <c r="E5334" s="663" t="s">
        <v>145</v>
      </c>
      <c r="F5334" s="401"/>
      <c r="G5334" s="401"/>
    </row>
    <row r="5335" spans="1:7" ht="15">
      <c r="A5335" s="664">
        <v>96388</v>
      </c>
      <c r="B5335" s="663" t="s">
        <v>11767</v>
      </c>
      <c r="C5335" s="663" t="s">
        <v>125</v>
      </c>
      <c r="D5335" s="665" t="s">
        <v>8912</v>
      </c>
      <c r="E5335" s="663" t="s">
        <v>145</v>
      </c>
      <c r="F5335" s="401"/>
      <c r="G5335" s="401"/>
    </row>
    <row r="5336" spans="1:7" ht="15">
      <c r="A5336" s="664">
        <v>96389</v>
      </c>
      <c r="B5336" s="663" t="s">
        <v>11768</v>
      </c>
      <c r="C5336" s="663" t="s">
        <v>125</v>
      </c>
      <c r="D5336" s="665" t="s">
        <v>21344</v>
      </c>
      <c r="E5336" s="663" t="s">
        <v>145</v>
      </c>
      <c r="F5336" s="401"/>
      <c r="G5336" s="401"/>
    </row>
    <row r="5337" spans="1:7" ht="15">
      <c r="A5337" s="664">
        <v>96390</v>
      </c>
      <c r="B5337" s="663" t="s">
        <v>11769</v>
      </c>
      <c r="C5337" s="663" t="s">
        <v>125</v>
      </c>
      <c r="D5337" s="665" t="s">
        <v>21345</v>
      </c>
      <c r="E5337" s="663" t="s">
        <v>145</v>
      </c>
      <c r="F5337" s="401"/>
      <c r="G5337" s="401"/>
    </row>
    <row r="5338" spans="1:7" ht="15">
      <c r="A5338" s="664">
        <v>96391</v>
      </c>
      <c r="B5338" s="663" t="s">
        <v>11770</v>
      </c>
      <c r="C5338" s="663" t="s">
        <v>125</v>
      </c>
      <c r="D5338" s="665" t="s">
        <v>17272</v>
      </c>
      <c r="E5338" s="663" t="s">
        <v>145</v>
      </c>
      <c r="F5338" s="401"/>
      <c r="G5338" s="401"/>
    </row>
    <row r="5339" spans="1:7" ht="15">
      <c r="A5339" s="664">
        <v>96392</v>
      </c>
      <c r="B5339" s="663" t="s">
        <v>11771</v>
      </c>
      <c r="C5339" s="663" t="s">
        <v>125</v>
      </c>
      <c r="D5339" s="665" t="s">
        <v>21346</v>
      </c>
      <c r="E5339" s="663" t="s">
        <v>145</v>
      </c>
      <c r="F5339" s="401"/>
      <c r="G5339" s="401"/>
    </row>
    <row r="5340" spans="1:7" ht="15">
      <c r="A5340" s="664">
        <v>96396</v>
      </c>
      <c r="B5340" s="663" t="s">
        <v>11772</v>
      </c>
      <c r="C5340" s="663" t="s">
        <v>125</v>
      </c>
      <c r="D5340" s="665" t="s">
        <v>21347</v>
      </c>
      <c r="E5340" s="663" t="s">
        <v>145</v>
      </c>
      <c r="F5340" s="401"/>
      <c r="G5340" s="401"/>
    </row>
    <row r="5341" spans="1:7" ht="15">
      <c r="A5341" s="664">
        <v>96397</v>
      </c>
      <c r="B5341" s="663" t="s">
        <v>11773</v>
      </c>
      <c r="C5341" s="663" t="s">
        <v>125</v>
      </c>
      <c r="D5341" s="665" t="s">
        <v>21348</v>
      </c>
      <c r="E5341" s="663" t="s">
        <v>145</v>
      </c>
      <c r="F5341" s="401"/>
      <c r="G5341" s="401"/>
    </row>
    <row r="5342" spans="1:7" ht="15">
      <c r="A5342" s="664">
        <v>96398</v>
      </c>
      <c r="B5342" s="663" t="s">
        <v>11774</v>
      </c>
      <c r="C5342" s="663" t="s">
        <v>125</v>
      </c>
      <c r="D5342" s="665" t="s">
        <v>21349</v>
      </c>
      <c r="E5342" s="663" t="s">
        <v>145</v>
      </c>
      <c r="F5342" s="401"/>
      <c r="G5342" s="401"/>
    </row>
    <row r="5343" spans="1:7" ht="15">
      <c r="A5343" s="664">
        <v>96399</v>
      </c>
      <c r="B5343" s="663" t="s">
        <v>11775</v>
      </c>
      <c r="C5343" s="663" t="s">
        <v>125</v>
      </c>
      <c r="D5343" s="665" t="s">
        <v>21350</v>
      </c>
      <c r="E5343" s="663" t="s">
        <v>145</v>
      </c>
      <c r="F5343" s="401"/>
      <c r="G5343" s="401"/>
    </row>
    <row r="5344" spans="1:7" ht="15">
      <c r="A5344" s="664">
        <v>96400</v>
      </c>
      <c r="B5344" s="663" t="s">
        <v>11776</v>
      </c>
      <c r="C5344" s="663" t="s">
        <v>125</v>
      </c>
      <c r="D5344" s="665" t="s">
        <v>21351</v>
      </c>
      <c r="E5344" s="663" t="s">
        <v>145</v>
      </c>
      <c r="F5344" s="401"/>
      <c r="G5344" s="401"/>
    </row>
    <row r="5345" spans="1:7" ht="15">
      <c r="A5345" s="664">
        <v>96402</v>
      </c>
      <c r="B5345" s="663" t="s">
        <v>11777</v>
      </c>
      <c r="C5345" s="663" t="s">
        <v>112</v>
      </c>
      <c r="D5345" s="665" t="s">
        <v>6532</v>
      </c>
      <c r="E5345" s="663" t="s">
        <v>145</v>
      </c>
      <c r="F5345" s="401"/>
      <c r="G5345" s="401"/>
    </row>
    <row r="5346" spans="1:7" ht="15">
      <c r="A5346" s="664">
        <v>100564</v>
      </c>
      <c r="B5346" s="663" t="s">
        <v>11778</v>
      </c>
      <c r="C5346" s="663" t="s">
        <v>125</v>
      </c>
      <c r="D5346" s="665" t="s">
        <v>21352</v>
      </c>
      <c r="E5346" s="663" t="s">
        <v>145</v>
      </c>
      <c r="F5346" s="401"/>
      <c r="G5346" s="401"/>
    </row>
    <row r="5347" spans="1:7" ht="15">
      <c r="A5347" s="664">
        <v>100565</v>
      </c>
      <c r="B5347" s="663" t="s">
        <v>11779</v>
      </c>
      <c r="C5347" s="663" t="s">
        <v>125</v>
      </c>
      <c r="D5347" s="665" t="s">
        <v>21353</v>
      </c>
      <c r="E5347" s="663" t="s">
        <v>145</v>
      </c>
      <c r="F5347" s="401"/>
      <c r="G5347" s="401"/>
    </row>
    <row r="5348" spans="1:7" ht="15">
      <c r="A5348" s="664">
        <v>100566</v>
      </c>
      <c r="B5348" s="663" t="s">
        <v>11780</v>
      </c>
      <c r="C5348" s="663" t="s">
        <v>125</v>
      </c>
      <c r="D5348" s="665" t="s">
        <v>21354</v>
      </c>
      <c r="E5348" s="663" t="s">
        <v>145</v>
      </c>
      <c r="F5348" s="401"/>
      <c r="G5348" s="401"/>
    </row>
    <row r="5349" spans="1:7" ht="15">
      <c r="A5349" s="664">
        <v>100567</v>
      </c>
      <c r="B5349" s="663" t="s">
        <v>11781</v>
      </c>
      <c r="C5349" s="663" t="s">
        <v>125</v>
      </c>
      <c r="D5349" s="665" t="s">
        <v>21355</v>
      </c>
      <c r="E5349" s="663" t="s">
        <v>145</v>
      </c>
      <c r="F5349" s="401"/>
      <c r="G5349" s="401"/>
    </row>
    <row r="5350" spans="1:7" ht="15">
      <c r="A5350" s="664">
        <v>100568</v>
      </c>
      <c r="B5350" s="663" t="s">
        <v>11782</v>
      </c>
      <c r="C5350" s="663" t="s">
        <v>125</v>
      </c>
      <c r="D5350" s="665" t="s">
        <v>21356</v>
      </c>
      <c r="E5350" s="663" t="s">
        <v>145</v>
      </c>
      <c r="F5350" s="401"/>
      <c r="G5350" s="401"/>
    </row>
    <row r="5351" spans="1:7" ht="15">
      <c r="A5351" s="664">
        <v>100569</v>
      </c>
      <c r="B5351" s="663" t="s">
        <v>11783</v>
      </c>
      <c r="C5351" s="663" t="s">
        <v>125</v>
      </c>
      <c r="D5351" s="665" t="s">
        <v>21357</v>
      </c>
      <c r="E5351" s="663" t="s">
        <v>145</v>
      </c>
      <c r="F5351" s="401"/>
      <c r="G5351" s="401"/>
    </row>
    <row r="5352" spans="1:7" ht="15">
      <c r="A5352" s="664">
        <v>100570</v>
      </c>
      <c r="B5352" s="663" t="s">
        <v>11784</v>
      </c>
      <c r="C5352" s="663" t="s">
        <v>125</v>
      </c>
      <c r="D5352" s="665" t="s">
        <v>21358</v>
      </c>
      <c r="E5352" s="663" t="s">
        <v>145</v>
      </c>
      <c r="F5352" s="401"/>
      <c r="G5352" s="401"/>
    </row>
    <row r="5353" spans="1:7" ht="15">
      <c r="A5353" s="664">
        <v>100571</v>
      </c>
      <c r="B5353" s="663" t="s">
        <v>11785</v>
      </c>
      <c r="C5353" s="663" t="s">
        <v>125</v>
      </c>
      <c r="D5353" s="665" t="s">
        <v>21359</v>
      </c>
      <c r="E5353" s="663" t="s">
        <v>145</v>
      </c>
      <c r="F5353" s="401"/>
      <c r="G5353" s="401"/>
    </row>
    <row r="5354" spans="1:7" ht="15">
      <c r="A5354" s="664">
        <v>100572</v>
      </c>
      <c r="B5354" s="663" t="s">
        <v>11786</v>
      </c>
      <c r="C5354" s="663" t="s">
        <v>125</v>
      </c>
      <c r="D5354" s="665" t="s">
        <v>21360</v>
      </c>
      <c r="E5354" s="663" t="s">
        <v>145</v>
      </c>
      <c r="F5354" s="401"/>
      <c r="G5354" s="401"/>
    </row>
    <row r="5355" spans="1:7" ht="15">
      <c r="A5355" s="664">
        <v>100573</v>
      </c>
      <c r="B5355" s="663" t="s">
        <v>11787</v>
      </c>
      <c r="C5355" s="663" t="s">
        <v>125</v>
      </c>
      <c r="D5355" s="665" t="s">
        <v>21361</v>
      </c>
      <c r="E5355" s="663" t="s">
        <v>145</v>
      </c>
      <c r="F5355" s="401"/>
      <c r="G5355" s="401"/>
    </row>
    <row r="5356" spans="1:7" ht="15">
      <c r="A5356" s="664">
        <v>100574</v>
      </c>
      <c r="B5356" s="663" t="s">
        <v>11788</v>
      </c>
      <c r="C5356" s="663" t="s">
        <v>125</v>
      </c>
      <c r="D5356" s="665" t="s">
        <v>45</v>
      </c>
      <c r="E5356" s="663" t="s">
        <v>145</v>
      </c>
      <c r="F5356" s="401"/>
      <c r="G5356" s="401"/>
    </row>
    <row r="5357" spans="1:7" ht="15">
      <c r="A5357" s="664">
        <v>100575</v>
      </c>
      <c r="B5357" s="663" t="s">
        <v>11789</v>
      </c>
      <c r="C5357" s="663" t="s">
        <v>112</v>
      </c>
      <c r="D5357" s="665" t="s">
        <v>14038</v>
      </c>
      <c r="E5357" s="663" t="s">
        <v>145</v>
      </c>
      <c r="F5357" s="401"/>
      <c r="G5357" s="401"/>
    </row>
    <row r="5358" spans="1:7" ht="15">
      <c r="A5358" s="664">
        <v>101767</v>
      </c>
      <c r="B5358" s="663" t="s">
        <v>11790</v>
      </c>
      <c r="C5358" s="663" t="s">
        <v>125</v>
      </c>
      <c r="D5358" s="665" t="s">
        <v>21362</v>
      </c>
      <c r="E5358" s="663" t="s">
        <v>145</v>
      </c>
      <c r="F5358" s="401"/>
      <c r="G5358" s="401"/>
    </row>
    <row r="5359" spans="1:7" ht="15">
      <c r="A5359" s="664">
        <v>101768</v>
      </c>
      <c r="B5359" s="663" t="s">
        <v>11791</v>
      </c>
      <c r="C5359" s="663" t="s">
        <v>125</v>
      </c>
      <c r="D5359" s="665" t="s">
        <v>21363</v>
      </c>
      <c r="E5359" s="663" t="s">
        <v>145</v>
      </c>
      <c r="F5359" s="401"/>
      <c r="G5359" s="401"/>
    </row>
    <row r="5360" spans="1:7" ht="15">
      <c r="A5360" s="664">
        <v>92391</v>
      </c>
      <c r="B5360" s="663" t="s">
        <v>2591</v>
      </c>
      <c r="C5360" s="663" t="s">
        <v>112</v>
      </c>
      <c r="D5360" s="665" t="s">
        <v>21364</v>
      </c>
      <c r="E5360" s="663" t="s">
        <v>145</v>
      </c>
      <c r="F5360" s="401"/>
      <c r="G5360" s="401"/>
    </row>
    <row r="5361" spans="1:7" ht="15">
      <c r="A5361" s="664">
        <v>92392</v>
      </c>
      <c r="B5361" s="663" t="s">
        <v>2592</v>
      </c>
      <c r="C5361" s="663" t="s">
        <v>112</v>
      </c>
      <c r="D5361" s="665" t="s">
        <v>21365</v>
      </c>
      <c r="E5361" s="663" t="s">
        <v>145</v>
      </c>
      <c r="F5361" s="401"/>
      <c r="G5361" s="401"/>
    </row>
    <row r="5362" spans="1:7" ht="15">
      <c r="A5362" s="664">
        <v>92393</v>
      </c>
      <c r="B5362" s="663" t="s">
        <v>2593</v>
      </c>
      <c r="C5362" s="663" t="s">
        <v>112</v>
      </c>
      <c r="D5362" s="665" t="s">
        <v>20556</v>
      </c>
      <c r="E5362" s="663" t="s">
        <v>145</v>
      </c>
      <c r="F5362" s="401"/>
      <c r="G5362" s="401"/>
    </row>
    <row r="5363" spans="1:7" ht="15">
      <c r="A5363" s="664">
        <v>92394</v>
      </c>
      <c r="B5363" s="663" t="s">
        <v>2594</v>
      </c>
      <c r="C5363" s="663" t="s">
        <v>112</v>
      </c>
      <c r="D5363" s="665" t="s">
        <v>21366</v>
      </c>
      <c r="E5363" s="663" t="s">
        <v>145</v>
      </c>
      <c r="F5363" s="401"/>
      <c r="G5363" s="401"/>
    </row>
    <row r="5364" spans="1:7" ht="15">
      <c r="A5364" s="664">
        <v>92395</v>
      </c>
      <c r="B5364" s="663" t="s">
        <v>2595</v>
      </c>
      <c r="C5364" s="663" t="s">
        <v>112</v>
      </c>
      <c r="D5364" s="665" t="s">
        <v>17345</v>
      </c>
      <c r="E5364" s="663" t="s">
        <v>145</v>
      </c>
      <c r="F5364" s="401"/>
      <c r="G5364" s="401"/>
    </row>
    <row r="5365" spans="1:7" ht="15">
      <c r="A5365" s="664">
        <v>92396</v>
      </c>
      <c r="B5365" s="663" t="s">
        <v>2596</v>
      </c>
      <c r="C5365" s="663" t="s">
        <v>112</v>
      </c>
      <c r="D5365" s="665" t="s">
        <v>21367</v>
      </c>
      <c r="E5365" s="663" t="s">
        <v>145</v>
      </c>
      <c r="F5365" s="401"/>
      <c r="G5365" s="401"/>
    </row>
    <row r="5366" spans="1:7" ht="15">
      <c r="A5366" s="664">
        <v>92397</v>
      </c>
      <c r="B5366" s="663" t="s">
        <v>2597</v>
      </c>
      <c r="C5366" s="663" t="s">
        <v>112</v>
      </c>
      <c r="D5366" s="665" t="s">
        <v>21368</v>
      </c>
      <c r="E5366" s="663" t="s">
        <v>145</v>
      </c>
      <c r="F5366" s="401"/>
      <c r="G5366" s="401"/>
    </row>
    <row r="5367" spans="1:7" ht="15">
      <c r="A5367" s="664">
        <v>92398</v>
      </c>
      <c r="B5367" s="663" t="s">
        <v>2598</v>
      </c>
      <c r="C5367" s="663" t="s">
        <v>112</v>
      </c>
      <c r="D5367" s="665" t="s">
        <v>21369</v>
      </c>
      <c r="E5367" s="663" t="s">
        <v>145</v>
      </c>
      <c r="F5367" s="401"/>
      <c r="G5367" s="401"/>
    </row>
    <row r="5368" spans="1:7" ht="15">
      <c r="A5368" s="664">
        <v>92399</v>
      </c>
      <c r="B5368" s="663" t="s">
        <v>2599</v>
      </c>
      <c r="C5368" s="663" t="s">
        <v>112</v>
      </c>
      <c r="D5368" s="665" t="s">
        <v>21370</v>
      </c>
      <c r="E5368" s="663" t="s">
        <v>145</v>
      </c>
      <c r="F5368" s="401"/>
      <c r="G5368" s="401"/>
    </row>
    <row r="5369" spans="1:7" ht="15">
      <c r="A5369" s="664">
        <v>92400</v>
      </c>
      <c r="B5369" s="663" t="s">
        <v>2600</v>
      </c>
      <c r="C5369" s="663" t="s">
        <v>112</v>
      </c>
      <c r="D5369" s="665" t="s">
        <v>21371</v>
      </c>
      <c r="E5369" s="663" t="s">
        <v>145</v>
      </c>
      <c r="F5369" s="401"/>
      <c r="G5369" s="401"/>
    </row>
    <row r="5370" spans="1:7" ht="15">
      <c r="A5370" s="664">
        <v>92401</v>
      </c>
      <c r="B5370" s="663" t="s">
        <v>2601</v>
      </c>
      <c r="C5370" s="663" t="s">
        <v>112</v>
      </c>
      <c r="D5370" s="665" t="s">
        <v>14744</v>
      </c>
      <c r="E5370" s="663" t="s">
        <v>145</v>
      </c>
      <c r="F5370" s="401"/>
      <c r="G5370" s="401"/>
    </row>
    <row r="5371" spans="1:7" ht="15">
      <c r="A5371" s="664">
        <v>92402</v>
      </c>
      <c r="B5371" s="663" t="s">
        <v>2602</v>
      </c>
      <c r="C5371" s="663" t="s">
        <v>112</v>
      </c>
      <c r="D5371" s="665" t="s">
        <v>21372</v>
      </c>
      <c r="E5371" s="663" t="s">
        <v>145</v>
      </c>
      <c r="F5371" s="401"/>
      <c r="G5371" s="401"/>
    </row>
    <row r="5372" spans="1:7" ht="15">
      <c r="A5372" s="664">
        <v>92403</v>
      </c>
      <c r="B5372" s="663" t="s">
        <v>2603</v>
      </c>
      <c r="C5372" s="663" t="s">
        <v>112</v>
      </c>
      <c r="D5372" s="665" t="s">
        <v>4175</v>
      </c>
      <c r="E5372" s="663" t="s">
        <v>145</v>
      </c>
      <c r="F5372" s="401"/>
      <c r="G5372" s="401"/>
    </row>
    <row r="5373" spans="1:7" ht="15">
      <c r="A5373" s="664">
        <v>92404</v>
      </c>
      <c r="B5373" s="663" t="s">
        <v>2604</v>
      </c>
      <c r="C5373" s="663" t="s">
        <v>112</v>
      </c>
      <c r="D5373" s="665" t="s">
        <v>21373</v>
      </c>
      <c r="E5373" s="663" t="s">
        <v>145</v>
      </c>
      <c r="F5373" s="401"/>
      <c r="G5373" s="401"/>
    </row>
    <row r="5374" spans="1:7" ht="15">
      <c r="A5374" s="664">
        <v>92405</v>
      </c>
      <c r="B5374" s="663" t="s">
        <v>2605</v>
      </c>
      <c r="C5374" s="663" t="s">
        <v>112</v>
      </c>
      <c r="D5374" s="665" t="s">
        <v>19925</v>
      </c>
      <c r="E5374" s="663" t="s">
        <v>145</v>
      </c>
      <c r="F5374" s="401"/>
      <c r="G5374" s="401"/>
    </row>
    <row r="5375" spans="1:7" ht="15">
      <c r="A5375" s="664">
        <v>92406</v>
      </c>
      <c r="B5375" s="663" t="s">
        <v>2606</v>
      </c>
      <c r="C5375" s="663" t="s">
        <v>112</v>
      </c>
      <c r="D5375" s="665" t="s">
        <v>15171</v>
      </c>
      <c r="E5375" s="663" t="s">
        <v>145</v>
      </c>
      <c r="F5375" s="401"/>
      <c r="G5375" s="401"/>
    </row>
    <row r="5376" spans="1:7" ht="15">
      <c r="A5376" s="664">
        <v>92407</v>
      </c>
      <c r="B5376" s="663" t="s">
        <v>2607</v>
      </c>
      <c r="C5376" s="663" t="s">
        <v>112</v>
      </c>
      <c r="D5376" s="665" t="s">
        <v>17617</v>
      </c>
      <c r="E5376" s="663" t="s">
        <v>145</v>
      </c>
      <c r="F5376" s="401"/>
      <c r="G5376" s="401"/>
    </row>
    <row r="5377" spans="1:7" ht="15">
      <c r="A5377" s="664">
        <v>93679</v>
      </c>
      <c r="B5377" s="663" t="s">
        <v>2608</v>
      </c>
      <c r="C5377" s="663" t="s">
        <v>112</v>
      </c>
      <c r="D5377" s="665" t="s">
        <v>21374</v>
      </c>
      <c r="E5377" s="663" t="s">
        <v>145</v>
      </c>
      <c r="F5377" s="401"/>
      <c r="G5377" s="401"/>
    </row>
    <row r="5378" spans="1:7" ht="15">
      <c r="A5378" s="664">
        <v>93680</v>
      </c>
      <c r="B5378" s="663" t="s">
        <v>2609</v>
      </c>
      <c r="C5378" s="663" t="s">
        <v>112</v>
      </c>
      <c r="D5378" s="665" t="s">
        <v>20040</v>
      </c>
      <c r="E5378" s="663" t="s">
        <v>145</v>
      </c>
      <c r="F5378" s="401"/>
      <c r="G5378" s="401"/>
    </row>
    <row r="5379" spans="1:7" ht="15">
      <c r="A5379" s="664">
        <v>93681</v>
      </c>
      <c r="B5379" s="663" t="s">
        <v>2610</v>
      </c>
      <c r="C5379" s="663" t="s">
        <v>112</v>
      </c>
      <c r="D5379" s="665" t="s">
        <v>21375</v>
      </c>
      <c r="E5379" s="663" t="s">
        <v>145</v>
      </c>
      <c r="F5379" s="401"/>
      <c r="G5379" s="401"/>
    </row>
    <row r="5380" spans="1:7" ht="15">
      <c r="A5380" s="664">
        <v>93682</v>
      </c>
      <c r="B5380" s="663" t="s">
        <v>2611</v>
      </c>
      <c r="C5380" s="663" t="s">
        <v>112</v>
      </c>
      <c r="D5380" s="665" t="s">
        <v>21376</v>
      </c>
      <c r="E5380" s="663" t="s">
        <v>145</v>
      </c>
      <c r="F5380" s="401"/>
      <c r="G5380" s="401"/>
    </row>
    <row r="5381" spans="1:7" ht="15">
      <c r="A5381" s="664">
        <v>97104</v>
      </c>
      <c r="B5381" s="663" t="s">
        <v>15587</v>
      </c>
      <c r="C5381" s="663" t="s">
        <v>112</v>
      </c>
      <c r="D5381" s="665" t="s">
        <v>21377</v>
      </c>
      <c r="E5381" s="663" t="s">
        <v>145</v>
      </c>
      <c r="F5381" s="401"/>
      <c r="G5381" s="401"/>
    </row>
    <row r="5382" spans="1:7" ht="15">
      <c r="A5382" s="664">
        <v>97105</v>
      </c>
      <c r="B5382" s="663" t="s">
        <v>15588</v>
      </c>
      <c r="C5382" s="663" t="s">
        <v>112</v>
      </c>
      <c r="D5382" s="665" t="s">
        <v>21378</v>
      </c>
      <c r="E5382" s="663" t="s">
        <v>145</v>
      </c>
      <c r="F5382" s="401"/>
      <c r="G5382" s="401"/>
    </row>
    <row r="5383" spans="1:7" ht="15">
      <c r="A5383" s="664">
        <v>97106</v>
      </c>
      <c r="B5383" s="663" t="s">
        <v>15590</v>
      </c>
      <c r="C5383" s="663" t="s">
        <v>112</v>
      </c>
      <c r="D5383" s="665" t="s">
        <v>14582</v>
      </c>
      <c r="E5383" s="663" t="s">
        <v>145</v>
      </c>
      <c r="F5383" s="401"/>
      <c r="G5383" s="401"/>
    </row>
    <row r="5384" spans="1:7" ht="15">
      <c r="A5384" s="664">
        <v>97107</v>
      </c>
      <c r="B5384" s="663" t="s">
        <v>15591</v>
      </c>
      <c r="C5384" s="663" t="s">
        <v>112</v>
      </c>
      <c r="D5384" s="665" t="s">
        <v>21379</v>
      </c>
      <c r="E5384" s="663" t="s">
        <v>145</v>
      </c>
      <c r="F5384" s="401"/>
      <c r="G5384" s="401"/>
    </row>
    <row r="5385" spans="1:7" ht="15">
      <c r="A5385" s="664">
        <v>97108</v>
      </c>
      <c r="B5385" s="663" t="s">
        <v>15593</v>
      </c>
      <c r="C5385" s="663" t="s">
        <v>112</v>
      </c>
      <c r="D5385" s="665" t="s">
        <v>21380</v>
      </c>
      <c r="E5385" s="663" t="s">
        <v>145</v>
      </c>
      <c r="F5385" s="401"/>
      <c r="G5385" s="401"/>
    </row>
    <row r="5386" spans="1:7" ht="15">
      <c r="A5386" s="664">
        <v>97109</v>
      </c>
      <c r="B5386" s="663" t="s">
        <v>15594</v>
      </c>
      <c r="C5386" s="663" t="s">
        <v>112</v>
      </c>
      <c r="D5386" s="665" t="s">
        <v>21381</v>
      </c>
      <c r="E5386" s="663" t="s">
        <v>145</v>
      </c>
      <c r="F5386" s="401"/>
      <c r="G5386" s="401"/>
    </row>
    <row r="5387" spans="1:7" ht="15">
      <c r="A5387" s="664">
        <v>97110</v>
      </c>
      <c r="B5387" s="663" t="s">
        <v>15595</v>
      </c>
      <c r="C5387" s="663" t="s">
        <v>112</v>
      </c>
      <c r="D5387" s="665" t="s">
        <v>21168</v>
      </c>
      <c r="E5387" s="663" t="s">
        <v>145</v>
      </c>
      <c r="F5387" s="401"/>
      <c r="G5387" s="401"/>
    </row>
    <row r="5388" spans="1:7" ht="15">
      <c r="A5388" s="664">
        <v>97111</v>
      </c>
      <c r="B5388" s="663" t="s">
        <v>15596</v>
      </c>
      <c r="C5388" s="663" t="s">
        <v>112</v>
      </c>
      <c r="D5388" s="665" t="s">
        <v>14938</v>
      </c>
      <c r="E5388" s="663" t="s">
        <v>145</v>
      </c>
      <c r="F5388" s="401"/>
      <c r="G5388" s="401"/>
    </row>
    <row r="5389" spans="1:7" ht="15">
      <c r="A5389" s="664">
        <v>97112</v>
      </c>
      <c r="B5389" s="663" t="s">
        <v>15597</v>
      </c>
      <c r="C5389" s="663" t="s">
        <v>112</v>
      </c>
      <c r="D5389" s="665" t="s">
        <v>21382</v>
      </c>
      <c r="E5389" s="663" t="s">
        <v>145</v>
      </c>
      <c r="F5389" s="401"/>
      <c r="G5389" s="401"/>
    </row>
    <row r="5390" spans="1:7" ht="15">
      <c r="A5390" s="664">
        <v>97113</v>
      </c>
      <c r="B5390" s="663" t="s">
        <v>15598</v>
      </c>
      <c r="C5390" s="663" t="s">
        <v>112</v>
      </c>
      <c r="D5390" s="665" t="s">
        <v>7810</v>
      </c>
      <c r="E5390" s="663" t="s">
        <v>145</v>
      </c>
      <c r="F5390" s="401"/>
      <c r="G5390" s="401"/>
    </row>
    <row r="5391" spans="1:7" ht="15">
      <c r="A5391" s="664">
        <v>97114</v>
      </c>
      <c r="B5391" s="663" t="s">
        <v>3540</v>
      </c>
      <c r="C5391" s="663" t="s">
        <v>5</v>
      </c>
      <c r="D5391" s="665" t="s">
        <v>9088</v>
      </c>
      <c r="E5391" s="663" t="s">
        <v>145</v>
      </c>
      <c r="F5391" s="401"/>
      <c r="G5391" s="401"/>
    </row>
    <row r="5392" spans="1:7" ht="15">
      <c r="A5392" s="664">
        <v>97115</v>
      </c>
      <c r="B5392" s="663" t="s">
        <v>3541</v>
      </c>
      <c r="C5392" s="663" t="s">
        <v>57</v>
      </c>
      <c r="D5392" s="665" t="s">
        <v>16418</v>
      </c>
      <c r="E5392" s="663" t="s">
        <v>145</v>
      </c>
      <c r="F5392" s="401"/>
      <c r="G5392" s="401"/>
    </row>
    <row r="5393" spans="1:7" ht="15">
      <c r="A5393" s="664">
        <v>97116</v>
      </c>
      <c r="B5393" s="663" t="s">
        <v>15599</v>
      </c>
      <c r="C5393" s="663" t="s">
        <v>57</v>
      </c>
      <c r="D5393" s="665" t="s">
        <v>14944</v>
      </c>
      <c r="E5393" s="663" t="s">
        <v>145</v>
      </c>
      <c r="F5393" s="401"/>
      <c r="G5393" s="401"/>
    </row>
    <row r="5394" spans="1:7" ht="15">
      <c r="A5394" s="664">
        <v>97117</v>
      </c>
      <c r="B5394" s="663" t="s">
        <v>15600</v>
      </c>
      <c r="C5394" s="663" t="s">
        <v>57</v>
      </c>
      <c r="D5394" s="665" t="s">
        <v>12389</v>
      </c>
      <c r="E5394" s="663" t="s">
        <v>145</v>
      </c>
      <c r="F5394" s="401"/>
      <c r="G5394" s="401"/>
    </row>
    <row r="5395" spans="1:7" ht="15">
      <c r="A5395" s="664">
        <v>97118</v>
      </c>
      <c r="B5395" s="663" t="s">
        <v>15601</v>
      </c>
      <c r="C5395" s="663" t="s">
        <v>57</v>
      </c>
      <c r="D5395" s="665" t="s">
        <v>9057</v>
      </c>
      <c r="E5395" s="663" t="s">
        <v>145</v>
      </c>
      <c r="F5395" s="401"/>
      <c r="G5395" s="401"/>
    </row>
    <row r="5396" spans="1:7" ht="15">
      <c r="A5396" s="664">
        <v>97119</v>
      </c>
      <c r="B5396" s="663" t="s">
        <v>15602</v>
      </c>
      <c r="C5396" s="663" t="s">
        <v>57</v>
      </c>
      <c r="D5396" s="665" t="s">
        <v>5156</v>
      </c>
      <c r="E5396" s="663" t="s">
        <v>145</v>
      </c>
      <c r="F5396" s="401"/>
      <c r="G5396" s="401"/>
    </row>
    <row r="5397" spans="1:7" ht="15">
      <c r="A5397" s="664">
        <v>97120</v>
      </c>
      <c r="B5397" s="663" t="s">
        <v>3542</v>
      </c>
      <c r="C5397" s="663" t="s">
        <v>57</v>
      </c>
      <c r="D5397" s="665" t="s">
        <v>14679</v>
      </c>
      <c r="E5397" s="663" t="s">
        <v>145</v>
      </c>
      <c r="F5397" s="401"/>
      <c r="G5397" s="401"/>
    </row>
    <row r="5398" spans="1:7" ht="15">
      <c r="A5398" s="664">
        <v>97802</v>
      </c>
      <c r="B5398" s="663" t="s">
        <v>11792</v>
      </c>
      <c r="C5398" s="663" t="s">
        <v>112</v>
      </c>
      <c r="D5398" s="665" t="s">
        <v>21383</v>
      </c>
      <c r="E5398" s="663" t="s">
        <v>145</v>
      </c>
      <c r="F5398" s="401"/>
      <c r="G5398" s="401"/>
    </row>
    <row r="5399" spans="1:7" ht="15">
      <c r="A5399" s="664">
        <v>97803</v>
      </c>
      <c r="B5399" s="663" t="s">
        <v>11793</v>
      </c>
      <c r="C5399" s="663" t="s">
        <v>112</v>
      </c>
      <c r="D5399" s="665" t="s">
        <v>19916</v>
      </c>
      <c r="E5399" s="663" t="s">
        <v>145</v>
      </c>
      <c r="F5399" s="401"/>
      <c r="G5399" s="401"/>
    </row>
    <row r="5400" spans="1:7" ht="15">
      <c r="A5400" s="664">
        <v>97805</v>
      </c>
      <c r="B5400" s="663" t="s">
        <v>11794</v>
      </c>
      <c r="C5400" s="663" t="s">
        <v>112</v>
      </c>
      <c r="D5400" s="665" t="s">
        <v>8058</v>
      </c>
      <c r="E5400" s="663" t="s">
        <v>145</v>
      </c>
      <c r="F5400" s="401"/>
      <c r="G5400" s="401"/>
    </row>
    <row r="5401" spans="1:7" ht="15">
      <c r="A5401" s="664">
        <v>97806</v>
      </c>
      <c r="B5401" s="663" t="s">
        <v>11795</v>
      </c>
      <c r="C5401" s="663" t="s">
        <v>112</v>
      </c>
      <c r="D5401" s="665" t="s">
        <v>21135</v>
      </c>
      <c r="E5401" s="663" t="s">
        <v>145</v>
      </c>
      <c r="F5401" s="401"/>
      <c r="G5401" s="401"/>
    </row>
    <row r="5402" spans="1:7" ht="15">
      <c r="A5402" s="664">
        <v>97807</v>
      </c>
      <c r="B5402" s="663" t="s">
        <v>11796</v>
      </c>
      <c r="C5402" s="663" t="s">
        <v>112</v>
      </c>
      <c r="D5402" s="665" t="s">
        <v>8906</v>
      </c>
      <c r="E5402" s="663" t="s">
        <v>145</v>
      </c>
      <c r="F5402" s="401"/>
      <c r="G5402" s="401"/>
    </row>
    <row r="5403" spans="1:7" ht="15">
      <c r="A5403" s="664">
        <v>97809</v>
      </c>
      <c r="B5403" s="663" t="s">
        <v>11797</v>
      </c>
      <c r="C5403" s="663" t="s">
        <v>112</v>
      </c>
      <c r="D5403" s="665" t="s">
        <v>19540</v>
      </c>
      <c r="E5403" s="663" t="s">
        <v>145</v>
      </c>
      <c r="F5403" s="401"/>
      <c r="G5403" s="401"/>
    </row>
    <row r="5404" spans="1:7" ht="15">
      <c r="A5404" s="664">
        <v>97810</v>
      </c>
      <c r="B5404" s="663" t="s">
        <v>11798</v>
      </c>
      <c r="C5404" s="663" t="s">
        <v>112</v>
      </c>
      <c r="D5404" s="665" t="s">
        <v>12599</v>
      </c>
      <c r="E5404" s="663" t="s">
        <v>145</v>
      </c>
      <c r="F5404" s="401"/>
      <c r="G5404" s="401"/>
    </row>
    <row r="5405" spans="1:7" ht="15">
      <c r="A5405" s="664">
        <v>97811</v>
      </c>
      <c r="B5405" s="663" t="s">
        <v>11799</v>
      </c>
      <c r="C5405" s="663" t="s">
        <v>112</v>
      </c>
      <c r="D5405" s="665" t="s">
        <v>16007</v>
      </c>
      <c r="E5405" s="663" t="s">
        <v>145</v>
      </c>
      <c r="F5405" s="401"/>
      <c r="G5405" s="401"/>
    </row>
    <row r="5406" spans="1:7" ht="15">
      <c r="A5406" s="664">
        <v>101167</v>
      </c>
      <c r="B5406" s="663" t="s">
        <v>11800</v>
      </c>
      <c r="C5406" s="663" t="s">
        <v>112</v>
      </c>
      <c r="D5406" s="665" t="s">
        <v>21384</v>
      </c>
      <c r="E5406" s="663" t="s">
        <v>145</v>
      </c>
      <c r="F5406" s="401"/>
      <c r="G5406" s="401"/>
    </row>
    <row r="5407" spans="1:7" ht="15">
      <c r="A5407" s="664">
        <v>101168</v>
      </c>
      <c r="B5407" s="663" t="s">
        <v>11801</v>
      </c>
      <c r="C5407" s="663" t="s">
        <v>112</v>
      </c>
      <c r="D5407" s="665" t="s">
        <v>21385</v>
      </c>
      <c r="E5407" s="663" t="s">
        <v>145</v>
      </c>
      <c r="F5407" s="401"/>
      <c r="G5407" s="401"/>
    </row>
    <row r="5408" spans="1:7" ht="15">
      <c r="A5408" s="664">
        <v>101169</v>
      </c>
      <c r="B5408" s="663" t="s">
        <v>11802</v>
      </c>
      <c r="C5408" s="663" t="s">
        <v>112</v>
      </c>
      <c r="D5408" s="665" t="s">
        <v>14222</v>
      </c>
      <c r="E5408" s="663" t="s">
        <v>145</v>
      </c>
      <c r="F5408" s="401"/>
      <c r="G5408" s="401"/>
    </row>
    <row r="5409" spans="1:7" ht="15">
      <c r="A5409" s="664">
        <v>101170</v>
      </c>
      <c r="B5409" s="663" t="s">
        <v>11803</v>
      </c>
      <c r="C5409" s="663" t="s">
        <v>112</v>
      </c>
      <c r="D5409" s="665" t="s">
        <v>20609</v>
      </c>
      <c r="E5409" s="663" t="s">
        <v>145</v>
      </c>
      <c r="F5409" s="401"/>
      <c r="G5409" s="401"/>
    </row>
    <row r="5410" spans="1:7" ht="15">
      <c r="A5410" s="664">
        <v>101171</v>
      </c>
      <c r="B5410" s="663" t="s">
        <v>11804</v>
      </c>
      <c r="C5410" s="663" t="s">
        <v>112</v>
      </c>
      <c r="D5410" s="665" t="s">
        <v>15202</v>
      </c>
      <c r="E5410" s="663" t="s">
        <v>145</v>
      </c>
      <c r="F5410" s="401"/>
      <c r="G5410" s="401"/>
    </row>
    <row r="5411" spans="1:7" ht="15">
      <c r="A5411" s="664">
        <v>101172</v>
      </c>
      <c r="B5411" s="663" t="s">
        <v>11805</v>
      </c>
      <c r="C5411" s="663" t="s">
        <v>112</v>
      </c>
      <c r="D5411" s="665" t="s">
        <v>14841</v>
      </c>
      <c r="E5411" s="663" t="s">
        <v>145</v>
      </c>
      <c r="F5411" s="401"/>
      <c r="G5411" s="401"/>
    </row>
    <row r="5412" spans="1:7" ht="15">
      <c r="A5412" s="664">
        <v>95995</v>
      </c>
      <c r="B5412" s="663" t="s">
        <v>11806</v>
      </c>
      <c r="C5412" s="663" t="s">
        <v>125</v>
      </c>
      <c r="D5412" s="665" t="s">
        <v>21386</v>
      </c>
      <c r="E5412" s="663" t="s">
        <v>145</v>
      </c>
      <c r="F5412" s="401"/>
      <c r="G5412" s="401"/>
    </row>
    <row r="5413" spans="1:7" ht="15">
      <c r="A5413" s="664">
        <v>95996</v>
      </c>
      <c r="B5413" s="663" t="s">
        <v>11807</v>
      </c>
      <c r="C5413" s="663" t="s">
        <v>125</v>
      </c>
      <c r="D5413" s="665" t="s">
        <v>21387</v>
      </c>
      <c r="E5413" s="663" t="s">
        <v>145</v>
      </c>
      <c r="F5413" s="401"/>
      <c r="G5413" s="401"/>
    </row>
    <row r="5414" spans="1:7" ht="15">
      <c r="A5414" s="664">
        <v>96001</v>
      </c>
      <c r="B5414" s="663" t="s">
        <v>11808</v>
      </c>
      <c r="C5414" s="663" t="s">
        <v>112</v>
      </c>
      <c r="D5414" s="665" t="s">
        <v>15894</v>
      </c>
      <c r="E5414" s="663" t="s">
        <v>145</v>
      </c>
      <c r="F5414" s="401"/>
      <c r="G5414" s="401"/>
    </row>
    <row r="5415" spans="1:7" ht="15">
      <c r="A5415" s="664">
        <v>96393</v>
      </c>
      <c r="B5415" s="663" t="s">
        <v>11809</v>
      </c>
      <c r="C5415" s="663" t="s">
        <v>125</v>
      </c>
      <c r="D5415" s="665" t="s">
        <v>21388</v>
      </c>
      <c r="E5415" s="663" t="s">
        <v>145</v>
      </c>
      <c r="F5415" s="401"/>
      <c r="G5415" s="401"/>
    </row>
    <row r="5416" spans="1:7" ht="15">
      <c r="A5416" s="664">
        <v>96394</v>
      </c>
      <c r="B5416" s="663" t="s">
        <v>11810</v>
      </c>
      <c r="C5416" s="663" t="s">
        <v>125</v>
      </c>
      <c r="D5416" s="665" t="s">
        <v>21389</v>
      </c>
      <c r="E5416" s="663" t="s">
        <v>145</v>
      </c>
      <c r="F5416" s="401"/>
      <c r="G5416" s="401"/>
    </row>
    <row r="5417" spans="1:7" ht="15">
      <c r="A5417" s="664">
        <v>96395</v>
      </c>
      <c r="B5417" s="663" t="s">
        <v>11811</v>
      </c>
      <c r="C5417" s="663" t="s">
        <v>125</v>
      </c>
      <c r="D5417" s="665" t="s">
        <v>21390</v>
      </c>
      <c r="E5417" s="663" t="s">
        <v>145</v>
      </c>
      <c r="F5417" s="401"/>
      <c r="G5417" s="401"/>
    </row>
    <row r="5418" spans="1:7" ht="15">
      <c r="A5418" s="664">
        <v>100624</v>
      </c>
      <c r="B5418" s="663" t="s">
        <v>11812</v>
      </c>
      <c r="C5418" s="663" t="s">
        <v>125</v>
      </c>
      <c r="D5418" s="665" t="s">
        <v>21391</v>
      </c>
      <c r="E5418" s="663" t="s">
        <v>145</v>
      </c>
      <c r="F5418" s="401"/>
      <c r="G5418" s="401"/>
    </row>
    <row r="5419" spans="1:7" ht="15">
      <c r="A5419" s="664">
        <v>100625</v>
      </c>
      <c r="B5419" s="663" t="s">
        <v>11813</v>
      </c>
      <c r="C5419" s="663" t="s">
        <v>125</v>
      </c>
      <c r="D5419" s="665" t="s">
        <v>21392</v>
      </c>
      <c r="E5419" s="663" t="s">
        <v>145</v>
      </c>
      <c r="F5419" s="401"/>
      <c r="G5419" s="401"/>
    </row>
    <row r="5420" spans="1:7" ht="15">
      <c r="A5420" s="664">
        <v>101020</v>
      </c>
      <c r="B5420" s="663" t="s">
        <v>11814</v>
      </c>
      <c r="C5420" s="663" t="s">
        <v>2421</v>
      </c>
      <c r="D5420" s="665" t="s">
        <v>21393</v>
      </c>
      <c r="E5420" s="663" t="s">
        <v>145</v>
      </c>
      <c r="F5420" s="401"/>
      <c r="G5420" s="401"/>
    </row>
    <row r="5421" spans="1:7" ht="15">
      <c r="A5421" s="664">
        <v>101021</v>
      </c>
      <c r="B5421" s="663" t="s">
        <v>11815</v>
      </c>
      <c r="C5421" s="663" t="s">
        <v>2421</v>
      </c>
      <c r="D5421" s="665" t="s">
        <v>21394</v>
      </c>
      <c r="E5421" s="663" t="s">
        <v>145</v>
      </c>
      <c r="F5421" s="401"/>
      <c r="G5421" s="401"/>
    </row>
    <row r="5422" spans="1:7" ht="15">
      <c r="A5422" s="664">
        <v>101022</v>
      </c>
      <c r="B5422" s="663" t="s">
        <v>11816</v>
      </c>
      <c r="C5422" s="663" t="s">
        <v>2421</v>
      </c>
      <c r="D5422" s="665" t="s">
        <v>21395</v>
      </c>
      <c r="E5422" s="663" t="s">
        <v>145</v>
      </c>
      <c r="F5422" s="401"/>
      <c r="G5422" s="401"/>
    </row>
    <row r="5423" spans="1:7" ht="15">
      <c r="A5423" s="664">
        <v>101023</v>
      </c>
      <c r="B5423" s="663" t="s">
        <v>11817</v>
      </c>
      <c r="C5423" s="663" t="s">
        <v>2421</v>
      </c>
      <c r="D5423" s="665" t="s">
        <v>21396</v>
      </c>
      <c r="E5423" s="663" t="s">
        <v>145</v>
      </c>
      <c r="F5423" s="401"/>
      <c r="G5423" s="401"/>
    </row>
    <row r="5424" spans="1:7" ht="15">
      <c r="A5424" s="664">
        <v>101024</v>
      </c>
      <c r="B5424" s="663" t="s">
        <v>11818</v>
      </c>
      <c r="C5424" s="663" t="s">
        <v>2421</v>
      </c>
      <c r="D5424" s="665" t="s">
        <v>21397</v>
      </c>
      <c r="E5424" s="663" t="s">
        <v>145</v>
      </c>
      <c r="F5424" s="401"/>
      <c r="G5424" s="401"/>
    </row>
    <row r="5425" spans="1:7" ht="15">
      <c r="A5425" s="664">
        <v>101025</v>
      </c>
      <c r="B5425" s="663" t="s">
        <v>11819</v>
      </c>
      <c r="C5425" s="663" t="s">
        <v>2421</v>
      </c>
      <c r="D5425" s="665" t="s">
        <v>21398</v>
      </c>
      <c r="E5425" s="663" t="s">
        <v>145</v>
      </c>
      <c r="F5425" s="401"/>
      <c r="G5425" s="401"/>
    </row>
    <row r="5426" spans="1:7" ht="15">
      <c r="A5426" s="664">
        <v>101026</v>
      </c>
      <c r="B5426" s="663" t="s">
        <v>11820</v>
      </c>
      <c r="C5426" s="663" t="s">
        <v>2421</v>
      </c>
      <c r="D5426" s="665" t="s">
        <v>21399</v>
      </c>
      <c r="E5426" s="663" t="s">
        <v>145</v>
      </c>
      <c r="F5426" s="401"/>
      <c r="G5426" s="401"/>
    </row>
    <row r="5427" spans="1:7" ht="15">
      <c r="A5427" s="664">
        <v>101027</v>
      </c>
      <c r="B5427" s="663" t="s">
        <v>11821</v>
      </c>
      <c r="C5427" s="663" t="s">
        <v>2421</v>
      </c>
      <c r="D5427" s="665" t="s">
        <v>21400</v>
      </c>
      <c r="E5427" s="663" t="s">
        <v>145</v>
      </c>
      <c r="F5427" s="401"/>
      <c r="G5427" s="401"/>
    </row>
    <row r="5428" spans="1:7" ht="15">
      <c r="A5428" s="664">
        <v>88411</v>
      </c>
      <c r="B5428" s="663" t="s">
        <v>2612</v>
      </c>
      <c r="C5428" s="663" t="s">
        <v>112</v>
      </c>
      <c r="D5428" s="665" t="s">
        <v>7593</v>
      </c>
      <c r="E5428" s="663" t="s">
        <v>145</v>
      </c>
      <c r="F5428" s="401"/>
      <c r="G5428" s="401"/>
    </row>
    <row r="5429" spans="1:7" ht="15">
      <c r="A5429" s="664">
        <v>88412</v>
      </c>
      <c r="B5429" s="663" t="s">
        <v>2613</v>
      </c>
      <c r="C5429" s="663" t="s">
        <v>112</v>
      </c>
      <c r="D5429" s="665" t="s">
        <v>7730</v>
      </c>
      <c r="E5429" s="663" t="s">
        <v>145</v>
      </c>
      <c r="F5429" s="401"/>
      <c r="G5429" s="401"/>
    </row>
    <row r="5430" spans="1:7" ht="15">
      <c r="A5430" s="664">
        <v>88413</v>
      </c>
      <c r="B5430" s="663" t="s">
        <v>2614</v>
      </c>
      <c r="C5430" s="663" t="s">
        <v>112</v>
      </c>
      <c r="D5430" s="665" t="s">
        <v>4349</v>
      </c>
      <c r="E5430" s="663" t="s">
        <v>145</v>
      </c>
      <c r="F5430" s="401"/>
      <c r="G5430" s="401"/>
    </row>
    <row r="5431" spans="1:7" ht="15">
      <c r="A5431" s="664">
        <v>88414</v>
      </c>
      <c r="B5431" s="663" t="s">
        <v>2615</v>
      </c>
      <c r="C5431" s="663" t="s">
        <v>112</v>
      </c>
      <c r="D5431" s="665" t="s">
        <v>3751</v>
      </c>
      <c r="E5431" s="663" t="s">
        <v>145</v>
      </c>
      <c r="F5431" s="401"/>
      <c r="G5431" s="401"/>
    </row>
    <row r="5432" spans="1:7" ht="15">
      <c r="A5432" s="664">
        <v>88415</v>
      </c>
      <c r="B5432" s="663" t="s">
        <v>2616</v>
      </c>
      <c r="C5432" s="663" t="s">
        <v>112</v>
      </c>
      <c r="D5432" s="665" t="s">
        <v>12578</v>
      </c>
      <c r="E5432" s="663" t="s">
        <v>145</v>
      </c>
      <c r="F5432" s="401"/>
      <c r="G5432" s="401"/>
    </row>
    <row r="5433" spans="1:7" ht="15">
      <c r="A5433" s="664">
        <v>88416</v>
      </c>
      <c r="B5433" s="663" t="s">
        <v>2617</v>
      </c>
      <c r="C5433" s="663" t="s">
        <v>112</v>
      </c>
      <c r="D5433" s="665" t="s">
        <v>17217</v>
      </c>
      <c r="E5433" s="663" t="s">
        <v>145</v>
      </c>
      <c r="F5433" s="401"/>
      <c r="G5433" s="401"/>
    </row>
    <row r="5434" spans="1:7" ht="15">
      <c r="A5434" s="664">
        <v>88417</v>
      </c>
      <c r="B5434" s="663" t="s">
        <v>2618</v>
      </c>
      <c r="C5434" s="663" t="s">
        <v>112</v>
      </c>
      <c r="D5434" s="665" t="s">
        <v>15366</v>
      </c>
      <c r="E5434" s="663" t="s">
        <v>145</v>
      </c>
      <c r="F5434" s="401"/>
      <c r="G5434" s="401"/>
    </row>
    <row r="5435" spans="1:7" ht="15">
      <c r="A5435" s="664">
        <v>88420</v>
      </c>
      <c r="B5435" s="663" t="s">
        <v>2619</v>
      </c>
      <c r="C5435" s="663" t="s">
        <v>112</v>
      </c>
      <c r="D5435" s="665" t="s">
        <v>12977</v>
      </c>
      <c r="E5435" s="663" t="s">
        <v>145</v>
      </c>
      <c r="F5435" s="401"/>
      <c r="G5435" s="401"/>
    </row>
    <row r="5436" spans="1:7" ht="15">
      <c r="A5436" s="664">
        <v>88421</v>
      </c>
      <c r="B5436" s="663" t="s">
        <v>2620</v>
      </c>
      <c r="C5436" s="663" t="s">
        <v>112</v>
      </c>
      <c r="D5436" s="665" t="s">
        <v>18972</v>
      </c>
      <c r="E5436" s="663" t="s">
        <v>145</v>
      </c>
      <c r="F5436" s="401"/>
      <c r="G5436" s="401"/>
    </row>
    <row r="5437" spans="1:7" ht="15">
      <c r="A5437" s="664">
        <v>88423</v>
      </c>
      <c r="B5437" s="663" t="s">
        <v>2621</v>
      </c>
      <c r="C5437" s="663" t="s">
        <v>112</v>
      </c>
      <c r="D5437" s="665" t="s">
        <v>18963</v>
      </c>
      <c r="E5437" s="663" t="s">
        <v>145</v>
      </c>
      <c r="F5437" s="401"/>
      <c r="G5437" s="401"/>
    </row>
    <row r="5438" spans="1:7" ht="15">
      <c r="A5438" s="664">
        <v>88424</v>
      </c>
      <c r="B5438" s="663" t="s">
        <v>2622</v>
      </c>
      <c r="C5438" s="663" t="s">
        <v>112</v>
      </c>
      <c r="D5438" s="665" t="s">
        <v>21401</v>
      </c>
      <c r="E5438" s="663" t="s">
        <v>145</v>
      </c>
      <c r="F5438" s="401"/>
      <c r="G5438" s="401"/>
    </row>
    <row r="5439" spans="1:7" ht="15">
      <c r="A5439" s="664">
        <v>88426</v>
      </c>
      <c r="B5439" s="663" t="s">
        <v>2623</v>
      </c>
      <c r="C5439" s="663" t="s">
        <v>112</v>
      </c>
      <c r="D5439" s="665" t="s">
        <v>14787</v>
      </c>
      <c r="E5439" s="663" t="s">
        <v>145</v>
      </c>
      <c r="F5439" s="401"/>
      <c r="G5439" s="401"/>
    </row>
    <row r="5440" spans="1:7" ht="15">
      <c r="A5440" s="664">
        <v>88428</v>
      </c>
      <c r="B5440" s="663" t="s">
        <v>2624</v>
      </c>
      <c r="C5440" s="663" t="s">
        <v>112</v>
      </c>
      <c r="D5440" s="665" t="s">
        <v>7923</v>
      </c>
      <c r="E5440" s="663" t="s">
        <v>145</v>
      </c>
      <c r="F5440" s="401"/>
      <c r="G5440" s="401"/>
    </row>
    <row r="5441" spans="1:7" ht="15">
      <c r="A5441" s="664">
        <v>88429</v>
      </c>
      <c r="B5441" s="663" t="s">
        <v>2625</v>
      </c>
      <c r="C5441" s="663" t="s">
        <v>112</v>
      </c>
      <c r="D5441" s="665" t="s">
        <v>9186</v>
      </c>
      <c r="E5441" s="663" t="s">
        <v>145</v>
      </c>
      <c r="F5441" s="401"/>
      <c r="G5441" s="401"/>
    </row>
    <row r="5442" spans="1:7" ht="15">
      <c r="A5442" s="664">
        <v>88431</v>
      </c>
      <c r="B5442" s="663" t="s">
        <v>2626</v>
      </c>
      <c r="C5442" s="663" t="s">
        <v>112</v>
      </c>
      <c r="D5442" s="665" t="s">
        <v>15740</v>
      </c>
      <c r="E5442" s="663" t="s">
        <v>145</v>
      </c>
      <c r="F5442" s="401"/>
      <c r="G5442" s="401"/>
    </row>
    <row r="5443" spans="1:7" ht="15">
      <c r="A5443" s="664">
        <v>88432</v>
      </c>
      <c r="B5443" s="663" t="s">
        <v>2627</v>
      </c>
      <c r="C5443" s="663" t="s">
        <v>112</v>
      </c>
      <c r="D5443" s="665" t="s">
        <v>12767</v>
      </c>
      <c r="E5443" s="663" t="s">
        <v>145</v>
      </c>
      <c r="F5443" s="401"/>
      <c r="G5443" s="401"/>
    </row>
    <row r="5444" spans="1:7" ht="15">
      <c r="A5444" s="664">
        <v>88484</v>
      </c>
      <c r="B5444" s="663" t="s">
        <v>2628</v>
      </c>
      <c r="C5444" s="663" t="s">
        <v>112</v>
      </c>
      <c r="D5444" s="665" t="s">
        <v>3736</v>
      </c>
      <c r="E5444" s="663" t="s">
        <v>145</v>
      </c>
      <c r="F5444" s="401"/>
      <c r="G5444" s="401"/>
    </row>
    <row r="5445" spans="1:7" ht="15">
      <c r="A5445" s="664">
        <v>88485</v>
      </c>
      <c r="B5445" s="663" t="s">
        <v>141</v>
      </c>
      <c r="C5445" s="663" t="s">
        <v>112</v>
      </c>
      <c r="D5445" s="665" t="s">
        <v>7057</v>
      </c>
      <c r="E5445" s="663" t="s">
        <v>145</v>
      </c>
      <c r="F5445" s="401"/>
      <c r="G5445" s="401"/>
    </row>
    <row r="5446" spans="1:7" ht="15">
      <c r="A5446" s="664">
        <v>88488</v>
      </c>
      <c r="B5446" s="663" t="s">
        <v>137</v>
      </c>
      <c r="C5446" s="663" t="s">
        <v>112</v>
      </c>
      <c r="D5446" s="665" t="s">
        <v>9110</v>
      </c>
      <c r="E5446" s="663" t="s">
        <v>145</v>
      </c>
      <c r="F5446" s="401"/>
      <c r="G5446" s="401"/>
    </row>
    <row r="5447" spans="1:7" ht="15">
      <c r="A5447" s="664">
        <v>88489</v>
      </c>
      <c r="B5447" s="663" t="s">
        <v>143</v>
      </c>
      <c r="C5447" s="663" t="s">
        <v>112</v>
      </c>
      <c r="D5447" s="665" t="s">
        <v>13288</v>
      </c>
      <c r="E5447" s="663" t="s">
        <v>145</v>
      </c>
      <c r="F5447" s="401"/>
      <c r="G5447" s="401"/>
    </row>
    <row r="5448" spans="1:7" ht="15">
      <c r="A5448" s="664">
        <v>88492</v>
      </c>
      <c r="B5448" s="663" t="s">
        <v>2629</v>
      </c>
      <c r="C5448" s="663" t="s">
        <v>112</v>
      </c>
      <c r="D5448" s="665" t="s">
        <v>15838</v>
      </c>
      <c r="E5448" s="663" t="s">
        <v>145</v>
      </c>
      <c r="F5448" s="401"/>
      <c r="G5448" s="401"/>
    </row>
    <row r="5449" spans="1:7" ht="15">
      <c r="A5449" s="664">
        <v>88493</v>
      </c>
      <c r="B5449" s="663" t="s">
        <v>2630</v>
      </c>
      <c r="C5449" s="663" t="s">
        <v>112</v>
      </c>
      <c r="D5449" s="665" t="s">
        <v>18662</v>
      </c>
      <c r="E5449" s="663" t="s">
        <v>145</v>
      </c>
      <c r="F5449" s="401"/>
      <c r="G5449" s="401"/>
    </row>
    <row r="5450" spans="1:7" ht="15">
      <c r="A5450" s="664">
        <v>88494</v>
      </c>
      <c r="B5450" s="663" t="s">
        <v>2631</v>
      </c>
      <c r="C5450" s="663" t="s">
        <v>112</v>
      </c>
      <c r="D5450" s="665" t="s">
        <v>13415</v>
      </c>
      <c r="E5450" s="663" t="s">
        <v>145</v>
      </c>
      <c r="F5450" s="401"/>
      <c r="G5450" s="401"/>
    </row>
    <row r="5451" spans="1:7" ht="15">
      <c r="A5451" s="664">
        <v>88495</v>
      </c>
      <c r="B5451" s="663" t="s">
        <v>2632</v>
      </c>
      <c r="C5451" s="663" t="s">
        <v>112</v>
      </c>
      <c r="D5451" s="665" t="s">
        <v>18768</v>
      </c>
      <c r="E5451" s="663" t="s">
        <v>145</v>
      </c>
      <c r="F5451" s="401"/>
      <c r="G5451" s="401"/>
    </row>
    <row r="5452" spans="1:7" ht="15">
      <c r="A5452" s="664">
        <v>88496</v>
      </c>
      <c r="B5452" s="663" t="s">
        <v>136</v>
      </c>
      <c r="C5452" s="663" t="s">
        <v>112</v>
      </c>
      <c r="D5452" s="665" t="s">
        <v>20017</v>
      </c>
      <c r="E5452" s="663" t="s">
        <v>145</v>
      </c>
      <c r="F5452" s="401"/>
      <c r="G5452" s="401"/>
    </row>
    <row r="5453" spans="1:7" ht="15">
      <c r="A5453" s="664">
        <v>88497</v>
      </c>
      <c r="B5453" s="663" t="s">
        <v>140</v>
      </c>
      <c r="C5453" s="663" t="s">
        <v>112</v>
      </c>
      <c r="D5453" s="665" t="s">
        <v>13425</v>
      </c>
      <c r="E5453" s="663" t="s">
        <v>145</v>
      </c>
      <c r="F5453" s="401"/>
      <c r="G5453" s="401"/>
    </row>
    <row r="5454" spans="1:7" ht="15">
      <c r="A5454" s="664">
        <v>95305</v>
      </c>
      <c r="B5454" s="663" t="s">
        <v>2633</v>
      </c>
      <c r="C5454" s="663" t="s">
        <v>112</v>
      </c>
      <c r="D5454" s="665" t="s">
        <v>18549</v>
      </c>
      <c r="E5454" s="663" t="s">
        <v>145</v>
      </c>
      <c r="F5454" s="401"/>
      <c r="G5454" s="401"/>
    </row>
    <row r="5455" spans="1:7" ht="15">
      <c r="A5455" s="664">
        <v>95306</v>
      </c>
      <c r="B5455" s="663" t="s">
        <v>2634</v>
      </c>
      <c r="C5455" s="663" t="s">
        <v>112</v>
      </c>
      <c r="D5455" s="665" t="s">
        <v>9059</v>
      </c>
      <c r="E5455" s="663" t="s">
        <v>145</v>
      </c>
      <c r="F5455" s="401"/>
      <c r="G5455" s="401"/>
    </row>
    <row r="5456" spans="1:7" ht="15">
      <c r="A5456" s="664">
        <v>95622</v>
      </c>
      <c r="B5456" s="663" t="s">
        <v>2635</v>
      </c>
      <c r="C5456" s="663" t="s">
        <v>112</v>
      </c>
      <c r="D5456" s="665" t="s">
        <v>14687</v>
      </c>
      <c r="E5456" s="663" t="s">
        <v>145</v>
      </c>
      <c r="F5456" s="401"/>
      <c r="G5456" s="401"/>
    </row>
    <row r="5457" spans="1:7" ht="15">
      <c r="A5457" s="664">
        <v>95623</v>
      </c>
      <c r="B5457" s="663" t="s">
        <v>2636</v>
      </c>
      <c r="C5457" s="663" t="s">
        <v>112</v>
      </c>
      <c r="D5457" s="665" t="s">
        <v>18768</v>
      </c>
      <c r="E5457" s="663" t="s">
        <v>145</v>
      </c>
      <c r="F5457" s="401"/>
      <c r="G5457" s="401"/>
    </row>
    <row r="5458" spans="1:7" ht="15">
      <c r="A5458" s="664">
        <v>95624</v>
      </c>
      <c r="B5458" s="663" t="s">
        <v>2637</v>
      </c>
      <c r="C5458" s="663" t="s">
        <v>112</v>
      </c>
      <c r="D5458" s="665" t="s">
        <v>15030</v>
      </c>
      <c r="E5458" s="663" t="s">
        <v>145</v>
      </c>
      <c r="F5458" s="401"/>
      <c r="G5458" s="401"/>
    </row>
    <row r="5459" spans="1:7" ht="15">
      <c r="A5459" s="664">
        <v>95625</v>
      </c>
      <c r="B5459" s="663" t="s">
        <v>2638</v>
      </c>
      <c r="C5459" s="663" t="s">
        <v>112</v>
      </c>
      <c r="D5459" s="665" t="s">
        <v>8891</v>
      </c>
      <c r="E5459" s="663" t="s">
        <v>145</v>
      </c>
      <c r="F5459" s="401"/>
      <c r="G5459" s="401"/>
    </row>
    <row r="5460" spans="1:7" ht="15">
      <c r="A5460" s="664">
        <v>95626</v>
      </c>
      <c r="B5460" s="663" t="s">
        <v>2639</v>
      </c>
      <c r="C5460" s="663" t="s">
        <v>112</v>
      </c>
      <c r="D5460" s="665" t="s">
        <v>12978</v>
      </c>
      <c r="E5460" s="663" t="s">
        <v>145</v>
      </c>
      <c r="F5460" s="401"/>
      <c r="G5460" s="401"/>
    </row>
    <row r="5461" spans="1:7" ht="15">
      <c r="A5461" s="664">
        <v>96126</v>
      </c>
      <c r="B5461" s="663" t="s">
        <v>2640</v>
      </c>
      <c r="C5461" s="663" t="s">
        <v>112</v>
      </c>
      <c r="D5461" s="665" t="s">
        <v>13089</v>
      </c>
      <c r="E5461" s="663" t="s">
        <v>145</v>
      </c>
      <c r="F5461" s="401"/>
      <c r="G5461" s="401"/>
    </row>
    <row r="5462" spans="1:7" ht="15">
      <c r="A5462" s="664">
        <v>96127</v>
      </c>
      <c r="B5462" s="663" t="s">
        <v>2641</v>
      </c>
      <c r="C5462" s="663" t="s">
        <v>112</v>
      </c>
      <c r="D5462" s="665" t="s">
        <v>12405</v>
      </c>
      <c r="E5462" s="663" t="s">
        <v>145</v>
      </c>
      <c r="F5462" s="401"/>
      <c r="G5462" s="401"/>
    </row>
    <row r="5463" spans="1:7" ht="15">
      <c r="A5463" s="664">
        <v>96128</v>
      </c>
      <c r="B5463" s="663" t="s">
        <v>2642</v>
      </c>
      <c r="C5463" s="663" t="s">
        <v>112</v>
      </c>
      <c r="D5463" s="665" t="s">
        <v>21402</v>
      </c>
      <c r="E5463" s="663" t="s">
        <v>145</v>
      </c>
      <c r="F5463" s="401"/>
      <c r="G5463" s="401"/>
    </row>
    <row r="5464" spans="1:7" ht="15">
      <c r="A5464" s="664">
        <v>96129</v>
      </c>
      <c r="B5464" s="663" t="s">
        <v>2643</v>
      </c>
      <c r="C5464" s="663" t="s">
        <v>112</v>
      </c>
      <c r="D5464" s="665" t="s">
        <v>17417</v>
      </c>
      <c r="E5464" s="663" t="s">
        <v>145</v>
      </c>
      <c r="F5464" s="401"/>
      <c r="G5464" s="401"/>
    </row>
    <row r="5465" spans="1:7" ht="15">
      <c r="A5465" s="664">
        <v>96130</v>
      </c>
      <c r="B5465" s="663" t="s">
        <v>2644</v>
      </c>
      <c r="C5465" s="663" t="s">
        <v>112</v>
      </c>
      <c r="D5465" s="665" t="s">
        <v>21403</v>
      </c>
      <c r="E5465" s="663" t="s">
        <v>145</v>
      </c>
      <c r="F5465" s="401"/>
      <c r="G5465" s="401"/>
    </row>
    <row r="5466" spans="1:7" ht="15">
      <c r="A5466" s="664">
        <v>96131</v>
      </c>
      <c r="B5466" s="663" t="s">
        <v>2645</v>
      </c>
      <c r="C5466" s="663" t="s">
        <v>112</v>
      </c>
      <c r="D5466" s="665" t="s">
        <v>21404</v>
      </c>
      <c r="E5466" s="663" t="s">
        <v>145</v>
      </c>
      <c r="F5466" s="401"/>
      <c r="G5466" s="401"/>
    </row>
    <row r="5467" spans="1:7" ht="15">
      <c r="A5467" s="664">
        <v>96132</v>
      </c>
      <c r="B5467" s="663" t="s">
        <v>2646</v>
      </c>
      <c r="C5467" s="663" t="s">
        <v>112</v>
      </c>
      <c r="D5467" s="665" t="s">
        <v>20459</v>
      </c>
      <c r="E5467" s="663" t="s">
        <v>145</v>
      </c>
      <c r="F5467" s="401"/>
      <c r="G5467" s="401"/>
    </row>
    <row r="5468" spans="1:7" ht="15">
      <c r="A5468" s="664">
        <v>96133</v>
      </c>
      <c r="B5468" s="663" t="s">
        <v>2647</v>
      </c>
      <c r="C5468" s="663" t="s">
        <v>112</v>
      </c>
      <c r="D5468" s="665" t="s">
        <v>21405</v>
      </c>
      <c r="E5468" s="663" t="s">
        <v>145</v>
      </c>
      <c r="F5468" s="401"/>
      <c r="G5468" s="401"/>
    </row>
    <row r="5469" spans="1:7" ht="15">
      <c r="A5469" s="664">
        <v>96134</v>
      </c>
      <c r="B5469" s="663" t="s">
        <v>2648</v>
      </c>
      <c r="C5469" s="663" t="s">
        <v>112</v>
      </c>
      <c r="D5469" s="665" t="s">
        <v>18423</v>
      </c>
      <c r="E5469" s="663" t="s">
        <v>145</v>
      </c>
      <c r="F5469" s="401"/>
      <c r="G5469" s="401"/>
    </row>
    <row r="5470" spans="1:7" ht="15">
      <c r="A5470" s="664">
        <v>96135</v>
      </c>
      <c r="B5470" s="663" t="s">
        <v>2649</v>
      </c>
      <c r="C5470" s="663" t="s">
        <v>112</v>
      </c>
      <c r="D5470" s="665" t="s">
        <v>21402</v>
      </c>
      <c r="E5470" s="663" t="s">
        <v>145</v>
      </c>
      <c r="F5470" s="401"/>
      <c r="G5470" s="401"/>
    </row>
    <row r="5471" spans="1:7" ht="15">
      <c r="A5471" s="664">
        <v>102193</v>
      </c>
      <c r="B5471" s="663" t="s">
        <v>15613</v>
      </c>
      <c r="C5471" s="663" t="s">
        <v>112</v>
      </c>
      <c r="D5471" s="665" t="s">
        <v>21406</v>
      </c>
      <c r="E5471" s="663" t="s">
        <v>145</v>
      </c>
      <c r="F5471" s="401"/>
      <c r="G5471" s="401"/>
    </row>
    <row r="5472" spans="1:7" ht="15">
      <c r="A5472" s="664">
        <v>102194</v>
      </c>
      <c r="B5472" s="663" t="s">
        <v>15614</v>
      </c>
      <c r="C5472" s="663" t="s">
        <v>112</v>
      </c>
      <c r="D5472" s="665" t="s">
        <v>12710</v>
      </c>
      <c r="E5472" s="663" t="s">
        <v>145</v>
      </c>
      <c r="F5472" s="401"/>
      <c r="G5472" s="401"/>
    </row>
    <row r="5473" spans="1:7" ht="15">
      <c r="A5473" s="664">
        <v>102197</v>
      </c>
      <c r="B5473" s="663" t="s">
        <v>15615</v>
      </c>
      <c r="C5473" s="663" t="s">
        <v>112</v>
      </c>
      <c r="D5473" s="665" t="s">
        <v>13239</v>
      </c>
      <c r="E5473" s="663" t="s">
        <v>145</v>
      </c>
      <c r="F5473" s="401"/>
      <c r="G5473" s="401"/>
    </row>
    <row r="5474" spans="1:7" ht="15">
      <c r="A5474" s="664">
        <v>102200</v>
      </c>
      <c r="B5474" s="663" t="s">
        <v>15616</v>
      </c>
      <c r="C5474" s="663" t="s">
        <v>112</v>
      </c>
      <c r="D5474" s="665" t="s">
        <v>20672</v>
      </c>
      <c r="E5474" s="663" t="s">
        <v>145</v>
      </c>
      <c r="F5474" s="401"/>
      <c r="G5474" s="401"/>
    </row>
    <row r="5475" spans="1:7" ht="15">
      <c r="A5475" s="664">
        <v>102202</v>
      </c>
      <c r="B5475" s="663" t="s">
        <v>15618</v>
      </c>
      <c r="C5475" s="663" t="s">
        <v>112</v>
      </c>
      <c r="D5475" s="665" t="s">
        <v>13123</v>
      </c>
      <c r="E5475" s="663" t="s">
        <v>145</v>
      </c>
      <c r="F5475" s="401"/>
      <c r="G5475" s="401"/>
    </row>
    <row r="5476" spans="1:7" ht="15">
      <c r="A5476" s="664">
        <v>102203</v>
      </c>
      <c r="B5476" s="663" t="s">
        <v>15619</v>
      </c>
      <c r="C5476" s="663" t="s">
        <v>112</v>
      </c>
      <c r="D5476" s="665" t="s">
        <v>13204</v>
      </c>
      <c r="E5476" s="663" t="s">
        <v>145</v>
      </c>
      <c r="F5476" s="401"/>
      <c r="G5476" s="401"/>
    </row>
    <row r="5477" spans="1:7" ht="15">
      <c r="A5477" s="664">
        <v>102204</v>
      </c>
      <c r="B5477" s="663" t="s">
        <v>15620</v>
      </c>
      <c r="C5477" s="663" t="s">
        <v>112</v>
      </c>
      <c r="D5477" s="665" t="s">
        <v>12998</v>
      </c>
      <c r="E5477" s="663" t="s">
        <v>145</v>
      </c>
      <c r="F5477" s="401"/>
      <c r="G5477" s="401"/>
    </row>
    <row r="5478" spans="1:7" ht="15">
      <c r="A5478" s="664">
        <v>102205</v>
      </c>
      <c r="B5478" s="663" t="s">
        <v>15621</v>
      </c>
      <c r="C5478" s="663" t="s">
        <v>112</v>
      </c>
      <c r="D5478" s="665" t="s">
        <v>12895</v>
      </c>
      <c r="E5478" s="663" t="s">
        <v>145</v>
      </c>
      <c r="F5478" s="401"/>
      <c r="G5478" s="401"/>
    </row>
    <row r="5479" spans="1:7" ht="15">
      <c r="A5479" s="664">
        <v>102207</v>
      </c>
      <c r="B5479" s="663" t="s">
        <v>15622</v>
      </c>
      <c r="C5479" s="663" t="s">
        <v>112</v>
      </c>
      <c r="D5479" s="665" t="s">
        <v>15419</v>
      </c>
      <c r="E5479" s="663" t="s">
        <v>145</v>
      </c>
      <c r="F5479" s="401"/>
      <c r="G5479" s="401"/>
    </row>
    <row r="5480" spans="1:7" ht="15">
      <c r="A5480" s="664">
        <v>102208</v>
      </c>
      <c r="B5480" s="663" t="s">
        <v>15623</v>
      </c>
      <c r="C5480" s="663" t="s">
        <v>112</v>
      </c>
      <c r="D5480" s="665" t="s">
        <v>15163</v>
      </c>
      <c r="E5480" s="663" t="s">
        <v>145</v>
      </c>
      <c r="F5480" s="401"/>
      <c r="G5480" s="401"/>
    </row>
    <row r="5481" spans="1:7" ht="15">
      <c r="A5481" s="664">
        <v>102209</v>
      </c>
      <c r="B5481" s="663" t="s">
        <v>15624</v>
      </c>
      <c r="C5481" s="663" t="s">
        <v>112</v>
      </c>
      <c r="D5481" s="665" t="s">
        <v>4922</v>
      </c>
      <c r="E5481" s="663" t="s">
        <v>145</v>
      </c>
      <c r="F5481" s="401"/>
      <c r="G5481" s="401"/>
    </row>
    <row r="5482" spans="1:7" ht="15">
      <c r="A5482" s="664">
        <v>102210</v>
      </c>
      <c r="B5482" s="663" t="s">
        <v>15625</v>
      </c>
      <c r="C5482" s="663" t="s">
        <v>112</v>
      </c>
      <c r="D5482" s="665" t="s">
        <v>14053</v>
      </c>
      <c r="E5482" s="663" t="s">
        <v>145</v>
      </c>
      <c r="F5482" s="401"/>
      <c r="G5482" s="401"/>
    </row>
    <row r="5483" spans="1:7" ht="15">
      <c r="A5483" s="664">
        <v>102213</v>
      </c>
      <c r="B5483" s="663" t="s">
        <v>15626</v>
      </c>
      <c r="C5483" s="663" t="s">
        <v>112</v>
      </c>
      <c r="D5483" s="665" t="s">
        <v>13119</v>
      </c>
      <c r="E5483" s="663" t="s">
        <v>145</v>
      </c>
      <c r="F5483" s="401"/>
      <c r="G5483" s="401"/>
    </row>
    <row r="5484" spans="1:7" ht="15">
      <c r="A5484" s="664">
        <v>102214</v>
      </c>
      <c r="B5484" s="663" t="s">
        <v>15627</v>
      </c>
      <c r="C5484" s="663" t="s">
        <v>112</v>
      </c>
      <c r="D5484" s="665" t="s">
        <v>18963</v>
      </c>
      <c r="E5484" s="663" t="s">
        <v>145</v>
      </c>
      <c r="F5484" s="401"/>
      <c r="G5484" s="401"/>
    </row>
    <row r="5485" spans="1:7" ht="15">
      <c r="A5485" s="664">
        <v>102215</v>
      </c>
      <c r="B5485" s="663" t="s">
        <v>15628</v>
      </c>
      <c r="C5485" s="663" t="s">
        <v>112</v>
      </c>
      <c r="D5485" s="665" t="s">
        <v>20672</v>
      </c>
      <c r="E5485" s="663" t="s">
        <v>145</v>
      </c>
      <c r="F5485" s="401"/>
      <c r="G5485" s="401"/>
    </row>
    <row r="5486" spans="1:7" ht="15">
      <c r="A5486" s="664">
        <v>102217</v>
      </c>
      <c r="B5486" s="663" t="s">
        <v>15629</v>
      </c>
      <c r="C5486" s="663" t="s">
        <v>112</v>
      </c>
      <c r="D5486" s="665" t="s">
        <v>9028</v>
      </c>
      <c r="E5486" s="663" t="s">
        <v>145</v>
      </c>
      <c r="F5486" s="401"/>
      <c r="G5486" s="401"/>
    </row>
    <row r="5487" spans="1:7" ht="15">
      <c r="A5487" s="664">
        <v>102218</v>
      </c>
      <c r="B5487" s="663" t="s">
        <v>15630</v>
      </c>
      <c r="C5487" s="663" t="s">
        <v>112</v>
      </c>
      <c r="D5487" s="665" t="s">
        <v>17325</v>
      </c>
      <c r="E5487" s="663" t="s">
        <v>145</v>
      </c>
      <c r="F5487" s="401"/>
      <c r="G5487" s="401"/>
    </row>
    <row r="5488" spans="1:7" ht="15">
      <c r="A5488" s="664">
        <v>102219</v>
      </c>
      <c r="B5488" s="663" t="s">
        <v>15631</v>
      </c>
      <c r="C5488" s="663" t="s">
        <v>112</v>
      </c>
      <c r="D5488" s="665" t="s">
        <v>13425</v>
      </c>
      <c r="E5488" s="663" t="s">
        <v>145</v>
      </c>
      <c r="F5488" s="401"/>
      <c r="G5488" s="401"/>
    </row>
    <row r="5489" spans="1:7" ht="15">
      <c r="A5489" s="664">
        <v>102220</v>
      </c>
      <c r="B5489" s="663" t="s">
        <v>15632</v>
      </c>
      <c r="C5489" s="663" t="s">
        <v>112</v>
      </c>
      <c r="D5489" s="665" t="s">
        <v>14687</v>
      </c>
      <c r="E5489" s="663" t="s">
        <v>145</v>
      </c>
      <c r="F5489" s="401"/>
      <c r="G5489" s="401"/>
    </row>
    <row r="5490" spans="1:7" ht="15">
      <c r="A5490" s="664">
        <v>102223</v>
      </c>
      <c r="B5490" s="663" t="s">
        <v>15633</v>
      </c>
      <c r="C5490" s="663" t="s">
        <v>112</v>
      </c>
      <c r="D5490" s="665" t="s">
        <v>12698</v>
      </c>
      <c r="E5490" s="663" t="s">
        <v>145</v>
      </c>
      <c r="F5490" s="401"/>
      <c r="G5490" s="401"/>
    </row>
    <row r="5491" spans="1:7" ht="15">
      <c r="A5491" s="664">
        <v>102224</v>
      </c>
      <c r="B5491" s="663" t="s">
        <v>15634</v>
      </c>
      <c r="C5491" s="663" t="s">
        <v>112</v>
      </c>
      <c r="D5491" s="665" t="s">
        <v>17285</v>
      </c>
      <c r="E5491" s="663" t="s">
        <v>145</v>
      </c>
      <c r="F5491" s="401"/>
      <c r="G5491" s="401"/>
    </row>
    <row r="5492" spans="1:7" ht="15">
      <c r="A5492" s="664">
        <v>102225</v>
      </c>
      <c r="B5492" s="663" t="s">
        <v>15635</v>
      </c>
      <c r="C5492" s="663" t="s">
        <v>112</v>
      </c>
      <c r="D5492" s="665" t="s">
        <v>14844</v>
      </c>
      <c r="E5492" s="663" t="s">
        <v>145</v>
      </c>
      <c r="F5492" s="401"/>
      <c r="G5492" s="401"/>
    </row>
    <row r="5493" spans="1:7" ht="15">
      <c r="A5493" s="664">
        <v>102227</v>
      </c>
      <c r="B5493" s="663" t="s">
        <v>15637</v>
      </c>
      <c r="C5493" s="663" t="s">
        <v>112</v>
      </c>
      <c r="D5493" s="665" t="s">
        <v>14502</v>
      </c>
      <c r="E5493" s="663" t="s">
        <v>145</v>
      </c>
      <c r="F5493" s="401"/>
      <c r="G5493" s="401"/>
    </row>
    <row r="5494" spans="1:7" ht="15">
      <c r="A5494" s="664">
        <v>102228</v>
      </c>
      <c r="B5494" s="663" t="s">
        <v>15638</v>
      </c>
      <c r="C5494" s="663" t="s">
        <v>112</v>
      </c>
      <c r="D5494" s="665" t="s">
        <v>17357</v>
      </c>
      <c r="E5494" s="663" t="s">
        <v>145</v>
      </c>
      <c r="F5494" s="401"/>
      <c r="G5494" s="401"/>
    </row>
    <row r="5495" spans="1:7" ht="15">
      <c r="A5495" s="664">
        <v>102229</v>
      </c>
      <c r="B5495" s="663" t="s">
        <v>15640</v>
      </c>
      <c r="C5495" s="663" t="s">
        <v>112</v>
      </c>
      <c r="D5495" s="665" t="s">
        <v>21146</v>
      </c>
      <c r="E5495" s="663" t="s">
        <v>145</v>
      </c>
      <c r="F5495" s="401"/>
      <c r="G5495" s="401"/>
    </row>
    <row r="5496" spans="1:7" ht="15">
      <c r="A5496" s="664">
        <v>102230</v>
      </c>
      <c r="B5496" s="663" t="s">
        <v>15641</v>
      </c>
      <c r="C5496" s="663" t="s">
        <v>112</v>
      </c>
      <c r="D5496" s="665" t="s">
        <v>16553</v>
      </c>
      <c r="E5496" s="663" t="s">
        <v>145</v>
      </c>
      <c r="F5496" s="401"/>
      <c r="G5496" s="401"/>
    </row>
    <row r="5497" spans="1:7" ht="15">
      <c r="A5497" s="664">
        <v>102233</v>
      </c>
      <c r="B5497" s="663" t="s">
        <v>15642</v>
      </c>
      <c r="C5497" s="663" t="s">
        <v>112</v>
      </c>
      <c r="D5497" s="665" t="s">
        <v>15358</v>
      </c>
      <c r="E5497" s="663" t="s">
        <v>145</v>
      </c>
      <c r="F5497" s="401"/>
      <c r="G5497" s="401"/>
    </row>
    <row r="5498" spans="1:7" ht="15">
      <c r="A5498" s="664">
        <v>102234</v>
      </c>
      <c r="B5498" s="663" t="s">
        <v>15643</v>
      </c>
      <c r="C5498" s="663" t="s">
        <v>112</v>
      </c>
      <c r="D5498" s="665" t="s">
        <v>15603</v>
      </c>
      <c r="E5498" s="663" t="s">
        <v>145</v>
      </c>
      <c r="F5498" s="401"/>
      <c r="G5498" s="401"/>
    </row>
    <row r="5499" spans="1:7" ht="15">
      <c r="A5499" s="664">
        <v>100716</v>
      </c>
      <c r="B5499" s="663" t="s">
        <v>11822</v>
      </c>
      <c r="C5499" s="663" t="s">
        <v>112</v>
      </c>
      <c r="D5499" s="665" t="s">
        <v>14914</v>
      </c>
      <c r="E5499" s="663" t="s">
        <v>145</v>
      </c>
      <c r="F5499" s="401"/>
      <c r="G5499" s="401"/>
    </row>
    <row r="5500" spans="1:7" ht="15">
      <c r="A5500" s="664">
        <v>100717</v>
      </c>
      <c r="B5500" s="663" t="s">
        <v>11823</v>
      </c>
      <c r="C5500" s="663" t="s">
        <v>112</v>
      </c>
      <c r="D5500" s="665" t="s">
        <v>12413</v>
      </c>
      <c r="E5500" s="663" t="s">
        <v>145</v>
      </c>
      <c r="F5500" s="401"/>
      <c r="G5500" s="401"/>
    </row>
    <row r="5501" spans="1:7" ht="15">
      <c r="A5501" s="664">
        <v>100718</v>
      </c>
      <c r="B5501" s="663" t="s">
        <v>11824</v>
      </c>
      <c r="C5501" s="663" t="s">
        <v>5</v>
      </c>
      <c r="D5501" s="665" t="s">
        <v>15321</v>
      </c>
      <c r="E5501" s="663" t="s">
        <v>145</v>
      </c>
      <c r="F5501" s="401"/>
      <c r="G5501" s="401"/>
    </row>
    <row r="5502" spans="1:7" ht="15">
      <c r="A5502" s="664">
        <v>100719</v>
      </c>
      <c r="B5502" s="663" t="s">
        <v>15645</v>
      </c>
      <c r="C5502" s="663" t="s">
        <v>112</v>
      </c>
      <c r="D5502" s="665" t="s">
        <v>9108</v>
      </c>
      <c r="E5502" s="663" t="s">
        <v>145</v>
      </c>
      <c r="F5502" s="401"/>
      <c r="G5502" s="401"/>
    </row>
    <row r="5503" spans="1:7" ht="15">
      <c r="A5503" s="664">
        <v>100720</v>
      </c>
      <c r="B5503" s="663" t="s">
        <v>11825</v>
      </c>
      <c r="C5503" s="663" t="s">
        <v>112</v>
      </c>
      <c r="D5503" s="665" t="s">
        <v>12998</v>
      </c>
      <c r="E5503" s="663" t="s">
        <v>145</v>
      </c>
      <c r="F5503" s="401"/>
      <c r="G5503" s="401"/>
    </row>
    <row r="5504" spans="1:7" ht="15">
      <c r="A5504" s="664">
        <v>100721</v>
      </c>
      <c r="B5504" s="663" t="s">
        <v>15646</v>
      </c>
      <c r="C5504" s="663" t="s">
        <v>112</v>
      </c>
      <c r="D5504" s="665" t="s">
        <v>13250</v>
      </c>
      <c r="E5504" s="663" t="s">
        <v>145</v>
      </c>
      <c r="F5504" s="401"/>
      <c r="G5504" s="401"/>
    </row>
    <row r="5505" spans="1:7" ht="15">
      <c r="A5505" s="664">
        <v>100722</v>
      </c>
      <c r="B5505" s="663" t="s">
        <v>11826</v>
      </c>
      <c r="C5505" s="663" t="s">
        <v>112</v>
      </c>
      <c r="D5505" s="665" t="s">
        <v>13995</v>
      </c>
      <c r="E5505" s="663" t="s">
        <v>145</v>
      </c>
      <c r="F5505" s="401"/>
      <c r="G5505" s="401"/>
    </row>
    <row r="5506" spans="1:7" ht="15">
      <c r="A5506" s="664">
        <v>100724</v>
      </c>
      <c r="B5506" s="663" t="s">
        <v>11827</v>
      </c>
      <c r="C5506" s="663" t="s">
        <v>112</v>
      </c>
      <c r="D5506" s="665" t="s">
        <v>16535</v>
      </c>
      <c r="E5506" s="663" t="s">
        <v>145</v>
      </c>
      <c r="F5506" s="401"/>
      <c r="G5506" s="401"/>
    </row>
    <row r="5507" spans="1:7" ht="15">
      <c r="A5507" s="664">
        <v>100725</v>
      </c>
      <c r="B5507" s="663" t="s">
        <v>15648</v>
      </c>
      <c r="C5507" s="663" t="s">
        <v>112</v>
      </c>
      <c r="D5507" s="665" t="s">
        <v>13995</v>
      </c>
      <c r="E5507" s="663" t="s">
        <v>145</v>
      </c>
      <c r="F5507" s="401"/>
      <c r="G5507" s="401"/>
    </row>
    <row r="5508" spans="1:7" ht="15">
      <c r="A5508" s="664">
        <v>100726</v>
      </c>
      <c r="B5508" s="663" t="s">
        <v>11828</v>
      </c>
      <c r="C5508" s="663" t="s">
        <v>112</v>
      </c>
      <c r="D5508" s="665" t="s">
        <v>21407</v>
      </c>
      <c r="E5508" s="663" t="s">
        <v>145</v>
      </c>
      <c r="F5508" s="401"/>
      <c r="G5508" s="401"/>
    </row>
    <row r="5509" spans="1:7" ht="15">
      <c r="A5509" s="664">
        <v>100727</v>
      </c>
      <c r="B5509" s="663" t="s">
        <v>15649</v>
      </c>
      <c r="C5509" s="663" t="s">
        <v>112</v>
      </c>
      <c r="D5509" s="665" t="s">
        <v>4361</v>
      </c>
      <c r="E5509" s="663" t="s">
        <v>145</v>
      </c>
      <c r="F5509" s="401"/>
      <c r="G5509" s="401"/>
    </row>
    <row r="5510" spans="1:7" ht="15">
      <c r="A5510" s="664">
        <v>100728</v>
      </c>
      <c r="B5510" s="663" t="s">
        <v>11829</v>
      </c>
      <c r="C5510" s="663" t="s">
        <v>112</v>
      </c>
      <c r="D5510" s="665" t="s">
        <v>14693</v>
      </c>
      <c r="E5510" s="663" t="s">
        <v>145</v>
      </c>
      <c r="F5510" s="401"/>
      <c r="G5510" s="401"/>
    </row>
    <row r="5511" spans="1:7" ht="15">
      <c r="A5511" s="664">
        <v>100729</v>
      </c>
      <c r="B5511" s="663" t="s">
        <v>15650</v>
      </c>
      <c r="C5511" s="663" t="s">
        <v>112</v>
      </c>
      <c r="D5511" s="665" t="s">
        <v>13896</v>
      </c>
      <c r="E5511" s="663" t="s">
        <v>145</v>
      </c>
      <c r="F5511" s="401"/>
      <c r="G5511" s="401"/>
    </row>
    <row r="5512" spans="1:7" ht="15">
      <c r="A5512" s="664">
        <v>100730</v>
      </c>
      <c r="B5512" s="663" t="s">
        <v>11830</v>
      </c>
      <c r="C5512" s="663" t="s">
        <v>112</v>
      </c>
      <c r="D5512" s="665" t="s">
        <v>15049</v>
      </c>
      <c r="E5512" s="663" t="s">
        <v>145</v>
      </c>
      <c r="F5512" s="401"/>
      <c r="G5512" s="401"/>
    </row>
    <row r="5513" spans="1:7" ht="15">
      <c r="A5513" s="664">
        <v>100733</v>
      </c>
      <c r="B5513" s="663" t="s">
        <v>15651</v>
      </c>
      <c r="C5513" s="663" t="s">
        <v>112</v>
      </c>
      <c r="D5513" s="665" t="s">
        <v>16416</v>
      </c>
      <c r="E5513" s="663" t="s">
        <v>145</v>
      </c>
      <c r="F5513" s="401"/>
      <c r="G5513" s="401"/>
    </row>
    <row r="5514" spans="1:7" ht="15">
      <c r="A5514" s="664">
        <v>100734</v>
      </c>
      <c r="B5514" s="663" t="s">
        <v>11831</v>
      </c>
      <c r="C5514" s="663" t="s">
        <v>112</v>
      </c>
      <c r="D5514" s="665" t="s">
        <v>6624</v>
      </c>
      <c r="E5514" s="663" t="s">
        <v>145</v>
      </c>
      <c r="F5514" s="401"/>
      <c r="G5514" s="401"/>
    </row>
    <row r="5515" spans="1:7" ht="15">
      <c r="A5515" s="664">
        <v>100735</v>
      </c>
      <c r="B5515" s="663" t="s">
        <v>15652</v>
      </c>
      <c r="C5515" s="663" t="s">
        <v>112</v>
      </c>
      <c r="D5515" s="665" t="s">
        <v>13300</v>
      </c>
      <c r="E5515" s="663" t="s">
        <v>145</v>
      </c>
      <c r="F5515" s="401"/>
      <c r="G5515" s="401"/>
    </row>
    <row r="5516" spans="1:7" ht="15">
      <c r="A5516" s="664">
        <v>100736</v>
      </c>
      <c r="B5516" s="663" t="s">
        <v>11832</v>
      </c>
      <c r="C5516" s="663" t="s">
        <v>112</v>
      </c>
      <c r="D5516" s="665" t="s">
        <v>4714</v>
      </c>
      <c r="E5516" s="663" t="s">
        <v>145</v>
      </c>
      <c r="F5516" s="401"/>
      <c r="G5516" s="401"/>
    </row>
    <row r="5517" spans="1:7" ht="15">
      <c r="A5517" s="664">
        <v>100739</v>
      </c>
      <c r="B5517" s="663" t="s">
        <v>15653</v>
      </c>
      <c r="C5517" s="663" t="s">
        <v>112</v>
      </c>
      <c r="D5517" s="665" t="s">
        <v>15018</v>
      </c>
      <c r="E5517" s="663" t="s">
        <v>145</v>
      </c>
      <c r="F5517" s="401"/>
      <c r="G5517" s="401"/>
    </row>
    <row r="5518" spans="1:7" ht="15">
      <c r="A5518" s="664">
        <v>100740</v>
      </c>
      <c r="B5518" s="663" t="s">
        <v>11833</v>
      </c>
      <c r="C5518" s="663" t="s">
        <v>112</v>
      </c>
      <c r="D5518" s="665" t="s">
        <v>21408</v>
      </c>
      <c r="E5518" s="663" t="s">
        <v>145</v>
      </c>
      <c r="F5518" s="401"/>
      <c r="G5518" s="401"/>
    </row>
    <row r="5519" spans="1:7" ht="15">
      <c r="A5519" s="664">
        <v>100741</v>
      </c>
      <c r="B5519" s="663" t="s">
        <v>15654</v>
      </c>
      <c r="C5519" s="663" t="s">
        <v>112</v>
      </c>
      <c r="D5519" s="665" t="s">
        <v>9082</v>
      </c>
      <c r="E5519" s="663" t="s">
        <v>145</v>
      </c>
      <c r="F5519" s="401"/>
      <c r="G5519" s="401"/>
    </row>
    <row r="5520" spans="1:7" ht="15">
      <c r="A5520" s="664">
        <v>100742</v>
      </c>
      <c r="B5520" s="663" t="s">
        <v>11834</v>
      </c>
      <c r="C5520" s="663" t="s">
        <v>112</v>
      </c>
      <c r="D5520" s="665" t="s">
        <v>12920</v>
      </c>
      <c r="E5520" s="663" t="s">
        <v>145</v>
      </c>
      <c r="F5520" s="401"/>
      <c r="G5520" s="401"/>
    </row>
    <row r="5521" spans="1:7" ht="15">
      <c r="A5521" s="664">
        <v>100743</v>
      </c>
      <c r="B5521" s="663" t="s">
        <v>15656</v>
      </c>
      <c r="C5521" s="663" t="s">
        <v>112</v>
      </c>
      <c r="D5521" s="665" t="s">
        <v>8830</v>
      </c>
      <c r="E5521" s="663" t="s">
        <v>145</v>
      </c>
      <c r="F5521" s="401"/>
      <c r="G5521" s="401"/>
    </row>
    <row r="5522" spans="1:7" ht="15">
      <c r="A5522" s="664">
        <v>100744</v>
      </c>
      <c r="B5522" s="663" t="s">
        <v>11835</v>
      </c>
      <c r="C5522" s="663" t="s">
        <v>112</v>
      </c>
      <c r="D5522" s="665" t="s">
        <v>7937</v>
      </c>
      <c r="E5522" s="663" t="s">
        <v>145</v>
      </c>
      <c r="F5522" s="401"/>
      <c r="G5522" s="401"/>
    </row>
    <row r="5523" spans="1:7" ht="15">
      <c r="A5523" s="664">
        <v>100745</v>
      </c>
      <c r="B5523" s="663" t="s">
        <v>15657</v>
      </c>
      <c r="C5523" s="663" t="s">
        <v>112</v>
      </c>
      <c r="D5523" s="665" t="s">
        <v>8918</v>
      </c>
      <c r="E5523" s="663" t="s">
        <v>145</v>
      </c>
      <c r="F5523" s="401"/>
      <c r="G5523" s="401"/>
    </row>
    <row r="5524" spans="1:7" ht="15">
      <c r="A5524" s="664">
        <v>100746</v>
      </c>
      <c r="B5524" s="663" t="s">
        <v>11836</v>
      </c>
      <c r="C5524" s="663" t="s">
        <v>112</v>
      </c>
      <c r="D5524" s="665" t="s">
        <v>14847</v>
      </c>
      <c r="E5524" s="663" t="s">
        <v>145</v>
      </c>
      <c r="F5524" s="401"/>
      <c r="G5524" s="401"/>
    </row>
    <row r="5525" spans="1:7" ht="15">
      <c r="A5525" s="664">
        <v>100747</v>
      </c>
      <c r="B5525" s="663" t="s">
        <v>15658</v>
      </c>
      <c r="C5525" s="663" t="s">
        <v>112</v>
      </c>
      <c r="D5525" s="665" t="s">
        <v>14991</v>
      </c>
      <c r="E5525" s="663" t="s">
        <v>145</v>
      </c>
      <c r="F5525" s="401"/>
      <c r="G5525" s="401"/>
    </row>
    <row r="5526" spans="1:7" ht="15">
      <c r="A5526" s="664">
        <v>100748</v>
      </c>
      <c r="B5526" s="663" t="s">
        <v>11837</v>
      </c>
      <c r="C5526" s="663" t="s">
        <v>112</v>
      </c>
      <c r="D5526" s="665" t="s">
        <v>9047</v>
      </c>
      <c r="E5526" s="663" t="s">
        <v>145</v>
      </c>
      <c r="F5526" s="401"/>
      <c r="G5526" s="401"/>
    </row>
    <row r="5527" spans="1:7" ht="15">
      <c r="A5527" s="664">
        <v>100749</v>
      </c>
      <c r="B5527" s="663" t="s">
        <v>15660</v>
      </c>
      <c r="C5527" s="663" t="s">
        <v>112</v>
      </c>
      <c r="D5527" s="665" t="s">
        <v>13128</v>
      </c>
      <c r="E5527" s="663" t="s">
        <v>145</v>
      </c>
      <c r="F5527" s="401"/>
      <c r="G5527" s="401"/>
    </row>
    <row r="5528" spans="1:7" ht="15">
      <c r="A5528" s="664">
        <v>100750</v>
      </c>
      <c r="B5528" s="663" t="s">
        <v>11838</v>
      </c>
      <c r="C5528" s="663" t="s">
        <v>112</v>
      </c>
      <c r="D5528" s="665" t="s">
        <v>14939</v>
      </c>
      <c r="E5528" s="663" t="s">
        <v>145</v>
      </c>
      <c r="F5528" s="401"/>
      <c r="G5528" s="401"/>
    </row>
    <row r="5529" spans="1:7" ht="15">
      <c r="A5529" s="664">
        <v>100751</v>
      </c>
      <c r="B5529" s="663" t="s">
        <v>15661</v>
      </c>
      <c r="C5529" s="663" t="s">
        <v>112</v>
      </c>
      <c r="D5529" s="665" t="s">
        <v>12827</v>
      </c>
      <c r="E5529" s="663" t="s">
        <v>145</v>
      </c>
      <c r="F5529" s="401"/>
      <c r="G5529" s="401"/>
    </row>
    <row r="5530" spans="1:7" ht="15">
      <c r="A5530" s="664">
        <v>100752</v>
      </c>
      <c r="B5530" s="663" t="s">
        <v>11839</v>
      </c>
      <c r="C5530" s="663" t="s">
        <v>112</v>
      </c>
      <c r="D5530" s="665" t="s">
        <v>18264</v>
      </c>
      <c r="E5530" s="663" t="s">
        <v>145</v>
      </c>
      <c r="F5530" s="401"/>
      <c r="G5530" s="401"/>
    </row>
    <row r="5531" spans="1:7" ht="15">
      <c r="A5531" s="664">
        <v>100753</v>
      </c>
      <c r="B5531" s="663" t="s">
        <v>15662</v>
      </c>
      <c r="C5531" s="663" t="s">
        <v>112</v>
      </c>
      <c r="D5531" s="665" t="s">
        <v>12761</v>
      </c>
      <c r="E5531" s="663" t="s">
        <v>145</v>
      </c>
      <c r="F5531" s="401"/>
      <c r="G5531" s="401"/>
    </row>
    <row r="5532" spans="1:7" ht="15">
      <c r="A5532" s="664">
        <v>100754</v>
      </c>
      <c r="B5532" s="663" t="s">
        <v>11840</v>
      </c>
      <c r="C5532" s="663" t="s">
        <v>112</v>
      </c>
      <c r="D5532" s="665" t="s">
        <v>21409</v>
      </c>
      <c r="E5532" s="663" t="s">
        <v>145</v>
      </c>
      <c r="F5532" s="401"/>
      <c r="G5532" s="401"/>
    </row>
    <row r="5533" spans="1:7" ht="15">
      <c r="A5533" s="664">
        <v>100757</v>
      </c>
      <c r="B5533" s="663" t="s">
        <v>15663</v>
      </c>
      <c r="C5533" s="663" t="s">
        <v>112</v>
      </c>
      <c r="D5533" s="665" t="s">
        <v>14849</v>
      </c>
      <c r="E5533" s="663" t="s">
        <v>145</v>
      </c>
      <c r="F5533" s="401"/>
      <c r="G5533" s="401"/>
    </row>
    <row r="5534" spans="1:7" ht="15">
      <c r="A5534" s="664">
        <v>100758</v>
      </c>
      <c r="B5534" s="663" t="s">
        <v>11841</v>
      </c>
      <c r="C5534" s="663" t="s">
        <v>112</v>
      </c>
      <c r="D5534" s="665" t="s">
        <v>17897</v>
      </c>
      <c r="E5534" s="663" t="s">
        <v>145</v>
      </c>
      <c r="F5534" s="401"/>
      <c r="G5534" s="401"/>
    </row>
    <row r="5535" spans="1:7" ht="15">
      <c r="A5535" s="664">
        <v>100759</v>
      </c>
      <c r="B5535" s="663" t="s">
        <v>15664</v>
      </c>
      <c r="C5535" s="663" t="s">
        <v>112</v>
      </c>
      <c r="D5535" s="665" t="s">
        <v>21410</v>
      </c>
      <c r="E5535" s="663" t="s">
        <v>145</v>
      </c>
      <c r="F5535" s="401"/>
      <c r="G5535" s="401"/>
    </row>
    <row r="5536" spans="1:7" ht="15">
      <c r="A5536" s="664">
        <v>100760</v>
      </c>
      <c r="B5536" s="663" t="s">
        <v>11842</v>
      </c>
      <c r="C5536" s="663" t="s">
        <v>112</v>
      </c>
      <c r="D5536" s="665" t="s">
        <v>20025</v>
      </c>
      <c r="E5536" s="663" t="s">
        <v>145</v>
      </c>
      <c r="F5536" s="401"/>
      <c r="G5536" s="401"/>
    </row>
    <row r="5537" spans="1:7" ht="15">
      <c r="A5537" s="664">
        <v>100761</v>
      </c>
      <c r="B5537" s="663" t="s">
        <v>15665</v>
      </c>
      <c r="C5537" s="663" t="s">
        <v>112</v>
      </c>
      <c r="D5537" s="665" t="s">
        <v>21411</v>
      </c>
      <c r="E5537" s="663" t="s">
        <v>145</v>
      </c>
      <c r="F5537" s="401"/>
      <c r="G5537" s="401"/>
    </row>
    <row r="5538" spans="1:7" ht="15">
      <c r="A5538" s="664">
        <v>100762</v>
      </c>
      <c r="B5538" s="663" t="s">
        <v>11843</v>
      </c>
      <c r="C5538" s="663" t="s">
        <v>112</v>
      </c>
      <c r="D5538" s="665" t="s">
        <v>14806</v>
      </c>
      <c r="E5538" s="663" t="s">
        <v>145</v>
      </c>
      <c r="F5538" s="401"/>
      <c r="G5538" s="401"/>
    </row>
    <row r="5539" spans="1:7" ht="15">
      <c r="A5539" s="664">
        <v>102488</v>
      </c>
      <c r="B5539" s="663" t="s">
        <v>15666</v>
      </c>
      <c r="C5539" s="663" t="s">
        <v>112</v>
      </c>
      <c r="D5539" s="665" t="s">
        <v>7873</v>
      </c>
      <c r="E5539" s="663" t="s">
        <v>145</v>
      </c>
      <c r="F5539" s="401"/>
      <c r="G5539" s="401"/>
    </row>
    <row r="5540" spans="1:7" ht="15">
      <c r="A5540" s="664">
        <v>102489</v>
      </c>
      <c r="B5540" s="663" t="s">
        <v>15667</v>
      </c>
      <c r="C5540" s="663" t="s">
        <v>112</v>
      </c>
      <c r="D5540" s="665" t="s">
        <v>14435</v>
      </c>
      <c r="E5540" s="663" t="s">
        <v>145</v>
      </c>
      <c r="F5540" s="401"/>
      <c r="G5540" s="401"/>
    </row>
    <row r="5541" spans="1:7" ht="15">
      <c r="A5541" s="664">
        <v>102491</v>
      </c>
      <c r="B5541" s="663" t="s">
        <v>15668</v>
      </c>
      <c r="C5541" s="663" t="s">
        <v>112</v>
      </c>
      <c r="D5541" s="665" t="s">
        <v>17347</v>
      </c>
      <c r="E5541" s="663" t="s">
        <v>145</v>
      </c>
      <c r="F5541" s="401"/>
      <c r="G5541" s="401"/>
    </row>
    <row r="5542" spans="1:7" ht="15">
      <c r="A5542" s="664">
        <v>102492</v>
      </c>
      <c r="B5542" s="663" t="s">
        <v>15669</v>
      </c>
      <c r="C5542" s="663" t="s">
        <v>112</v>
      </c>
      <c r="D5542" s="665" t="s">
        <v>16361</v>
      </c>
      <c r="E5542" s="663" t="s">
        <v>145</v>
      </c>
      <c r="F5542" s="401"/>
      <c r="G5542" s="401"/>
    </row>
    <row r="5543" spans="1:7" ht="15">
      <c r="A5543" s="664">
        <v>102493</v>
      </c>
      <c r="B5543" s="663" t="s">
        <v>15670</v>
      </c>
      <c r="C5543" s="663" t="s">
        <v>112</v>
      </c>
      <c r="D5543" s="665" t="s">
        <v>14689</v>
      </c>
      <c r="E5543" s="663" t="s">
        <v>145</v>
      </c>
      <c r="F5543" s="401"/>
      <c r="G5543" s="401"/>
    </row>
    <row r="5544" spans="1:7" ht="15">
      <c r="A5544" s="664">
        <v>102494</v>
      </c>
      <c r="B5544" s="663" t="s">
        <v>15671</v>
      </c>
      <c r="C5544" s="663" t="s">
        <v>112</v>
      </c>
      <c r="D5544" s="665" t="s">
        <v>21412</v>
      </c>
      <c r="E5544" s="663" t="s">
        <v>145</v>
      </c>
      <c r="F5544" s="401"/>
      <c r="G5544" s="401"/>
    </row>
    <row r="5545" spans="1:7" ht="15">
      <c r="A5545" s="664">
        <v>102495</v>
      </c>
      <c r="B5545" s="663" t="s">
        <v>15673</v>
      </c>
      <c r="C5545" s="663" t="s">
        <v>112</v>
      </c>
      <c r="D5545" s="665" t="s">
        <v>18653</v>
      </c>
      <c r="E5545" s="663" t="s">
        <v>145</v>
      </c>
      <c r="F5545" s="401"/>
      <c r="G5545" s="401"/>
    </row>
    <row r="5546" spans="1:7" ht="15">
      <c r="A5546" s="664">
        <v>102496</v>
      </c>
      <c r="B5546" s="663" t="s">
        <v>15674</v>
      </c>
      <c r="C5546" s="663" t="s">
        <v>5</v>
      </c>
      <c r="D5546" s="665" t="s">
        <v>13942</v>
      </c>
      <c r="E5546" s="663" t="s">
        <v>145</v>
      </c>
      <c r="F5546" s="401"/>
      <c r="G5546" s="401"/>
    </row>
    <row r="5547" spans="1:7" ht="15">
      <c r="A5547" s="664">
        <v>102497</v>
      </c>
      <c r="B5547" s="663" t="s">
        <v>15675</v>
      </c>
      <c r="C5547" s="663" t="s">
        <v>5</v>
      </c>
      <c r="D5547" s="665" t="s">
        <v>8890</v>
      </c>
      <c r="E5547" s="663" t="s">
        <v>145</v>
      </c>
      <c r="F5547" s="401"/>
      <c r="G5547" s="401"/>
    </row>
    <row r="5548" spans="1:7" ht="15">
      <c r="A5548" s="664">
        <v>102498</v>
      </c>
      <c r="B5548" s="663" t="s">
        <v>15677</v>
      </c>
      <c r="C5548" s="663" t="s">
        <v>5</v>
      </c>
      <c r="D5548" s="665" t="s">
        <v>4165</v>
      </c>
      <c r="E5548" s="663" t="s">
        <v>145</v>
      </c>
      <c r="F5548" s="401"/>
      <c r="G5548" s="401"/>
    </row>
    <row r="5549" spans="1:7" ht="15">
      <c r="A5549" s="664">
        <v>102499</v>
      </c>
      <c r="B5549" s="663" t="s">
        <v>15678</v>
      </c>
      <c r="C5549" s="663" t="s">
        <v>112</v>
      </c>
      <c r="D5549" s="665" t="s">
        <v>3900</v>
      </c>
      <c r="E5549" s="663" t="s">
        <v>145</v>
      </c>
      <c r="F5549" s="401"/>
      <c r="G5549" s="401"/>
    </row>
    <row r="5550" spans="1:7" ht="15">
      <c r="A5550" s="664">
        <v>102500</v>
      </c>
      <c r="B5550" s="663" t="s">
        <v>15679</v>
      </c>
      <c r="C5550" s="663" t="s">
        <v>5</v>
      </c>
      <c r="D5550" s="665" t="s">
        <v>12534</v>
      </c>
      <c r="E5550" s="663" t="s">
        <v>145</v>
      </c>
      <c r="F5550" s="401"/>
      <c r="G5550" s="401"/>
    </row>
    <row r="5551" spans="1:7" ht="15">
      <c r="A5551" s="664">
        <v>102501</v>
      </c>
      <c r="B5551" s="663" t="s">
        <v>15681</v>
      </c>
      <c r="C5551" s="663" t="s">
        <v>112</v>
      </c>
      <c r="D5551" s="665" t="s">
        <v>14875</v>
      </c>
      <c r="E5551" s="663" t="s">
        <v>145</v>
      </c>
      <c r="F5551" s="401"/>
      <c r="G5551" s="401"/>
    </row>
    <row r="5552" spans="1:7" ht="15">
      <c r="A5552" s="664">
        <v>102504</v>
      </c>
      <c r="B5552" s="663" t="s">
        <v>15682</v>
      </c>
      <c r="C5552" s="663" t="s">
        <v>5</v>
      </c>
      <c r="D5552" s="665" t="s">
        <v>12579</v>
      </c>
      <c r="E5552" s="663" t="s">
        <v>145</v>
      </c>
      <c r="F5552" s="401"/>
      <c r="G5552" s="401"/>
    </row>
    <row r="5553" spans="1:7" ht="15">
      <c r="A5553" s="664">
        <v>102505</v>
      </c>
      <c r="B5553" s="663" t="s">
        <v>15683</v>
      </c>
      <c r="C5553" s="663" t="s">
        <v>5</v>
      </c>
      <c r="D5553" s="665" t="s">
        <v>21413</v>
      </c>
      <c r="E5553" s="663" t="s">
        <v>145</v>
      </c>
      <c r="F5553" s="401"/>
      <c r="G5553" s="401"/>
    </row>
    <row r="5554" spans="1:7" ht="15">
      <c r="A5554" s="664">
        <v>102506</v>
      </c>
      <c r="B5554" s="663" t="s">
        <v>15684</v>
      </c>
      <c r="C5554" s="663" t="s">
        <v>5</v>
      </c>
      <c r="D5554" s="665" t="s">
        <v>4249</v>
      </c>
      <c r="E5554" s="663" t="s">
        <v>145</v>
      </c>
      <c r="F5554" s="401"/>
      <c r="G5554" s="401"/>
    </row>
    <row r="5555" spans="1:7" ht="15">
      <c r="A5555" s="664">
        <v>102507</v>
      </c>
      <c r="B5555" s="663" t="s">
        <v>15685</v>
      </c>
      <c r="C5555" s="663" t="s">
        <v>5</v>
      </c>
      <c r="D5555" s="665" t="s">
        <v>3859</v>
      </c>
      <c r="E5555" s="663" t="s">
        <v>145</v>
      </c>
      <c r="F5555" s="401"/>
      <c r="G5555" s="401"/>
    </row>
    <row r="5556" spans="1:7" ht="15">
      <c r="A5556" s="664">
        <v>102508</v>
      </c>
      <c r="B5556" s="663" t="s">
        <v>15687</v>
      </c>
      <c r="C5556" s="663" t="s">
        <v>112</v>
      </c>
      <c r="D5556" s="665" t="s">
        <v>13115</v>
      </c>
      <c r="E5556" s="663" t="s">
        <v>145</v>
      </c>
      <c r="F5556" s="401"/>
      <c r="G5556" s="401"/>
    </row>
    <row r="5557" spans="1:7" ht="15">
      <c r="A5557" s="664">
        <v>102509</v>
      </c>
      <c r="B5557" s="663" t="s">
        <v>15688</v>
      </c>
      <c r="C5557" s="663" t="s">
        <v>112</v>
      </c>
      <c r="D5557" s="665" t="s">
        <v>15812</v>
      </c>
      <c r="E5557" s="663" t="s">
        <v>145</v>
      </c>
      <c r="F5557" s="401"/>
      <c r="G5557" s="401"/>
    </row>
    <row r="5558" spans="1:7" ht="15">
      <c r="A5558" s="664">
        <v>102512</v>
      </c>
      <c r="B5558" s="663" t="s">
        <v>15689</v>
      </c>
      <c r="C5558" s="663" t="s">
        <v>5</v>
      </c>
      <c r="D5558" s="665" t="s">
        <v>4005</v>
      </c>
      <c r="E5558" s="663" t="s">
        <v>145</v>
      </c>
      <c r="F5558" s="401"/>
      <c r="G5558" s="401"/>
    </row>
    <row r="5559" spans="1:7" ht="15">
      <c r="A5559" s="664">
        <v>102513</v>
      </c>
      <c r="B5559" s="663" t="s">
        <v>15690</v>
      </c>
      <c r="C5559" s="663" t="s">
        <v>112</v>
      </c>
      <c r="D5559" s="665" t="s">
        <v>15041</v>
      </c>
      <c r="E5559" s="663" t="s">
        <v>145</v>
      </c>
      <c r="F5559" s="401"/>
      <c r="G5559" s="401"/>
    </row>
    <row r="5560" spans="1:7" ht="15">
      <c r="A5560" s="664">
        <v>102520</v>
      </c>
      <c r="B5560" s="663" t="s">
        <v>15692</v>
      </c>
      <c r="C5560" s="663" t="s">
        <v>112</v>
      </c>
      <c r="D5560" s="665" t="s">
        <v>15045</v>
      </c>
      <c r="E5560" s="663" t="s">
        <v>145</v>
      </c>
      <c r="F5560" s="401"/>
      <c r="G5560" s="401"/>
    </row>
    <row r="5561" spans="1:7" ht="15">
      <c r="A5561" s="664">
        <v>101749</v>
      </c>
      <c r="B5561" s="663" t="s">
        <v>11844</v>
      </c>
      <c r="C5561" s="663" t="s">
        <v>112</v>
      </c>
      <c r="D5561" s="665" t="s">
        <v>21414</v>
      </c>
      <c r="E5561" s="663" t="s">
        <v>145</v>
      </c>
      <c r="F5561" s="401"/>
      <c r="G5561" s="401"/>
    </row>
    <row r="5562" spans="1:7" ht="15">
      <c r="A5562" s="664">
        <v>101750</v>
      </c>
      <c r="B5562" s="663" t="s">
        <v>11845</v>
      </c>
      <c r="C5562" s="663" t="s">
        <v>112</v>
      </c>
      <c r="D5562" s="665" t="s">
        <v>12911</v>
      </c>
      <c r="E5562" s="663" t="s">
        <v>145</v>
      </c>
      <c r="F5562" s="401"/>
      <c r="G5562" s="401"/>
    </row>
    <row r="5563" spans="1:7" ht="15">
      <c r="A5563" s="664">
        <v>101729</v>
      </c>
      <c r="B5563" s="663" t="s">
        <v>11846</v>
      </c>
      <c r="C5563" s="663" t="s">
        <v>112</v>
      </c>
      <c r="D5563" s="665" t="s">
        <v>21415</v>
      </c>
      <c r="E5563" s="663" t="s">
        <v>145</v>
      </c>
      <c r="F5563" s="401"/>
      <c r="G5563" s="401"/>
    </row>
    <row r="5564" spans="1:7" ht="15">
      <c r="A5564" s="664">
        <v>101746</v>
      </c>
      <c r="B5564" s="663" t="s">
        <v>11847</v>
      </c>
      <c r="C5564" s="663" t="s">
        <v>112</v>
      </c>
      <c r="D5564" s="665" t="s">
        <v>21416</v>
      </c>
      <c r="E5564" s="663" t="s">
        <v>145</v>
      </c>
      <c r="F5564" s="401"/>
      <c r="G5564" s="401"/>
    </row>
    <row r="5565" spans="1:7" ht="15">
      <c r="A5565" s="664">
        <v>101751</v>
      </c>
      <c r="B5565" s="663" t="s">
        <v>11848</v>
      </c>
      <c r="C5565" s="663" t="s">
        <v>112</v>
      </c>
      <c r="D5565" s="665" t="s">
        <v>21417</v>
      </c>
      <c r="E5565" s="663" t="s">
        <v>145</v>
      </c>
      <c r="F5565" s="401"/>
      <c r="G5565" s="401"/>
    </row>
    <row r="5566" spans="1:7" ht="15">
      <c r="A5566" s="664">
        <v>87246</v>
      </c>
      <c r="B5566" s="663" t="s">
        <v>2650</v>
      </c>
      <c r="C5566" s="663" t="s">
        <v>112</v>
      </c>
      <c r="D5566" s="665" t="s">
        <v>15086</v>
      </c>
      <c r="E5566" s="663" t="s">
        <v>145</v>
      </c>
      <c r="F5566" s="401"/>
      <c r="G5566" s="401"/>
    </row>
    <row r="5567" spans="1:7" ht="15">
      <c r="A5567" s="664">
        <v>87247</v>
      </c>
      <c r="B5567" s="663" t="s">
        <v>2651</v>
      </c>
      <c r="C5567" s="663" t="s">
        <v>112</v>
      </c>
      <c r="D5567" s="665" t="s">
        <v>14849</v>
      </c>
      <c r="E5567" s="663" t="s">
        <v>145</v>
      </c>
      <c r="F5567" s="401"/>
      <c r="G5567" s="401"/>
    </row>
    <row r="5568" spans="1:7" ht="15">
      <c r="A5568" s="664">
        <v>87248</v>
      </c>
      <c r="B5568" s="663" t="s">
        <v>2652</v>
      </c>
      <c r="C5568" s="663" t="s">
        <v>112</v>
      </c>
      <c r="D5568" s="665" t="s">
        <v>21418</v>
      </c>
      <c r="E5568" s="663" t="s">
        <v>145</v>
      </c>
      <c r="F5568" s="401"/>
      <c r="G5568" s="401"/>
    </row>
    <row r="5569" spans="1:7" ht="15">
      <c r="A5569" s="664">
        <v>87249</v>
      </c>
      <c r="B5569" s="663" t="s">
        <v>2653</v>
      </c>
      <c r="C5569" s="663" t="s">
        <v>112</v>
      </c>
      <c r="D5569" s="665" t="s">
        <v>21419</v>
      </c>
      <c r="E5569" s="663" t="s">
        <v>145</v>
      </c>
      <c r="F5569" s="401"/>
      <c r="G5569" s="401"/>
    </row>
    <row r="5570" spans="1:7" ht="15">
      <c r="A5570" s="664">
        <v>87250</v>
      </c>
      <c r="B5570" s="663" t="s">
        <v>2654</v>
      </c>
      <c r="C5570" s="663" t="s">
        <v>112</v>
      </c>
      <c r="D5570" s="665" t="s">
        <v>21420</v>
      </c>
      <c r="E5570" s="663" t="s">
        <v>145</v>
      </c>
      <c r="F5570" s="401"/>
      <c r="G5570" s="401"/>
    </row>
    <row r="5571" spans="1:7" ht="15">
      <c r="A5571" s="664">
        <v>87251</v>
      </c>
      <c r="B5571" s="663" t="s">
        <v>2655</v>
      </c>
      <c r="C5571" s="663" t="s">
        <v>112</v>
      </c>
      <c r="D5571" s="665" t="s">
        <v>15167</v>
      </c>
      <c r="E5571" s="663" t="s">
        <v>145</v>
      </c>
      <c r="F5571" s="401"/>
      <c r="G5571" s="401"/>
    </row>
    <row r="5572" spans="1:7" ht="15">
      <c r="A5572" s="664">
        <v>87255</v>
      </c>
      <c r="B5572" s="663" t="s">
        <v>2656</v>
      </c>
      <c r="C5572" s="663" t="s">
        <v>112</v>
      </c>
      <c r="D5572" s="665" t="s">
        <v>21421</v>
      </c>
      <c r="E5572" s="663" t="s">
        <v>145</v>
      </c>
      <c r="F5572" s="401"/>
      <c r="G5572" s="401"/>
    </row>
    <row r="5573" spans="1:7" ht="15">
      <c r="A5573" s="664">
        <v>87256</v>
      </c>
      <c r="B5573" s="663" t="s">
        <v>2657</v>
      </c>
      <c r="C5573" s="663" t="s">
        <v>112</v>
      </c>
      <c r="D5573" s="665" t="s">
        <v>21422</v>
      </c>
      <c r="E5573" s="663" t="s">
        <v>145</v>
      </c>
      <c r="F5573" s="401"/>
      <c r="G5573" s="401"/>
    </row>
    <row r="5574" spans="1:7" ht="15">
      <c r="A5574" s="664">
        <v>87257</v>
      </c>
      <c r="B5574" s="663" t="s">
        <v>2658</v>
      </c>
      <c r="C5574" s="663" t="s">
        <v>112</v>
      </c>
      <c r="D5574" s="665" t="s">
        <v>17283</v>
      </c>
      <c r="E5574" s="663" t="s">
        <v>145</v>
      </c>
      <c r="F5574" s="401"/>
      <c r="G5574" s="401"/>
    </row>
    <row r="5575" spans="1:7" ht="15">
      <c r="A5575" s="664">
        <v>87258</v>
      </c>
      <c r="B5575" s="663" t="s">
        <v>2659</v>
      </c>
      <c r="C5575" s="663" t="s">
        <v>112</v>
      </c>
      <c r="D5575" s="665" t="s">
        <v>13890</v>
      </c>
      <c r="E5575" s="663" t="s">
        <v>145</v>
      </c>
      <c r="F5575" s="401"/>
      <c r="G5575" s="401"/>
    </row>
    <row r="5576" spans="1:7" ht="15">
      <c r="A5576" s="664">
        <v>87259</v>
      </c>
      <c r="B5576" s="663" t="s">
        <v>2660</v>
      </c>
      <c r="C5576" s="663" t="s">
        <v>112</v>
      </c>
      <c r="D5576" s="665" t="s">
        <v>21423</v>
      </c>
      <c r="E5576" s="663" t="s">
        <v>145</v>
      </c>
      <c r="F5576" s="401"/>
      <c r="G5576" s="401"/>
    </row>
    <row r="5577" spans="1:7" ht="15">
      <c r="A5577" s="664">
        <v>87260</v>
      </c>
      <c r="B5577" s="663" t="s">
        <v>2661</v>
      </c>
      <c r="C5577" s="663" t="s">
        <v>112</v>
      </c>
      <c r="D5577" s="665" t="s">
        <v>21424</v>
      </c>
      <c r="E5577" s="663" t="s">
        <v>145</v>
      </c>
      <c r="F5577" s="401"/>
      <c r="G5577" s="401"/>
    </row>
    <row r="5578" spans="1:7" ht="15">
      <c r="A5578" s="664">
        <v>87261</v>
      </c>
      <c r="B5578" s="663" t="s">
        <v>2662</v>
      </c>
      <c r="C5578" s="663" t="s">
        <v>112</v>
      </c>
      <c r="D5578" s="665" t="s">
        <v>15499</v>
      </c>
      <c r="E5578" s="663" t="s">
        <v>145</v>
      </c>
      <c r="F5578" s="401"/>
      <c r="G5578" s="401"/>
    </row>
    <row r="5579" spans="1:7" ht="15">
      <c r="A5579" s="664">
        <v>87262</v>
      </c>
      <c r="B5579" s="663" t="s">
        <v>2663</v>
      </c>
      <c r="C5579" s="663" t="s">
        <v>112</v>
      </c>
      <c r="D5579" s="665" t="s">
        <v>21425</v>
      </c>
      <c r="E5579" s="663" t="s">
        <v>145</v>
      </c>
      <c r="F5579" s="401"/>
      <c r="G5579" s="401"/>
    </row>
    <row r="5580" spans="1:7" ht="15">
      <c r="A5580" s="664">
        <v>87263</v>
      </c>
      <c r="B5580" s="663" t="s">
        <v>2664</v>
      </c>
      <c r="C5580" s="663" t="s">
        <v>112</v>
      </c>
      <c r="D5580" s="665" t="s">
        <v>21426</v>
      </c>
      <c r="E5580" s="663" t="s">
        <v>145</v>
      </c>
      <c r="F5580" s="401"/>
      <c r="G5580" s="401"/>
    </row>
    <row r="5581" spans="1:7" ht="15">
      <c r="A5581" s="664">
        <v>89046</v>
      </c>
      <c r="B5581" s="663" t="s">
        <v>11849</v>
      </c>
      <c r="C5581" s="663" t="s">
        <v>112</v>
      </c>
      <c r="D5581" s="665" t="s">
        <v>16151</v>
      </c>
      <c r="E5581" s="663" t="s">
        <v>145</v>
      </c>
      <c r="F5581" s="401"/>
      <c r="G5581" s="401"/>
    </row>
    <row r="5582" spans="1:7" ht="15">
      <c r="A5582" s="664">
        <v>89171</v>
      </c>
      <c r="B5582" s="663" t="s">
        <v>11850</v>
      </c>
      <c r="C5582" s="663" t="s">
        <v>112</v>
      </c>
      <c r="D5582" s="665" t="s">
        <v>16015</v>
      </c>
      <c r="E5582" s="663" t="s">
        <v>145</v>
      </c>
      <c r="F5582" s="401"/>
      <c r="G5582" s="401"/>
    </row>
    <row r="5583" spans="1:7" ht="15">
      <c r="A5583" s="664">
        <v>93389</v>
      </c>
      <c r="B5583" s="663" t="s">
        <v>2665</v>
      </c>
      <c r="C5583" s="663" t="s">
        <v>112</v>
      </c>
      <c r="D5583" s="665" t="s">
        <v>21163</v>
      </c>
      <c r="E5583" s="663" t="s">
        <v>145</v>
      </c>
      <c r="F5583" s="401"/>
      <c r="G5583" s="401"/>
    </row>
    <row r="5584" spans="1:7" ht="15">
      <c r="A5584" s="664">
        <v>93390</v>
      </c>
      <c r="B5584" s="663" t="s">
        <v>2666</v>
      </c>
      <c r="C5584" s="663" t="s">
        <v>112</v>
      </c>
      <c r="D5584" s="665" t="s">
        <v>19886</v>
      </c>
      <c r="E5584" s="663" t="s">
        <v>145</v>
      </c>
      <c r="F5584" s="401"/>
      <c r="G5584" s="401"/>
    </row>
    <row r="5585" spans="1:7" ht="15">
      <c r="A5585" s="664">
        <v>93391</v>
      </c>
      <c r="B5585" s="663" t="s">
        <v>2667</v>
      </c>
      <c r="C5585" s="663" t="s">
        <v>112</v>
      </c>
      <c r="D5585" s="665" t="s">
        <v>21427</v>
      </c>
      <c r="E5585" s="663" t="s">
        <v>145</v>
      </c>
      <c r="F5585" s="401"/>
      <c r="G5585" s="401"/>
    </row>
    <row r="5586" spans="1:7" ht="15">
      <c r="A5586" s="664">
        <v>98670</v>
      </c>
      <c r="B5586" s="663" t="s">
        <v>8706</v>
      </c>
      <c r="C5586" s="663" t="s">
        <v>112</v>
      </c>
      <c r="D5586" s="665" t="s">
        <v>21428</v>
      </c>
      <c r="E5586" s="663" t="s">
        <v>145</v>
      </c>
      <c r="F5586" s="401"/>
      <c r="G5586" s="401"/>
    </row>
    <row r="5587" spans="1:7" ht="15">
      <c r="A5587" s="664">
        <v>98671</v>
      </c>
      <c r="B5587" s="663" t="s">
        <v>11851</v>
      </c>
      <c r="C5587" s="663" t="s">
        <v>112</v>
      </c>
      <c r="D5587" s="665" t="s">
        <v>21429</v>
      </c>
      <c r="E5587" s="663" t="s">
        <v>145</v>
      </c>
      <c r="F5587" s="401"/>
      <c r="G5587" s="401"/>
    </row>
    <row r="5588" spans="1:7" ht="15">
      <c r="A5588" s="664">
        <v>98672</v>
      </c>
      <c r="B5588" s="663" t="s">
        <v>11852</v>
      </c>
      <c r="C5588" s="663" t="s">
        <v>112</v>
      </c>
      <c r="D5588" s="665" t="s">
        <v>21430</v>
      </c>
      <c r="E5588" s="663" t="s">
        <v>145</v>
      </c>
      <c r="F5588" s="401"/>
      <c r="G5588" s="401"/>
    </row>
    <row r="5589" spans="1:7" ht="15">
      <c r="A5589" s="664">
        <v>98673</v>
      </c>
      <c r="B5589" s="663" t="s">
        <v>8707</v>
      </c>
      <c r="C5589" s="663" t="s">
        <v>112</v>
      </c>
      <c r="D5589" s="665" t="s">
        <v>21431</v>
      </c>
      <c r="E5589" s="663" t="s">
        <v>145</v>
      </c>
      <c r="F5589" s="401"/>
      <c r="G5589" s="401"/>
    </row>
    <row r="5590" spans="1:7" ht="15">
      <c r="A5590" s="664">
        <v>98678</v>
      </c>
      <c r="B5590" s="663" t="s">
        <v>11853</v>
      </c>
      <c r="C5590" s="663" t="s">
        <v>112</v>
      </c>
      <c r="D5590" s="665" t="s">
        <v>21432</v>
      </c>
      <c r="E5590" s="663" t="s">
        <v>145</v>
      </c>
      <c r="F5590" s="401"/>
      <c r="G5590" s="401"/>
    </row>
    <row r="5591" spans="1:7" ht="15">
      <c r="A5591" s="664">
        <v>98679</v>
      </c>
      <c r="B5591" s="663" t="s">
        <v>11854</v>
      </c>
      <c r="C5591" s="663" t="s">
        <v>112</v>
      </c>
      <c r="D5591" s="665" t="s">
        <v>20679</v>
      </c>
      <c r="E5591" s="663" t="s">
        <v>145</v>
      </c>
      <c r="F5591" s="401"/>
      <c r="G5591" s="401"/>
    </row>
    <row r="5592" spans="1:7" ht="15">
      <c r="A5592" s="664">
        <v>98680</v>
      </c>
      <c r="B5592" s="663" t="s">
        <v>11855</v>
      </c>
      <c r="C5592" s="663" t="s">
        <v>112</v>
      </c>
      <c r="D5592" s="665" t="s">
        <v>20419</v>
      </c>
      <c r="E5592" s="663" t="s">
        <v>145</v>
      </c>
      <c r="F5592" s="401"/>
      <c r="G5592" s="401"/>
    </row>
    <row r="5593" spans="1:7" ht="15">
      <c r="A5593" s="664">
        <v>98681</v>
      </c>
      <c r="B5593" s="663" t="s">
        <v>11856</v>
      </c>
      <c r="C5593" s="663" t="s">
        <v>112</v>
      </c>
      <c r="D5593" s="665" t="s">
        <v>13298</v>
      </c>
      <c r="E5593" s="663" t="s">
        <v>145</v>
      </c>
      <c r="F5593" s="401"/>
      <c r="G5593" s="401"/>
    </row>
    <row r="5594" spans="1:7" ht="15">
      <c r="A5594" s="664">
        <v>98682</v>
      </c>
      <c r="B5594" s="663" t="s">
        <v>11857</v>
      </c>
      <c r="C5594" s="663" t="s">
        <v>112</v>
      </c>
      <c r="D5594" s="665" t="s">
        <v>21433</v>
      </c>
      <c r="E5594" s="663" t="s">
        <v>145</v>
      </c>
      <c r="F5594" s="401"/>
      <c r="G5594" s="401"/>
    </row>
    <row r="5595" spans="1:7" ht="15">
      <c r="A5595" s="664">
        <v>98685</v>
      </c>
      <c r="B5595" s="663" t="s">
        <v>11858</v>
      </c>
      <c r="C5595" s="663" t="s">
        <v>5</v>
      </c>
      <c r="D5595" s="665" t="s">
        <v>21434</v>
      </c>
      <c r="E5595" s="663" t="s">
        <v>145</v>
      </c>
      <c r="F5595" s="401"/>
      <c r="G5595" s="401"/>
    </row>
    <row r="5596" spans="1:7" ht="15">
      <c r="A5596" s="664">
        <v>98686</v>
      </c>
      <c r="B5596" s="663" t="s">
        <v>11859</v>
      </c>
      <c r="C5596" s="663" t="s">
        <v>5</v>
      </c>
      <c r="D5596" s="665" t="s">
        <v>15037</v>
      </c>
      <c r="E5596" s="663" t="s">
        <v>145</v>
      </c>
      <c r="F5596" s="401"/>
      <c r="G5596" s="401"/>
    </row>
    <row r="5597" spans="1:7" ht="15">
      <c r="A5597" s="664">
        <v>98688</v>
      </c>
      <c r="B5597" s="663" t="s">
        <v>11860</v>
      </c>
      <c r="C5597" s="663" t="s">
        <v>5</v>
      </c>
      <c r="D5597" s="665" t="s">
        <v>21435</v>
      </c>
      <c r="E5597" s="663" t="s">
        <v>145</v>
      </c>
      <c r="F5597" s="401"/>
      <c r="G5597" s="401"/>
    </row>
    <row r="5598" spans="1:7" ht="15">
      <c r="A5598" s="664">
        <v>98689</v>
      </c>
      <c r="B5598" s="663" t="s">
        <v>11861</v>
      </c>
      <c r="C5598" s="663" t="s">
        <v>5</v>
      </c>
      <c r="D5598" s="665" t="s">
        <v>19866</v>
      </c>
      <c r="E5598" s="663" t="s">
        <v>145</v>
      </c>
      <c r="F5598" s="401"/>
      <c r="G5598" s="401"/>
    </row>
    <row r="5599" spans="1:7" ht="15">
      <c r="A5599" s="664">
        <v>101090</v>
      </c>
      <c r="B5599" s="663" t="s">
        <v>11862</v>
      </c>
      <c r="C5599" s="663" t="s">
        <v>112</v>
      </c>
      <c r="D5599" s="665" t="s">
        <v>21354</v>
      </c>
      <c r="E5599" s="663" t="s">
        <v>145</v>
      </c>
      <c r="F5599" s="401"/>
      <c r="G5599" s="401"/>
    </row>
    <row r="5600" spans="1:7" ht="15">
      <c r="A5600" s="664">
        <v>101091</v>
      </c>
      <c r="B5600" s="663" t="s">
        <v>11863</v>
      </c>
      <c r="C5600" s="663" t="s">
        <v>112</v>
      </c>
      <c r="D5600" s="665" t="s">
        <v>21436</v>
      </c>
      <c r="E5600" s="663" t="s">
        <v>145</v>
      </c>
      <c r="F5600" s="401"/>
      <c r="G5600" s="401"/>
    </row>
    <row r="5601" spans="1:7" ht="15">
      <c r="A5601" s="664">
        <v>101725</v>
      </c>
      <c r="B5601" s="663" t="s">
        <v>11864</v>
      </c>
      <c r="C5601" s="663" t="s">
        <v>112</v>
      </c>
      <c r="D5601" s="665" t="s">
        <v>21437</v>
      </c>
      <c r="E5601" s="663" t="s">
        <v>145</v>
      </c>
      <c r="F5601" s="401"/>
      <c r="G5601" s="401"/>
    </row>
    <row r="5602" spans="1:7" ht="15">
      <c r="A5602" s="664">
        <v>101726</v>
      </c>
      <c r="B5602" s="663" t="s">
        <v>11865</v>
      </c>
      <c r="C5602" s="663" t="s">
        <v>112</v>
      </c>
      <c r="D5602" s="665" t="s">
        <v>21428</v>
      </c>
      <c r="E5602" s="663" t="s">
        <v>145</v>
      </c>
      <c r="F5602" s="401"/>
      <c r="G5602" s="401"/>
    </row>
    <row r="5603" spans="1:7" ht="15">
      <c r="A5603" s="664">
        <v>101731</v>
      </c>
      <c r="B5603" s="663" t="s">
        <v>11866</v>
      </c>
      <c r="C5603" s="663" t="s">
        <v>112</v>
      </c>
      <c r="D5603" s="665" t="s">
        <v>21438</v>
      </c>
      <c r="E5603" s="663" t="s">
        <v>145</v>
      </c>
      <c r="F5603" s="401"/>
      <c r="G5603" s="401"/>
    </row>
    <row r="5604" spans="1:7" ht="15">
      <c r="A5604" s="664">
        <v>101732</v>
      </c>
      <c r="B5604" s="663" t="s">
        <v>11867</v>
      </c>
      <c r="C5604" s="663" t="s">
        <v>112</v>
      </c>
      <c r="D5604" s="665" t="s">
        <v>18682</v>
      </c>
      <c r="E5604" s="663" t="s">
        <v>145</v>
      </c>
      <c r="F5604" s="401"/>
      <c r="G5604" s="401"/>
    </row>
    <row r="5605" spans="1:7" ht="15">
      <c r="A5605" s="664">
        <v>101752</v>
      </c>
      <c r="B5605" s="663" t="s">
        <v>11868</v>
      </c>
      <c r="C5605" s="663" t="s">
        <v>112</v>
      </c>
      <c r="D5605" s="665" t="s">
        <v>13281</v>
      </c>
      <c r="E5605" s="663" t="s">
        <v>145</v>
      </c>
      <c r="F5605" s="401"/>
      <c r="G5605" s="401"/>
    </row>
    <row r="5606" spans="1:7" ht="15">
      <c r="A5606" s="664">
        <v>101094</v>
      </c>
      <c r="B5606" s="663" t="s">
        <v>11869</v>
      </c>
      <c r="C5606" s="663" t="s">
        <v>5</v>
      </c>
      <c r="D5606" s="665" t="s">
        <v>21439</v>
      </c>
      <c r="E5606" s="663" t="s">
        <v>145</v>
      </c>
      <c r="F5606" s="401"/>
      <c r="G5606" s="401"/>
    </row>
    <row r="5607" spans="1:7" ht="15">
      <c r="A5607" s="664">
        <v>101727</v>
      </c>
      <c r="B5607" s="663" t="s">
        <v>11870</v>
      </c>
      <c r="C5607" s="663" t="s">
        <v>112</v>
      </c>
      <c r="D5607" s="665" t="s">
        <v>21440</v>
      </c>
      <c r="E5607" s="663" t="s">
        <v>145</v>
      </c>
      <c r="F5607" s="401"/>
      <c r="G5607" s="401"/>
    </row>
    <row r="5608" spans="1:7" ht="15">
      <c r="A5608" s="664">
        <v>101733</v>
      </c>
      <c r="B5608" s="663" t="s">
        <v>11871</v>
      </c>
      <c r="C5608" s="663" t="s">
        <v>112</v>
      </c>
      <c r="D5608" s="665" t="s">
        <v>21441</v>
      </c>
      <c r="E5608" s="663" t="s">
        <v>145</v>
      </c>
      <c r="F5608" s="401"/>
      <c r="G5608" s="401"/>
    </row>
    <row r="5609" spans="1:7" ht="15">
      <c r="A5609" s="664">
        <v>101734</v>
      </c>
      <c r="B5609" s="663" t="s">
        <v>11872</v>
      </c>
      <c r="C5609" s="663" t="s">
        <v>112</v>
      </c>
      <c r="D5609" s="665" t="s">
        <v>21442</v>
      </c>
      <c r="E5609" s="663" t="s">
        <v>145</v>
      </c>
      <c r="F5609" s="401"/>
      <c r="G5609" s="401"/>
    </row>
    <row r="5610" spans="1:7" ht="15">
      <c r="A5610" s="664">
        <v>101735</v>
      </c>
      <c r="B5610" s="663" t="s">
        <v>11873</v>
      </c>
      <c r="C5610" s="663" t="s">
        <v>112</v>
      </c>
      <c r="D5610" s="665" t="s">
        <v>21443</v>
      </c>
      <c r="E5610" s="663" t="s">
        <v>145</v>
      </c>
      <c r="F5610" s="401"/>
      <c r="G5610" s="401"/>
    </row>
    <row r="5611" spans="1:7" ht="15">
      <c r="A5611" s="664">
        <v>101736</v>
      </c>
      <c r="B5611" s="663" t="s">
        <v>11874</v>
      </c>
      <c r="C5611" s="663" t="s">
        <v>112</v>
      </c>
      <c r="D5611" s="665" t="s">
        <v>21444</v>
      </c>
      <c r="E5611" s="663" t="s">
        <v>145</v>
      </c>
      <c r="F5611" s="401"/>
      <c r="G5611" s="401"/>
    </row>
    <row r="5612" spans="1:7" ht="15">
      <c r="A5612" s="664">
        <v>101737</v>
      </c>
      <c r="B5612" s="663" t="s">
        <v>11875</v>
      </c>
      <c r="C5612" s="663" t="s">
        <v>112</v>
      </c>
      <c r="D5612" s="665" t="s">
        <v>21445</v>
      </c>
      <c r="E5612" s="663" t="s">
        <v>145</v>
      </c>
      <c r="F5612" s="401"/>
      <c r="G5612" s="401"/>
    </row>
    <row r="5613" spans="1:7" ht="15">
      <c r="A5613" s="664">
        <v>101748</v>
      </c>
      <c r="B5613" s="663" t="s">
        <v>11876</v>
      </c>
      <c r="C5613" s="663" t="s">
        <v>112</v>
      </c>
      <c r="D5613" s="665" t="s">
        <v>7873</v>
      </c>
      <c r="E5613" s="663" t="s">
        <v>145</v>
      </c>
      <c r="F5613" s="401"/>
      <c r="G5613" s="401"/>
    </row>
    <row r="5614" spans="1:7" ht="15">
      <c r="A5614" s="664">
        <v>101092</v>
      </c>
      <c r="B5614" s="663" t="s">
        <v>11877</v>
      </c>
      <c r="C5614" s="663" t="s">
        <v>112</v>
      </c>
      <c r="D5614" s="665" t="s">
        <v>21446</v>
      </c>
      <c r="E5614" s="663" t="s">
        <v>145</v>
      </c>
      <c r="F5614" s="401"/>
      <c r="G5614" s="401"/>
    </row>
    <row r="5615" spans="1:7" ht="15">
      <c r="A5615" s="664">
        <v>101093</v>
      </c>
      <c r="B5615" s="663" t="s">
        <v>11878</v>
      </c>
      <c r="C5615" s="663" t="s">
        <v>112</v>
      </c>
      <c r="D5615" s="665" t="s">
        <v>21447</v>
      </c>
      <c r="E5615" s="663" t="s">
        <v>145</v>
      </c>
      <c r="F5615" s="401"/>
      <c r="G5615" s="401"/>
    </row>
    <row r="5616" spans="1:7" ht="15">
      <c r="A5616" s="664">
        <v>98695</v>
      </c>
      <c r="B5616" s="663" t="s">
        <v>11879</v>
      </c>
      <c r="C5616" s="663" t="s">
        <v>5</v>
      </c>
      <c r="D5616" s="665" t="s">
        <v>14560</v>
      </c>
      <c r="E5616" s="663" t="s">
        <v>145</v>
      </c>
      <c r="F5616" s="401"/>
      <c r="G5616" s="401"/>
    </row>
    <row r="5617" spans="1:7" ht="15">
      <c r="A5617" s="664">
        <v>98697</v>
      </c>
      <c r="B5617" s="663" t="s">
        <v>11880</v>
      </c>
      <c r="C5617" s="663" t="s">
        <v>5</v>
      </c>
      <c r="D5617" s="665" t="s">
        <v>18484</v>
      </c>
      <c r="E5617" s="663" t="s">
        <v>145</v>
      </c>
      <c r="F5617" s="401"/>
      <c r="G5617" s="401"/>
    </row>
    <row r="5618" spans="1:7" ht="15">
      <c r="A5618" s="664">
        <v>101738</v>
      </c>
      <c r="B5618" s="663" t="s">
        <v>11881</v>
      </c>
      <c r="C5618" s="663" t="s">
        <v>5</v>
      </c>
      <c r="D5618" s="665" t="s">
        <v>8197</v>
      </c>
      <c r="E5618" s="663" t="s">
        <v>145</v>
      </c>
      <c r="F5618" s="401"/>
      <c r="G5618" s="401"/>
    </row>
    <row r="5619" spans="1:7" ht="15">
      <c r="A5619" s="664">
        <v>101739</v>
      </c>
      <c r="B5619" s="663" t="s">
        <v>11882</v>
      </c>
      <c r="C5619" s="663" t="s">
        <v>5</v>
      </c>
      <c r="D5619" s="665" t="s">
        <v>20679</v>
      </c>
      <c r="E5619" s="663" t="s">
        <v>145</v>
      </c>
      <c r="F5619" s="401"/>
      <c r="G5619" s="401"/>
    </row>
    <row r="5620" spans="1:7" ht="15">
      <c r="A5620" s="664">
        <v>88648</v>
      </c>
      <c r="B5620" s="663" t="s">
        <v>2668</v>
      </c>
      <c r="C5620" s="663" t="s">
        <v>5</v>
      </c>
      <c r="D5620" s="665" t="s">
        <v>21448</v>
      </c>
      <c r="E5620" s="663" t="s">
        <v>145</v>
      </c>
      <c r="F5620" s="401"/>
      <c r="G5620" s="401"/>
    </row>
    <row r="5621" spans="1:7" ht="15">
      <c r="A5621" s="664">
        <v>88649</v>
      </c>
      <c r="B5621" s="663" t="s">
        <v>2669</v>
      </c>
      <c r="C5621" s="663" t="s">
        <v>5</v>
      </c>
      <c r="D5621" s="665" t="s">
        <v>16680</v>
      </c>
      <c r="E5621" s="663" t="s">
        <v>145</v>
      </c>
      <c r="F5621" s="401"/>
      <c r="G5621" s="401"/>
    </row>
    <row r="5622" spans="1:7" ht="15">
      <c r="A5622" s="664">
        <v>88650</v>
      </c>
      <c r="B5622" s="663" t="s">
        <v>2670</v>
      </c>
      <c r="C5622" s="663" t="s">
        <v>5</v>
      </c>
      <c r="D5622" s="665" t="s">
        <v>16022</v>
      </c>
      <c r="E5622" s="663" t="s">
        <v>145</v>
      </c>
      <c r="F5622" s="401"/>
      <c r="G5622" s="401"/>
    </row>
    <row r="5623" spans="1:7" ht="15">
      <c r="A5623" s="664">
        <v>96467</v>
      </c>
      <c r="B5623" s="663" t="s">
        <v>2671</v>
      </c>
      <c r="C5623" s="663" t="s">
        <v>5</v>
      </c>
      <c r="D5623" s="665" t="s">
        <v>7134</v>
      </c>
      <c r="E5623" s="663" t="s">
        <v>145</v>
      </c>
      <c r="F5623" s="401"/>
      <c r="G5623" s="401"/>
    </row>
    <row r="5624" spans="1:7" ht="15">
      <c r="A5624" s="664">
        <v>101740</v>
      </c>
      <c r="B5624" s="663" t="s">
        <v>11883</v>
      </c>
      <c r="C5624" s="663" t="s">
        <v>5</v>
      </c>
      <c r="D5624" s="665" t="s">
        <v>18008</v>
      </c>
      <c r="E5624" s="663" t="s">
        <v>145</v>
      </c>
      <c r="F5624" s="401"/>
      <c r="G5624" s="401"/>
    </row>
    <row r="5625" spans="1:7" ht="15">
      <c r="A5625" s="664">
        <v>101741</v>
      </c>
      <c r="B5625" s="663" t="s">
        <v>11884</v>
      </c>
      <c r="C5625" s="663" t="s">
        <v>5</v>
      </c>
      <c r="D5625" s="665" t="s">
        <v>21401</v>
      </c>
      <c r="E5625" s="663" t="s">
        <v>145</v>
      </c>
      <c r="F5625" s="401"/>
      <c r="G5625" s="401"/>
    </row>
    <row r="5626" spans="1:7" ht="15">
      <c r="A5626" s="664">
        <v>94990</v>
      </c>
      <c r="B5626" s="663" t="s">
        <v>2672</v>
      </c>
      <c r="C5626" s="663" t="s">
        <v>125</v>
      </c>
      <c r="D5626" s="665" t="s">
        <v>21449</v>
      </c>
      <c r="E5626" s="663" t="s">
        <v>145</v>
      </c>
      <c r="F5626" s="401"/>
      <c r="G5626" s="401"/>
    </row>
    <row r="5627" spans="1:7" ht="15">
      <c r="A5627" s="664">
        <v>94991</v>
      </c>
      <c r="B5627" s="663" t="s">
        <v>2673</v>
      </c>
      <c r="C5627" s="663" t="s">
        <v>125</v>
      </c>
      <c r="D5627" s="665" t="s">
        <v>21450</v>
      </c>
      <c r="E5627" s="663" t="s">
        <v>145</v>
      </c>
      <c r="F5627" s="401"/>
      <c r="G5627" s="401"/>
    </row>
    <row r="5628" spans="1:7" ht="15">
      <c r="A5628" s="664">
        <v>94992</v>
      </c>
      <c r="B5628" s="663" t="s">
        <v>2674</v>
      </c>
      <c r="C5628" s="663" t="s">
        <v>112</v>
      </c>
      <c r="D5628" s="665" t="s">
        <v>21451</v>
      </c>
      <c r="E5628" s="663" t="s">
        <v>145</v>
      </c>
      <c r="F5628" s="401"/>
      <c r="G5628" s="401"/>
    </row>
    <row r="5629" spans="1:7" ht="15">
      <c r="A5629" s="664">
        <v>94993</v>
      </c>
      <c r="B5629" s="663" t="s">
        <v>2675</v>
      </c>
      <c r="C5629" s="663" t="s">
        <v>112</v>
      </c>
      <c r="D5629" s="665" t="s">
        <v>21452</v>
      </c>
      <c r="E5629" s="663" t="s">
        <v>145</v>
      </c>
      <c r="F5629" s="401"/>
      <c r="G5629" s="401"/>
    </row>
    <row r="5630" spans="1:7" ht="15">
      <c r="A5630" s="664">
        <v>94994</v>
      </c>
      <c r="B5630" s="663" t="s">
        <v>2676</v>
      </c>
      <c r="C5630" s="663" t="s">
        <v>112</v>
      </c>
      <c r="D5630" s="665" t="s">
        <v>14234</v>
      </c>
      <c r="E5630" s="663" t="s">
        <v>145</v>
      </c>
      <c r="F5630" s="401"/>
      <c r="G5630" s="401"/>
    </row>
    <row r="5631" spans="1:7" ht="15">
      <c r="A5631" s="664">
        <v>94995</v>
      </c>
      <c r="B5631" s="663" t="s">
        <v>2677</v>
      </c>
      <c r="C5631" s="663" t="s">
        <v>112</v>
      </c>
      <c r="D5631" s="665" t="s">
        <v>21453</v>
      </c>
      <c r="E5631" s="663" t="s">
        <v>145</v>
      </c>
      <c r="F5631" s="401"/>
      <c r="G5631" s="401"/>
    </row>
    <row r="5632" spans="1:7" ht="15">
      <c r="A5632" s="664">
        <v>94996</v>
      </c>
      <c r="B5632" s="663" t="s">
        <v>2678</v>
      </c>
      <c r="C5632" s="663" t="s">
        <v>112</v>
      </c>
      <c r="D5632" s="665" t="s">
        <v>21454</v>
      </c>
      <c r="E5632" s="663" t="s">
        <v>145</v>
      </c>
      <c r="F5632" s="401"/>
      <c r="G5632" s="401"/>
    </row>
    <row r="5633" spans="1:7" ht="15">
      <c r="A5633" s="664">
        <v>94997</v>
      </c>
      <c r="B5633" s="663" t="s">
        <v>2679</v>
      </c>
      <c r="C5633" s="663" t="s">
        <v>112</v>
      </c>
      <c r="D5633" s="665" t="s">
        <v>15751</v>
      </c>
      <c r="E5633" s="663" t="s">
        <v>145</v>
      </c>
      <c r="F5633" s="401"/>
      <c r="G5633" s="401"/>
    </row>
    <row r="5634" spans="1:7" ht="15">
      <c r="A5634" s="664">
        <v>94998</v>
      </c>
      <c r="B5634" s="663" t="s">
        <v>2680</v>
      </c>
      <c r="C5634" s="663" t="s">
        <v>112</v>
      </c>
      <c r="D5634" s="665" t="s">
        <v>14455</v>
      </c>
      <c r="E5634" s="663" t="s">
        <v>145</v>
      </c>
      <c r="F5634" s="401"/>
      <c r="G5634" s="401"/>
    </row>
    <row r="5635" spans="1:7" ht="15">
      <c r="A5635" s="664">
        <v>94999</v>
      </c>
      <c r="B5635" s="663" t="s">
        <v>2681</v>
      </c>
      <c r="C5635" s="663" t="s">
        <v>112</v>
      </c>
      <c r="D5635" s="665" t="s">
        <v>21455</v>
      </c>
      <c r="E5635" s="663" t="s">
        <v>145</v>
      </c>
      <c r="F5635" s="401"/>
      <c r="G5635" s="401"/>
    </row>
    <row r="5636" spans="1:7" ht="15">
      <c r="A5636" s="664">
        <v>101747</v>
      </c>
      <c r="B5636" s="663" t="s">
        <v>11885</v>
      </c>
      <c r="C5636" s="663" t="s">
        <v>112</v>
      </c>
      <c r="D5636" s="665" t="s">
        <v>21456</v>
      </c>
      <c r="E5636" s="663" t="s">
        <v>145</v>
      </c>
      <c r="F5636" s="401"/>
      <c r="G5636" s="401"/>
    </row>
    <row r="5637" spans="1:7" ht="15">
      <c r="A5637" s="664">
        <v>101743</v>
      </c>
      <c r="B5637" s="663" t="s">
        <v>11886</v>
      </c>
      <c r="C5637" s="663" t="s">
        <v>112</v>
      </c>
      <c r="D5637" s="665" t="s">
        <v>15706</v>
      </c>
      <c r="E5637" s="663" t="s">
        <v>145</v>
      </c>
      <c r="F5637" s="401"/>
      <c r="G5637" s="401"/>
    </row>
    <row r="5638" spans="1:7" ht="15">
      <c r="A5638" s="664">
        <v>101744</v>
      </c>
      <c r="B5638" s="663" t="s">
        <v>11887</v>
      </c>
      <c r="C5638" s="663" t="s">
        <v>112</v>
      </c>
      <c r="D5638" s="665" t="s">
        <v>15707</v>
      </c>
      <c r="E5638" s="663" t="s">
        <v>145</v>
      </c>
      <c r="F5638" s="401"/>
      <c r="G5638" s="401"/>
    </row>
    <row r="5639" spans="1:7" ht="15">
      <c r="A5639" s="664">
        <v>101745</v>
      </c>
      <c r="B5639" s="663" t="s">
        <v>11888</v>
      </c>
      <c r="C5639" s="663" t="s">
        <v>112</v>
      </c>
      <c r="D5639" s="665" t="s">
        <v>15708</v>
      </c>
      <c r="E5639" s="663" t="s">
        <v>145</v>
      </c>
      <c r="F5639" s="401"/>
      <c r="G5639" s="401"/>
    </row>
    <row r="5640" spans="1:7" ht="15">
      <c r="A5640" s="664">
        <v>87620</v>
      </c>
      <c r="B5640" s="663" t="s">
        <v>134</v>
      </c>
      <c r="C5640" s="663" t="s">
        <v>112</v>
      </c>
      <c r="D5640" s="665" t="s">
        <v>13169</v>
      </c>
      <c r="E5640" s="663" t="s">
        <v>145</v>
      </c>
      <c r="F5640" s="401"/>
      <c r="G5640" s="401"/>
    </row>
    <row r="5641" spans="1:7" ht="15">
      <c r="A5641" s="664">
        <v>87622</v>
      </c>
      <c r="B5641" s="663" t="s">
        <v>2682</v>
      </c>
      <c r="C5641" s="663" t="s">
        <v>112</v>
      </c>
      <c r="D5641" s="665" t="s">
        <v>12593</v>
      </c>
      <c r="E5641" s="663" t="s">
        <v>145</v>
      </c>
      <c r="F5641" s="401"/>
      <c r="G5641" s="401"/>
    </row>
    <row r="5642" spans="1:7" ht="15">
      <c r="A5642" s="664">
        <v>87623</v>
      </c>
      <c r="B5642" s="663" t="s">
        <v>2683</v>
      </c>
      <c r="C5642" s="663" t="s">
        <v>112</v>
      </c>
      <c r="D5642" s="665" t="s">
        <v>13955</v>
      </c>
      <c r="E5642" s="663" t="s">
        <v>145</v>
      </c>
      <c r="F5642" s="401"/>
      <c r="G5642" s="401"/>
    </row>
    <row r="5643" spans="1:7" ht="15">
      <c r="A5643" s="664">
        <v>87624</v>
      </c>
      <c r="B5643" s="663" t="s">
        <v>2684</v>
      </c>
      <c r="C5643" s="663" t="s">
        <v>112</v>
      </c>
      <c r="D5643" s="665" t="s">
        <v>15211</v>
      </c>
      <c r="E5643" s="663" t="s">
        <v>145</v>
      </c>
      <c r="F5643" s="401"/>
      <c r="G5643" s="401"/>
    </row>
    <row r="5644" spans="1:7" ht="15">
      <c r="A5644" s="664">
        <v>87630</v>
      </c>
      <c r="B5644" s="663" t="s">
        <v>2685</v>
      </c>
      <c r="C5644" s="663" t="s">
        <v>112</v>
      </c>
      <c r="D5644" s="665" t="s">
        <v>20429</v>
      </c>
      <c r="E5644" s="663" t="s">
        <v>145</v>
      </c>
      <c r="F5644" s="401"/>
      <c r="G5644" s="401"/>
    </row>
    <row r="5645" spans="1:7" ht="15">
      <c r="A5645" s="664">
        <v>87632</v>
      </c>
      <c r="B5645" s="663" t="s">
        <v>2686</v>
      </c>
      <c r="C5645" s="663" t="s">
        <v>112</v>
      </c>
      <c r="D5645" s="665" t="s">
        <v>21457</v>
      </c>
      <c r="E5645" s="663" t="s">
        <v>145</v>
      </c>
      <c r="F5645" s="401"/>
      <c r="G5645" s="401"/>
    </row>
    <row r="5646" spans="1:7" ht="15">
      <c r="A5646" s="664">
        <v>87633</v>
      </c>
      <c r="B5646" s="663" t="s">
        <v>2687</v>
      </c>
      <c r="C5646" s="663" t="s">
        <v>112</v>
      </c>
      <c r="D5646" s="665" t="s">
        <v>21458</v>
      </c>
      <c r="E5646" s="663" t="s">
        <v>145</v>
      </c>
      <c r="F5646" s="401"/>
      <c r="G5646" s="401"/>
    </row>
    <row r="5647" spans="1:7" ht="15">
      <c r="A5647" s="664">
        <v>87634</v>
      </c>
      <c r="B5647" s="663" t="s">
        <v>2688</v>
      </c>
      <c r="C5647" s="663" t="s">
        <v>112</v>
      </c>
      <c r="D5647" s="665" t="s">
        <v>12388</v>
      </c>
      <c r="E5647" s="663" t="s">
        <v>145</v>
      </c>
      <c r="F5647" s="401"/>
      <c r="G5647" s="401"/>
    </row>
    <row r="5648" spans="1:7" ht="15">
      <c r="A5648" s="664">
        <v>87640</v>
      </c>
      <c r="B5648" s="663" t="s">
        <v>2689</v>
      </c>
      <c r="C5648" s="663" t="s">
        <v>112</v>
      </c>
      <c r="D5648" s="665" t="s">
        <v>16334</v>
      </c>
      <c r="E5648" s="663" t="s">
        <v>145</v>
      </c>
      <c r="F5648" s="401"/>
      <c r="G5648" s="401"/>
    </row>
    <row r="5649" spans="1:7" ht="15">
      <c r="A5649" s="664">
        <v>87642</v>
      </c>
      <c r="B5649" s="663" t="s">
        <v>2690</v>
      </c>
      <c r="C5649" s="663" t="s">
        <v>112</v>
      </c>
      <c r="D5649" s="665" t="s">
        <v>16842</v>
      </c>
      <c r="E5649" s="663" t="s">
        <v>145</v>
      </c>
      <c r="F5649" s="401"/>
      <c r="G5649" s="401"/>
    </row>
    <row r="5650" spans="1:7" ht="15">
      <c r="A5650" s="664">
        <v>87643</v>
      </c>
      <c r="B5650" s="663" t="s">
        <v>2691</v>
      </c>
      <c r="C5650" s="663" t="s">
        <v>112</v>
      </c>
      <c r="D5650" s="665" t="s">
        <v>21459</v>
      </c>
      <c r="E5650" s="663" t="s">
        <v>145</v>
      </c>
      <c r="F5650" s="401"/>
      <c r="G5650" s="401"/>
    </row>
    <row r="5651" spans="1:7" ht="15">
      <c r="A5651" s="664">
        <v>87644</v>
      </c>
      <c r="B5651" s="663" t="s">
        <v>2692</v>
      </c>
      <c r="C5651" s="663" t="s">
        <v>112</v>
      </c>
      <c r="D5651" s="665" t="s">
        <v>21460</v>
      </c>
      <c r="E5651" s="663" t="s">
        <v>145</v>
      </c>
      <c r="F5651" s="401"/>
      <c r="G5651" s="401"/>
    </row>
    <row r="5652" spans="1:7" ht="15">
      <c r="A5652" s="664">
        <v>87680</v>
      </c>
      <c r="B5652" s="663" t="s">
        <v>2693</v>
      </c>
      <c r="C5652" s="663" t="s">
        <v>112</v>
      </c>
      <c r="D5652" s="665" t="s">
        <v>16147</v>
      </c>
      <c r="E5652" s="663" t="s">
        <v>145</v>
      </c>
      <c r="F5652" s="401"/>
      <c r="G5652" s="401"/>
    </row>
    <row r="5653" spans="1:7" ht="15">
      <c r="A5653" s="664">
        <v>87682</v>
      </c>
      <c r="B5653" s="663" t="s">
        <v>2694</v>
      </c>
      <c r="C5653" s="663" t="s">
        <v>112</v>
      </c>
      <c r="D5653" s="665" t="s">
        <v>14945</v>
      </c>
      <c r="E5653" s="663" t="s">
        <v>145</v>
      </c>
      <c r="F5653" s="401"/>
      <c r="G5653" s="401"/>
    </row>
    <row r="5654" spans="1:7" ht="15">
      <c r="A5654" s="664">
        <v>87683</v>
      </c>
      <c r="B5654" s="663" t="s">
        <v>2695</v>
      </c>
      <c r="C5654" s="663" t="s">
        <v>112</v>
      </c>
      <c r="D5654" s="665" t="s">
        <v>21461</v>
      </c>
      <c r="E5654" s="663" t="s">
        <v>145</v>
      </c>
      <c r="F5654" s="401"/>
      <c r="G5654" s="401"/>
    </row>
    <row r="5655" spans="1:7" ht="15">
      <c r="A5655" s="664">
        <v>87684</v>
      </c>
      <c r="B5655" s="663" t="s">
        <v>2696</v>
      </c>
      <c r="C5655" s="663" t="s">
        <v>112</v>
      </c>
      <c r="D5655" s="665" t="s">
        <v>15475</v>
      </c>
      <c r="E5655" s="663" t="s">
        <v>145</v>
      </c>
      <c r="F5655" s="401"/>
      <c r="G5655" s="401"/>
    </row>
    <row r="5656" spans="1:7" ht="15">
      <c r="A5656" s="664">
        <v>87690</v>
      </c>
      <c r="B5656" s="663" t="s">
        <v>2697</v>
      </c>
      <c r="C5656" s="663" t="s">
        <v>112</v>
      </c>
      <c r="D5656" s="665" t="s">
        <v>15672</v>
      </c>
      <c r="E5656" s="663" t="s">
        <v>145</v>
      </c>
      <c r="F5656" s="401"/>
      <c r="G5656" s="401"/>
    </row>
    <row r="5657" spans="1:7" ht="15">
      <c r="A5657" s="664">
        <v>87692</v>
      </c>
      <c r="B5657" s="663" t="s">
        <v>2698</v>
      </c>
      <c r="C5657" s="663" t="s">
        <v>112</v>
      </c>
      <c r="D5657" s="665" t="s">
        <v>18487</v>
      </c>
      <c r="E5657" s="663" t="s">
        <v>145</v>
      </c>
      <c r="F5657" s="401"/>
      <c r="G5657" s="401"/>
    </row>
    <row r="5658" spans="1:7" ht="15">
      <c r="A5658" s="664">
        <v>87693</v>
      </c>
      <c r="B5658" s="663" t="s">
        <v>2699</v>
      </c>
      <c r="C5658" s="663" t="s">
        <v>112</v>
      </c>
      <c r="D5658" s="665" t="s">
        <v>21462</v>
      </c>
      <c r="E5658" s="663" t="s">
        <v>145</v>
      </c>
      <c r="F5658" s="401"/>
      <c r="G5658" s="401"/>
    </row>
    <row r="5659" spans="1:7" ht="15">
      <c r="A5659" s="664">
        <v>87694</v>
      </c>
      <c r="B5659" s="663" t="s">
        <v>2700</v>
      </c>
      <c r="C5659" s="663" t="s">
        <v>112</v>
      </c>
      <c r="D5659" s="665" t="s">
        <v>14552</v>
      </c>
      <c r="E5659" s="663" t="s">
        <v>145</v>
      </c>
      <c r="F5659" s="401"/>
      <c r="G5659" s="401"/>
    </row>
    <row r="5660" spans="1:7" ht="15">
      <c r="A5660" s="664">
        <v>87700</v>
      </c>
      <c r="B5660" s="663" t="s">
        <v>2701</v>
      </c>
      <c r="C5660" s="663" t="s">
        <v>112</v>
      </c>
      <c r="D5660" s="665" t="s">
        <v>21463</v>
      </c>
      <c r="E5660" s="663" t="s">
        <v>145</v>
      </c>
      <c r="F5660" s="401"/>
      <c r="G5660" s="401"/>
    </row>
    <row r="5661" spans="1:7" ht="15">
      <c r="A5661" s="664">
        <v>87702</v>
      </c>
      <c r="B5661" s="663" t="s">
        <v>2702</v>
      </c>
      <c r="C5661" s="663" t="s">
        <v>112</v>
      </c>
      <c r="D5661" s="665" t="s">
        <v>19628</v>
      </c>
      <c r="E5661" s="663" t="s">
        <v>145</v>
      </c>
      <c r="F5661" s="401"/>
      <c r="G5661" s="401"/>
    </row>
    <row r="5662" spans="1:7" ht="15">
      <c r="A5662" s="664">
        <v>87703</v>
      </c>
      <c r="B5662" s="663" t="s">
        <v>2703</v>
      </c>
      <c r="C5662" s="663" t="s">
        <v>112</v>
      </c>
      <c r="D5662" s="665" t="s">
        <v>15477</v>
      </c>
      <c r="E5662" s="663" t="s">
        <v>145</v>
      </c>
      <c r="F5662" s="401"/>
      <c r="G5662" s="401"/>
    </row>
    <row r="5663" spans="1:7" ht="15">
      <c r="A5663" s="664">
        <v>87704</v>
      </c>
      <c r="B5663" s="663" t="s">
        <v>2704</v>
      </c>
      <c r="C5663" s="663" t="s">
        <v>112</v>
      </c>
      <c r="D5663" s="665" t="s">
        <v>21464</v>
      </c>
      <c r="E5663" s="663" t="s">
        <v>145</v>
      </c>
      <c r="F5663" s="401"/>
      <c r="G5663" s="401"/>
    </row>
    <row r="5664" spans="1:7" ht="15">
      <c r="A5664" s="664">
        <v>87735</v>
      </c>
      <c r="B5664" s="663" t="s">
        <v>2705</v>
      </c>
      <c r="C5664" s="663" t="s">
        <v>112</v>
      </c>
      <c r="D5664" s="665" t="s">
        <v>12969</v>
      </c>
      <c r="E5664" s="663" t="s">
        <v>145</v>
      </c>
      <c r="F5664" s="401"/>
      <c r="G5664" s="401"/>
    </row>
    <row r="5665" spans="1:7" ht="15">
      <c r="A5665" s="664">
        <v>87737</v>
      </c>
      <c r="B5665" s="663" t="s">
        <v>2706</v>
      </c>
      <c r="C5665" s="663" t="s">
        <v>112</v>
      </c>
      <c r="D5665" s="665" t="s">
        <v>20578</v>
      </c>
      <c r="E5665" s="663" t="s">
        <v>145</v>
      </c>
      <c r="F5665" s="401"/>
      <c r="G5665" s="401"/>
    </row>
    <row r="5666" spans="1:7" ht="15">
      <c r="A5666" s="664">
        <v>87738</v>
      </c>
      <c r="B5666" s="663" t="s">
        <v>2707</v>
      </c>
      <c r="C5666" s="663" t="s">
        <v>112</v>
      </c>
      <c r="D5666" s="665" t="s">
        <v>21465</v>
      </c>
      <c r="E5666" s="663" t="s">
        <v>145</v>
      </c>
      <c r="F5666" s="401"/>
      <c r="G5666" s="401"/>
    </row>
    <row r="5667" spans="1:7" ht="15">
      <c r="A5667" s="664">
        <v>87739</v>
      </c>
      <c r="B5667" s="663" t="s">
        <v>2708</v>
      </c>
      <c r="C5667" s="663" t="s">
        <v>112</v>
      </c>
      <c r="D5667" s="665" t="s">
        <v>21466</v>
      </c>
      <c r="E5667" s="663" t="s">
        <v>145</v>
      </c>
      <c r="F5667" s="401"/>
      <c r="G5667" s="401"/>
    </row>
    <row r="5668" spans="1:7" ht="15">
      <c r="A5668" s="664">
        <v>87745</v>
      </c>
      <c r="B5668" s="663" t="s">
        <v>2709</v>
      </c>
      <c r="C5668" s="663" t="s">
        <v>112</v>
      </c>
      <c r="D5668" s="665" t="s">
        <v>21467</v>
      </c>
      <c r="E5668" s="663" t="s">
        <v>145</v>
      </c>
      <c r="F5668" s="401"/>
      <c r="G5668" s="401"/>
    </row>
    <row r="5669" spans="1:7" ht="15">
      <c r="A5669" s="664">
        <v>87747</v>
      </c>
      <c r="B5669" s="663" t="s">
        <v>2710</v>
      </c>
      <c r="C5669" s="663" t="s">
        <v>112</v>
      </c>
      <c r="D5669" s="665" t="s">
        <v>21468</v>
      </c>
      <c r="E5669" s="663" t="s">
        <v>145</v>
      </c>
      <c r="F5669" s="401"/>
      <c r="G5669" s="401"/>
    </row>
    <row r="5670" spans="1:7" ht="15">
      <c r="A5670" s="664">
        <v>87748</v>
      </c>
      <c r="B5670" s="663" t="s">
        <v>2711</v>
      </c>
      <c r="C5670" s="663" t="s">
        <v>112</v>
      </c>
      <c r="D5670" s="665" t="s">
        <v>21469</v>
      </c>
      <c r="E5670" s="663" t="s">
        <v>145</v>
      </c>
      <c r="F5670" s="401"/>
      <c r="G5670" s="401"/>
    </row>
    <row r="5671" spans="1:7" ht="15">
      <c r="A5671" s="664">
        <v>87749</v>
      </c>
      <c r="B5671" s="663" t="s">
        <v>2712</v>
      </c>
      <c r="C5671" s="663" t="s">
        <v>112</v>
      </c>
      <c r="D5671" s="665" t="s">
        <v>21470</v>
      </c>
      <c r="E5671" s="663" t="s">
        <v>145</v>
      </c>
      <c r="F5671" s="401"/>
      <c r="G5671" s="401"/>
    </row>
    <row r="5672" spans="1:7" ht="15">
      <c r="A5672" s="664">
        <v>87755</v>
      </c>
      <c r="B5672" s="663" t="s">
        <v>2713</v>
      </c>
      <c r="C5672" s="663" t="s">
        <v>112</v>
      </c>
      <c r="D5672" s="665" t="s">
        <v>8823</v>
      </c>
      <c r="E5672" s="663" t="s">
        <v>145</v>
      </c>
      <c r="F5672" s="401"/>
      <c r="G5672" s="401"/>
    </row>
    <row r="5673" spans="1:7" ht="15">
      <c r="A5673" s="664">
        <v>87757</v>
      </c>
      <c r="B5673" s="663" t="s">
        <v>2714</v>
      </c>
      <c r="C5673" s="663" t="s">
        <v>112</v>
      </c>
      <c r="D5673" s="665" t="s">
        <v>21471</v>
      </c>
      <c r="E5673" s="663" t="s">
        <v>145</v>
      </c>
      <c r="F5673" s="401"/>
      <c r="G5673" s="401"/>
    </row>
    <row r="5674" spans="1:7" ht="15">
      <c r="A5674" s="664">
        <v>87758</v>
      </c>
      <c r="B5674" s="663" t="s">
        <v>2715</v>
      </c>
      <c r="C5674" s="663" t="s">
        <v>112</v>
      </c>
      <c r="D5674" s="665" t="s">
        <v>15585</v>
      </c>
      <c r="E5674" s="663" t="s">
        <v>145</v>
      </c>
      <c r="F5674" s="401"/>
      <c r="G5674" s="401"/>
    </row>
    <row r="5675" spans="1:7" ht="15">
      <c r="A5675" s="664">
        <v>87759</v>
      </c>
      <c r="B5675" s="663" t="s">
        <v>2716</v>
      </c>
      <c r="C5675" s="663" t="s">
        <v>112</v>
      </c>
      <c r="D5675" s="665" t="s">
        <v>21472</v>
      </c>
      <c r="E5675" s="663" t="s">
        <v>145</v>
      </c>
      <c r="F5675" s="401"/>
      <c r="G5675" s="401"/>
    </row>
    <row r="5676" spans="1:7" ht="15">
      <c r="A5676" s="664">
        <v>87765</v>
      </c>
      <c r="B5676" s="663" t="s">
        <v>2717</v>
      </c>
      <c r="C5676" s="663" t="s">
        <v>112</v>
      </c>
      <c r="D5676" s="665" t="s">
        <v>21473</v>
      </c>
      <c r="E5676" s="663" t="s">
        <v>145</v>
      </c>
      <c r="F5676" s="401"/>
      <c r="G5676" s="401"/>
    </row>
    <row r="5677" spans="1:7" ht="15">
      <c r="A5677" s="664">
        <v>87767</v>
      </c>
      <c r="B5677" s="663" t="s">
        <v>2718</v>
      </c>
      <c r="C5677" s="663" t="s">
        <v>112</v>
      </c>
      <c r="D5677" s="665" t="s">
        <v>21474</v>
      </c>
      <c r="E5677" s="663" t="s">
        <v>145</v>
      </c>
      <c r="F5677" s="401"/>
      <c r="G5677" s="401"/>
    </row>
    <row r="5678" spans="1:7" ht="15">
      <c r="A5678" s="664">
        <v>87768</v>
      </c>
      <c r="B5678" s="663" t="s">
        <v>2719</v>
      </c>
      <c r="C5678" s="663" t="s">
        <v>112</v>
      </c>
      <c r="D5678" s="665" t="s">
        <v>21475</v>
      </c>
      <c r="E5678" s="663" t="s">
        <v>145</v>
      </c>
      <c r="F5678" s="401"/>
      <c r="G5678" s="401"/>
    </row>
    <row r="5679" spans="1:7" ht="15">
      <c r="A5679" s="664">
        <v>87769</v>
      </c>
      <c r="B5679" s="663" t="s">
        <v>2720</v>
      </c>
      <c r="C5679" s="663" t="s">
        <v>112</v>
      </c>
      <c r="D5679" s="665" t="s">
        <v>16822</v>
      </c>
      <c r="E5679" s="663" t="s">
        <v>145</v>
      </c>
      <c r="F5679" s="401"/>
      <c r="G5679" s="401"/>
    </row>
    <row r="5680" spans="1:7" ht="15">
      <c r="A5680" s="664">
        <v>88470</v>
      </c>
      <c r="B5680" s="663" t="s">
        <v>2721</v>
      </c>
      <c r="C5680" s="663" t="s">
        <v>112</v>
      </c>
      <c r="D5680" s="665" t="s">
        <v>20447</v>
      </c>
      <c r="E5680" s="663" t="s">
        <v>145</v>
      </c>
      <c r="F5680" s="401"/>
      <c r="G5680" s="401"/>
    </row>
    <row r="5681" spans="1:7" ht="15">
      <c r="A5681" s="664">
        <v>88471</v>
      </c>
      <c r="B5681" s="663" t="s">
        <v>2722</v>
      </c>
      <c r="C5681" s="663" t="s">
        <v>112</v>
      </c>
      <c r="D5681" s="665" t="s">
        <v>21476</v>
      </c>
      <c r="E5681" s="663" t="s">
        <v>145</v>
      </c>
      <c r="F5681" s="401"/>
      <c r="G5681" s="401"/>
    </row>
    <row r="5682" spans="1:7" ht="15">
      <c r="A5682" s="664">
        <v>88472</v>
      </c>
      <c r="B5682" s="663" t="s">
        <v>2723</v>
      </c>
      <c r="C5682" s="663" t="s">
        <v>112</v>
      </c>
      <c r="D5682" s="665" t="s">
        <v>13002</v>
      </c>
      <c r="E5682" s="663" t="s">
        <v>145</v>
      </c>
      <c r="F5682" s="401"/>
      <c r="G5682" s="401"/>
    </row>
    <row r="5683" spans="1:7" ht="15">
      <c r="A5683" s="664">
        <v>88476</v>
      </c>
      <c r="B5683" s="663" t="s">
        <v>2724</v>
      </c>
      <c r="C5683" s="663" t="s">
        <v>112</v>
      </c>
      <c r="D5683" s="665" t="s">
        <v>15604</v>
      </c>
      <c r="E5683" s="663" t="s">
        <v>145</v>
      </c>
      <c r="F5683" s="401"/>
      <c r="G5683" s="401"/>
    </row>
    <row r="5684" spans="1:7" ht="15">
      <c r="A5684" s="664">
        <v>88477</v>
      </c>
      <c r="B5684" s="663" t="s">
        <v>2725</v>
      </c>
      <c r="C5684" s="663" t="s">
        <v>112</v>
      </c>
      <c r="D5684" s="665" t="s">
        <v>20020</v>
      </c>
      <c r="E5684" s="663" t="s">
        <v>145</v>
      </c>
      <c r="F5684" s="401"/>
      <c r="G5684" s="401"/>
    </row>
    <row r="5685" spans="1:7" ht="15">
      <c r="A5685" s="664">
        <v>88478</v>
      </c>
      <c r="B5685" s="663" t="s">
        <v>2726</v>
      </c>
      <c r="C5685" s="663" t="s">
        <v>112</v>
      </c>
      <c r="D5685" s="665" t="s">
        <v>21477</v>
      </c>
      <c r="E5685" s="663" t="s">
        <v>145</v>
      </c>
      <c r="F5685" s="401"/>
      <c r="G5685" s="401"/>
    </row>
    <row r="5686" spans="1:7" ht="15">
      <c r="A5686" s="664">
        <v>90900</v>
      </c>
      <c r="B5686" s="663" t="s">
        <v>2727</v>
      </c>
      <c r="C5686" s="663" t="s">
        <v>112</v>
      </c>
      <c r="D5686" s="665" t="s">
        <v>21434</v>
      </c>
      <c r="E5686" s="663" t="s">
        <v>145</v>
      </c>
      <c r="F5686" s="401"/>
      <c r="G5686" s="401"/>
    </row>
    <row r="5687" spans="1:7" ht="15">
      <c r="A5687" s="664">
        <v>90902</v>
      </c>
      <c r="B5687" s="663" t="s">
        <v>2728</v>
      </c>
      <c r="C5687" s="663" t="s">
        <v>112</v>
      </c>
      <c r="D5687" s="665" t="s">
        <v>19840</v>
      </c>
      <c r="E5687" s="663" t="s">
        <v>145</v>
      </c>
      <c r="F5687" s="401"/>
      <c r="G5687" s="401"/>
    </row>
    <row r="5688" spans="1:7" ht="15">
      <c r="A5688" s="664">
        <v>90903</v>
      </c>
      <c r="B5688" s="663" t="s">
        <v>2729</v>
      </c>
      <c r="C5688" s="663" t="s">
        <v>112</v>
      </c>
      <c r="D5688" s="665" t="s">
        <v>19548</v>
      </c>
      <c r="E5688" s="663" t="s">
        <v>145</v>
      </c>
      <c r="F5688" s="401"/>
      <c r="G5688" s="401"/>
    </row>
    <row r="5689" spans="1:7" ht="15">
      <c r="A5689" s="664">
        <v>90904</v>
      </c>
      <c r="B5689" s="663" t="s">
        <v>2730</v>
      </c>
      <c r="C5689" s="663" t="s">
        <v>112</v>
      </c>
      <c r="D5689" s="665" t="s">
        <v>18975</v>
      </c>
      <c r="E5689" s="663" t="s">
        <v>145</v>
      </c>
      <c r="F5689" s="401"/>
      <c r="G5689" s="401"/>
    </row>
    <row r="5690" spans="1:7" ht="15">
      <c r="A5690" s="664">
        <v>90910</v>
      </c>
      <c r="B5690" s="663" t="s">
        <v>2731</v>
      </c>
      <c r="C5690" s="663" t="s">
        <v>112</v>
      </c>
      <c r="D5690" s="665" t="s">
        <v>21478</v>
      </c>
      <c r="E5690" s="663" t="s">
        <v>145</v>
      </c>
      <c r="F5690" s="401"/>
      <c r="G5690" s="401"/>
    </row>
    <row r="5691" spans="1:7" ht="15">
      <c r="A5691" s="664">
        <v>90912</v>
      </c>
      <c r="B5691" s="663" t="s">
        <v>2732</v>
      </c>
      <c r="C5691" s="663" t="s">
        <v>112</v>
      </c>
      <c r="D5691" s="665" t="s">
        <v>15481</v>
      </c>
      <c r="E5691" s="663" t="s">
        <v>145</v>
      </c>
      <c r="F5691" s="401"/>
      <c r="G5691" s="401"/>
    </row>
    <row r="5692" spans="1:7" ht="15">
      <c r="A5692" s="664">
        <v>90913</v>
      </c>
      <c r="B5692" s="663" t="s">
        <v>2733</v>
      </c>
      <c r="C5692" s="663" t="s">
        <v>112</v>
      </c>
      <c r="D5692" s="665" t="s">
        <v>14582</v>
      </c>
      <c r="E5692" s="663" t="s">
        <v>145</v>
      </c>
      <c r="F5692" s="401"/>
      <c r="G5692" s="401"/>
    </row>
    <row r="5693" spans="1:7" ht="15">
      <c r="A5693" s="664">
        <v>90914</v>
      </c>
      <c r="B5693" s="663" t="s">
        <v>2734</v>
      </c>
      <c r="C5693" s="663" t="s">
        <v>112</v>
      </c>
      <c r="D5693" s="665" t="s">
        <v>21479</v>
      </c>
      <c r="E5693" s="663" t="s">
        <v>145</v>
      </c>
      <c r="F5693" s="401"/>
      <c r="G5693" s="401"/>
    </row>
    <row r="5694" spans="1:7" ht="15">
      <c r="A5694" s="664">
        <v>90920</v>
      </c>
      <c r="B5694" s="663" t="s">
        <v>2735</v>
      </c>
      <c r="C5694" s="663" t="s">
        <v>112</v>
      </c>
      <c r="D5694" s="665" t="s">
        <v>21480</v>
      </c>
      <c r="E5694" s="663" t="s">
        <v>145</v>
      </c>
      <c r="F5694" s="401"/>
      <c r="G5694" s="401"/>
    </row>
    <row r="5695" spans="1:7" ht="15">
      <c r="A5695" s="664">
        <v>90922</v>
      </c>
      <c r="B5695" s="663" t="s">
        <v>2736</v>
      </c>
      <c r="C5695" s="663" t="s">
        <v>112</v>
      </c>
      <c r="D5695" s="665" t="s">
        <v>21481</v>
      </c>
      <c r="E5695" s="663" t="s">
        <v>145</v>
      </c>
      <c r="F5695" s="401"/>
      <c r="G5695" s="401"/>
    </row>
    <row r="5696" spans="1:7" ht="15">
      <c r="A5696" s="664">
        <v>90923</v>
      </c>
      <c r="B5696" s="663" t="s">
        <v>2737</v>
      </c>
      <c r="C5696" s="663" t="s">
        <v>112</v>
      </c>
      <c r="D5696" s="665" t="s">
        <v>21482</v>
      </c>
      <c r="E5696" s="663" t="s">
        <v>145</v>
      </c>
      <c r="F5696" s="401"/>
      <c r="G5696" s="401"/>
    </row>
    <row r="5697" spans="1:7" ht="15">
      <c r="A5697" s="664">
        <v>90924</v>
      </c>
      <c r="B5697" s="663" t="s">
        <v>2738</v>
      </c>
      <c r="C5697" s="663" t="s">
        <v>112</v>
      </c>
      <c r="D5697" s="665" t="s">
        <v>21483</v>
      </c>
      <c r="E5697" s="663" t="s">
        <v>145</v>
      </c>
      <c r="F5697" s="401"/>
      <c r="G5697" s="401"/>
    </row>
    <row r="5698" spans="1:7" ht="15">
      <c r="A5698" s="664">
        <v>90930</v>
      </c>
      <c r="B5698" s="663" t="s">
        <v>2739</v>
      </c>
      <c r="C5698" s="663" t="s">
        <v>112</v>
      </c>
      <c r="D5698" s="665" t="s">
        <v>21484</v>
      </c>
      <c r="E5698" s="663" t="s">
        <v>145</v>
      </c>
      <c r="F5698" s="401"/>
      <c r="G5698" s="401"/>
    </row>
    <row r="5699" spans="1:7" ht="15">
      <c r="A5699" s="664">
        <v>90932</v>
      </c>
      <c r="B5699" s="663" t="s">
        <v>2740</v>
      </c>
      <c r="C5699" s="663" t="s">
        <v>112</v>
      </c>
      <c r="D5699" s="665" t="s">
        <v>21485</v>
      </c>
      <c r="E5699" s="663" t="s">
        <v>145</v>
      </c>
      <c r="F5699" s="401"/>
      <c r="G5699" s="401"/>
    </row>
    <row r="5700" spans="1:7" ht="15">
      <c r="A5700" s="664">
        <v>90933</v>
      </c>
      <c r="B5700" s="663" t="s">
        <v>2741</v>
      </c>
      <c r="C5700" s="663" t="s">
        <v>112</v>
      </c>
      <c r="D5700" s="665" t="s">
        <v>21486</v>
      </c>
      <c r="E5700" s="663" t="s">
        <v>145</v>
      </c>
      <c r="F5700" s="401"/>
      <c r="G5700" s="401"/>
    </row>
    <row r="5701" spans="1:7" ht="15">
      <c r="A5701" s="664">
        <v>90934</v>
      </c>
      <c r="B5701" s="663" t="s">
        <v>2742</v>
      </c>
      <c r="C5701" s="663" t="s">
        <v>112</v>
      </c>
      <c r="D5701" s="665" t="s">
        <v>18038</v>
      </c>
      <c r="E5701" s="663" t="s">
        <v>145</v>
      </c>
      <c r="F5701" s="401"/>
      <c r="G5701" s="401"/>
    </row>
    <row r="5702" spans="1:7" ht="15">
      <c r="A5702" s="664">
        <v>90940</v>
      </c>
      <c r="B5702" s="663" t="s">
        <v>2743</v>
      </c>
      <c r="C5702" s="663" t="s">
        <v>112</v>
      </c>
      <c r="D5702" s="665" t="s">
        <v>13068</v>
      </c>
      <c r="E5702" s="663" t="s">
        <v>145</v>
      </c>
      <c r="F5702" s="401"/>
      <c r="G5702" s="401"/>
    </row>
    <row r="5703" spans="1:7" ht="15">
      <c r="A5703" s="664">
        <v>90942</v>
      </c>
      <c r="B5703" s="663" t="s">
        <v>2744</v>
      </c>
      <c r="C5703" s="663" t="s">
        <v>112</v>
      </c>
      <c r="D5703" s="665" t="s">
        <v>19963</v>
      </c>
      <c r="E5703" s="663" t="s">
        <v>145</v>
      </c>
      <c r="F5703" s="401"/>
      <c r="G5703" s="401"/>
    </row>
    <row r="5704" spans="1:7" ht="15">
      <c r="A5704" s="664">
        <v>90943</v>
      </c>
      <c r="B5704" s="663" t="s">
        <v>2745</v>
      </c>
      <c r="C5704" s="663" t="s">
        <v>112</v>
      </c>
      <c r="D5704" s="665" t="s">
        <v>21487</v>
      </c>
      <c r="E5704" s="663" t="s">
        <v>145</v>
      </c>
      <c r="F5704" s="401"/>
      <c r="G5704" s="401"/>
    </row>
    <row r="5705" spans="1:7" ht="15">
      <c r="A5705" s="664">
        <v>90944</v>
      </c>
      <c r="B5705" s="663" t="s">
        <v>2746</v>
      </c>
      <c r="C5705" s="663" t="s">
        <v>112</v>
      </c>
      <c r="D5705" s="665" t="s">
        <v>19593</v>
      </c>
      <c r="E5705" s="663" t="s">
        <v>145</v>
      </c>
      <c r="F5705" s="401"/>
      <c r="G5705" s="401"/>
    </row>
    <row r="5706" spans="1:7" ht="15">
      <c r="A5706" s="664">
        <v>90950</v>
      </c>
      <c r="B5706" s="663" t="s">
        <v>2747</v>
      </c>
      <c r="C5706" s="663" t="s">
        <v>112</v>
      </c>
      <c r="D5706" s="665" t="s">
        <v>21488</v>
      </c>
      <c r="E5706" s="663" t="s">
        <v>145</v>
      </c>
      <c r="F5706" s="401"/>
      <c r="G5706" s="401"/>
    </row>
    <row r="5707" spans="1:7" ht="15">
      <c r="A5707" s="664">
        <v>90952</v>
      </c>
      <c r="B5707" s="663" t="s">
        <v>2748</v>
      </c>
      <c r="C5707" s="663" t="s">
        <v>112</v>
      </c>
      <c r="D5707" s="665" t="s">
        <v>21489</v>
      </c>
      <c r="E5707" s="663" t="s">
        <v>145</v>
      </c>
      <c r="F5707" s="401"/>
      <c r="G5707" s="401"/>
    </row>
    <row r="5708" spans="1:7" ht="15">
      <c r="A5708" s="664">
        <v>90953</v>
      </c>
      <c r="B5708" s="663" t="s">
        <v>2749</v>
      </c>
      <c r="C5708" s="663" t="s">
        <v>112</v>
      </c>
      <c r="D5708" s="665" t="s">
        <v>21490</v>
      </c>
      <c r="E5708" s="663" t="s">
        <v>145</v>
      </c>
      <c r="F5708" s="401"/>
      <c r="G5708" s="401"/>
    </row>
    <row r="5709" spans="1:7" ht="15">
      <c r="A5709" s="664">
        <v>90954</v>
      </c>
      <c r="B5709" s="663" t="s">
        <v>2750</v>
      </c>
      <c r="C5709" s="663" t="s">
        <v>112</v>
      </c>
      <c r="D5709" s="665" t="s">
        <v>21491</v>
      </c>
      <c r="E5709" s="663" t="s">
        <v>145</v>
      </c>
      <c r="F5709" s="401"/>
      <c r="G5709" s="401"/>
    </row>
    <row r="5710" spans="1:7" ht="15">
      <c r="A5710" s="664">
        <v>94438</v>
      </c>
      <c r="B5710" s="663" t="s">
        <v>2751</v>
      </c>
      <c r="C5710" s="663" t="s">
        <v>112</v>
      </c>
      <c r="D5710" s="665" t="s">
        <v>18973</v>
      </c>
      <c r="E5710" s="663" t="s">
        <v>145</v>
      </c>
      <c r="F5710" s="401"/>
      <c r="G5710" s="401"/>
    </row>
    <row r="5711" spans="1:7" ht="15">
      <c r="A5711" s="664">
        <v>94439</v>
      </c>
      <c r="B5711" s="663" t="s">
        <v>2752</v>
      </c>
      <c r="C5711" s="663" t="s">
        <v>112</v>
      </c>
      <c r="D5711" s="665" t="s">
        <v>21492</v>
      </c>
      <c r="E5711" s="663" t="s">
        <v>145</v>
      </c>
      <c r="F5711" s="401"/>
      <c r="G5711" s="401"/>
    </row>
    <row r="5712" spans="1:7" ht="15">
      <c r="A5712" s="664">
        <v>94779</v>
      </c>
      <c r="B5712" s="663" t="s">
        <v>2753</v>
      </c>
      <c r="C5712" s="663" t="s">
        <v>112</v>
      </c>
      <c r="D5712" s="665" t="s">
        <v>18086</v>
      </c>
      <c r="E5712" s="663" t="s">
        <v>145</v>
      </c>
      <c r="F5712" s="401"/>
      <c r="G5712" s="401"/>
    </row>
    <row r="5713" spans="1:7" ht="15">
      <c r="A5713" s="664">
        <v>94782</v>
      </c>
      <c r="B5713" s="663" t="s">
        <v>2754</v>
      </c>
      <c r="C5713" s="663" t="s">
        <v>112</v>
      </c>
      <c r="D5713" s="665" t="s">
        <v>21493</v>
      </c>
      <c r="E5713" s="663" t="s">
        <v>145</v>
      </c>
      <c r="F5713" s="401"/>
      <c r="G5713" s="401"/>
    </row>
    <row r="5714" spans="1:7" ht="15">
      <c r="A5714" s="664">
        <v>101742</v>
      </c>
      <c r="B5714" s="663" t="s">
        <v>11889</v>
      </c>
      <c r="C5714" s="663" t="s">
        <v>5</v>
      </c>
      <c r="D5714" s="665" t="s">
        <v>15106</v>
      </c>
      <c r="E5714" s="663" t="s">
        <v>145</v>
      </c>
      <c r="F5714" s="401"/>
      <c r="G5714" s="401"/>
    </row>
    <row r="5715" spans="1:7" ht="15">
      <c r="A5715" s="664">
        <v>87871</v>
      </c>
      <c r="B5715" s="663" t="s">
        <v>2755</v>
      </c>
      <c r="C5715" s="663" t="s">
        <v>112</v>
      </c>
      <c r="D5715" s="665" t="s">
        <v>8922</v>
      </c>
      <c r="E5715" s="663" t="s">
        <v>145</v>
      </c>
      <c r="F5715" s="401"/>
      <c r="G5715" s="401"/>
    </row>
    <row r="5716" spans="1:7" ht="15">
      <c r="A5716" s="664">
        <v>87872</v>
      </c>
      <c r="B5716" s="663" t="s">
        <v>2756</v>
      </c>
      <c r="C5716" s="663" t="s">
        <v>112</v>
      </c>
      <c r="D5716" s="665" t="s">
        <v>21494</v>
      </c>
      <c r="E5716" s="663" t="s">
        <v>145</v>
      </c>
      <c r="F5716" s="401"/>
      <c r="G5716" s="401"/>
    </row>
    <row r="5717" spans="1:7" ht="15">
      <c r="A5717" s="664">
        <v>87873</v>
      </c>
      <c r="B5717" s="663" t="s">
        <v>2757</v>
      </c>
      <c r="C5717" s="663" t="s">
        <v>112</v>
      </c>
      <c r="D5717" s="665" t="s">
        <v>5754</v>
      </c>
      <c r="E5717" s="663" t="s">
        <v>145</v>
      </c>
      <c r="F5717" s="401"/>
      <c r="G5717" s="401"/>
    </row>
    <row r="5718" spans="1:7" ht="15">
      <c r="A5718" s="664">
        <v>87874</v>
      </c>
      <c r="B5718" s="663" t="s">
        <v>2758</v>
      </c>
      <c r="C5718" s="663" t="s">
        <v>112</v>
      </c>
      <c r="D5718" s="665" t="s">
        <v>6472</v>
      </c>
      <c r="E5718" s="663" t="s">
        <v>145</v>
      </c>
      <c r="F5718" s="401"/>
      <c r="G5718" s="401"/>
    </row>
    <row r="5719" spans="1:7" ht="15">
      <c r="A5719" s="664">
        <v>87876</v>
      </c>
      <c r="B5719" s="663" t="s">
        <v>2759</v>
      </c>
      <c r="C5719" s="663" t="s">
        <v>112</v>
      </c>
      <c r="D5719" s="665" t="s">
        <v>14785</v>
      </c>
      <c r="E5719" s="663" t="s">
        <v>145</v>
      </c>
      <c r="F5719" s="401"/>
      <c r="G5719" s="401"/>
    </row>
    <row r="5720" spans="1:7" ht="15">
      <c r="A5720" s="664">
        <v>87877</v>
      </c>
      <c r="B5720" s="663" t="s">
        <v>2760</v>
      </c>
      <c r="C5720" s="663" t="s">
        <v>112</v>
      </c>
      <c r="D5720" s="665" t="s">
        <v>21495</v>
      </c>
      <c r="E5720" s="663" t="s">
        <v>145</v>
      </c>
      <c r="F5720" s="401"/>
      <c r="G5720" s="401"/>
    </row>
    <row r="5721" spans="1:7" ht="15">
      <c r="A5721" s="664">
        <v>87878</v>
      </c>
      <c r="B5721" s="663" t="s">
        <v>2761</v>
      </c>
      <c r="C5721" s="663" t="s">
        <v>112</v>
      </c>
      <c r="D5721" s="665" t="s">
        <v>13922</v>
      </c>
      <c r="E5721" s="663" t="s">
        <v>145</v>
      </c>
      <c r="F5721" s="401"/>
      <c r="G5721" s="401"/>
    </row>
    <row r="5722" spans="1:7" ht="15">
      <c r="A5722" s="664">
        <v>87879</v>
      </c>
      <c r="B5722" s="663" t="s">
        <v>2762</v>
      </c>
      <c r="C5722" s="663" t="s">
        <v>112</v>
      </c>
      <c r="D5722" s="665" t="s">
        <v>12701</v>
      </c>
      <c r="E5722" s="663" t="s">
        <v>145</v>
      </c>
      <c r="F5722" s="401"/>
      <c r="G5722" s="401"/>
    </row>
    <row r="5723" spans="1:7" ht="15">
      <c r="A5723" s="664">
        <v>87881</v>
      </c>
      <c r="B5723" s="663" t="s">
        <v>2763</v>
      </c>
      <c r="C5723" s="663" t="s">
        <v>112</v>
      </c>
      <c r="D5723" s="665" t="s">
        <v>3755</v>
      </c>
      <c r="E5723" s="663" t="s">
        <v>145</v>
      </c>
      <c r="F5723" s="401"/>
      <c r="G5723" s="401"/>
    </row>
    <row r="5724" spans="1:7" ht="15">
      <c r="A5724" s="664">
        <v>87882</v>
      </c>
      <c r="B5724" s="663" t="s">
        <v>2764</v>
      </c>
      <c r="C5724" s="663" t="s">
        <v>112</v>
      </c>
      <c r="D5724" s="665" t="s">
        <v>12824</v>
      </c>
      <c r="E5724" s="663" t="s">
        <v>145</v>
      </c>
      <c r="F5724" s="401"/>
      <c r="G5724" s="401"/>
    </row>
    <row r="5725" spans="1:7" ht="15">
      <c r="A5725" s="664">
        <v>87884</v>
      </c>
      <c r="B5725" s="663" t="s">
        <v>2765</v>
      </c>
      <c r="C5725" s="663" t="s">
        <v>112</v>
      </c>
      <c r="D5725" s="665" t="s">
        <v>3767</v>
      </c>
      <c r="E5725" s="663" t="s">
        <v>145</v>
      </c>
      <c r="F5725" s="401"/>
      <c r="G5725" s="401"/>
    </row>
    <row r="5726" spans="1:7" ht="15">
      <c r="A5726" s="664">
        <v>87885</v>
      </c>
      <c r="B5726" s="663" t="s">
        <v>2766</v>
      </c>
      <c r="C5726" s="663" t="s">
        <v>112</v>
      </c>
      <c r="D5726" s="665" t="s">
        <v>4381</v>
      </c>
      <c r="E5726" s="663" t="s">
        <v>145</v>
      </c>
      <c r="F5726" s="401"/>
      <c r="G5726" s="401"/>
    </row>
    <row r="5727" spans="1:7" ht="15">
      <c r="A5727" s="664">
        <v>87886</v>
      </c>
      <c r="B5727" s="663" t="s">
        <v>2767</v>
      </c>
      <c r="C5727" s="663" t="s">
        <v>112</v>
      </c>
      <c r="D5727" s="665" t="s">
        <v>14046</v>
      </c>
      <c r="E5727" s="663" t="s">
        <v>145</v>
      </c>
      <c r="F5727" s="401"/>
      <c r="G5727" s="401"/>
    </row>
    <row r="5728" spans="1:7" ht="15">
      <c r="A5728" s="664">
        <v>87887</v>
      </c>
      <c r="B5728" s="663" t="s">
        <v>2768</v>
      </c>
      <c r="C5728" s="663" t="s">
        <v>112</v>
      </c>
      <c r="D5728" s="665" t="s">
        <v>5843</v>
      </c>
      <c r="E5728" s="663" t="s">
        <v>145</v>
      </c>
      <c r="F5728" s="401"/>
      <c r="G5728" s="401"/>
    </row>
    <row r="5729" spans="1:7" ht="15">
      <c r="A5729" s="664">
        <v>87888</v>
      </c>
      <c r="B5729" s="663" t="s">
        <v>2769</v>
      </c>
      <c r="C5729" s="663" t="s">
        <v>112</v>
      </c>
      <c r="D5729" s="665" t="s">
        <v>21496</v>
      </c>
      <c r="E5729" s="663" t="s">
        <v>145</v>
      </c>
      <c r="F5729" s="401"/>
      <c r="G5729" s="401"/>
    </row>
    <row r="5730" spans="1:7" ht="15">
      <c r="A5730" s="664">
        <v>87889</v>
      </c>
      <c r="B5730" s="663" t="s">
        <v>2770</v>
      </c>
      <c r="C5730" s="663" t="s">
        <v>112</v>
      </c>
      <c r="D5730" s="665" t="s">
        <v>9097</v>
      </c>
      <c r="E5730" s="663" t="s">
        <v>145</v>
      </c>
      <c r="F5730" s="401"/>
      <c r="G5730" s="401"/>
    </row>
    <row r="5731" spans="1:7" ht="15">
      <c r="A5731" s="664">
        <v>87891</v>
      </c>
      <c r="B5731" s="663" t="s">
        <v>2771</v>
      </c>
      <c r="C5731" s="663" t="s">
        <v>112</v>
      </c>
      <c r="D5731" s="665" t="s">
        <v>4217</v>
      </c>
      <c r="E5731" s="663" t="s">
        <v>145</v>
      </c>
      <c r="F5731" s="401"/>
      <c r="G5731" s="401"/>
    </row>
    <row r="5732" spans="1:7" ht="15">
      <c r="A5732" s="664">
        <v>87892</v>
      </c>
      <c r="B5732" s="663" t="s">
        <v>2772</v>
      </c>
      <c r="C5732" s="663" t="s">
        <v>112</v>
      </c>
      <c r="D5732" s="665" t="s">
        <v>21497</v>
      </c>
      <c r="E5732" s="663" t="s">
        <v>145</v>
      </c>
      <c r="F5732" s="401"/>
      <c r="G5732" s="401"/>
    </row>
    <row r="5733" spans="1:7" ht="15">
      <c r="A5733" s="664">
        <v>87893</v>
      </c>
      <c r="B5733" s="663" t="s">
        <v>2773</v>
      </c>
      <c r="C5733" s="663" t="s">
        <v>112</v>
      </c>
      <c r="D5733" s="665" t="s">
        <v>21498</v>
      </c>
      <c r="E5733" s="663" t="s">
        <v>145</v>
      </c>
      <c r="F5733" s="401"/>
      <c r="G5733" s="401"/>
    </row>
    <row r="5734" spans="1:7" ht="15">
      <c r="A5734" s="664">
        <v>87894</v>
      </c>
      <c r="B5734" s="663" t="s">
        <v>2774</v>
      </c>
      <c r="C5734" s="663" t="s">
        <v>112</v>
      </c>
      <c r="D5734" s="665" t="s">
        <v>3767</v>
      </c>
      <c r="E5734" s="663" t="s">
        <v>145</v>
      </c>
      <c r="F5734" s="401"/>
      <c r="G5734" s="401"/>
    </row>
    <row r="5735" spans="1:7" ht="15">
      <c r="A5735" s="664">
        <v>87896</v>
      </c>
      <c r="B5735" s="663" t="s">
        <v>2775</v>
      </c>
      <c r="C5735" s="663" t="s">
        <v>112</v>
      </c>
      <c r="D5735" s="665" t="s">
        <v>3753</v>
      </c>
      <c r="E5735" s="663" t="s">
        <v>145</v>
      </c>
      <c r="F5735" s="401"/>
      <c r="G5735" s="401"/>
    </row>
    <row r="5736" spans="1:7" ht="15">
      <c r="A5736" s="664">
        <v>87897</v>
      </c>
      <c r="B5736" s="663" t="s">
        <v>2776</v>
      </c>
      <c r="C5736" s="663" t="s">
        <v>112</v>
      </c>
      <c r="D5736" s="665" t="s">
        <v>13402</v>
      </c>
      <c r="E5736" s="663" t="s">
        <v>145</v>
      </c>
      <c r="F5736" s="401"/>
      <c r="G5736" s="401"/>
    </row>
    <row r="5737" spans="1:7" ht="15">
      <c r="A5737" s="664">
        <v>87899</v>
      </c>
      <c r="B5737" s="663" t="s">
        <v>2777</v>
      </c>
      <c r="C5737" s="663" t="s">
        <v>112</v>
      </c>
      <c r="D5737" s="665" t="s">
        <v>14775</v>
      </c>
      <c r="E5737" s="663" t="s">
        <v>145</v>
      </c>
      <c r="F5737" s="401"/>
      <c r="G5737" s="401"/>
    </row>
    <row r="5738" spans="1:7" ht="15">
      <c r="A5738" s="664">
        <v>87900</v>
      </c>
      <c r="B5738" s="663" t="s">
        <v>2778</v>
      </c>
      <c r="C5738" s="663" t="s">
        <v>112</v>
      </c>
      <c r="D5738" s="665" t="s">
        <v>21499</v>
      </c>
      <c r="E5738" s="663" t="s">
        <v>145</v>
      </c>
      <c r="F5738" s="401"/>
      <c r="G5738" s="401"/>
    </row>
    <row r="5739" spans="1:7" ht="15">
      <c r="A5739" s="664">
        <v>87902</v>
      </c>
      <c r="B5739" s="663" t="s">
        <v>2779</v>
      </c>
      <c r="C5739" s="663" t="s">
        <v>112</v>
      </c>
      <c r="D5739" s="665" t="s">
        <v>19916</v>
      </c>
      <c r="E5739" s="663" t="s">
        <v>145</v>
      </c>
      <c r="F5739" s="401"/>
      <c r="G5739" s="401"/>
    </row>
    <row r="5740" spans="1:7" ht="15">
      <c r="A5740" s="664">
        <v>87903</v>
      </c>
      <c r="B5740" s="663" t="s">
        <v>2780</v>
      </c>
      <c r="C5740" s="663" t="s">
        <v>112</v>
      </c>
      <c r="D5740" s="665" t="s">
        <v>6199</v>
      </c>
      <c r="E5740" s="663" t="s">
        <v>145</v>
      </c>
      <c r="F5740" s="401"/>
      <c r="G5740" s="401"/>
    </row>
    <row r="5741" spans="1:7" ht="15">
      <c r="A5741" s="664">
        <v>87904</v>
      </c>
      <c r="B5741" s="663" t="s">
        <v>2781</v>
      </c>
      <c r="C5741" s="663" t="s">
        <v>112</v>
      </c>
      <c r="D5741" s="665" t="s">
        <v>14767</v>
      </c>
      <c r="E5741" s="663" t="s">
        <v>145</v>
      </c>
      <c r="F5741" s="401"/>
      <c r="G5741" s="401"/>
    </row>
    <row r="5742" spans="1:7" ht="15">
      <c r="A5742" s="664">
        <v>87905</v>
      </c>
      <c r="B5742" s="663" t="s">
        <v>2782</v>
      </c>
      <c r="C5742" s="663" t="s">
        <v>112</v>
      </c>
      <c r="D5742" s="665" t="s">
        <v>15659</v>
      </c>
      <c r="E5742" s="663" t="s">
        <v>145</v>
      </c>
      <c r="F5742" s="401"/>
      <c r="G5742" s="401"/>
    </row>
    <row r="5743" spans="1:7" ht="15">
      <c r="A5743" s="664">
        <v>87907</v>
      </c>
      <c r="B5743" s="663" t="s">
        <v>2783</v>
      </c>
      <c r="C5743" s="663" t="s">
        <v>112</v>
      </c>
      <c r="D5743" s="665" t="s">
        <v>4302</v>
      </c>
      <c r="E5743" s="663" t="s">
        <v>145</v>
      </c>
      <c r="F5743" s="401"/>
      <c r="G5743" s="401"/>
    </row>
    <row r="5744" spans="1:7" ht="15">
      <c r="A5744" s="664">
        <v>87908</v>
      </c>
      <c r="B5744" s="663" t="s">
        <v>2784</v>
      </c>
      <c r="C5744" s="663" t="s">
        <v>112</v>
      </c>
      <c r="D5744" s="665" t="s">
        <v>4922</v>
      </c>
      <c r="E5744" s="663" t="s">
        <v>145</v>
      </c>
      <c r="F5744" s="401"/>
      <c r="G5744" s="401"/>
    </row>
    <row r="5745" spans="1:7" ht="15">
      <c r="A5745" s="664">
        <v>87910</v>
      </c>
      <c r="B5745" s="663" t="s">
        <v>2785</v>
      </c>
      <c r="C5745" s="663" t="s">
        <v>112</v>
      </c>
      <c r="D5745" s="665" t="s">
        <v>21500</v>
      </c>
      <c r="E5745" s="663" t="s">
        <v>145</v>
      </c>
      <c r="F5745" s="401"/>
      <c r="G5745" s="401"/>
    </row>
    <row r="5746" spans="1:7" ht="15">
      <c r="A5746" s="664">
        <v>87911</v>
      </c>
      <c r="B5746" s="663" t="s">
        <v>2786</v>
      </c>
      <c r="C5746" s="663" t="s">
        <v>112</v>
      </c>
      <c r="D5746" s="665" t="s">
        <v>3988</v>
      </c>
      <c r="E5746" s="663" t="s">
        <v>145</v>
      </c>
      <c r="F5746" s="401"/>
      <c r="G5746" s="401"/>
    </row>
    <row r="5747" spans="1:7" ht="15">
      <c r="A5747" s="664">
        <v>87411</v>
      </c>
      <c r="B5747" s="663" t="s">
        <v>2787</v>
      </c>
      <c r="C5747" s="663" t="s">
        <v>112</v>
      </c>
      <c r="D5747" s="665" t="s">
        <v>5989</v>
      </c>
      <c r="E5747" s="663" t="s">
        <v>145</v>
      </c>
      <c r="F5747" s="401"/>
      <c r="G5747" s="401"/>
    </row>
    <row r="5748" spans="1:7" ht="15">
      <c r="A5748" s="664">
        <v>87412</v>
      </c>
      <c r="B5748" s="663" t="s">
        <v>2788</v>
      </c>
      <c r="C5748" s="663" t="s">
        <v>112</v>
      </c>
      <c r="D5748" s="665" t="s">
        <v>14189</v>
      </c>
      <c r="E5748" s="663" t="s">
        <v>145</v>
      </c>
      <c r="F5748" s="401"/>
      <c r="G5748" s="401"/>
    </row>
    <row r="5749" spans="1:7" ht="15">
      <c r="A5749" s="664">
        <v>87413</v>
      </c>
      <c r="B5749" s="663" t="s">
        <v>2789</v>
      </c>
      <c r="C5749" s="663" t="s">
        <v>112</v>
      </c>
      <c r="D5749" s="665" t="s">
        <v>15054</v>
      </c>
      <c r="E5749" s="663" t="s">
        <v>145</v>
      </c>
      <c r="F5749" s="401"/>
      <c r="G5749" s="401"/>
    </row>
    <row r="5750" spans="1:7" ht="15">
      <c r="A5750" s="664">
        <v>87414</v>
      </c>
      <c r="B5750" s="663" t="s">
        <v>2790</v>
      </c>
      <c r="C5750" s="663" t="s">
        <v>112</v>
      </c>
      <c r="D5750" s="665" t="s">
        <v>13416</v>
      </c>
      <c r="E5750" s="663" t="s">
        <v>145</v>
      </c>
      <c r="F5750" s="401"/>
      <c r="G5750" s="401"/>
    </row>
    <row r="5751" spans="1:7" ht="15">
      <c r="A5751" s="664">
        <v>87415</v>
      </c>
      <c r="B5751" s="663" t="s">
        <v>2791</v>
      </c>
      <c r="C5751" s="663" t="s">
        <v>112</v>
      </c>
      <c r="D5751" s="665" t="s">
        <v>15129</v>
      </c>
      <c r="E5751" s="663" t="s">
        <v>145</v>
      </c>
      <c r="F5751" s="401"/>
      <c r="G5751" s="401"/>
    </row>
    <row r="5752" spans="1:7" ht="15">
      <c r="A5752" s="664">
        <v>87416</v>
      </c>
      <c r="B5752" s="663" t="s">
        <v>2792</v>
      </c>
      <c r="C5752" s="663" t="s">
        <v>112</v>
      </c>
      <c r="D5752" s="665" t="s">
        <v>21501</v>
      </c>
      <c r="E5752" s="663" t="s">
        <v>145</v>
      </c>
      <c r="F5752" s="401"/>
      <c r="G5752" s="401"/>
    </row>
    <row r="5753" spans="1:7" ht="15">
      <c r="A5753" s="664">
        <v>87417</v>
      </c>
      <c r="B5753" s="663" t="s">
        <v>2793</v>
      </c>
      <c r="C5753" s="663" t="s">
        <v>112</v>
      </c>
      <c r="D5753" s="665" t="s">
        <v>13060</v>
      </c>
      <c r="E5753" s="663" t="s">
        <v>145</v>
      </c>
      <c r="F5753" s="401"/>
      <c r="G5753" s="401"/>
    </row>
    <row r="5754" spans="1:7" ht="15">
      <c r="A5754" s="664">
        <v>87418</v>
      </c>
      <c r="B5754" s="663" t="s">
        <v>2794</v>
      </c>
      <c r="C5754" s="663" t="s">
        <v>112</v>
      </c>
      <c r="D5754" s="665" t="s">
        <v>19727</v>
      </c>
      <c r="E5754" s="663" t="s">
        <v>145</v>
      </c>
      <c r="F5754" s="401"/>
      <c r="G5754" s="401"/>
    </row>
    <row r="5755" spans="1:7" ht="15">
      <c r="A5755" s="664">
        <v>87419</v>
      </c>
      <c r="B5755" s="663" t="s">
        <v>2795</v>
      </c>
      <c r="C5755" s="663" t="s">
        <v>112</v>
      </c>
      <c r="D5755" s="665" t="s">
        <v>21502</v>
      </c>
      <c r="E5755" s="663" t="s">
        <v>145</v>
      </c>
      <c r="F5755" s="401"/>
      <c r="G5755" s="401"/>
    </row>
    <row r="5756" spans="1:7" ht="15">
      <c r="A5756" s="664">
        <v>87420</v>
      </c>
      <c r="B5756" s="663" t="s">
        <v>2796</v>
      </c>
      <c r="C5756" s="663" t="s">
        <v>112</v>
      </c>
      <c r="D5756" s="665" t="s">
        <v>18371</v>
      </c>
      <c r="E5756" s="663" t="s">
        <v>145</v>
      </c>
      <c r="F5756" s="401"/>
      <c r="G5756" s="401"/>
    </row>
    <row r="5757" spans="1:7" ht="15">
      <c r="A5757" s="664">
        <v>87421</v>
      </c>
      <c r="B5757" s="663" t="s">
        <v>2797</v>
      </c>
      <c r="C5757" s="663" t="s">
        <v>112</v>
      </c>
      <c r="D5757" s="665" t="s">
        <v>16539</v>
      </c>
      <c r="E5757" s="663" t="s">
        <v>145</v>
      </c>
      <c r="F5757" s="401"/>
      <c r="G5757" s="401"/>
    </row>
    <row r="5758" spans="1:7" ht="15">
      <c r="A5758" s="664">
        <v>87422</v>
      </c>
      <c r="B5758" s="663" t="s">
        <v>2798</v>
      </c>
      <c r="C5758" s="663" t="s">
        <v>112</v>
      </c>
      <c r="D5758" s="665" t="s">
        <v>15832</v>
      </c>
      <c r="E5758" s="663" t="s">
        <v>145</v>
      </c>
      <c r="F5758" s="401"/>
      <c r="G5758" s="401"/>
    </row>
    <row r="5759" spans="1:7" ht="15">
      <c r="A5759" s="664">
        <v>87423</v>
      </c>
      <c r="B5759" s="663" t="s">
        <v>2799</v>
      </c>
      <c r="C5759" s="663" t="s">
        <v>112</v>
      </c>
      <c r="D5759" s="665" t="s">
        <v>15085</v>
      </c>
      <c r="E5759" s="663" t="s">
        <v>145</v>
      </c>
      <c r="F5759" s="401"/>
      <c r="G5759" s="401"/>
    </row>
    <row r="5760" spans="1:7" ht="15">
      <c r="A5760" s="664">
        <v>87424</v>
      </c>
      <c r="B5760" s="663" t="s">
        <v>2800</v>
      </c>
      <c r="C5760" s="663" t="s">
        <v>112</v>
      </c>
      <c r="D5760" s="665" t="s">
        <v>21501</v>
      </c>
      <c r="E5760" s="663" t="s">
        <v>145</v>
      </c>
      <c r="F5760" s="401"/>
      <c r="G5760" s="401"/>
    </row>
    <row r="5761" spans="1:7" ht="15">
      <c r="A5761" s="664">
        <v>87425</v>
      </c>
      <c r="B5761" s="663" t="s">
        <v>2801</v>
      </c>
      <c r="C5761" s="663" t="s">
        <v>112</v>
      </c>
      <c r="D5761" s="665" t="s">
        <v>19997</v>
      </c>
      <c r="E5761" s="663" t="s">
        <v>145</v>
      </c>
      <c r="F5761" s="401"/>
      <c r="G5761" s="401"/>
    </row>
    <row r="5762" spans="1:7" ht="15">
      <c r="A5762" s="664">
        <v>87426</v>
      </c>
      <c r="B5762" s="663" t="s">
        <v>2802</v>
      </c>
      <c r="C5762" s="663" t="s">
        <v>112</v>
      </c>
      <c r="D5762" s="665" t="s">
        <v>14986</v>
      </c>
      <c r="E5762" s="663" t="s">
        <v>145</v>
      </c>
      <c r="F5762" s="401"/>
      <c r="G5762" s="401"/>
    </row>
    <row r="5763" spans="1:7" ht="15">
      <c r="A5763" s="664">
        <v>87427</v>
      </c>
      <c r="B5763" s="663" t="s">
        <v>2803</v>
      </c>
      <c r="C5763" s="663" t="s">
        <v>112</v>
      </c>
      <c r="D5763" s="665" t="s">
        <v>17886</v>
      </c>
      <c r="E5763" s="663" t="s">
        <v>145</v>
      </c>
      <c r="F5763" s="401"/>
      <c r="G5763" s="401"/>
    </row>
    <row r="5764" spans="1:7" ht="15">
      <c r="A5764" s="664">
        <v>87428</v>
      </c>
      <c r="B5764" s="663" t="s">
        <v>2804</v>
      </c>
      <c r="C5764" s="663" t="s">
        <v>112</v>
      </c>
      <c r="D5764" s="665" t="s">
        <v>14217</v>
      </c>
      <c r="E5764" s="663" t="s">
        <v>145</v>
      </c>
      <c r="F5764" s="401"/>
      <c r="G5764" s="401"/>
    </row>
    <row r="5765" spans="1:7" ht="15">
      <c r="A5765" s="664">
        <v>87429</v>
      </c>
      <c r="B5765" s="663" t="s">
        <v>2805</v>
      </c>
      <c r="C5765" s="663" t="s">
        <v>112</v>
      </c>
      <c r="D5765" s="665" t="s">
        <v>6009</v>
      </c>
      <c r="E5765" s="663" t="s">
        <v>145</v>
      </c>
      <c r="F5765" s="401"/>
      <c r="G5765" s="401"/>
    </row>
    <row r="5766" spans="1:7" ht="15">
      <c r="A5766" s="664">
        <v>87430</v>
      </c>
      <c r="B5766" s="663" t="s">
        <v>2806</v>
      </c>
      <c r="C5766" s="663" t="s">
        <v>112</v>
      </c>
      <c r="D5766" s="665" t="s">
        <v>15023</v>
      </c>
      <c r="E5766" s="663" t="s">
        <v>145</v>
      </c>
      <c r="F5766" s="401"/>
      <c r="G5766" s="401"/>
    </row>
    <row r="5767" spans="1:7" ht="15">
      <c r="A5767" s="664">
        <v>87431</v>
      </c>
      <c r="B5767" s="663" t="s">
        <v>2807</v>
      </c>
      <c r="C5767" s="663" t="s">
        <v>112</v>
      </c>
      <c r="D5767" s="665" t="s">
        <v>3855</v>
      </c>
      <c r="E5767" s="663" t="s">
        <v>145</v>
      </c>
      <c r="F5767" s="401"/>
      <c r="G5767" s="401"/>
    </row>
    <row r="5768" spans="1:7" ht="15">
      <c r="A5768" s="664">
        <v>87432</v>
      </c>
      <c r="B5768" s="663" t="s">
        <v>2808</v>
      </c>
      <c r="C5768" s="663" t="s">
        <v>112</v>
      </c>
      <c r="D5768" s="665" t="s">
        <v>8820</v>
      </c>
      <c r="E5768" s="663" t="s">
        <v>145</v>
      </c>
      <c r="F5768" s="401"/>
      <c r="G5768" s="401"/>
    </row>
    <row r="5769" spans="1:7" ht="15">
      <c r="A5769" s="664">
        <v>87433</v>
      </c>
      <c r="B5769" s="663" t="s">
        <v>2809</v>
      </c>
      <c r="C5769" s="663" t="s">
        <v>112</v>
      </c>
      <c r="D5769" s="665" t="s">
        <v>12601</v>
      </c>
      <c r="E5769" s="663" t="s">
        <v>145</v>
      </c>
      <c r="F5769" s="401"/>
      <c r="G5769" s="401"/>
    </row>
    <row r="5770" spans="1:7" ht="15">
      <c r="A5770" s="664">
        <v>87434</v>
      </c>
      <c r="B5770" s="663" t="s">
        <v>2810</v>
      </c>
      <c r="C5770" s="663" t="s">
        <v>112</v>
      </c>
      <c r="D5770" s="665" t="s">
        <v>16715</v>
      </c>
      <c r="E5770" s="663" t="s">
        <v>145</v>
      </c>
      <c r="F5770" s="401"/>
      <c r="G5770" s="401"/>
    </row>
    <row r="5771" spans="1:7" ht="15">
      <c r="A5771" s="664">
        <v>87435</v>
      </c>
      <c r="B5771" s="663" t="s">
        <v>2811</v>
      </c>
      <c r="C5771" s="663" t="s">
        <v>112</v>
      </c>
      <c r="D5771" s="665" t="s">
        <v>21503</v>
      </c>
      <c r="E5771" s="663" t="s">
        <v>145</v>
      </c>
      <c r="F5771" s="401"/>
      <c r="G5771" s="401"/>
    </row>
    <row r="5772" spans="1:7" ht="15">
      <c r="A5772" s="664">
        <v>87436</v>
      </c>
      <c r="B5772" s="663" t="s">
        <v>2812</v>
      </c>
      <c r="C5772" s="663" t="s">
        <v>112</v>
      </c>
      <c r="D5772" s="665" t="s">
        <v>15744</v>
      </c>
      <c r="E5772" s="663" t="s">
        <v>145</v>
      </c>
      <c r="F5772" s="401"/>
      <c r="G5772" s="401"/>
    </row>
    <row r="5773" spans="1:7" ht="15">
      <c r="A5773" s="664">
        <v>87437</v>
      </c>
      <c r="B5773" s="663" t="s">
        <v>2813</v>
      </c>
      <c r="C5773" s="663" t="s">
        <v>112</v>
      </c>
      <c r="D5773" s="665" t="s">
        <v>13898</v>
      </c>
      <c r="E5773" s="663" t="s">
        <v>145</v>
      </c>
      <c r="F5773" s="401"/>
      <c r="G5773" s="401"/>
    </row>
    <row r="5774" spans="1:7" ht="15">
      <c r="A5774" s="664">
        <v>87438</v>
      </c>
      <c r="B5774" s="663" t="s">
        <v>2814</v>
      </c>
      <c r="C5774" s="663" t="s">
        <v>112</v>
      </c>
      <c r="D5774" s="665" t="s">
        <v>15002</v>
      </c>
      <c r="E5774" s="663" t="s">
        <v>145</v>
      </c>
      <c r="F5774" s="401"/>
      <c r="G5774" s="401"/>
    </row>
    <row r="5775" spans="1:7" ht="15">
      <c r="A5775" s="664">
        <v>87439</v>
      </c>
      <c r="B5775" s="663" t="s">
        <v>2815</v>
      </c>
      <c r="C5775" s="663" t="s">
        <v>112</v>
      </c>
      <c r="D5775" s="665" t="s">
        <v>20627</v>
      </c>
      <c r="E5775" s="663" t="s">
        <v>145</v>
      </c>
      <c r="F5775" s="401"/>
      <c r="G5775" s="401"/>
    </row>
    <row r="5776" spans="1:7" ht="15">
      <c r="A5776" s="664">
        <v>87440</v>
      </c>
      <c r="B5776" s="663" t="s">
        <v>2816</v>
      </c>
      <c r="C5776" s="663" t="s">
        <v>112</v>
      </c>
      <c r="D5776" s="665" t="s">
        <v>21504</v>
      </c>
      <c r="E5776" s="663" t="s">
        <v>145</v>
      </c>
      <c r="F5776" s="401"/>
      <c r="G5776" s="401"/>
    </row>
    <row r="5777" spans="1:7" ht="15">
      <c r="A5777" s="664">
        <v>87527</v>
      </c>
      <c r="B5777" s="663" t="s">
        <v>2817</v>
      </c>
      <c r="C5777" s="663" t="s">
        <v>112</v>
      </c>
      <c r="D5777" s="665" t="s">
        <v>21505</v>
      </c>
      <c r="E5777" s="663" t="s">
        <v>145</v>
      </c>
      <c r="F5777" s="401"/>
      <c r="G5777" s="401"/>
    </row>
    <row r="5778" spans="1:7" ht="15">
      <c r="A5778" s="664">
        <v>87528</v>
      </c>
      <c r="B5778" s="663" t="s">
        <v>2818</v>
      </c>
      <c r="C5778" s="663" t="s">
        <v>112</v>
      </c>
      <c r="D5778" s="665" t="s">
        <v>14782</v>
      </c>
      <c r="E5778" s="663" t="s">
        <v>145</v>
      </c>
      <c r="F5778" s="401"/>
      <c r="G5778" s="401"/>
    </row>
    <row r="5779" spans="1:7" ht="15">
      <c r="A5779" s="664">
        <v>87529</v>
      </c>
      <c r="B5779" s="663" t="s">
        <v>139</v>
      </c>
      <c r="C5779" s="663" t="s">
        <v>112</v>
      </c>
      <c r="D5779" s="665" t="s">
        <v>19900</v>
      </c>
      <c r="E5779" s="663" t="s">
        <v>145</v>
      </c>
      <c r="F5779" s="401"/>
      <c r="G5779" s="401"/>
    </row>
    <row r="5780" spans="1:7" ht="15">
      <c r="A5780" s="664">
        <v>87530</v>
      </c>
      <c r="B5780" s="663" t="s">
        <v>2819</v>
      </c>
      <c r="C5780" s="663" t="s">
        <v>112</v>
      </c>
      <c r="D5780" s="665" t="s">
        <v>13319</v>
      </c>
      <c r="E5780" s="663" t="s">
        <v>145</v>
      </c>
      <c r="F5780" s="401"/>
      <c r="G5780" s="401"/>
    </row>
    <row r="5781" spans="1:7" ht="15">
      <c r="A5781" s="664">
        <v>87531</v>
      </c>
      <c r="B5781" s="663" t="s">
        <v>138</v>
      </c>
      <c r="C5781" s="663" t="s">
        <v>112</v>
      </c>
      <c r="D5781" s="665" t="s">
        <v>21506</v>
      </c>
      <c r="E5781" s="663" t="s">
        <v>145</v>
      </c>
      <c r="F5781" s="401"/>
      <c r="G5781" s="401"/>
    </row>
    <row r="5782" spans="1:7" ht="15">
      <c r="A5782" s="664">
        <v>87532</v>
      </c>
      <c r="B5782" s="663" t="s">
        <v>2820</v>
      </c>
      <c r="C5782" s="663" t="s">
        <v>112</v>
      </c>
      <c r="D5782" s="665" t="s">
        <v>13238</v>
      </c>
      <c r="E5782" s="663" t="s">
        <v>145</v>
      </c>
      <c r="F5782" s="401"/>
      <c r="G5782" s="401"/>
    </row>
    <row r="5783" spans="1:7" ht="15">
      <c r="A5783" s="664">
        <v>87535</v>
      </c>
      <c r="B5783" s="663" t="s">
        <v>2821</v>
      </c>
      <c r="C5783" s="663" t="s">
        <v>112</v>
      </c>
      <c r="D5783" s="665" t="s">
        <v>21507</v>
      </c>
      <c r="E5783" s="663" t="s">
        <v>145</v>
      </c>
      <c r="F5783" s="401"/>
      <c r="G5783" s="401"/>
    </row>
    <row r="5784" spans="1:7" ht="15">
      <c r="A5784" s="664">
        <v>87536</v>
      </c>
      <c r="B5784" s="663" t="s">
        <v>2822</v>
      </c>
      <c r="C5784" s="663" t="s">
        <v>112</v>
      </c>
      <c r="D5784" s="665" t="s">
        <v>21508</v>
      </c>
      <c r="E5784" s="663" t="s">
        <v>145</v>
      </c>
      <c r="F5784" s="401"/>
      <c r="G5784" s="401"/>
    </row>
    <row r="5785" spans="1:7" ht="15">
      <c r="A5785" s="664">
        <v>87537</v>
      </c>
      <c r="B5785" s="663" t="s">
        <v>2823</v>
      </c>
      <c r="C5785" s="663" t="s">
        <v>112</v>
      </c>
      <c r="D5785" s="665" t="s">
        <v>18001</v>
      </c>
      <c r="E5785" s="663" t="s">
        <v>145</v>
      </c>
      <c r="F5785" s="401"/>
      <c r="G5785" s="401"/>
    </row>
    <row r="5786" spans="1:7" ht="15">
      <c r="A5786" s="664">
        <v>87538</v>
      </c>
      <c r="B5786" s="663" t="s">
        <v>2824</v>
      </c>
      <c r="C5786" s="663" t="s">
        <v>112</v>
      </c>
      <c r="D5786" s="665" t="s">
        <v>18901</v>
      </c>
      <c r="E5786" s="663" t="s">
        <v>145</v>
      </c>
      <c r="F5786" s="401"/>
      <c r="G5786" s="401"/>
    </row>
    <row r="5787" spans="1:7" ht="15">
      <c r="A5787" s="664">
        <v>87539</v>
      </c>
      <c r="B5787" s="663" t="s">
        <v>2825</v>
      </c>
      <c r="C5787" s="663" t="s">
        <v>112</v>
      </c>
      <c r="D5787" s="665" t="s">
        <v>12944</v>
      </c>
      <c r="E5787" s="663" t="s">
        <v>145</v>
      </c>
      <c r="F5787" s="401"/>
      <c r="G5787" s="401"/>
    </row>
    <row r="5788" spans="1:7" ht="15">
      <c r="A5788" s="664">
        <v>87541</v>
      </c>
      <c r="B5788" s="663" t="s">
        <v>2826</v>
      </c>
      <c r="C5788" s="663" t="s">
        <v>112</v>
      </c>
      <c r="D5788" s="665" t="s">
        <v>21509</v>
      </c>
      <c r="E5788" s="663" t="s">
        <v>145</v>
      </c>
      <c r="F5788" s="401"/>
      <c r="G5788" s="401"/>
    </row>
    <row r="5789" spans="1:7" ht="15">
      <c r="A5789" s="664">
        <v>87543</v>
      </c>
      <c r="B5789" s="663" t="s">
        <v>3543</v>
      </c>
      <c r="C5789" s="663" t="s">
        <v>112</v>
      </c>
      <c r="D5789" s="665" t="s">
        <v>14188</v>
      </c>
      <c r="E5789" s="663" t="s">
        <v>145</v>
      </c>
      <c r="F5789" s="401"/>
      <c r="G5789" s="401"/>
    </row>
    <row r="5790" spans="1:7" ht="15">
      <c r="A5790" s="664">
        <v>87545</v>
      </c>
      <c r="B5790" s="663" t="s">
        <v>2827</v>
      </c>
      <c r="C5790" s="663" t="s">
        <v>112</v>
      </c>
      <c r="D5790" s="665" t="s">
        <v>14082</v>
      </c>
      <c r="E5790" s="663" t="s">
        <v>145</v>
      </c>
      <c r="F5790" s="401"/>
      <c r="G5790" s="401"/>
    </row>
    <row r="5791" spans="1:7" ht="15">
      <c r="A5791" s="664">
        <v>87546</v>
      </c>
      <c r="B5791" s="663" t="s">
        <v>2828</v>
      </c>
      <c r="C5791" s="663" t="s">
        <v>112</v>
      </c>
      <c r="D5791" s="665" t="s">
        <v>13180</v>
      </c>
      <c r="E5791" s="663" t="s">
        <v>145</v>
      </c>
      <c r="F5791" s="401"/>
      <c r="G5791" s="401"/>
    </row>
    <row r="5792" spans="1:7" ht="15">
      <c r="A5792" s="664">
        <v>87547</v>
      </c>
      <c r="B5792" s="663" t="s">
        <v>2829</v>
      </c>
      <c r="C5792" s="663" t="s">
        <v>112</v>
      </c>
      <c r="D5792" s="665" t="s">
        <v>13285</v>
      </c>
      <c r="E5792" s="663" t="s">
        <v>145</v>
      </c>
      <c r="F5792" s="401"/>
      <c r="G5792" s="401"/>
    </row>
    <row r="5793" spans="1:7" ht="15">
      <c r="A5793" s="664">
        <v>87548</v>
      </c>
      <c r="B5793" s="663" t="s">
        <v>2830</v>
      </c>
      <c r="C5793" s="663" t="s">
        <v>112</v>
      </c>
      <c r="D5793" s="665" t="s">
        <v>18481</v>
      </c>
      <c r="E5793" s="663" t="s">
        <v>145</v>
      </c>
      <c r="F5793" s="401"/>
      <c r="G5793" s="401"/>
    </row>
    <row r="5794" spans="1:7" ht="15">
      <c r="A5794" s="664">
        <v>87549</v>
      </c>
      <c r="B5794" s="663" t="s">
        <v>2831</v>
      </c>
      <c r="C5794" s="663" t="s">
        <v>112</v>
      </c>
      <c r="D5794" s="665" t="s">
        <v>12676</v>
      </c>
      <c r="E5794" s="663" t="s">
        <v>145</v>
      </c>
      <c r="F5794" s="401"/>
      <c r="G5794" s="401"/>
    </row>
    <row r="5795" spans="1:7" ht="15">
      <c r="A5795" s="664">
        <v>87550</v>
      </c>
      <c r="B5795" s="663" t="s">
        <v>2832</v>
      </c>
      <c r="C5795" s="663" t="s">
        <v>112</v>
      </c>
      <c r="D5795" s="665" t="s">
        <v>15076</v>
      </c>
      <c r="E5795" s="663" t="s">
        <v>145</v>
      </c>
      <c r="F5795" s="401"/>
      <c r="G5795" s="401"/>
    </row>
    <row r="5796" spans="1:7" ht="15">
      <c r="A5796" s="664">
        <v>87553</v>
      </c>
      <c r="B5796" s="663" t="s">
        <v>2833</v>
      </c>
      <c r="C5796" s="663" t="s">
        <v>112</v>
      </c>
      <c r="D5796" s="665" t="s">
        <v>12834</v>
      </c>
      <c r="E5796" s="663" t="s">
        <v>145</v>
      </c>
      <c r="F5796" s="401"/>
      <c r="G5796" s="401"/>
    </row>
    <row r="5797" spans="1:7" ht="15">
      <c r="A5797" s="664">
        <v>87554</v>
      </c>
      <c r="B5797" s="663" t="s">
        <v>2834</v>
      </c>
      <c r="C5797" s="663" t="s">
        <v>112</v>
      </c>
      <c r="D5797" s="665" t="s">
        <v>8925</v>
      </c>
      <c r="E5797" s="663" t="s">
        <v>145</v>
      </c>
      <c r="F5797" s="401"/>
      <c r="G5797" s="401"/>
    </row>
    <row r="5798" spans="1:7" ht="15">
      <c r="A5798" s="664">
        <v>87555</v>
      </c>
      <c r="B5798" s="663" t="s">
        <v>2835</v>
      </c>
      <c r="C5798" s="663" t="s">
        <v>112</v>
      </c>
      <c r="D5798" s="665" t="s">
        <v>21510</v>
      </c>
      <c r="E5798" s="663" t="s">
        <v>145</v>
      </c>
      <c r="F5798" s="401"/>
      <c r="G5798" s="401"/>
    </row>
    <row r="5799" spans="1:7" ht="15">
      <c r="A5799" s="664">
        <v>87556</v>
      </c>
      <c r="B5799" s="663" t="s">
        <v>2836</v>
      </c>
      <c r="C5799" s="663" t="s">
        <v>112</v>
      </c>
      <c r="D5799" s="665" t="s">
        <v>21511</v>
      </c>
      <c r="E5799" s="663" t="s">
        <v>145</v>
      </c>
      <c r="F5799" s="401"/>
      <c r="G5799" s="401"/>
    </row>
    <row r="5800" spans="1:7" ht="15">
      <c r="A5800" s="664">
        <v>87557</v>
      </c>
      <c r="B5800" s="663" t="s">
        <v>2837</v>
      </c>
      <c r="C5800" s="663" t="s">
        <v>112</v>
      </c>
      <c r="D5800" s="665" t="s">
        <v>15734</v>
      </c>
      <c r="E5800" s="663" t="s">
        <v>145</v>
      </c>
      <c r="F5800" s="401"/>
      <c r="G5800" s="401"/>
    </row>
    <row r="5801" spans="1:7" ht="15">
      <c r="A5801" s="664">
        <v>87559</v>
      </c>
      <c r="B5801" s="663" t="s">
        <v>2838</v>
      </c>
      <c r="C5801" s="663" t="s">
        <v>112</v>
      </c>
      <c r="D5801" s="665" t="s">
        <v>18486</v>
      </c>
      <c r="E5801" s="663" t="s">
        <v>145</v>
      </c>
      <c r="F5801" s="401"/>
      <c r="G5801" s="401"/>
    </row>
    <row r="5802" spans="1:7" ht="15">
      <c r="A5802" s="664">
        <v>87561</v>
      </c>
      <c r="B5802" s="663" t="s">
        <v>2839</v>
      </c>
      <c r="C5802" s="663" t="s">
        <v>112</v>
      </c>
      <c r="D5802" s="665" t="s">
        <v>15810</v>
      </c>
      <c r="E5802" s="663" t="s">
        <v>145</v>
      </c>
      <c r="F5802" s="401"/>
      <c r="G5802" s="401"/>
    </row>
    <row r="5803" spans="1:7" ht="15">
      <c r="A5803" s="664">
        <v>87775</v>
      </c>
      <c r="B5803" s="663" t="s">
        <v>144</v>
      </c>
      <c r="C5803" s="663" t="s">
        <v>112</v>
      </c>
      <c r="D5803" s="665" t="s">
        <v>18172</v>
      </c>
      <c r="E5803" s="663" t="s">
        <v>145</v>
      </c>
      <c r="F5803" s="401"/>
      <c r="G5803" s="401"/>
    </row>
    <row r="5804" spans="1:7" ht="15">
      <c r="A5804" s="664">
        <v>87777</v>
      </c>
      <c r="B5804" s="663" t="s">
        <v>2840</v>
      </c>
      <c r="C5804" s="663" t="s">
        <v>112</v>
      </c>
      <c r="D5804" s="665" t="s">
        <v>15101</v>
      </c>
      <c r="E5804" s="663" t="s">
        <v>145</v>
      </c>
      <c r="F5804" s="401"/>
      <c r="G5804" s="401"/>
    </row>
    <row r="5805" spans="1:7" ht="15">
      <c r="A5805" s="664">
        <v>87778</v>
      </c>
      <c r="B5805" s="663" t="s">
        <v>2841</v>
      </c>
      <c r="C5805" s="663" t="s">
        <v>112</v>
      </c>
      <c r="D5805" s="665" t="s">
        <v>21512</v>
      </c>
      <c r="E5805" s="663" t="s">
        <v>145</v>
      </c>
      <c r="F5805" s="401"/>
      <c r="G5805" s="401"/>
    </row>
    <row r="5806" spans="1:7" ht="15">
      <c r="A5806" s="664">
        <v>87779</v>
      </c>
      <c r="B5806" s="663" t="s">
        <v>2842</v>
      </c>
      <c r="C5806" s="663" t="s">
        <v>112</v>
      </c>
      <c r="D5806" s="665" t="s">
        <v>14828</v>
      </c>
      <c r="E5806" s="663" t="s">
        <v>145</v>
      </c>
      <c r="F5806" s="401"/>
      <c r="G5806" s="401"/>
    </row>
    <row r="5807" spans="1:7" ht="15">
      <c r="A5807" s="664">
        <v>87781</v>
      </c>
      <c r="B5807" s="663" t="s">
        <v>2843</v>
      </c>
      <c r="C5807" s="663" t="s">
        <v>112</v>
      </c>
      <c r="D5807" s="665" t="s">
        <v>16153</v>
      </c>
      <c r="E5807" s="663" t="s">
        <v>145</v>
      </c>
      <c r="F5807" s="401"/>
      <c r="G5807" s="401"/>
    </row>
    <row r="5808" spans="1:7" ht="15">
      <c r="A5808" s="664">
        <v>87783</v>
      </c>
      <c r="B5808" s="663" t="s">
        <v>2844</v>
      </c>
      <c r="C5808" s="663" t="s">
        <v>112</v>
      </c>
      <c r="D5808" s="665" t="s">
        <v>21513</v>
      </c>
      <c r="E5808" s="663" t="s">
        <v>145</v>
      </c>
      <c r="F5808" s="401"/>
      <c r="G5808" s="401"/>
    </row>
    <row r="5809" spans="1:7" ht="15">
      <c r="A5809" s="664">
        <v>87784</v>
      </c>
      <c r="B5809" s="663" t="s">
        <v>2845</v>
      </c>
      <c r="C5809" s="663" t="s">
        <v>112</v>
      </c>
      <c r="D5809" s="665" t="s">
        <v>21514</v>
      </c>
      <c r="E5809" s="663" t="s">
        <v>145</v>
      </c>
      <c r="F5809" s="401"/>
      <c r="G5809" s="401"/>
    </row>
    <row r="5810" spans="1:7" ht="15">
      <c r="A5810" s="664">
        <v>87786</v>
      </c>
      <c r="B5810" s="663" t="s">
        <v>2846</v>
      </c>
      <c r="C5810" s="663" t="s">
        <v>112</v>
      </c>
      <c r="D5810" s="665" t="s">
        <v>21515</v>
      </c>
      <c r="E5810" s="663" t="s">
        <v>145</v>
      </c>
      <c r="F5810" s="401"/>
      <c r="G5810" s="401"/>
    </row>
    <row r="5811" spans="1:7" ht="15">
      <c r="A5811" s="664">
        <v>87787</v>
      </c>
      <c r="B5811" s="663" t="s">
        <v>2847</v>
      </c>
      <c r="C5811" s="663" t="s">
        <v>112</v>
      </c>
      <c r="D5811" s="665" t="s">
        <v>21516</v>
      </c>
      <c r="E5811" s="663" t="s">
        <v>145</v>
      </c>
      <c r="F5811" s="401"/>
      <c r="G5811" s="401"/>
    </row>
    <row r="5812" spans="1:7" ht="15">
      <c r="A5812" s="664">
        <v>87788</v>
      </c>
      <c r="B5812" s="663" t="s">
        <v>2848</v>
      </c>
      <c r="C5812" s="663" t="s">
        <v>112</v>
      </c>
      <c r="D5812" s="665" t="s">
        <v>21517</v>
      </c>
      <c r="E5812" s="663" t="s">
        <v>145</v>
      </c>
      <c r="F5812" s="401"/>
      <c r="G5812" s="401"/>
    </row>
    <row r="5813" spans="1:7" ht="15">
      <c r="A5813" s="664">
        <v>87790</v>
      </c>
      <c r="B5813" s="663" t="s">
        <v>2849</v>
      </c>
      <c r="C5813" s="663" t="s">
        <v>112</v>
      </c>
      <c r="D5813" s="665" t="s">
        <v>19372</v>
      </c>
      <c r="E5813" s="663" t="s">
        <v>145</v>
      </c>
      <c r="F5813" s="401"/>
      <c r="G5813" s="401"/>
    </row>
    <row r="5814" spans="1:7" ht="15">
      <c r="A5814" s="664">
        <v>87791</v>
      </c>
      <c r="B5814" s="663" t="s">
        <v>2850</v>
      </c>
      <c r="C5814" s="663" t="s">
        <v>112</v>
      </c>
      <c r="D5814" s="665" t="s">
        <v>21518</v>
      </c>
      <c r="E5814" s="663" t="s">
        <v>145</v>
      </c>
      <c r="F5814" s="401"/>
      <c r="G5814" s="401"/>
    </row>
    <row r="5815" spans="1:7" ht="15">
      <c r="A5815" s="664">
        <v>87792</v>
      </c>
      <c r="B5815" s="663" t="s">
        <v>2851</v>
      </c>
      <c r="C5815" s="663" t="s">
        <v>112</v>
      </c>
      <c r="D5815" s="665" t="s">
        <v>21519</v>
      </c>
      <c r="E5815" s="663" t="s">
        <v>145</v>
      </c>
      <c r="F5815" s="401"/>
      <c r="G5815" s="401"/>
    </row>
    <row r="5816" spans="1:7" ht="15">
      <c r="A5816" s="664">
        <v>87794</v>
      </c>
      <c r="B5816" s="663" t="s">
        <v>2852</v>
      </c>
      <c r="C5816" s="663" t="s">
        <v>112</v>
      </c>
      <c r="D5816" s="665" t="s">
        <v>13948</v>
      </c>
      <c r="E5816" s="663" t="s">
        <v>145</v>
      </c>
      <c r="F5816" s="401"/>
      <c r="G5816" s="401"/>
    </row>
    <row r="5817" spans="1:7" ht="15">
      <c r="A5817" s="664">
        <v>87795</v>
      </c>
      <c r="B5817" s="663" t="s">
        <v>2853</v>
      </c>
      <c r="C5817" s="663" t="s">
        <v>112</v>
      </c>
      <c r="D5817" s="665" t="s">
        <v>13882</v>
      </c>
      <c r="E5817" s="663" t="s">
        <v>145</v>
      </c>
      <c r="F5817" s="401"/>
      <c r="G5817" s="401"/>
    </row>
    <row r="5818" spans="1:7" ht="15">
      <c r="A5818" s="664">
        <v>87797</v>
      </c>
      <c r="B5818" s="663" t="s">
        <v>2854</v>
      </c>
      <c r="C5818" s="663" t="s">
        <v>112</v>
      </c>
      <c r="D5818" s="665" t="s">
        <v>20128</v>
      </c>
      <c r="E5818" s="663" t="s">
        <v>145</v>
      </c>
      <c r="F5818" s="401"/>
      <c r="G5818" s="401"/>
    </row>
    <row r="5819" spans="1:7" ht="15">
      <c r="A5819" s="664">
        <v>87799</v>
      </c>
      <c r="B5819" s="663" t="s">
        <v>2855</v>
      </c>
      <c r="C5819" s="663" t="s">
        <v>112</v>
      </c>
      <c r="D5819" s="665" t="s">
        <v>13304</v>
      </c>
      <c r="E5819" s="663" t="s">
        <v>145</v>
      </c>
      <c r="F5819" s="401"/>
      <c r="G5819" s="401"/>
    </row>
    <row r="5820" spans="1:7" ht="15">
      <c r="A5820" s="664">
        <v>87800</v>
      </c>
      <c r="B5820" s="663" t="s">
        <v>2856</v>
      </c>
      <c r="C5820" s="663" t="s">
        <v>112</v>
      </c>
      <c r="D5820" s="665" t="s">
        <v>17571</v>
      </c>
      <c r="E5820" s="663" t="s">
        <v>145</v>
      </c>
      <c r="F5820" s="401"/>
      <c r="G5820" s="401"/>
    </row>
    <row r="5821" spans="1:7" ht="15">
      <c r="A5821" s="664">
        <v>87801</v>
      </c>
      <c r="B5821" s="663" t="s">
        <v>2857</v>
      </c>
      <c r="C5821" s="663" t="s">
        <v>112</v>
      </c>
      <c r="D5821" s="665" t="s">
        <v>12808</v>
      </c>
      <c r="E5821" s="663" t="s">
        <v>145</v>
      </c>
      <c r="F5821" s="401"/>
      <c r="G5821" s="401"/>
    </row>
    <row r="5822" spans="1:7" ht="15">
      <c r="A5822" s="664">
        <v>87803</v>
      </c>
      <c r="B5822" s="663" t="s">
        <v>2858</v>
      </c>
      <c r="C5822" s="663" t="s">
        <v>112</v>
      </c>
      <c r="D5822" s="665" t="s">
        <v>21520</v>
      </c>
      <c r="E5822" s="663" t="s">
        <v>145</v>
      </c>
      <c r="F5822" s="401"/>
      <c r="G5822" s="401"/>
    </row>
    <row r="5823" spans="1:7" ht="15">
      <c r="A5823" s="664">
        <v>87804</v>
      </c>
      <c r="B5823" s="663" t="s">
        <v>2859</v>
      </c>
      <c r="C5823" s="663" t="s">
        <v>112</v>
      </c>
      <c r="D5823" s="665" t="s">
        <v>21521</v>
      </c>
      <c r="E5823" s="663" t="s">
        <v>145</v>
      </c>
      <c r="F5823" s="401"/>
      <c r="G5823" s="401"/>
    </row>
    <row r="5824" spans="1:7" ht="15">
      <c r="A5824" s="664">
        <v>87805</v>
      </c>
      <c r="B5824" s="663" t="s">
        <v>2860</v>
      </c>
      <c r="C5824" s="663" t="s">
        <v>112</v>
      </c>
      <c r="D5824" s="665" t="s">
        <v>17093</v>
      </c>
      <c r="E5824" s="663" t="s">
        <v>145</v>
      </c>
      <c r="F5824" s="401"/>
      <c r="G5824" s="401"/>
    </row>
    <row r="5825" spans="1:7" ht="15">
      <c r="A5825" s="664">
        <v>87807</v>
      </c>
      <c r="B5825" s="663" t="s">
        <v>2861</v>
      </c>
      <c r="C5825" s="663" t="s">
        <v>112</v>
      </c>
      <c r="D5825" s="665" t="s">
        <v>13901</v>
      </c>
      <c r="E5825" s="663" t="s">
        <v>145</v>
      </c>
      <c r="F5825" s="401"/>
      <c r="G5825" s="401"/>
    </row>
    <row r="5826" spans="1:7" ht="15">
      <c r="A5826" s="664">
        <v>87808</v>
      </c>
      <c r="B5826" s="663" t="s">
        <v>2862</v>
      </c>
      <c r="C5826" s="663" t="s">
        <v>112</v>
      </c>
      <c r="D5826" s="665" t="s">
        <v>20829</v>
      </c>
      <c r="E5826" s="663" t="s">
        <v>145</v>
      </c>
      <c r="F5826" s="401"/>
      <c r="G5826" s="401"/>
    </row>
    <row r="5827" spans="1:7" ht="15">
      <c r="A5827" s="664">
        <v>87809</v>
      </c>
      <c r="B5827" s="663" t="s">
        <v>2863</v>
      </c>
      <c r="C5827" s="663" t="s">
        <v>112</v>
      </c>
      <c r="D5827" s="665" t="s">
        <v>21522</v>
      </c>
      <c r="E5827" s="663" t="s">
        <v>145</v>
      </c>
      <c r="F5827" s="401"/>
      <c r="G5827" s="401"/>
    </row>
    <row r="5828" spans="1:7" ht="15">
      <c r="A5828" s="664">
        <v>87811</v>
      </c>
      <c r="B5828" s="663" t="s">
        <v>2864</v>
      </c>
      <c r="C5828" s="663" t="s">
        <v>112</v>
      </c>
      <c r="D5828" s="665" t="s">
        <v>21523</v>
      </c>
      <c r="E5828" s="663" t="s">
        <v>145</v>
      </c>
      <c r="F5828" s="401"/>
      <c r="G5828" s="401"/>
    </row>
    <row r="5829" spans="1:7" ht="15">
      <c r="A5829" s="664">
        <v>87812</v>
      </c>
      <c r="B5829" s="663" t="s">
        <v>2865</v>
      </c>
      <c r="C5829" s="663" t="s">
        <v>112</v>
      </c>
      <c r="D5829" s="665" t="s">
        <v>21524</v>
      </c>
      <c r="E5829" s="663" t="s">
        <v>145</v>
      </c>
      <c r="F5829" s="401"/>
      <c r="G5829" s="401"/>
    </row>
    <row r="5830" spans="1:7" ht="15">
      <c r="A5830" s="664">
        <v>87813</v>
      </c>
      <c r="B5830" s="663" t="s">
        <v>2866</v>
      </c>
      <c r="C5830" s="663" t="s">
        <v>112</v>
      </c>
      <c r="D5830" s="665" t="s">
        <v>21525</v>
      </c>
      <c r="E5830" s="663" t="s">
        <v>145</v>
      </c>
      <c r="F5830" s="401"/>
      <c r="G5830" s="401"/>
    </row>
    <row r="5831" spans="1:7" ht="15">
      <c r="A5831" s="664">
        <v>87815</v>
      </c>
      <c r="B5831" s="663" t="s">
        <v>2867</v>
      </c>
      <c r="C5831" s="663" t="s">
        <v>112</v>
      </c>
      <c r="D5831" s="665" t="s">
        <v>21526</v>
      </c>
      <c r="E5831" s="663" t="s">
        <v>145</v>
      </c>
      <c r="F5831" s="401"/>
      <c r="G5831" s="401"/>
    </row>
    <row r="5832" spans="1:7" ht="15">
      <c r="A5832" s="664">
        <v>87816</v>
      </c>
      <c r="B5832" s="663" t="s">
        <v>2868</v>
      </c>
      <c r="C5832" s="663" t="s">
        <v>112</v>
      </c>
      <c r="D5832" s="665" t="s">
        <v>21275</v>
      </c>
      <c r="E5832" s="663" t="s">
        <v>145</v>
      </c>
      <c r="F5832" s="401"/>
      <c r="G5832" s="401"/>
    </row>
    <row r="5833" spans="1:7" ht="15">
      <c r="A5833" s="664">
        <v>87817</v>
      </c>
      <c r="B5833" s="663" t="s">
        <v>2869</v>
      </c>
      <c r="C5833" s="663" t="s">
        <v>112</v>
      </c>
      <c r="D5833" s="665" t="s">
        <v>21527</v>
      </c>
      <c r="E5833" s="663" t="s">
        <v>145</v>
      </c>
      <c r="F5833" s="401"/>
      <c r="G5833" s="401"/>
    </row>
    <row r="5834" spans="1:7" ht="15">
      <c r="A5834" s="664">
        <v>87819</v>
      </c>
      <c r="B5834" s="663" t="s">
        <v>2870</v>
      </c>
      <c r="C5834" s="663" t="s">
        <v>112</v>
      </c>
      <c r="D5834" s="665" t="s">
        <v>21528</v>
      </c>
      <c r="E5834" s="663" t="s">
        <v>145</v>
      </c>
      <c r="F5834" s="401"/>
      <c r="G5834" s="401"/>
    </row>
    <row r="5835" spans="1:7" ht="15">
      <c r="A5835" s="664">
        <v>87820</v>
      </c>
      <c r="B5835" s="663" t="s">
        <v>2871</v>
      </c>
      <c r="C5835" s="663" t="s">
        <v>112</v>
      </c>
      <c r="D5835" s="665" t="s">
        <v>21529</v>
      </c>
      <c r="E5835" s="663" t="s">
        <v>145</v>
      </c>
      <c r="F5835" s="401"/>
      <c r="G5835" s="401"/>
    </row>
    <row r="5836" spans="1:7" ht="15">
      <c r="A5836" s="664">
        <v>87821</v>
      </c>
      <c r="B5836" s="663" t="s">
        <v>2872</v>
      </c>
      <c r="C5836" s="663" t="s">
        <v>112</v>
      </c>
      <c r="D5836" s="665" t="s">
        <v>21530</v>
      </c>
      <c r="E5836" s="663" t="s">
        <v>145</v>
      </c>
      <c r="F5836" s="401"/>
      <c r="G5836" s="401"/>
    </row>
    <row r="5837" spans="1:7" ht="15">
      <c r="A5837" s="664">
        <v>87823</v>
      </c>
      <c r="B5837" s="663" t="s">
        <v>2873</v>
      </c>
      <c r="C5837" s="663" t="s">
        <v>112</v>
      </c>
      <c r="D5837" s="665" t="s">
        <v>21531</v>
      </c>
      <c r="E5837" s="663" t="s">
        <v>145</v>
      </c>
      <c r="F5837" s="401"/>
      <c r="G5837" s="401"/>
    </row>
    <row r="5838" spans="1:7" ht="15">
      <c r="A5838" s="664">
        <v>87824</v>
      </c>
      <c r="B5838" s="663" t="s">
        <v>2874</v>
      </c>
      <c r="C5838" s="663" t="s">
        <v>112</v>
      </c>
      <c r="D5838" s="665" t="s">
        <v>14817</v>
      </c>
      <c r="E5838" s="663" t="s">
        <v>145</v>
      </c>
      <c r="F5838" s="401"/>
      <c r="G5838" s="401"/>
    </row>
    <row r="5839" spans="1:7" ht="15">
      <c r="A5839" s="664">
        <v>87825</v>
      </c>
      <c r="B5839" s="663" t="s">
        <v>2875</v>
      </c>
      <c r="C5839" s="663" t="s">
        <v>112</v>
      </c>
      <c r="D5839" s="665" t="s">
        <v>21532</v>
      </c>
      <c r="E5839" s="663" t="s">
        <v>145</v>
      </c>
      <c r="F5839" s="401"/>
      <c r="G5839" s="401"/>
    </row>
    <row r="5840" spans="1:7" ht="15">
      <c r="A5840" s="664">
        <v>87827</v>
      </c>
      <c r="B5840" s="663" t="s">
        <v>2876</v>
      </c>
      <c r="C5840" s="663" t="s">
        <v>112</v>
      </c>
      <c r="D5840" s="665" t="s">
        <v>21533</v>
      </c>
      <c r="E5840" s="663" t="s">
        <v>145</v>
      </c>
      <c r="F5840" s="401"/>
      <c r="G5840" s="401"/>
    </row>
    <row r="5841" spans="1:7" ht="15">
      <c r="A5841" s="664">
        <v>87828</v>
      </c>
      <c r="B5841" s="663" t="s">
        <v>2877</v>
      </c>
      <c r="C5841" s="663" t="s">
        <v>112</v>
      </c>
      <c r="D5841" s="665" t="s">
        <v>21534</v>
      </c>
      <c r="E5841" s="663" t="s">
        <v>145</v>
      </c>
      <c r="F5841" s="401"/>
      <c r="G5841" s="401"/>
    </row>
    <row r="5842" spans="1:7" ht="15">
      <c r="A5842" s="664">
        <v>87829</v>
      </c>
      <c r="B5842" s="663" t="s">
        <v>2878</v>
      </c>
      <c r="C5842" s="663" t="s">
        <v>112</v>
      </c>
      <c r="D5842" s="665" t="s">
        <v>21535</v>
      </c>
      <c r="E5842" s="663" t="s">
        <v>145</v>
      </c>
      <c r="F5842" s="401"/>
      <c r="G5842" s="401"/>
    </row>
    <row r="5843" spans="1:7" ht="15">
      <c r="A5843" s="664">
        <v>87831</v>
      </c>
      <c r="B5843" s="663" t="s">
        <v>2879</v>
      </c>
      <c r="C5843" s="663" t="s">
        <v>112</v>
      </c>
      <c r="D5843" s="665" t="s">
        <v>20645</v>
      </c>
      <c r="E5843" s="663" t="s">
        <v>145</v>
      </c>
      <c r="F5843" s="401"/>
      <c r="G5843" s="401"/>
    </row>
    <row r="5844" spans="1:7" ht="15">
      <c r="A5844" s="664">
        <v>87832</v>
      </c>
      <c r="B5844" s="663" t="s">
        <v>2880</v>
      </c>
      <c r="C5844" s="663" t="s">
        <v>112</v>
      </c>
      <c r="D5844" s="665" t="s">
        <v>21536</v>
      </c>
      <c r="E5844" s="663" t="s">
        <v>145</v>
      </c>
      <c r="F5844" s="401"/>
      <c r="G5844" s="401"/>
    </row>
    <row r="5845" spans="1:7" ht="15">
      <c r="A5845" s="664">
        <v>87834</v>
      </c>
      <c r="B5845" s="663" t="s">
        <v>2881</v>
      </c>
      <c r="C5845" s="663" t="s">
        <v>112</v>
      </c>
      <c r="D5845" s="665" t="s">
        <v>21537</v>
      </c>
      <c r="E5845" s="663" t="s">
        <v>145</v>
      </c>
      <c r="F5845" s="401"/>
      <c r="G5845" s="401"/>
    </row>
    <row r="5846" spans="1:7" ht="15">
      <c r="A5846" s="664">
        <v>87835</v>
      </c>
      <c r="B5846" s="663" t="s">
        <v>2882</v>
      </c>
      <c r="C5846" s="663" t="s">
        <v>112</v>
      </c>
      <c r="D5846" s="665" t="s">
        <v>15168</v>
      </c>
      <c r="E5846" s="663" t="s">
        <v>145</v>
      </c>
      <c r="F5846" s="401"/>
      <c r="G5846" s="401"/>
    </row>
    <row r="5847" spans="1:7" ht="15">
      <c r="A5847" s="664">
        <v>87836</v>
      </c>
      <c r="B5847" s="663" t="s">
        <v>2883</v>
      </c>
      <c r="C5847" s="663" t="s">
        <v>112</v>
      </c>
      <c r="D5847" s="665" t="s">
        <v>21538</v>
      </c>
      <c r="E5847" s="663" t="s">
        <v>145</v>
      </c>
      <c r="F5847" s="401"/>
      <c r="G5847" s="401"/>
    </row>
    <row r="5848" spans="1:7" ht="15">
      <c r="A5848" s="664">
        <v>87837</v>
      </c>
      <c r="B5848" s="663" t="s">
        <v>2884</v>
      </c>
      <c r="C5848" s="663" t="s">
        <v>112</v>
      </c>
      <c r="D5848" s="665" t="s">
        <v>20192</v>
      </c>
      <c r="E5848" s="663" t="s">
        <v>145</v>
      </c>
      <c r="F5848" s="401"/>
      <c r="G5848" s="401"/>
    </row>
    <row r="5849" spans="1:7" ht="15">
      <c r="A5849" s="664">
        <v>87838</v>
      </c>
      <c r="B5849" s="663" t="s">
        <v>2885</v>
      </c>
      <c r="C5849" s="663" t="s">
        <v>112</v>
      </c>
      <c r="D5849" s="665" t="s">
        <v>21539</v>
      </c>
      <c r="E5849" s="663" t="s">
        <v>145</v>
      </c>
      <c r="F5849" s="401"/>
      <c r="G5849" s="401"/>
    </row>
    <row r="5850" spans="1:7" ht="15">
      <c r="A5850" s="664">
        <v>87839</v>
      </c>
      <c r="B5850" s="663" t="s">
        <v>2886</v>
      </c>
      <c r="C5850" s="663" t="s">
        <v>112</v>
      </c>
      <c r="D5850" s="665" t="s">
        <v>21481</v>
      </c>
      <c r="E5850" s="663" t="s">
        <v>145</v>
      </c>
      <c r="F5850" s="401"/>
      <c r="G5850" s="401"/>
    </row>
    <row r="5851" spans="1:7" ht="15">
      <c r="A5851" s="664">
        <v>87840</v>
      </c>
      <c r="B5851" s="663" t="s">
        <v>2887</v>
      </c>
      <c r="C5851" s="663" t="s">
        <v>112</v>
      </c>
      <c r="D5851" s="665" t="s">
        <v>21540</v>
      </c>
      <c r="E5851" s="663" t="s">
        <v>145</v>
      </c>
      <c r="F5851" s="401"/>
      <c r="G5851" s="401"/>
    </row>
    <row r="5852" spans="1:7" ht="15">
      <c r="A5852" s="664">
        <v>87841</v>
      </c>
      <c r="B5852" s="663" t="s">
        <v>2888</v>
      </c>
      <c r="C5852" s="663" t="s">
        <v>112</v>
      </c>
      <c r="D5852" s="665" t="s">
        <v>15478</v>
      </c>
      <c r="E5852" s="663" t="s">
        <v>145</v>
      </c>
      <c r="F5852" s="401"/>
      <c r="G5852" s="401"/>
    </row>
    <row r="5853" spans="1:7" ht="15">
      <c r="A5853" s="664">
        <v>87842</v>
      </c>
      <c r="B5853" s="663" t="s">
        <v>2889</v>
      </c>
      <c r="C5853" s="663" t="s">
        <v>112</v>
      </c>
      <c r="D5853" s="665" t="s">
        <v>21541</v>
      </c>
      <c r="E5853" s="663" t="s">
        <v>145</v>
      </c>
      <c r="F5853" s="401"/>
      <c r="G5853" s="401"/>
    </row>
    <row r="5854" spans="1:7" ht="15">
      <c r="A5854" s="664">
        <v>87843</v>
      </c>
      <c r="B5854" s="663" t="s">
        <v>2890</v>
      </c>
      <c r="C5854" s="663" t="s">
        <v>112</v>
      </c>
      <c r="D5854" s="665" t="s">
        <v>21250</v>
      </c>
      <c r="E5854" s="663" t="s">
        <v>145</v>
      </c>
      <c r="F5854" s="401"/>
      <c r="G5854" s="401"/>
    </row>
    <row r="5855" spans="1:7" ht="15">
      <c r="A5855" s="664">
        <v>87844</v>
      </c>
      <c r="B5855" s="663" t="s">
        <v>2891</v>
      </c>
      <c r="C5855" s="663" t="s">
        <v>112</v>
      </c>
      <c r="D5855" s="665" t="s">
        <v>21542</v>
      </c>
      <c r="E5855" s="663" t="s">
        <v>145</v>
      </c>
      <c r="F5855" s="401"/>
      <c r="G5855" s="401"/>
    </row>
    <row r="5856" spans="1:7" ht="15">
      <c r="A5856" s="664">
        <v>87845</v>
      </c>
      <c r="B5856" s="663" t="s">
        <v>2892</v>
      </c>
      <c r="C5856" s="663" t="s">
        <v>112</v>
      </c>
      <c r="D5856" s="665" t="s">
        <v>21543</v>
      </c>
      <c r="E5856" s="663" t="s">
        <v>145</v>
      </c>
      <c r="F5856" s="401"/>
      <c r="G5856" s="401"/>
    </row>
    <row r="5857" spans="1:7" ht="15">
      <c r="A5857" s="664">
        <v>87846</v>
      </c>
      <c r="B5857" s="663" t="s">
        <v>2893</v>
      </c>
      <c r="C5857" s="663" t="s">
        <v>112</v>
      </c>
      <c r="D5857" s="665" t="s">
        <v>20305</v>
      </c>
      <c r="E5857" s="663" t="s">
        <v>145</v>
      </c>
      <c r="F5857" s="401"/>
      <c r="G5857" s="401"/>
    </row>
    <row r="5858" spans="1:7" ht="15">
      <c r="A5858" s="664">
        <v>87847</v>
      </c>
      <c r="B5858" s="663" t="s">
        <v>2894</v>
      </c>
      <c r="C5858" s="663" t="s">
        <v>112</v>
      </c>
      <c r="D5858" s="665" t="s">
        <v>21544</v>
      </c>
      <c r="E5858" s="663" t="s">
        <v>145</v>
      </c>
      <c r="F5858" s="401"/>
      <c r="G5858" s="401"/>
    </row>
    <row r="5859" spans="1:7" ht="15">
      <c r="A5859" s="664">
        <v>87848</v>
      </c>
      <c r="B5859" s="663" t="s">
        <v>2895</v>
      </c>
      <c r="C5859" s="663" t="s">
        <v>112</v>
      </c>
      <c r="D5859" s="665" t="s">
        <v>21545</v>
      </c>
      <c r="E5859" s="663" t="s">
        <v>145</v>
      </c>
      <c r="F5859" s="401"/>
      <c r="G5859" s="401"/>
    </row>
    <row r="5860" spans="1:7" ht="15">
      <c r="A5860" s="664">
        <v>87849</v>
      </c>
      <c r="B5860" s="663" t="s">
        <v>2896</v>
      </c>
      <c r="C5860" s="663" t="s">
        <v>112</v>
      </c>
      <c r="D5860" s="665" t="s">
        <v>21546</v>
      </c>
      <c r="E5860" s="663" t="s">
        <v>145</v>
      </c>
      <c r="F5860" s="401"/>
      <c r="G5860" s="401"/>
    </row>
    <row r="5861" spans="1:7" ht="15">
      <c r="A5861" s="664">
        <v>87850</v>
      </c>
      <c r="B5861" s="663" t="s">
        <v>2897</v>
      </c>
      <c r="C5861" s="663" t="s">
        <v>112</v>
      </c>
      <c r="D5861" s="665" t="s">
        <v>21547</v>
      </c>
      <c r="E5861" s="663" t="s">
        <v>145</v>
      </c>
      <c r="F5861" s="401"/>
      <c r="G5861" s="401"/>
    </row>
    <row r="5862" spans="1:7" ht="15">
      <c r="A5862" s="664">
        <v>87851</v>
      </c>
      <c r="B5862" s="663" t="s">
        <v>2898</v>
      </c>
      <c r="C5862" s="663" t="s">
        <v>112</v>
      </c>
      <c r="D5862" s="665" t="s">
        <v>21548</v>
      </c>
      <c r="E5862" s="663" t="s">
        <v>145</v>
      </c>
      <c r="F5862" s="401"/>
      <c r="G5862" s="401"/>
    </row>
    <row r="5863" spans="1:7" ht="15">
      <c r="A5863" s="664">
        <v>87852</v>
      </c>
      <c r="B5863" s="663" t="s">
        <v>2899</v>
      </c>
      <c r="C5863" s="663" t="s">
        <v>112</v>
      </c>
      <c r="D5863" s="665" t="s">
        <v>21454</v>
      </c>
      <c r="E5863" s="663" t="s">
        <v>145</v>
      </c>
      <c r="F5863" s="401"/>
      <c r="G5863" s="401"/>
    </row>
    <row r="5864" spans="1:7" ht="15">
      <c r="A5864" s="664">
        <v>87853</v>
      </c>
      <c r="B5864" s="663" t="s">
        <v>2900</v>
      </c>
      <c r="C5864" s="663" t="s">
        <v>112</v>
      </c>
      <c r="D5864" s="665" t="s">
        <v>21184</v>
      </c>
      <c r="E5864" s="663" t="s">
        <v>145</v>
      </c>
      <c r="F5864" s="401"/>
      <c r="G5864" s="401"/>
    </row>
    <row r="5865" spans="1:7" ht="15">
      <c r="A5865" s="664">
        <v>87854</v>
      </c>
      <c r="B5865" s="663" t="s">
        <v>2901</v>
      </c>
      <c r="C5865" s="663" t="s">
        <v>112</v>
      </c>
      <c r="D5865" s="665" t="s">
        <v>21549</v>
      </c>
      <c r="E5865" s="663" t="s">
        <v>145</v>
      </c>
      <c r="F5865" s="401"/>
      <c r="G5865" s="401"/>
    </row>
    <row r="5866" spans="1:7" ht="15">
      <c r="A5866" s="664">
        <v>87855</v>
      </c>
      <c r="B5866" s="663" t="s">
        <v>2902</v>
      </c>
      <c r="C5866" s="663" t="s">
        <v>112</v>
      </c>
      <c r="D5866" s="665" t="s">
        <v>21248</v>
      </c>
      <c r="E5866" s="663" t="s">
        <v>145</v>
      </c>
      <c r="F5866" s="401"/>
      <c r="G5866" s="401"/>
    </row>
    <row r="5867" spans="1:7" ht="15">
      <c r="A5867" s="664">
        <v>87856</v>
      </c>
      <c r="B5867" s="663" t="s">
        <v>2903</v>
      </c>
      <c r="C5867" s="663" t="s">
        <v>112</v>
      </c>
      <c r="D5867" s="665" t="s">
        <v>21550</v>
      </c>
      <c r="E5867" s="663" t="s">
        <v>145</v>
      </c>
      <c r="F5867" s="401"/>
      <c r="G5867" s="401"/>
    </row>
    <row r="5868" spans="1:7" ht="15">
      <c r="A5868" s="664">
        <v>87857</v>
      </c>
      <c r="B5868" s="663" t="s">
        <v>2904</v>
      </c>
      <c r="C5868" s="663" t="s">
        <v>112</v>
      </c>
      <c r="D5868" s="665" t="s">
        <v>21551</v>
      </c>
      <c r="E5868" s="663" t="s">
        <v>145</v>
      </c>
      <c r="F5868" s="401"/>
      <c r="G5868" s="401"/>
    </row>
    <row r="5869" spans="1:7" ht="15">
      <c r="A5869" s="664">
        <v>87858</v>
      </c>
      <c r="B5869" s="663" t="s">
        <v>2905</v>
      </c>
      <c r="C5869" s="663" t="s">
        <v>112</v>
      </c>
      <c r="D5869" s="665" t="s">
        <v>21552</v>
      </c>
      <c r="E5869" s="663" t="s">
        <v>145</v>
      </c>
      <c r="F5869" s="401"/>
      <c r="G5869" s="401"/>
    </row>
    <row r="5870" spans="1:7" ht="15">
      <c r="A5870" s="664">
        <v>87859</v>
      </c>
      <c r="B5870" s="663" t="s">
        <v>2906</v>
      </c>
      <c r="C5870" s="663" t="s">
        <v>112</v>
      </c>
      <c r="D5870" s="665" t="s">
        <v>21553</v>
      </c>
      <c r="E5870" s="663" t="s">
        <v>145</v>
      </c>
      <c r="F5870" s="401"/>
      <c r="G5870" s="401"/>
    </row>
    <row r="5871" spans="1:7" ht="15">
      <c r="A5871" s="664">
        <v>89048</v>
      </c>
      <c r="B5871" s="663" t="s">
        <v>2907</v>
      </c>
      <c r="C5871" s="663" t="s">
        <v>112</v>
      </c>
      <c r="D5871" s="665" t="s">
        <v>16725</v>
      </c>
      <c r="E5871" s="663" t="s">
        <v>145</v>
      </c>
      <c r="F5871" s="401"/>
      <c r="G5871" s="401"/>
    </row>
    <row r="5872" spans="1:7" ht="15">
      <c r="A5872" s="664">
        <v>89049</v>
      </c>
      <c r="B5872" s="663" t="s">
        <v>2908</v>
      </c>
      <c r="C5872" s="663" t="s">
        <v>112</v>
      </c>
      <c r="D5872" s="665" t="s">
        <v>13186</v>
      </c>
      <c r="E5872" s="663" t="s">
        <v>145</v>
      </c>
      <c r="F5872" s="401"/>
      <c r="G5872" s="401"/>
    </row>
    <row r="5873" spans="1:7" ht="15">
      <c r="A5873" s="664">
        <v>89173</v>
      </c>
      <c r="B5873" s="663" t="s">
        <v>2909</v>
      </c>
      <c r="C5873" s="663" t="s">
        <v>112</v>
      </c>
      <c r="D5873" s="665" t="s">
        <v>13228</v>
      </c>
      <c r="E5873" s="663" t="s">
        <v>145</v>
      </c>
      <c r="F5873" s="401"/>
      <c r="G5873" s="401"/>
    </row>
    <row r="5874" spans="1:7" ht="15">
      <c r="A5874" s="664">
        <v>90406</v>
      </c>
      <c r="B5874" s="663" t="s">
        <v>2910</v>
      </c>
      <c r="C5874" s="663" t="s">
        <v>112</v>
      </c>
      <c r="D5874" s="665" t="s">
        <v>21554</v>
      </c>
      <c r="E5874" s="663" t="s">
        <v>145</v>
      </c>
      <c r="F5874" s="401"/>
      <c r="G5874" s="401"/>
    </row>
    <row r="5875" spans="1:7" ht="15">
      <c r="A5875" s="664">
        <v>90407</v>
      </c>
      <c r="B5875" s="663" t="s">
        <v>2911</v>
      </c>
      <c r="C5875" s="663" t="s">
        <v>112</v>
      </c>
      <c r="D5875" s="665" t="s">
        <v>21555</v>
      </c>
      <c r="E5875" s="663" t="s">
        <v>145</v>
      </c>
      <c r="F5875" s="401"/>
      <c r="G5875" s="401"/>
    </row>
    <row r="5876" spans="1:7" ht="15">
      <c r="A5876" s="664">
        <v>90408</v>
      </c>
      <c r="B5876" s="663" t="s">
        <v>2912</v>
      </c>
      <c r="C5876" s="663" t="s">
        <v>112</v>
      </c>
      <c r="D5876" s="665" t="s">
        <v>20755</v>
      </c>
      <c r="E5876" s="663" t="s">
        <v>145</v>
      </c>
      <c r="F5876" s="401"/>
      <c r="G5876" s="401"/>
    </row>
    <row r="5877" spans="1:7" ht="15">
      <c r="A5877" s="664">
        <v>90409</v>
      </c>
      <c r="B5877" s="663" t="s">
        <v>2913</v>
      </c>
      <c r="C5877" s="663" t="s">
        <v>112</v>
      </c>
      <c r="D5877" s="665" t="s">
        <v>12762</v>
      </c>
      <c r="E5877" s="663" t="s">
        <v>145</v>
      </c>
      <c r="F5877" s="401"/>
      <c r="G5877" s="401"/>
    </row>
    <row r="5878" spans="1:7" ht="15">
      <c r="A5878" s="664">
        <v>87242</v>
      </c>
      <c r="B5878" s="663" t="s">
        <v>2914</v>
      </c>
      <c r="C5878" s="663" t="s">
        <v>112</v>
      </c>
      <c r="D5878" s="665" t="s">
        <v>21556</v>
      </c>
      <c r="E5878" s="663" t="s">
        <v>145</v>
      </c>
      <c r="F5878" s="401"/>
      <c r="G5878" s="401"/>
    </row>
    <row r="5879" spans="1:7" ht="15">
      <c r="A5879" s="664">
        <v>87243</v>
      </c>
      <c r="B5879" s="663" t="s">
        <v>2915</v>
      </c>
      <c r="C5879" s="663" t="s">
        <v>112</v>
      </c>
      <c r="D5879" s="665" t="s">
        <v>21557</v>
      </c>
      <c r="E5879" s="663" t="s">
        <v>145</v>
      </c>
      <c r="F5879" s="401"/>
      <c r="G5879" s="401"/>
    </row>
    <row r="5880" spans="1:7" ht="15">
      <c r="A5880" s="664">
        <v>87244</v>
      </c>
      <c r="B5880" s="663" t="s">
        <v>2916</v>
      </c>
      <c r="C5880" s="663" t="s">
        <v>112</v>
      </c>
      <c r="D5880" s="665" t="s">
        <v>21558</v>
      </c>
      <c r="E5880" s="663" t="s">
        <v>145</v>
      </c>
      <c r="F5880" s="401"/>
      <c r="G5880" s="401"/>
    </row>
    <row r="5881" spans="1:7" ht="15">
      <c r="A5881" s="664">
        <v>87245</v>
      </c>
      <c r="B5881" s="663" t="s">
        <v>2917</v>
      </c>
      <c r="C5881" s="663" t="s">
        <v>112</v>
      </c>
      <c r="D5881" s="665" t="s">
        <v>21559</v>
      </c>
      <c r="E5881" s="663" t="s">
        <v>145</v>
      </c>
      <c r="F5881" s="401"/>
      <c r="G5881" s="401"/>
    </row>
    <row r="5882" spans="1:7" ht="15">
      <c r="A5882" s="664">
        <v>87264</v>
      </c>
      <c r="B5882" s="663" t="s">
        <v>2918</v>
      </c>
      <c r="C5882" s="663" t="s">
        <v>112</v>
      </c>
      <c r="D5882" s="665" t="s">
        <v>20053</v>
      </c>
      <c r="E5882" s="663" t="s">
        <v>145</v>
      </c>
      <c r="F5882" s="401"/>
      <c r="G5882" s="401"/>
    </row>
    <row r="5883" spans="1:7" ht="15">
      <c r="A5883" s="664">
        <v>87265</v>
      </c>
      <c r="B5883" s="663" t="s">
        <v>2919</v>
      </c>
      <c r="C5883" s="663" t="s">
        <v>112</v>
      </c>
      <c r="D5883" s="665" t="s">
        <v>18032</v>
      </c>
      <c r="E5883" s="663" t="s">
        <v>145</v>
      </c>
      <c r="F5883" s="401"/>
      <c r="G5883" s="401"/>
    </row>
    <row r="5884" spans="1:7" ht="15">
      <c r="A5884" s="664">
        <v>87266</v>
      </c>
      <c r="B5884" s="663" t="s">
        <v>2920</v>
      </c>
      <c r="C5884" s="663" t="s">
        <v>112</v>
      </c>
      <c r="D5884" s="665" t="s">
        <v>18292</v>
      </c>
      <c r="E5884" s="663" t="s">
        <v>145</v>
      </c>
      <c r="F5884" s="401"/>
      <c r="G5884" s="401"/>
    </row>
    <row r="5885" spans="1:7" ht="15">
      <c r="A5885" s="664">
        <v>87267</v>
      </c>
      <c r="B5885" s="663" t="s">
        <v>2921</v>
      </c>
      <c r="C5885" s="663" t="s">
        <v>112</v>
      </c>
      <c r="D5885" s="665" t="s">
        <v>21560</v>
      </c>
      <c r="E5885" s="663" t="s">
        <v>145</v>
      </c>
      <c r="F5885" s="401"/>
      <c r="G5885" s="401"/>
    </row>
    <row r="5886" spans="1:7" ht="15">
      <c r="A5886" s="664">
        <v>87268</v>
      </c>
      <c r="B5886" s="663" t="s">
        <v>2922</v>
      </c>
      <c r="C5886" s="663" t="s">
        <v>112</v>
      </c>
      <c r="D5886" s="665" t="s">
        <v>21561</v>
      </c>
      <c r="E5886" s="663" t="s">
        <v>145</v>
      </c>
      <c r="F5886" s="401"/>
      <c r="G5886" s="401"/>
    </row>
    <row r="5887" spans="1:7" ht="15">
      <c r="A5887" s="664">
        <v>87269</v>
      </c>
      <c r="B5887" s="663" t="s">
        <v>2923</v>
      </c>
      <c r="C5887" s="663" t="s">
        <v>112</v>
      </c>
      <c r="D5887" s="665" t="s">
        <v>21562</v>
      </c>
      <c r="E5887" s="663" t="s">
        <v>145</v>
      </c>
      <c r="F5887" s="401"/>
      <c r="G5887" s="401"/>
    </row>
    <row r="5888" spans="1:7" ht="15">
      <c r="A5888" s="664">
        <v>87270</v>
      </c>
      <c r="B5888" s="663" t="s">
        <v>2924</v>
      </c>
      <c r="C5888" s="663" t="s">
        <v>112</v>
      </c>
      <c r="D5888" s="665" t="s">
        <v>21563</v>
      </c>
      <c r="E5888" s="663" t="s">
        <v>145</v>
      </c>
      <c r="F5888" s="401"/>
      <c r="G5888" s="401"/>
    </row>
    <row r="5889" spans="1:7" ht="15">
      <c r="A5889" s="664">
        <v>87271</v>
      </c>
      <c r="B5889" s="663" t="s">
        <v>2925</v>
      </c>
      <c r="C5889" s="663" t="s">
        <v>112</v>
      </c>
      <c r="D5889" s="665" t="s">
        <v>15872</v>
      </c>
      <c r="E5889" s="663" t="s">
        <v>145</v>
      </c>
      <c r="F5889" s="401"/>
      <c r="G5889" s="401"/>
    </row>
    <row r="5890" spans="1:7" ht="15">
      <c r="A5890" s="664">
        <v>87272</v>
      </c>
      <c r="B5890" s="663" t="s">
        <v>2926</v>
      </c>
      <c r="C5890" s="663" t="s">
        <v>112</v>
      </c>
      <c r="D5890" s="665" t="s">
        <v>18281</v>
      </c>
      <c r="E5890" s="663" t="s">
        <v>145</v>
      </c>
      <c r="F5890" s="401"/>
      <c r="G5890" s="401"/>
    </row>
    <row r="5891" spans="1:7" ht="15">
      <c r="A5891" s="664">
        <v>87273</v>
      </c>
      <c r="B5891" s="663" t="s">
        <v>2927</v>
      </c>
      <c r="C5891" s="663" t="s">
        <v>112</v>
      </c>
      <c r="D5891" s="665" t="s">
        <v>17466</v>
      </c>
      <c r="E5891" s="663" t="s">
        <v>145</v>
      </c>
      <c r="F5891" s="401"/>
      <c r="G5891" s="401"/>
    </row>
    <row r="5892" spans="1:7" ht="15">
      <c r="A5892" s="664">
        <v>87274</v>
      </c>
      <c r="B5892" s="663" t="s">
        <v>2928</v>
      </c>
      <c r="C5892" s="663" t="s">
        <v>112</v>
      </c>
      <c r="D5892" s="665" t="s">
        <v>21564</v>
      </c>
      <c r="E5892" s="663" t="s">
        <v>145</v>
      </c>
      <c r="F5892" s="401"/>
      <c r="G5892" s="401"/>
    </row>
    <row r="5893" spans="1:7" ht="15">
      <c r="A5893" s="664">
        <v>87275</v>
      </c>
      <c r="B5893" s="663" t="s">
        <v>2929</v>
      </c>
      <c r="C5893" s="663" t="s">
        <v>112</v>
      </c>
      <c r="D5893" s="665" t="s">
        <v>15778</v>
      </c>
      <c r="E5893" s="663" t="s">
        <v>145</v>
      </c>
      <c r="F5893" s="401"/>
      <c r="G5893" s="401"/>
    </row>
    <row r="5894" spans="1:7" ht="15">
      <c r="A5894" s="664">
        <v>88786</v>
      </c>
      <c r="B5894" s="663" t="s">
        <v>2930</v>
      </c>
      <c r="C5894" s="663" t="s">
        <v>112</v>
      </c>
      <c r="D5894" s="665" t="s">
        <v>21565</v>
      </c>
      <c r="E5894" s="663" t="s">
        <v>145</v>
      </c>
      <c r="F5894" s="401"/>
      <c r="G5894" s="401"/>
    </row>
    <row r="5895" spans="1:7" ht="15">
      <c r="A5895" s="664">
        <v>88787</v>
      </c>
      <c r="B5895" s="663" t="s">
        <v>2931</v>
      </c>
      <c r="C5895" s="663" t="s">
        <v>112</v>
      </c>
      <c r="D5895" s="665" t="s">
        <v>21566</v>
      </c>
      <c r="E5895" s="663" t="s">
        <v>145</v>
      </c>
      <c r="F5895" s="401"/>
      <c r="G5895" s="401"/>
    </row>
    <row r="5896" spans="1:7" ht="15">
      <c r="A5896" s="664">
        <v>88788</v>
      </c>
      <c r="B5896" s="663" t="s">
        <v>2932</v>
      </c>
      <c r="C5896" s="663" t="s">
        <v>112</v>
      </c>
      <c r="D5896" s="665" t="s">
        <v>21567</v>
      </c>
      <c r="E5896" s="663" t="s">
        <v>145</v>
      </c>
      <c r="F5896" s="401"/>
      <c r="G5896" s="401"/>
    </row>
    <row r="5897" spans="1:7" ht="15">
      <c r="A5897" s="664">
        <v>88789</v>
      </c>
      <c r="B5897" s="663" t="s">
        <v>2933</v>
      </c>
      <c r="C5897" s="663" t="s">
        <v>112</v>
      </c>
      <c r="D5897" s="665" t="s">
        <v>21568</v>
      </c>
      <c r="E5897" s="663" t="s">
        <v>145</v>
      </c>
      <c r="F5897" s="401"/>
      <c r="G5897" s="401"/>
    </row>
    <row r="5898" spans="1:7" ht="15">
      <c r="A5898" s="664">
        <v>89045</v>
      </c>
      <c r="B5898" s="663" t="s">
        <v>11890</v>
      </c>
      <c r="C5898" s="663" t="s">
        <v>112</v>
      </c>
      <c r="D5898" s="665" t="s">
        <v>21569</v>
      </c>
      <c r="E5898" s="663" t="s">
        <v>145</v>
      </c>
      <c r="F5898" s="401"/>
      <c r="G5898" s="401"/>
    </row>
    <row r="5899" spans="1:7" ht="15">
      <c r="A5899" s="664">
        <v>89170</v>
      </c>
      <c r="B5899" s="663" t="s">
        <v>11891</v>
      </c>
      <c r="C5899" s="663" t="s">
        <v>112</v>
      </c>
      <c r="D5899" s="665" t="s">
        <v>15758</v>
      </c>
      <c r="E5899" s="663" t="s">
        <v>145</v>
      </c>
      <c r="F5899" s="401"/>
      <c r="G5899" s="401"/>
    </row>
    <row r="5900" spans="1:7" ht="15">
      <c r="A5900" s="664">
        <v>93392</v>
      </c>
      <c r="B5900" s="663" t="s">
        <v>9506</v>
      </c>
      <c r="C5900" s="663" t="s">
        <v>112</v>
      </c>
      <c r="D5900" s="665" t="s">
        <v>21013</v>
      </c>
      <c r="E5900" s="663" t="s">
        <v>145</v>
      </c>
      <c r="F5900" s="401"/>
      <c r="G5900" s="401"/>
    </row>
    <row r="5901" spans="1:7" ht="15">
      <c r="A5901" s="664">
        <v>93393</v>
      </c>
      <c r="B5901" s="663" t="s">
        <v>9507</v>
      </c>
      <c r="C5901" s="663" t="s">
        <v>112</v>
      </c>
      <c r="D5901" s="665" t="s">
        <v>7735</v>
      </c>
      <c r="E5901" s="663" t="s">
        <v>145</v>
      </c>
      <c r="F5901" s="401"/>
      <c r="G5901" s="401"/>
    </row>
    <row r="5902" spans="1:7" ht="15">
      <c r="A5902" s="664">
        <v>93394</v>
      </c>
      <c r="B5902" s="663" t="s">
        <v>9508</v>
      </c>
      <c r="C5902" s="663" t="s">
        <v>112</v>
      </c>
      <c r="D5902" s="665" t="s">
        <v>21570</v>
      </c>
      <c r="E5902" s="663" t="s">
        <v>145</v>
      </c>
      <c r="F5902" s="401"/>
      <c r="G5902" s="401"/>
    </row>
    <row r="5903" spans="1:7" ht="15">
      <c r="A5903" s="664">
        <v>93395</v>
      </c>
      <c r="B5903" s="663" t="s">
        <v>9509</v>
      </c>
      <c r="C5903" s="663" t="s">
        <v>112</v>
      </c>
      <c r="D5903" s="665" t="s">
        <v>16838</v>
      </c>
      <c r="E5903" s="663" t="s">
        <v>145</v>
      </c>
      <c r="F5903" s="401"/>
      <c r="G5903" s="401"/>
    </row>
    <row r="5904" spans="1:7" ht="15">
      <c r="A5904" s="664">
        <v>99194</v>
      </c>
      <c r="B5904" s="663" t="s">
        <v>9510</v>
      </c>
      <c r="C5904" s="663" t="s">
        <v>112</v>
      </c>
      <c r="D5904" s="665" t="s">
        <v>13407</v>
      </c>
      <c r="E5904" s="663" t="s">
        <v>145</v>
      </c>
      <c r="F5904" s="401"/>
      <c r="G5904" s="401"/>
    </row>
    <row r="5905" spans="1:7" ht="15">
      <c r="A5905" s="664">
        <v>99195</v>
      </c>
      <c r="B5905" s="663" t="s">
        <v>9511</v>
      </c>
      <c r="C5905" s="663" t="s">
        <v>112</v>
      </c>
      <c r="D5905" s="665" t="s">
        <v>21571</v>
      </c>
      <c r="E5905" s="663" t="s">
        <v>145</v>
      </c>
      <c r="F5905" s="401"/>
      <c r="G5905" s="401"/>
    </row>
    <row r="5906" spans="1:7" ht="15">
      <c r="A5906" s="664">
        <v>99196</v>
      </c>
      <c r="B5906" s="663" t="s">
        <v>9512</v>
      </c>
      <c r="C5906" s="663" t="s">
        <v>112</v>
      </c>
      <c r="D5906" s="665" t="s">
        <v>16236</v>
      </c>
      <c r="E5906" s="663" t="s">
        <v>145</v>
      </c>
      <c r="F5906" s="401"/>
      <c r="G5906" s="401"/>
    </row>
    <row r="5907" spans="1:7" ht="15">
      <c r="A5907" s="664">
        <v>99198</v>
      </c>
      <c r="B5907" s="663" t="s">
        <v>9513</v>
      </c>
      <c r="C5907" s="663" t="s">
        <v>112</v>
      </c>
      <c r="D5907" s="665" t="s">
        <v>21572</v>
      </c>
      <c r="E5907" s="663" t="s">
        <v>145</v>
      </c>
      <c r="F5907" s="401"/>
      <c r="G5907" s="401"/>
    </row>
    <row r="5908" spans="1:7" ht="15">
      <c r="A5908" s="664">
        <v>101965</v>
      </c>
      <c r="B5908" s="663" t="s">
        <v>15754</v>
      </c>
      <c r="C5908" s="663" t="s">
        <v>5</v>
      </c>
      <c r="D5908" s="665" t="s">
        <v>17041</v>
      </c>
      <c r="E5908" s="663" t="s">
        <v>145</v>
      </c>
      <c r="F5908" s="401"/>
      <c r="G5908" s="401"/>
    </row>
    <row r="5909" spans="1:7" ht="15">
      <c r="A5909" s="664">
        <v>101966</v>
      </c>
      <c r="B5909" s="663" t="s">
        <v>15755</v>
      </c>
      <c r="C5909" s="663" t="s">
        <v>5</v>
      </c>
      <c r="D5909" s="665" t="s">
        <v>21573</v>
      </c>
      <c r="E5909" s="663" t="s">
        <v>145</v>
      </c>
      <c r="F5909" s="401"/>
      <c r="G5909" s="401"/>
    </row>
    <row r="5910" spans="1:7" ht="15">
      <c r="A5910" s="664">
        <v>101979</v>
      </c>
      <c r="B5910" s="663" t="s">
        <v>15756</v>
      </c>
      <c r="C5910" s="663" t="s">
        <v>5</v>
      </c>
      <c r="D5910" s="665" t="s">
        <v>21574</v>
      </c>
      <c r="E5910" s="663" t="s">
        <v>145</v>
      </c>
      <c r="F5910" s="401"/>
      <c r="G5910" s="401"/>
    </row>
    <row r="5911" spans="1:7" ht="15">
      <c r="A5911" s="664">
        <v>96112</v>
      </c>
      <c r="B5911" s="663" t="s">
        <v>2934</v>
      </c>
      <c r="C5911" s="663" t="s">
        <v>112</v>
      </c>
      <c r="D5911" s="665" t="s">
        <v>21575</v>
      </c>
      <c r="E5911" s="663" t="s">
        <v>145</v>
      </c>
      <c r="F5911" s="401"/>
      <c r="G5911" s="401"/>
    </row>
    <row r="5912" spans="1:7" ht="15">
      <c r="A5912" s="664">
        <v>96117</v>
      </c>
      <c r="B5912" s="663" t="s">
        <v>2935</v>
      </c>
      <c r="C5912" s="663" t="s">
        <v>112</v>
      </c>
      <c r="D5912" s="665" t="s">
        <v>21576</v>
      </c>
      <c r="E5912" s="663" t="s">
        <v>145</v>
      </c>
      <c r="F5912" s="401"/>
      <c r="G5912" s="401"/>
    </row>
    <row r="5913" spans="1:7" ht="15">
      <c r="A5913" s="664">
        <v>96122</v>
      </c>
      <c r="B5913" s="663" t="s">
        <v>2936</v>
      </c>
      <c r="C5913" s="663" t="s">
        <v>5</v>
      </c>
      <c r="D5913" s="665" t="s">
        <v>12894</v>
      </c>
      <c r="E5913" s="663" t="s">
        <v>145</v>
      </c>
      <c r="F5913" s="401"/>
      <c r="G5913" s="401"/>
    </row>
    <row r="5914" spans="1:7" ht="15">
      <c r="A5914" s="664">
        <v>96109</v>
      </c>
      <c r="B5914" s="663" t="s">
        <v>2937</v>
      </c>
      <c r="C5914" s="663" t="s">
        <v>112</v>
      </c>
      <c r="D5914" s="665" t="s">
        <v>21577</v>
      </c>
      <c r="E5914" s="663" t="s">
        <v>145</v>
      </c>
      <c r="F5914" s="401"/>
      <c r="G5914" s="401"/>
    </row>
    <row r="5915" spans="1:7" ht="15">
      <c r="A5915" s="664">
        <v>96110</v>
      </c>
      <c r="B5915" s="663" t="s">
        <v>2938</v>
      </c>
      <c r="C5915" s="663" t="s">
        <v>112</v>
      </c>
      <c r="D5915" s="665" t="s">
        <v>21578</v>
      </c>
      <c r="E5915" s="663" t="s">
        <v>145</v>
      </c>
      <c r="F5915" s="401"/>
      <c r="G5915" s="401"/>
    </row>
    <row r="5916" spans="1:7" ht="15">
      <c r="A5916" s="664">
        <v>96113</v>
      </c>
      <c r="B5916" s="663" t="s">
        <v>2939</v>
      </c>
      <c r="C5916" s="663" t="s">
        <v>112</v>
      </c>
      <c r="D5916" s="665" t="s">
        <v>15150</v>
      </c>
      <c r="E5916" s="663" t="s">
        <v>145</v>
      </c>
      <c r="F5916" s="401"/>
      <c r="G5916" s="401"/>
    </row>
    <row r="5917" spans="1:7" ht="15">
      <c r="A5917" s="664">
        <v>96114</v>
      </c>
      <c r="B5917" s="663" t="s">
        <v>2940</v>
      </c>
      <c r="C5917" s="663" t="s">
        <v>112</v>
      </c>
      <c r="D5917" s="665" t="s">
        <v>18157</v>
      </c>
      <c r="E5917" s="663" t="s">
        <v>145</v>
      </c>
      <c r="F5917" s="401"/>
      <c r="G5917" s="401"/>
    </row>
    <row r="5918" spans="1:7" ht="15">
      <c r="A5918" s="664">
        <v>96120</v>
      </c>
      <c r="B5918" s="663" t="s">
        <v>2941</v>
      </c>
      <c r="C5918" s="663" t="s">
        <v>5</v>
      </c>
      <c r="D5918" s="665" t="s">
        <v>16912</v>
      </c>
      <c r="E5918" s="663" t="s">
        <v>145</v>
      </c>
      <c r="F5918" s="401"/>
      <c r="G5918" s="401"/>
    </row>
    <row r="5919" spans="1:7" ht="15">
      <c r="A5919" s="664">
        <v>96123</v>
      </c>
      <c r="B5919" s="663" t="s">
        <v>2942</v>
      </c>
      <c r="C5919" s="663" t="s">
        <v>5</v>
      </c>
      <c r="D5919" s="665" t="s">
        <v>21579</v>
      </c>
      <c r="E5919" s="663" t="s">
        <v>145</v>
      </c>
      <c r="F5919" s="401"/>
      <c r="G5919" s="401"/>
    </row>
    <row r="5920" spans="1:7" ht="15">
      <c r="A5920" s="664">
        <v>99054</v>
      </c>
      <c r="B5920" s="663" t="s">
        <v>9514</v>
      </c>
      <c r="C5920" s="663" t="s">
        <v>112</v>
      </c>
      <c r="D5920" s="665" t="s">
        <v>13303</v>
      </c>
      <c r="E5920" s="663" t="s">
        <v>145</v>
      </c>
      <c r="F5920" s="401"/>
      <c r="G5920" s="401"/>
    </row>
    <row r="5921" spans="1:7" ht="15">
      <c r="A5921" s="664">
        <v>96111</v>
      </c>
      <c r="B5921" s="663" t="s">
        <v>2943</v>
      </c>
      <c r="C5921" s="663" t="s">
        <v>112</v>
      </c>
      <c r="D5921" s="665" t="s">
        <v>21580</v>
      </c>
      <c r="E5921" s="663" t="s">
        <v>145</v>
      </c>
      <c r="F5921" s="401"/>
      <c r="G5921" s="401"/>
    </row>
    <row r="5922" spans="1:7" ht="15">
      <c r="A5922" s="664">
        <v>96116</v>
      </c>
      <c r="B5922" s="663" t="s">
        <v>2944</v>
      </c>
      <c r="C5922" s="663" t="s">
        <v>112</v>
      </c>
      <c r="D5922" s="665" t="s">
        <v>21581</v>
      </c>
      <c r="E5922" s="663" t="s">
        <v>145</v>
      </c>
      <c r="F5922" s="401"/>
      <c r="G5922" s="401"/>
    </row>
    <row r="5923" spans="1:7" ht="15">
      <c r="A5923" s="664">
        <v>96121</v>
      </c>
      <c r="B5923" s="663" t="s">
        <v>2945</v>
      </c>
      <c r="C5923" s="663" t="s">
        <v>5</v>
      </c>
      <c r="D5923" s="665" t="s">
        <v>18662</v>
      </c>
      <c r="E5923" s="663" t="s">
        <v>145</v>
      </c>
      <c r="F5923" s="401"/>
      <c r="G5923" s="401"/>
    </row>
    <row r="5924" spans="1:7" ht="15">
      <c r="A5924" s="664">
        <v>96485</v>
      </c>
      <c r="B5924" s="663" t="s">
        <v>2946</v>
      </c>
      <c r="C5924" s="663" t="s">
        <v>112</v>
      </c>
      <c r="D5924" s="665" t="s">
        <v>21582</v>
      </c>
      <c r="E5924" s="663" t="s">
        <v>145</v>
      </c>
      <c r="F5924" s="401"/>
      <c r="G5924" s="401"/>
    </row>
    <row r="5925" spans="1:7" ht="15">
      <c r="A5925" s="664">
        <v>96486</v>
      </c>
      <c r="B5925" s="663" t="s">
        <v>2947</v>
      </c>
      <c r="C5925" s="663" t="s">
        <v>112</v>
      </c>
      <c r="D5925" s="665" t="s">
        <v>14872</v>
      </c>
      <c r="E5925" s="663" t="s">
        <v>145</v>
      </c>
      <c r="F5925" s="401"/>
      <c r="G5925" s="401"/>
    </row>
    <row r="5926" spans="1:7" ht="15">
      <c r="A5926" s="664">
        <v>91514</v>
      </c>
      <c r="B5926" s="663" t="s">
        <v>2948</v>
      </c>
      <c r="C5926" s="663" t="s">
        <v>112</v>
      </c>
      <c r="D5926" s="665" t="s">
        <v>5007</v>
      </c>
      <c r="E5926" s="663" t="s">
        <v>145</v>
      </c>
      <c r="F5926" s="401"/>
      <c r="G5926" s="401"/>
    </row>
    <row r="5927" spans="1:7" ht="15">
      <c r="A5927" s="664">
        <v>91515</v>
      </c>
      <c r="B5927" s="663" t="s">
        <v>2949</v>
      </c>
      <c r="C5927" s="663" t="s">
        <v>112</v>
      </c>
      <c r="D5927" s="665" t="s">
        <v>14767</v>
      </c>
      <c r="E5927" s="663" t="s">
        <v>145</v>
      </c>
      <c r="F5927" s="401"/>
      <c r="G5927" s="401"/>
    </row>
    <row r="5928" spans="1:7" ht="15">
      <c r="A5928" s="664">
        <v>91516</v>
      </c>
      <c r="B5928" s="663" t="s">
        <v>2950</v>
      </c>
      <c r="C5928" s="663" t="s">
        <v>112</v>
      </c>
      <c r="D5928" s="665" t="s">
        <v>21129</v>
      </c>
      <c r="E5928" s="663" t="s">
        <v>145</v>
      </c>
      <c r="F5928" s="401"/>
      <c r="G5928" s="401"/>
    </row>
    <row r="5929" spans="1:7" ht="15">
      <c r="A5929" s="664">
        <v>91517</v>
      </c>
      <c r="B5929" s="663" t="s">
        <v>2951</v>
      </c>
      <c r="C5929" s="663" t="s">
        <v>112</v>
      </c>
      <c r="D5929" s="665" t="s">
        <v>21583</v>
      </c>
      <c r="E5929" s="663" t="s">
        <v>145</v>
      </c>
      <c r="F5929" s="401"/>
      <c r="G5929" s="401"/>
    </row>
    <row r="5930" spans="1:7" ht="15">
      <c r="A5930" s="664">
        <v>91519</v>
      </c>
      <c r="B5930" s="663" t="s">
        <v>2952</v>
      </c>
      <c r="C5930" s="663" t="s">
        <v>112</v>
      </c>
      <c r="D5930" s="665" t="s">
        <v>9116</v>
      </c>
      <c r="E5930" s="663" t="s">
        <v>145</v>
      </c>
      <c r="F5930" s="401"/>
      <c r="G5930" s="401"/>
    </row>
    <row r="5931" spans="1:7" ht="15">
      <c r="A5931" s="664">
        <v>91520</v>
      </c>
      <c r="B5931" s="663" t="s">
        <v>2953</v>
      </c>
      <c r="C5931" s="663" t="s">
        <v>112</v>
      </c>
      <c r="D5931" s="665" t="s">
        <v>3881</v>
      </c>
      <c r="E5931" s="663" t="s">
        <v>145</v>
      </c>
      <c r="F5931" s="401"/>
      <c r="G5931" s="401"/>
    </row>
    <row r="5932" spans="1:7" ht="15">
      <c r="A5932" s="664">
        <v>91522</v>
      </c>
      <c r="B5932" s="663" t="s">
        <v>2954</v>
      </c>
      <c r="C5932" s="663" t="s">
        <v>112</v>
      </c>
      <c r="D5932" s="665" t="s">
        <v>6123</v>
      </c>
      <c r="E5932" s="663" t="s">
        <v>145</v>
      </c>
      <c r="F5932" s="401"/>
      <c r="G5932" s="401"/>
    </row>
    <row r="5933" spans="1:7" ht="15">
      <c r="A5933" s="664">
        <v>91525</v>
      </c>
      <c r="B5933" s="663" t="s">
        <v>2955</v>
      </c>
      <c r="C5933" s="663" t="s">
        <v>112</v>
      </c>
      <c r="D5933" s="665" t="s">
        <v>14130</v>
      </c>
      <c r="E5933" s="663" t="s">
        <v>145</v>
      </c>
      <c r="F5933" s="401"/>
      <c r="G5933" s="401"/>
    </row>
    <row r="5934" spans="1:7" ht="15">
      <c r="A5934" s="664">
        <v>87280</v>
      </c>
      <c r="B5934" s="663" t="s">
        <v>11892</v>
      </c>
      <c r="C5934" s="663" t="s">
        <v>125</v>
      </c>
      <c r="D5934" s="665" t="s">
        <v>21584</v>
      </c>
      <c r="E5934" s="663" t="s">
        <v>145</v>
      </c>
      <c r="F5934" s="401"/>
      <c r="G5934" s="401"/>
    </row>
    <row r="5935" spans="1:7" ht="15">
      <c r="A5935" s="664">
        <v>87281</v>
      </c>
      <c r="B5935" s="663" t="s">
        <v>11893</v>
      </c>
      <c r="C5935" s="663" t="s">
        <v>125</v>
      </c>
      <c r="D5935" s="665" t="s">
        <v>21585</v>
      </c>
      <c r="E5935" s="663" t="s">
        <v>145</v>
      </c>
      <c r="F5935" s="401"/>
      <c r="G5935" s="401"/>
    </row>
    <row r="5936" spans="1:7" ht="15">
      <c r="A5936" s="664">
        <v>87283</v>
      </c>
      <c r="B5936" s="663" t="s">
        <v>11894</v>
      </c>
      <c r="C5936" s="663" t="s">
        <v>125</v>
      </c>
      <c r="D5936" s="665" t="s">
        <v>14491</v>
      </c>
      <c r="E5936" s="663" t="s">
        <v>145</v>
      </c>
      <c r="F5936" s="401"/>
      <c r="G5936" s="401"/>
    </row>
    <row r="5937" spans="1:7" ht="15">
      <c r="A5937" s="664">
        <v>87284</v>
      </c>
      <c r="B5937" s="663" t="s">
        <v>11895</v>
      </c>
      <c r="C5937" s="663" t="s">
        <v>125</v>
      </c>
      <c r="D5937" s="665" t="s">
        <v>21586</v>
      </c>
      <c r="E5937" s="663" t="s">
        <v>145</v>
      </c>
      <c r="F5937" s="401"/>
      <c r="G5937" s="401"/>
    </row>
    <row r="5938" spans="1:7" ht="15">
      <c r="A5938" s="664">
        <v>87286</v>
      </c>
      <c r="B5938" s="663" t="s">
        <v>11896</v>
      </c>
      <c r="C5938" s="663" t="s">
        <v>125</v>
      </c>
      <c r="D5938" s="665" t="s">
        <v>21587</v>
      </c>
      <c r="E5938" s="663" t="s">
        <v>145</v>
      </c>
      <c r="F5938" s="401"/>
      <c r="G5938" s="401"/>
    </row>
    <row r="5939" spans="1:7" ht="15">
      <c r="A5939" s="664">
        <v>87287</v>
      </c>
      <c r="B5939" s="663" t="s">
        <v>11897</v>
      </c>
      <c r="C5939" s="663" t="s">
        <v>125</v>
      </c>
      <c r="D5939" s="665" t="s">
        <v>21588</v>
      </c>
      <c r="E5939" s="663" t="s">
        <v>145</v>
      </c>
      <c r="F5939" s="401"/>
      <c r="G5939" s="401"/>
    </row>
    <row r="5940" spans="1:7" ht="15">
      <c r="A5940" s="664">
        <v>87289</v>
      </c>
      <c r="B5940" s="663" t="s">
        <v>11898</v>
      </c>
      <c r="C5940" s="663" t="s">
        <v>125</v>
      </c>
      <c r="D5940" s="665" t="s">
        <v>21589</v>
      </c>
      <c r="E5940" s="663" t="s">
        <v>145</v>
      </c>
      <c r="F5940" s="401"/>
      <c r="G5940" s="401"/>
    </row>
    <row r="5941" spans="1:7" ht="15">
      <c r="A5941" s="664">
        <v>87290</v>
      </c>
      <c r="B5941" s="663" t="s">
        <v>11899</v>
      </c>
      <c r="C5941" s="663" t="s">
        <v>125</v>
      </c>
      <c r="D5941" s="665" t="s">
        <v>21590</v>
      </c>
      <c r="E5941" s="663" t="s">
        <v>145</v>
      </c>
      <c r="F5941" s="401"/>
      <c r="G5941" s="401"/>
    </row>
    <row r="5942" spans="1:7" ht="15">
      <c r="A5942" s="664">
        <v>87292</v>
      </c>
      <c r="B5942" s="663" t="s">
        <v>11900</v>
      </c>
      <c r="C5942" s="663" t="s">
        <v>125</v>
      </c>
      <c r="D5942" s="665" t="s">
        <v>21591</v>
      </c>
      <c r="E5942" s="663" t="s">
        <v>145</v>
      </c>
      <c r="F5942" s="401"/>
      <c r="G5942" s="401"/>
    </row>
    <row r="5943" spans="1:7" ht="15">
      <c r="A5943" s="664">
        <v>87294</v>
      </c>
      <c r="B5943" s="663" t="s">
        <v>11901</v>
      </c>
      <c r="C5943" s="663" t="s">
        <v>125</v>
      </c>
      <c r="D5943" s="665" t="s">
        <v>21592</v>
      </c>
      <c r="E5943" s="663" t="s">
        <v>145</v>
      </c>
      <c r="F5943" s="401"/>
      <c r="G5943" s="401"/>
    </row>
    <row r="5944" spans="1:7" ht="15">
      <c r="A5944" s="664">
        <v>87295</v>
      </c>
      <c r="B5944" s="663" t="s">
        <v>11902</v>
      </c>
      <c r="C5944" s="663" t="s">
        <v>125</v>
      </c>
      <c r="D5944" s="665" t="s">
        <v>21593</v>
      </c>
      <c r="E5944" s="663" t="s">
        <v>145</v>
      </c>
      <c r="F5944" s="401"/>
      <c r="G5944" s="401"/>
    </row>
    <row r="5945" spans="1:7" ht="15">
      <c r="A5945" s="664">
        <v>87296</v>
      </c>
      <c r="B5945" s="663" t="s">
        <v>11903</v>
      </c>
      <c r="C5945" s="663" t="s">
        <v>125</v>
      </c>
      <c r="D5945" s="665" t="s">
        <v>21594</v>
      </c>
      <c r="E5945" s="663" t="s">
        <v>145</v>
      </c>
      <c r="F5945" s="401"/>
      <c r="G5945" s="401"/>
    </row>
    <row r="5946" spans="1:7" ht="15">
      <c r="A5946" s="664">
        <v>87298</v>
      </c>
      <c r="B5946" s="663" t="s">
        <v>11904</v>
      </c>
      <c r="C5946" s="663" t="s">
        <v>125</v>
      </c>
      <c r="D5946" s="665" t="s">
        <v>21595</v>
      </c>
      <c r="E5946" s="663" t="s">
        <v>145</v>
      </c>
      <c r="F5946" s="401"/>
      <c r="G5946" s="401"/>
    </row>
    <row r="5947" spans="1:7" ht="15">
      <c r="A5947" s="664">
        <v>87299</v>
      </c>
      <c r="B5947" s="663" t="s">
        <v>11905</v>
      </c>
      <c r="C5947" s="663" t="s">
        <v>125</v>
      </c>
      <c r="D5947" s="665" t="s">
        <v>15760</v>
      </c>
      <c r="E5947" s="663" t="s">
        <v>145</v>
      </c>
      <c r="F5947" s="401"/>
      <c r="G5947" s="401"/>
    </row>
    <row r="5948" spans="1:7" ht="15">
      <c r="A5948" s="664">
        <v>87301</v>
      </c>
      <c r="B5948" s="663" t="s">
        <v>11906</v>
      </c>
      <c r="C5948" s="663" t="s">
        <v>125</v>
      </c>
      <c r="D5948" s="665" t="s">
        <v>21596</v>
      </c>
      <c r="E5948" s="663" t="s">
        <v>145</v>
      </c>
      <c r="F5948" s="401"/>
      <c r="G5948" s="401"/>
    </row>
    <row r="5949" spans="1:7" ht="15">
      <c r="A5949" s="664">
        <v>87302</v>
      </c>
      <c r="B5949" s="663" t="s">
        <v>11907</v>
      </c>
      <c r="C5949" s="663" t="s">
        <v>125</v>
      </c>
      <c r="D5949" s="665" t="s">
        <v>21597</v>
      </c>
      <c r="E5949" s="663" t="s">
        <v>145</v>
      </c>
      <c r="F5949" s="401"/>
      <c r="G5949" s="401"/>
    </row>
    <row r="5950" spans="1:7" ht="15">
      <c r="A5950" s="664">
        <v>87304</v>
      </c>
      <c r="B5950" s="663" t="s">
        <v>11908</v>
      </c>
      <c r="C5950" s="663" t="s">
        <v>125</v>
      </c>
      <c r="D5950" s="665" t="s">
        <v>21598</v>
      </c>
      <c r="E5950" s="663" t="s">
        <v>145</v>
      </c>
      <c r="F5950" s="401"/>
      <c r="G5950" s="401"/>
    </row>
    <row r="5951" spans="1:7" ht="15">
      <c r="A5951" s="664">
        <v>87305</v>
      </c>
      <c r="B5951" s="663" t="s">
        <v>11909</v>
      </c>
      <c r="C5951" s="663" t="s">
        <v>125</v>
      </c>
      <c r="D5951" s="665" t="s">
        <v>21599</v>
      </c>
      <c r="E5951" s="663" t="s">
        <v>145</v>
      </c>
      <c r="F5951" s="401"/>
      <c r="G5951" s="401"/>
    </row>
    <row r="5952" spans="1:7" ht="15">
      <c r="A5952" s="664">
        <v>87307</v>
      </c>
      <c r="B5952" s="663" t="s">
        <v>11910</v>
      </c>
      <c r="C5952" s="663" t="s">
        <v>125</v>
      </c>
      <c r="D5952" s="665" t="s">
        <v>21600</v>
      </c>
      <c r="E5952" s="663" t="s">
        <v>145</v>
      </c>
      <c r="F5952" s="401"/>
      <c r="G5952" s="401"/>
    </row>
    <row r="5953" spans="1:7" ht="15">
      <c r="A5953" s="664">
        <v>87308</v>
      </c>
      <c r="B5953" s="663" t="s">
        <v>11911</v>
      </c>
      <c r="C5953" s="663" t="s">
        <v>125</v>
      </c>
      <c r="D5953" s="665" t="s">
        <v>21601</v>
      </c>
      <c r="E5953" s="663" t="s">
        <v>145</v>
      </c>
      <c r="F5953" s="401"/>
      <c r="G5953" s="401"/>
    </row>
    <row r="5954" spans="1:7" ht="15">
      <c r="A5954" s="664">
        <v>87310</v>
      </c>
      <c r="B5954" s="663" t="s">
        <v>11912</v>
      </c>
      <c r="C5954" s="663" t="s">
        <v>125</v>
      </c>
      <c r="D5954" s="665" t="s">
        <v>21602</v>
      </c>
      <c r="E5954" s="663" t="s">
        <v>145</v>
      </c>
      <c r="F5954" s="401"/>
      <c r="G5954" s="401"/>
    </row>
    <row r="5955" spans="1:7" ht="15">
      <c r="A5955" s="664">
        <v>87311</v>
      </c>
      <c r="B5955" s="663" t="s">
        <v>11913</v>
      </c>
      <c r="C5955" s="663" t="s">
        <v>125</v>
      </c>
      <c r="D5955" s="665" t="s">
        <v>21603</v>
      </c>
      <c r="E5955" s="663" t="s">
        <v>145</v>
      </c>
      <c r="F5955" s="401"/>
      <c r="G5955" s="401"/>
    </row>
    <row r="5956" spans="1:7" ht="15">
      <c r="A5956" s="664">
        <v>87313</v>
      </c>
      <c r="B5956" s="663" t="s">
        <v>11914</v>
      </c>
      <c r="C5956" s="663" t="s">
        <v>125</v>
      </c>
      <c r="D5956" s="665" t="s">
        <v>21604</v>
      </c>
      <c r="E5956" s="663" t="s">
        <v>145</v>
      </c>
      <c r="F5956" s="401"/>
      <c r="G5956" s="401"/>
    </row>
    <row r="5957" spans="1:7" ht="15">
      <c r="A5957" s="664">
        <v>87314</v>
      </c>
      <c r="B5957" s="663" t="s">
        <v>11915</v>
      </c>
      <c r="C5957" s="663" t="s">
        <v>125</v>
      </c>
      <c r="D5957" s="665" t="s">
        <v>21605</v>
      </c>
      <c r="E5957" s="663" t="s">
        <v>145</v>
      </c>
      <c r="F5957" s="401"/>
      <c r="G5957" s="401"/>
    </row>
    <row r="5958" spans="1:7" ht="15">
      <c r="A5958" s="664">
        <v>87316</v>
      </c>
      <c r="B5958" s="663" t="s">
        <v>11916</v>
      </c>
      <c r="C5958" s="663" t="s">
        <v>125</v>
      </c>
      <c r="D5958" s="665" t="s">
        <v>21606</v>
      </c>
      <c r="E5958" s="663" t="s">
        <v>145</v>
      </c>
      <c r="F5958" s="401"/>
      <c r="G5958" s="401"/>
    </row>
    <row r="5959" spans="1:7" ht="15">
      <c r="A5959" s="664">
        <v>87317</v>
      </c>
      <c r="B5959" s="663" t="s">
        <v>11917</v>
      </c>
      <c r="C5959" s="663" t="s">
        <v>125</v>
      </c>
      <c r="D5959" s="665" t="s">
        <v>21607</v>
      </c>
      <c r="E5959" s="663" t="s">
        <v>145</v>
      </c>
      <c r="F5959" s="401"/>
      <c r="G5959" s="401"/>
    </row>
    <row r="5960" spans="1:7" ht="15">
      <c r="A5960" s="664">
        <v>87319</v>
      </c>
      <c r="B5960" s="663" t="s">
        <v>11918</v>
      </c>
      <c r="C5960" s="663" t="s">
        <v>125</v>
      </c>
      <c r="D5960" s="665" t="s">
        <v>21608</v>
      </c>
      <c r="E5960" s="663" t="s">
        <v>145</v>
      </c>
      <c r="F5960" s="401"/>
      <c r="G5960" s="401"/>
    </row>
    <row r="5961" spans="1:7" ht="15">
      <c r="A5961" s="664">
        <v>87320</v>
      </c>
      <c r="B5961" s="663" t="s">
        <v>11919</v>
      </c>
      <c r="C5961" s="663" t="s">
        <v>125</v>
      </c>
      <c r="D5961" s="665" t="s">
        <v>21609</v>
      </c>
      <c r="E5961" s="663" t="s">
        <v>145</v>
      </c>
      <c r="F5961" s="401"/>
      <c r="G5961" s="401"/>
    </row>
    <row r="5962" spans="1:7" ht="15">
      <c r="A5962" s="664">
        <v>87322</v>
      </c>
      <c r="B5962" s="663" t="s">
        <v>11920</v>
      </c>
      <c r="C5962" s="663" t="s">
        <v>125</v>
      </c>
      <c r="D5962" s="665" t="s">
        <v>21610</v>
      </c>
      <c r="E5962" s="663" t="s">
        <v>145</v>
      </c>
      <c r="F5962" s="401"/>
      <c r="G5962" s="401"/>
    </row>
    <row r="5963" spans="1:7" ht="15">
      <c r="A5963" s="664">
        <v>87323</v>
      </c>
      <c r="B5963" s="663" t="s">
        <v>11921</v>
      </c>
      <c r="C5963" s="663" t="s">
        <v>125</v>
      </c>
      <c r="D5963" s="665" t="s">
        <v>21611</v>
      </c>
      <c r="E5963" s="663" t="s">
        <v>145</v>
      </c>
      <c r="F5963" s="401"/>
      <c r="G5963" s="401"/>
    </row>
    <row r="5964" spans="1:7" ht="15">
      <c r="A5964" s="664">
        <v>87325</v>
      </c>
      <c r="B5964" s="663" t="s">
        <v>11922</v>
      </c>
      <c r="C5964" s="663" t="s">
        <v>125</v>
      </c>
      <c r="D5964" s="665" t="s">
        <v>21612</v>
      </c>
      <c r="E5964" s="663" t="s">
        <v>145</v>
      </c>
      <c r="F5964" s="401"/>
      <c r="G5964" s="401"/>
    </row>
    <row r="5965" spans="1:7" ht="15">
      <c r="A5965" s="664">
        <v>87326</v>
      </c>
      <c r="B5965" s="663" t="s">
        <v>11923</v>
      </c>
      <c r="C5965" s="663" t="s">
        <v>125</v>
      </c>
      <c r="D5965" s="665" t="s">
        <v>21613</v>
      </c>
      <c r="E5965" s="663" t="s">
        <v>145</v>
      </c>
      <c r="F5965" s="401"/>
      <c r="G5965" s="401"/>
    </row>
    <row r="5966" spans="1:7" ht="15">
      <c r="A5966" s="664">
        <v>87327</v>
      </c>
      <c r="B5966" s="663" t="s">
        <v>11924</v>
      </c>
      <c r="C5966" s="663" t="s">
        <v>125</v>
      </c>
      <c r="D5966" s="665" t="s">
        <v>21614</v>
      </c>
      <c r="E5966" s="663" t="s">
        <v>145</v>
      </c>
      <c r="F5966" s="401"/>
      <c r="G5966" s="401"/>
    </row>
    <row r="5967" spans="1:7" ht="15">
      <c r="A5967" s="664">
        <v>87328</v>
      </c>
      <c r="B5967" s="663" t="s">
        <v>11925</v>
      </c>
      <c r="C5967" s="663" t="s">
        <v>125</v>
      </c>
      <c r="D5967" s="665" t="s">
        <v>21615</v>
      </c>
      <c r="E5967" s="663" t="s">
        <v>145</v>
      </c>
      <c r="F5967" s="401"/>
      <c r="G5967" s="401"/>
    </row>
    <row r="5968" spans="1:7" ht="15">
      <c r="A5968" s="664">
        <v>87329</v>
      </c>
      <c r="B5968" s="663" t="s">
        <v>11926</v>
      </c>
      <c r="C5968" s="663" t="s">
        <v>125</v>
      </c>
      <c r="D5968" s="665" t="s">
        <v>21616</v>
      </c>
      <c r="E5968" s="663" t="s">
        <v>145</v>
      </c>
      <c r="F5968" s="401"/>
      <c r="G5968" s="401"/>
    </row>
    <row r="5969" spans="1:7" ht="15">
      <c r="A5969" s="664">
        <v>87330</v>
      </c>
      <c r="B5969" s="663" t="s">
        <v>11927</v>
      </c>
      <c r="C5969" s="663" t="s">
        <v>125</v>
      </c>
      <c r="D5969" s="665" t="s">
        <v>21617</v>
      </c>
      <c r="E5969" s="663" t="s">
        <v>145</v>
      </c>
      <c r="F5969" s="401"/>
      <c r="G5969" s="401"/>
    </row>
    <row r="5970" spans="1:7" ht="15">
      <c r="A5970" s="664">
        <v>87331</v>
      </c>
      <c r="B5970" s="663" t="s">
        <v>11928</v>
      </c>
      <c r="C5970" s="663" t="s">
        <v>125</v>
      </c>
      <c r="D5970" s="665" t="s">
        <v>21618</v>
      </c>
      <c r="E5970" s="663" t="s">
        <v>145</v>
      </c>
      <c r="F5970" s="401"/>
      <c r="G5970" s="401"/>
    </row>
    <row r="5971" spans="1:7" ht="15">
      <c r="A5971" s="664">
        <v>87332</v>
      </c>
      <c r="B5971" s="663" t="s">
        <v>11929</v>
      </c>
      <c r="C5971" s="663" t="s">
        <v>125</v>
      </c>
      <c r="D5971" s="665" t="s">
        <v>21619</v>
      </c>
      <c r="E5971" s="663" t="s">
        <v>145</v>
      </c>
      <c r="F5971" s="401"/>
      <c r="G5971" s="401"/>
    </row>
    <row r="5972" spans="1:7" ht="15">
      <c r="A5972" s="664">
        <v>87333</v>
      </c>
      <c r="B5972" s="663" t="s">
        <v>11930</v>
      </c>
      <c r="C5972" s="663" t="s">
        <v>125</v>
      </c>
      <c r="D5972" s="665" t="s">
        <v>21620</v>
      </c>
      <c r="E5972" s="663" t="s">
        <v>145</v>
      </c>
      <c r="F5972" s="401"/>
      <c r="G5972" s="401"/>
    </row>
    <row r="5973" spans="1:7" ht="15">
      <c r="A5973" s="664">
        <v>87334</v>
      </c>
      <c r="B5973" s="663" t="s">
        <v>11931</v>
      </c>
      <c r="C5973" s="663" t="s">
        <v>125</v>
      </c>
      <c r="D5973" s="665" t="s">
        <v>21621</v>
      </c>
      <c r="E5973" s="663" t="s">
        <v>145</v>
      </c>
      <c r="F5973" s="401"/>
      <c r="G5973" s="401"/>
    </row>
    <row r="5974" spans="1:7" ht="15">
      <c r="A5974" s="664">
        <v>87335</v>
      </c>
      <c r="B5974" s="663" t="s">
        <v>11932</v>
      </c>
      <c r="C5974" s="663" t="s">
        <v>125</v>
      </c>
      <c r="D5974" s="665" t="s">
        <v>21622</v>
      </c>
      <c r="E5974" s="663" t="s">
        <v>145</v>
      </c>
      <c r="F5974" s="401"/>
      <c r="G5974" s="401"/>
    </row>
    <row r="5975" spans="1:7" ht="15">
      <c r="A5975" s="664">
        <v>87336</v>
      </c>
      <c r="B5975" s="663" t="s">
        <v>11933</v>
      </c>
      <c r="C5975" s="663" t="s">
        <v>125</v>
      </c>
      <c r="D5975" s="665" t="s">
        <v>21623</v>
      </c>
      <c r="E5975" s="663" t="s">
        <v>145</v>
      </c>
      <c r="F5975" s="401"/>
      <c r="G5975" s="401"/>
    </row>
    <row r="5976" spans="1:7" ht="15">
      <c r="A5976" s="664">
        <v>87337</v>
      </c>
      <c r="B5976" s="663" t="s">
        <v>11934</v>
      </c>
      <c r="C5976" s="663" t="s">
        <v>125</v>
      </c>
      <c r="D5976" s="665" t="s">
        <v>21624</v>
      </c>
      <c r="E5976" s="663" t="s">
        <v>145</v>
      </c>
      <c r="F5976" s="401"/>
      <c r="G5976" s="401"/>
    </row>
    <row r="5977" spans="1:7" ht="15">
      <c r="A5977" s="664">
        <v>87338</v>
      </c>
      <c r="B5977" s="663" t="s">
        <v>11935</v>
      </c>
      <c r="C5977" s="663" t="s">
        <v>125</v>
      </c>
      <c r="D5977" s="665" t="s">
        <v>21625</v>
      </c>
      <c r="E5977" s="663" t="s">
        <v>145</v>
      </c>
      <c r="F5977" s="401"/>
      <c r="G5977" s="401"/>
    </row>
    <row r="5978" spans="1:7" ht="15">
      <c r="A5978" s="664">
        <v>87339</v>
      </c>
      <c r="B5978" s="663" t="s">
        <v>11936</v>
      </c>
      <c r="C5978" s="663" t="s">
        <v>125</v>
      </c>
      <c r="D5978" s="665" t="s">
        <v>21626</v>
      </c>
      <c r="E5978" s="663" t="s">
        <v>145</v>
      </c>
      <c r="F5978" s="401"/>
      <c r="G5978" s="401"/>
    </row>
    <row r="5979" spans="1:7" ht="15">
      <c r="A5979" s="664">
        <v>87340</v>
      </c>
      <c r="B5979" s="663" t="s">
        <v>11937</v>
      </c>
      <c r="C5979" s="663" t="s">
        <v>125</v>
      </c>
      <c r="D5979" s="665" t="s">
        <v>21627</v>
      </c>
      <c r="E5979" s="663" t="s">
        <v>145</v>
      </c>
      <c r="F5979" s="401"/>
      <c r="G5979" s="401"/>
    </row>
    <row r="5980" spans="1:7" ht="15">
      <c r="A5980" s="664">
        <v>87341</v>
      </c>
      <c r="B5980" s="663" t="s">
        <v>11938</v>
      </c>
      <c r="C5980" s="663" t="s">
        <v>125</v>
      </c>
      <c r="D5980" s="665" t="s">
        <v>21628</v>
      </c>
      <c r="E5980" s="663" t="s">
        <v>145</v>
      </c>
      <c r="F5980" s="401"/>
      <c r="G5980" s="401"/>
    </row>
    <row r="5981" spans="1:7" ht="15">
      <c r="A5981" s="664">
        <v>87342</v>
      </c>
      <c r="B5981" s="663" t="s">
        <v>11939</v>
      </c>
      <c r="C5981" s="663" t="s">
        <v>125</v>
      </c>
      <c r="D5981" s="665" t="s">
        <v>21629</v>
      </c>
      <c r="E5981" s="663" t="s">
        <v>145</v>
      </c>
      <c r="F5981" s="401"/>
      <c r="G5981" s="401"/>
    </row>
    <row r="5982" spans="1:7" ht="15">
      <c r="A5982" s="664">
        <v>87343</v>
      </c>
      <c r="B5982" s="663" t="s">
        <v>11940</v>
      </c>
      <c r="C5982" s="663" t="s">
        <v>125</v>
      </c>
      <c r="D5982" s="665" t="s">
        <v>21630</v>
      </c>
      <c r="E5982" s="663" t="s">
        <v>145</v>
      </c>
      <c r="F5982" s="401"/>
      <c r="G5982" s="401"/>
    </row>
    <row r="5983" spans="1:7" ht="15">
      <c r="A5983" s="664">
        <v>87344</v>
      </c>
      <c r="B5983" s="663" t="s">
        <v>11941</v>
      </c>
      <c r="C5983" s="663" t="s">
        <v>125</v>
      </c>
      <c r="D5983" s="665" t="s">
        <v>21631</v>
      </c>
      <c r="E5983" s="663" t="s">
        <v>145</v>
      </c>
      <c r="F5983" s="401"/>
      <c r="G5983" s="401"/>
    </row>
    <row r="5984" spans="1:7" ht="15">
      <c r="A5984" s="664">
        <v>87345</v>
      </c>
      <c r="B5984" s="663" t="s">
        <v>11942</v>
      </c>
      <c r="C5984" s="663" t="s">
        <v>125</v>
      </c>
      <c r="D5984" s="665" t="s">
        <v>20815</v>
      </c>
      <c r="E5984" s="663" t="s">
        <v>145</v>
      </c>
      <c r="F5984" s="401"/>
      <c r="G5984" s="401"/>
    </row>
    <row r="5985" spans="1:7" ht="15">
      <c r="A5985" s="664">
        <v>87346</v>
      </c>
      <c r="B5985" s="663" t="s">
        <v>11943</v>
      </c>
      <c r="C5985" s="663" t="s">
        <v>125</v>
      </c>
      <c r="D5985" s="665" t="s">
        <v>21632</v>
      </c>
      <c r="E5985" s="663" t="s">
        <v>145</v>
      </c>
      <c r="F5985" s="401"/>
      <c r="G5985" s="401"/>
    </row>
    <row r="5986" spans="1:7" ht="15">
      <c r="A5986" s="664">
        <v>87347</v>
      </c>
      <c r="B5986" s="663" t="s">
        <v>11944</v>
      </c>
      <c r="C5986" s="663" t="s">
        <v>125</v>
      </c>
      <c r="D5986" s="665" t="s">
        <v>21633</v>
      </c>
      <c r="E5986" s="663" t="s">
        <v>145</v>
      </c>
      <c r="F5986" s="401"/>
      <c r="G5986" s="401"/>
    </row>
    <row r="5987" spans="1:7" ht="15">
      <c r="A5987" s="664">
        <v>87348</v>
      </c>
      <c r="B5987" s="663" t="s">
        <v>11945</v>
      </c>
      <c r="C5987" s="663" t="s">
        <v>125</v>
      </c>
      <c r="D5987" s="665" t="s">
        <v>21634</v>
      </c>
      <c r="E5987" s="663" t="s">
        <v>145</v>
      </c>
      <c r="F5987" s="401"/>
      <c r="G5987" s="401"/>
    </row>
    <row r="5988" spans="1:7" ht="15">
      <c r="A5988" s="664">
        <v>87349</v>
      </c>
      <c r="B5988" s="663" t="s">
        <v>11946</v>
      </c>
      <c r="C5988" s="663" t="s">
        <v>125</v>
      </c>
      <c r="D5988" s="665" t="s">
        <v>21635</v>
      </c>
      <c r="E5988" s="663" t="s">
        <v>145</v>
      </c>
      <c r="F5988" s="401"/>
      <c r="G5988" s="401"/>
    </row>
    <row r="5989" spans="1:7" ht="15">
      <c r="A5989" s="664">
        <v>87350</v>
      </c>
      <c r="B5989" s="663" t="s">
        <v>11947</v>
      </c>
      <c r="C5989" s="663" t="s">
        <v>125</v>
      </c>
      <c r="D5989" s="665" t="s">
        <v>21636</v>
      </c>
      <c r="E5989" s="663" t="s">
        <v>145</v>
      </c>
      <c r="F5989" s="401"/>
      <c r="G5989" s="401"/>
    </row>
    <row r="5990" spans="1:7" ht="15">
      <c r="A5990" s="664">
        <v>87351</v>
      </c>
      <c r="B5990" s="663" t="s">
        <v>11948</v>
      </c>
      <c r="C5990" s="663" t="s">
        <v>125</v>
      </c>
      <c r="D5990" s="665" t="s">
        <v>21637</v>
      </c>
      <c r="E5990" s="663" t="s">
        <v>145</v>
      </c>
      <c r="F5990" s="401"/>
      <c r="G5990" s="401"/>
    </row>
    <row r="5991" spans="1:7" ht="15">
      <c r="A5991" s="664">
        <v>87352</v>
      </c>
      <c r="B5991" s="663" t="s">
        <v>11949</v>
      </c>
      <c r="C5991" s="663" t="s">
        <v>125</v>
      </c>
      <c r="D5991" s="665" t="s">
        <v>21638</v>
      </c>
      <c r="E5991" s="663" t="s">
        <v>145</v>
      </c>
      <c r="F5991" s="401"/>
      <c r="G5991" s="401"/>
    </row>
    <row r="5992" spans="1:7" ht="15">
      <c r="A5992" s="664">
        <v>87353</v>
      </c>
      <c r="B5992" s="663" t="s">
        <v>11950</v>
      </c>
      <c r="C5992" s="663" t="s">
        <v>125</v>
      </c>
      <c r="D5992" s="665" t="s">
        <v>21639</v>
      </c>
      <c r="E5992" s="663" t="s">
        <v>145</v>
      </c>
      <c r="F5992" s="401"/>
      <c r="G5992" s="401"/>
    </row>
    <row r="5993" spans="1:7" ht="15">
      <c r="A5993" s="664">
        <v>87354</v>
      </c>
      <c r="B5993" s="663" t="s">
        <v>11951</v>
      </c>
      <c r="C5993" s="663" t="s">
        <v>125</v>
      </c>
      <c r="D5993" s="665" t="s">
        <v>21640</v>
      </c>
      <c r="E5993" s="663" t="s">
        <v>145</v>
      </c>
      <c r="F5993" s="401"/>
      <c r="G5993" s="401"/>
    </row>
    <row r="5994" spans="1:7" ht="15">
      <c r="A5994" s="664">
        <v>87355</v>
      </c>
      <c r="B5994" s="663" t="s">
        <v>11952</v>
      </c>
      <c r="C5994" s="663" t="s">
        <v>125</v>
      </c>
      <c r="D5994" s="665" t="s">
        <v>21641</v>
      </c>
      <c r="E5994" s="663" t="s">
        <v>145</v>
      </c>
      <c r="F5994" s="401"/>
      <c r="G5994" s="401"/>
    </row>
    <row r="5995" spans="1:7" ht="15">
      <c r="A5995" s="664">
        <v>87356</v>
      </c>
      <c r="B5995" s="663" t="s">
        <v>11953</v>
      </c>
      <c r="C5995" s="663" t="s">
        <v>125</v>
      </c>
      <c r="D5995" s="665" t="s">
        <v>21642</v>
      </c>
      <c r="E5995" s="663" t="s">
        <v>145</v>
      </c>
      <c r="F5995" s="401"/>
      <c r="G5995" s="401"/>
    </row>
    <row r="5996" spans="1:7" ht="15">
      <c r="A5996" s="664">
        <v>87357</v>
      </c>
      <c r="B5996" s="663" t="s">
        <v>11954</v>
      </c>
      <c r="C5996" s="663" t="s">
        <v>125</v>
      </c>
      <c r="D5996" s="665" t="s">
        <v>21643</v>
      </c>
      <c r="E5996" s="663" t="s">
        <v>145</v>
      </c>
      <c r="F5996" s="401"/>
      <c r="G5996" s="401"/>
    </row>
    <row r="5997" spans="1:7" ht="15">
      <c r="A5997" s="664">
        <v>87358</v>
      </c>
      <c r="B5997" s="663" t="s">
        <v>11955</v>
      </c>
      <c r="C5997" s="663" t="s">
        <v>125</v>
      </c>
      <c r="D5997" s="665" t="s">
        <v>21644</v>
      </c>
      <c r="E5997" s="663" t="s">
        <v>145</v>
      </c>
      <c r="F5997" s="401"/>
      <c r="G5997" s="401"/>
    </row>
    <row r="5998" spans="1:7" ht="15">
      <c r="A5998" s="664">
        <v>87359</v>
      </c>
      <c r="B5998" s="663" t="s">
        <v>11956</v>
      </c>
      <c r="C5998" s="663" t="s">
        <v>125</v>
      </c>
      <c r="D5998" s="665" t="s">
        <v>21645</v>
      </c>
      <c r="E5998" s="663" t="s">
        <v>145</v>
      </c>
      <c r="F5998" s="401"/>
      <c r="G5998" s="401"/>
    </row>
    <row r="5999" spans="1:7" ht="15">
      <c r="A5999" s="664">
        <v>87360</v>
      </c>
      <c r="B5999" s="663" t="s">
        <v>11957</v>
      </c>
      <c r="C5999" s="663" t="s">
        <v>125</v>
      </c>
      <c r="D5999" s="665" t="s">
        <v>21646</v>
      </c>
      <c r="E5999" s="663" t="s">
        <v>145</v>
      </c>
      <c r="F5999" s="401"/>
      <c r="G5999" s="401"/>
    </row>
    <row r="6000" spans="1:7" ht="15">
      <c r="A6000" s="664">
        <v>87361</v>
      </c>
      <c r="B6000" s="663" t="s">
        <v>11958</v>
      </c>
      <c r="C6000" s="663" t="s">
        <v>125</v>
      </c>
      <c r="D6000" s="665" t="s">
        <v>21647</v>
      </c>
      <c r="E6000" s="663" t="s">
        <v>145</v>
      </c>
      <c r="F6000" s="401"/>
      <c r="G6000" s="401"/>
    </row>
    <row r="6001" spans="1:7" ht="15">
      <c r="A6001" s="664">
        <v>87362</v>
      </c>
      <c r="B6001" s="663" t="s">
        <v>11959</v>
      </c>
      <c r="C6001" s="663" t="s">
        <v>125</v>
      </c>
      <c r="D6001" s="665" t="s">
        <v>21648</v>
      </c>
      <c r="E6001" s="663" t="s">
        <v>145</v>
      </c>
      <c r="F6001" s="401"/>
      <c r="G6001" s="401"/>
    </row>
    <row r="6002" spans="1:7" ht="15">
      <c r="A6002" s="664">
        <v>87363</v>
      </c>
      <c r="B6002" s="663" t="s">
        <v>11960</v>
      </c>
      <c r="C6002" s="663" t="s">
        <v>125</v>
      </c>
      <c r="D6002" s="665" t="s">
        <v>21649</v>
      </c>
      <c r="E6002" s="663" t="s">
        <v>145</v>
      </c>
      <c r="F6002" s="401"/>
      <c r="G6002" s="401"/>
    </row>
    <row r="6003" spans="1:7" ht="15">
      <c r="A6003" s="664">
        <v>87364</v>
      </c>
      <c r="B6003" s="663" t="s">
        <v>11961</v>
      </c>
      <c r="C6003" s="663" t="s">
        <v>125</v>
      </c>
      <c r="D6003" s="665" t="s">
        <v>21650</v>
      </c>
      <c r="E6003" s="663" t="s">
        <v>145</v>
      </c>
      <c r="F6003" s="401"/>
      <c r="G6003" s="401"/>
    </row>
    <row r="6004" spans="1:7" ht="15">
      <c r="A6004" s="664">
        <v>87365</v>
      </c>
      <c r="B6004" s="663" t="s">
        <v>11962</v>
      </c>
      <c r="C6004" s="663" t="s">
        <v>125</v>
      </c>
      <c r="D6004" s="665" t="s">
        <v>21651</v>
      </c>
      <c r="E6004" s="663" t="s">
        <v>145</v>
      </c>
      <c r="F6004" s="401"/>
      <c r="G6004" s="401"/>
    </row>
    <row r="6005" spans="1:7" ht="15">
      <c r="A6005" s="664">
        <v>87366</v>
      </c>
      <c r="B6005" s="663" t="s">
        <v>11963</v>
      </c>
      <c r="C6005" s="663" t="s">
        <v>125</v>
      </c>
      <c r="D6005" s="665" t="s">
        <v>21652</v>
      </c>
      <c r="E6005" s="663" t="s">
        <v>145</v>
      </c>
      <c r="F6005" s="401"/>
      <c r="G6005" s="401"/>
    </row>
    <row r="6006" spans="1:7" ht="15">
      <c r="A6006" s="664">
        <v>87367</v>
      </c>
      <c r="B6006" s="663" t="s">
        <v>11964</v>
      </c>
      <c r="C6006" s="663" t="s">
        <v>125</v>
      </c>
      <c r="D6006" s="665" t="s">
        <v>21653</v>
      </c>
      <c r="E6006" s="663" t="s">
        <v>145</v>
      </c>
      <c r="F6006" s="401"/>
      <c r="G6006" s="401"/>
    </row>
    <row r="6007" spans="1:7" ht="15">
      <c r="A6007" s="664">
        <v>87368</v>
      </c>
      <c r="B6007" s="663" t="s">
        <v>11965</v>
      </c>
      <c r="C6007" s="663" t="s">
        <v>125</v>
      </c>
      <c r="D6007" s="665" t="s">
        <v>21654</v>
      </c>
      <c r="E6007" s="663" t="s">
        <v>145</v>
      </c>
      <c r="F6007" s="401"/>
      <c r="G6007" s="401"/>
    </row>
    <row r="6008" spans="1:7" ht="15">
      <c r="A6008" s="664">
        <v>87369</v>
      </c>
      <c r="B6008" s="663" t="s">
        <v>11966</v>
      </c>
      <c r="C6008" s="663" t="s">
        <v>125</v>
      </c>
      <c r="D6008" s="665" t="s">
        <v>21655</v>
      </c>
      <c r="E6008" s="663" t="s">
        <v>145</v>
      </c>
      <c r="F6008" s="401"/>
      <c r="G6008" s="401"/>
    </row>
    <row r="6009" spans="1:7" ht="15">
      <c r="A6009" s="664">
        <v>87370</v>
      </c>
      <c r="B6009" s="663" t="s">
        <v>11967</v>
      </c>
      <c r="C6009" s="663" t="s">
        <v>125</v>
      </c>
      <c r="D6009" s="665" t="s">
        <v>21656</v>
      </c>
      <c r="E6009" s="663" t="s">
        <v>145</v>
      </c>
      <c r="F6009" s="401"/>
      <c r="G6009" s="401"/>
    </row>
    <row r="6010" spans="1:7" ht="15">
      <c r="A6010" s="664">
        <v>87371</v>
      </c>
      <c r="B6010" s="663" t="s">
        <v>11968</v>
      </c>
      <c r="C6010" s="663" t="s">
        <v>125</v>
      </c>
      <c r="D6010" s="665" t="s">
        <v>21657</v>
      </c>
      <c r="E6010" s="663" t="s">
        <v>145</v>
      </c>
      <c r="F6010" s="401"/>
      <c r="G6010" s="401"/>
    </row>
    <row r="6011" spans="1:7" ht="15">
      <c r="A6011" s="664">
        <v>87372</v>
      </c>
      <c r="B6011" s="663" t="s">
        <v>11969</v>
      </c>
      <c r="C6011" s="663" t="s">
        <v>125</v>
      </c>
      <c r="D6011" s="665" t="s">
        <v>21658</v>
      </c>
      <c r="E6011" s="663" t="s">
        <v>145</v>
      </c>
      <c r="F6011" s="401"/>
      <c r="G6011" s="401"/>
    </row>
    <row r="6012" spans="1:7" ht="15">
      <c r="A6012" s="664">
        <v>87373</v>
      </c>
      <c r="B6012" s="663" t="s">
        <v>11970</v>
      </c>
      <c r="C6012" s="663" t="s">
        <v>125</v>
      </c>
      <c r="D6012" s="665" t="s">
        <v>21659</v>
      </c>
      <c r="E6012" s="663" t="s">
        <v>145</v>
      </c>
      <c r="F6012" s="401"/>
      <c r="G6012" s="401"/>
    </row>
    <row r="6013" spans="1:7" ht="15">
      <c r="A6013" s="664">
        <v>87374</v>
      </c>
      <c r="B6013" s="663" t="s">
        <v>11971</v>
      </c>
      <c r="C6013" s="663" t="s">
        <v>125</v>
      </c>
      <c r="D6013" s="665" t="s">
        <v>17761</v>
      </c>
      <c r="E6013" s="663" t="s">
        <v>145</v>
      </c>
      <c r="F6013" s="401"/>
      <c r="G6013" s="401"/>
    </row>
    <row r="6014" spans="1:7" ht="15">
      <c r="A6014" s="664">
        <v>87375</v>
      </c>
      <c r="B6014" s="663" t="s">
        <v>11972</v>
      </c>
      <c r="C6014" s="663" t="s">
        <v>125</v>
      </c>
      <c r="D6014" s="665" t="s">
        <v>21660</v>
      </c>
      <c r="E6014" s="663" t="s">
        <v>145</v>
      </c>
      <c r="F6014" s="401"/>
      <c r="G6014" s="401"/>
    </row>
    <row r="6015" spans="1:7" ht="15">
      <c r="A6015" s="664">
        <v>87376</v>
      </c>
      <c r="B6015" s="663" t="s">
        <v>11973</v>
      </c>
      <c r="C6015" s="663" t="s">
        <v>125</v>
      </c>
      <c r="D6015" s="665" t="s">
        <v>21661</v>
      </c>
      <c r="E6015" s="663" t="s">
        <v>145</v>
      </c>
      <c r="F6015" s="401"/>
      <c r="G6015" s="401"/>
    </row>
    <row r="6016" spans="1:7" ht="15">
      <c r="A6016" s="664">
        <v>87377</v>
      </c>
      <c r="B6016" s="663" t="s">
        <v>11974</v>
      </c>
      <c r="C6016" s="663" t="s">
        <v>125</v>
      </c>
      <c r="D6016" s="665" t="s">
        <v>21662</v>
      </c>
      <c r="E6016" s="663" t="s">
        <v>145</v>
      </c>
      <c r="F6016" s="401"/>
      <c r="G6016" s="401"/>
    </row>
    <row r="6017" spans="1:7" ht="15">
      <c r="A6017" s="664">
        <v>87378</v>
      </c>
      <c r="B6017" s="663" t="s">
        <v>11975</v>
      </c>
      <c r="C6017" s="663" t="s">
        <v>125</v>
      </c>
      <c r="D6017" s="665" t="s">
        <v>21663</v>
      </c>
      <c r="E6017" s="663" t="s">
        <v>145</v>
      </c>
      <c r="F6017" s="401"/>
      <c r="G6017" s="401"/>
    </row>
    <row r="6018" spans="1:7" ht="15">
      <c r="A6018" s="664">
        <v>87379</v>
      </c>
      <c r="B6018" s="663" t="s">
        <v>11976</v>
      </c>
      <c r="C6018" s="663" t="s">
        <v>125</v>
      </c>
      <c r="D6018" s="665" t="s">
        <v>21664</v>
      </c>
      <c r="E6018" s="663" t="s">
        <v>145</v>
      </c>
      <c r="F6018" s="401"/>
      <c r="G6018" s="401"/>
    </row>
    <row r="6019" spans="1:7" ht="15">
      <c r="A6019" s="664">
        <v>87380</v>
      </c>
      <c r="B6019" s="663" t="s">
        <v>11977</v>
      </c>
      <c r="C6019" s="663" t="s">
        <v>125</v>
      </c>
      <c r="D6019" s="665" t="s">
        <v>21665</v>
      </c>
      <c r="E6019" s="663" t="s">
        <v>145</v>
      </c>
      <c r="F6019" s="401"/>
      <c r="G6019" s="401"/>
    </row>
    <row r="6020" spans="1:7" ht="15">
      <c r="A6020" s="664">
        <v>87381</v>
      </c>
      <c r="B6020" s="663" t="s">
        <v>11978</v>
      </c>
      <c r="C6020" s="663" t="s">
        <v>125</v>
      </c>
      <c r="D6020" s="665" t="s">
        <v>21666</v>
      </c>
      <c r="E6020" s="663" t="s">
        <v>145</v>
      </c>
      <c r="F6020" s="401"/>
      <c r="G6020" s="401"/>
    </row>
    <row r="6021" spans="1:7" ht="15">
      <c r="A6021" s="664">
        <v>87382</v>
      </c>
      <c r="B6021" s="663" t="s">
        <v>11979</v>
      </c>
      <c r="C6021" s="663" t="s">
        <v>125</v>
      </c>
      <c r="D6021" s="665" t="s">
        <v>21667</v>
      </c>
      <c r="E6021" s="663" t="s">
        <v>145</v>
      </c>
      <c r="F6021" s="401"/>
      <c r="G6021" s="401"/>
    </row>
    <row r="6022" spans="1:7" ht="15">
      <c r="A6022" s="664">
        <v>87383</v>
      </c>
      <c r="B6022" s="663" t="s">
        <v>11980</v>
      </c>
      <c r="C6022" s="663" t="s">
        <v>125</v>
      </c>
      <c r="D6022" s="665" t="s">
        <v>21668</v>
      </c>
      <c r="E6022" s="663" t="s">
        <v>145</v>
      </c>
      <c r="F6022" s="401"/>
      <c r="G6022" s="401"/>
    </row>
    <row r="6023" spans="1:7" ht="15">
      <c r="A6023" s="664">
        <v>87384</v>
      </c>
      <c r="B6023" s="663" t="s">
        <v>11981</v>
      </c>
      <c r="C6023" s="663" t="s">
        <v>125</v>
      </c>
      <c r="D6023" s="665" t="s">
        <v>21669</v>
      </c>
      <c r="E6023" s="663" t="s">
        <v>145</v>
      </c>
      <c r="F6023" s="401"/>
      <c r="G6023" s="401"/>
    </row>
    <row r="6024" spans="1:7" ht="15">
      <c r="A6024" s="664">
        <v>87385</v>
      </c>
      <c r="B6024" s="663" t="s">
        <v>11982</v>
      </c>
      <c r="C6024" s="663" t="s">
        <v>125</v>
      </c>
      <c r="D6024" s="665" t="s">
        <v>21670</v>
      </c>
      <c r="E6024" s="663" t="s">
        <v>145</v>
      </c>
      <c r="F6024" s="401"/>
      <c r="G6024" s="401"/>
    </row>
    <row r="6025" spans="1:7" ht="15">
      <c r="A6025" s="664">
        <v>87386</v>
      </c>
      <c r="B6025" s="663" t="s">
        <v>11983</v>
      </c>
      <c r="C6025" s="663" t="s">
        <v>125</v>
      </c>
      <c r="D6025" s="665" t="s">
        <v>21671</v>
      </c>
      <c r="E6025" s="663" t="s">
        <v>145</v>
      </c>
      <c r="F6025" s="401"/>
      <c r="G6025" s="401"/>
    </row>
    <row r="6026" spans="1:7" ht="15">
      <c r="A6026" s="664">
        <v>87387</v>
      </c>
      <c r="B6026" s="663" t="s">
        <v>11984</v>
      </c>
      <c r="C6026" s="663" t="s">
        <v>125</v>
      </c>
      <c r="D6026" s="665" t="s">
        <v>21672</v>
      </c>
      <c r="E6026" s="663" t="s">
        <v>145</v>
      </c>
      <c r="F6026" s="401"/>
      <c r="G6026" s="401"/>
    </row>
    <row r="6027" spans="1:7" ht="15">
      <c r="A6027" s="664">
        <v>87388</v>
      </c>
      <c r="B6027" s="663" t="s">
        <v>11985</v>
      </c>
      <c r="C6027" s="663" t="s">
        <v>125</v>
      </c>
      <c r="D6027" s="665" t="s">
        <v>21673</v>
      </c>
      <c r="E6027" s="663" t="s">
        <v>145</v>
      </c>
      <c r="F6027" s="401"/>
      <c r="G6027" s="401"/>
    </row>
    <row r="6028" spans="1:7" ht="15">
      <c r="A6028" s="664">
        <v>87389</v>
      </c>
      <c r="B6028" s="663" t="s">
        <v>11986</v>
      </c>
      <c r="C6028" s="663" t="s">
        <v>125</v>
      </c>
      <c r="D6028" s="665" t="s">
        <v>21674</v>
      </c>
      <c r="E6028" s="663" t="s">
        <v>145</v>
      </c>
      <c r="F6028" s="401"/>
      <c r="G6028" s="401"/>
    </row>
    <row r="6029" spans="1:7" ht="15">
      <c r="A6029" s="664">
        <v>87390</v>
      </c>
      <c r="B6029" s="663" t="s">
        <v>11987</v>
      </c>
      <c r="C6029" s="663" t="s">
        <v>125</v>
      </c>
      <c r="D6029" s="665" t="s">
        <v>21675</v>
      </c>
      <c r="E6029" s="663" t="s">
        <v>145</v>
      </c>
      <c r="F6029" s="401"/>
      <c r="G6029" s="401"/>
    </row>
    <row r="6030" spans="1:7" ht="15">
      <c r="A6030" s="664">
        <v>87391</v>
      </c>
      <c r="B6030" s="663" t="s">
        <v>11988</v>
      </c>
      <c r="C6030" s="663" t="s">
        <v>125</v>
      </c>
      <c r="D6030" s="665" t="s">
        <v>21676</v>
      </c>
      <c r="E6030" s="663" t="s">
        <v>145</v>
      </c>
      <c r="F6030" s="401"/>
      <c r="G6030" s="401"/>
    </row>
    <row r="6031" spans="1:7" ht="15">
      <c r="A6031" s="664">
        <v>87393</v>
      </c>
      <c r="B6031" s="663" t="s">
        <v>11989</v>
      </c>
      <c r="C6031" s="663" t="s">
        <v>125</v>
      </c>
      <c r="D6031" s="665" t="s">
        <v>21677</v>
      </c>
      <c r="E6031" s="663" t="s">
        <v>145</v>
      </c>
      <c r="F6031" s="401"/>
      <c r="G6031" s="401"/>
    </row>
    <row r="6032" spans="1:7" ht="15">
      <c r="A6032" s="664">
        <v>87394</v>
      </c>
      <c r="B6032" s="663" t="s">
        <v>11990</v>
      </c>
      <c r="C6032" s="663" t="s">
        <v>125</v>
      </c>
      <c r="D6032" s="665" t="s">
        <v>21678</v>
      </c>
      <c r="E6032" s="663" t="s">
        <v>145</v>
      </c>
      <c r="F6032" s="401"/>
      <c r="G6032" s="401"/>
    </row>
    <row r="6033" spans="1:7" ht="15">
      <c r="A6033" s="664">
        <v>87395</v>
      </c>
      <c r="B6033" s="663" t="s">
        <v>11991</v>
      </c>
      <c r="C6033" s="663" t="s">
        <v>125</v>
      </c>
      <c r="D6033" s="665" t="s">
        <v>21679</v>
      </c>
      <c r="E6033" s="663" t="s">
        <v>145</v>
      </c>
      <c r="F6033" s="401"/>
      <c r="G6033" s="401"/>
    </row>
    <row r="6034" spans="1:7" ht="15">
      <c r="A6034" s="664">
        <v>87396</v>
      </c>
      <c r="B6034" s="663" t="s">
        <v>11992</v>
      </c>
      <c r="C6034" s="663" t="s">
        <v>125</v>
      </c>
      <c r="D6034" s="665" t="s">
        <v>21680</v>
      </c>
      <c r="E6034" s="663" t="s">
        <v>145</v>
      </c>
      <c r="F6034" s="401"/>
      <c r="G6034" s="401"/>
    </row>
    <row r="6035" spans="1:7" ht="15">
      <c r="A6035" s="664">
        <v>87397</v>
      </c>
      <c r="B6035" s="663" t="s">
        <v>11993</v>
      </c>
      <c r="C6035" s="663" t="s">
        <v>125</v>
      </c>
      <c r="D6035" s="665" t="s">
        <v>21681</v>
      </c>
      <c r="E6035" s="663" t="s">
        <v>145</v>
      </c>
      <c r="F6035" s="401"/>
      <c r="G6035" s="401"/>
    </row>
    <row r="6036" spans="1:7" ht="15">
      <c r="A6036" s="664">
        <v>87398</v>
      </c>
      <c r="B6036" s="663" t="s">
        <v>11994</v>
      </c>
      <c r="C6036" s="663" t="s">
        <v>125</v>
      </c>
      <c r="D6036" s="665" t="s">
        <v>21682</v>
      </c>
      <c r="E6036" s="663" t="s">
        <v>145</v>
      </c>
      <c r="F6036" s="401"/>
      <c r="G6036" s="401"/>
    </row>
    <row r="6037" spans="1:7" ht="15">
      <c r="A6037" s="664">
        <v>87399</v>
      </c>
      <c r="B6037" s="663" t="s">
        <v>11995</v>
      </c>
      <c r="C6037" s="663" t="s">
        <v>125</v>
      </c>
      <c r="D6037" s="665" t="s">
        <v>21683</v>
      </c>
      <c r="E6037" s="663" t="s">
        <v>145</v>
      </c>
      <c r="F6037" s="401"/>
      <c r="G6037" s="401"/>
    </row>
    <row r="6038" spans="1:7" ht="15">
      <c r="A6038" s="664">
        <v>87401</v>
      </c>
      <c r="B6038" s="663" t="s">
        <v>11996</v>
      </c>
      <c r="C6038" s="663" t="s">
        <v>125</v>
      </c>
      <c r="D6038" s="665" t="s">
        <v>21684</v>
      </c>
      <c r="E6038" s="663" t="s">
        <v>145</v>
      </c>
      <c r="F6038" s="401"/>
      <c r="G6038" s="401"/>
    </row>
    <row r="6039" spans="1:7" ht="15">
      <c r="A6039" s="664">
        <v>87402</v>
      </c>
      <c r="B6039" s="663" t="s">
        <v>11997</v>
      </c>
      <c r="C6039" s="663" t="s">
        <v>125</v>
      </c>
      <c r="D6039" s="665" t="s">
        <v>21685</v>
      </c>
      <c r="E6039" s="663" t="s">
        <v>145</v>
      </c>
      <c r="F6039" s="401"/>
      <c r="G6039" s="401"/>
    </row>
    <row r="6040" spans="1:7" ht="15">
      <c r="A6040" s="664">
        <v>87404</v>
      </c>
      <c r="B6040" s="663" t="s">
        <v>11998</v>
      </c>
      <c r="C6040" s="663" t="s">
        <v>125</v>
      </c>
      <c r="D6040" s="665" t="s">
        <v>21686</v>
      </c>
      <c r="E6040" s="663" t="s">
        <v>145</v>
      </c>
      <c r="F6040" s="401"/>
      <c r="G6040" s="401"/>
    </row>
    <row r="6041" spans="1:7" ht="15">
      <c r="A6041" s="664">
        <v>87405</v>
      </c>
      <c r="B6041" s="663" t="s">
        <v>2956</v>
      </c>
      <c r="C6041" s="663" t="s">
        <v>125</v>
      </c>
      <c r="D6041" s="665" t="s">
        <v>21687</v>
      </c>
      <c r="E6041" s="663" t="s">
        <v>145</v>
      </c>
      <c r="F6041" s="401"/>
      <c r="G6041" s="401"/>
    </row>
    <row r="6042" spans="1:7" ht="15">
      <c r="A6042" s="664">
        <v>87407</v>
      </c>
      <c r="B6042" s="663" t="s">
        <v>11999</v>
      </c>
      <c r="C6042" s="663" t="s">
        <v>125</v>
      </c>
      <c r="D6042" s="665" t="s">
        <v>21688</v>
      </c>
      <c r="E6042" s="663" t="s">
        <v>145</v>
      </c>
      <c r="F6042" s="401"/>
      <c r="G6042" s="401"/>
    </row>
    <row r="6043" spans="1:7" ht="15">
      <c r="A6043" s="664">
        <v>87408</v>
      </c>
      <c r="B6043" s="663" t="s">
        <v>2957</v>
      </c>
      <c r="C6043" s="663" t="s">
        <v>125</v>
      </c>
      <c r="D6043" s="665" t="s">
        <v>21689</v>
      </c>
      <c r="E6043" s="663" t="s">
        <v>145</v>
      </c>
      <c r="F6043" s="401"/>
      <c r="G6043" s="401"/>
    </row>
    <row r="6044" spans="1:7" ht="15">
      <c r="A6044" s="664">
        <v>87410</v>
      </c>
      <c r="B6044" s="663" t="s">
        <v>12000</v>
      </c>
      <c r="C6044" s="663" t="s">
        <v>125</v>
      </c>
      <c r="D6044" s="665" t="s">
        <v>21690</v>
      </c>
      <c r="E6044" s="663" t="s">
        <v>145</v>
      </c>
      <c r="F6044" s="401"/>
      <c r="G6044" s="401"/>
    </row>
    <row r="6045" spans="1:7" ht="15">
      <c r="A6045" s="664">
        <v>88626</v>
      </c>
      <c r="B6045" s="663" t="s">
        <v>12001</v>
      </c>
      <c r="C6045" s="663" t="s">
        <v>125</v>
      </c>
      <c r="D6045" s="665" t="s">
        <v>21691</v>
      </c>
      <c r="E6045" s="663" t="s">
        <v>145</v>
      </c>
      <c r="F6045" s="401"/>
      <c r="G6045" s="401"/>
    </row>
    <row r="6046" spans="1:7" ht="15">
      <c r="A6046" s="664">
        <v>88627</v>
      </c>
      <c r="B6046" s="663" t="s">
        <v>12002</v>
      </c>
      <c r="C6046" s="663" t="s">
        <v>125</v>
      </c>
      <c r="D6046" s="665" t="s">
        <v>21692</v>
      </c>
      <c r="E6046" s="663" t="s">
        <v>145</v>
      </c>
      <c r="F6046" s="401"/>
      <c r="G6046" s="401"/>
    </row>
    <row r="6047" spans="1:7" ht="15">
      <c r="A6047" s="664">
        <v>88628</v>
      </c>
      <c r="B6047" s="663" t="s">
        <v>12003</v>
      </c>
      <c r="C6047" s="663" t="s">
        <v>125</v>
      </c>
      <c r="D6047" s="665" t="s">
        <v>21693</v>
      </c>
      <c r="E6047" s="663" t="s">
        <v>145</v>
      </c>
      <c r="F6047" s="401"/>
      <c r="G6047" s="401"/>
    </row>
    <row r="6048" spans="1:7" ht="15">
      <c r="A6048" s="664">
        <v>88629</v>
      </c>
      <c r="B6048" s="663" t="s">
        <v>12004</v>
      </c>
      <c r="C6048" s="663" t="s">
        <v>125</v>
      </c>
      <c r="D6048" s="665" t="s">
        <v>21694</v>
      </c>
      <c r="E6048" s="663" t="s">
        <v>145</v>
      </c>
      <c r="F6048" s="401"/>
      <c r="G6048" s="401"/>
    </row>
    <row r="6049" spans="1:7" ht="15">
      <c r="A6049" s="664">
        <v>88630</v>
      </c>
      <c r="B6049" s="663" t="s">
        <v>2958</v>
      </c>
      <c r="C6049" s="663" t="s">
        <v>125</v>
      </c>
      <c r="D6049" s="665" t="s">
        <v>21695</v>
      </c>
      <c r="E6049" s="663" t="s">
        <v>145</v>
      </c>
      <c r="F6049" s="401"/>
      <c r="G6049" s="401"/>
    </row>
    <row r="6050" spans="1:7" ht="15">
      <c r="A6050" s="664">
        <v>88631</v>
      </c>
      <c r="B6050" s="663" t="s">
        <v>12005</v>
      </c>
      <c r="C6050" s="663" t="s">
        <v>125</v>
      </c>
      <c r="D6050" s="665" t="s">
        <v>21696</v>
      </c>
      <c r="E6050" s="663" t="s">
        <v>145</v>
      </c>
      <c r="F6050" s="401"/>
      <c r="G6050" s="401"/>
    </row>
    <row r="6051" spans="1:7" ht="15">
      <c r="A6051" s="664">
        <v>88715</v>
      </c>
      <c r="B6051" s="663" t="s">
        <v>12006</v>
      </c>
      <c r="C6051" s="663" t="s">
        <v>125</v>
      </c>
      <c r="D6051" s="665" t="s">
        <v>21697</v>
      </c>
      <c r="E6051" s="663" t="s">
        <v>145</v>
      </c>
      <c r="F6051" s="401"/>
      <c r="G6051" s="401"/>
    </row>
    <row r="6052" spans="1:7" ht="15">
      <c r="A6052" s="664">
        <v>95563</v>
      </c>
      <c r="B6052" s="663" t="s">
        <v>12007</v>
      </c>
      <c r="C6052" s="663" t="s">
        <v>125</v>
      </c>
      <c r="D6052" s="665" t="s">
        <v>21698</v>
      </c>
      <c r="E6052" s="663" t="s">
        <v>145</v>
      </c>
      <c r="F6052" s="401"/>
      <c r="G6052" s="401"/>
    </row>
    <row r="6053" spans="1:7" ht="15">
      <c r="A6053" s="664">
        <v>100464</v>
      </c>
      <c r="B6053" s="663" t="s">
        <v>12008</v>
      </c>
      <c r="C6053" s="663" t="s">
        <v>125</v>
      </c>
      <c r="D6053" s="665" t="s">
        <v>15850</v>
      </c>
      <c r="E6053" s="663" t="s">
        <v>145</v>
      </c>
      <c r="F6053" s="401"/>
      <c r="G6053" s="401"/>
    </row>
    <row r="6054" spans="1:7" ht="15">
      <c r="A6054" s="664">
        <v>100465</v>
      </c>
      <c r="B6054" s="663" t="s">
        <v>12009</v>
      </c>
      <c r="C6054" s="663" t="s">
        <v>125</v>
      </c>
      <c r="D6054" s="665" t="s">
        <v>21699</v>
      </c>
      <c r="E6054" s="663" t="s">
        <v>145</v>
      </c>
      <c r="F6054" s="401"/>
      <c r="G6054" s="401"/>
    </row>
    <row r="6055" spans="1:7" ht="15">
      <c r="A6055" s="664">
        <v>100466</v>
      </c>
      <c r="B6055" s="663" t="s">
        <v>12010</v>
      </c>
      <c r="C6055" s="663" t="s">
        <v>125</v>
      </c>
      <c r="D6055" s="665" t="s">
        <v>21700</v>
      </c>
      <c r="E6055" s="663" t="s">
        <v>145</v>
      </c>
      <c r="F6055" s="401"/>
      <c r="G6055" s="401"/>
    </row>
    <row r="6056" spans="1:7" ht="15">
      <c r="A6056" s="664">
        <v>100468</v>
      </c>
      <c r="B6056" s="663" t="s">
        <v>12011</v>
      </c>
      <c r="C6056" s="663" t="s">
        <v>125</v>
      </c>
      <c r="D6056" s="665" t="s">
        <v>21701</v>
      </c>
      <c r="E6056" s="663" t="s">
        <v>145</v>
      </c>
      <c r="F6056" s="401"/>
      <c r="G6056" s="401"/>
    </row>
    <row r="6057" spans="1:7" ht="15">
      <c r="A6057" s="664">
        <v>100469</v>
      </c>
      <c r="B6057" s="663" t="s">
        <v>12012</v>
      </c>
      <c r="C6057" s="663" t="s">
        <v>125</v>
      </c>
      <c r="D6057" s="665" t="s">
        <v>21702</v>
      </c>
      <c r="E6057" s="663" t="s">
        <v>145</v>
      </c>
      <c r="F6057" s="401"/>
      <c r="G6057" s="401"/>
    </row>
    <row r="6058" spans="1:7" ht="15">
      <c r="A6058" s="664">
        <v>100470</v>
      </c>
      <c r="B6058" s="663" t="s">
        <v>12013</v>
      </c>
      <c r="C6058" s="663" t="s">
        <v>125</v>
      </c>
      <c r="D6058" s="665" t="s">
        <v>21703</v>
      </c>
      <c r="E6058" s="663" t="s">
        <v>145</v>
      </c>
      <c r="F6058" s="401"/>
      <c r="G6058" s="401"/>
    </row>
    <row r="6059" spans="1:7" ht="15">
      <c r="A6059" s="664">
        <v>100472</v>
      </c>
      <c r="B6059" s="663" t="s">
        <v>12014</v>
      </c>
      <c r="C6059" s="663" t="s">
        <v>125</v>
      </c>
      <c r="D6059" s="665" t="s">
        <v>21704</v>
      </c>
      <c r="E6059" s="663" t="s">
        <v>145</v>
      </c>
      <c r="F6059" s="401"/>
      <c r="G6059" s="401"/>
    </row>
    <row r="6060" spans="1:7" ht="15">
      <c r="A6060" s="664">
        <v>100473</v>
      </c>
      <c r="B6060" s="663" t="s">
        <v>12015</v>
      </c>
      <c r="C6060" s="663" t="s">
        <v>125</v>
      </c>
      <c r="D6060" s="665" t="s">
        <v>21705</v>
      </c>
      <c r="E6060" s="663" t="s">
        <v>145</v>
      </c>
      <c r="F6060" s="401"/>
      <c r="G6060" s="401"/>
    </row>
    <row r="6061" spans="1:7" ht="15">
      <c r="A6061" s="664">
        <v>100474</v>
      </c>
      <c r="B6061" s="663" t="s">
        <v>12016</v>
      </c>
      <c r="C6061" s="663" t="s">
        <v>125</v>
      </c>
      <c r="D6061" s="665" t="s">
        <v>21706</v>
      </c>
      <c r="E6061" s="663" t="s">
        <v>145</v>
      </c>
      <c r="F6061" s="401"/>
      <c r="G6061" s="401"/>
    </row>
    <row r="6062" spans="1:7" ht="15">
      <c r="A6062" s="664">
        <v>100475</v>
      </c>
      <c r="B6062" s="663" t="s">
        <v>12017</v>
      </c>
      <c r="C6062" s="663" t="s">
        <v>125</v>
      </c>
      <c r="D6062" s="665" t="s">
        <v>21707</v>
      </c>
      <c r="E6062" s="663" t="s">
        <v>145</v>
      </c>
      <c r="F6062" s="401"/>
      <c r="G6062" s="401"/>
    </row>
    <row r="6063" spans="1:7" ht="15">
      <c r="A6063" s="664">
        <v>100477</v>
      </c>
      <c r="B6063" s="663" t="s">
        <v>12018</v>
      </c>
      <c r="C6063" s="663" t="s">
        <v>125</v>
      </c>
      <c r="D6063" s="665" t="s">
        <v>21708</v>
      </c>
      <c r="E6063" s="663" t="s">
        <v>145</v>
      </c>
      <c r="F6063" s="401"/>
      <c r="G6063" s="401"/>
    </row>
    <row r="6064" spans="1:7" ht="15">
      <c r="A6064" s="664">
        <v>100478</v>
      </c>
      <c r="B6064" s="663" t="s">
        <v>12019</v>
      </c>
      <c r="C6064" s="663" t="s">
        <v>125</v>
      </c>
      <c r="D6064" s="665" t="s">
        <v>21709</v>
      </c>
      <c r="E6064" s="663" t="s">
        <v>145</v>
      </c>
      <c r="F6064" s="401"/>
      <c r="G6064" s="401"/>
    </row>
    <row r="6065" spans="1:7" ht="15">
      <c r="A6065" s="664">
        <v>100479</v>
      </c>
      <c r="B6065" s="663" t="s">
        <v>12020</v>
      </c>
      <c r="C6065" s="663" t="s">
        <v>125</v>
      </c>
      <c r="D6065" s="665" t="s">
        <v>21710</v>
      </c>
      <c r="E6065" s="663" t="s">
        <v>145</v>
      </c>
      <c r="F6065" s="401"/>
      <c r="G6065" s="401"/>
    </row>
    <row r="6066" spans="1:7" ht="15">
      <c r="A6066" s="664">
        <v>100480</v>
      </c>
      <c r="B6066" s="663" t="s">
        <v>12021</v>
      </c>
      <c r="C6066" s="663" t="s">
        <v>125</v>
      </c>
      <c r="D6066" s="665" t="s">
        <v>21711</v>
      </c>
      <c r="E6066" s="663" t="s">
        <v>145</v>
      </c>
      <c r="F6066" s="401"/>
      <c r="G6066" s="401"/>
    </row>
    <row r="6067" spans="1:7" ht="15">
      <c r="A6067" s="664">
        <v>100481</v>
      </c>
      <c r="B6067" s="663" t="s">
        <v>12022</v>
      </c>
      <c r="C6067" s="663" t="s">
        <v>125</v>
      </c>
      <c r="D6067" s="665" t="s">
        <v>21712</v>
      </c>
      <c r="E6067" s="663" t="s">
        <v>145</v>
      </c>
      <c r="F6067" s="401"/>
      <c r="G6067" s="401"/>
    </row>
    <row r="6068" spans="1:7" ht="15">
      <c r="A6068" s="664">
        <v>100483</v>
      </c>
      <c r="B6068" s="663" t="s">
        <v>12023</v>
      </c>
      <c r="C6068" s="663" t="s">
        <v>125</v>
      </c>
      <c r="D6068" s="665" t="s">
        <v>21713</v>
      </c>
      <c r="E6068" s="663" t="s">
        <v>145</v>
      </c>
      <c r="F6068" s="401"/>
      <c r="G6068" s="401"/>
    </row>
    <row r="6069" spans="1:7" ht="15">
      <c r="A6069" s="664">
        <v>100484</v>
      </c>
      <c r="B6069" s="663" t="s">
        <v>12024</v>
      </c>
      <c r="C6069" s="663" t="s">
        <v>125</v>
      </c>
      <c r="D6069" s="665" t="s">
        <v>21714</v>
      </c>
      <c r="E6069" s="663" t="s">
        <v>145</v>
      </c>
      <c r="F6069" s="401"/>
      <c r="G6069" s="401"/>
    </row>
    <row r="6070" spans="1:7" ht="15">
      <c r="A6070" s="664">
        <v>100485</v>
      </c>
      <c r="B6070" s="663" t="s">
        <v>12025</v>
      </c>
      <c r="C6070" s="663" t="s">
        <v>125</v>
      </c>
      <c r="D6070" s="665" t="s">
        <v>19753</v>
      </c>
      <c r="E6070" s="663" t="s">
        <v>145</v>
      </c>
      <c r="F6070" s="401"/>
      <c r="G6070" s="401"/>
    </row>
    <row r="6071" spans="1:7" ht="15">
      <c r="A6071" s="664">
        <v>100486</v>
      </c>
      <c r="B6071" s="663" t="s">
        <v>12026</v>
      </c>
      <c r="C6071" s="663" t="s">
        <v>125</v>
      </c>
      <c r="D6071" s="665" t="s">
        <v>21715</v>
      </c>
      <c r="E6071" s="663" t="s">
        <v>145</v>
      </c>
      <c r="F6071" s="401"/>
      <c r="G6071" s="401"/>
    </row>
    <row r="6072" spans="1:7" ht="15">
      <c r="A6072" s="664">
        <v>100487</v>
      </c>
      <c r="B6072" s="663" t="s">
        <v>12027</v>
      </c>
      <c r="C6072" s="663" t="s">
        <v>125</v>
      </c>
      <c r="D6072" s="665" t="s">
        <v>21716</v>
      </c>
      <c r="E6072" s="663" t="s">
        <v>145</v>
      </c>
      <c r="F6072" s="401"/>
      <c r="G6072" s="401"/>
    </row>
    <row r="6073" spans="1:7" ht="15">
      <c r="A6073" s="664">
        <v>100488</v>
      </c>
      <c r="B6073" s="663" t="s">
        <v>12028</v>
      </c>
      <c r="C6073" s="663" t="s">
        <v>125</v>
      </c>
      <c r="D6073" s="665" t="s">
        <v>21717</v>
      </c>
      <c r="E6073" s="663" t="s">
        <v>145</v>
      </c>
      <c r="F6073" s="401"/>
      <c r="G6073" s="401"/>
    </row>
    <row r="6074" spans="1:7" ht="15">
      <c r="A6074" s="664">
        <v>100489</v>
      </c>
      <c r="B6074" s="663" t="s">
        <v>12029</v>
      </c>
      <c r="C6074" s="663" t="s">
        <v>125</v>
      </c>
      <c r="D6074" s="665" t="s">
        <v>21718</v>
      </c>
      <c r="E6074" s="663" t="s">
        <v>145</v>
      </c>
      <c r="F6074" s="401"/>
      <c r="G6074" s="401"/>
    </row>
    <row r="6075" spans="1:7" ht="15">
      <c r="A6075" s="664">
        <v>100490</v>
      </c>
      <c r="B6075" s="663" t="s">
        <v>12030</v>
      </c>
      <c r="C6075" s="663" t="s">
        <v>125</v>
      </c>
      <c r="D6075" s="665" t="s">
        <v>21719</v>
      </c>
      <c r="E6075" s="663" t="s">
        <v>145</v>
      </c>
      <c r="F6075" s="401"/>
      <c r="G6075" s="401"/>
    </row>
    <row r="6076" spans="1:7" ht="15">
      <c r="A6076" s="664">
        <v>100491</v>
      </c>
      <c r="B6076" s="663" t="s">
        <v>12031</v>
      </c>
      <c r="C6076" s="663" t="s">
        <v>125</v>
      </c>
      <c r="D6076" s="665" t="s">
        <v>21720</v>
      </c>
      <c r="E6076" s="663" t="s">
        <v>145</v>
      </c>
      <c r="F6076" s="401"/>
      <c r="G6076" s="401"/>
    </row>
    <row r="6077" spans="1:7" ht="15">
      <c r="A6077" s="664">
        <v>100492</v>
      </c>
      <c r="B6077" s="663" t="s">
        <v>12032</v>
      </c>
      <c r="C6077" s="663" t="s">
        <v>125</v>
      </c>
      <c r="D6077" s="665" t="s">
        <v>21721</v>
      </c>
      <c r="E6077" s="663" t="s">
        <v>145</v>
      </c>
      <c r="F6077" s="401"/>
      <c r="G6077" s="401"/>
    </row>
    <row r="6078" spans="1:7" ht="15">
      <c r="A6078" s="664">
        <v>92121</v>
      </c>
      <c r="B6078" s="663" t="s">
        <v>2959</v>
      </c>
      <c r="C6078" s="663" t="s">
        <v>125</v>
      </c>
      <c r="D6078" s="665" t="s">
        <v>21722</v>
      </c>
      <c r="E6078" s="663" t="s">
        <v>145</v>
      </c>
      <c r="F6078" s="401"/>
      <c r="G6078" s="401"/>
    </row>
    <row r="6079" spans="1:7" ht="15">
      <c r="A6079" s="664">
        <v>92122</v>
      </c>
      <c r="B6079" s="663" t="s">
        <v>2960</v>
      </c>
      <c r="C6079" s="663" t="s">
        <v>125</v>
      </c>
      <c r="D6079" s="665" t="s">
        <v>15065</v>
      </c>
      <c r="E6079" s="663" t="s">
        <v>145</v>
      </c>
      <c r="F6079" s="401"/>
      <c r="G6079" s="401"/>
    </row>
    <row r="6080" spans="1:7" ht="15">
      <c r="A6080" s="664">
        <v>92123</v>
      </c>
      <c r="B6080" s="663" t="s">
        <v>2961</v>
      </c>
      <c r="C6080" s="663" t="s">
        <v>125</v>
      </c>
      <c r="D6080" s="665" t="s">
        <v>15516</v>
      </c>
      <c r="E6080" s="663" t="s">
        <v>145</v>
      </c>
      <c r="F6080" s="401"/>
      <c r="G6080" s="401"/>
    </row>
    <row r="6081" spans="1:7" ht="15">
      <c r="A6081" s="664">
        <v>100195</v>
      </c>
      <c r="B6081" s="663" t="s">
        <v>9515</v>
      </c>
      <c r="C6081" s="663" t="s">
        <v>9516</v>
      </c>
      <c r="D6081" s="665" t="s">
        <v>9113</v>
      </c>
      <c r="E6081" s="663" t="s">
        <v>145</v>
      </c>
      <c r="F6081" s="401"/>
      <c r="G6081" s="401"/>
    </row>
    <row r="6082" spans="1:7" ht="15">
      <c r="A6082" s="664">
        <v>100196</v>
      </c>
      <c r="B6082" s="663" t="s">
        <v>9517</v>
      </c>
      <c r="C6082" s="663" t="s">
        <v>9516</v>
      </c>
      <c r="D6082" s="665" t="s">
        <v>3698</v>
      </c>
      <c r="E6082" s="663" t="s">
        <v>145</v>
      </c>
      <c r="F6082" s="401"/>
      <c r="G6082" s="401"/>
    </row>
    <row r="6083" spans="1:7" ht="15">
      <c r="A6083" s="664">
        <v>100197</v>
      </c>
      <c r="B6083" s="663" t="s">
        <v>9518</v>
      </c>
      <c r="C6083" s="663" t="s">
        <v>9516</v>
      </c>
      <c r="D6083" s="665" t="s">
        <v>4669</v>
      </c>
      <c r="E6083" s="663" t="s">
        <v>145</v>
      </c>
      <c r="F6083" s="401"/>
      <c r="G6083" s="401"/>
    </row>
    <row r="6084" spans="1:7" ht="15">
      <c r="A6084" s="664">
        <v>100198</v>
      </c>
      <c r="B6084" s="663" t="s">
        <v>9519</v>
      </c>
      <c r="C6084" s="663" t="s">
        <v>9516</v>
      </c>
      <c r="D6084" s="665" t="s">
        <v>13968</v>
      </c>
      <c r="E6084" s="663" t="s">
        <v>145</v>
      </c>
      <c r="F6084" s="401"/>
      <c r="G6084" s="401"/>
    </row>
    <row r="6085" spans="1:7" ht="15">
      <c r="A6085" s="664">
        <v>100199</v>
      </c>
      <c r="B6085" s="663" t="s">
        <v>9520</v>
      </c>
      <c r="C6085" s="663" t="s">
        <v>9516</v>
      </c>
      <c r="D6085" s="665" t="s">
        <v>13181</v>
      </c>
      <c r="E6085" s="663" t="s">
        <v>145</v>
      </c>
      <c r="F6085" s="401"/>
      <c r="G6085" s="401"/>
    </row>
    <row r="6086" spans="1:7" ht="15">
      <c r="A6086" s="664">
        <v>100200</v>
      </c>
      <c r="B6086" s="663" t="s">
        <v>9521</v>
      </c>
      <c r="C6086" s="663" t="s">
        <v>9516</v>
      </c>
      <c r="D6086" s="665" t="s">
        <v>4137</v>
      </c>
      <c r="E6086" s="663" t="s">
        <v>145</v>
      </c>
      <c r="F6086" s="401"/>
      <c r="G6086" s="401"/>
    </row>
    <row r="6087" spans="1:7" ht="15">
      <c r="A6087" s="664">
        <v>100201</v>
      </c>
      <c r="B6087" s="663" t="s">
        <v>9522</v>
      </c>
      <c r="C6087" s="663" t="s">
        <v>9516</v>
      </c>
      <c r="D6087" s="665" t="s">
        <v>14159</v>
      </c>
      <c r="E6087" s="663" t="s">
        <v>145</v>
      </c>
      <c r="F6087" s="401"/>
      <c r="G6087" s="401"/>
    </row>
    <row r="6088" spans="1:7" ht="15">
      <c r="A6088" s="664">
        <v>100202</v>
      </c>
      <c r="B6088" s="663" t="s">
        <v>9523</v>
      </c>
      <c r="C6088" s="663" t="s">
        <v>9516</v>
      </c>
      <c r="D6088" s="665" t="s">
        <v>3995</v>
      </c>
      <c r="E6088" s="663" t="s">
        <v>145</v>
      </c>
      <c r="F6088" s="401"/>
      <c r="G6088" s="401"/>
    </row>
    <row r="6089" spans="1:7" ht="15">
      <c r="A6089" s="664">
        <v>100203</v>
      </c>
      <c r="B6089" s="663" t="s">
        <v>9524</v>
      </c>
      <c r="C6089" s="663" t="s">
        <v>9516</v>
      </c>
      <c r="D6089" s="665" t="s">
        <v>6354</v>
      </c>
      <c r="E6089" s="663" t="s">
        <v>145</v>
      </c>
      <c r="F6089" s="401"/>
      <c r="G6089" s="401"/>
    </row>
    <row r="6090" spans="1:7" ht="15">
      <c r="A6090" s="664">
        <v>100204</v>
      </c>
      <c r="B6090" s="663" t="s">
        <v>9525</v>
      </c>
      <c r="C6090" s="663" t="s">
        <v>9516</v>
      </c>
      <c r="D6090" s="665" t="s">
        <v>6922</v>
      </c>
      <c r="E6090" s="663" t="s">
        <v>145</v>
      </c>
      <c r="F6090" s="401"/>
      <c r="G6090" s="401"/>
    </row>
    <row r="6091" spans="1:7" ht="15">
      <c r="A6091" s="664">
        <v>100205</v>
      </c>
      <c r="B6091" s="663" t="s">
        <v>9526</v>
      </c>
      <c r="C6091" s="663" t="s">
        <v>154</v>
      </c>
      <c r="D6091" s="665" t="s">
        <v>21723</v>
      </c>
      <c r="E6091" s="663" t="s">
        <v>145</v>
      </c>
      <c r="F6091" s="401"/>
      <c r="G6091" s="401"/>
    </row>
    <row r="6092" spans="1:7" ht="15">
      <c r="A6092" s="664">
        <v>100206</v>
      </c>
      <c r="B6092" s="663" t="s">
        <v>9527</v>
      </c>
      <c r="C6092" s="663" t="s">
        <v>154</v>
      </c>
      <c r="D6092" s="665" t="s">
        <v>21724</v>
      </c>
      <c r="E6092" s="663" t="s">
        <v>145</v>
      </c>
      <c r="F6092" s="401"/>
      <c r="G6092" s="401"/>
    </row>
    <row r="6093" spans="1:7" ht="15">
      <c r="A6093" s="664">
        <v>100207</v>
      </c>
      <c r="B6093" s="663" t="s">
        <v>9528</v>
      </c>
      <c r="C6093" s="663" t="s">
        <v>154</v>
      </c>
      <c r="D6093" s="665" t="s">
        <v>21725</v>
      </c>
      <c r="E6093" s="663" t="s">
        <v>145</v>
      </c>
      <c r="F6093" s="401"/>
      <c r="G6093" s="401"/>
    </row>
    <row r="6094" spans="1:7" ht="15">
      <c r="A6094" s="664">
        <v>100208</v>
      </c>
      <c r="B6094" s="663" t="s">
        <v>9529</v>
      </c>
      <c r="C6094" s="663" t="s">
        <v>9530</v>
      </c>
      <c r="D6094" s="665" t="s">
        <v>14201</v>
      </c>
      <c r="E6094" s="663" t="s">
        <v>145</v>
      </c>
      <c r="F6094" s="401"/>
      <c r="G6094" s="401"/>
    </row>
    <row r="6095" spans="1:7" ht="15">
      <c r="A6095" s="664">
        <v>100209</v>
      </c>
      <c r="B6095" s="663" t="s">
        <v>9531</v>
      </c>
      <c r="C6095" s="663" t="s">
        <v>9530</v>
      </c>
      <c r="D6095" s="665" t="s">
        <v>15018</v>
      </c>
      <c r="E6095" s="663" t="s">
        <v>145</v>
      </c>
      <c r="F6095" s="401"/>
      <c r="G6095" s="401"/>
    </row>
    <row r="6096" spans="1:7" ht="15">
      <c r="A6096" s="664">
        <v>100210</v>
      </c>
      <c r="B6096" s="663" t="s">
        <v>9532</v>
      </c>
      <c r="C6096" s="663" t="s">
        <v>9530</v>
      </c>
      <c r="D6096" s="665" t="s">
        <v>16141</v>
      </c>
      <c r="E6096" s="663" t="s">
        <v>145</v>
      </c>
      <c r="F6096" s="401"/>
      <c r="G6096" s="401"/>
    </row>
    <row r="6097" spans="1:7" ht="15">
      <c r="A6097" s="664">
        <v>100211</v>
      </c>
      <c r="B6097" s="663" t="s">
        <v>9533</v>
      </c>
      <c r="C6097" s="663" t="s">
        <v>9530</v>
      </c>
      <c r="D6097" s="665" t="s">
        <v>3749</v>
      </c>
      <c r="E6097" s="663" t="s">
        <v>145</v>
      </c>
      <c r="F6097" s="401"/>
      <c r="G6097" s="401"/>
    </row>
    <row r="6098" spans="1:7" ht="15">
      <c r="A6098" s="664">
        <v>100212</v>
      </c>
      <c r="B6098" s="663" t="s">
        <v>9534</v>
      </c>
      <c r="C6098" s="663" t="s">
        <v>9530</v>
      </c>
      <c r="D6098" s="665" t="s">
        <v>21498</v>
      </c>
      <c r="E6098" s="663" t="s">
        <v>145</v>
      </c>
      <c r="F6098" s="401"/>
      <c r="G6098" s="401"/>
    </row>
    <row r="6099" spans="1:7" ht="15">
      <c r="A6099" s="664">
        <v>100213</v>
      </c>
      <c r="B6099" s="663" t="s">
        <v>9535</v>
      </c>
      <c r="C6099" s="663" t="s">
        <v>9530</v>
      </c>
      <c r="D6099" s="665" t="s">
        <v>7185</v>
      </c>
      <c r="E6099" s="663" t="s">
        <v>145</v>
      </c>
      <c r="F6099" s="401"/>
      <c r="G6099" s="401"/>
    </row>
    <row r="6100" spans="1:7" ht="15">
      <c r="A6100" s="664">
        <v>100214</v>
      </c>
      <c r="B6100" s="663" t="s">
        <v>9536</v>
      </c>
      <c r="C6100" s="663" t="s">
        <v>9530</v>
      </c>
      <c r="D6100" s="665" t="s">
        <v>21726</v>
      </c>
      <c r="E6100" s="663" t="s">
        <v>145</v>
      </c>
      <c r="F6100" s="401"/>
      <c r="G6100" s="401"/>
    </row>
    <row r="6101" spans="1:7" ht="15">
      <c r="A6101" s="664">
        <v>100215</v>
      </c>
      <c r="B6101" s="663" t="s">
        <v>9537</v>
      </c>
      <c r="C6101" s="663" t="s">
        <v>9530</v>
      </c>
      <c r="D6101" s="665" t="s">
        <v>6125</v>
      </c>
      <c r="E6101" s="663" t="s">
        <v>145</v>
      </c>
      <c r="F6101" s="401"/>
      <c r="G6101" s="401"/>
    </row>
    <row r="6102" spans="1:7" ht="15">
      <c r="A6102" s="664">
        <v>100216</v>
      </c>
      <c r="B6102" s="663" t="s">
        <v>9538</v>
      </c>
      <c r="C6102" s="663" t="s">
        <v>9530</v>
      </c>
      <c r="D6102" s="665" t="s">
        <v>4372</v>
      </c>
      <c r="E6102" s="663" t="s">
        <v>145</v>
      </c>
      <c r="F6102" s="401"/>
      <c r="G6102" s="401"/>
    </row>
    <row r="6103" spans="1:7" ht="15">
      <c r="A6103" s="664">
        <v>100217</v>
      </c>
      <c r="B6103" s="663" t="s">
        <v>9539</v>
      </c>
      <c r="C6103" s="663" t="s">
        <v>9530</v>
      </c>
      <c r="D6103" s="665" t="s">
        <v>12348</v>
      </c>
      <c r="E6103" s="663" t="s">
        <v>145</v>
      </c>
      <c r="F6103" s="401"/>
      <c r="G6103" s="401"/>
    </row>
    <row r="6104" spans="1:7" ht="15">
      <c r="A6104" s="664">
        <v>100218</v>
      </c>
      <c r="B6104" s="663" t="s">
        <v>9540</v>
      </c>
      <c r="C6104" s="663" t="s">
        <v>9530</v>
      </c>
      <c r="D6104" s="665" t="s">
        <v>4167</v>
      </c>
      <c r="E6104" s="663" t="s">
        <v>145</v>
      </c>
      <c r="F6104" s="401"/>
      <c r="G6104" s="401"/>
    </row>
    <row r="6105" spans="1:7" ht="15">
      <c r="A6105" s="664">
        <v>100219</v>
      </c>
      <c r="B6105" s="663" t="s">
        <v>9541</v>
      </c>
      <c r="C6105" s="663" t="s">
        <v>9530</v>
      </c>
      <c r="D6105" s="665" t="s">
        <v>4843</v>
      </c>
      <c r="E6105" s="663" t="s">
        <v>145</v>
      </c>
      <c r="F6105" s="401"/>
      <c r="G6105" s="401"/>
    </row>
    <row r="6106" spans="1:7" ht="15">
      <c r="A6106" s="664">
        <v>100220</v>
      </c>
      <c r="B6106" s="663" t="s">
        <v>9542</v>
      </c>
      <c r="C6106" s="663" t="s">
        <v>9543</v>
      </c>
      <c r="D6106" s="665" t="s">
        <v>20484</v>
      </c>
      <c r="E6106" s="663" t="s">
        <v>145</v>
      </c>
      <c r="F6106" s="401"/>
      <c r="G6106" s="401"/>
    </row>
    <row r="6107" spans="1:7" ht="15">
      <c r="A6107" s="664">
        <v>100221</v>
      </c>
      <c r="B6107" s="663" t="s">
        <v>9544</v>
      </c>
      <c r="C6107" s="663" t="s">
        <v>9543</v>
      </c>
      <c r="D6107" s="665" t="s">
        <v>13180</v>
      </c>
      <c r="E6107" s="663" t="s">
        <v>145</v>
      </c>
      <c r="F6107" s="401"/>
      <c r="G6107" s="401"/>
    </row>
    <row r="6108" spans="1:7" ht="15">
      <c r="A6108" s="664">
        <v>100222</v>
      </c>
      <c r="B6108" s="663" t="s">
        <v>9545</v>
      </c>
      <c r="C6108" s="663" t="s">
        <v>9543</v>
      </c>
      <c r="D6108" s="665" t="s">
        <v>15035</v>
      </c>
      <c r="E6108" s="663" t="s">
        <v>145</v>
      </c>
      <c r="F6108" s="401"/>
      <c r="G6108" s="401"/>
    </row>
    <row r="6109" spans="1:7" ht="15">
      <c r="A6109" s="664">
        <v>100223</v>
      </c>
      <c r="B6109" s="663" t="s">
        <v>9546</v>
      </c>
      <c r="C6109" s="663" t="s">
        <v>9543</v>
      </c>
      <c r="D6109" s="665" t="s">
        <v>15452</v>
      </c>
      <c r="E6109" s="663" t="s">
        <v>145</v>
      </c>
      <c r="F6109" s="401"/>
      <c r="G6109" s="401"/>
    </row>
    <row r="6110" spans="1:7" ht="15">
      <c r="A6110" s="664">
        <v>100224</v>
      </c>
      <c r="B6110" s="663" t="s">
        <v>9547</v>
      </c>
      <c r="C6110" s="663" t="s">
        <v>9543</v>
      </c>
      <c r="D6110" s="665" t="s">
        <v>12348</v>
      </c>
      <c r="E6110" s="663" t="s">
        <v>145</v>
      </c>
      <c r="F6110" s="401"/>
      <c r="G6110" s="401"/>
    </row>
    <row r="6111" spans="1:7" ht="15">
      <c r="A6111" s="664">
        <v>100225</v>
      </c>
      <c r="B6111" s="663" t="s">
        <v>9548</v>
      </c>
      <c r="C6111" s="663" t="s">
        <v>9549</v>
      </c>
      <c r="D6111" s="665" t="s">
        <v>3900</v>
      </c>
      <c r="E6111" s="663" t="s">
        <v>145</v>
      </c>
      <c r="F6111" s="401"/>
      <c r="G6111" s="401"/>
    </row>
    <row r="6112" spans="1:7" ht="15">
      <c r="A6112" s="664">
        <v>100226</v>
      </c>
      <c r="B6112" s="663" t="s">
        <v>9550</v>
      </c>
      <c r="C6112" s="663" t="s">
        <v>9549</v>
      </c>
      <c r="D6112" s="665" t="s">
        <v>8975</v>
      </c>
      <c r="E6112" s="663" t="s">
        <v>145</v>
      </c>
      <c r="F6112" s="401"/>
      <c r="G6112" s="401"/>
    </row>
    <row r="6113" spans="1:7" ht="15">
      <c r="A6113" s="664">
        <v>100227</v>
      </c>
      <c r="B6113" s="663" t="s">
        <v>9551</v>
      </c>
      <c r="C6113" s="663" t="s">
        <v>9549</v>
      </c>
      <c r="D6113" s="665" t="s">
        <v>6723</v>
      </c>
      <c r="E6113" s="663" t="s">
        <v>145</v>
      </c>
      <c r="F6113" s="401"/>
      <c r="G6113" s="401"/>
    </row>
    <row r="6114" spans="1:7" ht="15">
      <c r="A6114" s="664">
        <v>100228</v>
      </c>
      <c r="B6114" s="663" t="s">
        <v>9552</v>
      </c>
      <c r="C6114" s="663" t="s">
        <v>9549</v>
      </c>
      <c r="D6114" s="665" t="s">
        <v>13968</v>
      </c>
      <c r="E6114" s="663" t="s">
        <v>145</v>
      </c>
      <c r="F6114" s="401"/>
      <c r="G6114" s="401"/>
    </row>
    <row r="6115" spans="1:7" ht="15">
      <c r="A6115" s="664">
        <v>100229</v>
      </c>
      <c r="B6115" s="663" t="s">
        <v>9553</v>
      </c>
      <c r="C6115" s="663" t="s">
        <v>57</v>
      </c>
      <c r="D6115" s="665" t="s">
        <v>9010</v>
      </c>
      <c r="E6115" s="663" t="s">
        <v>145</v>
      </c>
      <c r="F6115" s="401"/>
      <c r="G6115" s="401"/>
    </row>
    <row r="6116" spans="1:7" ht="15">
      <c r="A6116" s="664">
        <v>100230</v>
      </c>
      <c r="B6116" s="663" t="s">
        <v>9554</v>
      </c>
      <c r="C6116" s="663" t="s">
        <v>57</v>
      </c>
      <c r="D6116" s="665" t="s">
        <v>6907</v>
      </c>
      <c r="E6116" s="663" t="s">
        <v>145</v>
      </c>
      <c r="F6116" s="401"/>
      <c r="G6116" s="401"/>
    </row>
    <row r="6117" spans="1:7" ht="15">
      <c r="A6117" s="664">
        <v>100231</v>
      </c>
      <c r="B6117" s="663" t="s">
        <v>9555</v>
      </c>
      <c r="C6117" s="663" t="s">
        <v>57</v>
      </c>
      <c r="D6117" s="665" t="s">
        <v>14009</v>
      </c>
      <c r="E6117" s="663" t="s">
        <v>145</v>
      </c>
      <c r="F6117" s="401"/>
      <c r="G6117" s="401"/>
    </row>
    <row r="6118" spans="1:7" ht="15">
      <c r="A6118" s="664">
        <v>100232</v>
      </c>
      <c r="B6118" s="663" t="s">
        <v>9556</v>
      </c>
      <c r="C6118" s="663" t="s">
        <v>58</v>
      </c>
      <c r="D6118" s="665" t="s">
        <v>14005</v>
      </c>
      <c r="E6118" s="663" t="s">
        <v>145</v>
      </c>
      <c r="F6118" s="401"/>
      <c r="G6118" s="401"/>
    </row>
    <row r="6119" spans="1:7" ht="15">
      <c r="A6119" s="664">
        <v>100233</v>
      </c>
      <c r="B6119" s="663" t="s">
        <v>9557</v>
      </c>
      <c r="C6119" s="663" t="s">
        <v>58</v>
      </c>
      <c r="D6119" s="665" t="s">
        <v>3680</v>
      </c>
      <c r="E6119" s="663" t="s">
        <v>145</v>
      </c>
      <c r="F6119" s="401"/>
      <c r="G6119" s="401"/>
    </row>
    <row r="6120" spans="1:7" ht="15">
      <c r="A6120" s="664">
        <v>100234</v>
      </c>
      <c r="B6120" s="663" t="s">
        <v>9558</v>
      </c>
      <c r="C6120" s="663" t="s">
        <v>112</v>
      </c>
      <c r="D6120" s="665" t="s">
        <v>8808</v>
      </c>
      <c r="E6120" s="663" t="s">
        <v>145</v>
      </c>
      <c r="F6120" s="401"/>
      <c r="G6120" s="401"/>
    </row>
    <row r="6121" spans="1:7" ht="15">
      <c r="A6121" s="664">
        <v>100235</v>
      </c>
      <c r="B6121" s="663" t="s">
        <v>9559</v>
      </c>
      <c r="C6121" s="663" t="s">
        <v>4</v>
      </c>
      <c r="D6121" s="665" t="s">
        <v>14009</v>
      </c>
      <c r="E6121" s="663" t="s">
        <v>145</v>
      </c>
      <c r="F6121" s="401"/>
      <c r="G6121" s="401"/>
    </row>
    <row r="6122" spans="1:7" ht="15">
      <c r="A6122" s="664">
        <v>100236</v>
      </c>
      <c r="B6122" s="663" t="s">
        <v>9560</v>
      </c>
      <c r="C6122" s="663" t="s">
        <v>9561</v>
      </c>
      <c r="D6122" s="665" t="s">
        <v>4152</v>
      </c>
      <c r="E6122" s="663" t="s">
        <v>145</v>
      </c>
      <c r="F6122" s="401"/>
      <c r="G6122" s="401"/>
    </row>
    <row r="6123" spans="1:7" ht="15">
      <c r="A6123" s="664">
        <v>100237</v>
      </c>
      <c r="B6123" s="663" t="s">
        <v>9562</v>
      </c>
      <c r="C6123" s="663" t="s">
        <v>9561</v>
      </c>
      <c r="D6123" s="665" t="s">
        <v>5034</v>
      </c>
      <c r="E6123" s="663" t="s">
        <v>145</v>
      </c>
      <c r="F6123" s="401"/>
      <c r="G6123" s="401"/>
    </row>
    <row r="6124" spans="1:7" ht="15">
      <c r="A6124" s="664">
        <v>100238</v>
      </c>
      <c r="B6124" s="663" t="s">
        <v>9563</v>
      </c>
      <c r="C6124" s="663" t="s">
        <v>9561</v>
      </c>
      <c r="D6124" s="665" t="s">
        <v>21727</v>
      </c>
      <c r="E6124" s="663" t="s">
        <v>145</v>
      </c>
      <c r="F6124" s="401"/>
      <c r="G6124" s="401"/>
    </row>
    <row r="6125" spans="1:7" ht="15">
      <c r="A6125" s="664">
        <v>100239</v>
      </c>
      <c r="B6125" s="663" t="s">
        <v>9564</v>
      </c>
      <c r="C6125" s="663" t="s">
        <v>9561</v>
      </c>
      <c r="D6125" s="665" t="s">
        <v>4381</v>
      </c>
      <c r="E6125" s="663" t="s">
        <v>145</v>
      </c>
      <c r="F6125" s="401"/>
      <c r="G6125" s="401"/>
    </row>
    <row r="6126" spans="1:7" ht="15">
      <c r="A6126" s="664">
        <v>100240</v>
      </c>
      <c r="B6126" s="663" t="s">
        <v>9565</v>
      </c>
      <c r="C6126" s="663" t="s">
        <v>9561</v>
      </c>
      <c r="D6126" s="665" t="s">
        <v>5556</v>
      </c>
      <c r="E6126" s="663" t="s">
        <v>145</v>
      </c>
      <c r="F6126" s="401"/>
      <c r="G6126" s="401"/>
    </row>
    <row r="6127" spans="1:7" ht="15">
      <c r="A6127" s="664">
        <v>100241</v>
      </c>
      <c r="B6127" s="663" t="s">
        <v>9566</v>
      </c>
      <c r="C6127" s="663" t="s">
        <v>9561</v>
      </c>
      <c r="D6127" s="665" t="s">
        <v>4381</v>
      </c>
      <c r="E6127" s="663" t="s">
        <v>145</v>
      </c>
      <c r="F6127" s="401"/>
      <c r="G6127" s="401"/>
    </row>
    <row r="6128" spans="1:7" ht="15">
      <c r="A6128" s="664">
        <v>100242</v>
      </c>
      <c r="B6128" s="663" t="s">
        <v>9567</v>
      </c>
      <c r="C6128" s="663" t="s">
        <v>9561</v>
      </c>
      <c r="D6128" s="665" t="s">
        <v>15604</v>
      </c>
      <c r="E6128" s="663" t="s">
        <v>145</v>
      </c>
      <c r="F6128" s="401"/>
      <c r="G6128" s="401"/>
    </row>
    <row r="6129" spans="1:7" ht="15">
      <c r="A6129" s="664">
        <v>100243</v>
      </c>
      <c r="B6129" s="663" t="s">
        <v>9568</v>
      </c>
      <c r="C6129" s="663" t="s">
        <v>9561</v>
      </c>
      <c r="D6129" s="665" t="s">
        <v>7046</v>
      </c>
      <c r="E6129" s="663" t="s">
        <v>145</v>
      </c>
      <c r="F6129" s="401"/>
      <c r="G6129" s="401"/>
    </row>
    <row r="6130" spans="1:7" ht="15">
      <c r="A6130" s="664">
        <v>100244</v>
      </c>
      <c r="B6130" s="663" t="s">
        <v>9569</v>
      </c>
      <c r="C6130" s="663" t="s">
        <v>9561</v>
      </c>
      <c r="D6130" s="665" t="s">
        <v>5556</v>
      </c>
      <c r="E6130" s="663" t="s">
        <v>145</v>
      </c>
      <c r="F6130" s="401"/>
      <c r="G6130" s="401"/>
    </row>
    <row r="6131" spans="1:7" ht="15">
      <c r="A6131" s="664">
        <v>100245</v>
      </c>
      <c r="B6131" s="663" t="s">
        <v>9570</v>
      </c>
      <c r="C6131" s="663" t="s">
        <v>9561</v>
      </c>
      <c r="D6131" s="665" t="s">
        <v>15894</v>
      </c>
      <c r="E6131" s="663" t="s">
        <v>145</v>
      </c>
      <c r="F6131" s="401"/>
      <c r="G6131" s="401"/>
    </row>
    <row r="6132" spans="1:7" ht="15">
      <c r="A6132" s="664">
        <v>100246</v>
      </c>
      <c r="B6132" s="663" t="s">
        <v>9571</v>
      </c>
      <c r="C6132" s="663" t="s">
        <v>9561</v>
      </c>
      <c r="D6132" s="665" t="s">
        <v>21728</v>
      </c>
      <c r="E6132" s="663" t="s">
        <v>145</v>
      </c>
      <c r="F6132" s="401"/>
      <c r="G6132" s="401"/>
    </row>
    <row r="6133" spans="1:7" ht="15">
      <c r="A6133" s="664">
        <v>100247</v>
      </c>
      <c r="B6133" s="663" t="s">
        <v>9572</v>
      </c>
      <c r="C6133" s="663" t="s">
        <v>9561</v>
      </c>
      <c r="D6133" s="665" t="s">
        <v>5034</v>
      </c>
      <c r="E6133" s="663" t="s">
        <v>145</v>
      </c>
      <c r="F6133" s="401"/>
      <c r="G6133" s="401"/>
    </row>
    <row r="6134" spans="1:7" ht="15">
      <c r="A6134" s="664">
        <v>100248</v>
      </c>
      <c r="B6134" s="663" t="s">
        <v>9573</v>
      </c>
      <c r="C6134" s="663" t="s">
        <v>9561</v>
      </c>
      <c r="D6134" s="665" t="s">
        <v>5238</v>
      </c>
      <c r="E6134" s="663" t="s">
        <v>145</v>
      </c>
      <c r="F6134" s="401"/>
      <c r="G6134" s="401"/>
    </row>
    <row r="6135" spans="1:7" ht="15">
      <c r="A6135" s="664">
        <v>100249</v>
      </c>
      <c r="B6135" s="663" t="s">
        <v>9574</v>
      </c>
      <c r="C6135" s="663" t="s">
        <v>9561</v>
      </c>
      <c r="D6135" s="665" t="s">
        <v>21728</v>
      </c>
      <c r="E6135" s="663" t="s">
        <v>145</v>
      </c>
      <c r="F6135" s="401"/>
      <c r="G6135" s="401"/>
    </row>
    <row r="6136" spans="1:7" ht="15">
      <c r="A6136" s="664">
        <v>100250</v>
      </c>
      <c r="B6136" s="663" t="s">
        <v>9575</v>
      </c>
      <c r="C6136" s="663" t="s">
        <v>9561</v>
      </c>
      <c r="D6136" s="665" t="s">
        <v>13951</v>
      </c>
      <c r="E6136" s="663" t="s">
        <v>145</v>
      </c>
      <c r="F6136" s="401"/>
      <c r="G6136" s="401"/>
    </row>
    <row r="6137" spans="1:7" ht="15">
      <c r="A6137" s="664">
        <v>100251</v>
      </c>
      <c r="B6137" s="663" t="s">
        <v>9576</v>
      </c>
      <c r="C6137" s="663" t="s">
        <v>9561</v>
      </c>
      <c r="D6137" s="665" t="s">
        <v>5238</v>
      </c>
      <c r="E6137" s="663" t="s">
        <v>145</v>
      </c>
      <c r="F6137" s="401"/>
      <c r="G6137" s="401"/>
    </row>
    <row r="6138" spans="1:7" ht="15">
      <c r="A6138" s="664">
        <v>100252</v>
      </c>
      <c r="B6138" s="663" t="s">
        <v>9577</v>
      </c>
      <c r="C6138" s="663" t="s">
        <v>9561</v>
      </c>
      <c r="D6138" s="665" t="s">
        <v>15604</v>
      </c>
      <c r="E6138" s="663" t="s">
        <v>145</v>
      </c>
      <c r="F6138" s="401"/>
      <c r="G6138" s="401"/>
    </row>
    <row r="6139" spans="1:7" ht="15">
      <c r="A6139" s="664">
        <v>100253</v>
      </c>
      <c r="B6139" s="663" t="s">
        <v>9578</v>
      </c>
      <c r="C6139" s="663" t="s">
        <v>9561</v>
      </c>
      <c r="D6139" s="665" t="s">
        <v>21729</v>
      </c>
      <c r="E6139" s="663" t="s">
        <v>145</v>
      </c>
      <c r="F6139" s="401"/>
      <c r="G6139" s="401"/>
    </row>
    <row r="6140" spans="1:7" ht="15">
      <c r="A6140" s="664">
        <v>100254</v>
      </c>
      <c r="B6140" s="663" t="s">
        <v>9579</v>
      </c>
      <c r="C6140" s="663" t="s">
        <v>9561</v>
      </c>
      <c r="D6140" s="665" t="s">
        <v>13945</v>
      </c>
      <c r="E6140" s="663" t="s">
        <v>145</v>
      </c>
      <c r="F6140" s="401"/>
      <c r="G6140" s="401"/>
    </row>
    <row r="6141" spans="1:7" ht="15">
      <c r="A6141" s="664">
        <v>100255</v>
      </c>
      <c r="B6141" s="663" t="s">
        <v>9580</v>
      </c>
      <c r="C6141" s="663" t="s">
        <v>9561</v>
      </c>
      <c r="D6141" s="665" t="s">
        <v>14994</v>
      </c>
      <c r="E6141" s="663" t="s">
        <v>145</v>
      </c>
      <c r="F6141" s="401"/>
      <c r="G6141" s="401"/>
    </row>
    <row r="6142" spans="1:7" ht="15">
      <c r="A6142" s="664">
        <v>100256</v>
      </c>
      <c r="B6142" s="663" t="s">
        <v>9581</v>
      </c>
      <c r="C6142" s="663" t="s">
        <v>9561</v>
      </c>
      <c r="D6142" s="665" t="s">
        <v>15468</v>
      </c>
      <c r="E6142" s="663" t="s">
        <v>145</v>
      </c>
      <c r="F6142" s="401"/>
      <c r="G6142" s="401"/>
    </row>
    <row r="6143" spans="1:7" ht="15">
      <c r="A6143" s="664">
        <v>100257</v>
      </c>
      <c r="B6143" s="663" t="s">
        <v>9582</v>
      </c>
      <c r="C6143" s="663" t="s">
        <v>9561</v>
      </c>
      <c r="D6143" s="665" t="s">
        <v>21727</v>
      </c>
      <c r="E6143" s="663" t="s">
        <v>145</v>
      </c>
      <c r="F6143" s="401"/>
      <c r="G6143" s="401"/>
    </row>
    <row r="6144" spans="1:7" ht="15">
      <c r="A6144" s="664">
        <v>100258</v>
      </c>
      <c r="B6144" s="663" t="s">
        <v>9583</v>
      </c>
      <c r="C6144" s="663" t="s">
        <v>9561</v>
      </c>
      <c r="D6144" s="665" t="s">
        <v>14994</v>
      </c>
      <c r="E6144" s="663" t="s">
        <v>145</v>
      </c>
      <c r="F6144" s="401"/>
      <c r="G6144" s="401"/>
    </row>
    <row r="6145" spans="1:7" ht="15">
      <c r="A6145" s="664">
        <v>100259</v>
      </c>
      <c r="B6145" s="663" t="s">
        <v>9584</v>
      </c>
      <c r="C6145" s="663" t="s">
        <v>9561</v>
      </c>
      <c r="D6145" s="665" t="s">
        <v>21729</v>
      </c>
      <c r="E6145" s="663" t="s">
        <v>145</v>
      </c>
      <c r="F6145" s="401"/>
      <c r="G6145" s="401"/>
    </row>
    <row r="6146" spans="1:7" ht="15">
      <c r="A6146" s="664">
        <v>100260</v>
      </c>
      <c r="B6146" s="663" t="s">
        <v>9585</v>
      </c>
      <c r="C6146" s="663" t="s">
        <v>9516</v>
      </c>
      <c r="D6146" s="665" t="s">
        <v>4934</v>
      </c>
      <c r="E6146" s="663" t="s">
        <v>145</v>
      </c>
      <c r="F6146" s="401"/>
      <c r="G6146" s="401"/>
    </row>
    <row r="6147" spans="1:7" ht="15">
      <c r="A6147" s="664">
        <v>100261</v>
      </c>
      <c r="B6147" s="663" t="s">
        <v>9586</v>
      </c>
      <c r="C6147" s="663" t="s">
        <v>9516</v>
      </c>
      <c r="D6147" s="665" t="s">
        <v>15858</v>
      </c>
      <c r="E6147" s="663" t="s">
        <v>145</v>
      </c>
      <c r="F6147" s="401"/>
      <c r="G6147" s="401"/>
    </row>
    <row r="6148" spans="1:7" ht="15">
      <c r="A6148" s="664">
        <v>100262</v>
      </c>
      <c r="B6148" s="663" t="s">
        <v>9587</v>
      </c>
      <c r="C6148" s="663" t="s">
        <v>9516</v>
      </c>
      <c r="D6148" s="665" t="s">
        <v>4146</v>
      </c>
      <c r="E6148" s="663" t="s">
        <v>145</v>
      </c>
      <c r="F6148" s="401"/>
      <c r="G6148" s="401"/>
    </row>
    <row r="6149" spans="1:7" ht="15">
      <c r="A6149" s="664">
        <v>100263</v>
      </c>
      <c r="B6149" s="663" t="s">
        <v>9588</v>
      </c>
      <c r="C6149" s="663" t="s">
        <v>9516</v>
      </c>
      <c r="D6149" s="665" t="s">
        <v>15783</v>
      </c>
      <c r="E6149" s="663" t="s">
        <v>145</v>
      </c>
      <c r="F6149" s="401"/>
      <c r="G6149" s="401"/>
    </row>
    <row r="6150" spans="1:7" ht="15">
      <c r="A6150" s="664">
        <v>100264</v>
      </c>
      <c r="B6150" s="663" t="s">
        <v>9589</v>
      </c>
      <c r="C6150" s="663" t="s">
        <v>9543</v>
      </c>
      <c r="D6150" s="665" t="s">
        <v>16545</v>
      </c>
      <c r="E6150" s="663" t="s">
        <v>145</v>
      </c>
      <c r="F6150" s="401"/>
      <c r="G6150" s="401"/>
    </row>
    <row r="6151" spans="1:7" ht="15">
      <c r="A6151" s="664">
        <v>100265</v>
      </c>
      <c r="B6151" s="663" t="s">
        <v>9590</v>
      </c>
      <c r="C6151" s="663" t="s">
        <v>112</v>
      </c>
      <c r="D6151" s="665" t="s">
        <v>12352</v>
      </c>
      <c r="E6151" s="663" t="s">
        <v>145</v>
      </c>
      <c r="F6151" s="401"/>
      <c r="G6151" s="401"/>
    </row>
    <row r="6152" spans="1:7" ht="15">
      <c r="A6152" s="664">
        <v>100266</v>
      </c>
      <c r="B6152" s="663" t="s">
        <v>9591</v>
      </c>
      <c r="C6152" s="663" t="s">
        <v>9530</v>
      </c>
      <c r="D6152" s="665" t="s">
        <v>21730</v>
      </c>
      <c r="E6152" s="663" t="s">
        <v>145</v>
      </c>
      <c r="F6152" s="401"/>
      <c r="G6152" s="401"/>
    </row>
    <row r="6153" spans="1:7" ht="15">
      <c r="A6153" s="664">
        <v>100267</v>
      </c>
      <c r="B6153" s="663" t="s">
        <v>9592</v>
      </c>
      <c r="C6153" s="663" t="s">
        <v>58</v>
      </c>
      <c r="D6153" s="665" t="s">
        <v>7810</v>
      </c>
      <c r="E6153" s="663" t="s">
        <v>145</v>
      </c>
      <c r="F6153" s="401"/>
      <c r="G6153" s="401"/>
    </row>
    <row r="6154" spans="1:7" ht="15">
      <c r="A6154" s="664">
        <v>100268</v>
      </c>
      <c r="B6154" s="663" t="s">
        <v>9593</v>
      </c>
      <c r="C6154" s="663" t="s">
        <v>9530</v>
      </c>
      <c r="D6154" s="665" t="s">
        <v>21730</v>
      </c>
      <c r="E6154" s="663" t="s">
        <v>145</v>
      </c>
      <c r="F6154" s="401"/>
      <c r="G6154" s="401"/>
    </row>
    <row r="6155" spans="1:7" ht="15">
      <c r="A6155" s="664">
        <v>100269</v>
      </c>
      <c r="B6155" s="663" t="s">
        <v>9594</v>
      </c>
      <c r="C6155" s="663" t="s">
        <v>58</v>
      </c>
      <c r="D6155" s="665" t="s">
        <v>7810</v>
      </c>
      <c r="E6155" s="663" t="s">
        <v>145</v>
      </c>
      <c r="F6155" s="401"/>
      <c r="G6155" s="401"/>
    </row>
    <row r="6156" spans="1:7" ht="15">
      <c r="A6156" s="664">
        <v>100270</v>
      </c>
      <c r="B6156" s="663" t="s">
        <v>9595</v>
      </c>
      <c r="C6156" s="663" t="s">
        <v>9530</v>
      </c>
      <c r="D6156" s="665" t="s">
        <v>16814</v>
      </c>
      <c r="E6156" s="663" t="s">
        <v>145</v>
      </c>
      <c r="F6156" s="401"/>
      <c r="G6156" s="401"/>
    </row>
    <row r="6157" spans="1:7" ht="15">
      <c r="A6157" s="664">
        <v>100271</v>
      </c>
      <c r="B6157" s="663" t="s">
        <v>9596</v>
      </c>
      <c r="C6157" s="663" t="s">
        <v>9543</v>
      </c>
      <c r="D6157" s="665" t="s">
        <v>14850</v>
      </c>
      <c r="E6157" s="663" t="s">
        <v>145</v>
      </c>
      <c r="F6157" s="401"/>
      <c r="G6157" s="401"/>
    </row>
    <row r="6158" spans="1:7" ht="15">
      <c r="A6158" s="664">
        <v>100272</v>
      </c>
      <c r="B6158" s="663" t="s">
        <v>9597</v>
      </c>
      <c r="C6158" s="663" t="s">
        <v>112</v>
      </c>
      <c r="D6158" s="665" t="s">
        <v>6502</v>
      </c>
      <c r="E6158" s="663" t="s">
        <v>145</v>
      </c>
      <c r="F6158" s="401"/>
      <c r="G6158" s="401"/>
    </row>
    <row r="6159" spans="1:7" ht="15">
      <c r="A6159" s="664">
        <v>100273</v>
      </c>
      <c r="B6159" s="663" t="s">
        <v>9598</v>
      </c>
      <c r="C6159" s="663" t="s">
        <v>9516</v>
      </c>
      <c r="D6159" s="665" t="s">
        <v>5305</v>
      </c>
      <c r="E6159" s="663" t="s">
        <v>145</v>
      </c>
      <c r="F6159" s="401"/>
      <c r="G6159" s="401"/>
    </row>
    <row r="6160" spans="1:7" ht="15">
      <c r="A6160" s="664">
        <v>100274</v>
      </c>
      <c r="B6160" s="663" t="s">
        <v>9599</v>
      </c>
      <c r="C6160" s="663" t="s">
        <v>9543</v>
      </c>
      <c r="D6160" s="665" t="s">
        <v>15129</v>
      </c>
      <c r="E6160" s="663" t="s">
        <v>145</v>
      </c>
      <c r="F6160" s="401"/>
      <c r="G6160" s="401"/>
    </row>
    <row r="6161" spans="1:7" ht="15">
      <c r="A6161" s="664">
        <v>100275</v>
      </c>
      <c r="B6161" s="663" t="s">
        <v>9600</v>
      </c>
      <c r="C6161" s="663" t="s">
        <v>9543</v>
      </c>
      <c r="D6161" s="665" t="s">
        <v>8943</v>
      </c>
      <c r="E6161" s="663" t="s">
        <v>145</v>
      </c>
      <c r="F6161" s="401"/>
      <c r="G6161" s="401"/>
    </row>
    <row r="6162" spans="1:7" ht="15">
      <c r="A6162" s="664">
        <v>100276</v>
      </c>
      <c r="B6162" s="663" t="s">
        <v>9601</v>
      </c>
      <c r="C6162" s="663" t="s">
        <v>9543</v>
      </c>
      <c r="D6162" s="665" t="s">
        <v>13418</v>
      </c>
      <c r="E6162" s="663" t="s">
        <v>145</v>
      </c>
      <c r="F6162" s="401"/>
      <c r="G6162" s="401"/>
    </row>
    <row r="6163" spans="1:7" ht="15">
      <c r="A6163" s="664">
        <v>100277</v>
      </c>
      <c r="B6163" s="663" t="s">
        <v>9602</v>
      </c>
      <c r="C6163" s="663" t="s">
        <v>9543</v>
      </c>
      <c r="D6163" s="665" t="s">
        <v>6096</v>
      </c>
      <c r="E6163" s="663" t="s">
        <v>145</v>
      </c>
      <c r="F6163" s="401"/>
      <c r="G6163" s="401"/>
    </row>
    <row r="6164" spans="1:7" ht="15">
      <c r="A6164" s="664">
        <v>100278</v>
      </c>
      <c r="B6164" s="663" t="s">
        <v>9603</v>
      </c>
      <c r="C6164" s="663" t="s">
        <v>9530</v>
      </c>
      <c r="D6164" s="665" t="s">
        <v>15131</v>
      </c>
      <c r="E6164" s="663" t="s">
        <v>145</v>
      </c>
      <c r="F6164" s="401"/>
      <c r="G6164" s="401"/>
    </row>
    <row r="6165" spans="1:7" ht="15">
      <c r="A6165" s="664">
        <v>100279</v>
      </c>
      <c r="B6165" s="663" t="s">
        <v>9604</v>
      </c>
      <c r="C6165" s="663" t="s">
        <v>58</v>
      </c>
      <c r="D6165" s="665" t="s">
        <v>12854</v>
      </c>
      <c r="E6165" s="663" t="s">
        <v>145</v>
      </c>
      <c r="F6165" s="401"/>
      <c r="G6165" s="401"/>
    </row>
    <row r="6166" spans="1:7" ht="15">
      <c r="A6166" s="664">
        <v>100280</v>
      </c>
      <c r="B6166" s="663" t="s">
        <v>9605</v>
      </c>
      <c r="C6166" s="663" t="s">
        <v>9530</v>
      </c>
      <c r="D6166" s="665" t="s">
        <v>9086</v>
      </c>
      <c r="E6166" s="663" t="s">
        <v>145</v>
      </c>
      <c r="F6166" s="401"/>
      <c r="G6166" s="401"/>
    </row>
    <row r="6167" spans="1:7" ht="15">
      <c r="A6167" s="664">
        <v>100281</v>
      </c>
      <c r="B6167" s="663" t="s">
        <v>9606</v>
      </c>
      <c r="C6167" s="663" t="s">
        <v>9530</v>
      </c>
      <c r="D6167" s="665" t="s">
        <v>21731</v>
      </c>
      <c r="E6167" s="663" t="s">
        <v>145</v>
      </c>
      <c r="F6167" s="401"/>
      <c r="G6167" s="401"/>
    </row>
    <row r="6168" spans="1:7" ht="15">
      <c r="A6168" s="664">
        <v>100282</v>
      </c>
      <c r="B6168" s="663" t="s">
        <v>9607</v>
      </c>
      <c r="C6168" s="663" t="s">
        <v>9543</v>
      </c>
      <c r="D6168" s="665" t="s">
        <v>21732</v>
      </c>
      <c r="E6168" s="663" t="s">
        <v>145</v>
      </c>
      <c r="F6168" s="401"/>
      <c r="G6168" s="401"/>
    </row>
    <row r="6169" spans="1:7" ht="15">
      <c r="A6169" s="664">
        <v>100283</v>
      </c>
      <c r="B6169" s="663" t="s">
        <v>9608</v>
      </c>
      <c r="C6169" s="663" t="s">
        <v>9543</v>
      </c>
      <c r="D6169" s="665" t="s">
        <v>15763</v>
      </c>
      <c r="E6169" s="663" t="s">
        <v>145</v>
      </c>
      <c r="F6169" s="401"/>
      <c r="G6169" s="401"/>
    </row>
    <row r="6170" spans="1:7" ht="15">
      <c r="A6170" s="664">
        <v>100284</v>
      </c>
      <c r="B6170" s="663" t="s">
        <v>9609</v>
      </c>
      <c r="C6170" s="663" t="s">
        <v>9543</v>
      </c>
      <c r="D6170" s="665" t="s">
        <v>12413</v>
      </c>
      <c r="E6170" s="663" t="s">
        <v>145</v>
      </c>
      <c r="F6170" s="401"/>
      <c r="G6170" s="401"/>
    </row>
    <row r="6171" spans="1:7" ht="15">
      <c r="A6171" s="664">
        <v>100285</v>
      </c>
      <c r="B6171" s="663" t="s">
        <v>9610</v>
      </c>
      <c r="C6171" s="663" t="s">
        <v>9561</v>
      </c>
      <c r="D6171" s="665" t="s">
        <v>16146</v>
      </c>
      <c r="E6171" s="663" t="s">
        <v>145</v>
      </c>
      <c r="F6171" s="401"/>
      <c r="G6171" s="401"/>
    </row>
    <row r="6172" spans="1:7" ht="15">
      <c r="A6172" s="664">
        <v>100286</v>
      </c>
      <c r="B6172" s="663" t="s">
        <v>9611</v>
      </c>
      <c r="C6172" s="663" t="s">
        <v>9561</v>
      </c>
      <c r="D6172" s="665" t="s">
        <v>17335</v>
      </c>
      <c r="E6172" s="663" t="s">
        <v>145</v>
      </c>
      <c r="F6172" s="401"/>
      <c r="G6172" s="401"/>
    </row>
    <row r="6173" spans="1:7" ht="15">
      <c r="A6173" s="664">
        <v>100287</v>
      </c>
      <c r="B6173" s="663" t="s">
        <v>9612</v>
      </c>
      <c r="C6173" s="663" t="s">
        <v>9561</v>
      </c>
      <c r="D6173" s="665" t="s">
        <v>5238</v>
      </c>
      <c r="E6173" s="663" t="s">
        <v>145</v>
      </c>
      <c r="F6173" s="401"/>
      <c r="G6173" s="401"/>
    </row>
    <row r="6174" spans="1:7" ht="15">
      <c r="A6174" s="664">
        <v>99802</v>
      </c>
      <c r="B6174" s="663" t="s">
        <v>9613</v>
      </c>
      <c r="C6174" s="663" t="s">
        <v>112</v>
      </c>
      <c r="D6174" s="665" t="s">
        <v>9088</v>
      </c>
      <c r="E6174" s="663" t="s">
        <v>145</v>
      </c>
      <c r="F6174" s="401"/>
      <c r="G6174" s="401"/>
    </row>
    <row r="6175" spans="1:7" ht="15">
      <c r="A6175" s="664">
        <v>99803</v>
      </c>
      <c r="B6175" s="663" t="s">
        <v>9614</v>
      </c>
      <c r="C6175" s="663" t="s">
        <v>112</v>
      </c>
      <c r="D6175" s="665" t="s">
        <v>16845</v>
      </c>
      <c r="E6175" s="663" t="s">
        <v>145</v>
      </c>
      <c r="F6175" s="401"/>
      <c r="G6175" s="401"/>
    </row>
    <row r="6176" spans="1:7" ht="15">
      <c r="A6176" s="664">
        <v>99805</v>
      </c>
      <c r="B6176" s="663" t="s">
        <v>9615</v>
      </c>
      <c r="C6176" s="663" t="s">
        <v>112</v>
      </c>
      <c r="D6176" s="665" t="s">
        <v>15610</v>
      </c>
      <c r="E6176" s="663" t="s">
        <v>145</v>
      </c>
      <c r="F6176" s="401"/>
      <c r="G6176" s="401"/>
    </row>
    <row r="6177" spans="1:7" ht="15">
      <c r="A6177" s="664">
        <v>99806</v>
      </c>
      <c r="B6177" s="663" t="s">
        <v>9616</v>
      </c>
      <c r="C6177" s="663" t="s">
        <v>112</v>
      </c>
      <c r="D6177" s="665" t="s">
        <v>14110</v>
      </c>
      <c r="E6177" s="663" t="s">
        <v>145</v>
      </c>
      <c r="F6177" s="401"/>
      <c r="G6177" s="401"/>
    </row>
    <row r="6178" spans="1:7" ht="15">
      <c r="A6178" s="664">
        <v>99808</v>
      </c>
      <c r="B6178" s="663" t="s">
        <v>9617</v>
      </c>
      <c r="C6178" s="663" t="s">
        <v>112</v>
      </c>
      <c r="D6178" s="665" t="s">
        <v>21733</v>
      </c>
      <c r="E6178" s="663" t="s">
        <v>145</v>
      </c>
      <c r="F6178" s="401"/>
      <c r="G6178" s="401"/>
    </row>
    <row r="6179" spans="1:7" ht="15">
      <c r="A6179" s="664">
        <v>99809</v>
      </c>
      <c r="B6179" s="663" t="s">
        <v>9618</v>
      </c>
      <c r="C6179" s="663" t="s">
        <v>112</v>
      </c>
      <c r="D6179" s="665" t="s">
        <v>13958</v>
      </c>
      <c r="E6179" s="663" t="s">
        <v>145</v>
      </c>
      <c r="F6179" s="401"/>
      <c r="G6179" s="401"/>
    </row>
    <row r="6180" spans="1:7" ht="15">
      <c r="A6180" s="664">
        <v>99811</v>
      </c>
      <c r="B6180" s="663" t="s">
        <v>9619</v>
      </c>
      <c r="C6180" s="663" t="s">
        <v>112</v>
      </c>
      <c r="D6180" s="665" t="s">
        <v>21733</v>
      </c>
      <c r="E6180" s="663" t="s">
        <v>145</v>
      </c>
      <c r="F6180" s="401"/>
      <c r="G6180" s="401"/>
    </row>
    <row r="6181" spans="1:7" ht="15">
      <c r="A6181" s="664">
        <v>99812</v>
      </c>
      <c r="B6181" s="663" t="s">
        <v>9620</v>
      </c>
      <c r="C6181" s="663" t="s">
        <v>112</v>
      </c>
      <c r="D6181" s="665" t="s">
        <v>3712</v>
      </c>
      <c r="E6181" s="663" t="s">
        <v>145</v>
      </c>
      <c r="F6181" s="401"/>
      <c r="G6181" s="401"/>
    </row>
    <row r="6182" spans="1:7" ht="15">
      <c r="A6182" s="664">
        <v>99814</v>
      </c>
      <c r="B6182" s="663" t="s">
        <v>9621</v>
      </c>
      <c r="C6182" s="663" t="s">
        <v>112</v>
      </c>
      <c r="D6182" s="665" t="s">
        <v>4167</v>
      </c>
      <c r="E6182" s="663" t="s">
        <v>145</v>
      </c>
      <c r="F6182" s="401"/>
      <c r="G6182" s="401"/>
    </row>
    <row r="6183" spans="1:7" ht="15">
      <c r="A6183" s="664">
        <v>99822</v>
      </c>
      <c r="B6183" s="663" t="s">
        <v>9622</v>
      </c>
      <c r="C6183" s="663" t="s">
        <v>112</v>
      </c>
      <c r="D6183" s="665" t="s">
        <v>3985</v>
      </c>
      <c r="E6183" s="663" t="s">
        <v>145</v>
      </c>
      <c r="F6183" s="401"/>
      <c r="G6183" s="401"/>
    </row>
    <row r="6184" spans="1:7" ht="15">
      <c r="A6184" s="664">
        <v>99826</v>
      </c>
      <c r="B6184" s="663" t="s">
        <v>9623</v>
      </c>
      <c r="C6184" s="663" t="s">
        <v>112</v>
      </c>
      <c r="D6184" s="665" t="s">
        <v>15785</v>
      </c>
      <c r="E6184" s="663" t="s">
        <v>145</v>
      </c>
      <c r="F6184" s="401"/>
      <c r="G6184" s="401"/>
    </row>
    <row r="6185" spans="1:7" ht="15">
      <c r="A6185" s="664">
        <v>97010</v>
      </c>
      <c r="B6185" s="663" t="s">
        <v>3544</v>
      </c>
      <c r="C6185" s="663" t="s">
        <v>5</v>
      </c>
      <c r="D6185" s="665" t="s">
        <v>12401</v>
      </c>
      <c r="E6185" s="663" t="s">
        <v>145</v>
      </c>
      <c r="F6185" s="401"/>
      <c r="G6185" s="401"/>
    </row>
    <row r="6186" spans="1:7" ht="15">
      <c r="A6186" s="664">
        <v>97011</v>
      </c>
      <c r="B6186" s="663" t="s">
        <v>3545</v>
      </c>
      <c r="C6186" s="663" t="s">
        <v>5</v>
      </c>
      <c r="D6186" s="665" t="s">
        <v>20272</v>
      </c>
      <c r="E6186" s="663" t="s">
        <v>145</v>
      </c>
      <c r="F6186" s="401"/>
      <c r="G6186" s="401"/>
    </row>
    <row r="6187" spans="1:7" ht="15">
      <c r="A6187" s="664">
        <v>97012</v>
      </c>
      <c r="B6187" s="663" t="s">
        <v>3546</v>
      </c>
      <c r="C6187" s="663" t="s">
        <v>5</v>
      </c>
      <c r="D6187" s="665" t="s">
        <v>21734</v>
      </c>
      <c r="E6187" s="663" t="s">
        <v>145</v>
      </c>
      <c r="F6187" s="401"/>
      <c r="G6187" s="401"/>
    </row>
    <row r="6188" spans="1:7" ht="15">
      <c r="A6188" s="664">
        <v>97013</v>
      </c>
      <c r="B6188" s="663" t="s">
        <v>3547</v>
      </c>
      <c r="C6188" s="663" t="s">
        <v>5</v>
      </c>
      <c r="D6188" s="665" t="s">
        <v>21735</v>
      </c>
      <c r="E6188" s="663" t="s">
        <v>145</v>
      </c>
      <c r="F6188" s="401"/>
      <c r="G6188" s="401"/>
    </row>
    <row r="6189" spans="1:7" ht="15">
      <c r="A6189" s="664">
        <v>97014</v>
      </c>
      <c r="B6189" s="663" t="s">
        <v>3548</v>
      </c>
      <c r="C6189" s="663" t="s">
        <v>5</v>
      </c>
      <c r="D6189" s="665" t="s">
        <v>21736</v>
      </c>
      <c r="E6189" s="663" t="s">
        <v>145</v>
      </c>
      <c r="F6189" s="401"/>
      <c r="G6189" s="401"/>
    </row>
    <row r="6190" spans="1:7" ht="15">
      <c r="A6190" s="664">
        <v>97015</v>
      </c>
      <c r="B6190" s="663" t="s">
        <v>3549</v>
      </c>
      <c r="C6190" s="663" t="s">
        <v>5</v>
      </c>
      <c r="D6190" s="665" t="s">
        <v>12970</v>
      </c>
      <c r="E6190" s="663" t="s">
        <v>145</v>
      </c>
      <c r="F6190" s="401"/>
      <c r="G6190" s="401"/>
    </row>
    <row r="6191" spans="1:7" ht="15">
      <c r="A6191" s="664">
        <v>97016</v>
      </c>
      <c r="B6191" s="663" t="s">
        <v>3550</v>
      </c>
      <c r="C6191" s="663" t="s">
        <v>5</v>
      </c>
      <c r="D6191" s="665" t="s">
        <v>16681</v>
      </c>
      <c r="E6191" s="663" t="s">
        <v>145</v>
      </c>
      <c r="F6191" s="401"/>
      <c r="G6191" s="401"/>
    </row>
    <row r="6192" spans="1:7" ht="15">
      <c r="A6192" s="664">
        <v>97017</v>
      </c>
      <c r="B6192" s="663" t="s">
        <v>3551</v>
      </c>
      <c r="C6192" s="663" t="s">
        <v>5</v>
      </c>
      <c r="D6192" s="665" t="s">
        <v>20431</v>
      </c>
      <c r="E6192" s="663" t="s">
        <v>145</v>
      </c>
      <c r="F6192" s="401"/>
      <c r="G6192" s="401"/>
    </row>
    <row r="6193" spans="1:7" ht="15">
      <c r="A6193" s="664">
        <v>97018</v>
      </c>
      <c r="B6193" s="663" t="s">
        <v>3552</v>
      </c>
      <c r="C6193" s="663" t="s">
        <v>5</v>
      </c>
      <c r="D6193" s="665" t="s">
        <v>14807</v>
      </c>
      <c r="E6193" s="663" t="s">
        <v>145</v>
      </c>
      <c r="F6193" s="401"/>
      <c r="G6193" s="401"/>
    </row>
    <row r="6194" spans="1:7" ht="15">
      <c r="A6194" s="664">
        <v>97031</v>
      </c>
      <c r="B6194" s="663" t="s">
        <v>3553</v>
      </c>
      <c r="C6194" s="663" t="s">
        <v>5</v>
      </c>
      <c r="D6194" s="665" t="s">
        <v>14169</v>
      </c>
      <c r="E6194" s="663" t="s">
        <v>145</v>
      </c>
      <c r="F6194" s="401"/>
      <c r="G6194" s="401"/>
    </row>
    <row r="6195" spans="1:7" ht="15">
      <c r="A6195" s="664">
        <v>97032</v>
      </c>
      <c r="B6195" s="663" t="s">
        <v>9624</v>
      </c>
      <c r="C6195" s="663" t="s">
        <v>5</v>
      </c>
      <c r="D6195" s="665" t="s">
        <v>16813</v>
      </c>
      <c r="E6195" s="663" t="s">
        <v>145</v>
      </c>
      <c r="F6195" s="401"/>
      <c r="G6195" s="401"/>
    </row>
    <row r="6196" spans="1:7" ht="15">
      <c r="A6196" s="664">
        <v>97033</v>
      </c>
      <c r="B6196" s="663" t="s">
        <v>8708</v>
      </c>
      <c r="C6196" s="663" t="s">
        <v>5</v>
      </c>
      <c r="D6196" s="665" t="s">
        <v>21737</v>
      </c>
      <c r="E6196" s="663" t="s">
        <v>145</v>
      </c>
      <c r="F6196" s="401"/>
      <c r="G6196" s="401"/>
    </row>
    <row r="6197" spans="1:7" ht="15">
      <c r="A6197" s="664">
        <v>97034</v>
      </c>
      <c r="B6197" s="663" t="s">
        <v>8709</v>
      </c>
      <c r="C6197" s="663" t="s">
        <v>5</v>
      </c>
      <c r="D6197" s="665" t="s">
        <v>21738</v>
      </c>
      <c r="E6197" s="663" t="s">
        <v>145</v>
      </c>
      <c r="F6197" s="401"/>
      <c r="G6197" s="401"/>
    </row>
    <row r="6198" spans="1:7" ht="15">
      <c r="A6198" s="664">
        <v>97039</v>
      </c>
      <c r="B6198" s="663" t="s">
        <v>3554</v>
      </c>
      <c r="C6198" s="663" t="s">
        <v>112</v>
      </c>
      <c r="D6198" s="665" t="s">
        <v>15327</v>
      </c>
      <c r="E6198" s="663" t="s">
        <v>145</v>
      </c>
      <c r="F6198" s="401"/>
      <c r="G6198" s="401"/>
    </row>
    <row r="6199" spans="1:7" ht="15">
      <c r="A6199" s="664">
        <v>97040</v>
      </c>
      <c r="B6199" s="663" t="s">
        <v>3555</v>
      </c>
      <c r="C6199" s="663" t="s">
        <v>112</v>
      </c>
      <c r="D6199" s="665" t="s">
        <v>17254</v>
      </c>
      <c r="E6199" s="663" t="s">
        <v>145</v>
      </c>
      <c r="F6199" s="401"/>
      <c r="G6199" s="401"/>
    </row>
    <row r="6200" spans="1:7" ht="15">
      <c r="A6200" s="664">
        <v>97041</v>
      </c>
      <c r="B6200" s="663" t="s">
        <v>3556</v>
      </c>
      <c r="C6200" s="663" t="s">
        <v>112</v>
      </c>
      <c r="D6200" s="665" t="s">
        <v>21739</v>
      </c>
      <c r="E6200" s="663" t="s">
        <v>145</v>
      </c>
      <c r="F6200" s="401"/>
      <c r="G6200" s="401"/>
    </row>
    <row r="6201" spans="1:7" ht="15">
      <c r="A6201" s="664">
        <v>97046</v>
      </c>
      <c r="B6201" s="663" t="s">
        <v>8710</v>
      </c>
      <c r="C6201" s="663" t="s">
        <v>112</v>
      </c>
      <c r="D6201" s="665" t="s">
        <v>4843</v>
      </c>
      <c r="E6201" s="663" t="s">
        <v>145</v>
      </c>
      <c r="F6201" s="401"/>
      <c r="G6201" s="401"/>
    </row>
    <row r="6202" spans="1:7" ht="15">
      <c r="A6202" s="664">
        <v>97047</v>
      </c>
      <c r="B6202" s="663" t="s">
        <v>8711</v>
      </c>
      <c r="C6202" s="663" t="s">
        <v>112</v>
      </c>
      <c r="D6202" s="665" t="s">
        <v>14199</v>
      </c>
      <c r="E6202" s="663" t="s">
        <v>145</v>
      </c>
      <c r="F6202" s="401"/>
      <c r="G6202" s="401"/>
    </row>
    <row r="6203" spans="1:7" ht="15">
      <c r="A6203" s="664">
        <v>97048</v>
      </c>
      <c r="B6203" s="663" t="s">
        <v>8712</v>
      </c>
      <c r="C6203" s="663" t="s">
        <v>112</v>
      </c>
      <c r="D6203" s="665" t="s">
        <v>5804</v>
      </c>
      <c r="E6203" s="663" t="s">
        <v>145</v>
      </c>
      <c r="F6203" s="401"/>
      <c r="G6203" s="401"/>
    </row>
    <row r="6204" spans="1:7" ht="15">
      <c r="A6204" s="664">
        <v>97051</v>
      </c>
      <c r="B6204" s="663" t="s">
        <v>8713</v>
      </c>
      <c r="C6204" s="663" t="s">
        <v>5</v>
      </c>
      <c r="D6204" s="665" t="s">
        <v>5124</v>
      </c>
      <c r="E6204" s="663" t="s">
        <v>145</v>
      </c>
      <c r="F6204" s="401"/>
      <c r="G6204" s="401"/>
    </row>
    <row r="6205" spans="1:7" ht="15">
      <c r="A6205" s="664">
        <v>97053</v>
      </c>
      <c r="B6205" s="663" t="s">
        <v>8714</v>
      </c>
      <c r="C6205" s="663" t="s">
        <v>5</v>
      </c>
      <c r="D6205" s="665" t="s">
        <v>14983</v>
      </c>
      <c r="E6205" s="663" t="s">
        <v>145</v>
      </c>
      <c r="F6205" s="401"/>
      <c r="G6205" s="401"/>
    </row>
    <row r="6206" spans="1:7" ht="15">
      <c r="A6206" s="664">
        <v>97054</v>
      </c>
      <c r="B6206" s="663" t="s">
        <v>12033</v>
      </c>
      <c r="C6206" s="663" t="s">
        <v>58</v>
      </c>
      <c r="D6206" s="665" t="s">
        <v>18395</v>
      </c>
      <c r="E6206" s="663" t="s">
        <v>145</v>
      </c>
      <c r="F6206" s="401"/>
      <c r="G6206" s="401"/>
    </row>
    <row r="6207" spans="1:7" ht="15">
      <c r="A6207" s="664">
        <v>97062</v>
      </c>
      <c r="B6207" s="663" t="s">
        <v>3557</v>
      </c>
      <c r="C6207" s="663" t="s">
        <v>112</v>
      </c>
      <c r="D6207" s="665" t="s">
        <v>12945</v>
      </c>
      <c r="E6207" s="663" t="s">
        <v>145</v>
      </c>
      <c r="F6207" s="401"/>
      <c r="G6207" s="401"/>
    </row>
    <row r="6208" spans="1:7" ht="15">
      <c r="A6208" s="664">
        <v>97063</v>
      </c>
      <c r="B6208" s="663" t="s">
        <v>3558</v>
      </c>
      <c r="C6208" s="663" t="s">
        <v>112</v>
      </c>
      <c r="D6208" s="665" t="s">
        <v>5332</v>
      </c>
      <c r="E6208" s="663" t="s">
        <v>145</v>
      </c>
      <c r="F6208" s="401"/>
      <c r="G6208" s="401"/>
    </row>
    <row r="6209" spans="1:7" ht="15">
      <c r="A6209" s="664">
        <v>97064</v>
      </c>
      <c r="B6209" s="663" t="s">
        <v>3559</v>
      </c>
      <c r="C6209" s="663" t="s">
        <v>5</v>
      </c>
      <c r="D6209" s="665" t="s">
        <v>9098</v>
      </c>
      <c r="E6209" s="663" t="s">
        <v>145</v>
      </c>
      <c r="F6209" s="401"/>
      <c r="G6209" s="401"/>
    </row>
    <row r="6210" spans="1:7" ht="15">
      <c r="A6210" s="664">
        <v>97065</v>
      </c>
      <c r="B6210" s="663" t="s">
        <v>3560</v>
      </c>
      <c r="C6210" s="663" t="s">
        <v>125</v>
      </c>
      <c r="D6210" s="665" t="s">
        <v>13106</v>
      </c>
      <c r="E6210" s="663" t="s">
        <v>145</v>
      </c>
      <c r="F6210" s="401"/>
      <c r="G6210" s="401"/>
    </row>
    <row r="6211" spans="1:7" ht="15">
      <c r="A6211" s="664">
        <v>97066</v>
      </c>
      <c r="B6211" s="663" t="s">
        <v>8715</v>
      </c>
      <c r="C6211" s="663" t="s">
        <v>112</v>
      </c>
      <c r="D6211" s="665" t="s">
        <v>21740</v>
      </c>
      <c r="E6211" s="663" t="s">
        <v>145</v>
      </c>
      <c r="F6211" s="401"/>
      <c r="G6211" s="401"/>
    </row>
    <row r="6212" spans="1:7" ht="15">
      <c r="A6212" s="664">
        <v>97067</v>
      </c>
      <c r="B6212" s="663" t="s">
        <v>3561</v>
      </c>
      <c r="C6212" s="663" t="s">
        <v>5</v>
      </c>
      <c r="D6212" s="665" t="s">
        <v>21741</v>
      </c>
      <c r="E6212" s="663" t="s">
        <v>145</v>
      </c>
      <c r="F6212" s="401"/>
      <c r="G6212" s="401"/>
    </row>
    <row r="6213" spans="1:7" ht="15">
      <c r="A6213" s="664">
        <v>97621</v>
      </c>
      <c r="B6213" s="663" t="s">
        <v>3562</v>
      </c>
      <c r="C6213" s="663" t="s">
        <v>125</v>
      </c>
      <c r="D6213" s="665" t="s">
        <v>20584</v>
      </c>
      <c r="E6213" s="663" t="s">
        <v>145</v>
      </c>
      <c r="F6213" s="401"/>
      <c r="G6213" s="401"/>
    </row>
    <row r="6214" spans="1:7" ht="15">
      <c r="A6214" s="664">
        <v>97622</v>
      </c>
      <c r="B6214" s="663" t="s">
        <v>3563</v>
      </c>
      <c r="C6214" s="663" t="s">
        <v>125</v>
      </c>
      <c r="D6214" s="665" t="s">
        <v>13973</v>
      </c>
      <c r="E6214" s="663" t="s">
        <v>145</v>
      </c>
      <c r="F6214" s="401"/>
      <c r="G6214" s="401"/>
    </row>
    <row r="6215" spans="1:7" ht="15">
      <c r="A6215" s="664">
        <v>97623</v>
      </c>
      <c r="B6215" s="663" t="s">
        <v>3564</v>
      </c>
      <c r="C6215" s="663" t="s">
        <v>125</v>
      </c>
      <c r="D6215" s="665" t="s">
        <v>20580</v>
      </c>
      <c r="E6215" s="663" t="s">
        <v>145</v>
      </c>
      <c r="F6215" s="401"/>
      <c r="G6215" s="401"/>
    </row>
    <row r="6216" spans="1:7" ht="15">
      <c r="A6216" s="664">
        <v>97624</v>
      </c>
      <c r="B6216" s="663" t="s">
        <v>3565</v>
      </c>
      <c r="C6216" s="663" t="s">
        <v>125</v>
      </c>
      <c r="D6216" s="665" t="s">
        <v>21742</v>
      </c>
      <c r="E6216" s="663" t="s">
        <v>145</v>
      </c>
      <c r="F6216" s="401"/>
      <c r="G6216" s="401"/>
    </row>
    <row r="6217" spans="1:7" ht="15">
      <c r="A6217" s="664">
        <v>97625</v>
      </c>
      <c r="B6217" s="663" t="s">
        <v>3566</v>
      </c>
      <c r="C6217" s="663" t="s">
        <v>125</v>
      </c>
      <c r="D6217" s="665" t="s">
        <v>8821</v>
      </c>
      <c r="E6217" s="663" t="s">
        <v>145</v>
      </c>
      <c r="F6217" s="401"/>
      <c r="G6217" s="401"/>
    </row>
    <row r="6218" spans="1:7" ht="15">
      <c r="A6218" s="664">
        <v>97626</v>
      </c>
      <c r="B6218" s="663" t="s">
        <v>3567</v>
      </c>
      <c r="C6218" s="663" t="s">
        <v>125</v>
      </c>
      <c r="D6218" s="665" t="s">
        <v>21743</v>
      </c>
      <c r="E6218" s="663" t="s">
        <v>145</v>
      </c>
      <c r="F6218" s="401"/>
      <c r="G6218" s="401"/>
    </row>
    <row r="6219" spans="1:7" ht="15">
      <c r="A6219" s="664">
        <v>97627</v>
      </c>
      <c r="B6219" s="663" t="s">
        <v>3568</v>
      </c>
      <c r="C6219" s="663" t="s">
        <v>125</v>
      </c>
      <c r="D6219" s="665" t="s">
        <v>21744</v>
      </c>
      <c r="E6219" s="663" t="s">
        <v>145</v>
      </c>
      <c r="F6219" s="401"/>
      <c r="G6219" s="401"/>
    </row>
    <row r="6220" spans="1:7" ht="15">
      <c r="A6220" s="664">
        <v>97628</v>
      </c>
      <c r="B6220" s="663" t="s">
        <v>3569</v>
      </c>
      <c r="C6220" s="663" t="s">
        <v>125</v>
      </c>
      <c r="D6220" s="665" t="s">
        <v>21745</v>
      </c>
      <c r="E6220" s="663" t="s">
        <v>145</v>
      </c>
      <c r="F6220" s="401"/>
      <c r="G6220" s="401"/>
    </row>
    <row r="6221" spans="1:7" ht="15">
      <c r="A6221" s="664">
        <v>97629</v>
      </c>
      <c r="B6221" s="663" t="s">
        <v>3570</v>
      </c>
      <c r="C6221" s="663" t="s">
        <v>125</v>
      </c>
      <c r="D6221" s="665" t="s">
        <v>21746</v>
      </c>
      <c r="E6221" s="663" t="s">
        <v>145</v>
      </c>
      <c r="F6221" s="401"/>
      <c r="G6221" s="401"/>
    </row>
    <row r="6222" spans="1:7" ht="15">
      <c r="A6222" s="664">
        <v>97631</v>
      </c>
      <c r="B6222" s="663" t="s">
        <v>3571</v>
      </c>
      <c r="C6222" s="663" t="s">
        <v>112</v>
      </c>
      <c r="D6222" s="665" t="s">
        <v>13421</v>
      </c>
      <c r="E6222" s="663" t="s">
        <v>145</v>
      </c>
      <c r="F6222" s="401"/>
      <c r="G6222" s="401"/>
    </row>
    <row r="6223" spans="1:7" ht="15">
      <c r="A6223" s="664">
        <v>97632</v>
      </c>
      <c r="B6223" s="663" t="s">
        <v>3572</v>
      </c>
      <c r="C6223" s="663" t="s">
        <v>5</v>
      </c>
      <c r="D6223" s="665" t="s">
        <v>3778</v>
      </c>
      <c r="E6223" s="663" t="s">
        <v>145</v>
      </c>
      <c r="F6223" s="401"/>
      <c r="G6223" s="401"/>
    </row>
    <row r="6224" spans="1:7" ht="15">
      <c r="A6224" s="664">
        <v>97633</v>
      </c>
      <c r="B6224" s="663" t="s">
        <v>3573</v>
      </c>
      <c r="C6224" s="663" t="s">
        <v>112</v>
      </c>
      <c r="D6224" s="665" t="s">
        <v>15728</v>
      </c>
      <c r="E6224" s="663" t="s">
        <v>145</v>
      </c>
      <c r="F6224" s="401"/>
      <c r="G6224" s="401"/>
    </row>
    <row r="6225" spans="1:7" ht="15">
      <c r="A6225" s="664">
        <v>97634</v>
      </c>
      <c r="B6225" s="663" t="s">
        <v>3574</v>
      </c>
      <c r="C6225" s="663" t="s">
        <v>112</v>
      </c>
      <c r="D6225" s="665" t="s">
        <v>13917</v>
      </c>
      <c r="E6225" s="663" t="s">
        <v>145</v>
      </c>
      <c r="F6225" s="401"/>
      <c r="G6225" s="401"/>
    </row>
    <row r="6226" spans="1:7" ht="15">
      <c r="A6226" s="664">
        <v>97635</v>
      </c>
      <c r="B6226" s="663" t="s">
        <v>3575</v>
      </c>
      <c r="C6226" s="663" t="s">
        <v>112</v>
      </c>
      <c r="D6226" s="665" t="s">
        <v>18549</v>
      </c>
      <c r="E6226" s="663" t="s">
        <v>145</v>
      </c>
      <c r="F6226" s="401"/>
      <c r="G6226" s="401"/>
    </row>
    <row r="6227" spans="1:7" ht="15">
      <c r="A6227" s="664">
        <v>97636</v>
      </c>
      <c r="B6227" s="663" t="s">
        <v>3576</v>
      </c>
      <c r="C6227" s="663" t="s">
        <v>112</v>
      </c>
      <c r="D6227" s="665" t="s">
        <v>4312</v>
      </c>
      <c r="E6227" s="663" t="s">
        <v>145</v>
      </c>
      <c r="F6227" s="401"/>
      <c r="G6227" s="401"/>
    </row>
    <row r="6228" spans="1:7" ht="15">
      <c r="A6228" s="664">
        <v>97637</v>
      </c>
      <c r="B6228" s="663" t="s">
        <v>3577</v>
      </c>
      <c r="C6228" s="663" t="s">
        <v>112</v>
      </c>
      <c r="D6228" s="665" t="s">
        <v>21747</v>
      </c>
      <c r="E6228" s="663" t="s">
        <v>145</v>
      </c>
      <c r="F6228" s="401"/>
      <c r="G6228" s="401"/>
    </row>
    <row r="6229" spans="1:7" ht="15">
      <c r="A6229" s="664">
        <v>97638</v>
      </c>
      <c r="B6229" s="663" t="s">
        <v>3578</v>
      </c>
      <c r="C6229" s="663" t="s">
        <v>112</v>
      </c>
      <c r="D6229" s="665" t="s">
        <v>8831</v>
      </c>
      <c r="E6229" s="663" t="s">
        <v>145</v>
      </c>
      <c r="F6229" s="401"/>
      <c r="G6229" s="401"/>
    </row>
    <row r="6230" spans="1:7" ht="15">
      <c r="A6230" s="664">
        <v>97639</v>
      </c>
      <c r="B6230" s="663" t="s">
        <v>3579</v>
      </c>
      <c r="C6230" s="663" t="s">
        <v>112</v>
      </c>
      <c r="D6230" s="665" t="s">
        <v>21748</v>
      </c>
      <c r="E6230" s="663" t="s">
        <v>145</v>
      </c>
      <c r="F6230" s="401"/>
      <c r="G6230" s="401"/>
    </row>
    <row r="6231" spans="1:7" ht="15">
      <c r="A6231" s="664">
        <v>97640</v>
      </c>
      <c r="B6231" s="663" t="s">
        <v>3580</v>
      </c>
      <c r="C6231" s="663" t="s">
        <v>112</v>
      </c>
      <c r="D6231" s="665" t="s">
        <v>7810</v>
      </c>
      <c r="E6231" s="663" t="s">
        <v>145</v>
      </c>
      <c r="F6231" s="401"/>
      <c r="G6231" s="401"/>
    </row>
    <row r="6232" spans="1:7" ht="15">
      <c r="A6232" s="664">
        <v>97641</v>
      </c>
      <c r="B6232" s="663" t="s">
        <v>3581</v>
      </c>
      <c r="C6232" s="663" t="s">
        <v>112</v>
      </c>
      <c r="D6232" s="665" t="s">
        <v>12529</v>
      </c>
      <c r="E6232" s="663" t="s">
        <v>145</v>
      </c>
      <c r="F6232" s="401"/>
      <c r="G6232" s="401"/>
    </row>
    <row r="6233" spans="1:7" ht="15">
      <c r="A6233" s="664">
        <v>97642</v>
      </c>
      <c r="B6233" s="663" t="s">
        <v>3582</v>
      </c>
      <c r="C6233" s="663" t="s">
        <v>112</v>
      </c>
      <c r="D6233" s="665" t="s">
        <v>4346</v>
      </c>
      <c r="E6233" s="663" t="s">
        <v>145</v>
      </c>
      <c r="F6233" s="401"/>
      <c r="G6233" s="401"/>
    </row>
    <row r="6234" spans="1:7" ht="15">
      <c r="A6234" s="664">
        <v>97643</v>
      </c>
      <c r="B6234" s="663" t="s">
        <v>3583</v>
      </c>
      <c r="C6234" s="663" t="s">
        <v>112</v>
      </c>
      <c r="D6234" s="665" t="s">
        <v>21749</v>
      </c>
      <c r="E6234" s="663" t="s">
        <v>145</v>
      </c>
      <c r="F6234" s="401"/>
      <c r="G6234" s="401"/>
    </row>
    <row r="6235" spans="1:7" ht="15">
      <c r="A6235" s="664">
        <v>97644</v>
      </c>
      <c r="B6235" s="663" t="s">
        <v>3584</v>
      </c>
      <c r="C6235" s="663" t="s">
        <v>112</v>
      </c>
      <c r="D6235" s="665" t="s">
        <v>8917</v>
      </c>
      <c r="E6235" s="663" t="s">
        <v>145</v>
      </c>
      <c r="F6235" s="401"/>
      <c r="G6235" s="401"/>
    </row>
    <row r="6236" spans="1:7" ht="15">
      <c r="A6236" s="664">
        <v>97645</v>
      </c>
      <c r="B6236" s="663" t="s">
        <v>3585</v>
      </c>
      <c r="C6236" s="663" t="s">
        <v>112</v>
      </c>
      <c r="D6236" s="665" t="s">
        <v>14952</v>
      </c>
      <c r="E6236" s="663" t="s">
        <v>145</v>
      </c>
      <c r="F6236" s="401"/>
      <c r="G6236" s="401"/>
    </row>
    <row r="6237" spans="1:7" ht="15">
      <c r="A6237" s="664">
        <v>97647</v>
      </c>
      <c r="B6237" s="663" t="s">
        <v>3586</v>
      </c>
      <c r="C6237" s="663" t="s">
        <v>112</v>
      </c>
      <c r="D6237" s="665" t="s">
        <v>3827</v>
      </c>
      <c r="E6237" s="663" t="s">
        <v>145</v>
      </c>
      <c r="F6237" s="401"/>
      <c r="G6237" s="401"/>
    </row>
    <row r="6238" spans="1:7" ht="15">
      <c r="A6238" s="664">
        <v>97648</v>
      </c>
      <c r="B6238" s="663" t="s">
        <v>3587</v>
      </c>
      <c r="C6238" s="663" t="s">
        <v>112</v>
      </c>
      <c r="D6238" s="665" t="s">
        <v>16845</v>
      </c>
      <c r="E6238" s="663" t="s">
        <v>145</v>
      </c>
      <c r="F6238" s="401"/>
      <c r="G6238" s="401"/>
    </row>
    <row r="6239" spans="1:7" ht="15">
      <c r="A6239" s="664">
        <v>97649</v>
      </c>
      <c r="B6239" s="663" t="s">
        <v>3588</v>
      </c>
      <c r="C6239" s="663" t="s">
        <v>112</v>
      </c>
      <c r="D6239" s="665" t="s">
        <v>12772</v>
      </c>
      <c r="E6239" s="663" t="s">
        <v>145</v>
      </c>
      <c r="F6239" s="401"/>
      <c r="G6239" s="401"/>
    </row>
    <row r="6240" spans="1:7" ht="15">
      <c r="A6240" s="664">
        <v>97650</v>
      </c>
      <c r="B6240" s="663" t="s">
        <v>3589</v>
      </c>
      <c r="C6240" s="663" t="s">
        <v>112</v>
      </c>
      <c r="D6240" s="665" t="s">
        <v>4779</v>
      </c>
      <c r="E6240" s="663" t="s">
        <v>145</v>
      </c>
      <c r="F6240" s="401"/>
      <c r="G6240" s="401"/>
    </row>
    <row r="6241" spans="1:7" ht="15">
      <c r="A6241" s="664">
        <v>97651</v>
      </c>
      <c r="B6241" s="663" t="s">
        <v>3590</v>
      </c>
      <c r="C6241" s="663" t="s">
        <v>58</v>
      </c>
      <c r="D6241" s="665" t="s">
        <v>20611</v>
      </c>
      <c r="E6241" s="663" t="s">
        <v>145</v>
      </c>
      <c r="F6241" s="401"/>
      <c r="G6241" s="401"/>
    </row>
    <row r="6242" spans="1:7" ht="15">
      <c r="A6242" s="664">
        <v>97652</v>
      </c>
      <c r="B6242" s="663" t="s">
        <v>3591</v>
      </c>
      <c r="C6242" s="663" t="s">
        <v>58</v>
      </c>
      <c r="D6242" s="665" t="s">
        <v>21750</v>
      </c>
      <c r="E6242" s="663" t="s">
        <v>145</v>
      </c>
      <c r="F6242" s="401"/>
      <c r="G6242" s="401"/>
    </row>
    <row r="6243" spans="1:7" ht="15">
      <c r="A6243" s="664">
        <v>97653</v>
      </c>
      <c r="B6243" s="663" t="s">
        <v>3592</v>
      </c>
      <c r="C6243" s="663" t="s">
        <v>58</v>
      </c>
      <c r="D6243" s="665" t="s">
        <v>21751</v>
      </c>
      <c r="E6243" s="663" t="s">
        <v>145</v>
      </c>
      <c r="F6243" s="401"/>
      <c r="G6243" s="401"/>
    </row>
    <row r="6244" spans="1:7" ht="15">
      <c r="A6244" s="664">
        <v>97654</v>
      </c>
      <c r="B6244" s="663" t="s">
        <v>3593</v>
      </c>
      <c r="C6244" s="663" t="s">
        <v>58</v>
      </c>
      <c r="D6244" s="665" t="s">
        <v>21752</v>
      </c>
      <c r="E6244" s="663" t="s">
        <v>145</v>
      </c>
      <c r="F6244" s="401"/>
      <c r="G6244" s="401"/>
    </row>
    <row r="6245" spans="1:7" ht="15">
      <c r="A6245" s="664">
        <v>97655</v>
      </c>
      <c r="B6245" s="663" t="s">
        <v>3594</v>
      </c>
      <c r="C6245" s="663" t="s">
        <v>112</v>
      </c>
      <c r="D6245" s="665" t="s">
        <v>21753</v>
      </c>
      <c r="E6245" s="663" t="s">
        <v>145</v>
      </c>
      <c r="F6245" s="401"/>
      <c r="G6245" s="401"/>
    </row>
    <row r="6246" spans="1:7" ht="15">
      <c r="A6246" s="664">
        <v>97656</v>
      </c>
      <c r="B6246" s="663" t="s">
        <v>3595</v>
      </c>
      <c r="C6246" s="663" t="s">
        <v>58</v>
      </c>
      <c r="D6246" s="665" t="s">
        <v>20302</v>
      </c>
      <c r="E6246" s="663" t="s">
        <v>145</v>
      </c>
      <c r="F6246" s="401"/>
      <c r="G6246" s="401"/>
    </row>
    <row r="6247" spans="1:7" ht="15">
      <c r="A6247" s="664">
        <v>97657</v>
      </c>
      <c r="B6247" s="663" t="s">
        <v>3596</v>
      </c>
      <c r="C6247" s="663" t="s">
        <v>58</v>
      </c>
      <c r="D6247" s="665" t="s">
        <v>21754</v>
      </c>
      <c r="E6247" s="663" t="s">
        <v>145</v>
      </c>
      <c r="F6247" s="401"/>
      <c r="G6247" s="401"/>
    </row>
    <row r="6248" spans="1:7" ht="15">
      <c r="A6248" s="664">
        <v>97658</v>
      </c>
      <c r="B6248" s="663" t="s">
        <v>3597</v>
      </c>
      <c r="C6248" s="663" t="s">
        <v>58</v>
      </c>
      <c r="D6248" s="665" t="s">
        <v>21491</v>
      </c>
      <c r="E6248" s="663" t="s">
        <v>145</v>
      </c>
      <c r="F6248" s="401"/>
      <c r="G6248" s="401"/>
    </row>
    <row r="6249" spans="1:7" ht="15">
      <c r="A6249" s="664">
        <v>97659</v>
      </c>
      <c r="B6249" s="663" t="s">
        <v>3598</v>
      </c>
      <c r="C6249" s="663" t="s">
        <v>58</v>
      </c>
      <c r="D6249" s="665" t="s">
        <v>21755</v>
      </c>
      <c r="E6249" s="663" t="s">
        <v>145</v>
      </c>
      <c r="F6249" s="401"/>
      <c r="G6249" s="401"/>
    </row>
    <row r="6250" spans="1:7" ht="15">
      <c r="A6250" s="664">
        <v>97660</v>
      </c>
      <c r="B6250" s="663" t="s">
        <v>3599</v>
      </c>
      <c r="C6250" s="663" t="s">
        <v>58</v>
      </c>
      <c r="D6250" s="665" t="s">
        <v>5973</v>
      </c>
      <c r="E6250" s="663" t="s">
        <v>145</v>
      </c>
      <c r="F6250" s="401"/>
      <c r="G6250" s="401"/>
    </row>
    <row r="6251" spans="1:7" ht="15">
      <c r="A6251" s="664">
        <v>97661</v>
      </c>
      <c r="B6251" s="663" t="s">
        <v>3600</v>
      </c>
      <c r="C6251" s="663" t="s">
        <v>5</v>
      </c>
      <c r="D6251" s="665" t="s">
        <v>8975</v>
      </c>
      <c r="E6251" s="663" t="s">
        <v>145</v>
      </c>
      <c r="F6251" s="401"/>
      <c r="G6251" s="401"/>
    </row>
    <row r="6252" spans="1:7" ht="15">
      <c r="A6252" s="664">
        <v>97662</v>
      </c>
      <c r="B6252" s="663" t="s">
        <v>3601</v>
      </c>
      <c r="C6252" s="663" t="s">
        <v>5</v>
      </c>
      <c r="D6252" s="665" t="s">
        <v>3732</v>
      </c>
      <c r="E6252" s="663" t="s">
        <v>145</v>
      </c>
      <c r="F6252" s="401"/>
      <c r="G6252" s="401"/>
    </row>
    <row r="6253" spans="1:7" ht="15">
      <c r="A6253" s="664">
        <v>97663</v>
      </c>
      <c r="B6253" s="663" t="s">
        <v>3602</v>
      </c>
      <c r="C6253" s="663" t="s">
        <v>58</v>
      </c>
      <c r="D6253" s="665" t="s">
        <v>14974</v>
      </c>
      <c r="E6253" s="663" t="s">
        <v>145</v>
      </c>
      <c r="F6253" s="401"/>
      <c r="G6253" s="401"/>
    </row>
    <row r="6254" spans="1:7" ht="15">
      <c r="A6254" s="664">
        <v>97664</v>
      </c>
      <c r="B6254" s="663" t="s">
        <v>3603</v>
      </c>
      <c r="C6254" s="663" t="s">
        <v>58</v>
      </c>
      <c r="D6254" s="665" t="s">
        <v>15785</v>
      </c>
      <c r="E6254" s="663" t="s">
        <v>145</v>
      </c>
      <c r="F6254" s="401"/>
      <c r="G6254" s="401"/>
    </row>
    <row r="6255" spans="1:7" ht="15">
      <c r="A6255" s="664">
        <v>97665</v>
      </c>
      <c r="B6255" s="663" t="s">
        <v>3604</v>
      </c>
      <c r="C6255" s="663" t="s">
        <v>58</v>
      </c>
      <c r="D6255" s="665" t="s">
        <v>3698</v>
      </c>
      <c r="E6255" s="663" t="s">
        <v>145</v>
      </c>
      <c r="F6255" s="401"/>
      <c r="G6255" s="401"/>
    </row>
    <row r="6256" spans="1:7" ht="15">
      <c r="A6256" s="664">
        <v>97666</v>
      </c>
      <c r="B6256" s="663" t="s">
        <v>3605</v>
      </c>
      <c r="C6256" s="663" t="s">
        <v>58</v>
      </c>
      <c r="D6256" s="665" t="s">
        <v>14993</v>
      </c>
      <c r="E6256" s="663" t="s">
        <v>145</v>
      </c>
      <c r="F6256" s="401"/>
      <c r="G6256" s="401"/>
    </row>
    <row r="6257" spans="1:7" ht="15">
      <c r="A6257" s="664">
        <v>95967</v>
      </c>
      <c r="B6257" s="663" t="s">
        <v>2962</v>
      </c>
      <c r="C6257" s="663" t="s">
        <v>122</v>
      </c>
      <c r="D6257" s="665" t="s">
        <v>21756</v>
      </c>
      <c r="E6257" s="663" t="s">
        <v>12034</v>
      </c>
      <c r="F6257" s="401"/>
      <c r="G6257" s="401"/>
    </row>
    <row r="6258" spans="1:7" ht="15">
      <c r="A6258" s="664">
        <v>99058</v>
      </c>
      <c r="B6258" s="663" t="s">
        <v>9625</v>
      </c>
      <c r="C6258" s="663" t="s">
        <v>58</v>
      </c>
      <c r="D6258" s="665" t="s">
        <v>14055</v>
      </c>
      <c r="E6258" s="663" t="s">
        <v>145</v>
      </c>
      <c r="F6258" s="401"/>
      <c r="G6258" s="401"/>
    </row>
    <row r="6259" spans="1:7" ht="15">
      <c r="A6259" s="664">
        <v>99059</v>
      </c>
      <c r="B6259" s="663" t="s">
        <v>9626</v>
      </c>
      <c r="C6259" s="663" t="s">
        <v>5</v>
      </c>
      <c r="D6259" s="665" t="s">
        <v>18680</v>
      </c>
      <c r="E6259" s="663" t="s">
        <v>145</v>
      </c>
      <c r="F6259" s="401"/>
      <c r="G6259" s="401"/>
    </row>
    <row r="6260" spans="1:7" ht="15">
      <c r="A6260" s="664">
        <v>99060</v>
      </c>
      <c r="B6260" s="663" t="s">
        <v>12035</v>
      </c>
      <c r="C6260" s="663" t="s">
        <v>58</v>
      </c>
      <c r="D6260" s="665" t="s">
        <v>21757</v>
      </c>
      <c r="E6260" s="663" t="s">
        <v>145</v>
      </c>
      <c r="F6260" s="401"/>
      <c r="G6260" s="401"/>
    </row>
    <row r="6261" spans="1:7" ht="15">
      <c r="A6261" s="664">
        <v>99061</v>
      </c>
      <c r="B6261" s="663" t="s">
        <v>12036</v>
      </c>
      <c r="C6261" s="663" t="s">
        <v>58</v>
      </c>
      <c r="D6261" s="665" t="s">
        <v>15713</v>
      </c>
      <c r="E6261" s="663" t="s">
        <v>145</v>
      </c>
      <c r="F6261" s="401"/>
      <c r="G6261" s="401"/>
    </row>
    <row r="6262" spans="1:7" ht="15">
      <c r="A6262" s="664">
        <v>99062</v>
      </c>
      <c r="B6262" s="663" t="s">
        <v>9627</v>
      </c>
      <c r="C6262" s="663" t="s">
        <v>58</v>
      </c>
      <c r="D6262" s="665" t="s">
        <v>15784</v>
      </c>
      <c r="E6262" s="663" t="s">
        <v>145</v>
      </c>
      <c r="F6262" s="401"/>
      <c r="G6262" s="401"/>
    </row>
    <row r="6263" spans="1:7" ht="15">
      <c r="A6263" s="664">
        <v>99063</v>
      </c>
      <c r="B6263" s="663" t="s">
        <v>9628</v>
      </c>
      <c r="C6263" s="663" t="s">
        <v>5</v>
      </c>
      <c r="D6263" s="665" t="s">
        <v>14901</v>
      </c>
      <c r="E6263" s="663" t="s">
        <v>145</v>
      </c>
      <c r="F6263" s="401"/>
      <c r="G6263" s="401"/>
    </row>
    <row r="6264" spans="1:7" ht="15">
      <c r="A6264" s="664">
        <v>99064</v>
      </c>
      <c r="B6264" s="663" t="s">
        <v>9629</v>
      </c>
      <c r="C6264" s="663" t="s">
        <v>5</v>
      </c>
      <c r="D6264" s="665" t="s">
        <v>3986</v>
      </c>
      <c r="E6264" s="663" t="s">
        <v>145</v>
      </c>
      <c r="F6264" s="401"/>
      <c r="G6264" s="401"/>
    </row>
    <row r="6265" spans="1:7" ht="15">
      <c r="A6265" s="664">
        <v>93588</v>
      </c>
      <c r="B6265" s="663" t="s">
        <v>12037</v>
      </c>
      <c r="C6265" s="663" t="s">
        <v>154</v>
      </c>
      <c r="D6265" s="665" t="s">
        <v>4151</v>
      </c>
      <c r="E6265" s="663" t="s">
        <v>145</v>
      </c>
      <c r="F6265" s="401"/>
      <c r="G6265" s="401"/>
    </row>
    <row r="6266" spans="1:7" ht="15">
      <c r="A6266" s="664">
        <v>93589</v>
      </c>
      <c r="B6266" s="663" t="s">
        <v>12038</v>
      </c>
      <c r="C6266" s="663" t="s">
        <v>154</v>
      </c>
      <c r="D6266" s="665" t="s">
        <v>3686</v>
      </c>
      <c r="E6266" s="663" t="s">
        <v>145</v>
      </c>
      <c r="F6266" s="401"/>
      <c r="G6266" s="401"/>
    </row>
    <row r="6267" spans="1:7" ht="15">
      <c r="A6267" s="664">
        <v>93590</v>
      </c>
      <c r="B6267" s="663" t="s">
        <v>12039</v>
      </c>
      <c r="C6267" s="663" t="s">
        <v>154</v>
      </c>
      <c r="D6267" s="665" t="s">
        <v>16198</v>
      </c>
      <c r="E6267" s="663" t="s">
        <v>145</v>
      </c>
      <c r="F6267" s="401"/>
      <c r="G6267" s="401"/>
    </row>
    <row r="6268" spans="1:7" ht="15">
      <c r="A6268" s="664">
        <v>93591</v>
      </c>
      <c r="B6268" s="663" t="s">
        <v>12040</v>
      </c>
      <c r="C6268" s="663" t="s">
        <v>154</v>
      </c>
      <c r="D6268" s="665" t="s">
        <v>5207</v>
      </c>
      <c r="E6268" s="663" t="s">
        <v>145</v>
      </c>
      <c r="F6268" s="401"/>
      <c r="G6268" s="401"/>
    </row>
    <row r="6269" spans="1:7" ht="15">
      <c r="A6269" s="664">
        <v>93592</v>
      </c>
      <c r="B6269" s="663" t="s">
        <v>12041</v>
      </c>
      <c r="C6269" s="663" t="s">
        <v>154</v>
      </c>
      <c r="D6269" s="665" t="s">
        <v>8953</v>
      </c>
      <c r="E6269" s="663" t="s">
        <v>145</v>
      </c>
      <c r="F6269" s="401"/>
      <c r="G6269" s="401"/>
    </row>
    <row r="6270" spans="1:7" ht="15">
      <c r="A6270" s="664">
        <v>93593</v>
      </c>
      <c r="B6270" s="663" t="s">
        <v>12042</v>
      </c>
      <c r="C6270" s="663" t="s">
        <v>154</v>
      </c>
      <c r="D6270" s="665" t="s">
        <v>14133</v>
      </c>
      <c r="E6270" s="663" t="s">
        <v>145</v>
      </c>
      <c r="F6270" s="401"/>
      <c r="G6270" s="401"/>
    </row>
    <row r="6271" spans="1:7" ht="15">
      <c r="A6271" s="664">
        <v>93594</v>
      </c>
      <c r="B6271" s="663" t="s">
        <v>12043</v>
      </c>
      <c r="C6271" s="663" t="s">
        <v>2420</v>
      </c>
      <c r="D6271" s="665" t="s">
        <v>12957</v>
      </c>
      <c r="E6271" s="663" t="s">
        <v>145</v>
      </c>
      <c r="F6271" s="401"/>
      <c r="G6271" s="401"/>
    </row>
    <row r="6272" spans="1:7" ht="15">
      <c r="A6272" s="664">
        <v>93595</v>
      </c>
      <c r="B6272" s="663" t="s">
        <v>12044</v>
      </c>
      <c r="C6272" s="663" t="s">
        <v>2420</v>
      </c>
      <c r="D6272" s="665" t="s">
        <v>5414</v>
      </c>
      <c r="E6272" s="663" t="s">
        <v>145</v>
      </c>
      <c r="F6272" s="401"/>
      <c r="G6272" s="401"/>
    </row>
    <row r="6273" spans="1:7" ht="15">
      <c r="A6273" s="664">
        <v>93596</v>
      </c>
      <c r="B6273" s="663" t="s">
        <v>12045</v>
      </c>
      <c r="C6273" s="663" t="s">
        <v>2420</v>
      </c>
      <c r="D6273" s="665" t="s">
        <v>9088</v>
      </c>
      <c r="E6273" s="663" t="s">
        <v>145</v>
      </c>
      <c r="F6273" s="401"/>
      <c r="G6273" s="401"/>
    </row>
    <row r="6274" spans="1:7" ht="15">
      <c r="A6274" s="664">
        <v>93597</v>
      </c>
      <c r="B6274" s="663" t="s">
        <v>12046</v>
      </c>
      <c r="C6274" s="663" t="s">
        <v>2420</v>
      </c>
      <c r="D6274" s="665" t="s">
        <v>4001</v>
      </c>
      <c r="E6274" s="663" t="s">
        <v>145</v>
      </c>
      <c r="F6274" s="401"/>
      <c r="G6274" s="401"/>
    </row>
    <row r="6275" spans="1:7" ht="15">
      <c r="A6275" s="664">
        <v>93598</v>
      </c>
      <c r="B6275" s="663" t="s">
        <v>12047</v>
      </c>
      <c r="C6275" s="663" t="s">
        <v>2420</v>
      </c>
      <c r="D6275" s="665" t="s">
        <v>3904</v>
      </c>
      <c r="E6275" s="663" t="s">
        <v>145</v>
      </c>
      <c r="F6275" s="401"/>
      <c r="G6275" s="401"/>
    </row>
    <row r="6276" spans="1:7" ht="15">
      <c r="A6276" s="664">
        <v>93599</v>
      </c>
      <c r="B6276" s="663" t="s">
        <v>12048</v>
      </c>
      <c r="C6276" s="663" t="s">
        <v>2420</v>
      </c>
      <c r="D6276" s="665" t="s">
        <v>3732</v>
      </c>
      <c r="E6276" s="663" t="s">
        <v>145</v>
      </c>
      <c r="F6276" s="401"/>
      <c r="G6276" s="401"/>
    </row>
    <row r="6277" spans="1:7" ht="15">
      <c r="A6277" s="664">
        <v>95425</v>
      </c>
      <c r="B6277" s="663" t="s">
        <v>12049</v>
      </c>
      <c r="C6277" s="663" t="s">
        <v>154</v>
      </c>
      <c r="D6277" s="665" t="s">
        <v>3885</v>
      </c>
      <c r="E6277" s="663" t="s">
        <v>145</v>
      </c>
      <c r="F6277" s="401"/>
      <c r="G6277" s="401"/>
    </row>
    <row r="6278" spans="1:7" ht="15">
      <c r="A6278" s="664">
        <v>95426</v>
      </c>
      <c r="B6278" s="663" t="s">
        <v>12050</v>
      </c>
      <c r="C6278" s="663" t="s">
        <v>154</v>
      </c>
      <c r="D6278" s="665" t="s">
        <v>5812</v>
      </c>
      <c r="E6278" s="663" t="s">
        <v>145</v>
      </c>
      <c r="F6278" s="401"/>
      <c r="G6278" s="401"/>
    </row>
    <row r="6279" spans="1:7" ht="15">
      <c r="A6279" s="664">
        <v>95427</v>
      </c>
      <c r="B6279" s="663" t="s">
        <v>12051</v>
      </c>
      <c r="C6279" s="663" t="s">
        <v>154</v>
      </c>
      <c r="D6279" s="665" t="s">
        <v>4357</v>
      </c>
      <c r="E6279" s="663" t="s">
        <v>145</v>
      </c>
      <c r="F6279" s="401"/>
      <c r="G6279" s="401"/>
    </row>
    <row r="6280" spans="1:7" ht="15">
      <c r="A6280" s="664">
        <v>95428</v>
      </c>
      <c r="B6280" s="663" t="s">
        <v>12052</v>
      </c>
      <c r="C6280" s="663" t="s">
        <v>2420</v>
      </c>
      <c r="D6280" s="665" t="s">
        <v>4600</v>
      </c>
      <c r="E6280" s="663" t="s">
        <v>145</v>
      </c>
      <c r="F6280" s="401"/>
      <c r="G6280" s="401"/>
    </row>
    <row r="6281" spans="1:7" ht="15">
      <c r="A6281" s="664">
        <v>95429</v>
      </c>
      <c r="B6281" s="663" t="s">
        <v>12053</v>
      </c>
      <c r="C6281" s="663" t="s">
        <v>2420</v>
      </c>
      <c r="D6281" s="665" t="s">
        <v>14122</v>
      </c>
      <c r="E6281" s="663" t="s">
        <v>145</v>
      </c>
      <c r="F6281" s="401"/>
      <c r="G6281" s="401"/>
    </row>
    <row r="6282" spans="1:7" ht="15">
      <c r="A6282" s="664">
        <v>95430</v>
      </c>
      <c r="B6282" s="663" t="s">
        <v>12054</v>
      </c>
      <c r="C6282" s="663" t="s">
        <v>2420</v>
      </c>
      <c r="D6282" s="665" t="s">
        <v>4137</v>
      </c>
      <c r="E6282" s="663" t="s">
        <v>145</v>
      </c>
      <c r="F6282" s="401"/>
      <c r="G6282" s="401"/>
    </row>
    <row r="6283" spans="1:7" ht="15">
      <c r="A6283" s="664">
        <v>95875</v>
      </c>
      <c r="B6283" s="663" t="s">
        <v>12055</v>
      </c>
      <c r="C6283" s="663" t="s">
        <v>154</v>
      </c>
      <c r="D6283" s="665" t="s">
        <v>6107</v>
      </c>
      <c r="E6283" s="663" t="s">
        <v>145</v>
      </c>
      <c r="F6283" s="401"/>
      <c r="G6283" s="401"/>
    </row>
    <row r="6284" spans="1:7" ht="15">
      <c r="A6284" s="664">
        <v>95876</v>
      </c>
      <c r="B6284" s="663" t="s">
        <v>12056</v>
      </c>
      <c r="C6284" s="663" t="s">
        <v>154</v>
      </c>
      <c r="D6284" s="665" t="s">
        <v>3728</v>
      </c>
      <c r="E6284" s="663" t="s">
        <v>145</v>
      </c>
      <c r="F6284" s="401"/>
      <c r="G6284" s="401"/>
    </row>
    <row r="6285" spans="1:7" ht="15">
      <c r="A6285" s="664">
        <v>95877</v>
      </c>
      <c r="B6285" s="663" t="s">
        <v>12057</v>
      </c>
      <c r="C6285" s="663" t="s">
        <v>154</v>
      </c>
      <c r="D6285" s="665" t="s">
        <v>6350</v>
      </c>
      <c r="E6285" s="663" t="s">
        <v>145</v>
      </c>
      <c r="F6285" s="401"/>
      <c r="G6285" s="401"/>
    </row>
    <row r="6286" spans="1:7" ht="15">
      <c r="A6286" s="664">
        <v>95878</v>
      </c>
      <c r="B6286" s="663" t="s">
        <v>12058</v>
      </c>
      <c r="C6286" s="663" t="s">
        <v>2420</v>
      </c>
      <c r="D6286" s="665" t="s">
        <v>8832</v>
      </c>
      <c r="E6286" s="663" t="s">
        <v>145</v>
      </c>
      <c r="F6286" s="401"/>
      <c r="G6286" s="401"/>
    </row>
    <row r="6287" spans="1:7" ht="15">
      <c r="A6287" s="664">
        <v>95879</v>
      </c>
      <c r="B6287" s="663" t="s">
        <v>12059</v>
      </c>
      <c r="C6287" s="663" t="s">
        <v>2420</v>
      </c>
      <c r="D6287" s="665" t="s">
        <v>3696</v>
      </c>
      <c r="E6287" s="663" t="s">
        <v>145</v>
      </c>
      <c r="F6287" s="401"/>
      <c r="G6287" s="401"/>
    </row>
    <row r="6288" spans="1:7" ht="15">
      <c r="A6288" s="664">
        <v>95880</v>
      </c>
      <c r="B6288" s="663" t="s">
        <v>12060</v>
      </c>
      <c r="C6288" s="663" t="s">
        <v>2420</v>
      </c>
      <c r="D6288" s="665" t="s">
        <v>12995</v>
      </c>
      <c r="E6288" s="663" t="s">
        <v>145</v>
      </c>
      <c r="F6288" s="401"/>
      <c r="G6288" s="401"/>
    </row>
    <row r="6289" spans="1:7" ht="15">
      <c r="A6289" s="664">
        <v>97912</v>
      </c>
      <c r="B6289" s="663" t="s">
        <v>12061</v>
      </c>
      <c r="C6289" s="663" t="s">
        <v>154</v>
      </c>
      <c r="D6289" s="665" t="s">
        <v>4344</v>
      </c>
      <c r="E6289" s="663" t="s">
        <v>145</v>
      </c>
      <c r="F6289" s="401"/>
      <c r="G6289" s="401"/>
    </row>
    <row r="6290" spans="1:7" ht="15">
      <c r="A6290" s="664">
        <v>97913</v>
      </c>
      <c r="B6290" s="663" t="s">
        <v>12062</v>
      </c>
      <c r="C6290" s="663" t="s">
        <v>154</v>
      </c>
      <c r="D6290" s="665" t="s">
        <v>4145</v>
      </c>
      <c r="E6290" s="663" t="s">
        <v>145</v>
      </c>
      <c r="F6290" s="401"/>
      <c r="G6290" s="401"/>
    </row>
    <row r="6291" spans="1:7" ht="15">
      <c r="A6291" s="664">
        <v>97914</v>
      </c>
      <c r="B6291" s="663" t="s">
        <v>12063</v>
      </c>
      <c r="C6291" s="663" t="s">
        <v>154</v>
      </c>
      <c r="D6291" s="665" t="s">
        <v>13001</v>
      </c>
      <c r="E6291" s="663" t="s">
        <v>145</v>
      </c>
      <c r="F6291" s="401"/>
      <c r="G6291" s="401"/>
    </row>
    <row r="6292" spans="1:7" ht="15">
      <c r="A6292" s="664">
        <v>97915</v>
      </c>
      <c r="B6292" s="663" t="s">
        <v>12064</v>
      </c>
      <c r="C6292" s="663" t="s">
        <v>154</v>
      </c>
      <c r="D6292" s="665" t="s">
        <v>9115</v>
      </c>
      <c r="E6292" s="663" t="s">
        <v>145</v>
      </c>
      <c r="F6292" s="401"/>
      <c r="G6292" s="401"/>
    </row>
    <row r="6293" spans="1:7" ht="15">
      <c r="A6293" s="664">
        <v>100937</v>
      </c>
      <c r="B6293" s="663" t="s">
        <v>12065</v>
      </c>
      <c r="C6293" s="663" t="s">
        <v>154</v>
      </c>
      <c r="D6293" s="665" t="s">
        <v>9117</v>
      </c>
      <c r="E6293" s="663" t="s">
        <v>145</v>
      </c>
      <c r="F6293" s="401"/>
      <c r="G6293" s="401"/>
    </row>
    <row r="6294" spans="1:7" ht="15">
      <c r="A6294" s="664">
        <v>100938</v>
      </c>
      <c r="B6294" s="663" t="s">
        <v>12066</v>
      </c>
      <c r="C6294" s="663" t="s">
        <v>154</v>
      </c>
      <c r="D6294" s="665" t="s">
        <v>3859</v>
      </c>
      <c r="E6294" s="663" t="s">
        <v>145</v>
      </c>
      <c r="F6294" s="401"/>
      <c r="G6294" s="401"/>
    </row>
    <row r="6295" spans="1:7" ht="15">
      <c r="A6295" s="664">
        <v>100939</v>
      </c>
      <c r="B6295" s="663" t="s">
        <v>12067</v>
      </c>
      <c r="C6295" s="663" t="s">
        <v>154</v>
      </c>
      <c r="D6295" s="665" t="s">
        <v>7717</v>
      </c>
      <c r="E6295" s="663" t="s">
        <v>145</v>
      </c>
      <c r="F6295" s="401"/>
      <c r="G6295" s="401"/>
    </row>
    <row r="6296" spans="1:7" ht="15">
      <c r="A6296" s="664">
        <v>100940</v>
      </c>
      <c r="B6296" s="663" t="s">
        <v>12068</v>
      </c>
      <c r="C6296" s="663" t="s">
        <v>154</v>
      </c>
      <c r="D6296" s="665" t="s">
        <v>12770</v>
      </c>
      <c r="E6296" s="663" t="s">
        <v>145</v>
      </c>
      <c r="F6296" s="401"/>
      <c r="G6296" s="401"/>
    </row>
    <row r="6297" spans="1:7" ht="15">
      <c r="A6297" s="664">
        <v>100941</v>
      </c>
      <c r="B6297" s="663" t="s">
        <v>12069</v>
      </c>
      <c r="C6297" s="663" t="s">
        <v>2420</v>
      </c>
      <c r="D6297" s="665" t="s">
        <v>9075</v>
      </c>
      <c r="E6297" s="663" t="s">
        <v>145</v>
      </c>
      <c r="F6297" s="401"/>
      <c r="G6297" s="401"/>
    </row>
    <row r="6298" spans="1:7" ht="15">
      <c r="A6298" s="664">
        <v>100942</v>
      </c>
      <c r="B6298" s="663" t="s">
        <v>12070</v>
      </c>
      <c r="C6298" s="663" t="s">
        <v>2420</v>
      </c>
      <c r="D6298" s="665" t="s">
        <v>4153</v>
      </c>
      <c r="E6298" s="663" t="s">
        <v>145</v>
      </c>
      <c r="F6298" s="401"/>
      <c r="G6298" s="401"/>
    </row>
    <row r="6299" spans="1:7" ht="15">
      <c r="A6299" s="664">
        <v>100943</v>
      </c>
      <c r="B6299" s="663" t="s">
        <v>12071</v>
      </c>
      <c r="C6299" s="663" t="s">
        <v>2420</v>
      </c>
      <c r="D6299" s="665" t="s">
        <v>21758</v>
      </c>
      <c r="E6299" s="663" t="s">
        <v>145</v>
      </c>
      <c r="F6299" s="401"/>
      <c r="G6299" s="401"/>
    </row>
    <row r="6300" spans="1:7" ht="15">
      <c r="A6300" s="664">
        <v>100944</v>
      </c>
      <c r="B6300" s="663" t="s">
        <v>12072</v>
      </c>
      <c r="C6300" s="663" t="s">
        <v>2420</v>
      </c>
      <c r="D6300" s="665" t="s">
        <v>6123</v>
      </c>
      <c r="E6300" s="663" t="s">
        <v>145</v>
      </c>
      <c r="F6300" s="401"/>
      <c r="G6300" s="401"/>
    </row>
    <row r="6301" spans="1:7" ht="15">
      <c r="A6301" s="664">
        <v>100945</v>
      </c>
      <c r="B6301" s="663" t="s">
        <v>12073</v>
      </c>
      <c r="C6301" s="663" t="s">
        <v>2420</v>
      </c>
      <c r="D6301" s="665" t="s">
        <v>9125</v>
      </c>
      <c r="E6301" s="663" t="s">
        <v>145</v>
      </c>
      <c r="F6301" s="401"/>
      <c r="G6301" s="401"/>
    </row>
    <row r="6302" spans="1:7" ht="15">
      <c r="A6302" s="664">
        <v>100946</v>
      </c>
      <c r="B6302" s="663" t="s">
        <v>12074</v>
      </c>
      <c r="C6302" s="663" t="s">
        <v>2420</v>
      </c>
      <c r="D6302" s="665" t="s">
        <v>6727</v>
      </c>
      <c r="E6302" s="663" t="s">
        <v>145</v>
      </c>
      <c r="F6302" s="401"/>
      <c r="G6302" s="401"/>
    </row>
    <row r="6303" spans="1:7" ht="15">
      <c r="A6303" s="664">
        <v>100947</v>
      </c>
      <c r="B6303" s="663" t="s">
        <v>12075</v>
      </c>
      <c r="C6303" s="663" t="s">
        <v>2420</v>
      </c>
      <c r="D6303" s="665" t="s">
        <v>4434</v>
      </c>
      <c r="E6303" s="663" t="s">
        <v>145</v>
      </c>
      <c r="F6303" s="401"/>
      <c r="G6303" s="401"/>
    </row>
    <row r="6304" spans="1:7" ht="15">
      <c r="A6304" s="664">
        <v>100948</v>
      </c>
      <c r="B6304" s="663" t="s">
        <v>12076</v>
      </c>
      <c r="C6304" s="663" t="s">
        <v>2420</v>
      </c>
      <c r="D6304" s="665" t="s">
        <v>8975</v>
      </c>
      <c r="E6304" s="663" t="s">
        <v>145</v>
      </c>
      <c r="F6304" s="401"/>
      <c r="G6304" s="401"/>
    </row>
    <row r="6305" spans="1:7" ht="15">
      <c r="A6305" s="664">
        <v>100949</v>
      </c>
      <c r="B6305" s="663" t="s">
        <v>12077</v>
      </c>
      <c r="C6305" s="663" t="s">
        <v>2420</v>
      </c>
      <c r="D6305" s="665" t="s">
        <v>13854</v>
      </c>
      <c r="E6305" s="663" t="s">
        <v>145</v>
      </c>
      <c r="F6305" s="401"/>
      <c r="G6305" s="401"/>
    </row>
    <row r="6306" spans="1:7" ht="15">
      <c r="A6306" s="664">
        <v>100950</v>
      </c>
      <c r="B6306" s="663" t="s">
        <v>12078</v>
      </c>
      <c r="C6306" s="663" t="s">
        <v>2420</v>
      </c>
      <c r="D6306" s="665" t="s">
        <v>5714</v>
      </c>
      <c r="E6306" s="663" t="s">
        <v>145</v>
      </c>
      <c r="F6306" s="401"/>
      <c r="G6306" s="401"/>
    </row>
    <row r="6307" spans="1:7" ht="15">
      <c r="A6307" s="664">
        <v>100951</v>
      </c>
      <c r="B6307" s="663" t="s">
        <v>12079</v>
      </c>
      <c r="C6307" s="663" t="s">
        <v>2420</v>
      </c>
      <c r="D6307" s="665" t="s">
        <v>4149</v>
      </c>
      <c r="E6307" s="663" t="s">
        <v>145</v>
      </c>
      <c r="F6307" s="401"/>
      <c r="G6307" s="401"/>
    </row>
    <row r="6308" spans="1:7" ht="15">
      <c r="A6308" s="664">
        <v>100952</v>
      </c>
      <c r="B6308" s="663" t="s">
        <v>12080</v>
      </c>
      <c r="C6308" s="663" t="s">
        <v>2420</v>
      </c>
      <c r="D6308" s="665" t="s">
        <v>3898</v>
      </c>
      <c r="E6308" s="663" t="s">
        <v>145</v>
      </c>
      <c r="F6308" s="401"/>
      <c r="G6308" s="401"/>
    </row>
    <row r="6309" spans="1:7" ht="15">
      <c r="A6309" s="664">
        <v>100953</v>
      </c>
      <c r="B6309" s="663" t="s">
        <v>12081</v>
      </c>
      <c r="C6309" s="663" t="s">
        <v>2420</v>
      </c>
      <c r="D6309" s="665" t="s">
        <v>14110</v>
      </c>
      <c r="E6309" s="663" t="s">
        <v>145</v>
      </c>
      <c r="F6309" s="401"/>
      <c r="G6309" s="401"/>
    </row>
    <row r="6310" spans="1:7" ht="15">
      <c r="A6310" s="664">
        <v>100954</v>
      </c>
      <c r="B6310" s="663" t="s">
        <v>12082</v>
      </c>
      <c r="C6310" s="663" t="s">
        <v>2420</v>
      </c>
      <c r="D6310" s="665" t="s">
        <v>4774</v>
      </c>
      <c r="E6310" s="663" t="s">
        <v>145</v>
      </c>
      <c r="F6310" s="401"/>
      <c r="G6310" s="401"/>
    </row>
    <row r="6311" spans="1:7" ht="15">
      <c r="A6311" s="664">
        <v>100955</v>
      </c>
      <c r="B6311" s="663" t="s">
        <v>12083</v>
      </c>
      <c r="C6311" s="663" t="s">
        <v>154</v>
      </c>
      <c r="D6311" s="665" t="s">
        <v>12598</v>
      </c>
      <c r="E6311" s="663" t="s">
        <v>145</v>
      </c>
      <c r="F6311" s="401"/>
      <c r="G6311" s="401"/>
    </row>
    <row r="6312" spans="1:7" ht="15">
      <c r="A6312" s="664">
        <v>100956</v>
      </c>
      <c r="B6312" s="663" t="s">
        <v>12084</v>
      </c>
      <c r="C6312" s="663" t="s">
        <v>154</v>
      </c>
      <c r="D6312" s="665" t="s">
        <v>8806</v>
      </c>
      <c r="E6312" s="663" t="s">
        <v>145</v>
      </c>
      <c r="F6312" s="401"/>
      <c r="G6312" s="401"/>
    </row>
    <row r="6313" spans="1:7" ht="15">
      <c r="A6313" s="664">
        <v>100957</v>
      </c>
      <c r="B6313" s="663" t="s">
        <v>12085</v>
      </c>
      <c r="C6313" s="663" t="s">
        <v>154</v>
      </c>
      <c r="D6313" s="665" t="s">
        <v>4351</v>
      </c>
      <c r="E6313" s="663" t="s">
        <v>145</v>
      </c>
      <c r="F6313" s="401"/>
      <c r="G6313" s="401"/>
    </row>
    <row r="6314" spans="1:7" ht="15">
      <c r="A6314" s="664">
        <v>100958</v>
      </c>
      <c r="B6314" s="663" t="s">
        <v>12086</v>
      </c>
      <c r="C6314" s="663" t="s">
        <v>154</v>
      </c>
      <c r="D6314" s="665" t="s">
        <v>6121</v>
      </c>
      <c r="E6314" s="663" t="s">
        <v>145</v>
      </c>
      <c r="F6314" s="401"/>
      <c r="G6314" s="401"/>
    </row>
    <row r="6315" spans="1:7" ht="15">
      <c r="A6315" s="664">
        <v>100959</v>
      </c>
      <c r="B6315" s="663" t="s">
        <v>12087</v>
      </c>
      <c r="C6315" s="663" t="s">
        <v>154</v>
      </c>
      <c r="D6315" s="665" t="s">
        <v>16154</v>
      </c>
      <c r="E6315" s="663" t="s">
        <v>145</v>
      </c>
      <c r="F6315" s="401"/>
      <c r="G6315" s="401"/>
    </row>
    <row r="6316" spans="1:7" ht="15">
      <c r="A6316" s="664">
        <v>100960</v>
      </c>
      <c r="B6316" s="663" t="s">
        <v>12088</v>
      </c>
      <c r="C6316" s="663" t="s">
        <v>154</v>
      </c>
      <c r="D6316" s="665" t="s">
        <v>12923</v>
      </c>
      <c r="E6316" s="663" t="s">
        <v>145</v>
      </c>
      <c r="F6316" s="401"/>
      <c r="G6316" s="401"/>
    </row>
    <row r="6317" spans="1:7" ht="15">
      <c r="A6317" s="664">
        <v>100961</v>
      </c>
      <c r="B6317" s="663" t="s">
        <v>12089</v>
      </c>
      <c r="C6317" s="663" t="s">
        <v>154</v>
      </c>
      <c r="D6317" s="665" t="s">
        <v>4151</v>
      </c>
      <c r="E6317" s="663" t="s">
        <v>145</v>
      </c>
      <c r="F6317" s="401"/>
      <c r="G6317" s="401"/>
    </row>
    <row r="6318" spans="1:7" ht="15">
      <c r="A6318" s="664">
        <v>100962</v>
      </c>
      <c r="B6318" s="663" t="s">
        <v>12090</v>
      </c>
      <c r="C6318" s="663" t="s">
        <v>154</v>
      </c>
      <c r="D6318" s="665" t="s">
        <v>4149</v>
      </c>
      <c r="E6318" s="663" t="s">
        <v>145</v>
      </c>
      <c r="F6318" s="401"/>
      <c r="G6318" s="401"/>
    </row>
    <row r="6319" spans="1:7" ht="15">
      <c r="A6319" s="664">
        <v>100963</v>
      </c>
      <c r="B6319" s="663" t="s">
        <v>12091</v>
      </c>
      <c r="C6319" s="663" t="s">
        <v>154</v>
      </c>
      <c r="D6319" s="665" t="s">
        <v>3995</v>
      </c>
      <c r="E6319" s="663" t="s">
        <v>145</v>
      </c>
      <c r="F6319" s="401"/>
      <c r="G6319" s="401"/>
    </row>
    <row r="6320" spans="1:7" ht="15">
      <c r="A6320" s="664">
        <v>100964</v>
      </c>
      <c r="B6320" s="663" t="s">
        <v>12092</v>
      </c>
      <c r="C6320" s="663" t="s">
        <v>154</v>
      </c>
      <c r="D6320" s="665" t="s">
        <v>13009</v>
      </c>
      <c r="E6320" s="663" t="s">
        <v>145</v>
      </c>
      <c r="F6320" s="401"/>
      <c r="G6320" s="401"/>
    </row>
    <row r="6321" spans="1:7" ht="15">
      <c r="A6321" s="664">
        <v>100973</v>
      </c>
      <c r="B6321" s="663" t="s">
        <v>12093</v>
      </c>
      <c r="C6321" s="663" t="s">
        <v>125</v>
      </c>
      <c r="D6321" s="665" t="s">
        <v>15027</v>
      </c>
      <c r="E6321" s="663" t="s">
        <v>145</v>
      </c>
      <c r="F6321" s="401"/>
      <c r="G6321" s="401"/>
    </row>
    <row r="6322" spans="1:7" ht="15">
      <c r="A6322" s="664">
        <v>100974</v>
      </c>
      <c r="B6322" s="663" t="s">
        <v>12094</v>
      </c>
      <c r="C6322" s="663" t="s">
        <v>125</v>
      </c>
      <c r="D6322" s="665" t="s">
        <v>8940</v>
      </c>
      <c r="E6322" s="663" t="s">
        <v>145</v>
      </c>
      <c r="F6322" s="401"/>
      <c r="G6322" s="401"/>
    </row>
    <row r="6323" spans="1:7" ht="15">
      <c r="A6323" s="664">
        <v>100975</v>
      </c>
      <c r="B6323" s="663" t="s">
        <v>12095</v>
      </c>
      <c r="C6323" s="663" t="s">
        <v>125</v>
      </c>
      <c r="D6323" s="665" t="s">
        <v>8938</v>
      </c>
      <c r="E6323" s="663" t="s">
        <v>145</v>
      </c>
      <c r="F6323" s="401"/>
      <c r="G6323" s="401"/>
    </row>
    <row r="6324" spans="1:7" ht="15">
      <c r="A6324" s="664">
        <v>100965</v>
      </c>
      <c r="B6324" s="663" t="s">
        <v>12096</v>
      </c>
      <c r="C6324" s="663" t="s">
        <v>2420</v>
      </c>
      <c r="D6324" s="665" t="s">
        <v>15785</v>
      </c>
      <c r="E6324" s="663" t="s">
        <v>145</v>
      </c>
      <c r="F6324" s="401"/>
      <c r="G6324" s="401"/>
    </row>
    <row r="6325" spans="1:7" ht="15">
      <c r="A6325" s="664">
        <v>100966</v>
      </c>
      <c r="B6325" s="663" t="s">
        <v>12097</v>
      </c>
      <c r="C6325" s="663" t="s">
        <v>2420</v>
      </c>
      <c r="D6325" s="665" t="s">
        <v>6121</v>
      </c>
      <c r="E6325" s="663" t="s">
        <v>145</v>
      </c>
      <c r="F6325" s="401"/>
      <c r="G6325" s="401"/>
    </row>
    <row r="6326" spans="1:7" ht="15">
      <c r="A6326" s="664">
        <v>100969</v>
      </c>
      <c r="B6326" s="663" t="s">
        <v>12100</v>
      </c>
      <c r="C6326" s="663" t="s">
        <v>2420</v>
      </c>
      <c r="D6326" s="665" t="s">
        <v>6107</v>
      </c>
      <c r="E6326" s="663" t="s">
        <v>145</v>
      </c>
      <c r="F6326" s="401"/>
      <c r="G6326" s="401"/>
    </row>
    <row r="6327" spans="1:7" ht="15">
      <c r="A6327" s="664">
        <v>100970</v>
      </c>
      <c r="B6327" s="663" t="s">
        <v>12101</v>
      </c>
      <c r="C6327" s="663" t="s">
        <v>2420</v>
      </c>
      <c r="D6327" s="665" t="s">
        <v>4434</v>
      </c>
      <c r="E6327" s="663" t="s">
        <v>145</v>
      </c>
      <c r="F6327" s="401"/>
      <c r="G6327" s="401"/>
    </row>
    <row r="6328" spans="1:7" ht="15">
      <c r="A6328" s="664">
        <v>102330</v>
      </c>
      <c r="B6328" s="663" t="s">
        <v>12098</v>
      </c>
      <c r="C6328" s="663" t="s">
        <v>2420</v>
      </c>
      <c r="D6328" s="665" t="s">
        <v>3696</v>
      </c>
      <c r="E6328" s="663" t="s">
        <v>145</v>
      </c>
      <c r="F6328" s="401"/>
      <c r="G6328" s="401"/>
    </row>
    <row r="6329" spans="1:7" ht="15">
      <c r="A6329" s="664">
        <v>102331</v>
      </c>
      <c r="B6329" s="663" t="s">
        <v>12099</v>
      </c>
      <c r="C6329" s="663" t="s">
        <v>2420</v>
      </c>
      <c r="D6329" s="665" t="s">
        <v>9127</v>
      </c>
      <c r="E6329" s="663" t="s">
        <v>145</v>
      </c>
      <c r="F6329" s="401"/>
      <c r="G6329" s="401"/>
    </row>
    <row r="6330" spans="1:7" ht="15">
      <c r="A6330" s="664">
        <v>102332</v>
      </c>
      <c r="B6330" s="663" t="s">
        <v>12102</v>
      </c>
      <c r="C6330" s="663" t="s">
        <v>2420</v>
      </c>
      <c r="D6330" s="665" t="s">
        <v>3930</v>
      </c>
      <c r="E6330" s="663" t="s">
        <v>145</v>
      </c>
      <c r="F6330" s="401"/>
      <c r="G6330" s="401"/>
    </row>
    <row r="6331" spans="1:7" ht="15">
      <c r="A6331" s="664">
        <v>102333</v>
      </c>
      <c r="B6331" s="663" t="s">
        <v>12103</v>
      </c>
      <c r="C6331" s="663" t="s">
        <v>2420</v>
      </c>
      <c r="D6331" s="665" t="s">
        <v>4357</v>
      </c>
      <c r="E6331" s="663" t="s">
        <v>145</v>
      </c>
      <c r="F6331" s="401"/>
      <c r="G6331" s="401"/>
    </row>
    <row r="6332" spans="1:7" ht="15">
      <c r="A6332" s="664">
        <v>101019</v>
      </c>
      <c r="B6332" s="663" t="s">
        <v>12104</v>
      </c>
      <c r="C6332" s="663" t="s">
        <v>2421</v>
      </c>
      <c r="D6332" s="665" t="s">
        <v>21759</v>
      </c>
      <c r="E6332" s="663" t="s">
        <v>145</v>
      </c>
      <c r="F6332" s="401"/>
      <c r="G6332" s="401"/>
    </row>
    <row r="6333" spans="1:7" ht="15">
      <c r="A6333" s="664">
        <v>101479</v>
      </c>
      <c r="B6333" s="663" t="s">
        <v>12105</v>
      </c>
      <c r="C6333" s="663" t="s">
        <v>2421</v>
      </c>
      <c r="D6333" s="665" t="s">
        <v>21760</v>
      </c>
      <c r="E6333" s="663" t="s">
        <v>145</v>
      </c>
      <c r="F6333" s="401"/>
      <c r="G6333" s="401"/>
    </row>
    <row r="6334" spans="1:7" ht="15">
      <c r="A6334" s="664">
        <v>100976</v>
      </c>
      <c r="B6334" s="663" t="s">
        <v>12106</v>
      </c>
      <c r="C6334" s="663" t="s">
        <v>125</v>
      </c>
      <c r="D6334" s="665" t="s">
        <v>17053</v>
      </c>
      <c r="E6334" s="663" t="s">
        <v>145</v>
      </c>
      <c r="F6334" s="401"/>
      <c r="G6334" s="401"/>
    </row>
    <row r="6335" spans="1:7" ht="15">
      <c r="A6335" s="664">
        <v>100977</v>
      </c>
      <c r="B6335" s="663" t="s">
        <v>12107</v>
      </c>
      <c r="C6335" s="663" t="s">
        <v>125</v>
      </c>
      <c r="D6335" s="665" t="s">
        <v>4771</v>
      </c>
      <c r="E6335" s="663" t="s">
        <v>145</v>
      </c>
      <c r="F6335" s="401"/>
      <c r="G6335" s="401"/>
    </row>
    <row r="6336" spans="1:7" ht="15">
      <c r="A6336" s="664">
        <v>100978</v>
      </c>
      <c r="B6336" s="663" t="s">
        <v>12108</v>
      </c>
      <c r="C6336" s="663" t="s">
        <v>125</v>
      </c>
      <c r="D6336" s="665" t="s">
        <v>8834</v>
      </c>
      <c r="E6336" s="663" t="s">
        <v>145</v>
      </c>
      <c r="F6336" s="401"/>
      <c r="G6336" s="401"/>
    </row>
    <row r="6337" spans="1:7" ht="15">
      <c r="A6337" s="664">
        <v>100979</v>
      </c>
      <c r="B6337" s="663" t="s">
        <v>12109</v>
      </c>
      <c r="C6337" s="663" t="s">
        <v>125</v>
      </c>
      <c r="D6337" s="665" t="s">
        <v>3845</v>
      </c>
      <c r="E6337" s="663" t="s">
        <v>145</v>
      </c>
      <c r="F6337" s="401"/>
      <c r="G6337" s="401"/>
    </row>
    <row r="6338" spans="1:7" ht="15">
      <c r="A6338" s="664">
        <v>100980</v>
      </c>
      <c r="B6338" s="663" t="s">
        <v>12110</v>
      </c>
      <c r="C6338" s="663" t="s">
        <v>125</v>
      </c>
      <c r="D6338" s="665" t="s">
        <v>9101</v>
      </c>
      <c r="E6338" s="663" t="s">
        <v>145</v>
      </c>
      <c r="F6338" s="401"/>
      <c r="G6338" s="401"/>
    </row>
    <row r="6339" spans="1:7" ht="15">
      <c r="A6339" s="664">
        <v>100981</v>
      </c>
      <c r="B6339" s="663" t="s">
        <v>12111</v>
      </c>
      <c r="C6339" s="663" t="s">
        <v>125</v>
      </c>
      <c r="D6339" s="665" t="s">
        <v>6217</v>
      </c>
      <c r="E6339" s="663" t="s">
        <v>145</v>
      </c>
      <c r="F6339" s="401"/>
      <c r="G6339" s="401"/>
    </row>
    <row r="6340" spans="1:7" ht="15">
      <c r="A6340" s="664">
        <v>100982</v>
      </c>
      <c r="B6340" s="663" t="s">
        <v>12112</v>
      </c>
      <c r="C6340" s="663" t="s">
        <v>125</v>
      </c>
      <c r="D6340" s="665" t="s">
        <v>12793</v>
      </c>
      <c r="E6340" s="663" t="s">
        <v>145</v>
      </c>
      <c r="F6340" s="401"/>
      <c r="G6340" s="401"/>
    </row>
    <row r="6341" spans="1:7" ht="15">
      <c r="A6341" s="664">
        <v>100983</v>
      </c>
      <c r="B6341" s="663" t="s">
        <v>12113</v>
      </c>
      <c r="C6341" s="663" t="s">
        <v>125</v>
      </c>
      <c r="D6341" s="665" t="s">
        <v>6426</v>
      </c>
      <c r="E6341" s="663" t="s">
        <v>145</v>
      </c>
      <c r="F6341" s="401"/>
      <c r="G6341" s="401"/>
    </row>
    <row r="6342" spans="1:7" ht="15">
      <c r="A6342" s="664">
        <v>100984</v>
      </c>
      <c r="B6342" s="663" t="s">
        <v>12114</v>
      </c>
      <c r="C6342" s="663" t="s">
        <v>125</v>
      </c>
      <c r="D6342" s="665" t="s">
        <v>6506</v>
      </c>
      <c r="E6342" s="663" t="s">
        <v>145</v>
      </c>
      <c r="F6342" s="401"/>
      <c r="G6342" s="401"/>
    </row>
    <row r="6343" spans="1:7" ht="15">
      <c r="A6343" s="664">
        <v>100985</v>
      </c>
      <c r="B6343" s="663" t="s">
        <v>12115</v>
      </c>
      <c r="C6343" s="663" t="s">
        <v>125</v>
      </c>
      <c r="D6343" s="665" t="s">
        <v>14109</v>
      </c>
      <c r="E6343" s="663" t="s">
        <v>145</v>
      </c>
      <c r="F6343" s="401"/>
      <c r="G6343" s="401"/>
    </row>
    <row r="6344" spans="1:7" ht="15">
      <c r="A6344" s="664">
        <v>100986</v>
      </c>
      <c r="B6344" s="663" t="s">
        <v>12116</v>
      </c>
      <c r="C6344" s="663" t="s">
        <v>125</v>
      </c>
      <c r="D6344" s="665" t="s">
        <v>8902</v>
      </c>
      <c r="E6344" s="663" t="s">
        <v>145</v>
      </c>
      <c r="F6344" s="401"/>
      <c r="G6344" s="401"/>
    </row>
    <row r="6345" spans="1:7" ht="15">
      <c r="A6345" s="664">
        <v>100987</v>
      </c>
      <c r="B6345" s="663" t="s">
        <v>12117</v>
      </c>
      <c r="C6345" s="663" t="s">
        <v>125</v>
      </c>
      <c r="D6345" s="665" t="s">
        <v>6935</v>
      </c>
      <c r="E6345" s="663" t="s">
        <v>145</v>
      </c>
      <c r="F6345" s="401"/>
      <c r="G6345" s="401"/>
    </row>
    <row r="6346" spans="1:7" ht="15">
      <c r="A6346" s="664">
        <v>100988</v>
      </c>
      <c r="B6346" s="663" t="s">
        <v>12118</v>
      </c>
      <c r="C6346" s="663" t="s">
        <v>125</v>
      </c>
      <c r="D6346" s="665" t="s">
        <v>6614</v>
      </c>
      <c r="E6346" s="663" t="s">
        <v>145</v>
      </c>
      <c r="F6346" s="401"/>
      <c r="G6346" s="401"/>
    </row>
    <row r="6347" spans="1:7" ht="15">
      <c r="A6347" s="664">
        <v>100989</v>
      </c>
      <c r="B6347" s="663" t="s">
        <v>12119</v>
      </c>
      <c r="C6347" s="663" t="s">
        <v>2421</v>
      </c>
      <c r="D6347" s="665" t="s">
        <v>12877</v>
      </c>
      <c r="E6347" s="663" t="s">
        <v>145</v>
      </c>
      <c r="F6347" s="401"/>
      <c r="G6347" s="401"/>
    </row>
    <row r="6348" spans="1:7" ht="15">
      <c r="A6348" s="664">
        <v>100990</v>
      </c>
      <c r="B6348" s="663" t="s">
        <v>12120</v>
      </c>
      <c r="C6348" s="663" t="s">
        <v>2421</v>
      </c>
      <c r="D6348" s="665" t="s">
        <v>14143</v>
      </c>
      <c r="E6348" s="663" t="s">
        <v>145</v>
      </c>
      <c r="F6348" s="401"/>
      <c r="G6348" s="401"/>
    </row>
    <row r="6349" spans="1:7" ht="15">
      <c r="A6349" s="664">
        <v>100991</v>
      </c>
      <c r="B6349" s="663" t="s">
        <v>12121</v>
      </c>
      <c r="C6349" s="663" t="s">
        <v>2421</v>
      </c>
      <c r="D6349" s="665" t="s">
        <v>15426</v>
      </c>
      <c r="E6349" s="663" t="s">
        <v>145</v>
      </c>
      <c r="F6349" s="401"/>
      <c r="G6349" s="401"/>
    </row>
    <row r="6350" spans="1:7" ht="15">
      <c r="A6350" s="664">
        <v>100992</v>
      </c>
      <c r="B6350" s="663" t="s">
        <v>12122</v>
      </c>
      <c r="C6350" s="663" t="s">
        <v>2421</v>
      </c>
      <c r="D6350" s="665" t="s">
        <v>4238</v>
      </c>
      <c r="E6350" s="663" t="s">
        <v>145</v>
      </c>
      <c r="F6350" s="401"/>
      <c r="G6350" s="401"/>
    </row>
    <row r="6351" spans="1:7" ht="15">
      <c r="A6351" s="664">
        <v>100993</v>
      </c>
      <c r="B6351" s="663" t="s">
        <v>12123</v>
      </c>
      <c r="C6351" s="663" t="s">
        <v>2421</v>
      </c>
      <c r="D6351" s="665" t="s">
        <v>21726</v>
      </c>
      <c r="E6351" s="663" t="s">
        <v>145</v>
      </c>
      <c r="F6351" s="401"/>
      <c r="G6351" s="401"/>
    </row>
    <row r="6352" spans="1:7" ht="15">
      <c r="A6352" s="664">
        <v>100994</v>
      </c>
      <c r="B6352" s="663" t="s">
        <v>12124</v>
      </c>
      <c r="C6352" s="663" t="s">
        <v>2421</v>
      </c>
      <c r="D6352" s="665" t="s">
        <v>9130</v>
      </c>
      <c r="E6352" s="663" t="s">
        <v>145</v>
      </c>
      <c r="F6352" s="401"/>
      <c r="G6352" s="401"/>
    </row>
    <row r="6353" spans="1:7" ht="15">
      <c r="A6353" s="664">
        <v>100995</v>
      </c>
      <c r="B6353" s="663" t="s">
        <v>12125</v>
      </c>
      <c r="C6353" s="663" t="s">
        <v>2421</v>
      </c>
      <c r="D6353" s="665" t="s">
        <v>9130</v>
      </c>
      <c r="E6353" s="663" t="s">
        <v>145</v>
      </c>
      <c r="F6353" s="401"/>
      <c r="G6353" s="401"/>
    </row>
    <row r="6354" spans="1:7" ht="15">
      <c r="A6354" s="664">
        <v>100996</v>
      </c>
      <c r="B6354" s="663" t="s">
        <v>12126</v>
      </c>
      <c r="C6354" s="663" t="s">
        <v>2421</v>
      </c>
      <c r="D6354" s="665" t="s">
        <v>12578</v>
      </c>
      <c r="E6354" s="663" t="s">
        <v>145</v>
      </c>
      <c r="F6354" s="401"/>
      <c r="G6354" s="401"/>
    </row>
    <row r="6355" spans="1:7" ht="15">
      <c r="A6355" s="664">
        <v>100997</v>
      </c>
      <c r="B6355" s="663" t="s">
        <v>12127</v>
      </c>
      <c r="C6355" s="663" t="s">
        <v>2421</v>
      </c>
      <c r="D6355" s="665" t="s">
        <v>8931</v>
      </c>
      <c r="E6355" s="663" t="s">
        <v>145</v>
      </c>
      <c r="F6355" s="401"/>
      <c r="G6355" s="401"/>
    </row>
    <row r="6356" spans="1:7" ht="15">
      <c r="A6356" s="664">
        <v>100998</v>
      </c>
      <c r="B6356" s="663" t="s">
        <v>12128</v>
      </c>
      <c r="C6356" s="663" t="s">
        <v>2421</v>
      </c>
      <c r="D6356" s="665" t="s">
        <v>14175</v>
      </c>
      <c r="E6356" s="663" t="s">
        <v>145</v>
      </c>
      <c r="F6356" s="401"/>
      <c r="G6356" s="401"/>
    </row>
    <row r="6357" spans="1:7" ht="15">
      <c r="A6357" s="664">
        <v>100999</v>
      </c>
      <c r="B6357" s="663" t="s">
        <v>12129</v>
      </c>
      <c r="C6357" s="663" t="s">
        <v>2421</v>
      </c>
      <c r="D6357" s="665" t="s">
        <v>13977</v>
      </c>
      <c r="E6357" s="663" t="s">
        <v>145</v>
      </c>
      <c r="F6357" s="401"/>
      <c r="G6357" s="401"/>
    </row>
    <row r="6358" spans="1:7" ht="15">
      <c r="A6358" s="664">
        <v>101000</v>
      </c>
      <c r="B6358" s="663" t="s">
        <v>12130</v>
      </c>
      <c r="C6358" s="663" t="s">
        <v>2421</v>
      </c>
      <c r="D6358" s="665" t="s">
        <v>12924</v>
      </c>
      <c r="E6358" s="663" t="s">
        <v>145</v>
      </c>
      <c r="F6358" s="401"/>
      <c r="G6358" s="401"/>
    </row>
    <row r="6359" spans="1:7" ht="15">
      <c r="A6359" s="664">
        <v>101001</v>
      </c>
      <c r="B6359" s="663" t="s">
        <v>12131</v>
      </c>
      <c r="C6359" s="663" t="s">
        <v>2421</v>
      </c>
      <c r="D6359" s="665" t="s">
        <v>21761</v>
      </c>
      <c r="E6359" s="663" t="s">
        <v>145</v>
      </c>
      <c r="F6359" s="401"/>
      <c r="G6359" s="401"/>
    </row>
    <row r="6360" spans="1:7" ht="15">
      <c r="A6360" s="664">
        <v>101002</v>
      </c>
      <c r="B6360" s="663" t="s">
        <v>12132</v>
      </c>
      <c r="C6360" s="663" t="s">
        <v>2421</v>
      </c>
      <c r="D6360" s="665" t="s">
        <v>9075</v>
      </c>
      <c r="E6360" s="663" t="s">
        <v>145</v>
      </c>
      <c r="F6360" s="401"/>
      <c r="G6360" s="401"/>
    </row>
    <row r="6361" spans="1:7" ht="15">
      <c r="A6361" s="664">
        <v>101003</v>
      </c>
      <c r="B6361" s="663" t="s">
        <v>12133</v>
      </c>
      <c r="C6361" s="663" t="s">
        <v>2421</v>
      </c>
      <c r="D6361" s="665" t="s">
        <v>12863</v>
      </c>
      <c r="E6361" s="663" t="s">
        <v>145</v>
      </c>
      <c r="F6361" s="401"/>
      <c r="G6361" s="401"/>
    </row>
    <row r="6362" spans="1:7" ht="15">
      <c r="A6362" s="664">
        <v>101004</v>
      </c>
      <c r="B6362" s="663" t="s">
        <v>12134</v>
      </c>
      <c r="C6362" s="663" t="s">
        <v>2421</v>
      </c>
      <c r="D6362" s="665" t="s">
        <v>13402</v>
      </c>
      <c r="E6362" s="663" t="s">
        <v>145</v>
      </c>
      <c r="F6362" s="401"/>
      <c r="G6362" s="401"/>
    </row>
    <row r="6363" spans="1:7" ht="15">
      <c r="A6363" s="664">
        <v>101005</v>
      </c>
      <c r="B6363" s="663" t="s">
        <v>12135</v>
      </c>
      <c r="C6363" s="663" t="s">
        <v>125</v>
      </c>
      <c r="D6363" s="665" t="s">
        <v>12823</v>
      </c>
      <c r="E6363" s="663" t="s">
        <v>145</v>
      </c>
      <c r="F6363" s="401"/>
      <c r="G6363" s="401"/>
    </row>
    <row r="6364" spans="1:7" ht="15">
      <c r="A6364" s="664">
        <v>101006</v>
      </c>
      <c r="B6364" s="663" t="s">
        <v>12136</v>
      </c>
      <c r="C6364" s="663" t="s">
        <v>125</v>
      </c>
      <c r="D6364" s="665" t="s">
        <v>12753</v>
      </c>
      <c r="E6364" s="663" t="s">
        <v>145</v>
      </c>
      <c r="F6364" s="401"/>
      <c r="G6364" s="401"/>
    </row>
    <row r="6365" spans="1:7" ht="15">
      <c r="A6365" s="664">
        <v>101007</v>
      </c>
      <c r="B6365" s="663" t="s">
        <v>12137</v>
      </c>
      <c r="C6365" s="663" t="s">
        <v>125</v>
      </c>
      <c r="D6365" s="665" t="s">
        <v>15328</v>
      </c>
      <c r="E6365" s="663" t="s">
        <v>145</v>
      </c>
      <c r="F6365" s="401"/>
      <c r="G6365" s="401"/>
    </row>
    <row r="6366" spans="1:7" ht="15">
      <c r="A6366" s="664">
        <v>101008</v>
      </c>
      <c r="B6366" s="663" t="s">
        <v>12138</v>
      </c>
      <c r="C6366" s="663" t="s">
        <v>125</v>
      </c>
      <c r="D6366" s="665" t="s">
        <v>8809</v>
      </c>
      <c r="E6366" s="663" t="s">
        <v>145</v>
      </c>
      <c r="F6366" s="401"/>
      <c r="G6366" s="401"/>
    </row>
    <row r="6367" spans="1:7" ht="15">
      <c r="A6367" s="664">
        <v>101009</v>
      </c>
      <c r="B6367" s="663" t="s">
        <v>12139</v>
      </c>
      <c r="C6367" s="663" t="s">
        <v>2421</v>
      </c>
      <c r="D6367" s="665" t="s">
        <v>5453</v>
      </c>
      <c r="E6367" s="663" t="s">
        <v>145</v>
      </c>
      <c r="F6367" s="401"/>
      <c r="G6367" s="401"/>
    </row>
    <row r="6368" spans="1:7" ht="15">
      <c r="A6368" s="664">
        <v>101010</v>
      </c>
      <c r="B6368" s="663" t="s">
        <v>12140</v>
      </c>
      <c r="C6368" s="663" t="s">
        <v>2421</v>
      </c>
      <c r="D6368" s="665" t="s">
        <v>15042</v>
      </c>
      <c r="E6368" s="663" t="s">
        <v>145</v>
      </c>
      <c r="F6368" s="401"/>
      <c r="G6368" s="401"/>
    </row>
    <row r="6369" spans="1:7" ht="15">
      <c r="A6369" s="664">
        <v>101013</v>
      </c>
      <c r="B6369" s="663" t="s">
        <v>12141</v>
      </c>
      <c r="C6369" s="663" t="s">
        <v>2421</v>
      </c>
      <c r="D6369" s="665" t="s">
        <v>17339</v>
      </c>
      <c r="E6369" s="663" t="s">
        <v>145</v>
      </c>
      <c r="F6369" s="401"/>
      <c r="G6369" s="401"/>
    </row>
    <row r="6370" spans="1:7" ht="15">
      <c r="A6370" s="664">
        <v>101014</v>
      </c>
      <c r="B6370" s="663" t="s">
        <v>12142</v>
      </c>
      <c r="C6370" s="663" t="s">
        <v>2421</v>
      </c>
      <c r="D6370" s="665" t="s">
        <v>21762</v>
      </c>
      <c r="E6370" s="663" t="s">
        <v>145</v>
      </c>
      <c r="F6370" s="401"/>
      <c r="G6370" s="401"/>
    </row>
    <row r="6371" spans="1:7" ht="15">
      <c r="A6371" s="664">
        <v>101015</v>
      </c>
      <c r="B6371" s="663" t="s">
        <v>12143</v>
      </c>
      <c r="C6371" s="663" t="s">
        <v>2421</v>
      </c>
      <c r="D6371" s="665" t="s">
        <v>15718</v>
      </c>
      <c r="E6371" s="663" t="s">
        <v>145</v>
      </c>
      <c r="F6371" s="401"/>
      <c r="G6371" s="401"/>
    </row>
    <row r="6372" spans="1:7" ht="15">
      <c r="A6372" s="664">
        <v>101016</v>
      </c>
      <c r="B6372" s="663" t="s">
        <v>12144</v>
      </c>
      <c r="C6372" s="663" t="s">
        <v>2421</v>
      </c>
      <c r="D6372" s="665" t="s">
        <v>20345</v>
      </c>
      <c r="E6372" s="663" t="s">
        <v>145</v>
      </c>
      <c r="F6372" s="401"/>
      <c r="G6372" s="401"/>
    </row>
    <row r="6373" spans="1:7" ht="15">
      <c r="A6373" s="664">
        <v>101017</v>
      </c>
      <c r="B6373" s="663" t="s">
        <v>12145</v>
      </c>
      <c r="C6373" s="663" t="s">
        <v>2421</v>
      </c>
      <c r="D6373" s="665" t="s">
        <v>13236</v>
      </c>
      <c r="E6373" s="663" t="s">
        <v>145</v>
      </c>
      <c r="F6373" s="401"/>
      <c r="G6373" s="401"/>
    </row>
    <row r="6374" spans="1:7" ht="15">
      <c r="A6374" s="664">
        <v>101018</v>
      </c>
      <c r="B6374" s="663" t="s">
        <v>12146</v>
      </c>
      <c r="C6374" s="663" t="s">
        <v>2421</v>
      </c>
      <c r="D6374" s="665" t="s">
        <v>14810</v>
      </c>
      <c r="E6374" s="663" t="s">
        <v>145</v>
      </c>
      <c r="F6374" s="401"/>
      <c r="G6374" s="401"/>
    </row>
    <row r="6375" spans="1:7" ht="15">
      <c r="A6375" s="664">
        <v>101463</v>
      </c>
      <c r="B6375" s="663" t="s">
        <v>12147</v>
      </c>
      <c r="C6375" s="663" t="s">
        <v>2421</v>
      </c>
      <c r="D6375" s="665" t="s">
        <v>21763</v>
      </c>
      <c r="E6375" s="663" t="s">
        <v>145</v>
      </c>
      <c r="F6375" s="401"/>
      <c r="G6375" s="401"/>
    </row>
    <row r="6376" spans="1:7" ht="15">
      <c r="A6376" s="664">
        <v>101464</v>
      </c>
      <c r="B6376" s="663" t="s">
        <v>12148</v>
      </c>
      <c r="C6376" s="663" t="s">
        <v>2421</v>
      </c>
      <c r="D6376" s="665" t="s">
        <v>12864</v>
      </c>
      <c r="E6376" s="663" t="s">
        <v>145</v>
      </c>
      <c r="F6376" s="401"/>
      <c r="G6376" s="401"/>
    </row>
    <row r="6377" spans="1:7" ht="15">
      <c r="A6377" s="664">
        <v>101465</v>
      </c>
      <c r="B6377" s="663" t="s">
        <v>12149</v>
      </c>
      <c r="C6377" s="663" t="s">
        <v>2421</v>
      </c>
      <c r="D6377" s="665" t="s">
        <v>15159</v>
      </c>
      <c r="E6377" s="663" t="s">
        <v>145</v>
      </c>
      <c r="F6377" s="401"/>
      <c r="G6377" s="401"/>
    </row>
    <row r="6378" spans="1:7" ht="15">
      <c r="A6378" s="664">
        <v>101466</v>
      </c>
      <c r="B6378" s="663" t="s">
        <v>12150</v>
      </c>
      <c r="C6378" s="663" t="s">
        <v>2421</v>
      </c>
      <c r="D6378" s="665" t="s">
        <v>9160</v>
      </c>
      <c r="E6378" s="663" t="s">
        <v>145</v>
      </c>
      <c r="F6378" s="401"/>
      <c r="G6378" s="401"/>
    </row>
    <row r="6379" spans="1:7" ht="15">
      <c r="A6379" s="664">
        <v>101467</v>
      </c>
      <c r="B6379" s="663" t="s">
        <v>12151</v>
      </c>
      <c r="C6379" s="663" t="s">
        <v>2421</v>
      </c>
      <c r="D6379" s="665" t="s">
        <v>4361</v>
      </c>
      <c r="E6379" s="663" t="s">
        <v>145</v>
      </c>
      <c r="F6379" s="401"/>
      <c r="G6379" s="401"/>
    </row>
    <row r="6380" spans="1:7" ht="15">
      <c r="A6380" s="664">
        <v>101468</v>
      </c>
      <c r="B6380" s="663" t="s">
        <v>12152</v>
      </c>
      <c r="C6380" s="663" t="s">
        <v>2421</v>
      </c>
      <c r="D6380" s="665" t="s">
        <v>16260</v>
      </c>
      <c r="E6380" s="663" t="s">
        <v>145</v>
      </c>
      <c r="F6380" s="401"/>
      <c r="G6380" s="401"/>
    </row>
    <row r="6381" spans="1:7" ht="15">
      <c r="A6381" s="664">
        <v>101469</v>
      </c>
      <c r="B6381" s="663" t="s">
        <v>12153</v>
      </c>
      <c r="C6381" s="663" t="s">
        <v>2421</v>
      </c>
      <c r="D6381" s="665" t="s">
        <v>16204</v>
      </c>
      <c r="E6381" s="663" t="s">
        <v>145</v>
      </c>
      <c r="F6381" s="401"/>
      <c r="G6381" s="401"/>
    </row>
    <row r="6382" spans="1:7" ht="15">
      <c r="A6382" s="664">
        <v>101470</v>
      </c>
      <c r="B6382" s="663" t="s">
        <v>12154</v>
      </c>
      <c r="C6382" s="663" t="s">
        <v>2421</v>
      </c>
      <c r="D6382" s="665" t="s">
        <v>20430</v>
      </c>
      <c r="E6382" s="663" t="s">
        <v>145</v>
      </c>
      <c r="F6382" s="401"/>
      <c r="G6382" s="401"/>
    </row>
    <row r="6383" spans="1:7" ht="15">
      <c r="A6383" s="664">
        <v>101471</v>
      </c>
      <c r="B6383" s="663" t="s">
        <v>12155</v>
      </c>
      <c r="C6383" s="663" t="s">
        <v>2421</v>
      </c>
      <c r="D6383" s="665" t="s">
        <v>12729</v>
      </c>
      <c r="E6383" s="663" t="s">
        <v>145</v>
      </c>
      <c r="F6383" s="401"/>
      <c r="G6383" s="401"/>
    </row>
    <row r="6384" spans="1:7" ht="15">
      <c r="A6384" s="664">
        <v>101472</v>
      </c>
      <c r="B6384" s="663" t="s">
        <v>12156</v>
      </c>
      <c r="C6384" s="663" t="s">
        <v>2421</v>
      </c>
      <c r="D6384" s="665" t="s">
        <v>6186</v>
      </c>
      <c r="E6384" s="663" t="s">
        <v>145</v>
      </c>
      <c r="F6384" s="401"/>
      <c r="G6384" s="401"/>
    </row>
    <row r="6385" spans="1:7" ht="15">
      <c r="A6385" s="664">
        <v>101473</v>
      </c>
      <c r="B6385" s="663" t="s">
        <v>12157</v>
      </c>
      <c r="C6385" s="663" t="s">
        <v>2421</v>
      </c>
      <c r="D6385" s="665" t="s">
        <v>21764</v>
      </c>
      <c r="E6385" s="663" t="s">
        <v>145</v>
      </c>
      <c r="F6385" s="401"/>
      <c r="G6385" s="401"/>
    </row>
    <row r="6386" spans="1:7" ht="15">
      <c r="A6386" s="664">
        <v>101474</v>
      </c>
      <c r="B6386" s="663" t="s">
        <v>12158</v>
      </c>
      <c r="C6386" s="663" t="s">
        <v>2421</v>
      </c>
      <c r="D6386" s="665" t="s">
        <v>21765</v>
      </c>
      <c r="E6386" s="663" t="s">
        <v>145</v>
      </c>
      <c r="F6386" s="401"/>
      <c r="G6386" s="401"/>
    </row>
    <row r="6387" spans="1:7" ht="15">
      <c r="A6387" s="664">
        <v>101475</v>
      </c>
      <c r="B6387" s="663" t="s">
        <v>12159</v>
      </c>
      <c r="C6387" s="663" t="s">
        <v>2421</v>
      </c>
      <c r="D6387" s="665" t="s">
        <v>14679</v>
      </c>
      <c r="E6387" s="663" t="s">
        <v>145</v>
      </c>
      <c r="F6387" s="401"/>
      <c r="G6387" s="401"/>
    </row>
    <row r="6388" spans="1:7" ht="15">
      <c r="A6388" s="664">
        <v>101476</v>
      </c>
      <c r="B6388" s="663" t="s">
        <v>12160</v>
      </c>
      <c r="C6388" s="663" t="s">
        <v>2421</v>
      </c>
      <c r="D6388" s="665" t="s">
        <v>14243</v>
      </c>
      <c r="E6388" s="663" t="s">
        <v>145</v>
      </c>
      <c r="F6388" s="401"/>
      <c r="G6388" s="401"/>
    </row>
    <row r="6389" spans="1:7" ht="15">
      <c r="A6389" s="664">
        <v>101477</v>
      </c>
      <c r="B6389" s="663" t="s">
        <v>12161</v>
      </c>
      <c r="C6389" s="663" t="s">
        <v>2421</v>
      </c>
      <c r="D6389" s="665" t="s">
        <v>5886</v>
      </c>
      <c r="E6389" s="663" t="s">
        <v>145</v>
      </c>
      <c r="F6389" s="401"/>
      <c r="G6389" s="401"/>
    </row>
    <row r="6390" spans="1:7" ht="15">
      <c r="A6390" s="664">
        <v>101478</v>
      </c>
      <c r="B6390" s="663" t="s">
        <v>12162</v>
      </c>
      <c r="C6390" s="663" t="s">
        <v>2421</v>
      </c>
      <c r="D6390" s="665" t="s">
        <v>16630</v>
      </c>
      <c r="E6390" s="663" t="s">
        <v>145</v>
      </c>
      <c r="F6390" s="401"/>
      <c r="G6390" s="401"/>
    </row>
    <row r="6391" spans="1:7" ht="15">
      <c r="A6391" s="664">
        <v>101480</v>
      </c>
      <c r="B6391" s="663" t="s">
        <v>12163</v>
      </c>
      <c r="C6391" s="663" t="s">
        <v>2421</v>
      </c>
      <c r="D6391" s="665" t="s">
        <v>21766</v>
      </c>
      <c r="E6391" s="663" t="s">
        <v>145</v>
      </c>
      <c r="F6391" s="401"/>
      <c r="G6391" s="401"/>
    </row>
    <row r="6392" spans="1:7" ht="15">
      <c r="A6392" s="664">
        <v>101481</v>
      </c>
      <c r="B6392" s="663" t="s">
        <v>12164</v>
      </c>
      <c r="C6392" s="663" t="s">
        <v>2421</v>
      </c>
      <c r="D6392" s="665" t="s">
        <v>12672</v>
      </c>
      <c r="E6392" s="663" t="s">
        <v>145</v>
      </c>
      <c r="F6392" s="401"/>
      <c r="G6392" s="401"/>
    </row>
    <row r="6393" spans="1:7" ht="15">
      <c r="A6393" s="664">
        <v>101482</v>
      </c>
      <c r="B6393" s="663" t="s">
        <v>12165</v>
      </c>
      <c r="C6393" s="663" t="s">
        <v>2421</v>
      </c>
      <c r="D6393" s="665" t="s">
        <v>20431</v>
      </c>
      <c r="E6393" s="663" t="s">
        <v>145</v>
      </c>
      <c r="F6393" s="401"/>
      <c r="G6393" s="401"/>
    </row>
    <row r="6394" spans="1:7" ht="15">
      <c r="A6394" s="664">
        <v>101483</v>
      </c>
      <c r="B6394" s="663" t="s">
        <v>12166</v>
      </c>
      <c r="C6394" s="663" t="s">
        <v>2421</v>
      </c>
      <c r="D6394" s="665" t="s">
        <v>13266</v>
      </c>
      <c r="E6394" s="663" t="s">
        <v>145</v>
      </c>
      <c r="F6394" s="401"/>
      <c r="G6394" s="401"/>
    </row>
    <row r="6395" spans="1:7" ht="15">
      <c r="A6395" s="664">
        <v>101484</v>
      </c>
      <c r="B6395" s="663" t="s">
        <v>12167</v>
      </c>
      <c r="C6395" s="663" t="s">
        <v>2421</v>
      </c>
      <c r="D6395" s="665" t="s">
        <v>21767</v>
      </c>
      <c r="E6395" s="663" t="s">
        <v>145</v>
      </c>
      <c r="F6395" s="401"/>
      <c r="G6395" s="401"/>
    </row>
    <row r="6396" spans="1:7" ht="15">
      <c r="A6396" s="664">
        <v>101485</v>
      </c>
      <c r="B6396" s="663" t="s">
        <v>12168</v>
      </c>
      <c r="C6396" s="663" t="s">
        <v>2421</v>
      </c>
      <c r="D6396" s="665" t="s">
        <v>14958</v>
      </c>
      <c r="E6396" s="663" t="s">
        <v>145</v>
      </c>
      <c r="F6396" s="401"/>
      <c r="G6396" s="401"/>
    </row>
    <row r="6397" spans="1:7" ht="15">
      <c r="A6397" s="664">
        <v>101486</v>
      </c>
      <c r="B6397" s="663" t="s">
        <v>12169</v>
      </c>
      <c r="C6397" s="663" t="s">
        <v>2421</v>
      </c>
      <c r="D6397" s="665" t="s">
        <v>20601</v>
      </c>
      <c r="E6397" s="663" t="s">
        <v>145</v>
      </c>
      <c r="F6397" s="401"/>
      <c r="G6397" s="401"/>
    </row>
    <row r="6398" spans="1:7" ht="15">
      <c r="A6398" s="664">
        <v>101487</v>
      </c>
      <c r="B6398" s="663" t="s">
        <v>12170</v>
      </c>
      <c r="C6398" s="663" t="s">
        <v>2421</v>
      </c>
      <c r="D6398" s="665" t="s">
        <v>15482</v>
      </c>
      <c r="E6398" s="663" t="s">
        <v>145</v>
      </c>
      <c r="F6398" s="401"/>
      <c r="G6398" s="401"/>
    </row>
    <row r="6399" spans="1:7" ht="15">
      <c r="A6399" s="664">
        <v>101488</v>
      </c>
      <c r="B6399" s="663" t="s">
        <v>12171</v>
      </c>
      <c r="C6399" s="663" t="s">
        <v>2421</v>
      </c>
      <c r="D6399" s="665" t="s">
        <v>21768</v>
      </c>
      <c r="E6399" s="663" t="s">
        <v>145</v>
      </c>
      <c r="F6399" s="401"/>
      <c r="G6399" s="401"/>
    </row>
    <row r="6400" spans="1:7" ht="15">
      <c r="A6400" s="664">
        <v>101188</v>
      </c>
      <c r="B6400" s="663" t="s">
        <v>12172</v>
      </c>
      <c r="C6400" s="663" t="s">
        <v>5</v>
      </c>
      <c r="D6400" s="665" t="s">
        <v>13402</v>
      </c>
      <c r="E6400" s="663" t="s">
        <v>145</v>
      </c>
      <c r="F6400" s="401"/>
      <c r="G6400" s="401"/>
    </row>
    <row r="6401" spans="1:7" ht="15">
      <c r="A6401" s="664">
        <v>101189</v>
      </c>
      <c r="B6401" s="663" t="s">
        <v>12173</v>
      </c>
      <c r="C6401" s="663" t="s">
        <v>5</v>
      </c>
      <c r="D6401" s="665" t="s">
        <v>21769</v>
      </c>
      <c r="E6401" s="663" t="s">
        <v>145</v>
      </c>
      <c r="F6401" s="401"/>
      <c r="G6401" s="401"/>
    </row>
    <row r="6402" spans="1:7" ht="15">
      <c r="A6402" s="664">
        <v>101190</v>
      </c>
      <c r="B6402" s="663" t="s">
        <v>12174</v>
      </c>
      <c r="C6402" s="663" t="s">
        <v>5</v>
      </c>
      <c r="D6402" s="665" t="s">
        <v>21770</v>
      </c>
      <c r="E6402" s="663" t="s">
        <v>145</v>
      </c>
      <c r="F6402" s="401"/>
      <c r="G6402" s="401"/>
    </row>
    <row r="6403" spans="1:7" ht="15">
      <c r="A6403" s="664">
        <v>101191</v>
      </c>
      <c r="B6403" s="663" t="s">
        <v>12175</v>
      </c>
      <c r="C6403" s="663" t="s">
        <v>5</v>
      </c>
      <c r="D6403" s="665" t="s">
        <v>21771</v>
      </c>
      <c r="E6403" s="663" t="s">
        <v>145</v>
      </c>
      <c r="F6403" s="401"/>
      <c r="G6403" s="401"/>
    </row>
    <row r="6404" spans="1:7" ht="15">
      <c r="A6404" s="664">
        <v>101192</v>
      </c>
      <c r="B6404" s="663" t="s">
        <v>12176</v>
      </c>
      <c r="C6404" s="663" t="s">
        <v>5</v>
      </c>
      <c r="D6404" s="665" t="s">
        <v>21772</v>
      </c>
      <c r="E6404" s="663" t="s">
        <v>145</v>
      </c>
      <c r="F6404" s="401"/>
      <c r="G6404" s="401"/>
    </row>
    <row r="6405" spans="1:7" ht="15">
      <c r="A6405" s="664">
        <v>101193</v>
      </c>
      <c r="B6405" s="663" t="s">
        <v>12177</v>
      </c>
      <c r="C6405" s="663" t="s">
        <v>5</v>
      </c>
      <c r="D6405" s="665" t="s">
        <v>15117</v>
      </c>
      <c r="E6405" s="663" t="s">
        <v>145</v>
      </c>
      <c r="F6405" s="401"/>
      <c r="G6405" s="401"/>
    </row>
    <row r="6406" spans="1:7" ht="15">
      <c r="A6406" s="664">
        <v>101194</v>
      </c>
      <c r="B6406" s="663" t="s">
        <v>12178</v>
      </c>
      <c r="C6406" s="663" t="s">
        <v>5</v>
      </c>
      <c r="D6406" s="665" t="s">
        <v>16086</v>
      </c>
      <c r="E6406" s="663" t="s">
        <v>145</v>
      </c>
      <c r="F6406" s="401"/>
      <c r="G6406" s="401"/>
    </row>
    <row r="6407" spans="1:7" ht="15">
      <c r="A6407" s="664">
        <v>101197</v>
      </c>
      <c r="B6407" s="663" t="s">
        <v>12179</v>
      </c>
      <c r="C6407" s="663" t="s">
        <v>5</v>
      </c>
      <c r="D6407" s="665" t="s">
        <v>21773</v>
      </c>
      <c r="E6407" s="663" t="s">
        <v>145</v>
      </c>
      <c r="F6407" s="401"/>
      <c r="G6407" s="401"/>
    </row>
    <row r="6408" spans="1:7" ht="15">
      <c r="A6408" s="664">
        <v>101198</v>
      </c>
      <c r="B6408" s="663" t="s">
        <v>12180</v>
      </c>
      <c r="C6408" s="663" t="s">
        <v>5</v>
      </c>
      <c r="D6408" s="665" t="s">
        <v>21774</v>
      </c>
      <c r="E6408" s="663" t="s">
        <v>145</v>
      </c>
      <c r="F6408" s="401"/>
      <c r="G6408" s="401"/>
    </row>
    <row r="6409" spans="1:7" ht="15">
      <c r="A6409" s="664">
        <v>101199</v>
      </c>
      <c r="B6409" s="663" t="s">
        <v>12181</v>
      </c>
      <c r="C6409" s="663" t="s">
        <v>5</v>
      </c>
      <c r="D6409" s="665" t="s">
        <v>17154</v>
      </c>
      <c r="E6409" s="663" t="s">
        <v>145</v>
      </c>
      <c r="F6409" s="401"/>
      <c r="G6409" s="401"/>
    </row>
    <row r="6410" spans="1:7" ht="15">
      <c r="A6410" s="664">
        <v>101200</v>
      </c>
      <c r="B6410" s="663" t="s">
        <v>12182</v>
      </c>
      <c r="C6410" s="663" t="s">
        <v>5</v>
      </c>
      <c r="D6410" s="665" t="s">
        <v>9104</v>
      </c>
      <c r="E6410" s="663" t="s">
        <v>145</v>
      </c>
      <c r="F6410" s="401"/>
      <c r="G6410" s="401"/>
    </row>
    <row r="6411" spans="1:7" ht="15">
      <c r="A6411" s="664">
        <v>101201</v>
      </c>
      <c r="B6411" s="663" t="s">
        <v>12183</v>
      </c>
      <c r="C6411" s="663" t="s">
        <v>5</v>
      </c>
      <c r="D6411" s="665" t="s">
        <v>20472</v>
      </c>
      <c r="E6411" s="663" t="s">
        <v>145</v>
      </c>
      <c r="F6411" s="401"/>
      <c r="G6411" s="401"/>
    </row>
    <row r="6412" spans="1:7" ht="15">
      <c r="A6412" s="664">
        <v>101202</v>
      </c>
      <c r="B6412" s="663" t="s">
        <v>12184</v>
      </c>
      <c r="C6412" s="663" t="s">
        <v>5</v>
      </c>
      <c r="D6412" s="665" t="s">
        <v>15016</v>
      </c>
      <c r="E6412" s="663" t="s">
        <v>145</v>
      </c>
      <c r="F6412" s="401"/>
      <c r="G6412" s="401"/>
    </row>
    <row r="6413" spans="1:7" ht="15">
      <c r="A6413" s="664">
        <v>101203</v>
      </c>
      <c r="B6413" s="663" t="s">
        <v>12185</v>
      </c>
      <c r="C6413" s="663" t="s">
        <v>5</v>
      </c>
      <c r="D6413" s="665" t="s">
        <v>14218</v>
      </c>
      <c r="E6413" s="663" t="s">
        <v>145</v>
      </c>
      <c r="F6413" s="401"/>
      <c r="G6413" s="401"/>
    </row>
    <row r="6414" spans="1:7" ht="15">
      <c r="A6414" s="664">
        <v>101204</v>
      </c>
      <c r="B6414" s="663" t="s">
        <v>12186</v>
      </c>
      <c r="C6414" s="663" t="s">
        <v>5</v>
      </c>
      <c r="D6414" s="665" t="s">
        <v>21775</v>
      </c>
      <c r="E6414" s="663" t="s">
        <v>145</v>
      </c>
      <c r="F6414" s="401"/>
      <c r="G6414" s="401"/>
    </row>
    <row r="6415" spans="1:7" ht="15">
      <c r="A6415" s="664">
        <v>101205</v>
      </c>
      <c r="B6415" s="663" t="s">
        <v>12187</v>
      </c>
      <c r="C6415" s="663" t="s">
        <v>5</v>
      </c>
      <c r="D6415" s="665" t="s">
        <v>15016</v>
      </c>
      <c r="E6415" s="663" t="s">
        <v>145</v>
      </c>
      <c r="F6415" s="401"/>
      <c r="G6415" s="401"/>
    </row>
    <row r="6416" spans="1:7" ht="15">
      <c r="A6416" s="664">
        <v>102362</v>
      </c>
      <c r="B6416" s="663" t="s">
        <v>15800</v>
      </c>
      <c r="C6416" s="663" t="s">
        <v>112</v>
      </c>
      <c r="D6416" s="665" t="s">
        <v>21776</v>
      </c>
      <c r="E6416" s="663" t="s">
        <v>145</v>
      </c>
      <c r="F6416" s="401"/>
      <c r="G6416" s="401"/>
    </row>
    <row r="6417" spans="1:7" ht="15">
      <c r="A6417" s="664">
        <v>102363</v>
      </c>
      <c r="B6417" s="663" t="s">
        <v>15801</v>
      </c>
      <c r="C6417" s="663" t="s">
        <v>112</v>
      </c>
      <c r="D6417" s="665" t="s">
        <v>21777</v>
      </c>
      <c r="E6417" s="663" t="s">
        <v>145</v>
      </c>
      <c r="F6417" s="401"/>
      <c r="G6417" s="401"/>
    </row>
    <row r="6418" spans="1:7" ht="15">
      <c r="A6418" s="664">
        <v>102364</v>
      </c>
      <c r="B6418" s="663" t="s">
        <v>15802</v>
      </c>
      <c r="C6418" s="663" t="s">
        <v>112</v>
      </c>
      <c r="D6418" s="665" t="s">
        <v>21778</v>
      </c>
      <c r="E6418" s="663" t="s">
        <v>145</v>
      </c>
      <c r="F6418" s="401"/>
      <c r="G6418" s="401"/>
    </row>
    <row r="6419" spans="1:7" ht="15">
      <c r="A6419" s="664">
        <v>98509</v>
      </c>
      <c r="B6419" s="663" t="s">
        <v>8716</v>
      </c>
      <c r="C6419" s="663" t="s">
        <v>58</v>
      </c>
      <c r="D6419" s="665" t="s">
        <v>16955</v>
      </c>
      <c r="E6419" s="663" t="s">
        <v>145</v>
      </c>
      <c r="F6419" s="401"/>
      <c r="G6419" s="401"/>
    </row>
    <row r="6420" spans="1:7" ht="15">
      <c r="A6420" s="664">
        <v>98510</v>
      </c>
      <c r="B6420" s="663" t="s">
        <v>8717</v>
      </c>
      <c r="C6420" s="663" t="s">
        <v>58</v>
      </c>
      <c r="D6420" s="665" t="s">
        <v>21779</v>
      </c>
      <c r="E6420" s="663" t="s">
        <v>145</v>
      </c>
      <c r="F6420" s="401"/>
      <c r="G6420" s="401"/>
    </row>
    <row r="6421" spans="1:7" ht="15">
      <c r="A6421" s="664">
        <v>98511</v>
      </c>
      <c r="B6421" s="663" t="s">
        <v>8718</v>
      </c>
      <c r="C6421" s="663" t="s">
        <v>58</v>
      </c>
      <c r="D6421" s="665" t="s">
        <v>21780</v>
      </c>
      <c r="E6421" s="663" t="s">
        <v>145</v>
      </c>
      <c r="F6421" s="401"/>
      <c r="G6421" s="401"/>
    </row>
    <row r="6422" spans="1:7" ht="15">
      <c r="A6422" s="664">
        <v>98516</v>
      </c>
      <c r="B6422" s="663" t="s">
        <v>8719</v>
      </c>
      <c r="C6422" s="663" t="s">
        <v>58</v>
      </c>
      <c r="D6422" s="665" t="s">
        <v>21781</v>
      </c>
      <c r="E6422" s="663" t="s">
        <v>145</v>
      </c>
      <c r="F6422" s="401"/>
      <c r="G6422" s="401"/>
    </row>
    <row r="6423" spans="1:7" ht="15">
      <c r="A6423" s="664">
        <v>98519</v>
      </c>
      <c r="B6423" s="663" t="s">
        <v>8720</v>
      </c>
      <c r="C6423" s="663" t="s">
        <v>112</v>
      </c>
      <c r="D6423" s="665" t="s">
        <v>4174</v>
      </c>
      <c r="E6423" s="663" t="s">
        <v>145</v>
      </c>
      <c r="F6423" s="401"/>
      <c r="G6423" s="401"/>
    </row>
    <row r="6424" spans="1:7" ht="15">
      <c r="A6424" s="664">
        <v>98520</v>
      </c>
      <c r="B6424" s="663" t="s">
        <v>8721</v>
      </c>
      <c r="C6424" s="663" t="s">
        <v>112</v>
      </c>
      <c r="D6424" s="665" t="s">
        <v>5593</v>
      </c>
      <c r="E6424" s="663" t="s">
        <v>145</v>
      </c>
      <c r="F6424" s="401"/>
      <c r="G6424" s="401"/>
    </row>
    <row r="6425" spans="1:7" ht="15">
      <c r="A6425" s="664">
        <v>98521</v>
      </c>
      <c r="B6425" s="663" t="s">
        <v>8722</v>
      </c>
      <c r="C6425" s="663" t="s">
        <v>112</v>
      </c>
      <c r="D6425" s="665" t="s">
        <v>3986</v>
      </c>
      <c r="E6425" s="663" t="s">
        <v>145</v>
      </c>
      <c r="F6425" s="401"/>
      <c r="G6425" s="401"/>
    </row>
    <row r="6426" spans="1:7" ht="15">
      <c r="A6426" s="664">
        <v>98522</v>
      </c>
      <c r="B6426" s="663" t="s">
        <v>8723</v>
      </c>
      <c r="C6426" s="663" t="s">
        <v>5</v>
      </c>
      <c r="D6426" s="665" t="s">
        <v>21782</v>
      </c>
      <c r="E6426" s="663" t="s">
        <v>145</v>
      </c>
      <c r="F6426" s="401"/>
      <c r="G6426" s="401"/>
    </row>
    <row r="6427" spans="1:7" ht="15">
      <c r="A6427" s="664">
        <v>98524</v>
      </c>
      <c r="B6427" s="663" t="s">
        <v>8724</v>
      </c>
      <c r="C6427" s="663" t="s">
        <v>112</v>
      </c>
      <c r="D6427" s="665" t="s">
        <v>3736</v>
      </c>
      <c r="E6427" s="663" t="s">
        <v>145</v>
      </c>
      <c r="F6427" s="401"/>
      <c r="G6427" s="401"/>
    </row>
    <row r="6428" spans="1:7" ht="15">
      <c r="A6428" s="664">
        <v>98503</v>
      </c>
      <c r="B6428" s="663" t="s">
        <v>8725</v>
      </c>
      <c r="C6428" s="663" t="s">
        <v>112</v>
      </c>
      <c r="D6428" s="665" t="s">
        <v>12757</v>
      </c>
      <c r="E6428" s="663" t="s">
        <v>145</v>
      </c>
      <c r="F6428" s="401"/>
      <c r="G6428" s="401"/>
    </row>
    <row r="6429" spans="1:7" ht="15">
      <c r="A6429" s="664">
        <v>98504</v>
      </c>
      <c r="B6429" s="663" t="s">
        <v>8726</v>
      </c>
      <c r="C6429" s="663" t="s">
        <v>112</v>
      </c>
      <c r="D6429" s="665" t="s">
        <v>14126</v>
      </c>
      <c r="E6429" s="663" t="s">
        <v>145</v>
      </c>
      <c r="F6429" s="401"/>
      <c r="G6429" s="401"/>
    </row>
    <row r="6430" spans="1:7" ht="15">
      <c r="A6430" s="664">
        <v>98505</v>
      </c>
      <c r="B6430" s="663" t="s">
        <v>8727</v>
      </c>
      <c r="C6430" s="663" t="s">
        <v>112</v>
      </c>
      <c r="D6430" s="665" t="s">
        <v>14558</v>
      </c>
      <c r="E6430" s="663" t="s">
        <v>145</v>
      </c>
      <c r="F6430" s="401"/>
      <c r="G6430" s="401"/>
    </row>
    <row r="6431" spans="1:7" ht="15">
      <c r="A6431" s="664">
        <v>98525</v>
      </c>
      <c r="B6431" s="663" t="s">
        <v>8728</v>
      </c>
      <c r="C6431" s="663" t="s">
        <v>112</v>
      </c>
      <c r="D6431" s="665" t="s">
        <v>14005</v>
      </c>
      <c r="E6431" s="663" t="s">
        <v>145</v>
      </c>
      <c r="F6431" s="401"/>
      <c r="G6431" s="401"/>
    </row>
    <row r="6432" spans="1:7" ht="15">
      <c r="A6432" s="664">
        <v>98526</v>
      </c>
      <c r="B6432" s="663" t="s">
        <v>8729</v>
      </c>
      <c r="C6432" s="663" t="s">
        <v>58</v>
      </c>
      <c r="D6432" s="665" t="s">
        <v>15916</v>
      </c>
      <c r="E6432" s="663" t="s">
        <v>145</v>
      </c>
      <c r="F6432" s="401"/>
      <c r="G6432" s="401"/>
    </row>
    <row r="6433" spans="1:7" ht="15">
      <c r="A6433" s="664">
        <v>98527</v>
      </c>
      <c r="B6433" s="663" t="s">
        <v>8730</v>
      </c>
      <c r="C6433" s="663" t="s">
        <v>58</v>
      </c>
      <c r="D6433" s="665" t="s">
        <v>21783</v>
      </c>
      <c r="E6433" s="663" t="s">
        <v>145</v>
      </c>
      <c r="F6433" s="401"/>
      <c r="G6433" s="401"/>
    </row>
    <row r="6434" spans="1:7" ht="15">
      <c r="A6434" s="664">
        <v>98528</v>
      </c>
      <c r="B6434" s="663" t="s">
        <v>8731</v>
      </c>
      <c r="C6434" s="663" t="s">
        <v>58</v>
      </c>
      <c r="D6434" s="665" t="s">
        <v>21784</v>
      </c>
      <c r="E6434" s="663" t="s">
        <v>145</v>
      </c>
      <c r="F6434" s="401"/>
      <c r="G6434" s="401"/>
    </row>
    <row r="6435" spans="1:7" ht="15">
      <c r="A6435" s="664">
        <v>98529</v>
      </c>
      <c r="B6435" s="663" t="s">
        <v>8732</v>
      </c>
      <c r="C6435" s="663" t="s">
        <v>58</v>
      </c>
      <c r="D6435" s="665" t="s">
        <v>21785</v>
      </c>
      <c r="E6435" s="663" t="s">
        <v>145</v>
      </c>
      <c r="F6435" s="401"/>
      <c r="G6435" s="401"/>
    </row>
    <row r="6436" spans="1:7" ht="15">
      <c r="A6436" s="664">
        <v>98530</v>
      </c>
      <c r="B6436" s="663" t="s">
        <v>8733</v>
      </c>
      <c r="C6436" s="663" t="s">
        <v>58</v>
      </c>
      <c r="D6436" s="665" t="s">
        <v>21786</v>
      </c>
      <c r="E6436" s="663" t="s">
        <v>145</v>
      </c>
      <c r="F6436" s="401"/>
      <c r="G6436" s="401"/>
    </row>
    <row r="6437" spans="1:7" ht="15">
      <c r="A6437" s="664">
        <v>98531</v>
      </c>
      <c r="B6437" s="663" t="s">
        <v>8734</v>
      </c>
      <c r="C6437" s="663" t="s">
        <v>58</v>
      </c>
      <c r="D6437" s="665" t="s">
        <v>21787</v>
      </c>
      <c r="E6437" s="663" t="s">
        <v>145</v>
      </c>
      <c r="F6437" s="401"/>
      <c r="G6437" s="401"/>
    </row>
    <row r="6438" spans="1:7" ht="15">
      <c r="A6438" s="664">
        <v>98532</v>
      </c>
      <c r="B6438" s="663" t="s">
        <v>8735</v>
      </c>
      <c r="C6438" s="663" t="s">
        <v>58</v>
      </c>
      <c r="D6438" s="665" t="s">
        <v>20523</v>
      </c>
      <c r="E6438" s="663" t="s">
        <v>145</v>
      </c>
      <c r="F6438" s="401"/>
      <c r="G6438" s="401"/>
    </row>
    <row r="6439" spans="1:7" ht="15">
      <c r="A6439" s="664">
        <v>98533</v>
      </c>
      <c r="B6439" s="663" t="s">
        <v>8736</v>
      </c>
      <c r="C6439" s="663" t="s">
        <v>58</v>
      </c>
      <c r="D6439" s="665" t="s">
        <v>21788</v>
      </c>
      <c r="E6439" s="663" t="s">
        <v>145</v>
      </c>
      <c r="F6439" s="401"/>
      <c r="G6439" s="401"/>
    </row>
    <row r="6440" spans="1:7" ht="15">
      <c r="A6440" s="664">
        <v>98534</v>
      </c>
      <c r="B6440" s="663" t="s">
        <v>8737</v>
      </c>
      <c r="C6440" s="663" t="s">
        <v>58</v>
      </c>
      <c r="D6440" s="665" t="s">
        <v>21789</v>
      </c>
      <c r="E6440" s="663" t="s">
        <v>145</v>
      </c>
      <c r="F6440" s="401"/>
      <c r="G6440" s="401"/>
    </row>
    <row r="6441" spans="1:7" ht="15">
      <c r="A6441" s="664">
        <v>98535</v>
      </c>
      <c r="B6441" s="663" t="s">
        <v>8738</v>
      </c>
      <c r="C6441" s="663" t="s">
        <v>58</v>
      </c>
      <c r="D6441" s="665" t="s">
        <v>21790</v>
      </c>
      <c r="E6441" s="663" t="s">
        <v>145</v>
      </c>
      <c r="F6441" s="401"/>
      <c r="G6441" s="401"/>
    </row>
    <row r="6442" spans="1:7" ht="15">
      <c r="A6442" s="664">
        <v>88238</v>
      </c>
      <c r="B6442" s="663" t="s">
        <v>2963</v>
      </c>
      <c r="C6442" s="663" t="s">
        <v>122</v>
      </c>
      <c r="D6442" s="665" t="s">
        <v>8962</v>
      </c>
      <c r="E6442" s="663" t="s">
        <v>12034</v>
      </c>
      <c r="F6442" s="401"/>
      <c r="G6442" s="401"/>
    </row>
    <row r="6443" spans="1:7" ht="15">
      <c r="A6443" s="664">
        <v>88239</v>
      </c>
      <c r="B6443" s="663" t="s">
        <v>208</v>
      </c>
      <c r="C6443" s="663" t="s">
        <v>122</v>
      </c>
      <c r="D6443" s="665" t="s">
        <v>15726</v>
      </c>
      <c r="E6443" s="663" t="s">
        <v>12034</v>
      </c>
      <c r="F6443" s="401"/>
      <c r="G6443" s="401"/>
    </row>
    <row r="6444" spans="1:7" ht="15">
      <c r="A6444" s="664">
        <v>88240</v>
      </c>
      <c r="B6444" s="663" t="s">
        <v>2964</v>
      </c>
      <c r="C6444" s="663" t="s">
        <v>122</v>
      </c>
      <c r="D6444" s="665" t="s">
        <v>8893</v>
      </c>
      <c r="E6444" s="663" t="s">
        <v>12034</v>
      </c>
      <c r="F6444" s="401"/>
      <c r="G6444" s="401"/>
    </row>
    <row r="6445" spans="1:7" ht="15">
      <c r="A6445" s="664">
        <v>88241</v>
      </c>
      <c r="B6445" s="663" t="s">
        <v>2965</v>
      </c>
      <c r="C6445" s="663" t="s">
        <v>122</v>
      </c>
      <c r="D6445" s="665" t="s">
        <v>15770</v>
      </c>
      <c r="E6445" s="663" t="s">
        <v>12034</v>
      </c>
      <c r="F6445" s="401"/>
      <c r="G6445" s="401"/>
    </row>
    <row r="6446" spans="1:7" ht="15">
      <c r="A6446" s="664">
        <v>88242</v>
      </c>
      <c r="B6446" s="663" t="s">
        <v>2966</v>
      </c>
      <c r="C6446" s="663" t="s">
        <v>122</v>
      </c>
      <c r="D6446" s="665" t="s">
        <v>13185</v>
      </c>
      <c r="E6446" s="663" t="s">
        <v>12034</v>
      </c>
      <c r="F6446" s="401"/>
      <c r="G6446" s="401"/>
    </row>
    <row r="6447" spans="1:7" ht="15">
      <c r="A6447" s="664">
        <v>88243</v>
      </c>
      <c r="B6447" s="663" t="s">
        <v>2967</v>
      </c>
      <c r="C6447" s="663" t="s">
        <v>122</v>
      </c>
      <c r="D6447" s="665" t="s">
        <v>15375</v>
      </c>
      <c r="E6447" s="663" t="s">
        <v>12034</v>
      </c>
      <c r="F6447" s="401"/>
      <c r="G6447" s="401"/>
    </row>
    <row r="6448" spans="1:7" ht="15">
      <c r="A6448" s="664">
        <v>88245</v>
      </c>
      <c r="B6448" s="663" t="s">
        <v>2968</v>
      </c>
      <c r="C6448" s="663" t="s">
        <v>122</v>
      </c>
      <c r="D6448" s="665" t="s">
        <v>18336</v>
      </c>
      <c r="E6448" s="663" t="s">
        <v>12034</v>
      </c>
      <c r="F6448" s="401"/>
      <c r="G6448" s="401"/>
    </row>
    <row r="6449" spans="1:7" ht="15">
      <c r="A6449" s="664">
        <v>88246</v>
      </c>
      <c r="B6449" s="663" t="s">
        <v>2969</v>
      </c>
      <c r="C6449" s="663" t="s">
        <v>122</v>
      </c>
      <c r="D6449" s="665" t="s">
        <v>16439</v>
      </c>
      <c r="E6449" s="663" t="s">
        <v>12034</v>
      </c>
      <c r="F6449" s="401"/>
      <c r="G6449" s="401"/>
    </row>
    <row r="6450" spans="1:7" ht="15">
      <c r="A6450" s="664">
        <v>88247</v>
      </c>
      <c r="B6450" s="663" t="s">
        <v>83</v>
      </c>
      <c r="C6450" s="663" t="s">
        <v>122</v>
      </c>
      <c r="D6450" s="665" t="s">
        <v>7785</v>
      </c>
      <c r="E6450" s="663" t="s">
        <v>12034</v>
      </c>
      <c r="F6450" s="401"/>
      <c r="G6450" s="401"/>
    </row>
    <row r="6451" spans="1:7" ht="15">
      <c r="A6451" s="664">
        <v>88248</v>
      </c>
      <c r="B6451" s="663" t="s">
        <v>55</v>
      </c>
      <c r="C6451" s="663" t="s">
        <v>122</v>
      </c>
      <c r="D6451" s="665" t="s">
        <v>19560</v>
      </c>
      <c r="E6451" s="663" t="s">
        <v>12034</v>
      </c>
      <c r="F6451" s="401"/>
      <c r="G6451" s="401"/>
    </row>
    <row r="6452" spans="1:7" ht="15">
      <c r="A6452" s="664">
        <v>88249</v>
      </c>
      <c r="B6452" s="663" t="s">
        <v>2970</v>
      </c>
      <c r="C6452" s="663" t="s">
        <v>122</v>
      </c>
      <c r="D6452" s="665" t="s">
        <v>21791</v>
      </c>
      <c r="E6452" s="663" t="s">
        <v>12034</v>
      </c>
      <c r="F6452" s="401"/>
      <c r="G6452" s="401"/>
    </row>
    <row r="6453" spans="1:7" ht="15">
      <c r="A6453" s="664">
        <v>88250</v>
      </c>
      <c r="B6453" s="663" t="s">
        <v>2971</v>
      </c>
      <c r="C6453" s="663" t="s">
        <v>122</v>
      </c>
      <c r="D6453" s="665" t="s">
        <v>15084</v>
      </c>
      <c r="E6453" s="663" t="s">
        <v>12034</v>
      </c>
      <c r="F6453" s="401"/>
      <c r="G6453" s="401"/>
    </row>
    <row r="6454" spans="1:7" ht="15">
      <c r="A6454" s="664">
        <v>88251</v>
      </c>
      <c r="B6454" s="663" t="s">
        <v>126</v>
      </c>
      <c r="C6454" s="663" t="s">
        <v>122</v>
      </c>
      <c r="D6454" s="665" t="s">
        <v>12952</v>
      </c>
      <c r="E6454" s="663" t="s">
        <v>12034</v>
      </c>
      <c r="F6454" s="401"/>
      <c r="G6454" s="401"/>
    </row>
    <row r="6455" spans="1:7" ht="15">
      <c r="A6455" s="664">
        <v>88252</v>
      </c>
      <c r="B6455" s="663" t="s">
        <v>2972</v>
      </c>
      <c r="C6455" s="663" t="s">
        <v>122</v>
      </c>
      <c r="D6455" s="665" t="s">
        <v>5219</v>
      </c>
      <c r="E6455" s="663" t="s">
        <v>12034</v>
      </c>
      <c r="F6455" s="401"/>
      <c r="G6455" s="401"/>
    </row>
    <row r="6456" spans="1:7" ht="15">
      <c r="A6456" s="664">
        <v>88253</v>
      </c>
      <c r="B6456" s="663" t="s">
        <v>2973</v>
      </c>
      <c r="C6456" s="663" t="s">
        <v>122</v>
      </c>
      <c r="D6456" s="665" t="s">
        <v>17353</v>
      </c>
      <c r="E6456" s="663" t="s">
        <v>12034</v>
      </c>
      <c r="F6456" s="401"/>
      <c r="G6456" s="401"/>
    </row>
    <row r="6457" spans="1:7" ht="15">
      <c r="A6457" s="664">
        <v>88255</v>
      </c>
      <c r="B6457" s="663" t="s">
        <v>2974</v>
      </c>
      <c r="C6457" s="663" t="s">
        <v>122</v>
      </c>
      <c r="D6457" s="665" t="s">
        <v>15214</v>
      </c>
      <c r="E6457" s="663" t="s">
        <v>12034</v>
      </c>
      <c r="F6457" s="401"/>
      <c r="G6457" s="401"/>
    </row>
    <row r="6458" spans="1:7" ht="15">
      <c r="A6458" s="664">
        <v>88256</v>
      </c>
      <c r="B6458" s="663" t="s">
        <v>135</v>
      </c>
      <c r="C6458" s="663" t="s">
        <v>122</v>
      </c>
      <c r="D6458" s="665" t="s">
        <v>21792</v>
      </c>
      <c r="E6458" s="663" t="s">
        <v>12034</v>
      </c>
      <c r="F6458" s="401"/>
      <c r="G6458" s="401"/>
    </row>
    <row r="6459" spans="1:7" ht="15">
      <c r="A6459" s="664">
        <v>88257</v>
      </c>
      <c r="B6459" s="663" t="s">
        <v>2975</v>
      </c>
      <c r="C6459" s="663" t="s">
        <v>122</v>
      </c>
      <c r="D6459" s="665" t="s">
        <v>14566</v>
      </c>
      <c r="E6459" s="663" t="s">
        <v>12034</v>
      </c>
      <c r="F6459" s="401"/>
      <c r="G6459" s="401"/>
    </row>
    <row r="6460" spans="1:7" ht="15">
      <c r="A6460" s="664">
        <v>88258</v>
      </c>
      <c r="B6460" s="663" t="s">
        <v>2976</v>
      </c>
      <c r="C6460" s="663" t="s">
        <v>122</v>
      </c>
      <c r="D6460" s="665" t="s">
        <v>19550</v>
      </c>
      <c r="E6460" s="663" t="s">
        <v>12034</v>
      </c>
      <c r="F6460" s="401"/>
      <c r="G6460" s="401"/>
    </row>
    <row r="6461" spans="1:7" ht="15">
      <c r="A6461" s="664">
        <v>88260</v>
      </c>
      <c r="B6461" s="663" t="s">
        <v>146</v>
      </c>
      <c r="C6461" s="663" t="s">
        <v>122</v>
      </c>
      <c r="D6461" s="665" t="s">
        <v>21793</v>
      </c>
      <c r="E6461" s="663" t="s">
        <v>12034</v>
      </c>
      <c r="F6461" s="401"/>
      <c r="G6461" s="401"/>
    </row>
    <row r="6462" spans="1:7" ht="15">
      <c r="A6462" s="664">
        <v>88261</v>
      </c>
      <c r="B6462" s="663" t="s">
        <v>209</v>
      </c>
      <c r="C6462" s="663" t="s">
        <v>122</v>
      </c>
      <c r="D6462" s="665" t="s">
        <v>14044</v>
      </c>
      <c r="E6462" s="663" t="s">
        <v>12034</v>
      </c>
      <c r="F6462" s="401"/>
      <c r="G6462" s="401"/>
    </row>
    <row r="6463" spans="1:7" ht="15">
      <c r="A6463" s="664">
        <v>88262</v>
      </c>
      <c r="B6463" s="663" t="s">
        <v>91</v>
      </c>
      <c r="C6463" s="663" t="s">
        <v>122</v>
      </c>
      <c r="D6463" s="665" t="s">
        <v>15864</v>
      </c>
      <c r="E6463" s="663" t="s">
        <v>12034</v>
      </c>
      <c r="F6463" s="401"/>
      <c r="G6463" s="401"/>
    </row>
    <row r="6464" spans="1:7" ht="15">
      <c r="A6464" s="664">
        <v>88263</v>
      </c>
      <c r="B6464" s="663" t="s">
        <v>2977</v>
      </c>
      <c r="C6464" s="663" t="s">
        <v>122</v>
      </c>
      <c r="D6464" s="665" t="s">
        <v>14748</v>
      </c>
      <c r="E6464" s="663" t="s">
        <v>12034</v>
      </c>
      <c r="F6464" s="401"/>
      <c r="G6464" s="401"/>
    </row>
    <row r="6465" spans="1:7" ht="15">
      <c r="A6465" s="664">
        <v>88264</v>
      </c>
      <c r="B6465" s="663" t="s">
        <v>84</v>
      </c>
      <c r="C6465" s="663" t="s">
        <v>122</v>
      </c>
      <c r="D6465" s="665" t="s">
        <v>14863</v>
      </c>
      <c r="E6465" s="663" t="s">
        <v>12034</v>
      </c>
      <c r="F6465" s="401"/>
      <c r="G6465" s="401"/>
    </row>
    <row r="6466" spans="1:7" ht="15">
      <c r="A6466" s="664">
        <v>88265</v>
      </c>
      <c r="B6466" s="663" t="s">
        <v>2978</v>
      </c>
      <c r="C6466" s="663" t="s">
        <v>122</v>
      </c>
      <c r="D6466" s="665" t="s">
        <v>14863</v>
      </c>
      <c r="E6466" s="663" t="s">
        <v>12034</v>
      </c>
      <c r="F6466" s="401"/>
      <c r="G6466" s="401"/>
    </row>
    <row r="6467" spans="1:7" ht="15">
      <c r="A6467" s="664">
        <v>88266</v>
      </c>
      <c r="B6467" s="663" t="s">
        <v>2979</v>
      </c>
      <c r="C6467" s="663" t="s">
        <v>122</v>
      </c>
      <c r="D6467" s="665" t="s">
        <v>21794</v>
      </c>
      <c r="E6467" s="663" t="s">
        <v>12034</v>
      </c>
      <c r="F6467" s="401"/>
      <c r="G6467" s="401"/>
    </row>
    <row r="6468" spans="1:7" ht="15">
      <c r="A6468" s="664">
        <v>88267</v>
      </c>
      <c r="B6468" s="663" t="s">
        <v>56</v>
      </c>
      <c r="C6468" s="663" t="s">
        <v>122</v>
      </c>
      <c r="D6468" s="665" t="s">
        <v>14031</v>
      </c>
      <c r="E6468" s="663" t="s">
        <v>12034</v>
      </c>
      <c r="F6468" s="401"/>
      <c r="G6468" s="401"/>
    </row>
    <row r="6469" spans="1:7" ht="15">
      <c r="A6469" s="664">
        <v>88269</v>
      </c>
      <c r="B6469" s="663" t="s">
        <v>2980</v>
      </c>
      <c r="C6469" s="663" t="s">
        <v>122</v>
      </c>
      <c r="D6469" s="665" t="s">
        <v>18336</v>
      </c>
      <c r="E6469" s="663" t="s">
        <v>12034</v>
      </c>
      <c r="F6469" s="401"/>
      <c r="G6469" s="401"/>
    </row>
    <row r="6470" spans="1:7" ht="15">
      <c r="A6470" s="664">
        <v>88270</v>
      </c>
      <c r="B6470" s="663" t="s">
        <v>2981</v>
      </c>
      <c r="C6470" s="663" t="s">
        <v>122</v>
      </c>
      <c r="D6470" s="665" t="s">
        <v>21795</v>
      </c>
      <c r="E6470" s="663" t="s">
        <v>12034</v>
      </c>
      <c r="F6470" s="401"/>
      <c r="G6470" s="401"/>
    </row>
    <row r="6471" spans="1:7" ht="15">
      <c r="A6471" s="664">
        <v>88272</v>
      </c>
      <c r="B6471" s="663" t="s">
        <v>2982</v>
      </c>
      <c r="C6471" s="663" t="s">
        <v>122</v>
      </c>
      <c r="D6471" s="665" t="s">
        <v>13221</v>
      </c>
      <c r="E6471" s="663" t="s">
        <v>12034</v>
      </c>
      <c r="F6471" s="401"/>
      <c r="G6471" s="401"/>
    </row>
    <row r="6472" spans="1:7" ht="15">
      <c r="A6472" s="664">
        <v>88273</v>
      </c>
      <c r="B6472" s="663" t="s">
        <v>2983</v>
      </c>
      <c r="C6472" s="663" t="s">
        <v>122</v>
      </c>
      <c r="D6472" s="665" t="s">
        <v>14863</v>
      </c>
      <c r="E6472" s="663" t="s">
        <v>12034</v>
      </c>
      <c r="F6472" s="401"/>
      <c r="G6472" s="401"/>
    </row>
    <row r="6473" spans="1:7" ht="15">
      <c r="A6473" s="664">
        <v>88274</v>
      </c>
      <c r="B6473" s="663" t="s">
        <v>121</v>
      </c>
      <c r="C6473" s="663" t="s">
        <v>122</v>
      </c>
      <c r="D6473" s="665" t="s">
        <v>21796</v>
      </c>
      <c r="E6473" s="663" t="s">
        <v>12034</v>
      </c>
      <c r="F6473" s="401"/>
      <c r="G6473" s="401"/>
    </row>
    <row r="6474" spans="1:7" ht="15">
      <c r="A6474" s="664">
        <v>88275</v>
      </c>
      <c r="B6474" s="663" t="s">
        <v>2984</v>
      </c>
      <c r="C6474" s="663" t="s">
        <v>122</v>
      </c>
      <c r="D6474" s="665" t="s">
        <v>21797</v>
      </c>
      <c r="E6474" s="663" t="s">
        <v>12034</v>
      </c>
      <c r="F6474" s="401"/>
      <c r="G6474" s="401"/>
    </row>
    <row r="6475" spans="1:7" ht="15">
      <c r="A6475" s="664">
        <v>88277</v>
      </c>
      <c r="B6475" s="663" t="s">
        <v>85</v>
      </c>
      <c r="C6475" s="663" t="s">
        <v>122</v>
      </c>
      <c r="D6475" s="665" t="s">
        <v>12755</v>
      </c>
      <c r="E6475" s="663" t="s">
        <v>12034</v>
      </c>
      <c r="F6475" s="401"/>
      <c r="G6475" s="401"/>
    </row>
    <row r="6476" spans="1:7" ht="15">
      <c r="A6476" s="664">
        <v>88278</v>
      </c>
      <c r="B6476" s="663" t="s">
        <v>2985</v>
      </c>
      <c r="C6476" s="663" t="s">
        <v>122</v>
      </c>
      <c r="D6476" s="665" t="s">
        <v>16230</v>
      </c>
      <c r="E6476" s="663" t="s">
        <v>12034</v>
      </c>
      <c r="F6476" s="401"/>
      <c r="G6476" s="401"/>
    </row>
    <row r="6477" spans="1:7" ht="15">
      <c r="A6477" s="664">
        <v>88279</v>
      </c>
      <c r="B6477" s="663" t="s">
        <v>2986</v>
      </c>
      <c r="C6477" s="663" t="s">
        <v>122</v>
      </c>
      <c r="D6477" s="665" t="s">
        <v>15038</v>
      </c>
      <c r="E6477" s="663" t="s">
        <v>12034</v>
      </c>
      <c r="F6477" s="401"/>
      <c r="G6477" s="401"/>
    </row>
    <row r="6478" spans="1:7" ht="15">
      <c r="A6478" s="664">
        <v>88281</v>
      </c>
      <c r="B6478" s="663" t="s">
        <v>2987</v>
      </c>
      <c r="C6478" s="663" t="s">
        <v>122</v>
      </c>
      <c r="D6478" s="665" t="s">
        <v>13985</v>
      </c>
      <c r="E6478" s="663" t="s">
        <v>12034</v>
      </c>
      <c r="F6478" s="401"/>
      <c r="G6478" s="401"/>
    </row>
    <row r="6479" spans="1:7" ht="15">
      <c r="A6479" s="664">
        <v>88282</v>
      </c>
      <c r="B6479" s="663" t="s">
        <v>2988</v>
      </c>
      <c r="C6479" s="663" t="s">
        <v>122</v>
      </c>
      <c r="D6479" s="665" t="s">
        <v>13028</v>
      </c>
      <c r="E6479" s="663" t="s">
        <v>12034</v>
      </c>
      <c r="F6479" s="401"/>
      <c r="G6479" s="401"/>
    </row>
    <row r="6480" spans="1:7" ht="15">
      <c r="A6480" s="664">
        <v>88283</v>
      </c>
      <c r="B6480" s="663" t="s">
        <v>2989</v>
      </c>
      <c r="C6480" s="663" t="s">
        <v>122</v>
      </c>
      <c r="D6480" s="665" t="s">
        <v>21798</v>
      </c>
      <c r="E6480" s="663" t="s">
        <v>12034</v>
      </c>
      <c r="F6480" s="401"/>
      <c r="G6480" s="401"/>
    </row>
    <row r="6481" spans="1:7" ht="15">
      <c r="A6481" s="664">
        <v>88284</v>
      </c>
      <c r="B6481" s="663" t="s">
        <v>2990</v>
      </c>
      <c r="C6481" s="663" t="s">
        <v>122</v>
      </c>
      <c r="D6481" s="665" t="s">
        <v>14982</v>
      </c>
      <c r="E6481" s="663" t="s">
        <v>12034</v>
      </c>
      <c r="F6481" s="401"/>
      <c r="G6481" s="401"/>
    </row>
    <row r="6482" spans="1:7" ht="15">
      <c r="A6482" s="664">
        <v>88285</v>
      </c>
      <c r="B6482" s="663" t="s">
        <v>2991</v>
      </c>
      <c r="C6482" s="663" t="s">
        <v>122</v>
      </c>
      <c r="D6482" s="665" t="s">
        <v>13239</v>
      </c>
      <c r="E6482" s="663" t="s">
        <v>12034</v>
      </c>
      <c r="F6482" s="401"/>
      <c r="G6482" s="401"/>
    </row>
    <row r="6483" spans="1:7" ht="15">
      <c r="A6483" s="664">
        <v>88286</v>
      </c>
      <c r="B6483" s="663" t="s">
        <v>2992</v>
      </c>
      <c r="C6483" s="663" t="s">
        <v>122</v>
      </c>
      <c r="D6483" s="665" t="s">
        <v>12558</v>
      </c>
      <c r="E6483" s="663" t="s">
        <v>12034</v>
      </c>
      <c r="F6483" s="401"/>
      <c r="G6483" s="401"/>
    </row>
    <row r="6484" spans="1:7" ht="15">
      <c r="A6484" s="664">
        <v>88288</v>
      </c>
      <c r="B6484" s="663" t="s">
        <v>2993</v>
      </c>
      <c r="C6484" s="663" t="s">
        <v>122</v>
      </c>
      <c r="D6484" s="665" t="s">
        <v>13917</v>
      </c>
      <c r="E6484" s="663" t="s">
        <v>12034</v>
      </c>
      <c r="F6484" s="401"/>
      <c r="G6484" s="401"/>
    </row>
    <row r="6485" spans="1:7" ht="15">
      <c r="A6485" s="664">
        <v>88291</v>
      </c>
      <c r="B6485" s="663" t="s">
        <v>2994</v>
      </c>
      <c r="C6485" s="663" t="s">
        <v>122</v>
      </c>
      <c r="D6485" s="665" t="s">
        <v>16901</v>
      </c>
      <c r="E6485" s="663" t="s">
        <v>12034</v>
      </c>
      <c r="F6485" s="401"/>
      <c r="G6485" s="401"/>
    </row>
    <row r="6486" spans="1:7" ht="15">
      <c r="A6486" s="664">
        <v>88292</v>
      </c>
      <c r="B6486" s="663" t="s">
        <v>2995</v>
      </c>
      <c r="C6486" s="663" t="s">
        <v>122</v>
      </c>
      <c r="D6486" s="665" t="s">
        <v>21799</v>
      </c>
      <c r="E6486" s="663" t="s">
        <v>12034</v>
      </c>
      <c r="F6486" s="401"/>
      <c r="G6486" s="401"/>
    </row>
    <row r="6487" spans="1:7" ht="15">
      <c r="A6487" s="664">
        <v>88293</v>
      </c>
      <c r="B6487" s="663" t="s">
        <v>2996</v>
      </c>
      <c r="C6487" s="663" t="s">
        <v>122</v>
      </c>
      <c r="D6487" s="665" t="s">
        <v>15155</v>
      </c>
      <c r="E6487" s="663" t="s">
        <v>12034</v>
      </c>
      <c r="F6487" s="401"/>
      <c r="G6487" s="401"/>
    </row>
    <row r="6488" spans="1:7" ht="15">
      <c r="A6488" s="664">
        <v>88294</v>
      </c>
      <c r="B6488" s="663" t="s">
        <v>2997</v>
      </c>
      <c r="C6488" s="663" t="s">
        <v>122</v>
      </c>
      <c r="D6488" s="665" t="s">
        <v>21337</v>
      </c>
      <c r="E6488" s="663" t="s">
        <v>12034</v>
      </c>
      <c r="F6488" s="401"/>
      <c r="G6488" s="401"/>
    </row>
    <row r="6489" spans="1:7" ht="15">
      <c r="A6489" s="664">
        <v>88295</v>
      </c>
      <c r="B6489" s="663" t="s">
        <v>2998</v>
      </c>
      <c r="C6489" s="663" t="s">
        <v>122</v>
      </c>
      <c r="D6489" s="665" t="s">
        <v>12558</v>
      </c>
      <c r="E6489" s="663" t="s">
        <v>12034</v>
      </c>
      <c r="F6489" s="401"/>
      <c r="G6489" s="401"/>
    </row>
    <row r="6490" spans="1:7" ht="15">
      <c r="A6490" s="664">
        <v>88296</v>
      </c>
      <c r="B6490" s="663" t="s">
        <v>2999</v>
      </c>
      <c r="C6490" s="663" t="s">
        <v>122</v>
      </c>
      <c r="D6490" s="665" t="s">
        <v>12558</v>
      </c>
      <c r="E6490" s="663" t="s">
        <v>12034</v>
      </c>
      <c r="F6490" s="401"/>
      <c r="G6490" s="401"/>
    </row>
    <row r="6491" spans="1:7" ht="15">
      <c r="A6491" s="664">
        <v>88297</v>
      </c>
      <c r="B6491" s="663" t="s">
        <v>3000</v>
      </c>
      <c r="C6491" s="663" t="s">
        <v>122</v>
      </c>
      <c r="D6491" s="665" t="s">
        <v>20447</v>
      </c>
      <c r="E6491" s="663" t="s">
        <v>12034</v>
      </c>
      <c r="F6491" s="401"/>
      <c r="G6491" s="401"/>
    </row>
    <row r="6492" spans="1:7" ht="15">
      <c r="A6492" s="664">
        <v>88298</v>
      </c>
      <c r="B6492" s="663" t="s">
        <v>3001</v>
      </c>
      <c r="C6492" s="663" t="s">
        <v>122</v>
      </c>
      <c r="D6492" s="665" t="s">
        <v>21800</v>
      </c>
      <c r="E6492" s="663" t="s">
        <v>12034</v>
      </c>
      <c r="F6492" s="401"/>
      <c r="G6492" s="401"/>
    </row>
    <row r="6493" spans="1:7" ht="15">
      <c r="A6493" s="664">
        <v>88299</v>
      </c>
      <c r="B6493" s="663" t="s">
        <v>3002</v>
      </c>
      <c r="C6493" s="663" t="s">
        <v>122</v>
      </c>
      <c r="D6493" s="665" t="s">
        <v>16808</v>
      </c>
      <c r="E6493" s="663" t="s">
        <v>12034</v>
      </c>
      <c r="F6493" s="401"/>
      <c r="G6493" s="401"/>
    </row>
    <row r="6494" spans="1:7" ht="15">
      <c r="A6494" s="664">
        <v>88300</v>
      </c>
      <c r="B6494" s="663" t="s">
        <v>3003</v>
      </c>
      <c r="C6494" s="663" t="s">
        <v>122</v>
      </c>
      <c r="D6494" s="665" t="s">
        <v>15791</v>
      </c>
      <c r="E6494" s="663" t="s">
        <v>12034</v>
      </c>
      <c r="F6494" s="401"/>
      <c r="G6494" s="401"/>
    </row>
    <row r="6495" spans="1:7" ht="15">
      <c r="A6495" s="664">
        <v>88301</v>
      </c>
      <c r="B6495" s="663" t="s">
        <v>3004</v>
      </c>
      <c r="C6495" s="663" t="s">
        <v>122</v>
      </c>
      <c r="D6495" s="665" t="s">
        <v>14224</v>
      </c>
      <c r="E6495" s="663" t="s">
        <v>12034</v>
      </c>
      <c r="F6495" s="401"/>
      <c r="G6495" s="401"/>
    </row>
    <row r="6496" spans="1:7" ht="15">
      <c r="A6496" s="664">
        <v>88302</v>
      </c>
      <c r="B6496" s="663" t="s">
        <v>3005</v>
      </c>
      <c r="C6496" s="663" t="s">
        <v>122</v>
      </c>
      <c r="D6496" s="665" t="s">
        <v>21801</v>
      </c>
      <c r="E6496" s="663" t="s">
        <v>12034</v>
      </c>
      <c r="F6496" s="401"/>
      <c r="G6496" s="401"/>
    </row>
    <row r="6497" spans="1:7" ht="15">
      <c r="A6497" s="664">
        <v>88303</v>
      </c>
      <c r="B6497" s="663" t="s">
        <v>3006</v>
      </c>
      <c r="C6497" s="663" t="s">
        <v>122</v>
      </c>
      <c r="D6497" s="665" t="s">
        <v>18369</v>
      </c>
      <c r="E6497" s="663" t="s">
        <v>12034</v>
      </c>
      <c r="F6497" s="401"/>
      <c r="G6497" s="401"/>
    </row>
    <row r="6498" spans="1:7" ht="15">
      <c r="A6498" s="664">
        <v>88304</v>
      </c>
      <c r="B6498" s="663" t="s">
        <v>3007</v>
      </c>
      <c r="C6498" s="663" t="s">
        <v>122</v>
      </c>
      <c r="D6498" s="665" t="s">
        <v>18140</v>
      </c>
      <c r="E6498" s="663" t="s">
        <v>12034</v>
      </c>
      <c r="F6498" s="401"/>
      <c r="G6498" s="401"/>
    </row>
    <row r="6499" spans="1:7" ht="15">
      <c r="A6499" s="664">
        <v>88306</v>
      </c>
      <c r="B6499" s="663" t="s">
        <v>3008</v>
      </c>
      <c r="C6499" s="663" t="s">
        <v>122</v>
      </c>
      <c r="D6499" s="665" t="s">
        <v>17383</v>
      </c>
      <c r="E6499" s="663" t="s">
        <v>12034</v>
      </c>
      <c r="F6499" s="401"/>
      <c r="G6499" s="401"/>
    </row>
    <row r="6500" spans="1:7" ht="15">
      <c r="A6500" s="664">
        <v>88307</v>
      </c>
      <c r="B6500" s="663" t="s">
        <v>3009</v>
      </c>
      <c r="C6500" s="663" t="s">
        <v>122</v>
      </c>
      <c r="D6500" s="665" t="s">
        <v>12738</v>
      </c>
      <c r="E6500" s="663" t="s">
        <v>12034</v>
      </c>
      <c r="F6500" s="401"/>
      <c r="G6500" s="401"/>
    </row>
    <row r="6501" spans="1:7" ht="15">
      <c r="A6501" s="664">
        <v>88308</v>
      </c>
      <c r="B6501" s="663" t="s">
        <v>3010</v>
      </c>
      <c r="C6501" s="663" t="s">
        <v>122</v>
      </c>
      <c r="D6501" s="665" t="s">
        <v>12801</v>
      </c>
      <c r="E6501" s="663" t="s">
        <v>12034</v>
      </c>
      <c r="F6501" s="401"/>
      <c r="G6501" s="401"/>
    </row>
    <row r="6502" spans="1:7" ht="15">
      <c r="A6502" s="664">
        <v>88309</v>
      </c>
      <c r="B6502" s="663" t="s">
        <v>54</v>
      </c>
      <c r="C6502" s="663" t="s">
        <v>122</v>
      </c>
      <c r="D6502" s="665" t="s">
        <v>21795</v>
      </c>
      <c r="E6502" s="663" t="s">
        <v>12034</v>
      </c>
      <c r="F6502" s="401"/>
      <c r="G6502" s="401"/>
    </row>
    <row r="6503" spans="1:7" ht="15">
      <c r="A6503" s="664">
        <v>88310</v>
      </c>
      <c r="B6503" s="663" t="s">
        <v>142</v>
      </c>
      <c r="C6503" s="663" t="s">
        <v>122</v>
      </c>
      <c r="D6503" s="665" t="s">
        <v>12843</v>
      </c>
      <c r="E6503" s="663" t="s">
        <v>12034</v>
      </c>
      <c r="F6503" s="401"/>
      <c r="G6503" s="401"/>
    </row>
    <row r="6504" spans="1:7" ht="15">
      <c r="A6504" s="664">
        <v>88311</v>
      </c>
      <c r="B6504" s="663" t="s">
        <v>3011</v>
      </c>
      <c r="C6504" s="663" t="s">
        <v>122</v>
      </c>
      <c r="D6504" s="665" t="s">
        <v>21802</v>
      </c>
      <c r="E6504" s="663" t="s">
        <v>12034</v>
      </c>
      <c r="F6504" s="401"/>
      <c r="G6504" s="401"/>
    </row>
    <row r="6505" spans="1:7" ht="15">
      <c r="A6505" s="664">
        <v>88312</v>
      </c>
      <c r="B6505" s="663" t="s">
        <v>3012</v>
      </c>
      <c r="C6505" s="663" t="s">
        <v>122</v>
      </c>
      <c r="D6505" s="665" t="s">
        <v>15772</v>
      </c>
      <c r="E6505" s="663" t="s">
        <v>12034</v>
      </c>
      <c r="F6505" s="401"/>
      <c r="G6505" s="401"/>
    </row>
    <row r="6506" spans="1:7" ht="15">
      <c r="A6506" s="664">
        <v>88313</v>
      </c>
      <c r="B6506" s="663" t="s">
        <v>3013</v>
      </c>
      <c r="C6506" s="663" t="s">
        <v>122</v>
      </c>
      <c r="D6506" s="665" t="s">
        <v>16749</v>
      </c>
      <c r="E6506" s="663" t="s">
        <v>12034</v>
      </c>
      <c r="F6506" s="401"/>
      <c r="G6506" s="401"/>
    </row>
    <row r="6507" spans="1:7" ht="15">
      <c r="A6507" s="664">
        <v>88314</v>
      </c>
      <c r="B6507" s="663" t="s">
        <v>3014</v>
      </c>
      <c r="C6507" s="663" t="s">
        <v>122</v>
      </c>
      <c r="D6507" s="665" t="s">
        <v>12903</v>
      </c>
      <c r="E6507" s="663" t="s">
        <v>12034</v>
      </c>
      <c r="F6507" s="401"/>
      <c r="G6507" s="401"/>
    </row>
    <row r="6508" spans="1:7" ht="15">
      <c r="A6508" s="664">
        <v>88315</v>
      </c>
      <c r="B6508" s="663" t="s">
        <v>124</v>
      </c>
      <c r="C6508" s="663" t="s">
        <v>122</v>
      </c>
      <c r="D6508" s="665" t="s">
        <v>18336</v>
      </c>
      <c r="E6508" s="663" t="s">
        <v>12034</v>
      </c>
      <c r="F6508" s="401"/>
      <c r="G6508" s="401"/>
    </row>
    <row r="6509" spans="1:7" ht="15">
      <c r="A6509" s="664">
        <v>88316</v>
      </c>
      <c r="B6509" s="663" t="s">
        <v>53</v>
      </c>
      <c r="C6509" s="663" t="s">
        <v>122</v>
      </c>
      <c r="D6509" s="665" t="s">
        <v>19918</v>
      </c>
      <c r="E6509" s="663" t="s">
        <v>12034</v>
      </c>
      <c r="F6509" s="401"/>
      <c r="G6509" s="401"/>
    </row>
    <row r="6510" spans="1:7" ht="15">
      <c r="A6510" s="664">
        <v>88317</v>
      </c>
      <c r="B6510" s="663" t="s">
        <v>3015</v>
      </c>
      <c r="C6510" s="663" t="s">
        <v>122</v>
      </c>
      <c r="D6510" s="665" t="s">
        <v>15329</v>
      </c>
      <c r="E6510" s="663" t="s">
        <v>12034</v>
      </c>
      <c r="F6510" s="401"/>
      <c r="G6510" s="401"/>
    </row>
    <row r="6511" spans="1:7" ht="15">
      <c r="A6511" s="664">
        <v>88318</v>
      </c>
      <c r="B6511" s="663" t="s">
        <v>3016</v>
      </c>
      <c r="C6511" s="663" t="s">
        <v>122</v>
      </c>
      <c r="D6511" s="665" t="s">
        <v>5723</v>
      </c>
      <c r="E6511" s="663" t="s">
        <v>12034</v>
      </c>
      <c r="F6511" s="401"/>
      <c r="G6511" s="401"/>
    </row>
    <row r="6512" spans="1:7" ht="15">
      <c r="A6512" s="664">
        <v>88320</v>
      </c>
      <c r="B6512" s="663" t="s">
        <v>3017</v>
      </c>
      <c r="C6512" s="663" t="s">
        <v>122</v>
      </c>
      <c r="D6512" s="665" t="s">
        <v>14920</v>
      </c>
      <c r="E6512" s="663" t="s">
        <v>12034</v>
      </c>
      <c r="F6512" s="401"/>
      <c r="G6512" s="401"/>
    </row>
    <row r="6513" spans="1:7" ht="15">
      <c r="A6513" s="664">
        <v>88321</v>
      </c>
      <c r="B6513" s="663" t="s">
        <v>3018</v>
      </c>
      <c r="C6513" s="663" t="s">
        <v>122</v>
      </c>
      <c r="D6513" s="665" t="s">
        <v>21803</v>
      </c>
      <c r="E6513" s="663" t="s">
        <v>12034</v>
      </c>
      <c r="F6513" s="401"/>
      <c r="G6513" s="401"/>
    </row>
    <row r="6514" spans="1:7" ht="15">
      <c r="A6514" s="664">
        <v>88322</v>
      </c>
      <c r="B6514" s="663" t="s">
        <v>3019</v>
      </c>
      <c r="C6514" s="663" t="s">
        <v>122</v>
      </c>
      <c r="D6514" s="665" t="s">
        <v>21804</v>
      </c>
      <c r="E6514" s="663" t="s">
        <v>12034</v>
      </c>
      <c r="F6514" s="401"/>
      <c r="G6514" s="401"/>
    </row>
    <row r="6515" spans="1:7" ht="15">
      <c r="A6515" s="664">
        <v>88323</v>
      </c>
      <c r="B6515" s="663" t="s">
        <v>127</v>
      </c>
      <c r="C6515" s="663" t="s">
        <v>122</v>
      </c>
      <c r="D6515" s="665" t="s">
        <v>17346</v>
      </c>
      <c r="E6515" s="663" t="s">
        <v>12034</v>
      </c>
      <c r="F6515" s="401"/>
      <c r="G6515" s="401"/>
    </row>
    <row r="6516" spans="1:7" ht="15">
      <c r="A6516" s="664">
        <v>88324</v>
      </c>
      <c r="B6516" s="663" t="s">
        <v>3020</v>
      </c>
      <c r="C6516" s="663" t="s">
        <v>122</v>
      </c>
      <c r="D6516" s="665" t="s">
        <v>15639</v>
      </c>
      <c r="E6516" s="663" t="s">
        <v>12034</v>
      </c>
      <c r="F6516" s="401"/>
      <c r="G6516" s="401"/>
    </row>
    <row r="6517" spans="1:7" ht="15">
      <c r="A6517" s="664">
        <v>88325</v>
      </c>
      <c r="B6517" s="663" t="s">
        <v>3021</v>
      </c>
      <c r="C6517" s="663" t="s">
        <v>122</v>
      </c>
      <c r="D6517" s="665" t="s">
        <v>14772</v>
      </c>
      <c r="E6517" s="663" t="s">
        <v>12034</v>
      </c>
      <c r="F6517" s="401"/>
      <c r="G6517" s="401"/>
    </row>
    <row r="6518" spans="1:7" ht="15">
      <c r="A6518" s="664">
        <v>88326</v>
      </c>
      <c r="B6518" s="663" t="s">
        <v>92</v>
      </c>
      <c r="C6518" s="663" t="s">
        <v>122</v>
      </c>
      <c r="D6518" s="665" t="s">
        <v>21805</v>
      </c>
      <c r="E6518" s="663" t="s">
        <v>12034</v>
      </c>
      <c r="F6518" s="401"/>
      <c r="G6518" s="401"/>
    </row>
    <row r="6519" spans="1:7" ht="15">
      <c r="A6519" s="664">
        <v>88377</v>
      </c>
      <c r="B6519" s="663" t="s">
        <v>3022</v>
      </c>
      <c r="C6519" s="663" t="s">
        <v>122</v>
      </c>
      <c r="D6519" s="665" t="s">
        <v>12943</v>
      </c>
      <c r="E6519" s="663" t="s">
        <v>12034</v>
      </c>
      <c r="F6519" s="401"/>
      <c r="G6519" s="401"/>
    </row>
    <row r="6520" spans="1:7" ht="15">
      <c r="A6520" s="664">
        <v>88441</v>
      </c>
      <c r="B6520" s="663" t="s">
        <v>3023</v>
      </c>
      <c r="C6520" s="663" t="s">
        <v>122</v>
      </c>
      <c r="D6520" s="665" t="s">
        <v>8820</v>
      </c>
      <c r="E6520" s="663" t="s">
        <v>12034</v>
      </c>
      <c r="F6520" s="401"/>
      <c r="G6520" s="401"/>
    </row>
    <row r="6521" spans="1:7" ht="15">
      <c r="A6521" s="664">
        <v>88597</v>
      </c>
      <c r="B6521" s="663" t="s">
        <v>3024</v>
      </c>
      <c r="C6521" s="663" t="s">
        <v>122</v>
      </c>
      <c r="D6521" s="665" t="s">
        <v>21806</v>
      </c>
      <c r="E6521" s="663" t="s">
        <v>12034</v>
      </c>
      <c r="F6521" s="401"/>
      <c r="G6521" s="401"/>
    </row>
    <row r="6522" spans="1:7" ht="15">
      <c r="A6522" s="664">
        <v>90766</v>
      </c>
      <c r="B6522" s="663" t="s">
        <v>88</v>
      </c>
      <c r="C6522" s="663" t="s">
        <v>122</v>
      </c>
      <c r="D6522" s="665" t="s">
        <v>21807</v>
      </c>
      <c r="E6522" s="663" t="s">
        <v>12034</v>
      </c>
      <c r="F6522" s="401"/>
      <c r="G6522" s="401"/>
    </row>
    <row r="6523" spans="1:7" ht="15">
      <c r="A6523" s="664">
        <v>90767</v>
      </c>
      <c r="B6523" s="663" t="s">
        <v>3025</v>
      </c>
      <c r="C6523" s="663" t="s">
        <v>122</v>
      </c>
      <c r="D6523" s="665" t="s">
        <v>21808</v>
      </c>
      <c r="E6523" s="663" t="s">
        <v>12034</v>
      </c>
      <c r="F6523" s="401"/>
      <c r="G6523" s="401"/>
    </row>
    <row r="6524" spans="1:7" ht="15">
      <c r="A6524" s="664">
        <v>90768</v>
      </c>
      <c r="B6524" s="663" t="s">
        <v>3026</v>
      </c>
      <c r="C6524" s="663" t="s">
        <v>122</v>
      </c>
      <c r="D6524" s="665" t="s">
        <v>20466</v>
      </c>
      <c r="E6524" s="663" t="s">
        <v>12034</v>
      </c>
      <c r="F6524" s="401"/>
      <c r="G6524" s="401"/>
    </row>
    <row r="6525" spans="1:7" ht="15">
      <c r="A6525" s="664">
        <v>90769</v>
      </c>
      <c r="B6525" s="663" t="s">
        <v>3027</v>
      </c>
      <c r="C6525" s="663" t="s">
        <v>122</v>
      </c>
      <c r="D6525" s="665" t="s">
        <v>21809</v>
      </c>
      <c r="E6525" s="663" t="s">
        <v>12034</v>
      </c>
      <c r="F6525" s="401"/>
      <c r="G6525" s="401"/>
    </row>
    <row r="6526" spans="1:7" ht="15">
      <c r="A6526" s="664">
        <v>90770</v>
      </c>
      <c r="B6526" s="663" t="s">
        <v>3028</v>
      </c>
      <c r="C6526" s="663" t="s">
        <v>122</v>
      </c>
      <c r="D6526" s="665" t="s">
        <v>21810</v>
      </c>
      <c r="E6526" s="663" t="s">
        <v>12034</v>
      </c>
      <c r="F6526" s="401"/>
      <c r="G6526" s="401"/>
    </row>
    <row r="6527" spans="1:7" ht="15">
      <c r="A6527" s="664">
        <v>90771</v>
      </c>
      <c r="B6527" s="663" t="s">
        <v>3029</v>
      </c>
      <c r="C6527" s="663" t="s">
        <v>122</v>
      </c>
      <c r="D6527" s="665" t="s">
        <v>8237</v>
      </c>
      <c r="E6527" s="663" t="s">
        <v>12034</v>
      </c>
      <c r="F6527" s="401"/>
      <c r="G6527" s="401"/>
    </row>
    <row r="6528" spans="1:7" ht="15">
      <c r="A6528" s="664">
        <v>90772</v>
      </c>
      <c r="B6528" s="663" t="s">
        <v>3030</v>
      </c>
      <c r="C6528" s="663" t="s">
        <v>122</v>
      </c>
      <c r="D6528" s="665" t="s">
        <v>16639</v>
      </c>
      <c r="E6528" s="663" t="s">
        <v>12034</v>
      </c>
      <c r="F6528" s="401"/>
      <c r="G6528" s="401"/>
    </row>
    <row r="6529" spans="1:7" ht="15">
      <c r="A6529" s="664">
        <v>90773</v>
      </c>
      <c r="B6529" s="663" t="s">
        <v>210</v>
      </c>
      <c r="C6529" s="663" t="s">
        <v>122</v>
      </c>
      <c r="D6529" s="665" t="s">
        <v>8816</v>
      </c>
      <c r="E6529" s="663" t="s">
        <v>12034</v>
      </c>
      <c r="F6529" s="401"/>
      <c r="G6529" s="401"/>
    </row>
    <row r="6530" spans="1:7" ht="15">
      <c r="A6530" s="664">
        <v>90775</v>
      </c>
      <c r="B6530" s="663" t="s">
        <v>3031</v>
      </c>
      <c r="C6530" s="663" t="s">
        <v>122</v>
      </c>
      <c r="D6530" s="665" t="s">
        <v>14905</v>
      </c>
      <c r="E6530" s="663" t="s">
        <v>12034</v>
      </c>
      <c r="F6530" s="401"/>
      <c r="G6530" s="401"/>
    </row>
    <row r="6531" spans="1:7" ht="15">
      <c r="A6531" s="664">
        <v>90776</v>
      </c>
      <c r="B6531" s="663" t="s">
        <v>3032</v>
      </c>
      <c r="C6531" s="663" t="s">
        <v>122</v>
      </c>
      <c r="D6531" s="665" t="s">
        <v>13174</v>
      </c>
      <c r="E6531" s="663" t="s">
        <v>12034</v>
      </c>
      <c r="F6531" s="401"/>
      <c r="G6531" s="401"/>
    </row>
    <row r="6532" spans="1:7" ht="15">
      <c r="A6532" s="664">
        <v>90777</v>
      </c>
      <c r="B6532" s="663" t="s">
        <v>3033</v>
      </c>
      <c r="C6532" s="663" t="s">
        <v>122</v>
      </c>
      <c r="D6532" s="665" t="s">
        <v>21811</v>
      </c>
      <c r="E6532" s="663" t="s">
        <v>12034</v>
      </c>
      <c r="F6532" s="401"/>
      <c r="G6532" s="401"/>
    </row>
    <row r="6533" spans="1:7" ht="15">
      <c r="A6533" s="664">
        <v>90778</v>
      </c>
      <c r="B6533" s="663" t="s">
        <v>3034</v>
      </c>
      <c r="C6533" s="663" t="s">
        <v>122</v>
      </c>
      <c r="D6533" s="665" t="s">
        <v>21812</v>
      </c>
      <c r="E6533" s="663" t="s">
        <v>12034</v>
      </c>
      <c r="F6533" s="401"/>
      <c r="G6533" s="401"/>
    </row>
    <row r="6534" spans="1:7" ht="15">
      <c r="A6534" s="664">
        <v>90779</v>
      </c>
      <c r="B6534" s="663" t="s">
        <v>3035</v>
      </c>
      <c r="C6534" s="663" t="s">
        <v>122</v>
      </c>
      <c r="D6534" s="665" t="s">
        <v>21813</v>
      </c>
      <c r="E6534" s="663" t="s">
        <v>12034</v>
      </c>
      <c r="F6534" s="401"/>
      <c r="G6534" s="401"/>
    </row>
    <row r="6535" spans="1:7" ht="15">
      <c r="A6535" s="664">
        <v>90780</v>
      </c>
      <c r="B6535" s="663" t="s">
        <v>89</v>
      </c>
      <c r="C6535" s="663" t="s">
        <v>122</v>
      </c>
      <c r="D6535" s="665" t="s">
        <v>15132</v>
      </c>
      <c r="E6535" s="663" t="s">
        <v>12034</v>
      </c>
      <c r="F6535" s="401"/>
      <c r="G6535" s="401"/>
    </row>
    <row r="6536" spans="1:7" ht="15">
      <c r="A6536" s="664">
        <v>90781</v>
      </c>
      <c r="B6536" s="663" t="s">
        <v>3036</v>
      </c>
      <c r="C6536" s="663" t="s">
        <v>122</v>
      </c>
      <c r="D6536" s="665" t="s">
        <v>17332</v>
      </c>
      <c r="E6536" s="663" t="s">
        <v>12034</v>
      </c>
      <c r="F6536" s="401"/>
      <c r="G6536" s="401"/>
    </row>
    <row r="6537" spans="1:7" ht="15">
      <c r="A6537" s="664">
        <v>91677</v>
      </c>
      <c r="B6537" s="663" t="s">
        <v>3037</v>
      </c>
      <c r="C6537" s="663" t="s">
        <v>122</v>
      </c>
      <c r="D6537" s="665" t="s">
        <v>21814</v>
      </c>
      <c r="E6537" s="663" t="s">
        <v>12034</v>
      </c>
      <c r="F6537" s="401"/>
      <c r="G6537" s="401"/>
    </row>
    <row r="6538" spans="1:7" ht="15">
      <c r="A6538" s="664">
        <v>91678</v>
      </c>
      <c r="B6538" s="663" t="s">
        <v>3038</v>
      </c>
      <c r="C6538" s="663" t="s">
        <v>122</v>
      </c>
      <c r="D6538" s="665" t="s">
        <v>21815</v>
      </c>
      <c r="E6538" s="663" t="s">
        <v>12034</v>
      </c>
      <c r="F6538" s="401"/>
      <c r="G6538" s="401"/>
    </row>
    <row r="6539" spans="1:7" ht="15">
      <c r="A6539" s="664">
        <v>93558</v>
      </c>
      <c r="B6539" s="663" t="s">
        <v>3039</v>
      </c>
      <c r="C6539" s="663" t="s">
        <v>294</v>
      </c>
      <c r="D6539" s="665" t="s">
        <v>21816</v>
      </c>
      <c r="E6539" s="663" t="s">
        <v>12034</v>
      </c>
      <c r="F6539" s="401"/>
      <c r="G6539" s="401"/>
    </row>
    <row r="6540" spans="1:7" ht="15">
      <c r="A6540" s="664">
        <v>93559</v>
      </c>
      <c r="B6540" s="663" t="s">
        <v>3024</v>
      </c>
      <c r="C6540" s="663" t="s">
        <v>294</v>
      </c>
      <c r="D6540" s="665" t="s">
        <v>21817</v>
      </c>
      <c r="E6540" s="663" t="s">
        <v>12034</v>
      </c>
      <c r="F6540" s="401"/>
      <c r="G6540" s="401"/>
    </row>
    <row r="6541" spans="1:7" ht="15">
      <c r="A6541" s="664">
        <v>93560</v>
      </c>
      <c r="B6541" s="663" t="s">
        <v>210</v>
      </c>
      <c r="C6541" s="663" t="s">
        <v>294</v>
      </c>
      <c r="D6541" s="665" t="s">
        <v>21818</v>
      </c>
      <c r="E6541" s="663" t="s">
        <v>12034</v>
      </c>
      <c r="F6541" s="401"/>
      <c r="G6541" s="401"/>
    </row>
    <row r="6542" spans="1:7" ht="15">
      <c r="A6542" s="664">
        <v>93561</v>
      </c>
      <c r="B6542" s="663" t="s">
        <v>3031</v>
      </c>
      <c r="C6542" s="663" t="s">
        <v>294</v>
      </c>
      <c r="D6542" s="665" t="s">
        <v>21819</v>
      </c>
      <c r="E6542" s="663" t="s">
        <v>12034</v>
      </c>
      <c r="F6542" s="401"/>
      <c r="G6542" s="401"/>
    </row>
    <row r="6543" spans="1:7" ht="15">
      <c r="A6543" s="664">
        <v>93562</v>
      </c>
      <c r="B6543" s="663" t="s">
        <v>3029</v>
      </c>
      <c r="C6543" s="663" t="s">
        <v>294</v>
      </c>
      <c r="D6543" s="665" t="s">
        <v>21820</v>
      </c>
      <c r="E6543" s="663" t="s">
        <v>12034</v>
      </c>
      <c r="F6543" s="401"/>
      <c r="G6543" s="401"/>
    </row>
    <row r="6544" spans="1:7" ht="15">
      <c r="A6544" s="664">
        <v>93563</v>
      </c>
      <c r="B6544" s="663" t="s">
        <v>88</v>
      </c>
      <c r="C6544" s="663" t="s">
        <v>294</v>
      </c>
      <c r="D6544" s="665" t="s">
        <v>21821</v>
      </c>
      <c r="E6544" s="663" t="s">
        <v>12034</v>
      </c>
      <c r="F6544" s="401"/>
      <c r="G6544" s="401"/>
    </row>
    <row r="6545" spans="1:7" ht="15">
      <c r="A6545" s="664">
        <v>93564</v>
      </c>
      <c r="B6545" s="663" t="s">
        <v>3025</v>
      </c>
      <c r="C6545" s="663" t="s">
        <v>294</v>
      </c>
      <c r="D6545" s="665" t="s">
        <v>21822</v>
      </c>
      <c r="E6545" s="663" t="s">
        <v>12034</v>
      </c>
      <c r="F6545" s="401"/>
      <c r="G6545" s="401"/>
    </row>
    <row r="6546" spans="1:7" ht="15">
      <c r="A6546" s="664">
        <v>93565</v>
      </c>
      <c r="B6546" s="663" t="s">
        <v>3033</v>
      </c>
      <c r="C6546" s="663" t="s">
        <v>294</v>
      </c>
      <c r="D6546" s="665" t="s">
        <v>21823</v>
      </c>
      <c r="E6546" s="663" t="s">
        <v>12034</v>
      </c>
      <c r="F6546" s="401"/>
      <c r="G6546" s="401"/>
    </row>
    <row r="6547" spans="1:7" ht="15">
      <c r="A6547" s="664">
        <v>93566</v>
      </c>
      <c r="B6547" s="663" t="s">
        <v>3030</v>
      </c>
      <c r="C6547" s="663" t="s">
        <v>294</v>
      </c>
      <c r="D6547" s="665" t="s">
        <v>21824</v>
      </c>
      <c r="E6547" s="663" t="s">
        <v>12034</v>
      </c>
      <c r="F6547" s="401"/>
      <c r="G6547" s="401"/>
    </row>
    <row r="6548" spans="1:7" ht="15">
      <c r="A6548" s="664">
        <v>93567</v>
      </c>
      <c r="B6548" s="663" t="s">
        <v>3034</v>
      </c>
      <c r="C6548" s="663" t="s">
        <v>294</v>
      </c>
      <c r="D6548" s="665" t="s">
        <v>21825</v>
      </c>
      <c r="E6548" s="663" t="s">
        <v>12034</v>
      </c>
      <c r="F6548" s="401"/>
      <c r="G6548" s="401"/>
    </row>
    <row r="6549" spans="1:7" ht="15">
      <c r="A6549" s="664">
        <v>93568</v>
      </c>
      <c r="B6549" s="663" t="s">
        <v>3035</v>
      </c>
      <c r="C6549" s="663" t="s">
        <v>294</v>
      </c>
      <c r="D6549" s="665" t="s">
        <v>21826</v>
      </c>
      <c r="E6549" s="663" t="s">
        <v>12034</v>
      </c>
      <c r="F6549" s="401"/>
      <c r="G6549" s="401"/>
    </row>
    <row r="6550" spans="1:7" ht="15">
      <c r="A6550" s="664">
        <v>93569</v>
      </c>
      <c r="B6550" s="663" t="s">
        <v>3040</v>
      </c>
      <c r="C6550" s="663" t="s">
        <v>294</v>
      </c>
      <c r="D6550" s="665" t="s">
        <v>21827</v>
      </c>
      <c r="E6550" s="663" t="s">
        <v>12034</v>
      </c>
      <c r="F6550" s="401"/>
      <c r="G6550" s="401"/>
    </row>
    <row r="6551" spans="1:7" ht="15">
      <c r="A6551" s="664">
        <v>93570</v>
      </c>
      <c r="B6551" s="663" t="s">
        <v>3041</v>
      </c>
      <c r="C6551" s="663" t="s">
        <v>294</v>
      </c>
      <c r="D6551" s="665" t="s">
        <v>21828</v>
      </c>
      <c r="E6551" s="663" t="s">
        <v>12034</v>
      </c>
      <c r="F6551" s="401"/>
      <c r="G6551" s="401"/>
    </row>
    <row r="6552" spans="1:7" ht="15">
      <c r="A6552" s="664">
        <v>93571</v>
      </c>
      <c r="B6552" s="663" t="s">
        <v>3042</v>
      </c>
      <c r="C6552" s="663" t="s">
        <v>294</v>
      </c>
      <c r="D6552" s="665" t="s">
        <v>21829</v>
      </c>
      <c r="E6552" s="663" t="s">
        <v>12034</v>
      </c>
      <c r="F6552" s="401"/>
      <c r="G6552" s="401"/>
    </row>
    <row r="6553" spans="1:7" ht="15">
      <c r="A6553" s="664">
        <v>93572</v>
      </c>
      <c r="B6553" s="663" t="s">
        <v>206</v>
      </c>
      <c r="C6553" s="663" t="s">
        <v>294</v>
      </c>
      <c r="D6553" s="665" t="s">
        <v>21830</v>
      </c>
      <c r="E6553" s="663" t="s">
        <v>12034</v>
      </c>
      <c r="F6553" s="401"/>
      <c r="G6553" s="401"/>
    </row>
    <row r="6554" spans="1:7" ht="15">
      <c r="A6554" s="664">
        <v>94295</v>
      </c>
      <c r="B6554" s="663" t="s">
        <v>89</v>
      </c>
      <c r="C6554" s="663" t="s">
        <v>294</v>
      </c>
      <c r="D6554" s="665" t="s">
        <v>21831</v>
      </c>
      <c r="E6554" s="663" t="s">
        <v>12034</v>
      </c>
      <c r="F6554" s="401"/>
      <c r="G6554" s="401"/>
    </row>
    <row r="6555" spans="1:7" ht="15">
      <c r="A6555" s="664">
        <v>94296</v>
      </c>
      <c r="B6555" s="663" t="s">
        <v>3036</v>
      </c>
      <c r="C6555" s="663" t="s">
        <v>294</v>
      </c>
      <c r="D6555" s="665" t="s">
        <v>21832</v>
      </c>
      <c r="E6555" s="663" t="s">
        <v>12034</v>
      </c>
      <c r="F6555" s="401"/>
      <c r="G6555" s="401"/>
    </row>
    <row r="6556" spans="1:7" ht="15">
      <c r="A6556" s="664">
        <v>95308</v>
      </c>
      <c r="B6556" s="663" t="s">
        <v>3043</v>
      </c>
      <c r="C6556" s="663" t="s">
        <v>122</v>
      </c>
      <c r="D6556" s="665" t="s">
        <v>5804</v>
      </c>
      <c r="E6556" s="663" t="s">
        <v>12034</v>
      </c>
      <c r="F6556" s="401"/>
      <c r="G6556" s="401"/>
    </row>
    <row r="6557" spans="1:7" ht="15">
      <c r="A6557" s="664">
        <v>95309</v>
      </c>
      <c r="B6557" s="663" t="s">
        <v>3044</v>
      </c>
      <c r="C6557" s="663" t="s">
        <v>122</v>
      </c>
      <c r="D6557" s="665" t="s">
        <v>8929</v>
      </c>
      <c r="E6557" s="663" t="s">
        <v>12034</v>
      </c>
      <c r="F6557" s="401"/>
      <c r="G6557" s="401"/>
    </row>
    <row r="6558" spans="1:7" ht="15">
      <c r="A6558" s="664">
        <v>95310</v>
      </c>
      <c r="B6558" s="663" t="s">
        <v>3045</v>
      </c>
      <c r="C6558" s="663" t="s">
        <v>122</v>
      </c>
      <c r="D6558" s="665" t="s">
        <v>14038</v>
      </c>
      <c r="E6558" s="663" t="s">
        <v>12034</v>
      </c>
      <c r="F6558" s="401"/>
      <c r="G6558" s="401"/>
    </row>
    <row r="6559" spans="1:7" ht="15">
      <c r="A6559" s="664">
        <v>95311</v>
      </c>
      <c r="B6559" s="663" t="s">
        <v>3046</v>
      </c>
      <c r="C6559" s="663" t="s">
        <v>122</v>
      </c>
      <c r="D6559" s="665" t="s">
        <v>5804</v>
      </c>
      <c r="E6559" s="663" t="s">
        <v>12034</v>
      </c>
      <c r="F6559" s="401"/>
      <c r="G6559" s="401"/>
    </row>
    <row r="6560" spans="1:7" ht="15">
      <c r="A6560" s="664">
        <v>95312</v>
      </c>
      <c r="B6560" s="663" t="s">
        <v>3047</v>
      </c>
      <c r="C6560" s="663" t="s">
        <v>122</v>
      </c>
      <c r="D6560" s="665" t="s">
        <v>14134</v>
      </c>
      <c r="E6560" s="663" t="s">
        <v>12034</v>
      </c>
      <c r="F6560" s="401"/>
      <c r="G6560" s="401"/>
    </row>
    <row r="6561" spans="1:7" ht="15">
      <c r="A6561" s="664">
        <v>95313</v>
      </c>
      <c r="B6561" s="663" t="s">
        <v>3048</v>
      </c>
      <c r="C6561" s="663" t="s">
        <v>122</v>
      </c>
      <c r="D6561" s="665" t="s">
        <v>6920</v>
      </c>
      <c r="E6561" s="663" t="s">
        <v>12034</v>
      </c>
      <c r="F6561" s="401"/>
      <c r="G6561" s="401"/>
    </row>
    <row r="6562" spans="1:7" ht="15">
      <c r="A6562" s="664">
        <v>95314</v>
      </c>
      <c r="B6562" s="663" t="s">
        <v>3049</v>
      </c>
      <c r="C6562" s="663" t="s">
        <v>122</v>
      </c>
      <c r="D6562" s="665" t="s">
        <v>8929</v>
      </c>
      <c r="E6562" s="663" t="s">
        <v>12034</v>
      </c>
      <c r="F6562" s="401"/>
      <c r="G6562" s="401"/>
    </row>
    <row r="6563" spans="1:7" ht="15">
      <c r="A6563" s="664">
        <v>95315</v>
      </c>
      <c r="B6563" s="663" t="s">
        <v>3050</v>
      </c>
      <c r="C6563" s="663" t="s">
        <v>122</v>
      </c>
      <c r="D6563" s="665" t="s">
        <v>14199</v>
      </c>
      <c r="E6563" s="663" t="s">
        <v>12034</v>
      </c>
      <c r="F6563" s="401"/>
      <c r="G6563" s="401"/>
    </row>
    <row r="6564" spans="1:7" ht="15">
      <c r="A6564" s="664">
        <v>95316</v>
      </c>
      <c r="B6564" s="663" t="s">
        <v>3051</v>
      </c>
      <c r="C6564" s="663" t="s">
        <v>122</v>
      </c>
      <c r="D6564" s="665" t="s">
        <v>3986</v>
      </c>
      <c r="E6564" s="663" t="s">
        <v>12034</v>
      </c>
      <c r="F6564" s="401"/>
      <c r="G6564" s="401"/>
    </row>
    <row r="6565" spans="1:7" ht="15">
      <c r="A6565" s="664">
        <v>95317</v>
      </c>
      <c r="B6565" s="663" t="s">
        <v>3052</v>
      </c>
      <c r="C6565" s="663" t="s">
        <v>122</v>
      </c>
      <c r="D6565" s="665" t="s">
        <v>3680</v>
      </c>
      <c r="E6565" s="663" t="s">
        <v>12034</v>
      </c>
      <c r="F6565" s="401"/>
      <c r="G6565" s="401"/>
    </row>
    <row r="6566" spans="1:7" ht="15">
      <c r="A6566" s="664">
        <v>95318</v>
      </c>
      <c r="B6566" s="663" t="s">
        <v>3053</v>
      </c>
      <c r="C6566" s="663" t="s">
        <v>122</v>
      </c>
      <c r="D6566" s="665" t="s">
        <v>7183</v>
      </c>
      <c r="E6566" s="663" t="s">
        <v>12034</v>
      </c>
      <c r="F6566" s="401"/>
      <c r="G6566" s="401"/>
    </row>
    <row r="6567" spans="1:7" ht="15">
      <c r="A6567" s="664">
        <v>95319</v>
      </c>
      <c r="B6567" s="663" t="s">
        <v>3054</v>
      </c>
      <c r="C6567" s="663" t="s">
        <v>122</v>
      </c>
      <c r="D6567" s="665" t="s">
        <v>4229</v>
      </c>
      <c r="E6567" s="663" t="s">
        <v>12034</v>
      </c>
      <c r="F6567" s="401"/>
      <c r="G6567" s="401"/>
    </row>
    <row r="6568" spans="1:7" ht="15">
      <c r="A6568" s="664">
        <v>95320</v>
      </c>
      <c r="B6568" s="663" t="s">
        <v>3055</v>
      </c>
      <c r="C6568" s="663" t="s">
        <v>122</v>
      </c>
      <c r="D6568" s="665" t="s">
        <v>5804</v>
      </c>
      <c r="E6568" s="663" t="s">
        <v>12034</v>
      </c>
      <c r="F6568" s="401"/>
      <c r="G6568" s="401"/>
    </row>
    <row r="6569" spans="1:7" ht="15">
      <c r="A6569" s="664">
        <v>95321</v>
      </c>
      <c r="B6569" s="663" t="s">
        <v>3056</v>
      </c>
      <c r="C6569" s="663" t="s">
        <v>122</v>
      </c>
      <c r="D6569" s="665" t="s">
        <v>5804</v>
      </c>
      <c r="E6569" s="663" t="s">
        <v>12034</v>
      </c>
      <c r="F6569" s="401"/>
      <c r="G6569" s="401"/>
    </row>
    <row r="6570" spans="1:7" ht="15">
      <c r="A6570" s="664">
        <v>95322</v>
      </c>
      <c r="B6570" s="663" t="s">
        <v>3057</v>
      </c>
      <c r="C6570" s="663" t="s">
        <v>122</v>
      </c>
      <c r="D6570" s="665" t="s">
        <v>9000</v>
      </c>
      <c r="E6570" s="663" t="s">
        <v>12034</v>
      </c>
      <c r="F6570" s="401"/>
      <c r="G6570" s="401"/>
    </row>
    <row r="6571" spans="1:7" ht="15">
      <c r="A6571" s="664">
        <v>95323</v>
      </c>
      <c r="B6571" s="663" t="s">
        <v>3058</v>
      </c>
      <c r="C6571" s="663" t="s">
        <v>122</v>
      </c>
      <c r="D6571" s="665" t="s">
        <v>13088</v>
      </c>
      <c r="E6571" s="663" t="s">
        <v>12034</v>
      </c>
      <c r="F6571" s="401"/>
      <c r="G6571" s="401"/>
    </row>
    <row r="6572" spans="1:7" ht="15">
      <c r="A6572" s="664">
        <v>95324</v>
      </c>
      <c r="B6572" s="663" t="s">
        <v>3059</v>
      </c>
      <c r="C6572" s="663" t="s">
        <v>122</v>
      </c>
      <c r="D6572" s="665" t="s">
        <v>4231</v>
      </c>
      <c r="E6572" s="663" t="s">
        <v>12034</v>
      </c>
      <c r="F6572" s="401"/>
      <c r="G6572" s="401"/>
    </row>
    <row r="6573" spans="1:7" ht="15">
      <c r="A6573" s="664">
        <v>95325</v>
      </c>
      <c r="B6573" s="663" t="s">
        <v>3060</v>
      </c>
      <c r="C6573" s="663" t="s">
        <v>122</v>
      </c>
      <c r="D6573" s="665" t="s">
        <v>3680</v>
      </c>
      <c r="E6573" s="663" t="s">
        <v>12034</v>
      </c>
      <c r="F6573" s="401"/>
      <c r="G6573" s="401"/>
    </row>
    <row r="6574" spans="1:7" ht="15">
      <c r="A6574" s="664">
        <v>95326</v>
      </c>
      <c r="B6574" s="663" t="s">
        <v>3061</v>
      </c>
      <c r="C6574" s="663" t="s">
        <v>122</v>
      </c>
      <c r="D6574" s="665" t="s">
        <v>14038</v>
      </c>
      <c r="E6574" s="663" t="s">
        <v>12034</v>
      </c>
      <c r="F6574" s="401"/>
      <c r="G6574" s="401"/>
    </row>
    <row r="6575" spans="1:7" ht="15">
      <c r="A6575" s="664">
        <v>95328</v>
      </c>
      <c r="B6575" s="663" t="s">
        <v>3062</v>
      </c>
      <c r="C6575" s="663" t="s">
        <v>122</v>
      </c>
      <c r="D6575" s="665" t="s">
        <v>14199</v>
      </c>
      <c r="E6575" s="663" t="s">
        <v>12034</v>
      </c>
      <c r="F6575" s="401"/>
      <c r="G6575" s="401"/>
    </row>
    <row r="6576" spans="1:7" ht="15">
      <c r="A6576" s="664">
        <v>95329</v>
      </c>
      <c r="B6576" s="663" t="s">
        <v>3063</v>
      </c>
      <c r="C6576" s="663" t="s">
        <v>122</v>
      </c>
      <c r="D6576" s="665" t="s">
        <v>4231</v>
      </c>
      <c r="E6576" s="663" t="s">
        <v>12034</v>
      </c>
      <c r="F6576" s="401"/>
      <c r="G6576" s="401"/>
    </row>
    <row r="6577" spans="1:7" ht="15">
      <c r="A6577" s="664">
        <v>95330</v>
      </c>
      <c r="B6577" s="663" t="s">
        <v>3064</v>
      </c>
      <c r="C6577" s="663" t="s">
        <v>122</v>
      </c>
      <c r="D6577" s="665" t="s">
        <v>8929</v>
      </c>
      <c r="E6577" s="663" t="s">
        <v>12034</v>
      </c>
      <c r="F6577" s="401"/>
      <c r="G6577" s="401"/>
    </row>
    <row r="6578" spans="1:7" ht="15">
      <c r="A6578" s="664">
        <v>95331</v>
      </c>
      <c r="B6578" s="663" t="s">
        <v>3065</v>
      </c>
      <c r="C6578" s="663" t="s">
        <v>122</v>
      </c>
      <c r="D6578" s="665" t="s">
        <v>6922</v>
      </c>
      <c r="E6578" s="663" t="s">
        <v>12034</v>
      </c>
      <c r="F6578" s="401"/>
      <c r="G6578" s="401"/>
    </row>
    <row r="6579" spans="1:7" ht="15">
      <c r="A6579" s="664">
        <v>95332</v>
      </c>
      <c r="B6579" s="663" t="s">
        <v>3066</v>
      </c>
      <c r="C6579" s="663" t="s">
        <v>122</v>
      </c>
      <c r="D6579" s="665" t="s">
        <v>4136</v>
      </c>
      <c r="E6579" s="663" t="s">
        <v>12034</v>
      </c>
      <c r="F6579" s="401"/>
      <c r="G6579" s="401"/>
    </row>
    <row r="6580" spans="1:7" ht="15">
      <c r="A6580" s="664">
        <v>95333</v>
      </c>
      <c r="B6580" s="663" t="s">
        <v>3067</v>
      </c>
      <c r="C6580" s="663" t="s">
        <v>122</v>
      </c>
      <c r="D6580" s="665" t="s">
        <v>4136</v>
      </c>
      <c r="E6580" s="663" t="s">
        <v>12034</v>
      </c>
      <c r="F6580" s="401"/>
      <c r="G6580" s="401"/>
    </row>
    <row r="6581" spans="1:7" ht="15">
      <c r="A6581" s="664">
        <v>95334</v>
      </c>
      <c r="B6581" s="663" t="s">
        <v>3068</v>
      </c>
      <c r="C6581" s="663" t="s">
        <v>122</v>
      </c>
      <c r="D6581" s="665" t="s">
        <v>8975</v>
      </c>
      <c r="E6581" s="663" t="s">
        <v>12034</v>
      </c>
      <c r="F6581" s="401"/>
      <c r="G6581" s="401"/>
    </row>
    <row r="6582" spans="1:7" ht="15">
      <c r="A6582" s="664">
        <v>95335</v>
      </c>
      <c r="B6582" s="663" t="s">
        <v>3069</v>
      </c>
      <c r="C6582" s="663" t="s">
        <v>122</v>
      </c>
      <c r="D6582" s="665" t="s">
        <v>13968</v>
      </c>
      <c r="E6582" s="663" t="s">
        <v>12034</v>
      </c>
      <c r="F6582" s="401"/>
      <c r="G6582" s="401"/>
    </row>
    <row r="6583" spans="1:7" ht="15">
      <c r="A6583" s="664">
        <v>95337</v>
      </c>
      <c r="B6583" s="663" t="s">
        <v>3070</v>
      </c>
      <c r="C6583" s="663" t="s">
        <v>122</v>
      </c>
      <c r="D6583" s="665" t="s">
        <v>8929</v>
      </c>
      <c r="E6583" s="663" t="s">
        <v>12034</v>
      </c>
      <c r="F6583" s="401"/>
      <c r="G6583" s="401"/>
    </row>
    <row r="6584" spans="1:7" ht="15">
      <c r="A6584" s="664">
        <v>95338</v>
      </c>
      <c r="B6584" s="663" t="s">
        <v>3071</v>
      </c>
      <c r="C6584" s="663" t="s">
        <v>122</v>
      </c>
      <c r="D6584" s="665" t="s">
        <v>13093</v>
      </c>
      <c r="E6584" s="663" t="s">
        <v>12034</v>
      </c>
      <c r="F6584" s="401"/>
      <c r="G6584" s="401"/>
    </row>
    <row r="6585" spans="1:7" ht="15">
      <c r="A6585" s="664">
        <v>95339</v>
      </c>
      <c r="B6585" s="663" t="s">
        <v>3072</v>
      </c>
      <c r="C6585" s="663" t="s">
        <v>122</v>
      </c>
      <c r="D6585" s="665" t="s">
        <v>13088</v>
      </c>
      <c r="E6585" s="663" t="s">
        <v>12034</v>
      </c>
      <c r="F6585" s="401"/>
      <c r="G6585" s="401"/>
    </row>
    <row r="6586" spans="1:7" ht="15">
      <c r="A6586" s="664">
        <v>95340</v>
      </c>
      <c r="B6586" s="663" t="s">
        <v>3073</v>
      </c>
      <c r="C6586" s="663" t="s">
        <v>122</v>
      </c>
      <c r="D6586" s="665" t="s">
        <v>4231</v>
      </c>
      <c r="E6586" s="663" t="s">
        <v>12034</v>
      </c>
      <c r="F6586" s="401"/>
      <c r="G6586" s="401"/>
    </row>
    <row r="6587" spans="1:7" ht="15">
      <c r="A6587" s="664">
        <v>95341</v>
      </c>
      <c r="B6587" s="663" t="s">
        <v>3074</v>
      </c>
      <c r="C6587" s="663" t="s">
        <v>122</v>
      </c>
      <c r="D6587" s="665" t="s">
        <v>8929</v>
      </c>
      <c r="E6587" s="663" t="s">
        <v>12034</v>
      </c>
      <c r="F6587" s="401"/>
      <c r="G6587" s="401"/>
    </row>
    <row r="6588" spans="1:7" ht="15">
      <c r="A6588" s="664">
        <v>95342</v>
      </c>
      <c r="B6588" s="663" t="s">
        <v>3075</v>
      </c>
      <c r="C6588" s="663" t="s">
        <v>122</v>
      </c>
      <c r="D6588" s="665" t="s">
        <v>14134</v>
      </c>
      <c r="E6588" s="663" t="s">
        <v>12034</v>
      </c>
      <c r="F6588" s="401"/>
      <c r="G6588" s="401"/>
    </row>
    <row r="6589" spans="1:7" ht="15">
      <c r="A6589" s="664">
        <v>95343</v>
      </c>
      <c r="B6589" s="663" t="s">
        <v>3076</v>
      </c>
      <c r="C6589" s="663" t="s">
        <v>122</v>
      </c>
      <c r="D6589" s="665" t="s">
        <v>8929</v>
      </c>
      <c r="E6589" s="663" t="s">
        <v>12034</v>
      </c>
      <c r="F6589" s="401"/>
      <c r="G6589" s="401"/>
    </row>
    <row r="6590" spans="1:7" ht="15">
      <c r="A6590" s="664">
        <v>95344</v>
      </c>
      <c r="B6590" s="663" t="s">
        <v>3077</v>
      </c>
      <c r="C6590" s="663" t="s">
        <v>122</v>
      </c>
      <c r="D6590" s="665" t="s">
        <v>5804</v>
      </c>
      <c r="E6590" s="663" t="s">
        <v>12034</v>
      </c>
      <c r="F6590" s="401"/>
      <c r="G6590" s="401"/>
    </row>
    <row r="6591" spans="1:7" ht="15">
      <c r="A6591" s="664">
        <v>95345</v>
      </c>
      <c r="B6591" s="663" t="s">
        <v>3078</v>
      </c>
      <c r="C6591" s="663" t="s">
        <v>122</v>
      </c>
      <c r="D6591" s="665" t="s">
        <v>3732</v>
      </c>
      <c r="E6591" s="663" t="s">
        <v>12034</v>
      </c>
      <c r="F6591" s="401"/>
      <c r="G6591" s="401"/>
    </row>
    <row r="6592" spans="1:7" ht="15">
      <c r="A6592" s="664">
        <v>95346</v>
      </c>
      <c r="B6592" s="663" t="s">
        <v>3079</v>
      </c>
      <c r="C6592" s="663" t="s">
        <v>122</v>
      </c>
      <c r="D6592" s="665" t="s">
        <v>9000</v>
      </c>
      <c r="E6592" s="663" t="s">
        <v>12034</v>
      </c>
      <c r="F6592" s="401"/>
      <c r="G6592" s="401"/>
    </row>
    <row r="6593" spans="1:7" ht="15">
      <c r="A6593" s="664">
        <v>95347</v>
      </c>
      <c r="B6593" s="663" t="s">
        <v>3080</v>
      </c>
      <c r="C6593" s="663" t="s">
        <v>122</v>
      </c>
      <c r="D6593" s="665" t="s">
        <v>4226</v>
      </c>
      <c r="E6593" s="663" t="s">
        <v>12034</v>
      </c>
      <c r="F6593" s="401"/>
      <c r="G6593" s="401"/>
    </row>
    <row r="6594" spans="1:7" ht="15">
      <c r="A6594" s="664">
        <v>95348</v>
      </c>
      <c r="B6594" s="663" t="s">
        <v>3081</v>
      </c>
      <c r="C6594" s="663" t="s">
        <v>122</v>
      </c>
      <c r="D6594" s="665" t="s">
        <v>3678</v>
      </c>
      <c r="E6594" s="663" t="s">
        <v>12034</v>
      </c>
      <c r="F6594" s="401"/>
      <c r="G6594" s="401"/>
    </row>
    <row r="6595" spans="1:7" ht="15">
      <c r="A6595" s="664">
        <v>95349</v>
      </c>
      <c r="B6595" s="663" t="s">
        <v>3082</v>
      </c>
      <c r="C6595" s="663" t="s">
        <v>122</v>
      </c>
      <c r="D6595" s="665" t="s">
        <v>9000</v>
      </c>
      <c r="E6595" s="663" t="s">
        <v>12034</v>
      </c>
      <c r="F6595" s="401"/>
      <c r="G6595" s="401"/>
    </row>
    <row r="6596" spans="1:7" ht="15">
      <c r="A6596" s="664">
        <v>95350</v>
      </c>
      <c r="B6596" s="663" t="s">
        <v>3083</v>
      </c>
      <c r="C6596" s="663" t="s">
        <v>122</v>
      </c>
      <c r="D6596" s="665" t="s">
        <v>9000</v>
      </c>
      <c r="E6596" s="663" t="s">
        <v>12034</v>
      </c>
      <c r="F6596" s="401"/>
      <c r="G6596" s="401"/>
    </row>
    <row r="6597" spans="1:7" ht="15">
      <c r="A6597" s="664">
        <v>95351</v>
      </c>
      <c r="B6597" s="663" t="s">
        <v>3084</v>
      </c>
      <c r="C6597" s="663" t="s">
        <v>122</v>
      </c>
      <c r="D6597" s="665" t="s">
        <v>3680</v>
      </c>
      <c r="E6597" s="663" t="s">
        <v>12034</v>
      </c>
      <c r="F6597" s="401"/>
      <c r="G6597" s="401"/>
    </row>
    <row r="6598" spans="1:7" ht="15">
      <c r="A6598" s="664">
        <v>95352</v>
      </c>
      <c r="B6598" s="663" t="s">
        <v>3085</v>
      </c>
      <c r="C6598" s="663" t="s">
        <v>122</v>
      </c>
      <c r="D6598" s="665" t="s">
        <v>4226</v>
      </c>
      <c r="E6598" s="663" t="s">
        <v>12034</v>
      </c>
      <c r="F6598" s="401"/>
      <c r="G6598" s="401"/>
    </row>
    <row r="6599" spans="1:7" ht="15">
      <c r="A6599" s="664">
        <v>95354</v>
      </c>
      <c r="B6599" s="663" t="s">
        <v>3086</v>
      </c>
      <c r="C6599" s="663" t="s">
        <v>122</v>
      </c>
      <c r="D6599" s="665" t="s">
        <v>14038</v>
      </c>
      <c r="E6599" s="663" t="s">
        <v>12034</v>
      </c>
      <c r="F6599" s="401"/>
      <c r="G6599" s="401"/>
    </row>
    <row r="6600" spans="1:7" ht="15">
      <c r="A6600" s="664">
        <v>95355</v>
      </c>
      <c r="B6600" s="663" t="s">
        <v>3087</v>
      </c>
      <c r="C6600" s="663" t="s">
        <v>122</v>
      </c>
      <c r="D6600" s="665" t="s">
        <v>14038</v>
      </c>
      <c r="E6600" s="663" t="s">
        <v>12034</v>
      </c>
      <c r="F6600" s="401"/>
      <c r="G6600" s="401"/>
    </row>
    <row r="6601" spans="1:7" ht="15">
      <c r="A6601" s="664">
        <v>95356</v>
      </c>
      <c r="B6601" s="663" t="s">
        <v>3088</v>
      </c>
      <c r="C6601" s="663" t="s">
        <v>122</v>
      </c>
      <c r="D6601" s="665" t="s">
        <v>4229</v>
      </c>
      <c r="E6601" s="663" t="s">
        <v>12034</v>
      </c>
      <c r="F6601" s="401"/>
      <c r="G6601" s="401"/>
    </row>
    <row r="6602" spans="1:7" ht="15">
      <c r="A6602" s="664">
        <v>95357</v>
      </c>
      <c r="B6602" s="663" t="s">
        <v>3089</v>
      </c>
      <c r="C6602" s="663" t="s">
        <v>122</v>
      </c>
      <c r="D6602" s="665" t="s">
        <v>8929</v>
      </c>
      <c r="E6602" s="663" t="s">
        <v>12034</v>
      </c>
      <c r="F6602" s="401"/>
      <c r="G6602" s="401"/>
    </row>
    <row r="6603" spans="1:7" ht="15">
      <c r="A6603" s="664">
        <v>95358</v>
      </c>
      <c r="B6603" s="663" t="s">
        <v>3090</v>
      </c>
      <c r="C6603" s="663" t="s">
        <v>122</v>
      </c>
      <c r="D6603" s="665" t="s">
        <v>3680</v>
      </c>
      <c r="E6603" s="663" t="s">
        <v>12034</v>
      </c>
      <c r="F6603" s="401"/>
      <c r="G6603" s="401"/>
    </row>
    <row r="6604" spans="1:7" ht="15">
      <c r="A6604" s="664">
        <v>95359</v>
      </c>
      <c r="B6604" s="663" t="s">
        <v>3091</v>
      </c>
      <c r="C6604" s="663" t="s">
        <v>122</v>
      </c>
      <c r="D6604" s="665" t="s">
        <v>3680</v>
      </c>
      <c r="E6604" s="663" t="s">
        <v>12034</v>
      </c>
      <c r="F6604" s="401"/>
      <c r="G6604" s="401"/>
    </row>
    <row r="6605" spans="1:7" ht="15">
      <c r="A6605" s="664">
        <v>95360</v>
      </c>
      <c r="B6605" s="663" t="s">
        <v>3092</v>
      </c>
      <c r="C6605" s="663" t="s">
        <v>122</v>
      </c>
      <c r="D6605" s="665" t="s">
        <v>5804</v>
      </c>
      <c r="E6605" s="663" t="s">
        <v>12034</v>
      </c>
      <c r="F6605" s="401"/>
      <c r="G6605" s="401"/>
    </row>
    <row r="6606" spans="1:7" ht="15">
      <c r="A6606" s="664">
        <v>95361</v>
      </c>
      <c r="B6606" s="663" t="s">
        <v>3093</v>
      </c>
      <c r="C6606" s="663" t="s">
        <v>122</v>
      </c>
      <c r="D6606" s="665" t="s">
        <v>6922</v>
      </c>
      <c r="E6606" s="663" t="s">
        <v>12034</v>
      </c>
      <c r="F6606" s="401"/>
      <c r="G6606" s="401"/>
    </row>
    <row r="6607" spans="1:7" ht="15">
      <c r="A6607" s="664">
        <v>95362</v>
      </c>
      <c r="B6607" s="663" t="s">
        <v>3094</v>
      </c>
      <c r="C6607" s="663" t="s">
        <v>122</v>
      </c>
      <c r="D6607" s="665" t="s">
        <v>4229</v>
      </c>
      <c r="E6607" s="663" t="s">
        <v>12034</v>
      </c>
      <c r="F6607" s="401"/>
      <c r="G6607" s="401"/>
    </row>
    <row r="6608" spans="1:7" ht="15">
      <c r="A6608" s="664">
        <v>95363</v>
      </c>
      <c r="B6608" s="663" t="s">
        <v>3095</v>
      </c>
      <c r="C6608" s="663" t="s">
        <v>122</v>
      </c>
      <c r="D6608" s="665" t="s">
        <v>14134</v>
      </c>
      <c r="E6608" s="663" t="s">
        <v>12034</v>
      </c>
      <c r="F6608" s="401"/>
      <c r="G6608" s="401"/>
    </row>
    <row r="6609" spans="1:7" ht="15">
      <c r="A6609" s="664">
        <v>95364</v>
      </c>
      <c r="B6609" s="663" t="s">
        <v>3096</v>
      </c>
      <c r="C6609" s="663" t="s">
        <v>122</v>
      </c>
      <c r="D6609" s="665" t="s">
        <v>6922</v>
      </c>
      <c r="E6609" s="663" t="s">
        <v>12034</v>
      </c>
      <c r="F6609" s="401"/>
      <c r="G6609" s="401"/>
    </row>
    <row r="6610" spans="1:7" ht="15">
      <c r="A6610" s="664">
        <v>95365</v>
      </c>
      <c r="B6610" s="663" t="s">
        <v>3097</v>
      </c>
      <c r="C6610" s="663" t="s">
        <v>122</v>
      </c>
      <c r="D6610" s="665" t="s">
        <v>4229</v>
      </c>
      <c r="E6610" s="663" t="s">
        <v>12034</v>
      </c>
      <c r="F6610" s="401"/>
      <c r="G6610" s="401"/>
    </row>
    <row r="6611" spans="1:7" ht="15">
      <c r="A6611" s="664">
        <v>95366</v>
      </c>
      <c r="B6611" s="663" t="s">
        <v>3098</v>
      </c>
      <c r="C6611" s="663" t="s">
        <v>122</v>
      </c>
      <c r="D6611" s="665" t="s">
        <v>14038</v>
      </c>
      <c r="E6611" s="663" t="s">
        <v>12034</v>
      </c>
      <c r="F6611" s="401"/>
      <c r="G6611" s="401"/>
    </row>
    <row r="6612" spans="1:7" ht="15">
      <c r="A6612" s="664">
        <v>95367</v>
      </c>
      <c r="B6612" s="663" t="s">
        <v>3099</v>
      </c>
      <c r="C6612" s="663" t="s">
        <v>122</v>
      </c>
      <c r="D6612" s="665" t="s">
        <v>6922</v>
      </c>
      <c r="E6612" s="663" t="s">
        <v>12034</v>
      </c>
      <c r="F6612" s="401"/>
      <c r="G6612" s="401"/>
    </row>
    <row r="6613" spans="1:7" ht="15">
      <c r="A6613" s="664">
        <v>95368</v>
      </c>
      <c r="B6613" s="663" t="s">
        <v>3100</v>
      </c>
      <c r="C6613" s="663" t="s">
        <v>122</v>
      </c>
      <c r="D6613" s="665" t="s">
        <v>6920</v>
      </c>
      <c r="E6613" s="663" t="s">
        <v>12034</v>
      </c>
      <c r="F6613" s="401"/>
      <c r="G6613" s="401"/>
    </row>
    <row r="6614" spans="1:7" ht="15">
      <c r="A6614" s="664">
        <v>95369</v>
      </c>
      <c r="B6614" s="663" t="s">
        <v>3101</v>
      </c>
      <c r="C6614" s="663" t="s">
        <v>122</v>
      </c>
      <c r="D6614" s="665" t="s">
        <v>6922</v>
      </c>
      <c r="E6614" s="663" t="s">
        <v>12034</v>
      </c>
      <c r="F6614" s="401"/>
      <c r="G6614" s="401"/>
    </row>
    <row r="6615" spans="1:7" ht="15">
      <c r="A6615" s="664">
        <v>95370</v>
      </c>
      <c r="B6615" s="663" t="s">
        <v>3102</v>
      </c>
      <c r="C6615" s="663" t="s">
        <v>122</v>
      </c>
      <c r="D6615" s="665" t="s">
        <v>8876</v>
      </c>
      <c r="E6615" s="663" t="s">
        <v>12034</v>
      </c>
      <c r="F6615" s="401"/>
      <c r="G6615" s="401"/>
    </row>
    <row r="6616" spans="1:7" ht="15">
      <c r="A6616" s="664">
        <v>95371</v>
      </c>
      <c r="B6616" s="663" t="s">
        <v>3103</v>
      </c>
      <c r="C6616" s="663" t="s">
        <v>122</v>
      </c>
      <c r="D6616" s="665" t="s">
        <v>13093</v>
      </c>
      <c r="E6616" s="663" t="s">
        <v>12034</v>
      </c>
      <c r="F6616" s="401"/>
      <c r="G6616" s="401"/>
    </row>
    <row r="6617" spans="1:7" ht="15">
      <c r="A6617" s="664">
        <v>95372</v>
      </c>
      <c r="B6617" s="663" t="s">
        <v>3104</v>
      </c>
      <c r="C6617" s="663" t="s">
        <v>122</v>
      </c>
      <c r="D6617" s="665" t="s">
        <v>4231</v>
      </c>
      <c r="E6617" s="663" t="s">
        <v>12034</v>
      </c>
      <c r="F6617" s="401"/>
      <c r="G6617" s="401"/>
    </row>
    <row r="6618" spans="1:7" ht="15">
      <c r="A6618" s="664">
        <v>95373</v>
      </c>
      <c r="B6618" s="663" t="s">
        <v>3105</v>
      </c>
      <c r="C6618" s="663" t="s">
        <v>122</v>
      </c>
      <c r="D6618" s="665" t="s">
        <v>3682</v>
      </c>
      <c r="E6618" s="663" t="s">
        <v>12034</v>
      </c>
      <c r="F6618" s="401"/>
      <c r="G6618" s="401"/>
    </row>
    <row r="6619" spans="1:7" ht="15">
      <c r="A6619" s="664">
        <v>95374</v>
      </c>
      <c r="B6619" s="663" t="s">
        <v>3106</v>
      </c>
      <c r="C6619" s="663" t="s">
        <v>122</v>
      </c>
      <c r="D6619" s="665" t="s">
        <v>3682</v>
      </c>
      <c r="E6619" s="663" t="s">
        <v>12034</v>
      </c>
      <c r="F6619" s="401"/>
      <c r="G6619" s="401"/>
    </row>
    <row r="6620" spans="1:7" ht="15">
      <c r="A6620" s="664">
        <v>95375</v>
      </c>
      <c r="B6620" s="663" t="s">
        <v>3107</v>
      </c>
      <c r="C6620" s="663" t="s">
        <v>122</v>
      </c>
      <c r="D6620" s="665" t="s">
        <v>14156</v>
      </c>
      <c r="E6620" s="663" t="s">
        <v>12034</v>
      </c>
      <c r="F6620" s="401"/>
      <c r="G6620" s="401"/>
    </row>
    <row r="6621" spans="1:7" ht="15">
      <c r="A6621" s="664">
        <v>95376</v>
      </c>
      <c r="B6621" s="663" t="s">
        <v>3108</v>
      </c>
      <c r="C6621" s="663" t="s">
        <v>122</v>
      </c>
      <c r="D6621" s="665" t="s">
        <v>9000</v>
      </c>
      <c r="E6621" s="663" t="s">
        <v>12034</v>
      </c>
      <c r="F6621" s="401"/>
      <c r="G6621" s="401"/>
    </row>
    <row r="6622" spans="1:7" ht="15">
      <c r="A6622" s="664">
        <v>95377</v>
      </c>
      <c r="B6622" s="663" t="s">
        <v>3109</v>
      </c>
      <c r="C6622" s="663" t="s">
        <v>122</v>
      </c>
      <c r="D6622" s="665" t="s">
        <v>8929</v>
      </c>
      <c r="E6622" s="663" t="s">
        <v>12034</v>
      </c>
      <c r="F6622" s="401"/>
      <c r="G6622" s="401"/>
    </row>
    <row r="6623" spans="1:7" ht="15">
      <c r="A6623" s="664">
        <v>95378</v>
      </c>
      <c r="B6623" s="663" t="s">
        <v>3110</v>
      </c>
      <c r="C6623" s="663" t="s">
        <v>122</v>
      </c>
      <c r="D6623" s="665" t="s">
        <v>14156</v>
      </c>
      <c r="E6623" s="663" t="s">
        <v>12034</v>
      </c>
      <c r="F6623" s="401"/>
      <c r="G6623" s="401"/>
    </row>
    <row r="6624" spans="1:7" ht="15">
      <c r="A6624" s="664">
        <v>95379</v>
      </c>
      <c r="B6624" s="663" t="s">
        <v>3111</v>
      </c>
      <c r="C6624" s="663" t="s">
        <v>122</v>
      </c>
      <c r="D6624" s="665" t="s">
        <v>8929</v>
      </c>
      <c r="E6624" s="663" t="s">
        <v>12034</v>
      </c>
      <c r="F6624" s="401"/>
      <c r="G6624" s="401"/>
    </row>
    <row r="6625" spans="1:7" ht="15">
      <c r="A6625" s="664">
        <v>95380</v>
      </c>
      <c r="B6625" s="663" t="s">
        <v>3112</v>
      </c>
      <c r="C6625" s="663" t="s">
        <v>122</v>
      </c>
      <c r="D6625" s="665" t="s">
        <v>7183</v>
      </c>
      <c r="E6625" s="663" t="s">
        <v>12034</v>
      </c>
      <c r="F6625" s="401"/>
      <c r="G6625" s="401"/>
    </row>
    <row r="6626" spans="1:7" ht="15">
      <c r="A6626" s="664">
        <v>95382</v>
      </c>
      <c r="B6626" s="663" t="s">
        <v>3113</v>
      </c>
      <c r="C6626" s="663" t="s">
        <v>122</v>
      </c>
      <c r="D6626" s="665" t="s">
        <v>14156</v>
      </c>
      <c r="E6626" s="663" t="s">
        <v>12034</v>
      </c>
      <c r="F6626" s="401"/>
      <c r="G6626" s="401"/>
    </row>
    <row r="6627" spans="1:7" ht="15">
      <c r="A6627" s="664">
        <v>95383</v>
      </c>
      <c r="B6627" s="663" t="s">
        <v>3114</v>
      </c>
      <c r="C6627" s="663" t="s">
        <v>122</v>
      </c>
      <c r="D6627" s="665" t="s">
        <v>13093</v>
      </c>
      <c r="E6627" s="663" t="s">
        <v>12034</v>
      </c>
      <c r="F6627" s="401"/>
      <c r="G6627" s="401"/>
    </row>
    <row r="6628" spans="1:7" ht="15">
      <c r="A6628" s="664">
        <v>95384</v>
      </c>
      <c r="B6628" s="663" t="s">
        <v>3115</v>
      </c>
      <c r="C6628" s="663" t="s">
        <v>122</v>
      </c>
      <c r="D6628" s="665" t="s">
        <v>3682</v>
      </c>
      <c r="E6628" s="663" t="s">
        <v>12034</v>
      </c>
      <c r="F6628" s="401"/>
      <c r="G6628" s="401"/>
    </row>
    <row r="6629" spans="1:7" ht="15">
      <c r="A6629" s="664">
        <v>95385</v>
      </c>
      <c r="B6629" s="663" t="s">
        <v>3116</v>
      </c>
      <c r="C6629" s="663" t="s">
        <v>122</v>
      </c>
      <c r="D6629" s="665" t="s">
        <v>3680</v>
      </c>
      <c r="E6629" s="663" t="s">
        <v>12034</v>
      </c>
      <c r="F6629" s="401"/>
      <c r="G6629" s="401"/>
    </row>
    <row r="6630" spans="1:7" ht="15">
      <c r="A6630" s="664">
        <v>95386</v>
      </c>
      <c r="B6630" s="663" t="s">
        <v>3117</v>
      </c>
      <c r="C6630" s="663" t="s">
        <v>122</v>
      </c>
      <c r="D6630" s="665" t="s">
        <v>5804</v>
      </c>
      <c r="E6630" s="663" t="s">
        <v>12034</v>
      </c>
      <c r="F6630" s="401"/>
      <c r="G6630" s="401"/>
    </row>
    <row r="6631" spans="1:7" ht="15">
      <c r="A6631" s="664">
        <v>95387</v>
      </c>
      <c r="B6631" s="663" t="s">
        <v>3118</v>
      </c>
      <c r="C6631" s="663" t="s">
        <v>122</v>
      </c>
      <c r="D6631" s="665" t="s">
        <v>7183</v>
      </c>
      <c r="E6631" s="663" t="s">
        <v>12034</v>
      </c>
      <c r="F6631" s="401"/>
      <c r="G6631" s="401"/>
    </row>
    <row r="6632" spans="1:7" ht="15">
      <c r="A6632" s="664">
        <v>95388</v>
      </c>
      <c r="B6632" s="663" t="s">
        <v>192</v>
      </c>
      <c r="C6632" s="663" t="s">
        <v>122</v>
      </c>
      <c r="D6632" s="665" t="s">
        <v>4226</v>
      </c>
      <c r="E6632" s="663" t="s">
        <v>12034</v>
      </c>
      <c r="F6632" s="401"/>
      <c r="G6632" s="401"/>
    </row>
    <row r="6633" spans="1:7" ht="15">
      <c r="A6633" s="664">
        <v>95389</v>
      </c>
      <c r="B6633" s="663" t="s">
        <v>3119</v>
      </c>
      <c r="C6633" s="663" t="s">
        <v>122</v>
      </c>
      <c r="D6633" s="665" t="s">
        <v>14038</v>
      </c>
      <c r="E6633" s="663" t="s">
        <v>12034</v>
      </c>
      <c r="F6633" s="401"/>
      <c r="G6633" s="401"/>
    </row>
    <row r="6634" spans="1:7" ht="15">
      <c r="A6634" s="664">
        <v>95390</v>
      </c>
      <c r="B6634" s="663" t="s">
        <v>3120</v>
      </c>
      <c r="C6634" s="663" t="s">
        <v>122</v>
      </c>
      <c r="D6634" s="665" t="s">
        <v>3678</v>
      </c>
      <c r="E6634" s="663" t="s">
        <v>12034</v>
      </c>
      <c r="F6634" s="401"/>
      <c r="G6634" s="401"/>
    </row>
    <row r="6635" spans="1:7" ht="15">
      <c r="A6635" s="664">
        <v>95391</v>
      </c>
      <c r="B6635" s="663" t="s">
        <v>3121</v>
      </c>
      <c r="C6635" s="663" t="s">
        <v>122</v>
      </c>
      <c r="D6635" s="665" t="s">
        <v>5804</v>
      </c>
      <c r="E6635" s="663" t="s">
        <v>12034</v>
      </c>
      <c r="F6635" s="401"/>
      <c r="G6635" s="401"/>
    </row>
    <row r="6636" spans="1:7" ht="15">
      <c r="A6636" s="664">
        <v>95392</v>
      </c>
      <c r="B6636" s="663" t="s">
        <v>3122</v>
      </c>
      <c r="C6636" s="663" t="s">
        <v>122</v>
      </c>
      <c r="D6636" s="665" t="s">
        <v>4229</v>
      </c>
      <c r="E6636" s="663" t="s">
        <v>12034</v>
      </c>
      <c r="F6636" s="401"/>
      <c r="G6636" s="401"/>
    </row>
    <row r="6637" spans="1:7" ht="15">
      <c r="A6637" s="664">
        <v>95393</v>
      </c>
      <c r="B6637" s="663" t="s">
        <v>3123</v>
      </c>
      <c r="C6637" s="663" t="s">
        <v>122</v>
      </c>
      <c r="D6637" s="665" t="s">
        <v>12351</v>
      </c>
      <c r="E6637" s="663" t="s">
        <v>12034</v>
      </c>
      <c r="F6637" s="401"/>
      <c r="G6637" s="401"/>
    </row>
    <row r="6638" spans="1:7" ht="15">
      <c r="A6638" s="664">
        <v>95394</v>
      </c>
      <c r="B6638" s="663" t="s">
        <v>3124</v>
      </c>
      <c r="C6638" s="663" t="s">
        <v>122</v>
      </c>
      <c r="D6638" s="665" t="s">
        <v>9127</v>
      </c>
      <c r="E6638" s="663" t="s">
        <v>12034</v>
      </c>
      <c r="F6638" s="401"/>
      <c r="G6638" s="401"/>
    </row>
    <row r="6639" spans="1:7" ht="15">
      <c r="A6639" s="664">
        <v>95395</v>
      </c>
      <c r="B6639" s="663" t="s">
        <v>3125</v>
      </c>
      <c r="C6639" s="663" t="s">
        <v>122</v>
      </c>
      <c r="D6639" s="665" t="s">
        <v>8975</v>
      </c>
      <c r="E6639" s="663" t="s">
        <v>12034</v>
      </c>
      <c r="F6639" s="401"/>
      <c r="G6639" s="401"/>
    </row>
    <row r="6640" spans="1:7" ht="15">
      <c r="A6640" s="664">
        <v>95396</v>
      </c>
      <c r="B6640" s="663" t="s">
        <v>3126</v>
      </c>
      <c r="C6640" s="663" t="s">
        <v>122</v>
      </c>
      <c r="D6640" s="665" t="s">
        <v>6181</v>
      </c>
      <c r="E6640" s="663" t="s">
        <v>12034</v>
      </c>
      <c r="F6640" s="401"/>
      <c r="G6640" s="401"/>
    </row>
    <row r="6641" spans="1:7" ht="15">
      <c r="A6641" s="664">
        <v>95397</v>
      </c>
      <c r="B6641" s="663" t="s">
        <v>3127</v>
      </c>
      <c r="C6641" s="663" t="s">
        <v>122</v>
      </c>
      <c r="D6641" s="665" t="s">
        <v>5804</v>
      </c>
      <c r="E6641" s="663" t="s">
        <v>12034</v>
      </c>
      <c r="F6641" s="401"/>
      <c r="G6641" s="401"/>
    </row>
    <row r="6642" spans="1:7" ht="15">
      <c r="A6642" s="664">
        <v>95398</v>
      </c>
      <c r="B6642" s="663" t="s">
        <v>3128</v>
      </c>
      <c r="C6642" s="663" t="s">
        <v>122</v>
      </c>
      <c r="D6642" s="665" t="s">
        <v>14038</v>
      </c>
      <c r="E6642" s="663" t="s">
        <v>12034</v>
      </c>
      <c r="F6642" s="401"/>
      <c r="G6642" s="401"/>
    </row>
    <row r="6643" spans="1:7" ht="15">
      <c r="A6643" s="664">
        <v>95399</v>
      </c>
      <c r="B6643" s="663" t="s">
        <v>3129</v>
      </c>
      <c r="C6643" s="663" t="s">
        <v>122</v>
      </c>
      <c r="D6643" s="665" t="s">
        <v>9000</v>
      </c>
      <c r="E6643" s="663" t="s">
        <v>12034</v>
      </c>
      <c r="F6643" s="401"/>
      <c r="G6643" s="401"/>
    </row>
    <row r="6644" spans="1:7" ht="15">
      <c r="A6644" s="664">
        <v>95400</v>
      </c>
      <c r="B6644" s="663" t="s">
        <v>3130</v>
      </c>
      <c r="C6644" s="663" t="s">
        <v>122</v>
      </c>
      <c r="D6644" s="665" t="s">
        <v>6922</v>
      </c>
      <c r="E6644" s="663" t="s">
        <v>12034</v>
      </c>
      <c r="F6644" s="401"/>
      <c r="G6644" s="401"/>
    </row>
    <row r="6645" spans="1:7" ht="15">
      <c r="A6645" s="664">
        <v>95401</v>
      </c>
      <c r="B6645" s="663" t="s">
        <v>3131</v>
      </c>
      <c r="C6645" s="663" t="s">
        <v>122</v>
      </c>
      <c r="D6645" s="665" t="s">
        <v>13093</v>
      </c>
      <c r="E6645" s="663" t="s">
        <v>12034</v>
      </c>
      <c r="F6645" s="401"/>
      <c r="G6645" s="401"/>
    </row>
    <row r="6646" spans="1:7" ht="15">
      <c r="A6646" s="664">
        <v>95402</v>
      </c>
      <c r="B6646" s="663" t="s">
        <v>3132</v>
      </c>
      <c r="C6646" s="663" t="s">
        <v>122</v>
      </c>
      <c r="D6646" s="665" t="s">
        <v>3710</v>
      </c>
      <c r="E6646" s="663" t="s">
        <v>12034</v>
      </c>
      <c r="F6646" s="401"/>
      <c r="G6646" s="401"/>
    </row>
    <row r="6647" spans="1:7" ht="15">
      <c r="A6647" s="664">
        <v>95403</v>
      </c>
      <c r="B6647" s="663" t="s">
        <v>3133</v>
      </c>
      <c r="C6647" s="663" t="s">
        <v>122</v>
      </c>
      <c r="D6647" s="665" t="s">
        <v>6121</v>
      </c>
      <c r="E6647" s="663" t="s">
        <v>12034</v>
      </c>
      <c r="F6647" s="401"/>
      <c r="G6647" s="401"/>
    </row>
    <row r="6648" spans="1:7" ht="15">
      <c r="A6648" s="664">
        <v>95404</v>
      </c>
      <c r="B6648" s="663" t="s">
        <v>3134</v>
      </c>
      <c r="C6648" s="663" t="s">
        <v>122</v>
      </c>
      <c r="D6648" s="665" t="s">
        <v>4291</v>
      </c>
      <c r="E6648" s="663" t="s">
        <v>12034</v>
      </c>
      <c r="F6648" s="401"/>
      <c r="G6648" s="401"/>
    </row>
    <row r="6649" spans="1:7" ht="15">
      <c r="A6649" s="664">
        <v>95405</v>
      </c>
      <c r="B6649" s="663" t="s">
        <v>3135</v>
      </c>
      <c r="C6649" s="663" t="s">
        <v>122</v>
      </c>
      <c r="D6649" s="665" t="s">
        <v>3732</v>
      </c>
      <c r="E6649" s="663" t="s">
        <v>12034</v>
      </c>
      <c r="F6649" s="401"/>
      <c r="G6649" s="401"/>
    </row>
    <row r="6650" spans="1:7" ht="15">
      <c r="A6650" s="664">
        <v>95406</v>
      </c>
      <c r="B6650" s="663" t="s">
        <v>3136</v>
      </c>
      <c r="C6650" s="663" t="s">
        <v>122</v>
      </c>
      <c r="D6650" s="665" t="s">
        <v>5804</v>
      </c>
      <c r="E6650" s="663" t="s">
        <v>12034</v>
      </c>
      <c r="F6650" s="401"/>
      <c r="G6650" s="401"/>
    </row>
    <row r="6651" spans="1:7" ht="15">
      <c r="A6651" s="664">
        <v>95407</v>
      </c>
      <c r="B6651" s="663" t="s">
        <v>3137</v>
      </c>
      <c r="C6651" s="663" t="s">
        <v>122</v>
      </c>
      <c r="D6651" s="665" t="s">
        <v>9210</v>
      </c>
      <c r="E6651" s="663" t="s">
        <v>12034</v>
      </c>
      <c r="F6651" s="401"/>
      <c r="G6651" s="401"/>
    </row>
    <row r="6652" spans="1:7" ht="15">
      <c r="A6652" s="664">
        <v>95408</v>
      </c>
      <c r="B6652" s="663" t="s">
        <v>3138</v>
      </c>
      <c r="C6652" s="663" t="s">
        <v>294</v>
      </c>
      <c r="D6652" s="665" t="s">
        <v>12747</v>
      </c>
      <c r="E6652" s="663" t="s">
        <v>12034</v>
      </c>
      <c r="F6652" s="401"/>
      <c r="G6652" s="401"/>
    </row>
    <row r="6653" spans="1:7" ht="15">
      <c r="A6653" s="664">
        <v>95409</v>
      </c>
      <c r="B6653" s="663" t="s">
        <v>3139</v>
      </c>
      <c r="C6653" s="663" t="s">
        <v>294</v>
      </c>
      <c r="D6653" s="665" t="s">
        <v>12814</v>
      </c>
      <c r="E6653" s="663" t="s">
        <v>12034</v>
      </c>
      <c r="F6653" s="401"/>
      <c r="G6653" s="401"/>
    </row>
    <row r="6654" spans="1:7" ht="15">
      <c r="A6654" s="664">
        <v>95410</v>
      </c>
      <c r="B6654" s="663" t="s">
        <v>3140</v>
      </c>
      <c r="C6654" s="663" t="s">
        <v>294</v>
      </c>
      <c r="D6654" s="665" t="s">
        <v>14055</v>
      </c>
      <c r="E6654" s="663" t="s">
        <v>12034</v>
      </c>
      <c r="F6654" s="401"/>
      <c r="G6654" s="401"/>
    </row>
    <row r="6655" spans="1:7" ht="15">
      <c r="A6655" s="664">
        <v>95411</v>
      </c>
      <c r="B6655" s="663" t="s">
        <v>3141</v>
      </c>
      <c r="C6655" s="663" t="s">
        <v>294</v>
      </c>
      <c r="D6655" s="665" t="s">
        <v>21833</v>
      </c>
      <c r="E6655" s="663" t="s">
        <v>12034</v>
      </c>
      <c r="F6655" s="401"/>
      <c r="G6655" s="401"/>
    </row>
    <row r="6656" spans="1:7" ht="15">
      <c r="A6656" s="664">
        <v>95412</v>
      </c>
      <c r="B6656" s="663" t="s">
        <v>3142</v>
      </c>
      <c r="C6656" s="663" t="s">
        <v>294</v>
      </c>
      <c r="D6656" s="665" t="s">
        <v>20446</v>
      </c>
      <c r="E6656" s="663" t="s">
        <v>12034</v>
      </c>
      <c r="F6656" s="401"/>
      <c r="G6656" s="401"/>
    </row>
    <row r="6657" spans="1:7" ht="15">
      <c r="A6657" s="664">
        <v>95413</v>
      </c>
      <c r="B6657" s="663" t="s">
        <v>3143</v>
      </c>
      <c r="C6657" s="663" t="s">
        <v>294</v>
      </c>
      <c r="D6657" s="665" t="s">
        <v>14693</v>
      </c>
      <c r="E6657" s="663" t="s">
        <v>12034</v>
      </c>
      <c r="F6657" s="401"/>
      <c r="G6657" s="401"/>
    </row>
    <row r="6658" spans="1:7" ht="15">
      <c r="A6658" s="664">
        <v>95414</v>
      </c>
      <c r="B6658" s="663" t="s">
        <v>3144</v>
      </c>
      <c r="C6658" s="663" t="s">
        <v>294</v>
      </c>
      <c r="D6658" s="665" t="s">
        <v>17883</v>
      </c>
      <c r="E6658" s="663" t="s">
        <v>12034</v>
      </c>
      <c r="F6658" s="401"/>
      <c r="G6658" s="401"/>
    </row>
    <row r="6659" spans="1:7" ht="15">
      <c r="A6659" s="664">
        <v>95415</v>
      </c>
      <c r="B6659" s="663" t="s">
        <v>3145</v>
      </c>
      <c r="C6659" s="663" t="s">
        <v>294</v>
      </c>
      <c r="D6659" s="665" t="s">
        <v>16940</v>
      </c>
      <c r="E6659" s="663" t="s">
        <v>12034</v>
      </c>
      <c r="F6659" s="401"/>
      <c r="G6659" s="401"/>
    </row>
    <row r="6660" spans="1:7" ht="15">
      <c r="A6660" s="664">
        <v>95416</v>
      </c>
      <c r="B6660" s="663" t="s">
        <v>3146</v>
      </c>
      <c r="C6660" s="663" t="s">
        <v>294</v>
      </c>
      <c r="D6660" s="665" t="s">
        <v>16812</v>
      </c>
      <c r="E6660" s="663" t="s">
        <v>12034</v>
      </c>
      <c r="F6660" s="401"/>
      <c r="G6660" s="401"/>
    </row>
    <row r="6661" spans="1:7" ht="15">
      <c r="A6661" s="664">
        <v>95417</v>
      </c>
      <c r="B6661" s="663" t="s">
        <v>3147</v>
      </c>
      <c r="C6661" s="663" t="s">
        <v>294</v>
      </c>
      <c r="D6661" s="665" t="s">
        <v>20644</v>
      </c>
      <c r="E6661" s="663" t="s">
        <v>12034</v>
      </c>
      <c r="F6661" s="401"/>
      <c r="G6661" s="401"/>
    </row>
    <row r="6662" spans="1:7" ht="15">
      <c r="A6662" s="664">
        <v>95418</v>
      </c>
      <c r="B6662" s="663" t="s">
        <v>3148</v>
      </c>
      <c r="C6662" s="663" t="s">
        <v>294</v>
      </c>
      <c r="D6662" s="665" t="s">
        <v>21834</v>
      </c>
      <c r="E6662" s="663" t="s">
        <v>12034</v>
      </c>
      <c r="F6662" s="401"/>
      <c r="G6662" s="401"/>
    </row>
    <row r="6663" spans="1:7" ht="15">
      <c r="A6663" s="664">
        <v>95419</v>
      </c>
      <c r="B6663" s="663" t="s">
        <v>3149</v>
      </c>
      <c r="C6663" s="663" t="s">
        <v>294</v>
      </c>
      <c r="D6663" s="665" t="s">
        <v>21835</v>
      </c>
      <c r="E6663" s="663" t="s">
        <v>12034</v>
      </c>
      <c r="F6663" s="401"/>
      <c r="G6663" s="401"/>
    </row>
    <row r="6664" spans="1:7" ht="15">
      <c r="A6664" s="664">
        <v>95420</v>
      </c>
      <c r="B6664" s="663" t="s">
        <v>3150</v>
      </c>
      <c r="C6664" s="663" t="s">
        <v>294</v>
      </c>
      <c r="D6664" s="665" t="s">
        <v>21836</v>
      </c>
      <c r="E6664" s="663" t="s">
        <v>12034</v>
      </c>
      <c r="F6664" s="401"/>
      <c r="G6664" s="401"/>
    </row>
    <row r="6665" spans="1:7" ht="15">
      <c r="A6665" s="664">
        <v>95421</v>
      </c>
      <c r="B6665" s="663" t="s">
        <v>3151</v>
      </c>
      <c r="C6665" s="663" t="s">
        <v>294</v>
      </c>
      <c r="D6665" s="665" t="s">
        <v>15316</v>
      </c>
      <c r="E6665" s="663" t="s">
        <v>12034</v>
      </c>
      <c r="F6665" s="401"/>
      <c r="G6665" s="401"/>
    </row>
    <row r="6666" spans="1:7" ht="15">
      <c r="A6666" s="664">
        <v>95422</v>
      </c>
      <c r="B6666" s="663" t="s">
        <v>3152</v>
      </c>
      <c r="C6666" s="663" t="s">
        <v>294</v>
      </c>
      <c r="D6666" s="665" t="s">
        <v>12769</v>
      </c>
      <c r="E6666" s="663" t="s">
        <v>12034</v>
      </c>
      <c r="F6666" s="401"/>
      <c r="G6666" s="401"/>
    </row>
    <row r="6667" spans="1:7" ht="15">
      <c r="A6667" s="664">
        <v>95423</v>
      </c>
      <c r="B6667" s="663" t="s">
        <v>3153</v>
      </c>
      <c r="C6667" s="663" t="s">
        <v>294</v>
      </c>
      <c r="D6667" s="665" t="s">
        <v>14859</v>
      </c>
      <c r="E6667" s="663" t="s">
        <v>12034</v>
      </c>
      <c r="F6667" s="401"/>
      <c r="G6667" s="401"/>
    </row>
    <row r="6668" spans="1:7" ht="15">
      <c r="A6668" s="664">
        <v>95424</v>
      </c>
      <c r="B6668" s="663" t="s">
        <v>3155</v>
      </c>
      <c r="C6668" s="663" t="s">
        <v>294</v>
      </c>
      <c r="D6668" s="665" t="s">
        <v>15366</v>
      </c>
      <c r="E6668" s="663" t="s">
        <v>12034</v>
      </c>
      <c r="F6668" s="401"/>
      <c r="G6668" s="401"/>
    </row>
    <row r="6669" spans="1:7" ht="15">
      <c r="A6669" s="664">
        <v>100288</v>
      </c>
      <c r="B6669" s="663" t="s">
        <v>9630</v>
      </c>
      <c r="C6669" s="663" t="s">
        <v>122</v>
      </c>
      <c r="D6669" s="665" t="s">
        <v>9000</v>
      </c>
      <c r="E6669" s="663" t="s">
        <v>12034</v>
      </c>
      <c r="F6669" s="401"/>
      <c r="G6669" s="401"/>
    </row>
    <row r="6670" spans="1:7" ht="15">
      <c r="A6670" s="664">
        <v>100289</v>
      </c>
      <c r="B6670" s="663" t="s">
        <v>193</v>
      </c>
      <c r="C6670" s="663" t="s">
        <v>122</v>
      </c>
      <c r="D6670" s="665" t="s">
        <v>15127</v>
      </c>
      <c r="E6670" s="663" t="s">
        <v>12034</v>
      </c>
      <c r="F6670" s="401"/>
      <c r="G6670" s="401"/>
    </row>
    <row r="6671" spans="1:7" ht="15">
      <c r="A6671" s="664">
        <v>100290</v>
      </c>
      <c r="B6671" s="663" t="s">
        <v>9631</v>
      </c>
      <c r="C6671" s="663" t="s">
        <v>122</v>
      </c>
      <c r="D6671" s="665" t="s">
        <v>14038</v>
      </c>
      <c r="E6671" s="663" t="s">
        <v>12034</v>
      </c>
      <c r="F6671" s="401"/>
      <c r="G6671" s="401"/>
    </row>
    <row r="6672" spans="1:7" ht="15">
      <c r="A6672" s="664">
        <v>100291</v>
      </c>
      <c r="B6672" s="663" t="s">
        <v>9632</v>
      </c>
      <c r="C6672" s="663" t="s">
        <v>122</v>
      </c>
      <c r="D6672" s="665" t="s">
        <v>14199</v>
      </c>
      <c r="E6672" s="663" t="s">
        <v>12034</v>
      </c>
      <c r="F6672" s="401"/>
      <c r="G6672" s="401"/>
    </row>
    <row r="6673" spans="1:7" ht="15">
      <c r="A6673" s="664">
        <v>100292</v>
      </c>
      <c r="B6673" s="663" t="s">
        <v>9633</v>
      </c>
      <c r="C6673" s="663" t="s">
        <v>122</v>
      </c>
      <c r="D6673" s="665" t="s">
        <v>12351</v>
      </c>
      <c r="E6673" s="663" t="s">
        <v>12034</v>
      </c>
      <c r="F6673" s="401"/>
      <c r="G6673" s="401"/>
    </row>
    <row r="6674" spans="1:7" ht="15">
      <c r="A6674" s="664">
        <v>100293</v>
      </c>
      <c r="B6674" s="663" t="s">
        <v>9634</v>
      </c>
      <c r="C6674" s="663" t="s">
        <v>122</v>
      </c>
      <c r="D6674" s="665" t="s">
        <v>14199</v>
      </c>
      <c r="E6674" s="663" t="s">
        <v>12034</v>
      </c>
      <c r="F6674" s="401"/>
      <c r="G6674" s="401"/>
    </row>
    <row r="6675" spans="1:7" ht="15">
      <c r="A6675" s="664">
        <v>100294</v>
      </c>
      <c r="B6675" s="663" t="s">
        <v>9635</v>
      </c>
      <c r="C6675" s="663" t="s">
        <v>122</v>
      </c>
      <c r="D6675" s="665" t="s">
        <v>13093</v>
      </c>
      <c r="E6675" s="663" t="s">
        <v>12034</v>
      </c>
      <c r="F6675" s="401"/>
      <c r="G6675" s="401"/>
    </row>
    <row r="6676" spans="1:7" ht="15">
      <c r="A6676" s="664">
        <v>100295</v>
      </c>
      <c r="B6676" s="663" t="s">
        <v>9636</v>
      </c>
      <c r="C6676" s="663" t="s">
        <v>122</v>
      </c>
      <c r="D6676" s="665" t="s">
        <v>12906</v>
      </c>
      <c r="E6676" s="663" t="s">
        <v>12034</v>
      </c>
      <c r="F6676" s="401"/>
      <c r="G6676" s="401"/>
    </row>
    <row r="6677" spans="1:7" ht="15">
      <c r="A6677" s="664">
        <v>100296</v>
      </c>
      <c r="B6677" s="663" t="s">
        <v>9637</v>
      </c>
      <c r="C6677" s="663" t="s">
        <v>122</v>
      </c>
      <c r="D6677" s="665" t="s">
        <v>14041</v>
      </c>
      <c r="E6677" s="663" t="s">
        <v>12034</v>
      </c>
      <c r="F6677" s="401"/>
      <c r="G6677" s="401"/>
    </row>
    <row r="6678" spans="1:7" ht="15">
      <c r="A6678" s="664">
        <v>100297</v>
      </c>
      <c r="B6678" s="663" t="s">
        <v>9638</v>
      </c>
      <c r="C6678" s="663" t="s">
        <v>122</v>
      </c>
      <c r="D6678" s="665" t="s">
        <v>5767</v>
      </c>
      <c r="E6678" s="663" t="s">
        <v>12034</v>
      </c>
      <c r="F6678" s="401"/>
      <c r="G6678" s="401"/>
    </row>
    <row r="6679" spans="1:7" ht="15">
      <c r="A6679" s="664">
        <v>100298</v>
      </c>
      <c r="B6679" s="663" t="s">
        <v>9639</v>
      </c>
      <c r="C6679" s="663" t="s">
        <v>122</v>
      </c>
      <c r="D6679" s="665" t="s">
        <v>3732</v>
      </c>
      <c r="E6679" s="663" t="s">
        <v>12034</v>
      </c>
      <c r="F6679" s="401"/>
      <c r="G6679" s="401"/>
    </row>
    <row r="6680" spans="1:7" ht="15">
      <c r="A6680" s="664">
        <v>100299</v>
      </c>
      <c r="B6680" s="663" t="s">
        <v>9640</v>
      </c>
      <c r="C6680" s="663" t="s">
        <v>122</v>
      </c>
      <c r="D6680" s="665" t="s">
        <v>9015</v>
      </c>
      <c r="E6680" s="663" t="s">
        <v>12034</v>
      </c>
      <c r="F6680" s="401"/>
      <c r="G6680" s="401"/>
    </row>
    <row r="6681" spans="1:7" ht="15">
      <c r="A6681" s="664">
        <v>100300</v>
      </c>
      <c r="B6681" s="663" t="s">
        <v>9641</v>
      </c>
      <c r="C6681" s="663" t="s">
        <v>122</v>
      </c>
      <c r="D6681" s="665" t="s">
        <v>15155</v>
      </c>
      <c r="E6681" s="663" t="s">
        <v>12034</v>
      </c>
      <c r="F6681" s="401"/>
      <c r="G6681" s="401"/>
    </row>
    <row r="6682" spans="1:7" ht="15">
      <c r="A6682" s="664">
        <v>100301</v>
      </c>
      <c r="B6682" s="663" t="s">
        <v>9642</v>
      </c>
      <c r="C6682" s="663" t="s">
        <v>122</v>
      </c>
      <c r="D6682" s="665" t="s">
        <v>12776</v>
      </c>
      <c r="E6682" s="663" t="s">
        <v>12034</v>
      </c>
      <c r="F6682" s="401"/>
      <c r="G6682" s="401"/>
    </row>
    <row r="6683" spans="1:7" ht="15">
      <c r="A6683" s="664">
        <v>100302</v>
      </c>
      <c r="B6683" s="663" t="s">
        <v>9643</v>
      </c>
      <c r="C6683" s="663" t="s">
        <v>122</v>
      </c>
      <c r="D6683" s="665" t="s">
        <v>21837</v>
      </c>
      <c r="E6683" s="663" t="s">
        <v>12034</v>
      </c>
      <c r="F6683" s="401"/>
      <c r="G6683" s="401"/>
    </row>
    <row r="6684" spans="1:7" ht="15">
      <c r="A6684" s="664">
        <v>100303</v>
      </c>
      <c r="B6684" s="663" t="s">
        <v>9644</v>
      </c>
      <c r="C6684" s="663" t="s">
        <v>122</v>
      </c>
      <c r="D6684" s="665" t="s">
        <v>18909</v>
      </c>
      <c r="E6684" s="663" t="s">
        <v>12034</v>
      </c>
      <c r="F6684" s="401"/>
      <c r="G6684" s="401"/>
    </row>
    <row r="6685" spans="1:7" ht="15">
      <c r="A6685" s="664">
        <v>100304</v>
      </c>
      <c r="B6685" s="663" t="s">
        <v>9645</v>
      </c>
      <c r="C6685" s="663" t="s">
        <v>122</v>
      </c>
      <c r="D6685" s="665" t="s">
        <v>21838</v>
      </c>
      <c r="E6685" s="663" t="s">
        <v>12034</v>
      </c>
      <c r="F6685" s="401"/>
      <c r="G6685" s="401"/>
    </row>
    <row r="6686" spans="1:7" ht="15">
      <c r="A6686" s="664">
        <v>100305</v>
      </c>
      <c r="B6686" s="663" t="s">
        <v>9646</v>
      </c>
      <c r="C6686" s="663" t="s">
        <v>122</v>
      </c>
      <c r="D6686" s="665" t="s">
        <v>21839</v>
      </c>
      <c r="E6686" s="663" t="s">
        <v>12034</v>
      </c>
      <c r="F6686" s="401"/>
      <c r="G6686" s="401"/>
    </row>
    <row r="6687" spans="1:7" ht="15">
      <c r="A6687" s="664">
        <v>100306</v>
      </c>
      <c r="B6687" s="663" t="s">
        <v>9647</v>
      </c>
      <c r="C6687" s="663" t="s">
        <v>122</v>
      </c>
      <c r="D6687" s="665" t="s">
        <v>21287</v>
      </c>
      <c r="E6687" s="663" t="s">
        <v>12034</v>
      </c>
      <c r="F6687" s="401"/>
      <c r="G6687" s="401"/>
    </row>
    <row r="6688" spans="1:7" ht="15">
      <c r="A6688" s="664">
        <v>100307</v>
      </c>
      <c r="B6688" s="663" t="s">
        <v>9648</v>
      </c>
      <c r="C6688" s="663" t="s">
        <v>122</v>
      </c>
      <c r="D6688" s="665" t="s">
        <v>12864</v>
      </c>
      <c r="E6688" s="663" t="s">
        <v>12034</v>
      </c>
      <c r="F6688" s="401"/>
      <c r="G6688" s="401"/>
    </row>
    <row r="6689" spans="1:7" ht="15">
      <c r="A6689" s="664">
        <v>100308</v>
      </c>
      <c r="B6689" s="663" t="s">
        <v>9649</v>
      </c>
      <c r="C6689" s="663" t="s">
        <v>122</v>
      </c>
      <c r="D6689" s="665" t="s">
        <v>21840</v>
      </c>
      <c r="E6689" s="663" t="s">
        <v>12034</v>
      </c>
      <c r="F6689" s="401"/>
      <c r="G6689" s="401"/>
    </row>
    <row r="6690" spans="1:7" ht="15">
      <c r="A6690" s="664">
        <v>100309</v>
      </c>
      <c r="B6690" s="663" t="s">
        <v>9657</v>
      </c>
      <c r="C6690" s="663" t="s">
        <v>122</v>
      </c>
      <c r="D6690" s="665" t="s">
        <v>14849</v>
      </c>
      <c r="E6690" s="663" t="s">
        <v>12034</v>
      </c>
      <c r="F6690" s="401"/>
      <c r="G6690" s="401"/>
    </row>
    <row r="6691" spans="1:7" ht="15">
      <c r="A6691" s="664">
        <v>100310</v>
      </c>
      <c r="B6691" s="663" t="s">
        <v>9650</v>
      </c>
      <c r="C6691" s="663" t="s">
        <v>294</v>
      </c>
      <c r="D6691" s="665" t="s">
        <v>20243</v>
      </c>
      <c r="E6691" s="663" t="s">
        <v>12034</v>
      </c>
      <c r="F6691" s="401"/>
      <c r="G6691" s="401"/>
    </row>
    <row r="6692" spans="1:7" ht="15">
      <c r="A6692" s="664">
        <v>100311</v>
      </c>
      <c r="B6692" s="663" t="s">
        <v>9651</v>
      </c>
      <c r="C6692" s="663" t="s">
        <v>294</v>
      </c>
      <c r="D6692" s="665" t="s">
        <v>21841</v>
      </c>
      <c r="E6692" s="663" t="s">
        <v>12034</v>
      </c>
      <c r="F6692" s="401"/>
      <c r="G6692" s="401"/>
    </row>
    <row r="6693" spans="1:7" ht="15">
      <c r="A6693" s="664">
        <v>100312</v>
      </c>
      <c r="B6693" s="663" t="s">
        <v>9652</v>
      </c>
      <c r="C6693" s="663" t="s">
        <v>294</v>
      </c>
      <c r="D6693" s="665" t="s">
        <v>15823</v>
      </c>
      <c r="E6693" s="663" t="s">
        <v>12034</v>
      </c>
      <c r="F6693" s="401"/>
      <c r="G6693" s="401"/>
    </row>
    <row r="6694" spans="1:7" ht="15">
      <c r="A6694" s="664">
        <v>100313</v>
      </c>
      <c r="B6694" s="663" t="s">
        <v>9653</v>
      </c>
      <c r="C6694" s="663" t="s">
        <v>294</v>
      </c>
      <c r="D6694" s="665" t="s">
        <v>21259</v>
      </c>
      <c r="E6694" s="663" t="s">
        <v>12034</v>
      </c>
      <c r="F6694" s="401"/>
      <c r="G6694" s="401"/>
    </row>
    <row r="6695" spans="1:7" ht="15">
      <c r="A6695" s="664">
        <v>100314</v>
      </c>
      <c r="B6695" s="663" t="s">
        <v>9654</v>
      </c>
      <c r="C6695" s="663" t="s">
        <v>294</v>
      </c>
      <c r="D6695" s="665" t="s">
        <v>21842</v>
      </c>
      <c r="E6695" s="663" t="s">
        <v>12034</v>
      </c>
      <c r="F6695" s="401"/>
      <c r="G6695" s="401"/>
    </row>
    <row r="6696" spans="1:7" ht="15">
      <c r="A6696" s="664">
        <v>100315</v>
      </c>
      <c r="B6696" s="663" t="s">
        <v>9655</v>
      </c>
      <c r="C6696" s="663" t="s">
        <v>294</v>
      </c>
      <c r="D6696" s="665" t="s">
        <v>21843</v>
      </c>
      <c r="E6696" s="663" t="s">
        <v>12034</v>
      </c>
      <c r="F6696" s="401"/>
      <c r="G6696" s="401"/>
    </row>
    <row r="6697" spans="1:7" ht="15">
      <c r="A6697" s="664">
        <v>100316</v>
      </c>
      <c r="B6697" s="663" t="s">
        <v>9641</v>
      </c>
      <c r="C6697" s="663" t="s">
        <v>294</v>
      </c>
      <c r="D6697" s="665" t="s">
        <v>21844</v>
      </c>
      <c r="E6697" s="663" t="s">
        <v>12034</v>
      </c>
      <c r="F6697" s="401"/>
      <c r="G6697" s="401"/>
    </row>
    <row r="6698" spans="1:7" ht="15">
      <c r="A6698" s="664">
        <v>100317</v>
      </c>
      <c r="B6698" s="663" t="s">
        <v>9656</v>
      </c>
      <c r="C6698" s="663" t="s">
        <v>294</v>
      </c>
      <c r="D6698" s="665" t="s">
        <v>21845</v>
      </c>
      <c r="E6698" s="663" t="s">
        <v>12034</v>
      </c>
      <c r="F6698" s="401"/>
      <c r="G6698" s="401"/>
    </row>
    <row r="6699" spans="1:7" ht="15">
      <c r="A6699" s="664">
        <v>100318</v>
      </c>
      <c r="B6699" s="663" t="s">
        <v>9645</v>
      </c>
      <c r="C6699" s="663" t="s">
        <v>294</v>
      </c>
      <c r="D6699" s="665" t="s">
        <v>21846</v>
      </c>
      <c r="E6699" s="663" t="s">
        <v>12034</v>
      </c>
      <c r="F6699" s="401"/>
      <c r="G6699" s="401"/>
    </row>
    <row r="6700" spans="1:7" ht="15">
      <c r="A6700" s="664">
        <v>100319</v>
      </c>
      <c r="B6700" s="663" t="s">
        <v>9646</v>
      </c>
      <c r="C6700" s="663" t="s">
        <v>294</v>
      </c>
      <c r="D6700" s="665" t="s">
        <v>21847</v>
      </c>
      <c r="E6700" s="663" t="s">
        <v>12034</v>
      </c>
      <c r="F6700" s="401"/>
      <c r="G6700" s="401"/>
    </row>
    <row r="6701" spans="1:7" ht="15">
      <c r="A6701" s="664">
        <v>100320</v>
      </c>
      <c r="B6701" s="663" t="s">
        <v>9647</v>
      </c>
      <c r="C6701" s="663" t="s">
        <v>294</v>
      </c>
      <c r="D6701" s="665" t="s">
        <v>21848</v>
      </c>
      <c r="E6701" s="663" t="s">
        <v>12034</v>
      </c>
      <c r="F6701" s="401"/>
      <c r="G6701" s="401"/>
    </row>
    <row r="6702" spans="1:7" ht="15">
      <c r="A6702" s="664">
        <v>100321</v>
      </c>
      <c r="B6702" s="663" t="s">
        <v>9657</v>
      </c>
      <c r="C6702" s="663" t="s">
        <v>294</v>
      </c>
      <c r="D6702" s="665" t="s">
        <v>21849</v>
      </c>
      <c r="E6702" s="663" t="s">
        <v>12034</v>
      </c>
      <c r="F6702" s="401"/>
      <c r="G6702" s="401"/>
    </row>
    <row r="6703" spans="1:7" ht="15">
      <c r="A6703" s="664">
        <v>100533</v>
      </c>
      <c r="B6703" s="663" t="s">
        <v>12188</v>
      </c>
      <c r="C6703" s="663" t="s">
        <v>122</v>
      </c>
      <c r="D6703" s="665" t="s">
        <v>13227</v>
      </c>
      <c r="E6703" s="663" t="s">
        <v>12034</v>
      </c>
      <c r="F6703" s="401"/>
      <c r="G6703" s="401"/>
    </row>
    <row r="6704" spans="1:7" ht="15">
      <c r="A6704" s="664">
        <v>100534</v>
      </c>
      <c r="B6704" s="663" t="s">
        <v>12188</v>
      </c>
      <c r="C6704" s="663" t="s">
        <v>294</v>
      </c>
      <c r="D6704" s="665" t="s">
        <v>21850</v>
      </c>
      <c r="E6704" s="663" t="s">
        <v>12034</v>
      </c>
      <c r="F6704" s="401"/>
      <c r="G6704" s="401"/>
    </row>
    <row r="6705" spans="1:7" ht="15">
      <c r="A6705" s="664">
        <v>100535</v>
      </c>
      <c r="B6705" s="663" t="s">
        <v>12189</v>
      </c>
      <c r="C6705" s="663" t="s">
        <v>122</v>
      </c>
      <c r="D6705" s="665" t="s">
        <v>13088</v>
      </c>
      <c r="E6705" s="663" t="s">
        <v>12034</v>
      </c>
      <c r="F6705" s="401"/>
      <c r="G6705" s="401"/>
    </row>
    <row r="6706" spans="1:7" ht="15">
      <c r="A6706" s="664">
        <v>100536</v>
      </c>
      <c r="B6706" s="663" t="s">
        <v>12190</v>
      </c>
      <c r="C6706" s="663" t="s">
        <v>294</v>
      </c>
      <c r="D6706" s="665" t="s">
        <v>6256</v>
      </c>
      <c r="E6706" s="663" t="s">
        <v>12034</v>
      </c>
      <c r="F6706" s="401"/>
      <c r="G6706" s="401"/>
    </row>
    <row r="6707" spans="1:7" ht="15">
      <c r="A6707" s="664">
        <v>101284</v>
      </c>
      <c r="B6707" s="663" t="s">
        <v>12191</v>
      </c>
      <c r="C6707" s="663" t="s">
        <v>122</v>
      </c>
      <c r="D6707" s="665" t="s">
        <v>3996</v>
      </c>
      <c r="E6707" s="663" t="s">
        <v>12034</v>
      </c>
      <c r="F6707" s="401"/>
      <c r="G6707" s="401"/>
    </row>
    <row r="6708" spans="1:7" ht="15">
      <c r="A6708" s="664">
        <v>101285</v>
      </c>
      <c r="B6708" s="663" t="s">
        <v>12192</v>
      </c>
      <c r="C6708" s="663" t="s">
        <v>122</v>
      </c>
      <c r="D6708" s="665" t="s">
        <v>12906</v>
      </c>
      <c r="E6708" s="663" t="s">
        <v>12034</v>
      </c>
      <c r="F6708" s="401"/>
      <c r="G6708" s="401"/>
    </row>
    <row r="6709" spans="1:7" ht="15">
      <c r="A6709" s="664">
        <v>101286</v>
      </c>
      <c r="B6709" s="663" t="s">
        <v>12193</v>
      </c>
      <c r="C6709" s="663" t="s">
        <v>294</v>
      </c>
      <c r="D6709" s="665" t="s">
        <v>9093</v>
      </c>
      <c r="E6709" s="663" t="s">
        <v>12034</v>
      </c>
      <c r="F6709" s="401"/>
      <c r="G6709" s="401"/>
    </row>
    <row r="6710" spans="1:7" ht="15">
      <c r="A6710" s="664">
        <v>101287</v>
      </c>
      <c r="B6710" s="663" t="s">
        <v>12194</v>
      </c>
      <c r="C6710" s="663" t="s">
        <v>294</v>
      </c>
      <c r="D6710" s="665" t="s">
        <v>18487</v>
      </c>
      <c r="E6710" s="663" t="s">
        <v>12034</v>
      </c>
      <c r="F6710" s="401"/>
      <c r="G6710" s="401"/>
    </row>
    <row r="6711" spans="1:7" ht="15">
      <c r="A6711" s="664">
        <v>101288</v>
      </c>
      <c r="B6711" s="663" t="s">
        <v>12195</v>
      </c>
      <c r="C6711" s="663" t="s">
        <v>294</v>
      </c>
      <c r="D6711" s="665" t="s">
        <v>15862</v>
      </c>
      <c r="E6711" s="663" t="s">
        <v>12034</v>
      </c>
      <c r="F6711" s="401"/>
      <c r="G6711" s="401"/>
    </row>
    <row r="6712" spans="1:7" ht="15">
      <c r="A6712" s="664">
        <v>101289</v>
      </c>
      <c r="B6712" s="663" t="s">
        <v>12196</v>
      </c>
      <c r="C6712" s="663" t="s">
        <v>294</v>
      </c>
      <c r="D6712" s="665" t="s">
        <v>8910</v>
      </c>
      <c r="E6712" s="663" t="s">
        <v>12034</v>
      </c>
      <c r="F6712" s="401"/>
      <c r="G6712" s="401"/>
    </row>
    <row r="6713" spans="1:7" ht="15">
      <c r="A6713" s="664">
        <v>101290</v>
      </c>
      <c r="B6713" s="663" t="s">
        <v>12197</v>
      </c>
      <c r="C6713" s="663" t="s">
        <v>294</v>
      </c>
      <c r="D6713" s="665" t="s">
        <v>15582</v>
      </c>
      <c r="E6713" s="663" t="s">
        <v>12034</v>
      </c>
      <c r="F6713" s="401"/>
      <c r="G6713" s="401"/>
    </row>
    <row r="6714" spans="1:7" ht="15">
      <c r="A6714" s="664">
        <v>101291</v>
      </c>
      <c r="B6714" s="663" t="s">
        <v>12198</v>
      </c>
      <c r="C6714" s="663" t="s">
        <v>294</v>
      </c>
      <c r="D6714" s="665" t="s">
        <v>13296</v>
      </c>
      <c r="E6714" s="663" t="s">
        <v>12034</v>
      </c>
      <c r="F6714" s="401"/>
      <c r="G6714" s="401"/>
    </row>
    <row r="6715" spans="1:7" ht="15">
      <c r="A6715" s="664">
        <v>101292</v>
      </c>
      <c r="B6715" s="663" t="s">
        <v>12199</v>
      </c>
      <c r="C6715" s="663" t="s">
        <v>294</v>
      </c>
      <c r="D6715" s="665" t="s">
        <v>21139</v>
      </c>
      <c r="E6715" s="663" t="s">
        <v>12034</v>
      </c>
      <c r="F6715" s="401"/>
      <c r="G6715" s="401"/>
    </row>
    <row r="6716" spans="1:7" ht="15">
      <c r="A6716" s="664">
        <v>101293</v>
      </c>
      <c r="B6716" s="663" t="s">
        <v>12200</v>
      </c>
      <c r="C6716" s="663" t="s">
        <v>294</v>
      </c>
      <c r="D6716" s="665" t="s">
        <v>17121</v>
      </c>
      <c r="E6716" s="663" t="s">
        <v>12034</v>
      </c>
      <c r="F6716" s="401"/>
      <c r="G6716" s="401"/>
    </row>
    <row r="6717" spans="1:7" ht="15">
      <c r="A6717" s="664">
        <v>101294</v>
      </c>
      <c r="B6717" s="663" t="s">
        <v>12201</v>
      </c>
      <c r="C6717" s="663" t="s">
        <v>294</v>
      </c>
      <c r="D6717" s="665" t="s">
        <v>14912</v>
      </c>
      <c r="E6717" s="663" t="s">
        <v>12034</v>
      </c>
      <c r="F6717" s="401"/>
      <c r="G6717" s="401"/>
    </row>
    <row r="6718" spans="1:7" ht="15">
      <c r="A6718" s="664">
        <v>101295</v>
      </c>
      <c r="B6718" s="663" t="s">
        <v>12202</v>
      </c>
      <c r="C6718" s="663" t="s">
        <v>294</v>
      </c>
      <c r="D6718" s="665" t="s">
        <v>7611</v>
      </c>
      <c r="E6718" s="663" t="s">
        <v>12034</v>
      </c>
      <c r="F6718" s="401"/>
      <c r="G6718" s="401"/>
    </row>
    <row r="6719" spans="1:7" ht="15">
      <c r="A6719" s="664">
        <v>101296</v>
      </c>
      <c r="B6719" s="663" t="s">
        <v>12203</v>
      </c>
      <c r="C6719" s="663" t="s">
        <v>294</v>
      </c>
      <c r="D6719" s="665" t="s">
        <v>21851</v>
      </c>
      <c r="E6719" s="663" t="s">
        <v>12034</v>
      </c>
      <c r="F6719" s="401"/>
      <c r="G6719" s="401"/>
    </row>
    <row r="6720" spans="1:7" ht="15">
      <c r="A6720" s="664">
        <v>101297</v>
      </c>
      <c r="B6720" s="663" t="s">
        <v>12204</v>
      </c>
      <c r="C6720" s="663" t="s">
        <v>294</v>
      </c>
      <c r="D6720" s="665" t="s">
        <v>14031</v>
      </c>
      <c r="E6720" s="663" t="s">
        <v>12034</v>
      </c>
      <c r="F6720" s="401"/>
      <c r="G6720" s="401"/>
    </row>
    <row r="6721" spans="1:7" ht="15">
      <c r="A6721" s="664">
        <v>101298</v>
      </c>
      <c r="B6721" s="663" t="s">
        <v>12205</v>
      </c>
      <c r="C6721" s="663" t="s">
        <v>294</v>
      </c>
      <c r="D6721" s="665" t="s">
        <v>16370</v>
      </c>
      <c r="E6721" s="663" t="s">
        <v>12034</v>
      </c>
      <c r="F6721" s="401"/>
      <c r="G6721" s="401"/>
    </row>
    <row r="6722" spans="1:7" ht="15">
      <c r="A6722" s="664">
        <v>101299</v>
      </c>
      <c r="B6722" s="663" t="s">
        <v>12206</v>
      </c>
      <c r="C6722" s="663" t="s">
        <v>294</v>
      </c>
      <c r="D6722" s="665" t="s">
        <v>15815</v>
      </c>
      <c r="E6722" s="663" t="s">
        <v>12034</v>
      </c>
      <c r="F6722" s="401"/>
      <c r="G6722" s="401"/>
    </row>
    <row r="6723" spans="1:7" ht="15">
      <c r="A6723" s="664">
        <v>101300</v>
      </c>
      <c r="B6723" s="663" t="s">
        <v>12207</v>
      </c>
      <c r="C6723" s="663" t="s">
        <v>294</v>
      </c>
      <c r="D6723" s="665" t="s">
        <v>21852</v>
      </c>
      <c r="E6723" s="663" t="s">
        <v>12034</v>
      </c>
      <c r="F6723" s="401"/>
      <c r="G6723" s="401"/>
    </row>
    <row r="6724" spans="1:7" ht="15">
      <c r="A6724" s="664">
        <v>101301</v>
      </c>
      <c r="B6724" s="663" t="s">
        <v>12208</v>
      </c>
      <c r="C6724" s="663" t="s">
        <v>294</v>
      </c>
      <c r="D6724" s="665" t="s">
        <v>4698</v>
      </c>
      <c r="E6724" s="663" t="s">
        <v>12034</v>
      </c>
      <c r="F6724" s="401"/>
      <c r="G6724" s="401"/>
    </row>
    <row r="6725" spans="1:7" ht="15">
      <c r="A6725" s="664">
        <v>101302</v>
      </c>
      <c r="B6725" s="663" t="s">
        <v>12209</v>
      </c>
      <c r="C6725" s="663" t="s">
        <v>294</v>
      </c>
      <c r="D6725" s="665" t="s">
        <v>18148</v>
      </c>
      <c r="E6725" s="663" t="s">
        <v>12034</v>
      </c>
      <c r="F6725" s="401"/>
      <c r="G6725" s="401"/>
    </row>
    <row r="6726" spans="1:7" ht="15">
      <c r="A6726" s="664">
        <v>101303</v>
      </c>
      <c r="B6726" s="663" t="s">
        <v>12210</v>
      </c>
      <c r="C6726" s="663" t="s">
        <v>294</v>
      </c>
      <c r="D6726" s="665" t="s">
        <v>21853</v>
      </c>
      <c r="E6726" s="663" t="s">
        <v>12034</v>
      </c>
      <c r="F6726" s="401"/>
      <c r="G6726" s="401"/>
    </row>
    <row r="6727" spans="1:7" ht="15">
      <c r="A6727" s="664">
        <v>101304</v>
      </c>
      <c r="B6727" s="663" t="s">
        <v>12211</v>
      </c>
      <c r="C6727" s="663" t="s">
        <v>294</v>
      </c>
      <c r="D6727" s="665" t="s">
        <v>21854</v>
      </c>
      <c r="E6727" s="663" t="s">
        <v>12034</v>
      </c>
      <c r="F6727" s="401"/>
      <c r="G6727" s="401"/>
    </row>
    <row r="6728" spans="1:7" ht="15">
      <c r="A6728" s="664">
        <v>101305</v>
      </c>
      <c r="B6728" s="663" t="s">
        <v>12212</v>
      </c>
      <c r="C6728" s="663" t="s">
        <v>294</v>
      </c>
      <c r="D6728" s="665" t="s">
        <v>18649</v>
      </c>
      <c r="E6728" s="663" t="s">
        <v>12034</v>
      </c>
      <c r="F6728" s="401"/>
      <c r="G6728" s="401"/>
    </row>
    <row r="6729" spans="1:7" ht="15">
      <c r="A6729" s="664">
        <v>101307</v>
      </c>
      <c r="B6729" s="663" t="s">
        <v>12213</v>
      </c>
      <c r="C6729" s="663" t="s">
        <v>294</v>
      </c>
      <c r="D6729" s="665" t="s">
        <v>16230</v>
      </c>
      <c r="E6729" s="663" t="s">
        <v>12034</v>
      </c>
      <c r="F6729" s="401"/>
      <c r="G6729" s="401"/>
    </row>
    <row r="6730" spans="1:7" ht="15">
      <c r="A6730" s="664">
        <v>101308</v>
      </c>
      <c r="B6730" s="663" t="s">
        <v>12214</v>
      </c>
      <c r="C6730" s="663" t="s">
        <v>294</v>
      </c>
      <c r="D6730" s="665" t="s">
        <v>7352</v>
      </c>
      <c r="E6730" s="663" t="s">
        <v>12034</v>
      </c>
      <c r="F6730" s="401"/>
      <c r="G6730" s="401"/>
    </row>
    <row r="6731" spans="1:7" ht="15">
      <c r="A6731" s="664">
        <v>101309</v>
      </c>
      <c r="B6731" s="663" t="s">
        <v>12215</v>
      </c>
      <c r="C6731" s="663" t="s">
        <v>294</v>
      </c>
      <c r="D6731" s="665" t="s">
        <v>16007</v>
      </c>
      <c r="E6731" s="663" t="s">
        <v>12034</v>
      </c>
      <c r="F6731" s="401"/>
      <c r="G6731" s="401"/>
    </row>
    <row r="6732" spans="1:7" ht="15">
      <c r="A6732" s="664">
        <v>101310</v>
      </c>
      <c r="B6732" s="663" t="s">
        <v>12216</v>
      </c>
      <c r="C6732" s="663" t="s">
        <v>294</v>
      </c>
      <c r="D6732" s="665" t="s">
        <v>21854</v>
      </c>
      <c r="E6732" s="663" t="s">
        <v>12034</v>
      </c>
      <c r="F6732" s="401"/>
      <c r="G6732" s="401"/>
    </row>
    <row r="6733" spans="1:7" ht="15">
      <c r="A6733" s="664">
        <v>101311</v>
      </c>
      <c r="B6733" s="663" t="s">
        <v>12217</v>
      </c>
      <c r="C6733" s="663" t="s">
        <v>294</v>
      </c>
      <c r="D6733" s="665" t="s">
        <v>17121</v>
      </c>
      <c r="E6733" s="663" t="s">
        <v>12034</v>
      </c>
      <c r="F6733" s="401"/>
      <c r="G6733" s="401"/>
    </row>
    <row r="6734" spans="1:7" ht="15">
      <c r="A6734" s="664">
        <v>101312</v>
      </c>
      <c r="B6734" s="663" t="s">
        <v>12218</v>
      </c>
      <c r="C6734" s="663" t="s">
        <v>294</v>
      </c>
      <c r="D6734" s="665" t="s">
        <v>12784</v>
      </c>
      <c r="E6734" s="663" t="s">
        <v>12034</v>
      </c>
      <c r="F6734" s="401"/>
      <c r="G6734" s="401"/>
    </row>
    <row r="6735" spans="1:7" ht="15">
      <c r="A6735" s="664">
        <v>101313</v>
      </c>
      <c r="B6735" s="663" t="s">
        <v>12219</v>
      </c>
      <c r="C6735" s="663" t="s">
        <v>294</v>
      </c>
      <c r="D6735" s="665" t="s">
        <v>21855</v>
      </c>
      <c r="E6735" s="663" t="s">
        <v>12034</v>
      </c>
      <c r="F6735" s="401"/>
      <c r="G6735" s="401"/>
    </row>
    <row r="6736" spans="1:7" ht="15">
      <c r="A6736" s="664">
        <v>101314</v>
      </c>
      <c r="B6736" s="663" t="s">
        <v>12220</v>
      </c>
      <c r="C6736" s="663" t="s">
        <v>294</v>
      </c>
      <c r="D6736" s="665" t="s">
        <v>21856</v>
      </c>
      <c r="E6736" s="663" t="s">
        <v>12034</v>
      </c>
      <c r="F6736" s="401"/>
      <c r="G6736" s="401"/>
    </row>
    <row r="6737" spans="1:7" ht="15">
      <c r="A6737" s="664">
        <v>101315</v>
      </c>
      <c r="B6737" s="663" t="s">
        <v>12221</v>
      </c>
      <c r="C6737" s="663" t="s">
        <v>294</v>
      </c>
      <c r="D6737" s="665" t="s">
        <v>21857</v>
      </c>
      <c r="E6737" s="663" t="s">
        <v>12034</v>
      </c>
      <c r="F6737" s="401"/>
      <c r="G6737" s="401"/>
    </row>
    <row r="6738" spans="1:7" ht="15">
      <c r="A6738" s="664">
        <v>101316</v>
      </c>
      <c r="B6738" s="663" t="s">
        <v>12222</v>
      </c>
      <c r="C6738" s="663" t="s">
        <v>294</v>
      </c>
      <c r="D6738" s="665" t="s">
        <v>17886</v>
      </c>
      <c r="E6738" s="663" t="s">
        <v>12034</v>
      </c>
      <c r="F6738" s="401"/>
      <c r="G6738" s="401"/>
    </row>
    <row r="6739" spans="1:7" ht="15">
      <c r="A6739" s="664">
        <v>101317</v>
      </c>
      <c r="B6739" s="663" t="s">
        <v>12223</v>
      </c>
      <c r="C6739" s="663" t="s">
        <v>294</v>
      </c>
      <c r="D6739" s="665" t="s">
        <v>16028</v>
      </c>
      <c r="E6739" s="663" t="s">
        <v>12034</v>
      </c>
      <c r="F6739" s="401"/>
      <c r="G6739" s="401"/>
    </row>
    <row r="6740" spans="1:7" ht="15">
      <c r="A6740" s="664">
        <v>101318</v>
      </c>
      <c r="B6740" s="663" t="s">
        <v>12224</v>
      </c>
      <c r="C6740" s="663" t="s">
        <v>294</v>
      </c>
      <c r="D6740" s="665" t="s">
        <v>21858</v>
      </c>
      <c r="E6740" s="663" t="s">
        <v>12034</v>
      </c>
      <c r="F6740" s="401"/>
      <c r="G6740" s="401"/>
    </row>
    <row r="6741" spans="1:7" ht="15">
      <c r="A6741" s="664">
        <v>101319</v>
      </c>
      <c r="B6741" s="663" t="s">
        <v>12225</v>
      </c>
      <c r="C6741" s="663" t="s">
        <v>294</v>
      </c>
      <c r="D6741" s="665" t="s">
        <v>21859</v>
      </c>
      <c r="E6741" s="663" t="s">
        <v>12034</v>
      </c>
      <c r="F6741" s="401"/>
      <c r="G6741" s="401"/>
    </row>
    <row r="6742" spans="1:7" ht="15">
      <c r="A6742" s="664">
        <v>101320</v>
      </c>
      <c r="B6742" s="663" t="s">
        <v>12226</v>
      </c>
      <c r="C6742" s="663" t="s">
        <v>294</v>
      </c>
      <c r="D6742" s="665" t="s">
        <v>12935</v>
      </c>
      <c r="E6742" s="663" t="s">
        <v>12034</v>
      </c>
      <c r="F6742" s="401"/>
      <c r="G6742" s="401"/>
    </row>
    <row r="6743" spans="1:7" ht="15">
      <c r="A6743" s="664">
        <v>101322</v>
      </c>
      <c r="B6743" s="663" t="s">
        <v>12227</v>
      </c>
      <c r="C6743" s="663" t="s">
        <v>294</v>
      </c>
      <c r="D6743" s="665" t="s">
        <v>17121</v>
      </c>
      <c r="E6743" s="663" t="s">
        <v>12034</v>
      </c>
      <c r="F6743" s="401"/>
      <c r="G6743" s="401"/>
    </row>
    <row r="6744" spans="1:7" ht="15">
      <c r="A6744" s="664">
        <v>101323</v>
      </c>
      <c r="B6744" s="663" t="s">
        <v>12228</v>
      </c>
      <c r="C6744" s="663" t="s">
        <v>294</v>
      </c>
      <c r="D6744" s="665" t="s">
        <v>12769</v>
      </c>
      <c r="E6744" s="663" t="s">
        <v>12034</v>
      </c>
      <c r="F6744" s="401"/>
      <c r="G6744" s="401"/>
    </row>
    <row r="6745" spans="1:7" ht="15">
      <c r="A6745" s="664">
        <v>101324</v>
      </c>
      <c r="B6745" s="663" t="s">
        <v>12229</v>
      </c>
      <c r="C6745" s="663" t="s">
        <v>294</v>
      </c>
      <c r="D6745" s="665" t="s">
        <v>21496</v>
      </c>
      <c r="E6745" s="663" t="s">
        <v>12034</v>
      </c>
      <c r="F6745" s="401"/>
      <c r="G6745" s="401"/>
    </row>
    <row r="6746" spans="1:7" ht="15">
      <c r="A6746" s="664">
        <v>101325</v>
      </c>
      <c r="B6746" s="663" t="s">
        <v>12230</v>
      </c>
      <c r="C6746" s="663" t="s">
        <v>294</v>
      </c>
      <c r="D6746" s="665" t="s">
        <v>20430</v>
      </c>
      <c r="E6746" s="663" t="s">
        <v>12034</v>
      </c>
      <c r="F6746" s="401"/>
      <c r="G6746" s="401"/>
    </row>
    <row r="6747" spans="1:7" ht="15">
      <c r="A6747" s="664">
        <v>101326</v>
      </c>
      <c r="B6747" s="663" t="s">
        <v>12231</v>
      </c>
      <c r="C6747" s="663" t="s">
        <v>294</v>
      </c>
      <c r="D6747" s="665" t="s">
        <v>14999</v>
      </c>
      <c r="E6747" s="663" t="s">
        <v>12034</v>
      </c>
      <c r="F6747" s="401"/>
      <c r="G6747" s="401"/>
    </row>
    <row r="6748" spans="1:7" ht="15">
      <c r="A6748" s="664">
        <v>101327</v>
      </c>
      <c r="B6748" s="663" t="s">
        <v>12232</v>
      </c>
      <c r="C6748" s="663" t="s">
        <v>294</v>
      </c>
      <c r="D6748" s="665" t="s">
        <v>8825</v>
      </c>
      <c r="E6748" s="663" t="s">
        <v>12034</v>
      </c>
      <c r="F6748" s="401"/>
      <c r="G6748" s="401"/>
    </row>
    <row r="6749" spans="1:7" ht="15">
      <c r="A6749" s="664">
        <v>101328</v>
      </c>
      <c r="B6749" s="663" t="s">
        <v>12233</v>
      </c>
      <c r="C6749" s="663" t="s">
        <v>294</v>
      </c>
      <c r="D6749" s="665" t="s">
        <v>21860</v>
      </c>
      <c r="E6749" s="663" t="s">
        <v>12034</v>
      </c>
      <c r="F6749" s="401"/>
      <c r="G6749" s="401"/>
    </row>
    <row r="6750" spans="1:7" ht="15">
      <c r="A6750" s="664">
        <v>101329</v>
      </c>
      <c r="B6750" s="663" t="s">
        <v>12234</v>
      </c>
      <c r="C6750" s="663" t="s">
        <v>294</v>
      </c>
      <c r="D6750" s="665" t="s">
        <v>21861</v>
      </c>
      <c r="E6750" s="663" t="s">
        <v>12034</v>
      </c>
      <c r="F6750" s="401"/>
      <c r="G6750" s="401"/>
    </row>
    <row r="6751" spans="1:7" ht="15">
      <c r="A6751" s="664">
        <v>101330</v>
      </c>
      <c r="B6751" s="663" t="s">
        <v>12235</v>
      </c>
      <c r="C6751" s="663" t="s">
        <v>294</v>
      </c>
      <c r="D6751" s="665" t="s">
        <v>16459</v>
      </c>
      <c r="E6751" s="663" t="s">
        <v>12034</v>
      </c>
      <c r="F6751" s="401"/>
      <c r="G6751" s="401"/>
    </row>
    <row r="6752" spans="1:7" ht="15">
      <c r="A6752" s="664">
        <v>101331</v>
      </c>
      <c r="B6752" s="663" t="s">
        <v>12236</v>
      </c>
      <c r="C6752" s="663" t="s">
        <v>294</v>
      </c>
      <c r="D6752" s="665" t="s">
        <v>21800</v>
      </c>
      <c r="E6752" s="663" t="s">
        <v>12034</v>
      </c>
      <c r="F6752" s="401"/>
      <c r="G6752" s="401"/>
    </row>
    <row r="6753" spans="1:7" ht="15">
      <c r="A6753" s="664">
        <v>101332</v>
      </c>
      <c r="B6753" s="663" t="s">
        <v>12237</v>
      </c>
      <c r="C6753" s="663" t="s">
        <v>294</v>
      </c>
      <c r="D6753" s="665" t="s">
        <v>14903</v>
      </c>
      <c r="E6753" s="663" t="s">
        <v>12034</v>
      </c>
      <c r="F6753" s="401"/>
      <c r="G6753" s="401"/>
    </row>
    <row r="6754" spans="1:7" ht="15">
      <c r="A6754" s="664">
        <v>101333</v>
      </c>
      <c r="B6754" s="663" t="s">
        <v>12238</v>
      </c>
      <c r="C6754" s="663" t="s">
        <v>294</v>
      </c>
      <c r="D6754" s="665" t="s">
        <v>21862</v>
      </c>
      <c r="E6754" s="663" t="s">
        <v>12034</v>
      </c>
      <c r="F6754" s="401"/>
      <c r="G6754" s="401"/>
    </row>
    <row r="6755" spans="1:7" ht="15">
      <c r="A6755" s="664">
        <v>101334</v>
      </c>
      <c r="B6755" s="663" t="s">
        <v>12239</v>
      </c>
      <c r="C6755" s="663" t="s">
        <v>294</v>
      </c>
      <c r="D6755" s="665" t="s">
        <v>21863</v>
      </c>
      <c r="E6755" s="663" t="s">
        <v>12034</v>
      </c>
      <c r="F6755" s="401"/>
      <c r="G6755" s="401"/>
    </row>
    <row r="6756" spans="1:7" ht="15">
      <c r="A6756" s="664">
        <v>101335</v>
      </c>
      <c r="B6756" s="663" t="s">
        <v>12240</v>
      </c>
      <c r="C6756" s="663" t="s">
        <v>294</v>
      </c>
      <c r="D6756" s="665" t="s">
        <v>8904</v>
      </c>
      <c r="E6756" s="663" t="s">
        <v>12034</v>
      </c>
      <c r="F6756" s="401"/>
      <c r="G6756" s="401"/>
    </row>
    <row r="6757" spans="1:7" ht="15">
      <c r="A6757" s="664">
        <v>101336</v>
      </c>
      <c r="B6757" s="663" t="s">
        <v>12241</v>
      </c>
      <c r="C6757" s="663" t="s">
        <v>294</v>
      </c>
      <c r="D6757" s="665" t="s">
        <v>15083</v>
      </c>
      <c r="E6757" s="663" t="s">
        <v>12034</v>
      </c>
      <c r="F6757" s="401"/>
      <c r="G6757" s="401"/>
    </row>
    <row r="6758" spans="1:7" ht="15">
      <c r="A6758" s="664">
        <v>101337</v>
      </c>
      <c r="B6758" s="663" t="s">
        <v>12242</v>
      </c>
      <c r="C6758" s="663" t="s">
        <v>294</v>
      </c>
      <c r="D6758" s="665" t="s">
        <v>15322</v>
      </c>
      <c r="E6758" s="663" t="s">
        <v>12034</v>
      </c>
      <c r="F6758" s="401"/>
      <c r="G6758" s="401"/>
    </row>
    <row r="6759" spans="1:7" ht="15">
      <c r="A6759" s="664">
        <v>101338</v>
      </c>
      <c r="B6759" s="663" t="s">
        <v>12243</v>
      </c>
      <c r="C6759" s="663" t="s">
        <v>294</v>
      </c>
      <c r="D6759" s="665" t="s">
        <v>5388</v>
      </c>
      <c r="E6759" s="663" t="s">
        <v>12034</v>
      </c>
      <c r="F6759" s="401"/>
      <c r="G6759" s="401"/>
    </row>
    <row r="6760" spans="1:7" ht="15">
      <c r="A6760" s="664">
        <v>101339</v>
      </c>
      <c r="B6760" s="663" t="s">
        <v>12244</v>
      </c>
      <c r="C6760" s="663" t="s">
        <v>294</v>
      </c>
      <c r="D6760" s="665" t="s">
        <v>8817</v>
      </c>
      <c r="E6760" s="663" t="s">
        <v>12034</v>
      </c>
      <c r="F6760" s="401"/>
      <c r="G6760" s="401"/>
    </row>
    <row r="6761" spans="1:7" ht="15">
      <c r="A6761" s="664">
        <v>101340</v>
      </c>
      <c r="B6761" s="663" t="s">
        <v>12245</v>
      </c>
      <c r="C6761" s="663" t="s">
        <v>294</v>
      </c>
      <c r="D6761" s="665" t="s">
        <v>14989</v>
      </c>
      <c r="E6761" s="663" t="s">
        <v>12034</v>
      </c>
      <c r="F6761" s="401"/>
      <c r="G6761" s="401"/>
    </row>
    <row r="6762" spans="1:7" ht="15">
      <c r="A6762" s="664">
        <v>101341</v>
      </c>
      <c r="B6762" s="663" t="s">
        <v>12246</v>
      </c>
      <c r="C6762" s="663" t="s">
        <v>294</v>
      </c>
      <c r="D6762" s="665" t="s">
        <v>14034</v>
      </c>
      <c r="E6762" s="663" t="s">
        <v>12034</v>
      </c>
      <c r="F6762" s="401"/>
      <c r="G6762" s="401"/>
    </row>
    <row r="6763" spans="1:7" ht="15">
      <c r="A6763" s="664">
        <v>101342</v>
      </c>
      <c r="B6763" s="663" t="s">
        <v>12247</v>
      </c>
      <c r="C6763" s="663" t="s">
        <v>294</v>
      </c>
      <c r="D6763" s="665" t="s">
        <v>14826</v>
      </c>
      <c r="E6763" s="663" t="s">
        <v>12034</v>
      </c>
      <c r="F6763" s="401"/>
      <c r="G6763" s="401"/>
    </row>
    <row r="6764" spans="1:7" ht="15">
      <c r="A6764" s="664">
        <v>101343</v>
      </c>
      <c r="B6764" s="663" t="s">
        <v>12248</v>
      </c>
      <c r="C6764" s="663" t="s">
        <v>294</v>
      </c>
      <c r="D6764" s="665" t="s">
        <v>17121</v>
      </c>
      <c r="E6764" s="663" t="s">
        <v>12034</v>
      </c>
      <c r="F6764" s="401"/>
      <c r="G6764" s="401"/>
    </row>
    <row r="6765" spans="1:7" ht="15">
      <c r="A6765" s="664">
        <v>101344</v>
      </c>
      <c r="B6765" s="663" t="s">
        <v>12249</v>
      </c>
      <c r="C6765" s="663" t="s">
        <v>294</v>
      </c>
      <c r="D6765" s="665" t="s">
        <v>15083</v>
      </c>
      <c r="E6765" s="663" t="s">
        <v>12034</v>
      </c>
      <c r="F6765" s="401"/>
      <c r="G6765" s="401"/>
    </row>
    <row r="6766" spans="1:7" ht="15">
      <c r="A6766" s="664">
        <v>101345</v>
      </c>
      <c r="B6766" s="663" t="s">
        <v>12250</v>
      </c>
      <c r="C6766" s="663" t="s">
        <v>294</v>
      </c>
      <c r="D6766" s="665" t="s">
        <v>15083</v>
      </c>
      <c r="E6766" s="663" t="s">
        <v>12034</v>
      </c>
      <c r="F6766" s="401"/>
      <c r="G6766" s="401"/>
    </row>
    <row r="6767" spans="1:7" ht="15">
      <c r="A6767" s="664">
        <v>101346</v>
      </c>
      <c r="B6767" s="663" t="s">
        <v>12251</v>
      </c>
      <c r="C6767" s="663" t="s">
        <v>294</v>
      </c>
      <c r="D6767" s="665" t="s">
        <v>15159</v>
      </c>
      <c r="E6767" s="663" t="s">
        <v>12034</v>
      </c>
      <c r="F6767" s="401"/>
      <c r="G6767" s="401"/>
    </row>
    <row r="6768" spans="1:7" ht="15">
      <c r="A6768" s="664">
        <v>101347</v>
      </c>
      <c r="B6768" s="663" t="s">
        <v>12252</v>
      </c>
      <c r="C6768" s="663" t="s">
        <v>294</v>
      </c>
      <c r="D6768" s="665" t="s">
        <v>12703</v>
      </c>
      <c r="E6768" s="663" t="s">
        <v>12034</v>
      </c>
      <c r="F6768" s="401"/>
      <c r="G6768" s="401"/>
    </row>
    <row r="6769" spans="1:7" ht="15">
      <c r="A6769" s="664">
        <v>101348</v>
      </c>
      <c r="B6769" s="663" t="s">
        <v>12253</v>
      </c>
      <c r="C6769" s="663" t="s">
        <v>294</v>
      </c>
      <c r="D6769" s="665" t="s">
        <v>15825</v>
      </c>
      <c r="E6769" s="663" t="s">
        <v>12034</v>
      </c>
      <c r="F6769" s="401"/>
      <c r="G6769" s="401"/>
    </row>
    <row r="6770" spans="1:7" ht="15">
      <c r="A6770" s="664">
        <v>101349</v>
      </c>
      <c r="B6770" s="663" t="s">
        <v>12254</v>
      </c>
      <c r="C6770" s="663" t="s">
        <v>294</v>
      </c>
      <c r="D6770" s="665" t="s">
        <v>17627</v>
      </c>
      <c r="E6770" s="663" t="s">
        <v>12034</v>
      </c>
      <c r="F6770" s="401"/>
      <c r="G6770" s="401"/>
    </row>
    <row r="6771" spans="1:7" ht="15">
      <c r="A6771" s="664">
        <v>101350</v>
      </c>
      <c r="B6771" s="663" t="s">
        <v>12255</v>
      </c>
      <c r="C6771" s="663" t="s">
        <v>294</v>
      </c>
      <c r="D6771" s="665" t="s">
        <v>15822</v>
      </c>
      <c r="E6771" s="663" t="s">
        <v>12034</v>
      </c>
      <c r="F6771" s="401"/>
      <c r="G6771" s="401"/>
    </row>
    <row r="6772" spans="1:7" ht="15">
      <c r="A6772" s="664">
        <v>101351</v>
      </c>
      <c r="B6772" s="663" t="s">
        <v>12256</v>
      </c>
      <c r="C6772" s="663" t="s">
        <v>294</v>
      </c>
      <c r="D6772" s="665" t="s">
        <v>17507</v>
      </c>
      <c r="E6772" s="663" t="s">
        <v>12034</v>
      </c>
      <c r="F6772" s="401"/>
      <c r="G6772" s="401"/>
    </row>
    <row r="6773" spans="1:7" ht="15">
      <c r="A6773" s="664">
        <v>101352</v>
      </c>
      <c r="B6773" s="663" t="s">
        <v>12257</v>
      </c>
      <c r="C6773" s="663" t="s">
        <v>294</v>
      </c>
      <c r="D6773" s="665" t="s">
        <v>12921</v>
      </c>
      <c r="E6773" s="663" t="s">
        <v>12034</v>
      </c>
      <c r="F6773" s="401"/>
      <c r="G6773" s="401"/>
    </row>
    <row r="6774" spans="1:7" ht="15">
      <c r="A6774" s="664">
        <v>101353</v>
      </c>
      <c r="B6774" s="663" t="s">
        <v>12258</v>
      </c>
      <c r="C6774" s="663" t="s">
        <v>294</v>
      </c>
      <c r="D6774" s="665" t="s">
        <v>12732</v>
      </c>
      <c r="E6774" s="663" t="s">
        <v>12034</v>
      </c>
      <c r="F6774" s="401"/>
      <c r="G6774" s="401"/>
    </row>
    <row r="6775" spans="1:7" ht="15">
      <c r="A6775" s="664">
        <v>101354</v>
      </c>
      <c r="B6775" s="663" t="s">
        <v>12259</v>
      </c>
      <c r="C6775" s="663" t="s">
        <v>294</v>
      </c>
      <c r="D6775" s="665" t="s">
        <v>12411</v>
      </c>
      <c r="E6775" s="663" t="s">
        <v>12034</v>
      </c>
      <c r="F6775" s="401"/>
      <c r="G6775" s="401"/>
    </row>
    <row r="6776" spans="1:7" ht="15">
      <c r="A6776" s="664">
        <v>101355</v>
      </c>
      <c r="B6776" s="663" t="s">
        <v>12260</v>
      </c>
      <c r="C6776" s="663" t="s">
        <v>294</v>
      </c>
      <c r="D6776" s="665" t="s">
        <v>13805</v>
      </c>
      <c r="E6776" s="663" t="s">
        <v>12034</v>
      </c>
      <c r="F6776" s="401"/>
      <c r="G6776" s="401"/>
    </row>
    <row r="6777" spans="1:7" ht="15">
      <c r="A6777" s="664">
        <v>101356</v>
      </c>
      <c r="B6777" s="663" t="s">
        <v>12261</v>
      </c>
      <c r="C6777" s="663" t="s">
        <v>294</v>
      </c>
      <c r="D6777" s="665" t="s">
        <v>20521</v>
      </c>
      <c r="E6777" s="663" t="s">
        <v>12034</v>
      </c>
      <c r="F6777" s="401"/>
      <c r="G6777" s="401"/>
    </row>
    <row r="6778" spans="1:7" ht="15">
      <c r="A6778" s="664">
        <v>101357</v>
      </c>
      <c r="B6778" s="663" t="s">
        <v>12262</v>
      </c>
      <c r="C6778" s="663" t="s">
        <v>294</v>
      </c>
      <c r="D6778" s="665" t="s">
        <v>12769</v>
      </c>
      <c r="E6778" s="663" t="s">
        <v>12034</v>
      </c>
      <c r="F6778" s="401"/>
      <c r="G6778" s="401"/>
    </row>
    <row r="6779" spans="1:7" ht="15">
      <c r="A6779" s="664">
        <v>101358</v>
      </c>
      <c r="B6779" s="663" t="s">
        <v>12263</v>
      </c>
      <c r="C6779" s="663" t="s">
        <v>294</v>
      </c>
      <c r="D6779" s="665" t="s">
        <v>21854</v>
      </c>
      <c r="E6779" s="663" t="s">
        <v>12034</v>
      </c>
      <c r="F6779" s="401"/>
      <c r="G6779" s="401"/>
    </row>
    <row r="6780" spans="1:7" ht="15">
      <c r="A6780" s="664">
        <v>101359</v>
      </c>
      <c r="B6780" s="663" t="s">
        <v>12264</v>
      </c>
      <c r="C6780" s="663" t="s">
        <v>294</v>
      </c>
      <c r="D6780" s="665" t="s">
        <v>21864</v>
      </c>
      <c r="E6780" s="663" t="s">
        <v>12034</v>
      </c>
      <c r="F6780" s="401"/>
      <c r="G6780" s="401"/>
    </row>
    <row r="6781" spans="1:7" ht="15">
      <c r="A6781" s="664">
        <v>101360</v>
      </c>
      <c r="B6781" s="663" t="s">
        <v>12265</v>
      </c>
      <c r="C6781" s="663" t="s">
        <v>294</v>
      </c>
      <c r="D6781" s="665" t="s">
        <v>21865</v>
      </c>
      <c r="E6781" s="663" t="s">
        <v>12034</v>
      </c>
      <c r="F6781" s="401"/>
      <c r="G6781" s="401"/>
    </row>
    <row r="6782" spans="1:7" ht="15">
      <c r="A6782" s="664">
        <v>101361</v>
      </c>
      <c r="B6782" s="663" t="s">
        <v>12266</v>
      </c>
      <c r="C6782" s="663" t="s">
        <v>294</v>
      </c>
      <c r="D6782" s="665" t="s">
        <v>14788</v>
      </c>
      <c r="E6782" s="663" t="s">
        <v>12034</v>
      </c>
      <c r="F6782" s="401"/>
      <c r="G6782" s="401"/>
    </row>
    <row r="6783" spans="1:7" ht="15">
      <c r="A6783" s="664">
        <v>101362</v>
      </c>
      <c r="B6783" s="663" t="s">
        <v>12267</v>
      </c>
      <c r="C6783" s="663" t="s">
        <v>294</v>
      </c>
      <c r="D6783" s="665" t="s">
        <v>3753</v>
      </c>
      <c r="E6783" s="663" t="s">
        <v>12034</v>
      </c>
      <c r="F6783" s="401"/>
      <c r="G6783" s="401"/>
    </row>
    <row r="6784" spans="1:7" ht="15">
      <c r="A6784" s="664">
        <v>101363</v>
      </c>
      <c r="B6784" s="663" t="s">
        <v>12268</v>
      </c>
      <c r="C6784" s="663" t="s">
        <v>294</v>
      </c>
      <c r="D6784" s="665" t="s">
        <v>17121</v>
      </c>
      <c r="E6784" s="663" t="s">
        <v>12034</v>
      </c>
      <c r="F6784" s="401"/>
      <c r="G6784" s="401"/>
    </row>
    <row r="6785" spans="1:7" ht="15">
      <c r="A6785" s="664">
        <v>101364</v>
      </c>
      <c r="B6785" s="663" t="s">
        <v>12269</v>
      </c>
      <c r="C6785" s="663" t="s">
        <v>294</v>
      </c>
      <c r="D6785" s="665" t="s">
        <v>21866</v>
      </c>
      <c r="E6785" s="663" t="s">
        <v>12034</v>
      </c>
      <c r="F6785" s="401"/>
      <c r="G6785" s="401"/>
    </row>
    <row r="6786" spans="1:7" ht="15">
      <c r="A6786" s="664">
        <v>101365</v>
      </c>
      <c r="B6786" s="663" t="s">
        <v>12270</v>
      </c>
      <c r="C6786" s="663" t="s">
        <v>294</v>
      </c>
      <c r="D6786" s="665" t="s">
        <v>17121</v>
      </c>
      <c r="E6786" s="663" t="s">
        <v>12034</v>
      </c>
      <c r="F6786" s="401"/>
      <c r="G6786" s="401"/>
    </row>
    <row r="6787" spans="1:7" ht="15">
      <c r="A6787" s="664">
        <v>101366</v>
      </c>
      <c r="B6787" s="663" t="s">
        <v>12271</v>
      </c>
      <c r="C6787" s="663" t="s">
        <v>294</v>
      </c>
      <c r="D6787" s="665" t="s">
        <v>15571</v>
      </c>
      <c r="E6787" s="663" t="s">
        <v>12034</v>
      </c>
      <c r="F6787" s="401"/>
      <c r="G6787" s="401"/>
    </row>
    <row r="6788" spans="1:7" ht="15">
      <c r="A6788" s="664">
        <v>101367</v>
      </c>
      <c r="B6788" s="663" t="s">
        <v>12272</v>
      </c>
      <c r="C6788" s="663" t="s">
        <v>294</v>
      </c>
      <c r="D6788" s="665" t="s">
        <v>15644</v>
      </c>
      <c r="E6788" s="663" t="s">
        <v>12034</v>
      </c>
      <c r="F6788" s="401"/>
      <c r="G6788" s="401"/>
    </row>
    <row r="6789" spans="1:7" ht="15">
      <c r="A6789" s="664">
        <v>101368</v>
      </c>
      <c r="B6789" s="663" t="s">
        <v>12273</v>
      </c>
      <c r="C6789" s="663" t="s">
        <v>294</v>
      </c>
      <c r="D6789" s="665" t="s">
        <v>13952</v>
      </c>
      <c r="E6789" s="663" t="s">
        <v>12034</v>
      </c>
      <c r="F6789" s="401"/>
      <c r="G6789" s="401"/>
    </row>
    <row r="6790" spans="1:7" ht="15">
      <c r="A6790" s="664">
        <v>101369</v>
      </c>
      <c r="B6790" s="663" t="s">
        <v>12274</v>
      </c>
      <c r="C6790" s="663" t="s">
        <v>294</v>
      </c>
      <c r="D6790" s="665" t="s">
        <v>21867</v>
      </c>
      <c r="E6790" s="663" t="s">
        <v>12034</v>
      </c>
      <c r="F6790" s="401"/>
      <c r="G6790" s="401"/>
    </row>
    <row r="6791" spans="1:7" ht="15">
      <c r="A6791" s="664">
        <v>101370</v>
      </c>
      <c r="B6791" s="663" t="s">
        <v>12275</v>
      </c>
      <c r="C6791" s="663" t="s">
        <v>294</v>
      </c>
      <c r="D6791" s="665" t="s">
        <v>13817</v>
      </c>
      <c r="E6791" s="663" t="s">
        <v>12034</v>
      </c>
      <c r="F6791" s="401"/>
      <c r="G6791" s="401"/>
    </row>
    <row r="6792" spans="1:7" ht="15">
      <c r="A6792" s="664">
        <v>101371</v>
      </c>
      <c r="B6792" s="663" t="s">
        <v>12276</v>
      </c>
      <c r="C6792" s="663" t="s">
        <v>294</v>
      </c>
      <c r="D6792" s="665" t="s">
        <v>13019</v>
      </c>
      <c r="E6792" s="663" t="s">
        <v>12034</v>
      </c>
      <c r="F6792" s="401"/>
      <c r="G6792" s="401"/>
    </row>
    <row r="6793" spans="1:7" ht="15">
      <c r="A6793" s="664">
        <v>101372</v>
      </c>
      <c r="B6793" s="663" t="s">
        <v>12277</v>
      </c>
      <c r="C6793" s="663" t="s">
        <v>294</v>
      </c>
      <c r="D6793" s="665" t="s">
        <v>12925</v>
      </c>
      <c r="E6793" s="663" t="s">
        <v>12034</v>
      </c>
      <c r="F6793" s="401"/>
      <c r="G6793" s="401"/>
    </row>
    <row r="6794" spans="1:7" ht="15">
      <c r="A6794" s="664">
        <v>101373</v>
      </c>
      <c r="B6794" s="663" t="s">
        <v>12278</v>
      </c>
      <c r="C6794" s="663" t="s">
        <v>122</v>
      </c>
      <c r="D6794" s="665" t="s">
        <v>21868</v>
      </c>
      <c r="E6794" s="663" t="s">
        <v>12034</v>
      </c>
      <c r="F6794" s="401"/>
      <c r="G6794" s="401"/>
    </row>
    <row r="6795" spans="1:7" ht="15">
      <c r="A6795" s="664">
        <v>101374</v>
      </c>
      <c r="B6795" s="663" t="s">
        <v>2963</v>
      </c>
      <c r="C6795" s="663" t="s">
        <v>294</v>
      </c>
      <c r="D6795" s="665" t="s">
        <v>21869</v>
      </c>
      <c r="E6795" s="663" t="s">
        <v>12034</v>
      </c>
      <c r="F6795" s="401"/>
      <c r="G6795" s="401"/>
    </row>
    <row r="6796" spans="1:7" ht="15">
      <c r="A6796" s="664">
        <v>101375</v>
      </c>
      <c r="B6796" s="663" t="s">
        <v>12279</v>
      </c>
      <c r="C6796" s="663" t="s">
        <v>294</v>
      </c>
      <c r="D6796" s="665" t="s">
        <v>21870</v>
      </c>
      <c r="E6796" s="663" t="s">
        <v>12034</v>
      </c>
      <c r="F6796" s="401"/>
      <c r="G6796" s="401"/>
    </row>
    <row r="6797" spans="1:7" ht="15">
      <c r="A6797" s="664">
        <v>101376</v>
      </c>
      <c r="B6797" s="663" t="s">
        <v>12280</v>
      </c>
      <c r="C6797" s="663" t="s">
        <v>294</v>
      </c>
      <c r="D6797" s="665" t="s">
        <v>21871</v>
      </c>
      <c r="E6797" s="663" t="s">
        <v>12034</v>
      </c>
      <c r="F6797" s="401"/>
      <c r="G6797" s="401"/>
    </row>
    <row r="6798" spans="1:7" ht="15">
      <c r="A6798" s="664">
        <v>101377</v>
      </c>
      <c r="B6798" s="663" t="s">
        <v>2965</v>
      </c>
      <c r="C6798" s="663" t="s">
        <v>294</v>
      </c>
      <c r="D6798" s="665" t="s">
        <v>21872</v>
      </c>
      <c r="E6798" s="663" t="s">
        <v>12034</v>
      </c>
      <c r="F6798" s="401"/>
      <c r="G6798" s="401"/>
    </row>
    <row r="6799" spans="1:7" ht="15">
      <c r="A6799" s="664">
        <v>101378</v>
      </c>
      <c r="B6799" s="663" t="s">
        <v>9642</v>
      </c>
      <c r="C6799" s="663" t="s">
        <v>294</v>
      </c>
      <c r="D6799" s="665" t="s">
        <v>21873</v>
      </c>
      <c r="E6799" s="663" t="s">
        <v>12034</v>
      </c>
      <c r="F6799" s="401"/>
      <c r="G6799" s="401"/>
    </row>
    <row r="6800" spans="1:7" ht="15">
      <c r="A6800" s="664">
        <v>101379</v>
      </c>
      <c r="B6800" s="663" t="s">
        <v>12281</v>
      </c>
      <c r="C6800" s="663" t="s">
        <v>294</v>
      </c>
      <c r="D6800" s="665" t="s">
        <v>21874</v>
      </c>
      <c r="E6800" s="663" t="s">
        <v>12034</v>
      </c>
      <c r="F6800" s="401"/>
      <c r="G6800" s="401"/>
    </row>
    <row r="6801" spans="1:7" ht="15">
      <c r="A6801" s="664">
        <v>101380</v>
      </c>
      <c r="B6801" s="663" t="s">
        <v>2967</v>
      </c>
      <c r="C6801" s="663" t="s">
        <v>294</v>
      </c>
      <c r="D6801" s="665" t="s">
        <v>21875</v>
      </c>
      <c r="E6801" s="663" t="s">
        <v>12034</v>
      </c>
      <c r="F6801" s="401"/>
      <c r="G6801" s="401"/>
    </row>
    <row r="6802" spans="1:7" ht="15">
      <c r="A6802" s="664">
        <v>101381</v>
      </c>
      <c r="B6802" s="663" t="s">
        <v>2968</v>
      </c>
      <c r="C6802" s="663" t="s">
        <v>294</v>
      </c>
      <c r="D6802" s="665" t="s">
        <v>21876</v>
      </c>
      <c r="E6802" s="663" t="s">
        <v>12034</v>
      </c>
      <c r="F6802" s="401"/>
      <c r="G6802" s="401"/>
    </row>
    <row r="6803" spans="1:7" ht="15">
      <c r="A6803" s="664">
        <v>101382</v>
      </c>
      <c r="B6803" s="663" t="s">
        <v>12282</v>
      </c>
      <c r="C6803" s="663" t="s">
        <v>294</v>
      </c>
      <c r="D6803" s="665" t="s">
        <v>21877</v>
      </c>
      <c r="E6803" s="663" t="s">
        <v>12034</v>
      </c>
      <c r="F6803" s="401"/>
      <c r="G6803" s="401"/>
    </row>
    <row r="6804" spans="1:7" ht="15">
      <c r="A6804" s="664">
        <v>101383</v>
      </c>
      <c r="B6804" s="663" t="s">
        <v>9644</v>
      </c>
      <c r="C6804" s="663" t="s">
        <v>294</v>
      </c>
      <c r="D6804" s="665" t="s">
        <v>21878</v>
      </c>
      <c r="E6804" s="663" t="s">
        <v>12034</v>
      </c>
      <c r="F6804" s="401"/>
      <c r="G6804" s="401"/>
    </row>
    <row r="6805" spans="1:7" ht="15">
      <c r="A6805" s="664">
        <v>101384</v>
      </c>
      <c r="B6805" s="663" t="s">
        <v>55</v>
      </c>
      <c r="C6805" s="663" t="s">
        <v>294</v>
      </c>
      <c r="D6805" s="665" t="s">
        <v>21879</v>
      </c>
      <c r="E6805" s="663" t="s">
        <v>12034</v>
      </c>
      <c r="F6805" s="401"/>
      <c r="G6805" s="401"/>
    </row>
    <row r="6806" spans="1:7" ht="15">
      <c r="A6806" s="664">
        <v>101385</v>
      </c>
      <c r="B6806" s="663" t="s">
        <v>12283</v>
      </c>
      <c r="C6806" s="663" t="s">
        <v>294</v>
      </c>
      <c r="D6806" s="665" t="s">
        <v>21880</v>
      </c>
      <c r="E6806" s="663" t="s">
        <v>12034</v>
      </c>
      <c r="F6806" s="401"/>
      <c r="G6806" s="401"/>
    </row>
    <row r="6807" spans="1:7" ht="15">
      <c r="A6807" s="664">
        <v>101386</v>
      </c>
      <c r="B6807" s="663" t="s">
        <v>2971</v>
      </c>
      <c r="C6807" s="663" t="s">
        <v>294</v>
      </c>
      <c r="D6807" s="665" t="s">
        <v>21881</v>
      </c>
      <c r="E6807" s="663" t="s">
        <v>12034</v>
      </c>
      <c r="F6807" s="401"/>
      <c r="G6807" s="401"/>
    </row>
    <row r="6808" spans="1:7" ht="15">
      <c r="A6808" s="664">
        <v>101387</v>
      </c>
      <c r="B6808" s="663" t="s">
        <v>12284</v>
      </c>
      <c r="C6808" s="663" t="s">
        <v>294</v>
      </c>
      <c r="D6808" s="665" t="s">
        <v>21882</v>
      </c>
      <c r="E6808" s="663" t="s">
        <v>12034</v>
      </c>
      <c r="F6808" s="401"/>
      <c r="G6808" s="401"/>
    </row>
    <row r="6809" spans="1:7" ht="15">
      <c r="A6809" s="664">
        <v>101388</v>
      </c>
      <c r="B6809" s="663" t="s">
        <v>2972</v>
      </c>
      <c r="C6809" s="663" t="s">
        <v>294</v>
      </c>
      <c r="D6809" s="665" t="s">
        <v>21883</v>
      </c>
      <c r="E6809" s="663" t="s">
        <v>12034</v>
      </c>
      <c r="F6809" s="401"/>
      <c r="G6809" s="401"/>
    </row>
    <row r="6810" spans="1:7" ht="15">
      <c r="A6810" s="664">
        <v>101389</v>
      </c>
      <c r="B6810" s="663" t="s">
        <v>2973</v>
      </c>
      <c r="C6810" s="663" t="s">
        <v>294</v>
      </c>
      <c r="D6810" s="665" t="s">
        <v>21884</v>
      </c>
      <c r="E6810" s="663" t="s">
        <v>12034</v>
      </c>
      <c r="F6810" s="401"/>
      <c r="G6810" s="401"/>
    </row>
    <row r="6811" spans="1:7" ht="15">
      <c r="A6811" s="664">
        <v>101390</v>
      </c>
      <c r="B6811" s="663" t="s">
        <v>12285</v>
      </c>
      <c r="C6811" s="663" t="s">
        <v>294</v>
      </c>
      <c r="D6811" s="665" t="s">
        <v>21885</v>
      </c>
      <c r="E6811" s="663" t="s">
        <v>12034</v>
      </c>
      <c r="F6811" s="401"/>
      <c r="G6811" s="401"/>
    </row>
    <row r="6812" spans="1:7" ht="15">
      <c r="A6812" s="664">
        <v>101391</v>
      </c>
      <c r="B6812" s="663" t="s">
        <v>12286</v>
      </c>
      <c r="C6812" s="663" t="s">
        <v>294</v>
      </c>
      <c r="D6812" s="665" t="s">
        <v>21886</v>
      </c>
      <c r="E6812" s="663" t="s">
        <v>12034</v>
      </c>
      <c r="F6812" s="401"/>
      <c r="G6812" s="401"/>
    </row>
    <row r="6813" spans="1:7" ht="15">
      <c r="A6813" s="664">
        <v>101392</v>
      </c>
      <c r="B6813" s="663" t="s">
        <v>12287</v>
      </c>
      <c r="C6813" s="663" t="s">
        <v>294</v>
      </c>
      <c r="D6813" s="665" t="s">
        <v>21887</v>
      </c>
      <c r="E6813" s="663" t="s">
        <v>12034</v>
      </c>
      <c r="F6813" s="401"/>
      <c r="G6813" s="401"/>
    </row>
    <row r="6814" spans="1:7" ht="15">
      <c r="A6814" s="664">
        <v>101394</v>
      </c>
      <c r="B6814" s="663" t="s">
        <v>146</v>
      </c>
      <c r="C6814" s="663" t="s">
        <v>294</v>
      </c>
      <c r="D6814" s="665" t="s">
        <v>21888</v>
      </c>
      <c r="E6814" s="663" t="s">
        <v>12034</v>
      </c>
      <c r="F6814" s="401"/>
      <c r="G6814" s="401"/>
    </row>
    <row r="6815" spans="1:7" ht="15">
      <c r="A6815" s="664">
        <v>101395</v>
      </c>
      <c r="B6815" s="663" t="s">
        <v>12288</v>
      </c>
      <c r="C6815" s="663" t="s">
        <v>294</v>
      </c>
      <c r="D6815" s="665" t="s">
        <v>21889</v>
      </c>
      <c r="E6815" s="663" t="s">
        <v>12034</v>
      </c>
      <c r="F6815" s="401"/>
      <c r="G6815" s="401"/>
    </row>
    <row r="6816" spans="1:7" ht="15">
      <c r="A6816" s="664">
        <v>101396</v>
      </c>
      <c r="B6816" s="663" t="s">
        <v>12289</v>
      </c>
      <c r="C6816" s="663" t="s">
        <v>294</v>
      </c>
      <c r="D6816" s="665" t="s">
        <v>21890</v>
      </c>
      <c r="E6816" s="663" t="s">
        <v>12034</v>
      </c>
      <c r="F6816" s="401"/>
      <c r="G6816" s="401"/>
    </row>
    <row r="6817" spans="1:7" ht="15">
      <c r="A6817" s="664">
        <v>101397</v>
      </c>
      <c r="B6817" s="663" t="s">
        <v>91</v>
      </c>
      <c r="C6817" s="663" t="s">
        <v>294</v>
      </c>
      <c r="D6817" s="665" t="s">
        <v>21891</v>
      </c>
      <c r="E6817" s="663" t="s">
        <v>12034</v>
      </c>
      <c r="F6817" s="401"/>
      <c r="G6817" s="401"/>
    </row>
    <row r="6818" spans="1:7" ht="15">
      <c r="A6818" s="664">
        <v>101398</v>
      </c>
      <c r="B6818" s="663" t="s">
        <v>12290</v>
      </c>
      <c r="C6818" s="663" t="s">
        <v>294</v>
      </c>
      <c r="D6818" s="665" t="s">
        <v>21892</v>
      </c>
      <c r="E6818" s="663" t="s">
        <v>12034</v>
      </c>
      <c r="F6818" s="401"/>
      <c r="G6818" s="401"/>
    </row>
    <row r="6819" spans="1:7" ht="15">
      <c r="A6819" s="664">
        <v>101399</v>
      </c>
      <c r="B6819" s="663" t="s">
        <v>84</v>
      </c>
      <c r="C6819" s="663" t="s">
        <v>294</v>
      </c>
      <c r="D6819" s="665" t="s">
        <v>21893</v>
      </c>
      <c r="E6819" s="663" t="s">
        <v>12034</v>
      </c>
      <c r="F6819" s="401"/>
      <c r="G6819" s="401"/>
    </row>
    <row r="6820" spans="1:7" ht="15">
      <c r="A6820" s="664">
        <v>101400</v>
      </c>
      <c r="B6820" s="663" t="s">
        <v>12291</v>
      </c>
      <c r="C6820" s="663" t="s">
        <v>294</v>
      </c>
      <c r="D6820" s="665" t="s">
        <v>21894</v>
      </c>
      <c r="E6820" s="663" t="s">
        <v>12034</v>
      </c>
      <c r="F6820" s="401"/>
      <c r="G6820" s="401"/>
    </row>
    <row r="6821" spans="1:7" ht="15">
      <c r="A6821" s="664">
        <v>101401</v>
      </c>
      <c r="B6821" s="663" t="s">
        <v>2979</v>
      </c>
      <c r="C6821" s="663" t="s">
        <v>294</v>
      </c>
      <c r="D6821" s="665" t="s">
        <v>21895</v>
      </c>
      <c r="E6821" s="663" t="s">
        <v>12034</v>
      </c>
      <c r="F6821" s="401"/>
      <c r="G6821" s="401"/>
    </row>
    <row r="6822" spans="1:7" ht="15">
      <c r="A6822" s="664">
        <v>101402</v>
      </c>
      <c r="B6822" s="663" t="s">
        <v>56</v>
      </c>
      <c r="C6822" s="663" t="s">
        <v>294</v>
      </c>
      <c r="D6822" s="665" t="s">
        <v>21896</v>
      </c>
      <c r="E6822" s="663" t="s">
        <v>12034</v>
      </c>
      <c r="F6822" s="401"/>
      <c r="G6822" s="401"/>
    </row>
    <row r="6823" spans="1:7" ht="15">
      <c r="A6823" s="664">
        <v>101403</v>
      </c>
      <c r="B6823" s="663" t="s">
        <v>12278</v>
      </c>
      <c r="C6823" s="663" t="s">
        <v>294</v>
      </c>
      <c r="D6823" s="665" t="s">
        <v>21897</v>
      </c>
      <c r="E6823" s="663" t="s">
        <v>12034</v>
      </c>
      <c r="F6823" s="401"/>
      <c r="G6823" s="401"/>
    </row>
    <row r="6824" spans="1:7" ht="15">
      <c r="A6824" s="664">
        <v>101404</v>
      </c>
      <c r="B6824" s="663" t="s">
        <v>3037</v>
      </c>
      <c r="C6824" s="663" t="s">
        <v>294</v>
      </c>
      <c r="D6824" s="665" t="s">
        <v>21898</v>
      </c>
      <c r="E6824" s="663" t="s">
        <v>12034</v>
      </c>
      <c r="F6824" s="401"/>
      <c r="G6824" s="401"/>
    </row>
    <row r="6825" spans="1:7" ht="15">
      <c r="A6825" s="664">
        <v>101405</v>
      </c>
      <c r="B6825" s="663" t="s">
        <v>3038</v>
      </c>
      <c r="C6825" s="663" t="s">
        <v>294</v>
      </c>
      <c r="D6825" s="665" t="s">
        <v>21899</v>
      </c>
      <c r="E6825" s="663" t="s">
        <v>12034</v>
      </c>
      <c r="F6825" s="401"/>
      <c r="G6825" s="401"/>
    </row>
    <row r="6826" spans="1:7" ht="15">
      <c r="A6826" s="664">
        <v>101407</v>
      </c>
      <c r="B6826" s="663" t="s">
        <v>2980</v>
      </c>
      <c r="C6826" s="663" t="s">
        <v>294</v>
      </c>
      <c r="D6826" s="665" t="s">
        <v>21876</v>
      </c>
      <c r="E6826" s="663" t="s">
        <v>12034</v>
      </c>
      <c r="F6826" s="401"/>
      <c r="G6826" s="401"/>
    </row>
    <row r="6827" spans="1:7" ht="15">
      <c r="A6827" s="664">
        <v>101408</v>
      </c>
      <c r="B6827" s="663" t="s">
        <v>2981</v>
      </c>
      <c r="C6827" s="663" t="s">
        <v>294</v>
      </c>
      <c r="D6827" s="665" t="s">
        <v>21900</v>
      </c>
      <c r="E6827" s="663" t="s">
        <v>12034</v>
      </c>
      <c r="F6827" s="401"/>
      <c r="G6827" s="401"/>
    </row>
    <row r="6828" spans="1:7" ht="15">
      <c r="A6828" s="664">
        <v>101409</v>
      </c>
      <c r="B6828" s="663" t="s">
        <v>12292</v>
      </c>
      <c r="C6828" s="663" t="s">
        <v>294</v>
      </c>
      <c r="D6828" s="665" t="s">
        <v>21901</v>
      </c>
      <c r="E6828" s="663" t="s">
        <v>12034</v>
      </c>
      <c r="F6828" s="401"/>
      <c r="G6828" s="401"/>
    </row>
    <row r="6829" spans="1:7" ht="15">
      <c r="A6829" s="664">
        <v>101410</v>
      </c>
      <c r="B6829" s="663" t="s">
        <v>3023</v>
      </c>
      <c r="C6829" s="663" t="s">
        <v>294</v>
      </c>
      <c r="D6829" s="665" t="s">
        <v>21902</v>
      </c>
      <c r="E6829" s="663" t="s">
        <v>12034</v>
      </c>
      <c r="F6829" s="401"/>
      <c r="G6829" s="401"/>
    </row>
    <row r="6830" spans="1:7" ht="15">
      <c r="A6830" s="664">
        <v>101411</v>
      </c>
      <c r="B6830" s="663" t="s">
        <v>12293</v>
      </c>
      <c r="C6830" s="663" t="s">
        <v>294</v>
      </c>
      <c r="D6830" s="665" t="s">
        <v>21903</v>
      </c>
      <c r="E6830" s="663" t="s">
        <v>12034</v>
      </c>
      <c r="F6830" s="401"/>
      <c r="G6830" s="401"/>
    </row>
    <row r="6831" spans="1:7" ht="15">
      <c r="A6831" s="664">
        <v>101412</v>
      </c>
      <c r="B6831" s="663" t="s">
        <v>12294</v>
      </c>
      <c r="C6831" s="663" t="s">
        <v>294</v>
      </c>
      <c r="D6831" s="665" t="s">
        <v>21904</v>
      </c>
      <c r="E6831" s="663" t="s">
        <v>12034</v>
      </c>
      <c r="F6831" s="401"/>
      <c r="G6831" s="401"/>
    </row>
    <row r="6832" spans="1:7" ht="15">
      <c r="A6832" s="664">
        <v>101413</v>
      </c>
      <c r="B6832" s="663" t="s">
        <v>2983</v>
      </c>
      <c r="C6832" s="663" t="s">
        <v>294</v>
      </c>
      <c r="D6832" s="665" t="s">
        <v>21905</v>
      </c>
      <c r="E6832" s="663" t="s">
        <v>12034</v>
      </c>
      <c r="F6832" s="401"/>
      <c r="G6832" s="401"/>
    </row>
    <row r="6833" spans="1:7" ht="15">
      <c r="A6833" s="664">
        <v>101414</v>
      </c>
      <c r="B6833" s="663" t="s">
        <v>12295</v>
      </c>
      <c r="C6833" s="663" t="s">
        <v>294</v>
      </c>
      <c r="D6833" s="665" t="s">
        <v>21906</v>
      </c>
      <c r="E6833" s="663" t="s">
        <v>12034</v>
      </c>
      <c r="F6833" s="401"/>
      <c r="G6833" s="401"/>
    </row>
    <row r="6834" spans="1:7" ht="15">
      <c r="A6834" s="664">
        <v>101415</v>
      </c>
      <c r="B6834" s="663" t="s">
        <v>12296</v>
      </c>
      <c r="C6834" s="663" t="s">
        <v>294</v>
      </c>
      <c r="D6834" s="665" t="s">
        <v>21907</v>
      </c>
      <c r="E6834" s="663" t="s">
        <v>12034</v>
      </c>
      <c r="F6834" s="401"/>
      <c r="G6834" s="401"/>
    </row>
    <row r="6835" spans="1:7" ht="15">
      <c r="A6835" s="664">
        <v>101416</v>
      </c>
      <c r="B6835" s="663" t="s">
        <v>9649</v>
      </c>
      <c r="C6835" s="663" t="s">
        <v>294</v>
      </c>
      <c r="D6835" s="665" t="s">
        <v>21908</v>
      </c>
      <c r="E6835" s="663" t="s">
        <v>12034</v>
      </c>
      <c r="F6835" s="401"/>
      <c r="G6835" s="401"/>
    </row>
    <row r="6836" spans="1:7" ht="15">
      <c r="A6836" s="664">
        <v>101417</v>
      </c>
      <c r="B6836" s="663" t="s">
        <v>12297</v>
      </c>
      <c r="C6836" s="663" t="s">
        <v>294</v>
      </c>
      <c r="D6836" s="665" t="s">
        <v>21909</v>
      </c>
      <c r="E6836" s="663" t="s">
        <v>12034</v>
      </c>
      <c r="F6836" s="401"/>
      <c r="G6836" s="401"/>
    </row>
    <row r="6837" spans="1:7" ht="15">
      <c r="A6837" s="664">
        <v>101418</v>
      </c>
      <c r="B6837" s="663" t="s">
        <v>12298</v>
      </c>
      <c r="C6837" s="663" t="s">
        <v>294</v>
      </c>
      <c r="D6837" s="665" t="s">
        <v>21910</v>
      </c>
      <c r="E6837" s="663" t="s">
        <v>12034</v>
      </c>
      <c r="F6837" s="401"/>
      <c r="G6837" s="401"/>
    </row>
    <row r="6838" spans="1:7" ht="15">
      <c r="A6838" s="664">
        <v>101419</v>
      </c>
      <c r="B6838" s="663" t="s">
        <v>12299</v>
      </c>
      <c r="C6838" s="663" t="s">
        <v>294</v>
      </c>
      <c r="D6838" s="665" t="s">
        <v>21911</v>
      </c>
      <c r="E6838" s="663" t="s">
        <v>12034</v>
      </c>
      <c r="F6838" s="401"/>
      <c r="G6838" s="401"/>
    </row>
    <row r="6839" spans="1:7" ht="15">
      <c r="A6839" s="664">
        <v>101420</v>
      </c>
      <c r="B6839" s="663" t="s">
        <v>12300</v>
      </c>
      <c r="C6839" s="663" t="s">
        <v>294</v>
      </c>
      <c r="D6839" s="665" t="s">
        <v>21912</v>
      </c>
      <c r="E6839" s="663" t="s">
        <v>12034</v>
      </c>
      <c r="F6839" s="401"/>
      <c r="G6839" s="401"/>
    </row>
    <row r="6840" spans="1:7" ht="15">
      <c r="A6840" s="664">
        <v>101421</v>
      </c>
      <c r="B6840" s="663" t="s">
        <v>12301</v>
      </c>
      <c r="C6840" s="663" t="s">
        <v>294</v>
      </c>
      <c r="D6840" s="665" t="s">
        <v>21913</v>
      </c>
      <c r="E6840" s="663" t="s">
        <v>12034</v>
      </c>
      <c r="F6840" s="401"/>
      <c r="G6840" s="401"/>
    </row>
    <row r="6841" spans="1:7" ht="15">
      <c r="A6841" s="664">
        <v>101422</v>
      </c>
      <c r="B6841" s="663" t="s">
        <v>12302</v>
      </c>
      <c r="C6841" s="663" t="s">
        <v>294</v>
      </c>
      <c r="D6841" s="665" t="s">
        <v>21914</v>
      </c>
      <c r="E6841" s="663" t="s">
        <v>12034</v>
      </c>
      <c r="F6841" s="401"/>
      <c r="G6841" s="401"/>
    </row>
    <row r="6842" spans="1:7" ht="15">
      <c r="A6842" s="664">
        <v>101423</v>
      </c>
      <c r="B6842" s="663" t="s">
        <v>12303</v>
      </c>
      <c r="C6842" s="663" t="s">
        <v>294</v>
      </c>
      <c r="D6842" s="665" t="s">
        <v>21915</v>
      </c>
      <c r="E6842" s="663" t="s">
        <v>12034</v>
      </c>
      <c r="F6842" s="401"/>
      <c r="G6842" s="401"/>
    </row>
    <row r="6843" spans="1:7" ht="15">
      <c r="A6843" s="664">
        <v>101424</v>
      </c>
      <c r="B6843" s="663" t="s">
        <v>12304</v>
      </c>
      <c r="C6843" s="663" t="s">
        <v>294</v>
      </c>
      <c r="D6843" s="665" t="s">
        <v>21916</v>
      </c>
      <c r="E6843" s="663" t="s">
        <v>12034</v>
      </c>
      <c r="F6843" s="401"/>
      <c r="G6843" s="401"/>
    </row>
    <row r="6844" spans="1:7" ht="15">
      <c r="A6844" s="664">
        <v>101425</v>
      </c>
      <c r="B6844" s="663" t="s">
        <v>12305</v>
      </c>
      <c r="C6844" s="663" t="s">
        <v>294</v>
      </c>
      <c r="D6844" s="665" t="s">
        <v>21917</v>
      </c>
      <c r="E6844" s="663" t="s">
        <v>12034</v>
      </c>
      <c r="F6844" s="401"/>
      <c r="G6844" s="401"/>
    </row>
    <row r="6845" spans="1:7" ht="15">
      <c r="A6845" s="664">
        <v>101426</v>
      </c>
      <c r="B6845" s="663" t="s">
        <v>12306</v>
      </c>
      <c r="C6845" s="663" t="s">
        <v>294</v>
      </c>
      <c r="D6845" s="665" t="s">
        <v>21918</v>
      </c>
      <c r="E6845" s="663" t="s">
        <v>12034</v>
      </c>
      <c r="F6845" s="401"/>
      <c r="G6845" s="401"/>
    </row>
    <row r="6846" spans="1:7" ht="15">
      <c r="A6846" s="664">
        <v>101427</v>
      </c>
      <c r="B6846" s="663" t="s">
        <v>2994</v>
      </c>
      <c r="C6846" s="663" t="s">
        <v>294</v>
      </c>
      <c r="D6846" s="665" t="s">
        <v>21919</v>
      </c>
      <c r="E6846" s="663" t="s">
        <v>12034</v>
      </c>
      <c r="F6846" s="401"/>
      <c r="G6846" s="401"/>
    </row>
    <row r="6847" spans="1:7" ht="15">
      <c r="A6847" s="664">
        <v>101428</v>
      </c>
      <c r="B6847" s="663" t="s">
        <v>12307</v>
      </c>
      <c r="C6847" s="663" t="s">
        <v>294</v>
      </c>
      <c r="D6847" s="665" t="s">
        <v>21920</v>
      </c>
      <c r="E6847" s="663" t="s">
        <v>12034</v>
      </c>
      <c r="F6847" s="401"/>
      <c r="G6847" s="401"/>
    </row>
    <row r="6848" spans="1:7" ht="15">
      <c r="A6848" s="664">
        <v>101429</v>
      </c>
      <c r="B6848" s="663" t="s">
        <v>12308</v>
      </c>
      <c r="C6848" s="663" t="s">
        <v>294</v>
      </c>
      <c r="D6848" s="665" t="s">
        <v>21921</v>
      </c>
      <c r="E6848" s="663" t="s">
        <v>12034</v>
      </c>
      <c r="F6848" s="401"/>
      <c r="G6848" s="401"/>
    </row>
    <row r="6849" spans="1:7" ht="15">
      <c r="A6849" s="664">
        <v>101430</v>
      </c>
      <c r="B6849" s="663" t="s">
        <v>12309</v>
      </c>
      <c r="C6849" s="663" t="s">
        <v>294</v>
      </c>
      <c r="D6849" s="665" t="s">
        <v>21922</v>
      </c>
      <c r="E6849" s="663" t="s">
        <v>12034</v>
      </c>
      <c r="F6849" s="401"/>
      <c r="G6849" s="401"/>
    </row>
    <row r="6850" spans="1:7" ht="15">
      <c r="A6850" s="664">
        <v>101431</v>
      </c>
      <c r="B6850" s="663" t="s">
        <v>2997</v>
      </c>
      <c r="C6850" s="663" t="s">
        <v>294</v>
      </c>
      <c r="D6850" s="665" t="s">
        <v>21923</v>
      </c>
      <c r="E6850" s="663" t="s">
        <v>12034</v>
      </c>
      <c r="F6850" s="401"/>
      <c r="G6850" s="401"/>
    </row>
    <row r="6851" spans="1:7" ht="15">
      <c r="A6851" s="664">
        <v>101432</v>
      </c>
      <c r="B6851" s="663" t="s">
        <v>12310</v>
      </c>
      <c r="C6851" s="663" t="s">
        <v>294</v>
      </c>
      <c r="D6851" s="665" t="s">
        <v>21916</v>
      </c>
      <c r="E6851" s="663" t="s">
        <v>12034</v>
      </c>
      <c r="F6851" s="401"/>
      <c r="G6851" s="401"/>
    </row>
    <row r="6852" spans="1:7" ht="15">
      <c r="A6852" s="664">
        <v>101433</v>
      </c>
      <c r="B6852" s="663" t="s">
        <v>2999</v>
      </c>
      <c r="C6852" s="663" t="s">
        <v>294</v>
      </c>
      <c r="D6852" s="665" t="s">
        <v>21916</v>
      </c>
      <c r="E6852" s="663" t="s">
        <v>12034</v>
      </c>
      <c r="F6852" s="401"/>
      <c r="G6852" s="401"/>
    </row>
    <row r="6853" spans="1:7" ht="15">
      <c r="A6853" s="664">
        <v>101434</v>
      </c>
      <c r="B6853" s="663" t="s">
        <v>12311</v>
      </c>
      <c r="C6853" s="663" t="s">
        <v>294</v>
      </c>
      <c r="D6853" s="665" t="s">
        <v>21924</v>
      </c>
      <c r="E6853" s="663" t="s">
        <v>12034</v>
      </c>
      <c r="F6853" s="401"/>
      <c r="G6853" s="401"/>
    </row>
    <row r="6854" spans="1:7" ht="15">
      <c r="A6854" s="664">
        <v>101435</v>
      </c>
      <c r="B6854" s="663" t="s">
        <v>12312</v>
      </c>
      <c r="C6854" s="663" t="s">
        <v>294</v>
      </c>
      <c r="D6854" s="665" t="s">
        <v>21925</v>
      </c>
      <c r="E6854" s="663" t="s">
        <v>12034</v>
      </c>
      <c r="F6854" s="401"/>
      <c r="G6854" s="401"/>
    </row>
    <row r="6855" spans="1:7" ht="15">
      <c r="A6855" s="664">
        <v>101436</v>
      </c>
      <c r="B6855" s="663" t="s">
        <v>3001</v>
      </c>
      <c r="C6855" s="663" t="s">
        <v>294</v>
      </c>
      <c r="D6855" s="665" t="s">
        <v>21926</v>
      </c>
      <c r="E6855" s="663" t="s">
        <v>12034</v>
      </c>
      <c r="F6855" s="401"/>
      <c r="G6855" s="401"/>
    </row>
    <row r="6856" spans="1:7" ht="15">
      <c r="A6856" s="664">
        <v>101437</v>
      </c>
      <c r="B6856" s="663" t="s">
        <v>12313</v>
      </c>
      <c r="C6856" s="663" t="s">
        <v>294</v>
      </c>
      <c r="D6856" s="665" t="s">
        <v>21927</v>
      </c>
      <c r="E6856" s="663" t="s">
        <v>12034</v>
      </c>
      <c r="F6856" s="401"/>
      <c r="G6856" s="401"/>
    </row>
    <row r="6857" spans="1:7" ht="15">
      <c r="A6857" s="664">
        <v>101438</v>
      </c>
      <c r="B6857" s="663" t="s">
        <v>3003</v>
      </c>
      <c r="C6857" s="663" t="s">
        <v>294</v>
      </c>
      <c r="D6857" s="665" t="s">
        <v>21928</v>
      </c>
      <c r="E6857" s="663" t="s">
        <v>12034</v>
      </c>
      <c r="F6857" s="401"/>
      <c r="G6857" s="401"/>
    </row>
    <row r="6858" spans="1:7" ht="15">
      <c r="A6858" s="664">
        <v>101439</v>
      </c>
      <c r="B6858" s="663" t="s">
        <v>3004</v>
      </c>
      <c r="C6858" s="663" t="s">
        <v>294</v>
      </c>
      <c r="D6858" s="665" t="s">
        <v>21929</v>
      </c>
      <c r="E6858" s="663" t="s">
        <v>12034</v>
      </c>
      <c r="F6858" s="401"/>
      <c r="G6858" s="401"/>
    </row>
    <row r="6859" spans="1:7" ht="15">
      <c r="A6859" s="664">
        <v>101440</v>
      </c>
      <c r="B6859" s="663" t="s">
        <v>12314</v>
      </c>
      <c r="C6859" s="663" t="s">
        <v>294</v>
      </c>
      <c r="D6859" s="665" t="s">
        <v>21930</v>
      </c>
      <c r="E6859" s="663" t="s">
        <v>12034</v>
      </c>
      <c r="F6859" s="401"/>
      <c r="G6859" s="401"/>
    </row>
    <row r="6860" spans="1:7" ht="15">
      <c r="A6860" s="664">
        <v>101441</v>
      </c>
      <c r="B6860" s="663" t="s">
        <v>3006</v>
      </c>
      <c r="C6860" s="663" t="s">
        <v>294</v>
      </c>
      <c r="D6860" s="665" t="s">
        <v>21931</v>
      </c>
      <c r="E6860" s="663" t="s">
        <v>12034</v>
      </c>
      <c r="F6860" s="401"/>
      <c r="G6860" s="401"/>
    </row>
    <row r="6861" spans="1:7" ht="15">
      <c r="A6861" s="664">
        <v>101442</v>
      </c>
      <c r="B6861" s="663" t="s">
        <v>12315</v>
      </c>
      <c r="C6861" s="663" t="s">
        <v>294</v>
      </c>
      <c r="D6861" s="665" t="s">
        <v>21932</v>
      </c>
      <c r="E6861" s="663" t="s">
        <v>12034</v>
      </c>
      <c r="F6861" s="401"/>
      <c r="G6861" s="401"/>
    </row>
    <row r="6862" spans="1:7" ht="15">
      <c r="A6862" s="664">
        <v>101443</v>
      </c>
      <c r="B6862" s="663" t="s">
        <v>3007</v>
      </c>
      <c r="C6862" s="663" t="s">
        <v>294</v>
      </c>
      <c r="D6862" s="665" t="s">
        <v>21933</v>
      </c>
      <c r="E6862" s="663" t="s">
        <v>12034</v>
      </c>
      <c r="F6862" s="401"/>
      <c r="G6862" s="401"/>
    </row>
    <row r="6863" spans="1:7" ht="15">
      <c r="A6863" s="664">
        <v>101444</v>
      </c>
      <c r="B6863" s="663" t="s">
        <v>3010</v>
      </c>
      <c r="C6863" s="663" t="s">
        <v>294</v>
      </c>
      <c r="D6863" s="665" t="s">
        <v>21934</v>
      </c>
      <c r="E6863" s="663" t="s">
        <v>12034</v>
      </c>
      <c r="F6863" s="401"/>
      <c r="G6863" s="401"/>
    </row>
    <row r="6864" spans="1:7" ht="15">
      <c r="A6864" s="664">
        <v>101445</v>
      </c>
      <c r="B6864" s="663" t="s">
        <v>54</v>
      </c>
      <c r="C6864" s="663" t="s">
        <v>294</v>
      </c>
      <c r="D6864" s="665" t="s">
        <v>21900</v>
      </c>
      <c r="E6864" s="663" t="s">
        <v>12034</v>
      </c>
      <c r="F6864" s="401"/>
      <c r="G6864" s="401"/>
    </row>
    <row r="6865" spans="1:7" ht="15">
      <c r="A6865" s="664">
        <v>101446</v>
      </c>
      <c r="B6865" s="663" t="s">
        <v>142</v>
      </c>
      <c r="C6865" s="663" t="s">
        <v>294</v>
      </c>
      <c r="D6865" s="665" t="s">
        <v>21935</v>
      </c>
      <c r="E6865" s="663" t="s">
        <v>12034</v>
      </c>
      <c r="F6865" s="401"/>
      <c r="G6865" s="401"/>
    </row>
    <row r="6866" spans="1:7" ht="15">
      <c r="A6866" s="664">
        <v>101447</v>
      </c>
      <c r="B6866" s="663" t="s">
        <v>3011</v>
      </c>
      <c r="C6866" s="663" t="s">
        <v>294</v>
      </c>
      <c r="D6866" s="665" t="s">
        <v>21936</v>
      </c>
      <c r="E6866" s="663" t="s">
        <v>12034</v>
      </c>
      <c r="F6866" s="401"/>
      <c r="G6866" s="401"/>
    </row>
    <row r="6867" spans="1:7" ht="15">
      <c r="A6867" s="664">
        <v>101448</v>
      </c>
      <c r="B6867" s="663" t="s">
        <v>3012</v>
      </c>
      <c r="C6867" s="663" t="s">
        <v>294</v>
      </c>
      <c r="D6867" s="665" t="s">
        <v>21937</v>
      </c>
      <c r="E6867" s="663" t="s">
        <v>12034</v>
      </c>
      <c r="F6867" s="401"/>
      <c r="G6867" s="401"/>
    </row>
    <row r="6868" spans="1:7" ht="15">
      <c r="A6868" s="664">
        <v>101449</v>
      </c>
      <c r="B6868" s="663" t="s">
        <v>12316</v>
      </c>
      <c r="C6868" s="663" t="s">
        <v>294</v>
      </c>
      <c r="D6868" s="665" t="s">
        <v>21938</v>
      </c>
      <c r="E6868" s="663" t="s">
        <v>12034</v>
      </c>
      <c r="F6868" s="401"/>
      <c r="G6868" s="401"/>
    </row>
    <row r="6869" spans="1:7" ht="15">
      <c r="A6869" s="664">
        <v>101450</v>
      </c>
      <c r="B6869" s="663" t="s">
        <v>3014</v>
      </c>
      <c r="C6869" s="663" t="s">
        <v>294</v>
      </c>
      <c r="D6869" s="665" t="s">
        <v>21939</v>
      </c>
      <c r="E6869" s="663" t="s">
        <v>12034</v>
      </c>
      <c r="F6869" s="401"/>
      <c r="G6869" s="401"/>
    </row>
    <row r="6870" spans="1:7" ht="15">
      <c r="A6870" s="664">
        <v>101451</v>
      </c>
      <c r="B6870" s="663" t="s">
        <v>124</v>
      </c>
      <c r="C6870" s="663" t="s">
        <v>294</v>
      </c>
      <c r="D6870" s="665" t="s">
        <v>21876</v>
      </c>
      <c r="E6870" s="663" t="s">
        <v>12034</v>
      </c>
      <c r="F6870" s="401"/>
      <c r="G6870" s="401"/>
    </row>
    <row r="6871" spans="1:7" ht="15">
      <c r="A6871" s="664">
        <v>101452</v>
      </c>
      <c r="B6871" s="663" t="s">
        <v>12317</v>
      </c>
      <c r="C6871" s="663" t="s">
        <v>294</v>
      </c>
      <c r="D6871" s="665" t="s">
        <v>21940</v>
      </c>
      <c r="E6871" s="663" t="s">
        <v>12034</v>
      </c>
      <c r="F6871" s="401"/>
      <c r="G6871" s="401"/>
    </row>
    <row r="6872" spans="1:7" ht="15">
      <c r="A6872" s="664">
        <v>101453</v>
      </c>
      <c r="B6872" s="663" t="s">
        <v>3015</v>
      </c>
      <c r="C6872" s="663" t="s">
        <v>294</v>
      </c>
      <c r="D6872" s="665" t="s">
        <v>21941</v>
      </c>
      <c r="E6872" s="663" t="s">
        <v>12034</v>
      </c>
      <c r="F6872" s="401"/>
      <c r="G6872" s="401"/>
    </row>
    <row r="6873" spans="1:7" ht="15">
      <c r="A6873" s="664">
        <v>101454</v>
      </c>
      <c r="B6873" s="663" t="s">
        <v>12318</v>
      </c>
      <c r="C6873" s="663" t="s">
        <v>294</v>
      </c>
      <c r="D6873" s="665" t="s">
        <v>21942</v>
      </c>
      <c r="E6873" s="663" t="s">
        <v>12034</v>
      </c>
      <c r="F6873" s="401"/>
      <c r="G6873" s="401"/>
    </row>
    <row r="6874" spans="1:7" ht="15">
      <c r="A6874" s="664">
        <v>101455</v>
      </c>
      <c r="B6874" s="663" t="s">
        <v>3017</v>
      </c>
      <c r="C6874" s="663" t="s">
        <v>294</v>
      </c>
      <c r="D6874" s="665" t="s">
        <v>21943</v>
      </c>
      <c r="E6874" s="663" t="s">
        <v>12034</v>
      </c>
      <c r="F6874" s="401"/>
      <c r="G6874" s="401"/>
    </row>
    <row r="6875" spans="1:7" ht="15">
      <c r="A6875" s="664">
        <v>101456</v>
      </c>
      <c r="B6875" s="663" t="s">
        <v>12319</v>
      </c>
      <c r="C6875" s="663" t="s">
        <v>294</v>
      </c>
      <c r="D6875" s="665" t="s">
        <v>21944</v>
      </c>
      <c r="E6875" s="663" t="s">
        <v>12034</v>
      </c>
      <c r="F6875" s="401"/>
      <c r="G6875" s="401"/>
    </row>
    <row r="6876" spans="1:7" ht="15">
      <c r="A6876" s="664">
        <v>101457</v>
      </c>
      <c r="B6876" s="663" t="s">
        <v>12320</v>
      </c>
      <c r="C6876" s="663" t="s">
        <v>294</v>
      </c>
      <c r="D6876" s="665" t="s">
        <v>21945</v>
      </c>
      <c r="E6876" s="663" t="s">
        <v>12034</v>
      </c>
      <c r="F6876" s="401"/>
      <c r="G6876" s="401"/>
    </row>
    <row r="6877" spans="1:7" ht="15">
      <c r="A6877" s="664">
        <v>101458</v>
      </c>
      <c r="B6877" s="663" t="s">
        <v>12321</v>
      </c>
      <c r="C6877" s="663" t="s">
        <v>294</v>
      </c>
      <c r="D6877" s="665" t="s">
        <v>21946</v>
      </c>
      <c r="E6877" s="663" t="s">
        <v>12034</v>
      </c>
      <c r="F6877" s="401"/>
      <c r="G6877" s="401"/>
    </row>
    <row r="6878" spans="1:7" ht="15">
      <c r="A6878" s="664">
        <v>101459</v>
      </c>
      <c r="B6878" s="663" t="s">
        <v>3021</v>
      </c>
      <c r="C6878" s="663" t="s">
        <v>294</v>
      </c>
      <c r="D6878" s="665" t="s">
        <v>21947</v>
      </c>
      <c r="E6878" s="663" t="s">
        <v>12034</v>
      </c>
      <c r="F6878" s="401"/>
      <c r="G6878" s="401"/>
    </row>
    <row r="6879" spans="1:7" ht="15">
      <c r="A6879" s="664">
        <v>101460</v>
      </c>
      <c r="B6879" s="663" t="s">
        <v>193</v>
      </c>
      <c r="C6879" s="663" t="s">
        <v>294</v>
      </c>
      <c r="D6879" s="665" t="s">
        <v>21948</v>
      </c>
      <c r="E6879" s="663" t="s">
        <v>12034</v>
      </c>
      <c r="F6879" s="401"/>
      <c r="G6879" s="401"/>
    </row>
    <row r="6880" spans="1:7" ht="15">
      <c r="A6880" s="401"/>
      <c r="B6880" s="401"/>
      <c r="C6880" s="401"/>
      <c r="D6880" s="401"/>
      <c r="E6880" s="401"/>
      <c r="F6880" s="401"/>
      <c r="G6880" s="401"/>
    </row>
    <row r="6881" spans="1:5" ht="13.5">
      <c r="A6881" s="159"/>
      <c r="B6881" s="158"/>
      <c r="C6881" s="158"/>
      <c r="D6881" s="235"/>
      <c r="E6881" s="141"/>
    </row>
    <row r="6882" spans="1:5" ht="13.5">
      <c r="A6882" s="159"/>
      <c r="B6882" s="158"/>
      <c r="C6882" s="158"/>
      <c r="D6882" s="235"/>
      <c r="E6882" s="141"/>
    </row>
    <row r="6883" spans="1:5" ht="13.5">
      <c r="A6883" s="159"/>
      <c r="B6883" s="158"/>
      <c r="C6883" s="158"/>
      <c r="D6883" s="235"/>
      <c r="E6883" s="141"/>
    </row>
    <row r="6884" spans="1:5" ht="13.5">
      <c r="A6884" s="159"/>
      <c r="B6884" s="158"/>
      <c r="C6884" s="158"/>
      <c r="D6884" s="235"/>
      <c r="E6884" s="141"/>
    </row>
    <row r="6885" spans="1:5" ht="13.5">
      <c r="A6885" s="159"/>
      <c r="B6885" s="158"/>
      <c r="C6885" s="158"/>
      <c r="D6885" s="235"/>
      <c r="E6885" s="141"/>
    </row>
    <row r="6886" spans="1:5" ht="67.5">
      <c r="A6886" s="141" t="s">
        <v>15840</v>
      </c>
      <c r="B6886" s="141" t="s">
        <v>3606</v>
      </c>
      <c r="C6886" s="141" t="s">
        <v>2421</v>
      </c>
      <c r="D6886" s="236">
        <v>21.44</v>
      </c>
      <c r="E6886" s="141" t="s">
        <v>52</v>
      </c>
    </row>
    <row r="6887" spans="1:5" ht="13.5">
      <c r="A6887" s="141"/>
      <c r="B6887" s="141"/>
      <c r="C6887" s="141"/>
      <c r="D6887" s="236"/>
      <c r="E6887" s="141"/>
    </row>
    <row r="6888" spans="1:5" ht="13.5">
      <c r="A6888" s="141"/>
      <c r="B6888" s="141"/>
      <c r="C6888" s="141"/>
      <c r="D6888" s="236"/>
      <c r="E6888" s="141"/>
    </row>
    <row r="6889" spans="1:5" ht="13.5">
      <c r="A6889" s="141"/>
      <c r="B6889" s="141"/>
      <c r="C6889" s="141"/>
      <c r="D6889" s="236"/>
      <c r="E6889" s="141"/>
    </row>
    <row r="6890" spans="1:5" ht="13.5">
      <c r="A6890" s="141"/>
      <c r="B6890" s="141"/>
      <c r="C6890" s="141"/>
      <c r="D6890" s="236"/>
      <c r="E6890" s="141"/>
    </row>
    <row r="6891" spans="1:5" ht="13.5">
      <c r="A6891" s="141"/>
      <c r="B6891" s="141"/>
      <c r="C6891" s="141"/>
      <c r="D6891" s="236"/>
      <c r="E6891" s="141"/>
    </row>
    <row r="6892" spans="1:5" ht="13.5">
      <c r="A6892" s="141"/>
      <c r="B6892" s="141"/>
      <c r="C6892" s="141"/>
      <c r="D6892" s="236"/>
      <c r="E6892" s="141"/>
    </row>
    <row r="6893" spans="1:5" ht="13.5">
      <c r="A6893" s="141"/>
      <c r="B6893" s="141"/>
      <c r="C6893" s="141"/>
      <c r="D6893" s="236"/>
      <c r="E6893" s="141"/>
    </row>
    <row r="6894" spans="1:5" ht="13.5">
      <c r="A6894" s="141"/>
      <c r="B6894" s="141"/>
      <c r="C6894" s="141"/>
      <c r="D6894" s="236"/>
      <c r="E6894" s="141"/>
    </row>
    <row r="6895" spans="1:5" ht="13.5">
      <c r="A6895" s="141"/>
      <c r="B6895" s="141"/>
      <c r="C6895" s="141"/>
      <c r="D6895" s="236"/>
      <c r="E6895" s="141"/>
    </row>
    <row r="6896" spans="1:5" ht="13.5">
      <c r="A6896" s="141"/>
      <c r="B6896" s="141"/>
      <c r="C6896" s="141"/>
      <c r="D6896" s="236"/>
      <c r="E6896" s="141"/>
    </row>
    <row r="6897" spans="1:5" ht="13.5">
      <c r="A6897" s="141"/>
      <c r="B6897" s="141"/>
      <c r="C6897" s="141"/>
      <c r="D6897" s="236"/>
      <c r="E6897" s="141"/>
    </row>
    <row r="6898" spans="1:5" ht="13.5">
      <c r="A6898" s="141"/>
      <c r="B6898" s="141"/>
      <c r="C6898" s="141"/>
      <c r="D6898" s="236"/>
      <c r="E6898" s="141"/>
    </row>
    <row r="6899" spans="1:5" ht="13.5">
      <c r="A6899" s="141"/>
      <c r="B6899" s="141"/>
      <c r="C6899" s="141"/>
      <c r="D6899" s="236"/>
      <c r="E6899" s="141"/>
    </row>
    <row r="6900" spans="1:5" ht="13.5">
      <c r="A6900" s="141"/>
      <c r="B6900" s="141"/>
      <c r="C6900" s="141"/>
      <c r="D6900" s="236"/>
      <c r="E6900" s="141"/>
    </row>
    <row r="6901" spans="1:5" ht="13.5">
      <c r="A6901" s="141"/>
      <c r="B6901" s="141"/>
      <c r="C6901" s="141"/>
      <c r="D6901" s="236"/>
      <c r="E6901" s="141"/>
    </row>
    <row r="6902" spans="1:5" ht="13.5">
      <c r="A6902" s="141"/>
      <c r="B6902" s="141"/>
      <c r="C6902" s="141"/>
      <c r="D6902" s="236"/>
      <c r="E6902" s="141"/>
    </row>
    <row r="6903" spans="1:5" ht="13.5">
      <c r="A6903" s="141"/>
      <c r="B6903" s="141"/>
      <c r="C6903" s="141"/>
      <c r="D6903" s="236"/>
      <c r="E6903" s="141"/>
    </row>
    <row r="6904" spans="1:5" ht="13.5">
      <c r="A6904" s="141"/>
      <c r="B6904" s="141"/>
      <c r="C6904" s="141"/>
      <c r="D6904" s="236"/>
      <c r="E6904" s="141"/>
    </row>
    <row r="6905" spans="1:5" ht="13.5">
      <c r="A6905" s="141"/>
      <c r="B6905" s="141"/>
      <c r="C6905" s="141"/>
      <c r="D6905" s="236"/>
      <c r="E6905" s="141"/>
    </row>
    <row r="6906" spans="1:5" ht="13.5">
      <c r="A6906" s="141"/>
      <c r="B6906" s="141"/>
      <c r="C6906" s="141"/>
      <c r="D6906" s="236"/>
      <c r="E6906" s="141"/>
    </row>
    <row r="6907" spans="1:5" ht="13.5">
      <c r="A6907" s="141"/>
      <c r="B6907" s="141"/>
      <c r="C6907" s="141"/>
      <c r="D6907" s="236"/>
      <c r="E6907" s="141"/>
    </row>
    <row r="6908" spans="1:5" ht="13.5">
      <c r="A6908" s="141"/>
      <c r="B6908" s="141"/>
      <c r="C6908" s="141"/>
      <c r="D6908" s="236"/>
      <c r="E6908" s="141"/>
    </row>
    <row r="6909" spans="1:5" ht="13.5">
      <c r="A6909" s="141"/>
      <c r="B6909" s="141"/>
      <c r="C6909" s="141"/>
      <c r="D6909" s="236"/>
      <c r="E6909" s="141"/>
    </row>
    <row r="6910" spans="1:5" ht="13.5">
      <c r="A6910" s="141"/>
      <c r="B6910" s="141"/>
      <c r="C6910" s="141"/>
      <c r="D6910" s="236"/>
      <c r="E6910" s="141"/>
    </row>
    <row r="6911" spans="1:5" ht="13.5">
      <c r="A6911" s="141"/>
      <c r="B6911" s="141"/>
      <c r="C6911" s="141"/>
      <c r="D6911" s="236"/>
      <c r="E6911" s="141"/>
    </row>
    <row r="6912" spans="1:5" ht="13.5">
      <c r="A6912" s="141"/>
      <c r="B6912" s="141"/>
      <c r="C6912" s="141"/>
      <c r="D6912" s="236"/>
      <c r="E6912" s="141"/>
    </row>
    <row r="6913" spans="1:5" ht="13.5">
      <c r="A6913" s="141"/>
      <c r="B6913" s="141"/>
      <c r="C6913" s="141"/>
      <c r="D6913" s="236"/>
      <c r="E6913" s="141"/>
    </row>
    <row r="6914" spans="1:5" ht="13.5">
      <c r="A6914" s="141"/>
      <c r="B6914" s="141"/>
      <c r="C6914" s="141"/>
      <c r="D6914" s="236"/>
      <c r="E6914" s="141"/>
    </row>
    <row r="6915" spans="1:5" ht="13.5">
      <c r="A6915" s="141"/>
      <c r="B6915" s="141"/>
      <c r="C6915" s="141"/>
      <c r="D6915" s="236"/>
      <c r="E6915" s="141"/>
    </row>
    <row r="6916" spans="1:5" ht="13.5">
      <c r="A6916" s="141"/>
      <c r="B6916" s="141"/>
      <c r="C6916" s="141"/>
      <c r="D6916" s="236"/>
      <c r="E6916" s="141"/>
    </row>
    <row r="6917" spans="1:5" ht="13.5">
      <c r="A6917" s="141"/>
      <c r="B6917" s="141"/>
      <c r="C6917" s="141"/>
      <c r="D6917" s="236"/>
      <c r="E6917" s="141"/>
    </row>
    <row r="6918" spans="1:5" ht="13.5">
      <c r="A6918" s="141"/>
      <c r="B6918" s="141"/>
      <c r="C6918" s="141"/>
      <c r="D6918" s="236"/>
      <c r="E6918" s="141"/>
    </row>
    <row r="6919" spans="1:5" ht="13.5">
      <c r="A6919" s="141"/>
      <c r="B6919" s="141"/>
      <c r="C6919" s="141"/>
      <c r="D6919" s="236"/>
      <c r="E6919" s="141"/>
    </row>
    <row r="6920" spans="1:5" ht="13.5">
      <c r="A6920" s="141"/>
      <c r="B6920" s="141"/>
      <c r="C6920" s="141"/>
      <c r="D6920" s="236"/>
      <c r="E6920" s="141"/>
    </row>
    <row r="6921" spans="1:5" ht="13.5">
      <c r="A6921" s="141"/>
      <c r="B6921" s="141"/>
      <c r="C6921" s="141"/>
      <c r="D6921" s="236"/>
      <c r="E6921" s="141"/>
    </row>
    <row r="6922" spans="1:5" ht="13.5">
      <c r="A6922" s="141"/>
      <c r="B6922" s="141"/>
      <c r="C6922" s="141"/>
      <c r="D6922" s="236"/>
      <c r="E6922" s="141"/>
    </row>
    <row r="6923" spans="1:5" ht="13.5">
      <c r="A6923" s="141"/>
      <c r="B6923" s="141"/>
      <c r="C6923" s="141"/>
      <c r="D6923" s="236"/>
      <c r="E6923" s="141"/>
    </row>
    <row r="6924" spans="1:5" ht="13.5">
      <c r="A6924" s="141"/>
      <c r="B6924" s="141"/>
      <c r="C6924" s="141"/>
      <c r="D6924" s="236"/>
      <c r="E6924" s="141"/>
    </row>
    <row r="6925" spans="1:5" ht="13.5">
      <c r="A6925" s="141"/>
      <c r="B6925" s="141"/>
      <c r="C6925" s="141"/>
      <c r="D6925" s="236"/>
      <c r="E6925" s="141"/>
    </row>
    <row r="6926" spans="1:5" ht="13.5">
      <c r="A6926" s="141"/>
      <c r="B6926" s="141"/>
      <c r="C6926" s="141"/>
      <c r="D6926" s="236"/>
      <c r="E6926" s="141"/>
    </row>
    <row r="6927" spans="1:5" ht="13.5">
      <c r="A6927" s="141"/>
      <c r="B6927" s="141"/>
      <c r="C6927" s="141"/>
      <c r="D6927" s="236"/>
      <c r="E6927" s="141"/>
    </row>
    <row r="6928" spans="1:5" ht="13.5">
      <c r="A6928" s="141"/>
      <c r="B6928" s="141"/>
      <c r="C6928" s="141"/>
      <c r="D6928" s="236"/>
      <c r="E6928" s="141"/>
    </row>
    <row r="6929" spans="1:5" ht="13.5">
      <c r="A6929" s="141"/>
      <c r="B6929" s="141"/>
      <c r="C6929" s="141"/>
      <c r="D6929" s="236"/>
      <c r="E6929" s="141"/>
    </row>
    <row r="6930" spans="1:5" ht="13.5">
      <c r="A6930" s="141"/>
      <c r="B6930" s="141"/>
      <c r="C6930" s="141"/>
      <c r="D6930" s="236"/>
      <c r="E6930" s="141"/>
    </row>
    <row r="6931" spans="1:5" ht="13.5">
      <c r="A6931" s="141"/>
      <c r="B6931" s="141"/>
      <c r="C6931" s="141"/>
      <c r="D6931" s="236"/>
      <c r="E6931" s="141"/>
    </row>
    <row r="6932" spans="1:5" ht="13.5">
      <c r="A6932" s="141"/>
      <c r="B6932" s="141"/>
      <c r="C6932" s="141"/>
      <c r="D6932" s="236"/>
      <c r="E6932" s="141"/>
    </row>
    <row r="6933" spans="1:5" ht="13.5">
      <c r="A6933" s="141"/>
      <c r="B6933" s="141"/>
      <c r="C6933" s="141"/>
      <c r="D6933" s="236"/>
      <c r="E6933" s="141"/>
    </row>
    <row r="6934" spans="1:5" ht="13.5">
      <c r="A6934" s="141"/>
      <c r="B6934" s="141"/>
      <c r="C6934" s="141"/>
      <c r="D6934" s="236"/>
      <c r="E6934" s="141"/>
    </row>
    <row r="6935" spans="1:5" ht="13.5">
      <c r="A6935" s="141"/>
      <c r="B6935" s="141"/>
      <c r="C6935" s="141"/>
      <c r="D6935" s="236"/>
      <c r="E6935" s="141"/>
    </row>
    <row r="6936" spans="1:5" ht="13.5">
      <c r="A6936" s="141"/>
      <c r="B6936" s="141"/>
      <c r="C6936" s="141"/>
      <c r="D6936" s="236"/>
      <c r="E6936" s="141"/>
    </row>
    <row r="6937" spans="1:5" ht="13.5">
      <c r="A6937" s="141"/>
      <c r="B6937" s="141"/>
      <c r="C6937" s="141"/>
      <c r="D6937" s="236"/>
      <c r="E6937" s="141"/>
    </row>
    <row r="6938" spans="1:5" ht="13.5">
      <c r="A6938" s="141"/>
      <c r="B6938" s="141"/>
      <c r="C6938" s="141"/>
      <c r="D6938" s="236"/>
      <c r="E6938" s="141"/>
    </row>
    <row r="6939" spans="1:5" ht="13.5">
      <c r="A6939" s="141"/>
      <c r="B6939" s="141"/>
      <c r="C6939" s="141"/>
      <c r="D6939" s="236"/>
      <c r="E6939" s="141"/>
    </row>
    <row r="6940" spans="1:5" ht="13.5">
      <c r="A6940" s="141"/>
      <c r="B6940" s="141"/>
      <c r="C6940" s="141"/>
      <c r="D6940" s="236"/>
      <c r="E6940" s="141"/>
    </row>
    <row r="6941" spans="1:5" ht="13.5">
      <c r="A6941" s="141"/>
      <c r="B6941" s="141"/>
      <c r="C6941" s="141"/>
      <c r="D6941" s="236"/>
      <c r="E6941" s="141"/>
    </row>
    <row r="6942" spans="1:5" ht="13.5">
      <c r="A6942" s="141"/>
      <c r="B6942" s="141"/>
      <c r="C6942" s="141"/>
      <c r="D6942" s="236"/>
      <c r="E6942" s="141"/>
    </row>
    <row r="6943" spans="1:5" ht="13.5">
      <c r="A6943" s="141"/>
      <c r="B6943" s="141"/>
      <c r="C6943" s="141"/>
      <c r="D6943" s="236"/>
      <c r="E6943" s="141"/>
    </row>
    <row r="6944" spans="1:5" ht="13.5">
      <c r="A6944" s="141"/>
      <c r="B6944" s="141"/>
      <c r="C6944" s="141"/>
      <c r="D6944" s="236"/>
      <c r="E6944" s="141"/>
    </row>
    <row r="6945" spans="1:5" ht="13.5">
      <c r="A6945" s="141"/>
      <c r="B6945" s="141"/>
      <c r="C6945" s="141"/>
      <c r="D6945" s="236"/>
      <c r="E6945" s="141"/>
    </row>
    <row r="6946" spans="1:5" ht="13.5">
      <c r="A6946" s="141"/>
      <c r="B6946" s="141"/>
      <c r="C6946" s="141"/>
      <c r="D6946" s="236"/>
      <c r="E6946" s="141"/>
    </row>
    <row r="6947" spans="1:5" ht="13.5">
      <c r="A6947" s="141"/>
      <c r="B6947" s="141"/>
      <c r="C6947" s="141"/>
      <c r="D6947" s="236"/>
      <c r="E6947" s="141"/>
    </row>
    <row r="6948" spans="1:5" ht="13.5">
      <c r="A6948" s="141"/>
      <c r="B6948" s="141"/>
      <c r="C6948" s="141"/>
      <c r="D6948" s="236"/>
      <c r="E6948" s="141"/>
    </row>
    <row r="6949" spans="1:5" ht="13.5">
      <c r="A6949" s="141"/>
      <c r="B6949" s="141"/>
      <c r="C6949" s="141"/>
      <c r="D6949" s="236"/>
      <c r="E6949" s="141"/>
    </row>
    <row r="6950" spans="1:5" ht="13.5">
      <c r="A6950" s="141"/>
      <c r="B6950" s="141"/>
      <c r="C6950" s="141"/>
      <c r="D6950" s="236"/>
      <c r="E6950" s="141"/>
    </row>
    <row r="6951" spans="1:5" ht="13.5">
      <c r="A6951" s="141"/>
      <c r="B6951" s="141"/>
      <c r="C6951" s="141"/>
      <c r="D6951" s="236"/>
      <c r="E6951" s="141"/>
    </row>
    <row r="6952" spans="1:5" ht="13.5">
      <c r="A6952" s="141"/>
      <c r="B6952" s="141"/>
      <c r="C6952" s="141"/>
      <c r="D6952" s="236"/>
      <c r="E6952" s="141"/>
    </row>
    <row r="6953" spans="1:5" ht="13.5">
      <c r="A6953" s="141"/>
      <c r="B6953" s="141"/>
      <c r="C6953" s="141"/>
      <c r="D6953" s="236"/>
      <c r="E6953" s="141"/>
    </row>
    <row r="6954" spans="1:5" ht="13.5">
      <c r="A6954" s="141"/>
      <c r="B6954" s="141"/>
      <c r="C6954" s="141"/>
      <c r="D6954" s="236"/>
      <c r="E6954" s="141"/>
    </row>
    <row r="6955" spans="1:5" ht="13.5">
      <c r="A6955" s="141"/>
      <c r="B6955" s="141"/>
      <c r="C6955" s="141"/>
      <c r="D6955" s="236"/>
      <c r="E6955" s="141"/>
    </row>
    <row r="6956" spans="1:5" ht="13.5">
      <c r="A6956" s="141"/>
      <c r="B6956" s="141"/>
      <c r="C6956" s="141"/>
      <c r="D6956" s="236"/>
      <c r="E6956" s="141"/>
    </row>
    <row r="6957" spans="1:5" ht="13.5">
      <c r="A6957" s="141"/>
      <c r="B6957" s="141"/>
      <c r="C6957" s="141"/>
      <c r="D6957" s="236"/>
      <c r="E6957" s="141"/>
    </row>
    <row r="6958" spans="1:5" ht="13.5">
      <c r="A6958" s="141"/>
      <c r="B6958" s="141"/>
      <c r="C6958" s="141"/>
      <c r="D6958" s="236"/>
      <c r="E6958" s="141"/>
    </row>
    <row r="6959" spans="1:5" ht="13.5">
      <c r="A6959" s="141"/>
      <c r="B6959" s="141"/>
      <c r="C6959" s="141"/>
      <c r="D6959" s="236"/>
      <c r="E6959" s="141"/>
    </row>
    <row r="6960" spans="1:5" ht="13.5">
      <c r="A6960" s="141"/>
      <c r="B6960" s="141"/>
      <c r="C6960" s="141"/>
      <c r="D6960" s="236"/>
      <c r="E6960" s="141"/>
    </row>
    <row r="6961" spans="1:5" ht="13.5">
      <c r="A6961" s="141"/>
      <c r="B6961" s="141"/>
      <c r="C6961" s="141"/>
      <c r="D6961" s="236"/>
      <c r="E6961" s="141"/>
    </row>
    <row r="6962" spans="1:5" ht="13.5">
      <c r="A6962" s="141"/>
      <c r="B6962" s="141"/>
      <c r="C6962" s="141"/>
      <c r="D6962" s="236"/>
      <c r="E6962" s="141"/>
    </row>
    <row r="6963" spans="1:5" ht="13.5">
      <c r="A6963" s="141"/>
      <c r="B6963" s="141"/>
      <c r="C6963" s="141"/>
      <c r="D6963" s="236"/>
      <c r="E6963" s="141"/>
    </row>
    <row r="6964" spans="1:5" ht="13.5">
      <c r="A6964" s="141"/>
      <c r="B6964" s="141"/>
      <c r="C6964" s="141"/>
      <c r="D6964" s="236"/>
      <c r="E6964" s="141"/>
    </row>
    <row r="6965" spans="1:5" ht="13.5">
      <c r="A6965" s="141"/>
      <c r="B6965" s="141"/>
      <c r="C6965" s="141"/>
      <c r="D6965" s="236"/>
      <c r="E6965" s="141"/>
    </row>
    <row r="6966" spans="1:5" ht="13.5">
      <c r="A6966" s="141"/>
      <c r="B6966" s="141"/>
      <c r="C6966" s="141"/>
      <c r="D6966" s="236"/>
      <c r="E6966" s="141"/>
    </row>
    <row r="6967" spans="1:5" ht="13.5">
      <c r="A6967" s="141"/>
      <c r="B6967" s="141"/>
      <c r="C6967" s="141"/>
      <c r="D6967" s="236"/>
      <c r="E6967" s="141"/>
    </row>
    <row r="6968" spans="1:5" ht="13.5">
      <c r="A6968" s="141"/>
      <c r="B6968" s="141"/>
      <c r="C6968" s="141"/>
      <c r="D6968" s="236"/>
      <c r="E6968" s="141"/>
    </row>
    <row r="6969" spans="1:5" ht="13.5">
      <c r="A6969" s="141"/>
      <c r="B6969" s="141"/>
      <c r="C6969" s="141"/>
      <c r="D6969" s="236"/>
      <c r="E6969" s="141"/>
    </row>
    <row r="6970" spans="1:5" ht="13.5">
      <c r="A6970" s="141"/>
      <c r="B6970" s="141"/>
      <c r="C6970" s="141"/>
      <c r="D6970" s="236"/>
      <c r="E6970" s="141"/>
    </row>
    <row r="6971" spans="1:5" ht="13.5">
      <c r="A6971" s="141"/>
      <c r="B6971" s="141"/>
      <c r="C6971" s="141"/>
      <c r="D6971" s="236"/>
      <c r="E6971" s="141"/>
    </row>
    <row r="6972" spans="1:5" ht="13.5">
      <c r="A6972" s="141"/>
      <c r="B6972" s="141"/>
      <c r="C6972" s="141"/>
      <c r="D6972" s="236"/>
      <c r="E6972" s="141"/>
    </row>
    <row r="6973" spans="1:5" ht="13.5">
      <c r="A6973" s="141"/>
      <c r="B6973" s="141"/>
      <c r="C6973" s="141"/>
      <c r="D6973" s="236"/>
      <c r="E6973" s="141"/>
    </row>
    <row r="6974" spans="1:5" ht="13.5">
      <c r="A6974" s="141"/>
      <c r="B6974" s="141"/>
      <c r="C6974" s="141"/>
      <c r="D6974" s="236"/>
      <c r="E6974" s="141"/>
    </row>
    <row r="6975" spans="1:5" ht="13.5">
      <c r="A6975" s="141"/>
      <c r="B6975" s="141"/>
      <c r="C6975" s="141"/>
      <c r="D6975" s="236"/>
      <c r="E6975" s="141"/>
    </row>
    <row r="6976" spans="1:5" ht="13.5">
      <c r="A6976" s="141"/>
      <c r="B6976" s="141"/>
      <c r="C6976" s="141"/>
      <c r="D6976" s="236"/>
      <c r="E6976" s="141"/>
    </row>
    <row r="6977" spans="1:5" ht="13.5">
      <c r="A6977" s="141"/>
      <c r="B6977" s="141"/>
      <c r="C6977" s="141"/>
      <c r="D6977" s="236"/>
      <c r="E6977" s="141"/>
    </row>
    <row r="6978" spans="1:5" ht="13.5">
      <c r="A6978" s="141"/>
      <c r="B6978" s="141"/>
      <c r="C6978" s="141"/>
      <c r="D6978" s="236"/>
      <c r="E6978" s="141"/>
    </row>
    <row r="6979" spans="1:5" ht="13.5">
      <c r="A6979" s="141"/>
      <c r="B6979" s="141"/>
      <c r="C6979" s="141"/>
      <c r="D6979" s="236"/>
      <c r="E6979" s="141"/>
    </row>
    <row r="6980" spans="1:5" ht="13.5">
      <c r="A6980" s="141"/>
      <c r="B6980" s="141"/>
      <c r="C6980" s="141"/>
      <c r="D6980" s="236"/>
      <c r="E6980" s="141"/>
    </row>
    <row r="6981" spans="1:5" ht="13.5">
      <c r="A6981" s="141"/>
      <c r="B6981" s="141"/>
      <c r="C6981" s="141"/>
      <c r="D6981" s="236"/>
      <c r="E6981" s="141"/>
    </row>
    <row r="6982" spans="1:5" ht="13.5">
      <c r="A6982" s="141"/>
      <c r="B6982" s="141"/>
      <c r="C6982" s="141"/>
      <c r="D6982" s="236"/>
      <c r="E6982" s="141"/>
    </row>
    <row r="6983" spans="1:5" ht="13.5">
      <c r="A6983" s="141"/>
      <c r="B6983" s="141"/>
      <c r="C6983" s="141"/>
      <c r="D6983" s="236"/>
      <c r="E6983" s="141"/>
    </row>
    <row r="6984" spans="1:5" ht="13.5">
      <c r="A6984" s="141"/>
      <c r="B6984" s="141"/>
      <c r="C6984" s="141"/>
      <c r="D6984" s="236"/>
      <c r="E6984" s="141"/>
    </row>
    <row r="6985" spans="1:5" ht="13.5">
      <c r="A6985" s="141"/>
      <c r="B6985" s="141"/>
      <c r="C6985" s="141"/>
      <c r="D6985" s="236"/>
      <c r="E6985" s="141"/>
    </row>
    <row r="6986" spans="1:5" ht="13.5">
      <c r="A6986" s="141"/>
      <c r="B6986" s="141"/>
      <c r="C6986" s="141"/>
      <c r="D6986" s="236"/>
      <c r="E6986" s="141"/>
    </row>
    <row r="6987" spans="1:5" ht="13.5">
      <c r="A6987" s="141"/>
      <c r="B6987" s="141"/>
      <c r="C6987" s="141"/>
      <c r="D6987" s="236"/>
      <c r="E6987" s="141"/>
    </row>
    <row r="6988" spans="1:5" ht="13.5">
      <c r="A6988" s="141"/>
      <c r="B6988" s="141"/>
      <c r="C6988" s="141"/>
      <c r="D6988" s="236"/>
      <c r="E6988" s="141"/>
    </row>
    <row r="6989" spans="1:5" ht="13.5">
      <c r="A6989" s="141"/>
      <c r="B6989" s="141"/>
      <c r="C6989" s="141"/>
      <c r="D6989" s="236"/>
      <c r="E6989" s="141"/>
    </row>
    <row r="6990" spans="1:5" ht="13.5">
      <c r="A6990" s="141"/>
      <c r="B6990" s="141"/>
      <c r="C6990" s="141"/>
      <c r="D6990" s="236"/>
      <c r="E6990" s="141"/>
    </row>
    <row r="6991" spans="1:5" ht="13.5">
      <c r="A6991" s="141"/>
      <c r="B6991" s="141"/>
      <c r="C6991" s="141"/>
      <c r="D6991" s="236"/>
      <c r="E6991" s="141"/>
    </row>
    <row r="6992" spans="1:5" ht="13.5">
      <c r="A6992" s="141"/>
      <c r="B6992" s="141"/>
      <c r="C6992" s="141"/>
      <c r="D6992" s="236"/>
      <c r="E6992" s="141"/>
    </row>
    <row r="6993" spans="1:5" ht="13.5">
      <c r="A6993" s="141"/>
      <c r="B6993" s="141"/>
      <c r="C6993" s="141"/>
      <c r="D6993" s="236"/>
      <c r="E6993" s="141"/>
    </row>
    <row r="6994" spans="1:5" ht="13.5">
      <c r="A6994" s="141"/>
      <c r="B6994" s="141"/>
      <c r="C6994" s="141"/>
      <c r="D6994" s="236"/>
      <c r="E6994" s="141"/>
    </row>
    <row r="6995" spans="1:5" ht="13.5">
      <c r="A6995" s="141"/>
      <c r="B6995" s="141"/>
      <c r="C6995" s="141"/>
      <c r="D6995" s="236"/>
      <c r="E6995" s="141"/>
    </row>
    <row r="6996" spans="1:5" ht="13.5">
      <c r="A6996" s="141"/>
      <c r="B6996" s="141"/>
      <c r="C6996" s="141"/>
      <c r="D6996" s="236"/>
      <c r="E6996" s="141"/>
    </row>
    <row r="6997" spans="1:5" ht="13.5">
      <c r="A6997" s="141"/>
      <c r="B6997" s="141"/>
      <c r="C6997" s="141"/>
      <c r="D6997" s="236"/>
      <c r="E6997" s="141"/>
    </row>
    <row r="6998" spans="1:5" ht="13.5">
      <c r="A6998" s="141"/>
      <c r="B6998" s="141"/>
      <c r="C6998" s="141"/>
      <c r="D6998" s="236"/>
      <c r="E6998" s="141"/>
    </row>
    <row r="6999" spans="1:5" ht="13.5">
      <c r="A6999" s="141"/>
      <c r="B6999" s="141"/>
      <c r="C6999" s="141"/>
      <c r="D6999" s="236"/>
      <c r="E6999" s="141"/>
    </row>
    <row r="7000" spans="1:5" ht="13.5">
      <c r="A7000" s="141"/>
      <c r="B7000" s="141"/>
      <c r="C7000" s="141"/>
      <c r="D7000" s="236"/>
      <c r="E7000" s="141"/>
    </row>
    <row r="7001" spans="1:5" ht="13.5">
      <c r="A7001" s="141"/>
      <c r="B7001" s="141"/>
      <c r="C7001" s="141"/>
      <c r="D7001" s="236"/>
      <c r="E7001" s="141"/>
    </row>
    <row r="7002" spans="1:5" ht="13.5">
      <c r="A7002" s="141"/>
      <c r="B7002" s="141"/>
      <c r="C7002" s="141"/>
      <c r="D7002" s="236"/>
      <c r="E7002" s="141"/>
    </row>
    <row r="7003" spans="1:5" ht="13.5">
      <c r="A7003" s="141"/>
      <c r="B7003" s="141"/>
      <c r="C7003" s="141"/>
      <c r="D7003" s="236"/>
      <c r="E7003" s="141"/>
    </row>
    <row r="7004" spans="1:5" ht="13.5">
      <c r="A7004" s="141"/>
      <c r="B7004" s="141"/>
      <c r="C7004" s="141"/>
      <c r="D7004" s="236"/>
      <c r="E7004" s="141"/>
    </row>
    <row r="7005" spans="1:5" ht="13.5">
      <c r="A7005" s="141"/>
      <c r="B7005" s="141"/>
      <c r="C7005" s="141"/>
      <c r="D7005" s="236"/>
      <c r="E7005" s="141"/>
    </row>
    <row r="7006" spans="1:5" ht="13.5">
      <c r="A7006" s="141"/>
      <c r="B7006" s="141"/>
      <c r="C7006" s="141"/>
      <c r="D7006" s="236"/>
      <c r="E7006" s="141"/>
    </row>
    <row r="7007" spans="1:5" ht="13.5">
      <c r="A7007" s="141"/>
      <c r="B7007" s="141"/>
      <c r="C7007" s="141"/>
      <c r="D7007" s="236"/>
      <c r="E7007" s="141"/>
    </row>
    <row r="7008" spans="1:5" ht="13.5">
      <c r="A7008" s="141"/>
      <c r="B7008" s="141"/>
      <c r="C7008" s="141"/>
      <c r="D7008" s="236"/>
      <c r="E7008" s="141"/>
    </row>
    <row r="7009" spans="1:5" ht="13.5">
      <c r="A7009" s="141"/>
      <c r="B7009" s="141"/>
      <c r="C7009" s="141"/>
      <c r="D7009" s="236"/>
      <c r="E7009" s="141"/>
    </row>
    <row r="7010" spans="1:5" ht="13.5">
      <c r="A7010" s="141"/>
      <c r="B7010" s="141"/>
      <c r="C7010" s="141"/>
      <c r="D7010" s="236"/>
      <c r="E7010" s="141"/>
    </row>
    <row r="7011" spans="1:5" ht="13.5">
      <c r="A7011" s="141"/>
      <c r="B7011" s="141"/>
      <c r="C7011" s="141"/>
      <c r="D7011" s="236"/>
      <c r="E7011" s="141"/>
    </row>
    <row r="7012" spans="1:5" ht="13.5">
      <c r="A7012" s="141"/>
      <c r="B7012" s="141"/>
      <c r="C7012" s="141"/>
      <c r="D7012" s="236"/>
      <c r="E7012" s="141"/>
    </row>
    <row r="7013" spans="1:5" ht="13.5">
      <c r="A7013" s="141"/>
      <c r="B7013" s="141"/>
      <c r="C7013" s="141"/>
      <c r="D7013" s="236"/>
      <c r="E7013" s="141"/>
    </row>
    <row r="7014" spans="1:5" ht="13.5">
      <c r="A7014" s="141"/>
      <c r="B7014" s="141"/>
      <c r="C7014" s="141"/>
      <c r="D7014" s="236"/>
      <c r="E7014" s="141"/>
    </row>
    <row r="7015" spans="1:5" ht="13.5">
      <c r="A7015" s="141"/>
      <c r="B7015" s="141"/>
      <c r="C7015" s="141"/>
      <c r="D7015" s="236"/>
      <c r="E7015" s="141"/>
    </row>
    <row r="7016" spans="1:5" ht="13.5">
      <c r="A7016" s="141"/>
      <c r="B7016" s="141"/>
      <c r="C7016" s="141"/>
      <c r="D7016" s="236"/>
      <c r="E7016" s="141"/>
    </row>
    <row r="7017" spans="1:5" ht="13.5">
      <c r="A7017" s="141"/>
      <c r="B7017" s="141"/>
      <c r="C7017" s="141"/>
      <c r="D7017" s="236"/>
      <c r="E7017" s="141"/>
    </row>
    <row r="7018" spans="1:5" ht="13.5">
      <c r="A7018" s="141"/>
      <c r="B7018" s="141"/>
      <c r="C7018" s="141"/>
      <c r="D7018" s="236"/>
      <c r="E7018" s="141"/>
    </row>
    <row r="7019" spans="1:5" ht="13.5">
      <c r="A7019" s="141"/>
      <c r="B7019" s="141"/>
      <c r="C7019" s="141"/>
      <c r="D7019" s="236"/>
      <c r="E7019" s="141"/>
    </row>
    <row r="7020" spans="1:5" ht="13.5">
      <c r="A7020" s="141"/>
      <c r="B7020" s="141"/>
      <c r="C7020" s="141"/>
      <c r="D7020" s="236"/>
      <c r="E7020" s="141"/>
    </row>
    <row r="7021" spans="1:5" ht="13.5">
      <c r="A7021" s="141"/>
      <c r="B7021" s="141"/>
      <c r="C7021" s="141"/>
      <c r="D7021" s="236"/>
      <c r="E7021" s="141"/>
    </row>
    <row r="7022" spans="1:5" ht="13.5">
      <c r="A7022" s="141"/>
      <c r="B7022" s="141"/>
      <c r="C7022" s="141"/>
      <c r="D7022" s="236"/>
      <c r="E7022" s="141"/>
    </row>
    <row r="7023" spans="1:5" ht="13.5">
      <c r="A7023" s="141"/>
      <c r="B7023" s="141"/>
      <c r="C7023" s="141"/>
      <c r="D7023" s="236"/>
      <c r="E7023" s="141"/>
    </row>
    <row r="7024" spans="1:5" ht="13.5">
      <c r="A7024" s="141"/>
      <c r="B7024" s="141"/>
      <c r="C7024" s="141"/>
      <c r="D7024" s="236"/>
      <c r="E7024" s="141"/>
    </row>
    <row r="7025" spans="1:5" ht="13.5">
      <c r="A7025" s="141"/>
      <c r="B7025" s="141"/>
      <c r="C7025" s="141"/>
      <c r="D7025" s="236"/>
      <c r="E7025" s="141"/>
    </row>
    <row r="7026" spans="1:5" ht="13.5">
      <c r="A7026" s="141"/>
      <c r="B7026" s="141"/>
      <c r="C7026" s="141"/>
      <c r="D7026" s="236"/>
      <c r="E7026" s="141"/>
    </row>
    <row r="7027" spans="1:5" ht="13.5">
      <c r="A7027" s="141"/>
      <c r="B7027" s="141"/>
      <c r="C7027" s="141"/>
      <c r="D7027" s="236"/>
      <c r="E7027" s="141"/>
    </row>
    <row r="7028" spans="1:5" ht="13.5">
      <c r="A7028" s="141"/>
      <c r="B7028" s="141"/>
      <c r="C7028" s="141"/>
      <c r="D7028" s="236"/>
      <c r="E7028" s="141"/>
    </row>
    <row r="7029" spans="1:5" ht="13.5">
      <c r="A7029" s="141"/>
      <c r="B7029" s="141"/>
      <c r="C7029" s="141"/>
      <c r="D7029" s="236"/>
      <c r="E7029" s="141"/>
    </row>
    <row r="7030" spans="1:5" ht="13.5">
      <c r="A7030" s="141"/>
      <c r="B7030" s="141"/>
      <c r="C7030" s="141"/>
      <c r="D7030" s="236"/>
      <c r="E7030" s="141"/>
    </row>
    <row r="7031" spans="1:5" ht="13.5">
      <c r="A7031" s="141"/>
      <c r="B7031" s="141"/>
      <c r="C7031" s="141"/>
      <c r="D7031" s="236"/>
      <c r="E7031" s="141"/>
    </row>
    <row r="7032" spans="1:5" ht="13.5">
      <c r="A7032" s="141"/>
      <c r="B7032" s="141"/>
      <c r="C7032" s="141"/>
      <c r="D7032" s="236"/>
      <c r="E7032" s="141"/>
    </row>
    <row r="7033" spans="1:5" ht="13.5">
      <c r="A7033" s="141"/>
      <c r="B7033" s="141"/>
      <c r="C7033" s="141"/>
      <c r="D7033" s="236"/>
      <c r="E7033" s="141"/>
    </row>
    <row r="7034" spans="1:5" ht="13.5">
      <c r="A7034" s="141"/>
      <c r="B7034" s="141"/>
      <c r="C7034" s="141"/>
      <c r="D7034" s="236"/>
      <c r="E7034" s="141"/>
    </row>
    <row r="7035" spans="1:5" ht="13.5">
      <c r="A7035" s="141"/>
      <c r="B7035" s="141"/>
      <c r="C7035" s="141"/>
      <c r="D7035" s="236"/>
      <c r="E7035" s="141"/>
    </row>
    <row r="7036" spans="1:5" ht="13.5">
      <c r="A7036" s="141"/>
      <c r="B7036" s="141"/>
      <c r="C7036" s="141"/>
      <c r="D7036" s="236"/>
      <c r="E7036" s="141"/>
    </row>
    <row r="7037" spans="1:5" ht="13.5">
      <c r="A7037" s="141"/>
      <c r="B7037" s="141"/>
      <c r="C7037" s="141"/>
      <c r="D7037" s="236"/>
      <c r="E7037" s="141"/>
    </row>
    <row r="7038" spans="1:5" ht="13.5">
      <c r="A7038" s="141"/>
      <c r="B7038" s="141"/>
      <c r="C7038" s="141"/>
      <c r="D7038" s="236"/>
      <c r="E7038" s="141"/>
    </row>
    <row r="7039" spans="1:5" ht="13.5">
      <c r="A7039" s="141"/>
      <c r="B7039" s="141"/>
      <c r="C7039" s="141"/>
      <c r="D7039" s="236"/>
      <c r="E7039" s="141"/>
    </row>
    <row r="7040" spans="1:5" ht="13.5">
      <c r="A7040" s="141"/>
      <c r="B7040" s="141"/>
      <c r="C7040" s="141"/>
      <c r="D7040" s="236"/>
      <c r="E7040" s="141"/>
    </row>
    <row r="7041" spans="1:5" ht="13.5">
      <c r="A7041" s="141"/>
      <c r="B7041" s="141"/>
      <c r="C7041" s="141"/>
      <c r="D7041" s="236"/>
      <c r="E7041" s="141"/>
    </row>
    <row r="7042" spans="1:5" ht="13.5">
      <c r="A7042" s="141"/>
      <c r="B7042" s="141"/>
      <c r="C7042" s="141"/>
      <c r="D7042" s="236"/>
      <c r="E7042" s="141"/>
    </row>
    <row r="7043" spans="1:5" ht="13.5">
      <c r="A7043" s="141"/>
      <c r="B7043" s="141"/>
      <c r="C7043" s="141"/>
      <c r="D7043" s="236"/>
      <c r="E7043" s="141"/>
    </row>
    <row r="7044" spans="1:5" ht="13.5">
      <c r="A7044" s="141"/>
      <c r="B7044" s="141"/>
      <c r="C7044" s="141"/>
      <c r="D7044" s="236"/>
      <c r="E7044" s="141"/>
    </row>
    <row r="7045" spans="1:5" ht="13.5">
      <c r="A7045" s="141"/>
      <c r="B7045" s="141"/>
      <c r="C7045" s="141"/>
      <c r="D7045" s="236"/>
      <c r="E7045" s="141"/>
    </row>
    <row r="7046" spans="1:5" ht="13.5">
      <c r="A7046" s="141"/>
      <c r="B7046" s="141"/>
      <c r="C7046" s="141"/>
      <c r="D7046" s="236"/>
      <c r="E7046" s="141"/>
    </row>
    <row r="7047" spans="1:5" ht="13.5">
      <c r="A7047" s="141"/>
      <c r="B7047" s="141"/>
      <c r="C7047" s="141"/>
      <c r="D7047" s="236"/>
      <c r="E7047" s="141"/>
    </row>
    <row r="7048" spans="1:5" ht="13.5">
      <c r="A7048" s="141"/>
      <c r="B7048" s="141"/>
      <c r="C7048" s="141"/>
      <c r="D7048" s="236"/>
      <c r="E7048" s="141"/>
    </row>
    <row r="7049" spans="1:5" ht="13.5">
      <c r="A7049" s="141"/>
      <c r="B7049" s="141"/>
      <c r="C7049" s="141"/>
      <c r="D7049" s="236"/>
      <c r="E7049" s="141"/>
    </row>
    <row r="7050" spans="1:5" ht="13.5">
      <c r="A7050" s="141"/>
      <c r="B7050" s="141"/>
      <c r="C7050" s="141"/>
      <c r="D7050" s="236"/>
      <c r="E7050" s="141"/>
    </row>
    <row r="7051" spans="1:5" ht="13.5">
      <c r="A7051" s="141"/>
      <c r="B7051" s="141"/>
      <c r="C7051" s="141"/>
      <c r="D7051" s="236"/>
      <c r="E7051" s="141"/>
    </row>
    <row r="7052" spans="1:5" ht="13.5">
      <c r="A7052" s="141"/>
      <c r="B7052" s="141"/>
      <c r="C7052" s="141"/>
      <c r="D7052" s="236"/>
      <c r="E7052" s="141"/>
    </row>
    <row r="7053" spans="1:5" ht="13.5">
      <c r="A7053" s="141"/>
      <c r="B7053" s="141"/>
      <c r="C7053" s="141"/>
      <c r="D7053" s="236"/>
      <c r="E7053" s="141"/>
    </row>
    <row r="7054" spans="1:5" ht="13.5">
      <c r="A7054" s="141"/>
      <c r="B7054" s="141"/>
      <c r="C7054" s="141"/>
      <c r="D7054" s="236"/>
      <c r="E7054" s="141"/>
    </row>
    <row r="7055" spans="1:5" ht="13.5">
      <c r="A7055" s="141"/>
      <c r="B7055" s="141"/>
      <c r="C7055" s="141"/>
      <c r="D7055" s="236"/>
      <c r="E7055" s="141"/>
    </row>
    <row r="7056" spans="1:5" ht="13.5">
      <c r="A7056" s="141"/>
      <c r="B7056" s="141"/>
      <c r="C7056" s="141"/>
      <c r="D7056" s="236"/>
      <c r="E7056" s="141"/>
    </row>
    <row r="7057" spans="1:5" ht="13.5">
      <c r="A7057" s="141"/>
      <c r="B7057" s="141"/>
      <c r="C7057" s="141"/>
      <c r="D7057" s="236"/>
      <c r="E7057" s="141"/>
    </row>
    <row r="7058" spans="1:5" ht="13.5">
      <c r="A7058" s="141"/>
      <c r="B7058" s="141"/>
      <c r="C7058" s="141"/>
      <c r="D7058" s="236"/>
      <c r="E7058" s="141"/>
    </row>
    <row r="7059" spans="1:5" ht="13.5">
      <c r="A7059" s="141"/>
      <c r="B7059" s="141"/>
      <c r="C7059" s="141"/>
      <c r="D7059" s="236"/>
      <c r="E7059" s="141"/>
    </row>
    <row r="7060" spans="1:5" ht="13.5">
      <c r="A7060" s="141"/>
      <c r="B7060" s="141"/>
      <c r="C7060" s="141"/>
      <c r="D7060" s="236"/>
      <c r="E7060" s="141"/>
    </row>
    <row r="7061" spans="1:5" ht="13.5">
      <c r="A7061" s="141"/>
      <c r="B7061" s="141"/>
      <c r="C7061" s="141"/>
      <c r="D7061" s="236"/>
      <c r="E7061" s="141"/>
    </row>
    <row r="7062" spans="1:5" ht="13.5">
      <c r="A7062" s="141"/>
      <c r="B7062" s="141"/>
      <c r="C7062" s="141"/>
      <c r="D7062" s="236"/>
      <c r="E7062" s="141"/>
    </row>
    <row r="7063" spans="1:5" ht="13.5">
      <c r="A7063" s="141"/>
      <c r="B7063" s="141"/>
      <c r="C7063" s="141"/>
      <c r="D7063" s="236"/>
      <c r="E7063" s="141"/>
    </row>
    <row r="7064" spans="1:5" ht="13.5">
      <c r="A7064" s="141"/>
      <c r="B7064" s="141"/>
      <c r="C7064" s="141"/>
      <c r="D7064" s="236"/>
      <c r="E7064" s="141"/>
    </row>
    <row r="7065" spans="1:5" ht="13.5">
      <c r="A7065" s="141"/>
      <c r="B7065" s="141"/>
      <c r="C7065" s="141"/>
      <c r="D7065" s="236"/>
      <c r="E7065" s="141"/>
    </row>
    <row r="7066" spans="1:5" ht="13.5">
      <c r="A7066" s="141"/>
      <c r="B7066" s="141"/>
      <c r="C7066" s="141"/>
      <c r="D7066" s="236"/>
      <c r="E7066" s="141"/>
    </row>
    <row r="7067" spans="1:5" ht="13.5">
      <c r="A7067" s="141"/>
      <c r="B7067" s="141"/>
      <c r="C7067" s="141"/>
      <c r="D7067" s="236"/>
      <c r="E7067" s="141"/>
    </row>
    <row r="7068" spans="1:5" ht="13.5">
      <c r="A7068" s="141"/>
      <c r="B7068" s="141"/>
      <c r="C7068" s="141"/>
      <c r="D7068" s="236"/>
      <c r="E7068" s="141"/>
    </row>
    <row r="7069" spans="1:5" ht="13.5">
      <c r="A7069" s="141"/>
      <c r="B7069" s="141"/>
      <c r="C7069" s="141"/>
      <c r="D7069" s="236"/>
      <c r="E7069" s="141"/>
    </row>
    <row r="7070" spans="1:5" ht="13.5">
      <c r="A7070" s="141"/>
      <c r="B7070" s="141"/>
      <c r="C7070" s="141"/>
      <c r="D7070" s="236"/>
      <c r="E7070" s="141"/>
    </row>
    <row r="7071" spans="1:5" ht="13.5">
      <c r="A7071" s="141"/>
      <c r="B7071" s="141"/>
      <c r="C7071" s="141"/>
      <c r="D7071" s="236"/>
      <c r="E7071" s="141"/>
    </row>
    <row r="7072" spans="1:5" ht="13.5">
      <c r="A7072" s="141"/>
      <c r="B7072" s="141"/>
      <c r="C7072" s="141"/>
      <c r="D7072" s="236"/>
      <c r="E7072" s="141"/>
    </row>
    <row r="7073" spans="1:5" ht="13.5">
      <c r="A7073" s="141"/>
      <c r="B7073" s="141"/>
      <c r="C7073" s="141"/>
      <c r="D7073" s="236"/>
      <c r="E7073" s="141"/>
    </row>
    <row r="7074" spans="1:5" ht="13.5">
      <c r="A7074" s="141"/>
      <c r="B7074" s="141"/>
      <c r="C7074" s="141"/>
      <c r="D7074" s="236"/>
      <c r="E7074" s="141"/>
    </row>
    <row r="7075" spans="1:5" ht="13.5">
      <c r="A7075" s="141"/>
      <c r="B7075" s="141"/>
      <c r="C7075" s="141"/>
      <c r="D7075" s="236"/>
      <c r="E7075" s="141"/>
    </row>
    <row r="7076" spans="1:5" ht="13.5">
      <c r="A7076" s="141"/>
      <c r="B7076" s="141"/>
      <c r="C7076" s="141"/>
      <c r="D7076" s="236"/>
      <c r="E7076" s="141"/>
    </row>
    <row r="7077" spans="1:5" ht="13.5">
      <c r="A7077" s="141"/>
      <c r="B7077" s="141"/>
      <c r="C7077" s="141"/>
      <c r="D7077" s="236"/>
      <c r="E7077" s="141"/>
    </row>
    <row r="7078" spans="1:5" ht="13.5">
      <c r="A7078" s="141"/>
      <c r="B7078" s="141"/>
      <c r="C7078" s="141"/>
      <c r="D7078" s="236"/>
      <c r="E7078" s="141"/>
    </row>
    <row r="7079" spans="1:5" ht="13.5">
      <c r="A7079" s="141"/>
      <c r="B7079" s="141"/>
      <c r="C7079" s="141"/>
      <c r="D7079" s="236"/>
      <c r="E7079" s="141"/>
    </row>
    <row r="7080" spans="1:5" ht="13.5">
      <c r="A7080" s="141"/>
      <c r="B7080" s="141"/>
      <c r="C7080" s="141"/>
      <c r="D7080" s="236"/>
      <c r="E7080" s="141"/>
    </row>
    <row r="7081" spans="1:5" ht="13.5">
      <c r="A7081" s="141"/>
      <c r="B7081" s="141"/>
      <c r="C7081" s="141"/>
      <c r="D7081" s="236"/>
      <c r="E7081" s="141"/>
    </row>
    <row r="7082" spans="1:5" ht="13.5">
      <c r="A7082" s="141"/>
      <c r="B7082" s="141"/>
      <c r="C7082" s="141"/>
      <c r="D7082" s="236"/>
      <c r="E7082" s="141"/>
    </row>
    <row r="7083" spans="1:5" ht="13.5">
      <c r="A7083" s="141"/>
      <c r="B7083" s="141"/>
      <c r="C7083" s="141"/>
      <c r="D7083" s="236"/>
      <c r="E7083" s="141"/>
    </row>
    <row r="7084" spans="1:5" ht="13.5">
      <c r="A7084" s="141"/>
      <c r="B7084" s="141"/>
      <c r="C7084" s="141"/>
      <c r="D7084" s="236"/>
      <c r="E7084" s="141"/>
    </row>
    <row r="7085" spans="1:5" ht="13.5">
      <c r="A7085" s="141"/>
      <c r="B7085" s="141"/>
      <c r="C7085" s="141"/>
      <c r="D7085" s="236"/>
      <c r="E7085" s="141"/>
    </row>
    <row r="7086" spans="1:5" ht="13.5">
      <c r="A7086" s="141"/>
      <c r="B7086" s="141"/>
      <c r="C7086" s="141"/>
      <c r="D7086" s="236"/>
      <c r="E7086" s="141"/>
    </row>
    <row r="7087" spans="1:5" ht="13.5">
      <c r="A7087" s="141"/>
      <c r="B7087" s="141"/>
      <c r="C7087" s="141"/>
      <c r="D7087" s="236"/>
      <c r="E7087" s="141"/>
    </row>
    <row r="7088" spans="1:5" ht="13.5">
      <c r="A7088" s="141"/>
      <c r="B7088" s="141"/>
      <c r="C7088" s="141"/>
      <c r="D7088" s="236"/>
      <c r="E7088" s="141"/>
    </row>
    <row r="7089" spans="1:5" ht="13.5">
      <c r="A7089" s="141"/>
      <c r="B7089" s="141"/>
      <c r="C7089" s="141"/>
      <c r="D7089" s="236"/>
      <c r="E7089" s="141"/>
    </row>
    <row r="7090" spans="1:5" ht="13.5">
      <c r="A7090" s="141"/>
      <c r="B7090" s="141"/>
      <c r="C7090" s="141"/>
      <c r="D7090" s="236"/>
      <c r="E7090" s="141"/>
    </row>
    <row r="7091" spans="1:5" ht="13.5">
      <c r="A7091" s="141"/>
      <c r="B7091" s="141"/>
      <c r="C7091" s="141"/>
      <c r="D7091" s="236"/>
      <c r="E7091" s="141"/>
    </row>
    <row r="7092" spans="1:5" ht="13.5">
      <c r="A7092" s="141"/>
      <c r="B7092" s="141"/>
      <c r="C7092" s="141"/>
      <c r="D7092" s="236"/>
      <c r="E7092" s="141"/>
    </row>
    <row r="7093" spans="1:5" ht="13.5">
      <c r="A7093" s="141"/>
      <c r="B7093" s="141"/>
      <c r="C7093" s="141"/>
      <c r="D7093" s="236"/>
      <c r="E7093" s="141"/>
    </row>
    <row r="7094" spans="1:5" ht="13.5">
      <c r="A7094" s="141"/>
      <c r="B7094" s="141"/>
      <c r="C7094" s="141"/>
      <c r="D7094" s="236"/>
      <c r="E7094" s="141"/>
    </row>
    <row r="7095" spans="1:5" ht="13.5">
      <c r="A7095" s="141"/>
      <c r="B7095" s="141"/>
      <c r="C7095" s="141"/>
      <c r="D7095" s="236"/>
      <c r="E7095" s="141"/>
    </row>
    <row r="7096" spans="1:5" ht="13.5">
      <c r="A7096" s="141"/>
      <c r="B7096" s="141"/>
      <c r="C7096" s="141"/>
      <c r="D7096" s="236"/>
      <c r="E7096" s="141"/>
    </row>
    <row r="7097" spans="1:5" ht="13.5">
      <c r="A7097" s="141"/>
      <c r="B7097" s="141"/>
      <c r="C7097" s="141"/>
      <c r="D7097" s="236"/>
      <c r="E7097" s="141"/>
    </row>
    <row r="7098" spans="1:5" ht="13.5">
      <c r="A7098" s="141"/>
      <c r="B7098" s="141"/>
      <c r="C7098" s="141"/>
      <c r="D7098" s="236"/>
      <c r="E7098" s="141"/>
    </row>
    <row r="7099" spans="1:5" ht="13.5">
      <c r="A7099" s="141"/>
      <c r="B7099" s="141"/>
      <c r="C7099" s="141"/>
      <c r="D7099" s="236"/>
      <c r="E7099" s="141"/>
    </row>
    <row r="7100" spans="1:5" ht="13.5">
      <c r="A7100" s="141"/>
      <c r="B7100" s="141"/>
      <c r="C7100" s="141"/>
      <c r="D7100" s="236"/>
      <c r="E7100" s="141"/>
    </row>
    <row r="7101" spans="1:5" ht="13.5">
      <c r="A7101" s="141"/>
      <c r="B7101" s="141"/>
      <c r="C7101" s="141"/>
      <c r="D7101" s="236"/>
      <c r="E7101" s="141"/>
    </row>
    <row r="7102" spans="1:5" ht="13.5">
      <c r="A7102" s="141"/>
      <c r="B7102" s="141"/>
      <c r="C7102" s="141"/>
      <c r="D7102" s="236"/>
      <c r="E7102" s="141"/>
    </row>
    <row r="7103" spans="1:5" ht="13.5">
      <c r="A7103" s="141"/>
      <c r="B7103" s="141"/>
      <c r="C7103" s="141"/>
      <c r="D7103" s="236"/>
      <c r="E7103" s="141"/>
    </row>
    <row r="7104" spans="1:5" ht="13.5">
      <c r="A7104" s="141"/>
      <c r="B7104" s="141"/>
      <c r="C7104" s="141"/>
      <c r="D7104" s="236"/>
      <c r="E7104" s="141"/>
    </row>
    <row r="7105" spans="1:5" ht="13.5">
      <c r="A7105" s="141"/>
      <c r="B7105" s="141"/>
      <c r="C7105" s="141"/>
      <c r="D7105" s="236"/>
      <c r="E7105" s="141"/>
    </row>
    <row r="7106" spans="1:5" ht="13.5">
      <c r="A7106" s="141"/>
      <c r="B7106" s="141"/>
      <c r="C7106" s="141"/>
      <c r="D7106" s="236"/>
      <c r="E7106" s="141"/>
    </row>
    <row r="7107" spans="1:5" ht="13.5">
      <c r="A7107" s="141"/>
      <c r="B7107" s="141"/>
      <c r="C7107" s="141"/>
      <c r="D7107" s="236"/>
      <c r="E7107" s="141"/>
    </row>
    <row r="7108" spans="1:5" ht="13.5">
      <c r="A7108" s="141"/>
      <c r="B7108" s="141"/>
      <c r="C7108" s="141"/>
      <c r="D7108" s="236"/>
      <c r="E7108" s="141"/>
    </row>
    <row r="7109" spans="1:5" ht="13.5">
      <c r="A7109" s="141"/>
      <c r="B7109" s="141"/>
      <c r="C7109" s="141"/>
      <c r="D7109" s="236"/>
      <c r="E7109" s="141"/>
    </row>
    <row r="7110" spans="1:5" ht="13.5">
      <c r="A7110" s="141"/>
      <c r="B7110" s="141"/>
      <c r="C7110" s="141"/>
      <c r="D7110" s="236"/>
      <c r="E7110" s="141"/>
    </row>
    <row r="7111" spans="1:5" ht="13.5">
      <c r="A7111" s="141"/>
      <c r="B7111" s="141"/>
      <c r="C7111" s="141"/>
      <c r="D7111" s="236"/>
      <c r="E7111" s="141"/>
    </row>
    <row r="7112" spans="1:5" ht="13.5">
      <c r="A7112" s="141"/>
      <c r="B7112" s="141"/>
      <c r="C7112" s="141"/>
      <c r="D7112" s="236"/>
      <c r="E7112" s="141"/>
    </row>
    <row r="7113" spans="1:5" ht="13.5">
      <c r="A7113" s="141"/>
      <c r="B7113" s="141"/>
      <c r="C7113" s="141"/>
      <c r="D7113" s="236"/>
      <c r="E7113" s="141"/>
    </row>
    <row r="7114" spans="1:5" ht="13.5">
      <c r="A7114" s="141"/>
      <c r="B7114" s="141"/>
      <c r="C7114" s="141"/>
      <c r="D7114" s="236"/>
      <c r="E7114" s="141"/>
    </row>
    <row r="7115" spans="1:5" ht="13.5">
      <c r="A7115" s="141"/>
      <c r="B7115" s="141"/>
      <c r="C7115" s="141"/>
      <c r="D7115" s="236"/>
      <c r="E7115" s="141"/>
    </row>
    <row r="7116" spans="1:5" ht="13.5">
      <c r="A7116" s="141"/>
      <c r="B7116" s="141"/>
      <c r="C7116" s="141"/>
      <c r="D7116" s="236"/>
      <c r="E7116" s="141"/>
    </row>
    <row r="7117" spans="1:5" ht="13.5">
      <c r="A7117" s="141"/>
      <c r="B7117" s="141"/>
      <c r="C7117" s="141"/>
      <c r="D7117" s="236"/>
      <c r="E7117" s="141"/>
    </row>
    <row r="7118" spans="1:5" ht="13.5">
      <c r="A7118" s="141"/>
      <c r="B7118" s="141"/>
      <c r="C7118" s="141"/>
      <c r="D7118" s="236"/>
      <c r="E7118" s="141"/>
    </row>
    <row r="7119" spans="1:5" ht="13.5">
      <c r="A7119" s="141"/>
      <c r="B7119" s="141"/>
      <c r="C7119" s="141"/>
      <c r="D7119" s="236"/>
      <c r="E7119" s="141"/>
    </row>
    <row r="7120" spans="1:5" ht="13.5">
      <c r="A7120" s="141"/>
      <c r="B7120" s="141"/>
      <c r="C7120" s="141"/>
      <c r="D7120" s="236"/>
      <c r="E7120" s="141"/>
    </row>
    <row r="7121" spans="1:5" ht="13.5">
      <c r="A7121" s="141"/>
      <c r="B7121" s="141"/>
      <c r="C7121" s="141"/>
      <c r="D7121" s="236"/>
      <c r="E7121" s="141"/>
    </row>
    <row r="7122" spans="1:5" ht="13.5">
      <c r="A7122" s="141"/>
      <c r="B7122" s="141"/>
      <c r="C7122" s="141"/>
      <c r="D7122" s="236"/>
      <c r="E7122" s="141"/>
    </row>
    <row r="7123" spans="1:5" ht="13.5">
      <c r="A7123" s="141"/>
      <c r="B7123" s="141"/>
      <c r="C7123" s="141"/>
      <c r="D7123" s="236"/>
      <c r="E7123" s="141"/>
    </row>
    <row r="7124" spans="1:5" ht="13.5">
      <c r="A7124" s="141"/>
      <c r="B7124" s="141"/>
      <c r="C7124" s="141"/>
      <c r="D7124" s="236"/>
      <c r="E7124" s="141"/>
    </row>
    <row r="7125" spans="1:5" ht="13.5">
      <c r="A7125" s="141"/>
      <c r="B7125" s="141"/>
      <c r="C7125" s="141"/>
      <c r="D7125" s="236"/>
      <c r="E7125" s="141"/>
    </row>
    <row r="7126" spans="1:5" ht="13.5">
      <c r="A7126" s="141"/>
      <c r="B7126" s="141"/>
      <c r="C7126" s="141"/>
      <c r="D7126" s="236"/>
      <c r="E7126" s="141"/>
    </row>
    <row r="7127" spans="1:5" ht="13.5">
      <c r="A7127" s="141"/>
      <c r="B7127" s="141"/>
      <c r="C7127" s="141"/>
      <c r="D7127" s="236"/>
      <c r="E7127" s="141"/>
    </row>
    <row r="7128" spans="1:5" ht="13.5">
      <c r="A7128" s="141"/>
      <c r="B7128" s="141"/>
      <c r="C7128" s="141"/>
      <c r="D7128" s="236"/>
      <c r="E7128" s="141"/>
    </row>
    <row r="7129" spans="1:5" ht="13.5">
      <c r="A7129" s="141"/>
      <c r="B7129" s="141"/>
      <c r="C7129" s="141"/>
      <c r="D7129" s="236"/>
      <c r="E7129" s="141"/>
    </row>
    <row r="7130" spans="1:5" ht="13.5">
      <c r="A7130" s="141"/>
      <c r="B7130" s="141"/>
      <c r="C7130" s="141"/>
      <c r="D7130" s="236"/>
      <c r="E7130" s="141"/>
    </row>
    <row r="7131" spans="1:5" ht="13.5">
      <c r="A7131" s="141"/>
      <c r="B7131" s="141"/>
      <c r="C7131" s="141"/>
      <c r="D7131" s="236"/>
      <c r="E7131" s="141"/>
    </row>
    <row r="7132" spans="1:5" ht="13.5">
      <c r="A7132" s="141"/>
      <c r="B7132" s="141"/>
      <c r="C7132" s="141"/>
      <c r="D7132" s="236"/>
      <c r="E7132" s="141"/>
    </row>
    <row r="7133" spans="1:5" ht="13.5">
      <c r="A7133" s="141"/>
      <c r="B7133" s="141"/>
      <c r="C7133" s="141"/>
      <c r="D7133" s="236"/>
      <c r="E7133" s="141"/>
    </row>
    <row r="7134" spans="1:5" ht="13.5">
      <c r="A7134" s="141"/>
      <c r="B7134" s="141"/>
      <c r="C7134" s="141"/>
      <c r="D7134" s="236"/>
      <c r="E7134" s="141"/>
    </row>
    <row r="7135" spans="1:5" ht="13.5">
      <c r="A7135" s="141"/>
      <c r="B7135" s="141"/>
      <c r="C7135" s="141"/>
      <c r="D7135" s="236"/>
      <c r="E7135" s="141"/>
    </row>
    <row r="7136" spans="1:5" ht="13.5">
      <c r="A7136" s="141"/>
      <c r="B7136" s="141"/>
      <c r="C7136" s="141"/>
      <c r="D7136" s="236"/>
      <c r="E7136" s="141"/>
    </row>
    <row r="7137" spans="1:5" ht="13.5">
      <c r="A7137" s="141"/>
      <c r="B7137" s="141"/>
      <c r="C7137" s="141"/>
      <c r="D7137" s="236"/>
      <c r="E7137" s="141"/>
    </row>
    <row r="7138" spans="1:5" ht="13.5">
      <c r="A7138" s="141"/>
      <c r="B7138" s="141"/>
      <c r="C7138" s="141"/>
      <c r="D7138" s="236"/>
      <c r="E7138" s="141"/>
    </row>
    <row r="7139" spans="1:5" ht="13.5">
      <c r="A7139" s="141"/>
      <c r="B7139" s="141"/>
      <c r="C7139" s="141"/>
      <c r="D7139" s="236"/>
      <c r="E7139" s="141"/>
    </row>
    <row r="7140" spans="1:5" ht="13.5">
      <c r="A7140" s="141"/>
      <c r="B7140" s="141"/>
      <c r="C7140" s="141"/>
      <c r="D7140" s="236"/>
      <c r="E7140" s="141"/>
    </row>
    <row r="7141" spans="1:5" ht="13.5">
      <c r="A7141" s="141"/>
      <c r="B7141" s="141"/>
      <c r="C7141" s="141"/>
      <c r="D7141" s="236"/>
      <c r="E7141" s="141"/>
    </row>
    <row r="7142" spans="1:5" ht="13.5">
      <c r="A7142" s="141"/>
      <c r="B7142" s="141"/>
      <c r="C7142" s="141"/>
      <c r="D7142" s="236"/>
      <c r="E7142" s="141"/>
    </row>
    <row r="7143" spans="1:5" ht="13.5">
      <c r="A7143" s="141"/>
      <c r="B7143" s="141"/>
      <c r="C7143" s="141"/>
      <c r="D7143" s="236"/>
      <c r="E7143" s="141"/>
    </row>
    <row r="7144" spans="1:5" ht="13.5">
      <c r="A7144" s="141"/>
      <c r="B7144" s="141"/>
      <c r="C7144" s="141"/>
      <c r="D7144" s="236"/>
      <c r="E7144" s="141"/>
    </row>
    <row r="7145" spans="1:5" ht="13.5">
      <c r="A7145" s="141"/>
      <c r="B7145" s="141"/>
      <c r="C7145" s="141"/>
      <c r="D7145" s="236"/>
      <c r="E7145" s="141"/>
    </row>
    <row r="7146" spans="1:5" ht="13.5">
      <c r="A7146" s="141"/>
      <c r="B7146" s="141"/>
      <c r="C7146" s="141"/>
      <c r="D7146" s="236"/>
      <c r="E7146" s="141"/>
    </row>
    <row r="7147" spans="1:5" ht="13.5">
      <c r="A7147" s="141"/>
      <c r="B7147" s="141"/>
      <c r="C7147" s="141"/>
      <c r="D7147" s="236"/>
      <c r="E7147" s="141"/>
    </row>
    <row r="7148" spans="1:5" ht="13.5">
      <c r="A7148" s="141"/>
      <c r="B7148" s="141"/>
      <c r="C7148" s="141"/>
      <c r="D7148" s="236"/>
      <c r="E7148" s="141"/>
    </row>
    <row r="7149" spans="1:5" ht="13.5">
      <c r="A7149" s="141"/>
      <c r="B7149" s="141"/>
      <c r="C7149" s="141"/>
      <c r="D7149" s="236"/>
      <c r="E7149" s="141"/>
    </row>
    <row r="7150" spans="1:5" ht="13.5">
      <c r="A7150" s="141"/>
      <c r="B7150" s="141"/>
      <c r="C7150" s="141"/>
      <c r="D7150" s="236"/>
      <c r="E7150" s="141"/>
    </row>
    <row r="7151" spans="1:5" ht="13.5">
      <c r="A7151" s="141"/>
      <c r="B7151" s="141"/>
      <c r="C7151" s="141"/>
      <c r="D7151" s="236"/>
      <c r="E7151" s="141"/>
    </row>
    <row r="7152" spans="1:5" ht="13.5">
      <c r="A7152" s="141"/>
      <c r="B7152" s="141"/>
      <c r="C7152" s="141"/>
      <c r="D7152" s="236"/>
      <c r="E7152" s="141"/>
    </row>
    <row r="7153" spans="1:5" ht="13.5">
      <c r="A7153" s="141"/>
      <c r="B7153" s="141"/>
      <c r="C7153" s="141"/>
      <c r="D7153" s="236"/>
      <c r="E7153" s="141"/>
    </row>
    <row r="7154" spans="1:5" ht="13.5">
      <c r="A7154" s="141"/>
      <c r="B7154" s="141"/>
      <c r="C7154" s="141"/>
      <c r="D7154" s="236"/>
      <c r="E7154" s="141"/>
    </row>
    <row r="7155" spans="1:5" ht="13.5">
      <c r="A7155" s="141"/>
      <c r="B7155" s="141"/>
      <c r="C7155" s="141"/>
      <c r="D7155" s="236"/>
      <c r="E7155" s="141"/>
    </row>
    <row r="7156" spans="1:5" ht="13.5">
      <c r="A7156" s="141"/>
      <c r="B7156" s="141"/>
      <c r="C7156" s="141"/>
      <c r="D7156" s="236"/>
      <c r="E7156" s="141"/>
    </row>
    <row r="7157" spans="1:5" ht="13.5">
      <c r="A7157" s="141"/>
      <c r="B7157" s="141"/>
      <c r="C7157" s="141"/>
      <c r="D7157" s="236"/>
      <c r="E7157" s="141"/>
    </row>
    <row r="7158" spans="1:5" ht="13.5">
      <c r="A7158" s="141"/>
      <c r="B7158" s="141"/>
      <c r="C7158" s="141"/>
      <c r="D7158" s="236"/>
      <c r="E7158" s="141"/>
    </row>
    <row r="7159" spans="1:5" ht="13.5">
      <c r="A7159" s="141"/>
      <c r="B7159" s="141"/>
      <c r="C7159" s="141"/>
      <c r="D7159" s="236"/>
      <c r="E7159" s="141"/>
    </row>
    <row r="7160" spans="1:5" ht="13.5">
      <c r="A7160" s="141"/>
      <c r="B7160" s="141"/>
      <c r="C7160" s="141"/>
      <c r="D7160" s="236"/>
      <c r="E7160" s="141"/>
    </row>
    <row r="7161" spans="1:5" ht="13.5">
      <c r="A7161" s="141"/>
      <c r="B7161" s="141"/>
      <c r="C7161" s="141"/>
      <c r="D7161" s="236"/>
      <c r="E7161" s="141"/>
    </row>
    <row r="7162" spans="1:5" ht="13.5">
      <c r="A7162" s="141"/>
      <c r="B7162" s="141"/>
      <c r="C7162" s="141"/>
      <c r="D7162" s="236"/>
      <c r="E7162" s="141"/>
    </row>
    <row r="7163" spans="1:5" ht="13.5">
      <c r="A7163" s="141"/>
      <c r="B7163" s="141"/>
      <c r="C7163" s="141"/>
      <c r="D7163" s="236"/>
      <c r="E7163" s="141"/>
    </row>
    <row r="7164" spans="1:5" ht="13.5">
      <c r="A7164" s="141"/>
      <c r="B7164" s="141"/>
      <c r="C7164" s="141"/>
      <c r="D7164" s="236"/>
      <c r="E7164" s="141"/>
    </row>
    <row r="7165" spans="1:5" ht="13.5">
      <c r="A7165" s="141"/>
      <c r="B7165" s="141"/>
      <c r="C7165" s="141"/>
      <c r="D7165" s="236"/>
      <c r="E7165" s="141"/>
    </row>
    <row r="7166" spans="1:5" ht="13.5">
      <c r="A7166" s="141"/>
      <c r="B7166" s="141"/>
      <c r="C7166" s="141"/>
      <c r="D7166" s="236"/>
      <c r="E7166" s="141"/>
    </row>
    <row r="7167" spans="1:5" ht="13.5">
      <c r="A7167" s="141"/>
      <c r="B7167" s="141"/>
      <c r="C7167" s="141"/>
      <c r="D7167" s="236"/>
      <c r="E7167" s="141"/>
    </row>
    <row r="7168" spans="1:5" ht="13.5">
      <c r="A7168" s="141"/>
      <c r="B7168" s="141"/>
      <c r="C7168" s="141"/>
      <c r="D7168" s="236"/>
      <c r="E7168" s="141"/>
    </row>
    <row r="7169" spans="1:5" ht="13.5">
      <c r="A7169" s="141"/>
      <c r="B7169" s="141"/>
      <c r="C7169" s="141"/>
      <c r="D7169" s="236"/>
      <c r="E7169" s="141"/>
    </row>
    <row r="7170" spans="1:5" ht="13.5">
      <c r="A7170" s="141"/>
      <c r="B7170" s="141"/>
      <c r="C7170" s="141"/>
      <c r="D7170" s="236"/>
      <c r="E7170" s="141"/>
    </row>
    <row r="7171" spans="1:5" ht="13.5">
      <c r="A7171" s="141"/>
      <c r="B7171" s="141"/>
      <c r="C7171" s="141"/>
      <c r="D7171" s="236"/>
      <c r="E7171" s="141"/>
    </row>
    <row r="7172" spans="1:5" ht="13.5">
      <c r="A7172" s="141"/>
      <c r="B7172" s="141"/>
      <c r="C7172" s="141"/>
      <c r="D7172" s="236"/>
      <c r="E7172" s="141"/>
    </row>
    <row r="7173" spans="1:5" ht="13.5">
      <c r="A7173" s="141"/>
      <c r="B7173" s="141"/>
      <c r="C7173" s="141"/>
      <c r="D7173" s="236"/>
      <c r="E7173" s="141"/>
    </row>
    <row r="7174" spans="1:5" ht="13.5">
      <c r="A7174" s="141"/>
      <c r="B7174" s="141"/>
      <c r="C7174" s="141"/>
      <c r="D7174" s="236"/>
      <c r="E7174" s="141"/>
    </row>
    <row r="7175" spans="1:5" ht="13.5">
      <c r="A7175" s="141" t="s">
        <v>3154</v>
      </c>
      <c r="B7175" s="141" t="s">
        <v>3155</v>
      </c>
      <c r="C7175" s="141" t="s">
        <v>294</v>
      </c>
      <c r="D7175" s="236" t="s">
        <v>3156</v>
      </c>
      <c r="E7175" s="141" t="s">
        <v>52</v>
      </c>
    </row>
    <row r="7176" spans="1:5">
      <c r="A7176" s="142"/>
      <c r="B7176" s="142"/>
      <c r="C7176" s="142"/>
    </row>
  </sheetData>
  <pageMargins left="0.78740157499999996" right="0.78740157499999996" top="0.984251969" bottom="0.984251969" header="0.5" footer="0.5"/>
  <pageSetup orientation="portrait" r:id="rId1"/>
  <headerFooter alignWithMargins="0"/>
</worksheet>
</file>

<file path=xl/worksheets/sheet5.xml><?xml version="1.0" encoding="utf-8"?>
<worksheet xmlns="http://schemas.openxmlformats.org/spreadsheetml/2006/main" xmlns:r="http://schemas.openxmlformats.org/officeDocument/2006/relationships">
  <dimension ref="A1:H5246"/>
  <sheetViews>
    <sheetView topLeftCell="A3627" workbookViewId="0">
      <selection activeCell="B3655" sqref="B3655"/>
    </sheetView>
  </sheetViews>
  <sheetFormatPr defaultRowHeight="12.75"/>
  <cols>
    <col min="1" max="1" width="13.42578125" style="157" customWidth="1"/>
    <col min="2" max="2" width="78.140625" style="157" customWidth="1"/>
    <col min="3" max="3" width="9.140625" style="157" bestFit="1" customWidth="1"/>
    <col min="4" max="4" width="12.85546875" style="232" customWidth="1"/>
    <col min="5" max="256" width="9.140625" style="157"/>
    <col min="257" max="257" width="10.5703125" style="157" customWidth="1"/>
    <col min="258" max="258" width="78.140625" style="157" customWidth="1"/>
    <col min="259" max="259" width="9.140625" style="157" bestFit="1" customWidth="1"/>
    <col min="260" max="260" width="22.28515625" style="157" customWidth="1"/>
    <col min="261" max="512" width="9.140625" style="157"/>
    <col min="513" max="513" width="10.5703125" style="157" customWidth="1"/>
    <col min="514" max="514" width="78.140625" style="157" customWidth="1"/>
    <col min="515" max="515" width="9.140625" style="157" bestFit="1" customWidth="1"/>
    <col min="516" max="516" width="22.28515625" style="157" customWidth="1"/>
    <col min="517" max="768" width="9.140625" style="157"/>
    <col min="769" max="769" width="10.5703125" style="157" customWidth="1"/>
    <col min="770" max="770" width="78.140625" style="157" customWidth="1"/>
    <col min="771" max="771" width="9.140625" style="157" bestFit="1" customWidth="1"/>
    <col min="772" max="772" width="22.28515625" style="157" customWidth="1"/>
    <col min="773" max="1024" width="9.140625" style="157"/>
    <col min="1025" max="1025" width="10.5703125" style="157" customWidth="1"/>
    <col min="1026" max="1026" width="78.140625" style="157" customWidth="1"/>
    <col min="1027" max="1027" width="9.140625" style="157" bestFit="1" customWidth="1"/>
    <col min="1028" max="1028" width="22.28515625" style="157" customWidth="1"/>
    <col min="1029" max="1280" width="9.140625" style="157"/>
    <col min="1281" max="1281" width="10.5703125" style="157" customWidth="1"/>
    <col min="1282" max="1282" width="78.140625" style="157" customWidth="1"/>
    <col min="1283" max="1283" width="9.140625" style="157" bestFit="1" customWidth="1"/>
    <col min="1284" max="1284" width="22.28515625" style="157" customWidth="1"/>
    <col min="1285" max="1536" width="9.140625" style="157"/>
    <col min="1537" max="1537" width="10.5703125" style="157" customWidth="1"/>
    <col min="1538" max="1538" width="78.140625" style="157" customWidth="1"/>
    <col min="1539" max="1539" width="9.140625" style="157" bestFit="1" customWidth="1"/>
    <col min="1540" max="1540" width="22.28515625" style="157" customWidth="1"/>
    <col min="1541" max="1792" width="9.140625" style="157"/>
    <col min="1793" max="1793" width="10.5703125" style="157" customWidth="1"/>
    <col min="1794" max="1794" width="78.140625" style="157" customWidth="1"/>
    <col min="1795" max="1795" width="9.140625" style="157" bestFit="1" customWidth="1"/>
    <col min="1796" max="1796" width="22.28515625" style="157" customWidth="1"/>
    <col min="1797" max="2048" width="9.140625" style="157"/>
    <col min="2049" max="2049" width="10.5703125" style="157" customWidth="1"/>
    <col min="2050" max="2050" width="78.140625" style="157" customWidth="1"/>
    <col min="2051" max="2051" width="9.140625" style="157" bestFit="1" customWidth="1"/>
    <col min="2052" max="2052" width="22.28515625" style="157" customWidth="1"/>
    <col min="2053" max="2304" width="9.140625" style="157"/>
    <col min="2305" max="2305" width="10.5703125" style="157" customWidth="1"/>
    <col min="2306" max="2306" width="78.140625" style="157" customWidth="1"/>
    <col min="2307" max="2307" width="9.140625" style="157" bestFit="1" customWidth="1"/>
    <col min="2308" max="2308" width="22.28515625" style="157" customWidth="1"/>
    <col min="2309" max="2560" width="9.140625" style="157"/>
    <col min="2561" max="2561" width="10.5703125" style="157" customWidth="1"/>
    <col min="2562" max="2562" width="78.140625" style="157" customWidth="1"/>
    <col min="2563" max="2563" width="9.140625" style="157" bestFit="1" customWidth="1"/>
    <col min="2564" max="2564" width="22.28515625" style="157" customWidth="1"/>
    <col min="2565" max="2816" width="9.140625" style="157"/>
    <col min="2817" max="2817" width="10.5703125" style="157" customWidth="1"/>
    <col min="2818" max="2818" width="78.140625" style="157" customWidth="1"/>
    <col min="2819" max="2819" width="9.140625" style="157" bestFit="1" customWidth="1"/>
    <col min="2820" max="2820" width="22.28515625" style="157" customWidth="1"/>
    <col min="2821" max="3072" width="9.140625" style="157"/>
    <col min="3073" max="3073" width="10.5703125" style="157" customWidth="1"/>
    <col min="3074" max="3074" width="78.140625" style="157" customWidth="1"/>
    <col min="3075" max="3075" width="9.140625" style="157" bestFit="1" customWidth="1"/>
    <col min="3076" max="3076" width="22.28515625" style="157" customWidth="1"/>
    <col min="3077" max="3328" width="9.140625" style="157"/>
    <col min="3329" max="3329" width="10.5703125" style="157" customWidth="1"/>
    <col min="3330" max="3330" width="78.140625" style="157" customWidth="1"/>
    <col min="3331" max="3331" width="9.140625" style="157" bestFit="1" customWidth="1"/>
    <col min="3332" max="3332" width="22.28515625" style="157" customWidth="1"/>
    <col min="3333" max="3584" width="9.140625" style="157"/>
    <col min="3585" max="3585" width="10.5703125" style="157" customWidth="1"/>
    <col min="3586" max="3586" width="78.140625" style="157" customWidth="1"/>
    <col min="3587" max="3587" width="9.140625" style="157" bestFit="1" customWidth="1"/>
    <col min="3588" max="3588" width="22.28515625" style="157" customWidth="1"/>
    <col min="3589" max="3840" width="9.140625" style="157"/>
    <col min="3841" max="3841" width="10.5703125" style="157" customWidth="1"/>
    <col min="3842" max="3842" width="78.140625" style="157" customWidth="1"/>
    <col min="3843" max="3843" width="9.140625" style="157" bestFit="1" customWidth="1"/>
    <col min="3844" max="3844" width="22.28515625" style="157" customWidth="1"/>
    <col min="3845" max="4096" width="9.140625" style="157"/>
    <col min="4097" max="4097" width="10.5703125" style="157" customWidth="1"/>
    <col min="4098" max="4098" width="78.140625" style="157" customWidth="1"/>
    <col min="4099" max="4099" width="9.140625" style="157" bestFit="1" customWidth="1"/>
    <col min="4100" max="4100" width="22.28515625" style="157" customWidth="1"/>
    <col min="4101" max="4352" width="9.140625" style="157"/>
    <col min="4353" max="4353" width="10.5703125" style="157" customWidth="1"/>
    <col min="4354" max="4354" width="78.140625" style="157" customWidth="1"/>
    <col min="4355" max="4355" width="9.140625" style="157" bestFit="1" customWidth="1"/>
    <col min="4356" max="4356" width="22.28515625" style="157" customWidth="1"/>
    <col min="4357" max="4608" width="9.140625" style="157"/>
    <col min="4609" max="4609" width="10.5703125" style="157" customWidth="1"/>
    <col min="4610" max="4610" width="78.140625" style="157" customWidth="1"/>
    <col min="4611" max="4611" width="9.140625" style="157" bestFit="1" customWidth="1"/>
    <col min="4612" max="4612" width="22.28515625" style="157" customWidth="1"/>
    <col min="4613" max="4864" width="9.140625" style="157"/>
    <col min="4865" max="4865" width="10.5703125" style="157" customWidth="1"/>
    <col min="4866" max="4866" width="78.140625" style="157" customWidth="1"/>
    <col min="4867" max="4867" width="9.140625" style="157" bestFit="1" customWidth="1"/>
    <col min="4868" max="4868" width="22.28515625" style="157" customWidth="1"/>
    <col min="4869" max="5120" width="9.140625" style="157"/>
    <col min="5121" max="5121" width="10.5703125" style="157" customWidth="1"/>
    <col min="5122" max="5122" width="78.140625" style="157" customWidth="1"/>
    <col min="5123" max="5123" width="9.140625" style="157" bestFit="1" customWidth="1"/>
    <col min="5124" max="5124" width="22.28515625" style="157" customWidth="1"/>
    <col min="5125" max="5376" width="9.140625" style="157"/>
    <col min="5377" max="5377" width="10.5703125" style="157" customWidth="1"/>
    <col min="5378" max="5378" width="78.140625" style="157" customWidth="1"/>
    <col min="5379" max="5379" width="9.140625" style="157" bestFit="1" customWidth="1"/>
    <col min="5380" max="5380" width="22.28515625" style="157" customWidth="1"/>
    <col min="5381" max="5632" width="9.140625" style="157"/>
    <col min="5633" max="5633" width="10.5703125" style="157" customWidth="1"/>
    <col min="5634" max="5634" width="78.140625" style="157" customWidth="1"/>
    <col min="5635" max="5635" width="9.140625" style="157" bestFit="1" customWidth="1"/>
    <col min="5636" max="5636" width="22.28515625" style="157" customWidth="1"/>
    <col min="5637" max="5888" width="9.140625" style="157"/>
    <col min="5889" max="5889" width="10.5703125" style="157" customWidth="1"/>
    <col min="5890" max="5890" width="78.140625" style="157" customWidth="1"/>
    <col min="5891" max="5891" width="9.140625" style="157" bestFit="1" customWidth="1"/>
    <col min="5892" max="5892" width="22.28515625" style="157" customWidth="1"/>
    <col min="5893" max="6144" width="9.140625" style="157"/>
    <col min="6145" max="6145" width="10.5703125" style="157" customWidth="1"/>
    <col min="6146" max="6146" width="78.140625" style="157" customWidth="1"/>
    <col min="6147" max="6147" width="9.140625" style="157" bestFit="1" customWidth="1"/>
    <col min="6148" max="6148" width="22.28515625" style="157" customWidth="1"/>
    <col min="6149" max="6400" width="9.140625" style="157"/>
    <col min="6401" max="6401" width="10.5703125" style="157" customWidth="1"/>
    <col min="6402" max="6402" width="78.140625" style="157" customWidth="1"/>
    <col min="6403" max="6403" width="9.140625" style="157" bestFit="1" customWidth="1"/>
    <col min="6404" max="6404" width="22.28515625" style="157" customWidth="1"/>
    <col min="6405" max="6656" width="9.140625" style="157"/>
    <col min="6657" max="6657" width="10.5703125" style="157" customWidth="1"/>
    <col min="6658" max="6658" width="78.140625" style="157" customWidth="1"/>
    <col min="6659" max="6659" width="9.140625" style="157" bestFit="1" customWidth="1"/>
    <col min="6660" max="6660" width="22.28515625" style="157" customWidth="1"/>
    <col min="6661" max="6912" width="9.140625" style="157"/>
    <col min="6913" max="6913" width="10.5703125" style="157" customWidth="1"/>
    <col min="6914" max="6914" width="78.140625" style="157" customWidth="1"/>
    <col min="6915" max="6915" width="9.140625" style="157" bestFit="1" customWidth="1"/>
    <col min="6916" max="6916" width="22.28515625" style="157" customWidth="1"/>
    <col min="6917" max="7168" width="9.140625" style="157"/>
    <col min="7169" max="7169" width="10.5703125" style="157" customWidth="1"/>
    <col min="7170" max="7170" width="78.140625" style="157" customWidth="1"/>
    <col min="7171" max="7171" width="9.140625" style="157" bestFit="1" customWidth="1"/>
    <col min="7172" max="7172" width="22.28515625" style="157" customWidth="1"/>
    <col min="7173" max="7424" width="9.140625" style="157"/>
    <col min="7425" max="7425" width="10.5703125" style="157" customWidth="1"/>
    <col min="7426" max="7426" width="78.140625" style="157" customWidth="1"/>
    <col min="7427" max="7427" width="9.140625" style="157" bestFit="1" customWidth="1"/>
    <col min="7428" max="7428" width="22.28515625" style="157" customWidth="1"/>
    <col min="7429" max="7680" width="9.140625" style="157"/>
    <col min="7681" max="7681" width="10.5703125" style="157" customWidth="1"/>
    <col min="7682" max="7682" width="78.140625" style="157" customWidth="1"/>
    <col min="7683" max="7683" width="9.140625" style="157" bestFit="1" customWidth="1"/>
    <col min="7684" max="7684" width="22.28515625" style="157" customWidth="1"/>
    <col min="7685" max="7936" width="9.140625" style="157"/>
    <col min="7937" max="7937" width="10.5703125" style="157" customWidth="1"/>
    <col min="7938" max="7938" width="78.140625" style="157" customWidth="1"/>
    <col min="7939" max="7939" width="9.140625" style="157" bestFit="1" customWidth="1"/>
    <col min="7940" max="7940" width="22.28515625" style="157" customWidth="1"/>
    <col min="7941" max="8192" width="9.140625" style="157"/>
    <col min="8193" max="8193" width="10.5703125" style="157" customWidth="1"/>
    <col min="8194" max="8194" width="78.140625" style="157" customWidth="1"/>
    <col min="8195" max="8195" width="9.140625" style="157" bestFit="1" customWidth="1"/>
    <col min="8196" max="8196" width="22.28515625" style="157" customWidth="1"/>
    <col min="8197" max="8448" width="9.140625" style="157"/>
    <col min="8449" max="8449" width="10.5703125" style="157" customWidth="1"/>
    <col min="8450" max="8450" width="78.140625" style="157" customWidth="1"/>
    <col min="8451" max="8451" width="9.140625" style="157" bestFit="1" customWidth="1"/>
    <col min="8452" max="8452" width="22.28515625" style="157" customWidth="1"/>
    <col min="8453" max="8704" width="9.140625" style="157"/>
    <col min="8705" max="8705" width="10.5703125" style="157" customWidth="1"/>
    <col min="8706" max="8706" width="78.140625" style="157" customWidth="1"/>
    <col min="8707" max="8707" width="9.140625" style="157" bestFit="1" customWidth="1"/>
    <col min="8708" max="8708" width="22.28515625" style="157" customWidth="1"/>
    <col min="8709" max="8960" width="9.140625" style="157"/>
    <col min="8961" max="8961" width="10.5703125" style="157" customWidth="1"/>
    <col min="8962" max="8962" width="78.140625" style="157" customWidth="1"/>
    <col min="8963" max="8963" width="9.140625" style="157" bestFit="1" customWidth="1"/>
    <col min="8964" max="8964" width="22.28515625" style="157" customWidth="1"/>
    <col min="8965" max="9216" width="9.140625" style="157"/>
    <col min="9217" max="9217" width="10.5703125" style="157" customWidth="1"/>
    <col min="9218" max="9218" width="78.140625" style="157" customWidth="1"/>
    <col min="9219" max="9219" width="9.140625" style="157" bestFit="1" customWidth="1"/>
    <col min="9220" max="9220" width="22.28515625" style="157" customWidth="1"/>
    <col min="9221" max="9472" width="9.140625" style="157"/>
    <col min="9473" max="9473" width="10.5703125" style="157" customWidth="1"/>
    <col min="9474" max="9474" width="78.140625" style="157" customWidth="1"/>
    <col min="9475" max="9475" width="9.140625" style="157" bestFit="1" customWidth="1"/>
    <col min="9476" max="9476" width="22.28515625" style="157" customWidth="1"/>
    <col min="9477" max="9728" width="9.140625" style="157"/>
    <col min="9729" max="9729" width="10.5703125" style="157" customWidth="1"/>
    <col min="9730" max="9730" width="78.140625" style="157" customWidth="1"/>
    <col min="9731" max="9731" width="9.140625" style="157" bestFit="1" customWidth="1"/>
    <col min="9732" max="9732" width="22.28515625" style="157" customWidth="1"/>
    <col min="9733" max="9984" width="9.140625" style="157"/>
    <col min="9985" max="9985" width="10.5703125" style="157" customWidth="1"/>
    <col min="9986" max="9986" width="78.140625" style="157" customWidth="1"/>
    <col min="9987" max="9987" width="9.140625" style="157" bestFit="1" customWidth="1"/>
    <col min="9988" max="9988" width="22.28515625" style="157" customWidth="1"/>
    <col min="9989" max="10240" width="9.140625" style="157"/>
    <col min="10241" max="10241" width="10.5703125" style="157" customWidth="1"/>
    <col min="10242" max="10242" width="78.140625" style="157" customWidth="1"/>
    <col min="10243" max="10243" width="9.140625" style="157" bestFit="1" customWidth="1"/>
    <col min="10244" max="10244" width="22.28515625" style="157" customWidth="1"/>
    <col min="10245" max="10496" width="9.140625" style="157"/>
    <col min="10497" max="10497" width="10.5703125" style="157" customWidth="1"/>
    <col min="10498" max="10498" width="78.140625" style="157" customWidth="1"/>
    <col min="10499" max="10499" width="9.140625" style="157" bestFit="1" customWidth="1"/>
    <col min="10500" max="10500" width="22.28515625" style="157" customWidth="1"/>
    <col min="10501" max="10752" width="9.140625" style="157"/>
    <col min="10753" max="10753" width="10.5703125" style="157" customWidth="1"/>
    <col min="10754" max="10754" width="78.140625" style="157" customWidth="1"/>
    <col min="10755" max="10755" width="9.140625" style="157" bestFit="1" customWidth="1"/>
    <col min="10756" max="10756" width="22.28515625" style="157" customWidth="1"/>
    <col min="10757" max="11008" width="9.140625" style="157"/>
    <col min="11009" max="11009" width="10.5703125" style="157" customWidth="1"/>
    <col min="11010" max="11010" width="78.140625" style="157" customWidth="1"/>
    <col min="11011" max="11011" width="9.140625" style="157" bestFit="1" customWidth="1"/>
    <col min="11012" max="11012" width="22.28515625" style="157" customWidth="1"/>
    <col min="11013" max="11264" width="9.140625" style="157"/>
    <col min="11265" max="11265" width="10.5703125" style="157" customWidth="1"/>
    <col min="11266" max="11266" width="78.140625" style="157" customWidth="1"/>
    <col min="11267" max="11267" width="9.140625" style="157" bestFit="1" customWidth="1"/>
    <col min="11268" max="11268" width="22.28515625" style="157" customWidth="1"/>
    <col min="11269" max="11520" width="9.140625" style="157"/>
    <col min="11521" max="11521" width="10.5703125" style="157" customWidth="1"/>
    <col min="11522" max="11522" width="78.140625" style="157" customWidth="1"/>
    <col min="11523" max="11523" width="9.140625" style="157" bestFit="1" customWidth="1"/>
    <col min="11524" max="11524" width="22.28515625" style="157" customWidth="1"/>
    <col min="11525" max="11776" width="9.140625" style="157"/>
    <col min="11777" max="11777" width="10.5703125" style="157" customWidth="1"/>
    <col min="11778" max="11778" width="78.140625" style="157" customWidth="1"/>
    <col min="11779" max="11779" width="9.140625" style="157" bestFit="1" customWidth="1"/>
    <col min="11780" max="11780" width="22.28515625" style="157" customWidth="1"/>
    <col min="11781" max="12032" width="9.140625" style="157"/>
    <col min="12033" max="12033" width="10.5703125" style="157" customWidth="1"/>
    <col min="12034" max="12034" width="78.140625" style="157" customWidth="1"/>
    <col min="12035" max="12035" width="9.140625" style="157" bestFit="1" customWidth="1"/>
    <col min="12036" max="12036" width="22.28515625" style="157" customWidth="1"/>
    <col min="12037" max="12288" width="9.140625" style="157"/>
    <col min="12289" max="12289" width="10.5703125" style="157" customWidth="1"/>
    <col min="12290" max="12290" width="78.140625" style="157" customWidth="1"/>
    <col min="12291" max="12291" width="9.140625" style="157" bestFit="1" customWidth="1"/>
    <col min="12292" max="12292" width="22.28515625" style="157" customWidth="1"/>
    <col min="12293" max="12544" width="9.140625" style="157"/>
    <col min="12545" max="12545" width="10.5703125" style="157" customWidth="1"/>
    <col min="12546" max="12546" width="78.140625" style="157" customWidth="1"/>
    <col min="12547" max="12547" width="9.140625" style="157" bestFit="1" customWidth="1"/>
    <col min="12548" max="12548" width="22.28515625" style="157" customWidth="1"/>
    <col min="12549" max="12800" width="9.140625" style="157"/>
    <col min="12801" max="12801" width="10.5703125" style="157" customWidth="1"/>
    <col min="12802" max="12802" width="78.140625" style="157" customWidth="1"/>
    <col min="12803" max="12803" width="9.140625" style="157" bestFit="1" customWidth="1"/>
    <col min="12804" max="12804" width="22.28515625" style="157" customWidth="1"/>
    <col min="12805" max="13056" width="9.140625" style="157"/>
    <col min="13057" max="13057" width="10.5703125" style="157" customWidth="1"/>
    <col min="13058" max="13058" width="78.140625" style="157" customWidth="1"/>
    <col min="13059" max="13059" width="9.140625" style="157" bestFit="1" customWidth="1"/>
    <col min="13060" max="13060" width="22.28515625" style="157" customWidth="1"/>
    <col min="13061" max="13312" width="9.140625" style="157"/>
    <col min="13313" max="13313" width="10.5703125" style="157" customWidth="1"/>
    <col min="13314" max="13314" width="78.140625" style="157" customWidth="1"/>
    <col min="13315" max="13315" width="9.140625" style="157" bestFit="1" customWidth="1"/>
    <col min="13316" max="13316" width="22.28515625" style="157" customWidth="1"/>
    <col min="13317" max="13568" width="9.140625" style="157"/>
    <col min="13569" max="13569" width="10.5703125" style="157" customWidth="1"/>
    <col min="13570" max="13570" width="78.140625" style="157" customWidth="1"/>
    <col min="13571" max="13571" width="9.140625" style="157" bestFit="1" customWidth="1"/>
    <col min="13572" max="13572" width="22.28515625" style="157" customWidth="1"/>
    <col min="13573" max="13824" width="9.140625" style="157"/>
    <col min="13825" max="13825" width="10.5703125" style="157" customWidth="1"/>
    <col min="13826" max="13826" width="78.140625" style="157" customWidth="1"/>
    <col min="13827" max="13827" width="9.140625" style="157" bestFit="1" customWidth="1"/>
    <col min="13828" max="13828" width="22.28515625" style="157" customWidth="1"/>
    <col min="13829" max="14080" width="9.140625" style="157"/>
    <col min="14081" max="14081" width="10.5703125" style="157" customWidth="1"/>
    <col min="14082" max="14082" width="78.140625" style="157" customWidth="1"/>
    <col min="14083" max="14083" width="9.140625" style="157" bestFit="1" customWidth="1"/>
    <col min="14084" max="14084" width="22.28515625" style="157" customWidth="1"/>
    <col min="14085" max="14336" width="9.140625" style="157"/>
    <col min="14337" max="14337" width="10.5703125" style="157" customWidth="1"/>
    <col min="14338" max="14338" width="78.140625" style="157" customWidth="1"/>
    <col min="14339" max="14339" width="9.140625" style="157" bestFit="1" customWidth="1"/>
    <col min="14340" max="14340" width="22.28515625" style="157" customWidth="1"/>
    <col min="14341" max="14592" width="9.140625" style="157"/>
    <col min="14593" max="14593" width="10.5703125" style="157" customWidth="1"/>
    <col min="14594" max="14594" width="78.140625" style="157" customWidth="1"/>
    <col min="14595" max="14595" width="9.140625" style="157" bestFit="1" customWidth="1"/>
    <col min="14596" max="14596" width="22.28515625" style="157" customWidth="1"/>
    <col min="14597" max="14848" width="9.140625" style="157"/>
    <col min="14849" max="14849" width="10.5703125" style="157" customWidth="1"/>
    <col min="14850" max="14850" width="78.140625" style="157" customWidth="1"/>
    <col min="14851" max="14851" width="9.140625" style="157" bestFit="1" customWidth="1"/>
    <col min="14852" max="14852" width="22.28515625" style="157" customWidth="1"/>
    <col min="14853" max="15104" width="9.140625" style="157"/>
    <col min="15105" max="15105" width="10.5703125" style="157" customWidth="1"/>
    <col min="15106" max="15106" width="78.140625" style="157" customWidth="1"/>
    <col min="15107" max="15107" width="9.140625" style="157" bestFit="1" customWidth="1"/>
    <col min="15108" max="15108" width="22.28515625" style="157" customWidth="1"/>
    <col min="15109" max="15360" width="9.140625" style="157"/>
    <col min="15361" max="15361" width="10.5703125" style="157" customWidth="1"/>
    <col min="15362" max="15362" width="78.140625" style="157" customWidth="1"/>
    <col min="15363" max="15363" width="9.140625" style="157" bestFit="1" customWidth="1"/>
    <col min="15364" max="15364" width="22.28515625" style="157" customWidth="1"/>
    <col min="15365" max="15616" width="9.140625" style="157"/>
    <col min="15617" max="15617" width="10.5703125" style="157" customWidth="1"/>
    <col min="15618" max="15618" width="78.140625" style="157" customWidth="1"/>
    <col min="15619" max="15619" width="9.140625" style="157" bestFit="1" customWidth="1"/>
    <col min="15620" max="15620" width="22.28515625" style="157" customWidth="1"/>
    <col min="15621" max="15872" width="9.140625" style="157"/>
    <col min="15873" max="15873" width="10.5703125" style="157" customWidth="1"/>
    <col min="15874" max="15874" width="78.140625" style="157" customWidth="1"/>
    <col min="15875" max="15875" width="9.140625" style="157" bestFit="1" customWidth="1"/>
    <col min="15876" max="15876" width="22.28515625" style="157" customWidth="1"/>
    <col min="15877" max="16128" width="9.140625" style="157"/>
    <col min="16129" max="16129" width="10.5703125" style="157" customWidth="1"/>
    <col min="16130" max="16130" width="78.140625" style="157" customWidth="1"/>
    <col min="16131" max="16131" width="9.140625" style="157" bestFit="1" customWidth="1"/>
    <col min="16132" max="16132" width="22.28515625" style="157" customWidth="1"/>
    <col min="16133" max="16384" width="9.140625" style="157"/>
  </cols>
  <sheetData>
    <row r="1" spans="1:6" s="155" customFormat="1" ht="15">
      <c r="A1" s="401" t="s">
        <v>8802</v>
      </c>
      <c r="B1" s="401"/>
      <c r="C1" s="401"/>
      <c r="D1" s="401"/>
      <c r="E1" s="401"/>
      <c r="F1" s="401"/>
    </row>
    <row r="2" spans="1:6" s="155" customFormat="1" ht="15">
      <c r="A2" s="401" t="s">
        <v>116</v>
      </c>
      <c r="B2" s="401"/>
      <c r="C2" s="401"/>
      <c r="D2" s="401"/>
      <c r="E2" s="401"/>
      <c r="F2" s="401"/>
    </row>
    <row r="3" spans="1:6" s="155" customFormat="1" ht="15">
      <c r="A3" s="401" t="s">
        <v>15841</v>
      </c>
      <c r="B3" s="401"/>
      <c r="C3" s="401"/>
      <c r="D3" s="401"/>
      <c r="E3" s="401"/>
      <c r="F3" s="401"/>
    </row>
    <row r="4" spans="1:6" s="155" customFormat="1" ht="15">
      <c r="A4" s="401" t="s">
        <v>3157</v>
      </c>
      <c r="B4" s="401"/>
      <c r="C4" s="401"/>
      <c r="D4" s="401"/>
      <c r="E4" s="401"/>
      <c r="F4" s="401"/>
    </row>
    <row r="5" spans="1:6" s="155" customFormat="1" ht="15">
      <c r="A5" s="401" t="s">
        <v>18544</v>
      </c>
      <c r="B5" s="401"/>
      <c r="C5" s="401"/>
      <c r="D5" s="401"/>
      <c r="E5" s="401"/>
      <c r="F5" s="401"/>
    </row>
    <row r="6" spans="1:6" s="155" customFormat="1" ht="15">
      <c r="A6" s="401" t="s">
        <v>116</v>
      </c>
      <c r="B6" s="401"/>
      <c r="C6" s="401"/>
      <c r="D6" s="401"/>
      <c r="E6" s="401"/>
      <c r="F6" s="401"/>
    </row>
    <row r="7" spans="1:6" ht="15">
      <c r="A7" s="401" t="s">
        <v>3158</v>
      </c>
      <c r="B7" s="401" t="s">
        <v>3159</v>
      </c>
      <c r="C7" s="401" t="s">
        <v>215</v>
      </c>
      <c r="D7" s="401" t="s">
        <v>8803</v>
      </c>
      <c r="E7" s="401" t="s">
        <v>13803</v>
      </c>
      <c r="F7" s="401"/>
    </row>
    <row r="8" spans="1:6" ht="15">
      <c r="A8" s="401">
        <v>1363</v>
      </c>
      <c r="B8" s="401" t="s">
        <v>12322</v>
      </c>
      <c r="C8" s="401" t="s">
        <v>3163</v>
      </c>
      <c r="D8" s="414" t="s">
        <v>14965</v>
      </c>
      <c r="E8" s="401" t="s">
        <v>123</v>
      </c>
      <c r="F8" s="401"/>
    </row>
    <row r="9" spans="1:6" ht="15">
      <c r="A9" s="401">
        <v>1344</v>
      </c>
      <c r="B9" s="401" t="s">
        <v>12323</v>
      </c>
      <c r="C9" s="401" t="s">
        <v>3161</v>
      </c>
      <c r="D9" s="414" t="s">
        <v>15842</v>
      </c>
      <c r="E9" s="401" t="s">
        <v>123</v>
      </c>
      <c r="F9" s="401"/>
    </row>
    <row r="10" spans="1:6" ht="15">
      <c r="A10" s="401">
        <v>1342</v>
      </c>
      <c r="B10" s="401" t="s">
        <v>12324</v>
      </c>
      <c r="C10" s="401" t="s">
        <v>3161</v>
      </c>
      <c r="D10" s="414" t="s">
        <v>12384</v>
      </c>
      <c r="E10" s="401" t="s">
        <v>123</v>
      </c>
      <c r="F10" s="401"/>
    </row>
    <row r="11" spans="1:6" ht="15">
      <c r="A11" s="401">
        <v>1349</v>
      </c>
      <c r="B11" s="401" t="s">
        <v>12325</v>
      </c>
      <c r="C11" s="401" t="s">
        <v>3161</v>
      </c>
      <c r="D11" s="414" t="s">
        <v>15843</v>
      </c>
      <c r="E11" s="401" t="s">
        <v>123</v>
      </c>
      <c r="F11" s="401"/>
    </row>
    <row r="12" spans="1:6" ht="15">
      <c r="A12" s="401">
        <v>1350</v>
      </c>
      <c r="B12" s="401" t="s">
        <v>12326</v>
      </c>
      <c r="C12" s="401" t="s">
        <v>3161</v>
      </c>
      <c r="D12" s="414" t="s">
        <v>15844</v>
      </c>
      <c r="E12" s="401" t="s">
        <v>123</v>
      </c>
      <c r="F12" s="401"/>
    </row>
    <row r="13" spans="1:6" ht="15">
      <c r="A13" s="401">
        <v>1359</v>
      </c>
      <c r="B13" s="401" t="s">
        <v>12327</v>
      </c>
      <c r="C13" s="401" t="s">
        <v>3161</v>
      </c>
      <c r="D13" s="414" t="s">
        <v>12490</v>
      </c>
      <c r="E13" s="401" t="s">
        <v>123</v>
      </c>
      <c r="F13" s="401"/>
    </row>
    <row r="14" spans="1:6" ht="15">
      <c r="A14" s="401">
        <v>1351</v>
      </c>
      <c r="B14" s="401" t="s">
        <v>12328</v>
      </c>
      <c r="C14" s="401" t="s">
        <v>3161</v>
      </c>
      <c r="D14" s="414" t="s">
        <v>15845</v>
      </c>
      <c r="E14" s="401" t="s">
        <v>123</v>
      </c>
      <c r="F14" s="401"/>
    </row>
    <row r="15" spans="1:6" ht="15">
      <c r="A15" s="401">
        <v>2418</v>
      </c>
      <c r="B15" s="401" t="s">
        <v>12331</v>
      </c>
      <c r="C15" s="401" t="s">
        <v>3161</v>
      </c>
      <c r="D15" s="414" t="s">
        <v>14903</v>
      </c>
      <c r="E15" s="401" t="s">
        <v>123</v>
      </c>
      <c r="F15" s="401"/>
    </row>
    <row r="16" spans="1:6" ht="15">
      <c r="A16" s="401">
        <v>6086</v>
      </c>
      <c r="B16" s="401" t="s">
        <v>12332</v>
      </c>
      <c r="C16" s="401" t="s">
        <v>3177</v>
      </c>
      <c r="D16" s="414" t="s">
        <v>15846</v>
      </c>
      <c r="E16" s="401" t="s">
        <v>123</v>
      </c>
      <c r="F16" s="401"/>
    </row>
    <row r="17" spans="1:6" ht="15">
      <c r="A17" s="401">
        <v>3378</v>
      </c>
      <c r="B17" s="401" t="s">
        <v>3664</v>
      </c>
      <c r="C17" s="401" t="s">
        <v>3161</v>
      </c>
      <c r="D17" s="414" t="s">
        <v>15847</v>
      </c>
      <c r="E17" s="401" t="s">
        <v>123</v>
      </c>
      <c r="F17" s="401"/>
    </row>
    <row r="18" spans="1:6" ht="15">
      <c r="A18" s="401">
        <v>3380</v>
      </c>
      <c r="B18" s="401" t="s">
        <v>3665</v>
      </c>
      <c r="C18" s="401" t="s">
        <v>3161</v>
      </c>
      <c r="D18" s="414" t="s">
        <v>15848</v>
      </c>
      <c r="E18" s="401" t="s">
        <v>123</v>
      </c>
      <c r="F18" s="401"/>
    </row>
    <row r="19" spans="1:6" ht="15">
      <c r="A19" s="401">
        <v>3379</v>
      </c>
      <c r="B19" s="401" t="s">
        <v>3666</v>
      </c>
      <c r="C19" s="401" t="s">
        <v>3161</v>
      </c>
      <c r="D19" s="414" t="s">
        <v>15849</v>
      </c>
      <c r="E19" s="401" t="s">
        <v>123</v>
      </c>
      <c r="F19" s="401"/>
    </row>
    <row r="20" spans="1:6" ht="15">
      <c r="A20" s="401">
        <v>615</v>
      </c>
      <c r="B20" s="401" t="s">
        <v>12334</v>
      </c>
      <c r="C20" s="401" t="s">
        <v>3163</v>
      </c>
      <c r="D20" s="414" t="s">
        <v>15850</v>
      </c>
      <c r="E20" s="401" t="s">
        <v>123</v>
      </c>
      <c r="F20" s="401"/>
    </row>
    <row r="21" spans="1:6" ht="15">
      <c r="A21" s="401">
        <v>606</v>
      </c>
      <c r="B21" s="401" t="s">
        <v>12335</v>
      </c>
      <c r="C21" s="401" t="s">
        <v>3163</v>
      </c>
      <c r="D21" s="414" t="s">
        <v>15851</v>
      </c>
      <c r="E21" s="401" t="s">
        <v>123</v>
      </c>
      <c r="F21" s="401"/>
    </row>
    <row r="22" spans="1:6" ht="15">
      <c r="A22" s="401">
        <v>13382</v>
      </c>
      <c r="B22" s="401" t="s">
        <v>3667</v>
      </c>
      <c r="C22" s="401" t="s">
        <v>3161</v>
      </c>
      <c r="D22" s="414" t="s">
        <v>15852</v>
      </c>
      <c r="E22" s="401" t="s">
        <v>123</v>
      </c>
      <c r="F22" s="401"/>
    </row>
    <row r="23" spans="1:6" ht="15">
      <c r="A23" s="401">
        <v>4047</v>
      </c>
      <c r="B23" s="401" t="s">
        <v>12337</v>
      </c>
      <c r="C23" s="401" t="s">
        <v>3177</v>
      </c>
      <c r="D23" s="414" t="s">
        <v>15853</v>
      </c>
      <c r="E23" s="401" t="s">
        <v>123</v>
      </c>
      <c r="F23" s="401"/>
    </row>
    <row r="24" spans="1:6" ht="15">
      <c r="A24" s="401">
        <v>7344</v>
      </c>
      <c r="B24" s="401" t="s">
        <v>12341</v>
      </c>
      <c r="C24" s="401" t="s">
        <v>3177</v>
      </c>
      <c r="D24" s="414" t="s">
        <v>15854</v>
      </c>
      <c r="E24" s="401" t="s">
        <v>123</v>
      </c>
      <c r="F24" s="401"/>
    </row>
    <row r="25" spans="1:6" ht="15">
      <c r="A25" s="401">
        <v>40514</v>
      </c>
      <c r="B25" s="401" t="s">
        <v>12342</v>
      </c>
      <c r="C25" s="401" t="s">
        <v>3166</v>
      </c>
      <c r="D25" s="414" t="s">
        <v>13179</v>
      </c>
      <c r="E25" s="401" t="s">
        <v>123</v>
      </c>
      <c r="F25" s="401"/>
    </row>
    <row r="26" spans="1:6" ht="15">
      <c r="A26" s="401">
        <v>11199</v>
      </c>
      <c r="B26" s="401" t="s">
        <v>12344</v>
      </c>
      <c r="C26" s="401" t="s">
        <v>3161</v>
      </c>
      <c r="D26" s="414" t="s">
        <v>15855</v>
      </c>
      <c r="E26" s="401" t="s">
        <v>123</v>
      </c>
      <c r="F26" s="401"/>
    </row>
    <row r="27" spans="1:6" ht="15">
      <c r="A27" s="401">
        <v>4053</v>
      </c>
      <c r="B27" s="401" t="s">
        <v>12345</v>
      </c>
      <c r="C27" s="401" t="s">
        <v>3177</v>
      </c>
      <c r="D27" s="414" t="s">
        <v>15856</v>
      </c>
      <c r="E27" s="401" t="s">
        <v>123</v>
      </c>
      <c r="F27" s="401"/>
    </row>
    <row r="28" spans="1:6" ht="15">
      <c r="A28" s="401">
        <v>4056</v>
      </c>
      <c r="B28" s="401" t="s">
        <v>12346</v>
      </c>
      <c r="C28" s="401" t="s">
        <v>3177</v>
      </c>
      <c r="D28" s="414" t="s">
        <v>13819</v>
      </c>
      <c r="E28" s="401" t="s">
        <v>123</v>
      </c>
      <c r="F28" s="401"/>
    </row>
    <row r="29" spans="1:6" ht="15">
      <c r="A29" s="401">
        <v>21136</v>
      </c>
      <c r="B29" s="401" t="s">
        <v>3668</v>
      </c>
      <c r="C29" s="401" t="s">
        <v>3164</v>
      </c>
      <c r="D29" s="414" t="s">
        <v>12702</v>
      </c>
      <c r="E29" s="401" t="s">
        <v>123</v>
      </c>
      <c r="F29" s="401"/>
    </row>
    <row r="30" spans="1:6" ht="15">
      <c r="A30" s="401">
        <v>21128</v>
      </c>
      <c r="B30" s="401" t="s">
        <v>3669</v>
      </c>
      <c r="C30" s="401" t="s">
        <v>3164</v>
      </c>
      <c r="D30" s="414" t="s">
        <v>13025</v>
      </c>
      <c r="E30" s="401" t="s">
        <v>123</v>
      </c>
      <c r="F30" s="401"/>
    </row>
    <row r="31" spans="1:6" ht="15">
      <c r="A31" s="401">
        <v>21130</v>
      </c>
      <c r="B31" s="401" t="s">
        <v>3670</v>
      </c>
      <c r="C31" s="401" t="s">
        <v>3164</v>
      </c>
      <c r="D31" s="414" t="s">
        <v>15165</v>
      </c>
      <c r="E31" s="401" t="s">
        <v>123</v>
      </c>
      <c r="F31" s="401"/>
    </row>
    <row r="32" spans="1:6" ht="15">
      <c r="A32" s="401">
        <v>21135</v>
      </c>
      <c r="B32" s="401" t="s">
        <v>3671</v>
      </c>
      <c r="C32" s="401" t="s">
        <v>3164</v>
      </c>
      <c r="D32" s="414" t="s">
        <v>15329</v>
      </c>
      <c r="E32" s="401" t="s">
        <v>123</v>
      </c>
      <c r="F32" s="401"/>
    </row>
    <row r="33" spans="1:6" ht="15">
      <c r="A33" s="401">
        <v>38605</v>
      </c>
      <c r="B33" s="401" t="s">
        <v>3672</v>
      </c>
      <c r="C33" s="401" t="s">
        <v>3161</v>
      </c>
      <c r="D33" s="414" t="s">
        <v>15857</v>
      </c>
      <c r="E33" s="401" t="s">
        <v>123</v>
      </c>
      <c r="F33" s="401"/>
    </row>
    <row r="34" spans="1:6" ht="15">
      <c r="A34" s="401">
        <v>11270</v>
      </c>
      <c r="B34" s="401" t="s">
        <v>3673</v>
      </c>
      <c r="C34" s="401" t="s">
        <v>3161</v>
      </c>
      <c r="D34" s="414" t="s">
        <v>5553</v>
      </c>
      <c r="E34" s="401" t="s">
        <v>123</v>
      </c>
      <c r="F34" s="401"/>
    </row>
    <row r="35" spans="1:6" ht="15">
      <c r="A35" s="401">
        <v>412</v>
      </c>
      <c r="B35" s="401" t="s">
        <v>3675</v>
      </c>
      <c r="C35" s="401" t="s">
        <v>3161</v>
      </c>
      <c r="D35" s="414" t="s">
        <v>4602</v>
      </c>
      <c r="E35" s="401" t="s">
        <v>123</v>
      </c>
      <c r="F35" s="401"/>
    </row>
    <row r="36" spans="1:6" ht="15">
      <c r="A36" s="401">
        <v>414</v>
      </c>
      <c r="B36" s="401" t="s">
        <v>3677</v>
      </c>
      <c r="C36" s="401" t="s">
        <v>3161</v>
      </c>
      <c r="D36" s="414" t="s">
        <v>9000</v>
      </c>
      <c r="E36" s="401" t="s">
        <v>123</v>
      </c>
      <c r="F36" s="401"/>
    </row>
    <row r="37" spans="1:6" ht="15">
      <c r="A37" s="401">
        <v>410</v>
      </c>
      <c r="B37" s="401" t="s">
        <v>3679</v>
      </c>
      <c r="C37" s="401" t="s">
        <v>3161</v>
      </c>
      <c r="D37" s="414" t="s">
        <v>14134</v>
      </c>
      <c r="E37" s="401" t="s">
        <v>123</v>
      </c>
      <c r="F37" s="401"/>
    </row>
    <row r="38" spans="1:6" ht="15">
      <c r="A38" s="401">
        <v>411</v>
      </c>
      <c r="B38" s="401" t="s">
        <v>3681</v>
      </c>
      <c r="C38" s="401" t="s">
        <v>3161</v>
      </c>
      <c r="D38" s="414" t="s">
        <v>3680</v>
      </c>
      <c r="E38" s="401" t="s">
        <v>123</v>
      </c>
      <c r="F38" s="401"/>
    </row>
    <row r="39" spans="1:6" ht="15">
      <c r="A39" s="401">
        <v>408</v>
      </c>
      <c r="B39" s="401" t="s">
        <v>3683</v>
      </c>
      <c r="C39" s="401" t="s">
        <v>3161</v>
      </c>
      <c r="D39" s="414" t="s">
        <v>6181</v>
      </c>
      <c r="E39" s="401" t="s">
        <v>123</v>
      </c>
      <c r="F39" s="401"/>
    </row>
    <row r="40" spans="1:6" ht="15">
      <c r="A40" s="401">
        <v>39131</v>
      </c>
      <c r="B40" s="401" t="s">
        <v>3685</v>
      </c>
      <c r="C40" s="401" t="s">
        <v>3161</v>
      </c>
      <c r="D40" s="414" t="s">
        <v>4344</v>
      </c>
      <c r="E40" s="401" t="s">
        <v>123</v>
      </c>
      <c r="F40" s="401"/>
    </row>
    <row r="41" spans="1:6" ht="15">
      <c r="A41" s="401">
        <v>394</v>
      </c>
      <c r="B41" s="401" t="s">
        <v>3687</v>
      </c>
      <c r="C41" s="401" t="s">
        <v>3161</v>
      </c>
      <c r="D41" s="414" t="s">
        <v>9210</v>
      </c>
      <c r="E41" s="401" t="s">
        <v>123</v>
      </c>
      <c r="F41" s="401"/>
    </row>
    <row r="42" spans="1:6" ht="15">
      <c r="A42" s="401">
        <v>39130</v>
      </c>
      <c r="B42" s="401" t="s">
        <v>3689</v>
      </c>
      <c r="C42" s="401" t="s">
        <v>3161</v>
      </c>
      <c r="D42" s="414" t="s">
        <v>12348</v>
      </c>
      <c r="E42" s="401" t="s">
        <v>123</v>
      </c>
      <c r="F42" s="401"/>
    </row>
    <row r="43" spans="1:6" ht="15">
      <c r="A43" s="401">
        <v>395</v>
      </c>
      <c r="B43" s="401" t="s">
        <v>3690</v>
      </c>
      <c r="C43" s="401" t="s">
        <v>3161</v>
      </c>
      <c r="D43" s="414" t="s">
        <v>4284</v>
      </c>
      <c r="E43" s="401" t="s">
        <v>123</v>
      </c>
      <c r="F43" s="401"/>
    </row>
    <row r="44" spans="1:6" ht="15">
      <c r="A44" s="401">
        <v>39127</v>
      </c>
      <c r="B44" s="401" t="s">
        <v>3691</v>
      </c>
      <c r="C44" s="401" t="s">
        <v>3161</v>
      </c>
      <c r="D44" s="414" t="s">
        <v>5414</v>
      </c>
      <c r="E44" s="401" t="s">
        <v>123</v>
      </c>
      <c r="F44" s="401"/>
    </row>
    <row r="45" spans="1:6" ht="15">
      <c r="A45" s="401">
        <v>392</v>
      </c>
      <c r="B45" s="401" t="s">
        <v>3693</v>
      </c>
      <c r="C45" s="401" t="s">
        <v>3161</v>
      </c>
      <c r="D45" s="414" t="s">
        <v>15785</v>
      </c>
      <c r="E45" s="401" t="s">
        <v>123</v>
      </c>
      <c r="F45" s="401"/>
    </row>
    <row r="46" spans="1:6" ht="15">
      <c r="A46" s="401">
        <v>39129</v>
      </c>
      <c r="B46" s="401" t="s">
        <v>3695</v>
      </c>
      <c r="C46" s="401" t="s">
        <v>3161</v>
      </c>
      <c r="D46" s="414" t="s">
        <v>4434</v>
      </c>
      <c r="E46" s="401" t="s">
        <v>123</v>
      </c>
      <c r="F46" s="401"/>
    </row>
    <row r="47" spans="1:6" ht="15">
      <c r="A47" s="401">
        <v>393</v>
      </c>
      <c r="B47" s="401" t="s">
        <v>3697</v>
      </c>
      <c r="C47" s="401" t="s">
        <v>3161</v>
      </c>
      <c r="D47" s="414" t="s">
        <v>12473</v>
      </c>
      <c r="E47" s="401" t="s">
        <v>123</v>
      </c>
      <c r="F47" s="401"/>
    </row>
    <row r="48" spans="1:6" ht="15">
      <c r="A48" s="401">
        <v>39133</v>
      </c>
      <c r="B48" s="401" t="s">
        <v>3699</v>
      </c>
      <c r="C48" s="401" t="s">
        <v>3161</v>
      </c>
      <c r="D48" s="414" t="s">
        <v>12573</v>
      </c>
      <c r="E48" s="401" t="s">
        <v>123</v>
      </c>
      <c r="F48" s="401"/>
    </row>
    <row r="49" spans="1:6" ht="15">
      <c r="A49" s="401">
        <v>397</v>
      </c>
      <c r="B49" s="401" t="s">
        <v>3701</v>
      </c>
      <c r="C49" s="401" t="s">
        <v>3161</v>
      </c>
      <c r="D49" s="414" t="s">
        <v>8809</v>
      </c>
      <c r="E49" s="401" t="s">
        <v>123</v>
      </c>
      <c r="F49" s="401"/>
    </row>
    <row r="50" spans="1:6" ht="15">
      <c r="A50" s="401">
        <v>39132</v>
      </c>
      <c r="B50" s="401" t="s">
        <v>3703</v>
      </c>
      <c r="C50" s="401" t="s">
        <v>3161</v>
      </c>
      <c r="D50" s="414" t="s">
        <v>5305</v>
      </c>
      <c r="E50" s="401" t="s">
        <v>123</v>
      </c>
      <c r="F50" s="401"/>
    </row>
    <row r="51" spans="1:6" ht="15">
      <c r="A51" s="401">
        <v>396</v>
      </c>
      <c r="B51" s="401" t="s">
        <v>3705</v>
      </c>
      <c r="C51" s="401" t="s">
        <v>3161</v>
      </c>
      <c r="D51" s="414" t="s">
        <v>6932</v>
      </c>
      <c r="E51" s="401" t="s">
        <v>123</v>
      </c>
      <c r="F51" s="401"/>
    </row>
    <row r="52" spans="1:6" ht="15">
      <c r="A52" s="401">
        <v>39135</v>
      </c>
      <c r="B52" s="401" t="s">
        <v>3707</v>
      </c>
      <c r="C52" s="401" t="s">
        <v>3161</v>
      </c>
      <c r="D52" s="414" t="s">
        <v>4774</v>
      </c>
      <c r="E52" s="401" t="s">
        <v>123</v>
      </c>
      <c r="F52" s="401"/>
    </row>
    <row r="53" spans="1:6" ht="15">
      <c r="A53" s="401">
        <v>39128</v>
      </c>
      <c r="B53" s="401" t="s">
        <v>3709</v>
      </c>
      <c r="C53" s="401" t="s">
        <v>3161</v>
      </c>
      <c r="D53" s="414" t="s">
        <v>3930</v>
      </c>
      <c r="E53" s="401" t="s">
        <v>123</v>
      </c>
      <c r="F53" s="401"/>
    </row>
    <row r="54" spans="1:6" ht="15">
      <c r="A54" s="401">
        <v>400</v>
      </c>
      <c r="B54" s="401" t="s">
        <v>3711</v>
      </c>
      <c r="C54" s="401" t="s">
        <v>3161</v>
      </c>
      <c r="D54" s="414" t="s">
        <v>6350</v>
      </c>
      <c r="E54" s="401" t="s">
        <v>123</v>
      </c>
      <c r="F54" s="401"/>
    </row>
    <row r="55" spans="1:6" ht="15">
      <c r="A55" s="401">
        <v>39125</v>
      </c>
      <c r="B55" s="401" t="s">
        <v>3713</v>
      </c>
      <c r="C55" s="401" t="s">
        <v>3161</v>
      </c>
      <c r="D55" s="414" t="s">
        <v>3930</v>
      </c>
      <c r="E55" s="401" t="s">
        <v>123</v>
      </c>
      <c r="F55" s="401"/>
    </row>
    <row r="56" spans="1:6" ht="15">
      <c r="A56" s="401">
        <v>39134</v>
      </c>
      <c r="B56" s="401" t="s">
        <v>3714</v>
      </c>
      <c r="C56" s="401" t="s">
        <v>3161</v>
      </c>
      <c r="D56" s="414" t="s">
        <v>15858</v>
      </c>
      <c r="E56" s="401" t="s">
        <v>123</v>
      </c>
      <c r="F56" s="401"/>
    </row>
    <row r="57" spans="1:6" ht="15">
      <c r="A57" s="401">
        <v>398</v>
      </c>
      <c r="B57" s="401" t="s">
        <v>3716</v>
      </c>
      <c r="C57" s="401" t="s">
        <v>3161</v>
      </c>
      <c r="D57" s="414" t="s">
        <v>6597</v>
      </c>
      <c r="E57" s="401" t="s">
        <v>123</v>
      </c>
      <c r="F57" s="401"/>
    </row>
    <row r="58" spans="1:6" ht="15">
      <c r="A58" s="401">
        <v>39126</v>
      </c>
      <c r="B58" s="401" t="s">
        <v>3717</v>
      </c>
      <c r="C58" s="401" t="s">
        <v>3161</v>
      </c>
      <c r="D58" s="414" t="s">
        <v>12396</v>
      </c>
      <c r="E58" s="401" t="s">
        <v>123</v>
      </c>
      <c r="F58" s="401"/>
    </row>
    <row r="59" spans="1:6" ht="15">
      <c r="A59" s="401">
        <v>399</v>
      </c>
      <c r="B59" s="401" t="s">
        <v>3718</v>
      </c>
      <c r="C59" s="401" t="s">
        <v>3161</v>
      </c>
      <c r="D59" s="414" t="s">
        <v>12581</v>
      </c>
      <c r="E59" s="401" t="s">
        <v>123</v>
      </c>
      <c r="F59" s="401"/>
    </row>
    <row r="60" spans="1:6" ht="15">
      <c r="A60" s="401">
        <v>39158</v>
      </c>
      <c r="B60" s="401" t="s">
        <v>3719</v>
      </c>
      <c r="C60" s="401" t="s">
        <v>3161</v>
      </c>
      <c r="D60" s="414" t="s">
        <v>8816</v>
      </c>
      <c r="E60" s="401" t="s">
        <v>123</v>
      </c>
      <c r="F60" s="401"/>
    </row>
    <row r="61" spans="1:6" ht="15">
      <c r="A61" s="401">
        <v>39141</v>
      </c>
      <c r="B61" s="401" t="s">
        <v>3720</v>
      </c>
      <c r="C61" s="401" t="s">
        <v>3161</v>
      </c>
      <c r="D61" s="414" t="s">
        <v>4639</v>
      </c>
      <c r="E61" s="401" t="s">
        <v>123</v>
      </c>
      <c r="F61" s="401"/>
    </row>
    <row r="62" spans="1:6" ht="15">
      <c r="A62" s="401">
        <v>39140</v>
      </c>
      <c r="B62" s="401" t="s">
        <v>3722</v>
      </c>
      <c r="C62" s="401" t="s">
        <v>3161</v>
      </c>
      <c r="D62" s="414" t="s">
        <v>3684</v>
      </c>
      <c r="E62" s="401" t="s">
        <v>123</v>
      </c>
      <c r="F62" s="401"/>
    </row>
    <row r="63" spans="1:6" ht="15">
      <c r="A63" s="401">
        <v>39137</v>
      </c>
      <c r="B63" s="401" t="s">
        <v>3723</v>
      </c>
      <c r="C63" s="401" t="s">
        <v>3161</v>
      </c>
      <c r="D63" s="414" t="s">
        <v>5973</v>
      </c>
      <c r="E63" s="401" t="s">
        <v>123</v>
      </c>
      <c r="F63" s="401"/>
    </row>
    <row r="64" spans="1:6" ht="15">
      <c r="A64" s="401">
        <v>39139</v>
      </c>
      <c r="B64" s="401" t="s">
        <v>3725</v>
      </c>
      <c r="C64" s="401" t="s">
        <v>3161</v>
      </c>
      <c r="D64" s="414" t="s">
        <v>4743</v>
      </c>
      <c r="E64" s="401" t="s">
        <v>123</v>
      </c>
      <c r="F64" s="401"/>
    </row>
    <row r="65" spans="1:6" ht="15">
      <c r="A65" s="401">
        <v>39143</v>
      </c>
      <c r="B65" s="401" t="s">
        <v>3727</v>
      </c>
      <c r="C65" s="401" t="s">
        <v>3161</v>
      </c>
      <c r="D65" s="414" t="s">
        <v>15356</v>
      </c>
      <c r="E65" s="401" t="s">
        <v>123</v>
      </c>
      <c r="F65" s="401"/>
    </row>
    <row r="66" spans="1:6" ht="15">
      <c r="A66" s="401">
        <v>39142</v>
      </c>
      <c r="B66" s="401" t="s">
        <v>3729</v>
      </c>
      <c r="C66" s="401" t="s">
        <v>3161</v>
      </c>
      <c r="D66" s="414" t="s">
        <v>4041</v>
      </c>
      <c r="E66" s="401" t="s">
        <v>123</v>
      </c>
      <c r="F66" s="401"/>
    </row>
    <row r="67" spans="1:6" ht="15">
      <c r="A67" s="401">
        <v>39138</v>
      </c>
      <c r="B67" s="401" t="s">
        <v>3731</v>
      </c>
      <c r="C67" s="401" t="s">
        <v>3161</v>
      </c>
      <c r="D67" s="414" t="s">
        <v>14054</v>
      </c>
      <c r="E67" s="401" t="s">
        <v>123</v>
      </c>
      <c r="F67" s="401"/>
    </row>
    <row r="68" spans="1:6" ht="15">
      <c r="A68" s="401">
        <v>39136</v>
      </c>
      <c r="B68" s="401" t="s">
        <v>3733</v>
      </c>
      <c r="C68" s="401" t="s">
        <v>3161</v>
      </c>
      <c r="D68" s="414" t="s">
        <v>3724</v>
      </c>
      <c r="E68" s="401" t="s">
        <v>123</v>
      </c>
      <c r="F68" s="401"/>
    </row>
    <row r="69" spans="1:6" ht="15">
      <c r="A69" s="401">
        <v>39144</v>
      </c>
      <c r="B69" s="401" t="s">
        <v>3734</v>
      </c>
      <c r="C69" s="401" t="s">
        <v>3161</v>
      </c>
      <c r="D69" s="414" t="s">
        <v>4284</v>
      </c>
      <c r="E69" s="401" t="s">
        <v>123</v>
      </c>
      <c r="F69" s="401"/>
    </row>
    <row r="70" spans="1:6" ht="15">
      <c r="A70" s="401">
        <v>39145</v>
      </c>
      <c r="B70" s="401" t="s">
        <v>3735</v>
      </c>
      <c r="C70" s="401" t="s">
        <v>3161</v>
      </c>
      <c r="D70" s="414" t="s">
        <v>12924</v>
      </c>
      <c r="E70" s="401" t="s">
        <v>123</v>
      </c>
      <c r="F70" s="401"/>
    </row>
    <row r="71" spans="1:6" ht="15">
      <c r="A71" s="401">
        <v>12615</v>
      </c>
      <c r="B71" s="401" t="s">
        <v>3737</v>
      </c>
      <c r="C71" s="401" t="s">
        <v>3161</v>
      </c>
      <c r="D71" s="414" t="s">
        <v>7816</v>
      </c>
      <c r="E71" s="401" t="s">
        <v>123</v>
      </c>
      <c r="F71" s="401"/>
    </row>
    <row r="72" spans="1:6" ht="15">
      <c r="A72" s="401">
        <v>11927</v>
      </c>
      <c r="B72" s="401" t="s">
        <v>3738</v>
      </c>
      <c r="C72" s="401" t="s">
        <v>3161</v>
      </c>
      <c r="D72" s="414" t="s">
        <v>9056</v>
      </c>
      <c r="E72" s="401" t="s">
        <v>123</v>
      </c>
      <c r="F72" s="401"/>
    </row>
    <row r="73" spans="1:6" ht="15">
      <c r="A73" s="401">
        <v>11928</v>
      </c>
      <c r="B73" s="401" t="s">
        <v>3739</v>
      </c>
      <c r="C73" s="401" t="s">
        <v>3161</v>
      </c>
      <c r="D73" s="414" t="s">
        <v>7134</v>
      </c>
      <c r="E73" s="401" t="s">
        <v>123</v>
      </c>
      <c r="F73" s="401"/>
    </row>
    <row r="74" spans="1:6" ht="15">
      <c r="A74" s="401">
        <v>11929</v>
      </c>
      <c r="B74" s="401" t="s">
        <v>3740</v>
      </c>
      <c r="C74" s="401" t="s">
        <v>3161</v>
      </c>
      <c r="D74" s="414" t="s">
        <v>8923</v>
      </c>
      <c r="E74" s="401" t="s">
        <v>123</v>
      </c>
      <c r="F74" s="401"/>
    </row>
    <row r="75" spans="1:6" ht="15">
      <c r="A75" s="401">
        <v>36801</v>
      </c>
      <c r="B75" s="401" t="s">
        <v>3742</v>
      </c>
      <c r="C75" s="401" t="s">
        <v>3161</v>
      </c>
      <c r="D75" s="414" t="s">
        <v>15859</v>
      </c>
      <c r="E75" s="401" t="s">
        <v>123</v>
      </c>
      <c r="F75" s="401"/>
    </row>
    <row r="76" spans="1:6" ht="15">
      <c r="A76" s="401">
        <v>36246</v>
      </c>
      <c r="B76" s="401" t="s">
        <v>3743</v>
      </c>
      <c r="C76" s="401" t="s">
        <v>3164</v>
      </c>
      <c r="D76" s="414" t="s">
        <v>9090</v>
      </c>
      <c r="E76" s="401" t="s">
        <v>123</v>
      </c>
      <c r="F76" s="401"/>
    </row>
    <row r="77" spans="1:6" ht="15">
      <c r="A77" s="401">
        <v>37600</v>
      </c>
      <c r="B77" s="401" t="s">
        <v>3745</v>
      </c>
      <c r="C77" s="401" t="s">
        <v>3161</v>
      </c>
      <c r="D77" s="414" t="s">
        <v>12860</v>
      </c>
      <c r="E77" s="401" t="s">
        <v>123</v>
      </c>
      <c r="F77" s="401"/>
    </row>
    <row r="78" spans="1:6" ht="15">
      <c r="A78" s="401">
        <v>37599</v>
      </c>
      <c r="B78" s="401" t="s">
        <v>3746</v>
      </c>
      <c r="C78" s="401" t="s">
        <v>3161</v>
      </c>
      <c r="D78" s="414" t="s">
        <v>15860</v>
      </c>
      <c r="E78" s="401" t="s">
        <v>123</v>
      </c>
      <c r="F78" s="401"/>
    </row>
    <row r="79" spans="1:6" ht="15">
      <c r="A79" s="401">
        <v>1</v>
      </c>
      <c r="B79" s="401" t="s">
        <v>3747</v>
      </c>
      <c r="C79" s="401" t="s">
        <v>3165</v>
      </c>
      <c r="D79" s="414" t="s">
        <v>15861</v>
      </c>
      <c r="E79" s="401" t="s">
        <v>123</v>
      </c>
      <c r="F79" s="401"/>
    </row>
    <row r="80" spans="1:6" ht="15">
      <c r="A80" s="401">
        <v>3</v>
      </c>
      <c r="B80" s="401" t="s">
        <v>3748</v>
      </c>
      <c r="C80" s="401" t="s">
        <v>3166</v>
      </c>
      <c r="D80" s="414" t="s">
        <v>8807</v>
      </c>
      <c r="E80" s="401" t="s">
        <v>123</v>
      </c>
      <c r="F80" s="401"/>
    </row>
    <row r="81" spans="1:6" ht="15">
      <c r="A81" s="401">
        <v>43054</v>
      </c>
      <c r="B81" s="401" t="s">
        <v>12354</v>
      </c>
      <c r="C81" s="401" t="s">
        <v>3165</v>
      </c>
      <c r="D81" s="414" t="s">
        <v>15862</v>
      </c>
      <c r="E81" s="401" t="s">
        <v>123</v>
      </c>
      <c r="F81" s="401"/>
    </row>
    <row r="82" spans="1:6" ht="15">
      <c r="A82" s="401">
        <v>42402</v>
      </c>
      <c r="B82" s="401" t="s">
        <v>12355</v>
      </c>
      <c r="C82" s="401" t="s">
        <v>3165</v>
      </c>
      <c r="D82" s="414" t="s">
        <v>15721</v>
      </c>
      <c r="E82" s="401" t="s">
        <v>123</v>
      </c>
      <c r="F82" s="401"/>
    </row>
    <row r="83" spans="1:6" ht="15">
      <c r="A83" s="401">
        <v>42403</v>
      </c>
      <c r="B83" s="401" t="s">
        <v>12356</v>
      </c>
      <c r="C83" s="401" t="s">
        <v>3165</v>
      </c>
      <c r="D83" s="414" t="s">
        <v>13060</v>
      </c>
      <c r="E83" s="401" t="s">
        <v>123</v>
      </c>
      <c r="F83" s="401"/>
    </row>
    <row r="84" spans="1:6" ht="15">
      <c r="A84" s="401">
        <v>42404</v>
      </c>
      <c r="B84" s="401" t="s">
        <v>12357</v>
      </c>
      <c r="C84" s="401" t="s">
        <v>3165</v>
      </c>
      <c r="D84" s="414" t="s">
        <v>8034</v>
      </c>
      <c r="E84" s="401" t="s">
        <v>123</v>
      </c>
      <c r="F84" s="401"/>
    </row>
    <row r="85" spans="1:6" ht="15">
      <c r="A85" s="401">
        <v>42405</v>
      </c>
      <c r="B85" s="401" t="s">
        <v>12358</v>
      </c>
      <c r="C85" s="401" t="s">
        <v>3165</v>
      </c>
      <c r="D85" s="414" t="s">
        <v>13092</v>
      </c>
      <c r="E85" s="401" t="s">
        <v>123</v>
      </c>
      <c r="F85" s="401"/>
    </row>
    <row r="86" spans="1:6" ht="15">
      <c r="A86" s="401">
        <v>34341</v>
      </c>
      <c r="B86" s="401" t="s">
        <v>3750</v>
      </c>
      <c r="C86" s="401" t="s">
        <v>3165</v>
      </c>
      <c r="D86" s="414" t="s">
        <v>14661</v>
      </c>
      <c r="E86" s="401" t="s">
        <v>123</v>
      </c>
      <c r="F86" s="401"/>
    </row>
    <row r="87" spans="1:6" ht="15">
      <c r="A87" s="401">
        <v>43053</v>
      </c>
      <c r="B87" s="401" t="s">
        <v>12359</v>
      </c>
      <c r="C87" s="401" t="s">
        <v>3165</v>
      </c>
      <c r="D87" s="414" t="s">
        <v>12799</v>
      </c>
      <c r="E87" s="401" t="s">
        <v>123</v>
      </c>
      <c r="F87" s="401"/>
    </row>
    <row r="88" spans="1:6" ht="15">
      <c r="A88" s="401">
        <v>43058</v>
      </c>
      <c r="B88" s="401" t="s">
        <v>12360</v>
      </c>
      <c r="C88" s="401" t="s">
        <v>3165</v>
      </c>
      <c r="D88" s="414" t="s">
        <v>12748</v>
      </c>
      <c r="E88" s="401" t="s">
        <v>123</v>
      </c>
      <c r="F88" s="401"/>
    </row>
    <row r="89" spans="1:6" ht="15">
      <c r="A89" s="401">
        <v>34</v>
      </c>
      <c r="B89" s="401" t="s">
        <v>3754</v>
      </c>
      <c r="C89" s="401" t="s">
        <v>3165</v>
      </c>
      <c r="D89" s="414" t="s">
        <v>15863</v>
      </c>
      <c r="E89" s="401" t="s">
        <v>123</v>
      </c>
      <c r="F89" s="401"/>
    </row>
    <row r="90" spans="1:6" ht="15">
      <c r="A90" s="401">
        <v>43055</v>
      </c>
      <c r="B90" s="401" t="s">
        <v>12362</v>
      </c>
      <c r="C90" s="401" t="s">
        <v>3165</v>
      </c>
      <c r="D90" s="414" t="s">
        <v>13804</v>
      </c>
      <c r="E90" s="401" t="s">
        <v>123</v>
      </c>
      <c r="F90" s="401"/>
    </row>
    <row r="91" spans="1:6" ht="15">
      <c r="A91" s="401">
        <v>43056</v>
      </c>
      <c r="B91" s="401" t="s">
        <v>12364</v>
      </c>
      <c r="C91" s="401" t="s">
        <v>3165</v>
      </c>
      <c r="D91" s="414" t="s">
        <v>14010</v>
      </c>
      <c r="E91" s="401" t="s">
        <v>123</v>
      </c>
      <c r="F91" s="401"/>
    </row>
    <row r="92" spans="1:6" ht="15">
      <c r="A92" s="401">
        <v>43057</v>
      </c>
      <c r="B92" s="401" t="s">
        <v>12366</v>
      </c>
      <c r="C92" s="401" t="s">
        <v>3165</v>
      </c>
      <c r="D92" s="414" t="s">
        <v>14243</v>
      </c>
      <c r="E92" s="401" t="s">
        <v>123</v>
      </c>
      <c r="F92" s="401"/>
    </row>
    <row r="93" spans="1:6" ht="15">
      <c r="A93" s="401">
        <v>34449</v>
      </c>
      <c r="B93" s="401" t="s">
        <v>3758</v>
      </c>
      <c r="C93" s="401" t="s">
        <v>3165</v>
      </c>
      <c r="D93" s="414" t="s">
        <v>5067</v>
      </c>
      <c r="E93" s="401" t="s">
        <v>123</v>
      </c>
      <c r="F93" s="401"/>
    </row>
    <row r="94" spans="1:6" ht="15">
      <c r="A94" s="401">
        <v>32</v>
      </c>
      <c r="B94" s="401" t="s">
        <v>3760</v>
      </c>
      <c r="C94" s="401" t="s">
        <v>3165</v>
      </c>
      <c r="D94" s="414" t="s">
        <v>8862</v>
      </c>
      <c r="E94" s="401" t="s">
        <v>123</v>
      </c>
      <c r="F94" s="401"/>
    </row>
    <row r="95" spans="1:6" ht="15">
      <c r="A95" s="401">
        <v>33</v>
      </c>
      <c r="B95" s="401" t="s">
        <v>3762</v>
      </c>
      <c r="C95" s="401" t="s">
        <v>3165</v>
      </c>
      <c r="D95" s="414" t="s">
        <v>5827</v>
      </c>
      <c r="E95" s="401" t="s">
        <v>123</v>
      </c>
      <c r="F95" s="401"/>
    </row>
    <row r="96" spans="1:6" ht="15">
      <c r="A96" s="401">
        <v>43061</v>
      </c>
      <c r="B96" s="401" t="s">
        <v>12368</v>
      </c>
      <c r="C96" s="401" t="s">
        <v>3165</v>
      </c>
      <c r="D96" s="414" t="s">
        <v>3786</v>
      </c>
      <c r="E96" s="401" t="s">
        <v>123</v>
      </c>
      <c r="F96" s="401"/>
    </row>
    <row r="97" spans="1:6" ht="15">
      <c r="A97" s="401">
        <v>43059</v>
      </c>
      <c r="B97" s="401" t="s">
        <v>12369</v>
      </c>
      <c r="C97" s="401" t="s">
        <v>3165</v>
      </c>
      <c r="D97" s="414" t="s">
        <v>14151</v>
      </c>
      <c r="E97" s="401" t="s">
        <v>123</v>
      </c>
      <c r="F97" s="401"/>
    </row>
    <row r="98" spans="1:6" ht="15">
      <c r="A98" s="401">
        <v>43062</v>
      </c>
      <c r="B98" s="401" t="s">
        <v>12370</v>
      </c>
      <c r="C98" s="401" t="s">
        <v>3165</v>
      </c>
      <c r="D98" s="414" t="s">
        <v>6169</v>
      </c>
      <c r="E98" s="401" t="s">
        <v>123</v>
      </c>
      <c r="F98" s="401"/>
    </row>
    <row r="99" spans="1:6" ht="15">
      <c r="A99" s="401">
        <v>43060</v>
      </c>
      <c r="B99" s="401" t="s">
        <v>12371</v>
      </c>
      <c r="C99" s="401" t="s">
        <v>3165</v>
      </c>
      <c r="D99" s="414" t="s">
        <v>8933</v>
      </c>
      <c r="E99" s="401" t="s">
        <v>123</v>
      </c>
      <c r="F99" s="401"/>
    </row>
    <row r="100" spans="1:6" ht="15">
      <c r="A100" s="401">
        <v>20063</v>
      </c>
      <c r="B100" s="401" t="s">
        <v>3769</v>
      </c>
      <c r="C100" s="401" t="s">
        <v>3161</v>
      </c>
      <c r="D100" s="414" t="s">
        <v>14164</v>
      </c>
      <c r="E100" s="401" t="s">
        <v>123</v>
      </c>
      <c r="F100" s="401"/>
    </row>
    <row r="101" spans="1:6" ht="15">
      <c r="A101" s="401">
        <v>40410</v>
      </c>
      <c r="B101" s="401" t="s">
        <v>3770</v>
      </c>
      <c r="C101" s="401" t="s">
        <v>3161</v>
      </c>
      <c r="D101" s="414" t="s">
        <v>15864</v>
      </c>
      <c r="E101" s="401" t="s">
        <v>123</v>
      </c>
      <c r="F101" s="401"/>
    </row>
    <row r="102" spans="1:6" ht="15">
      <c r="A102" s="401">
        <v>40411</v>
      </c>
      <c r="B102" s="401" t="s">
        <v>3771</v>
      </c>
      <c r="C102" s="401" t="s">
        <v>3161</v>
      </c>
      <c r="D102" s="414" t="s">
        <v>15166</v>
      </c>
      <c r="E102" s="401" t="s">
        <v>123</v>
      </c>
      <c r="F102" s="401"/>
    </row>
    <row r="103" spans="1:6" ht="15">
      <c r="A103" s="401">
        <v>40412</v>
      </c>
      <c r="B103" s="401" t="s">
        <v>3772</v>
      </c>
      <c r="C103" s="401" t="s">
        <v>3161</v>
      </c>
      <c r="D103" s="414" t="s">
        <v>15810</v>
      </c>
      <c r="E103" s="401" t="s">
        <v>123</v>
      </c>
      <c r="F103" s="401"/>
    </row>
    <row r="104" spans="1:6" ht="15">
      <c r="A104" s="401">
        <v>38838</v>
      </c>
      <c r="B104" s="401" t="s">
        <v>3773</v>
      </c>
      <c r="C104" s="401" t="s">
        <v>3161</v>
      </c>
      <c r="D104" s="414" t="s">
        <v>15326</v>
      </c>
      <c r="E104" s="401" t="s">
        <v>123</v>
      </c>
      <c r="F104" s="401"/>
    </row>
    <row r="105" spans="1:6" ht="15">
      <c r="A105" s="401">
        <v>38839</v>
      </c>
      <c r="B105" s="401" t="s">
        <v>3774</v>
      </c>
      <c r="C105" s="401" t="s">
        <v>3161</v>
      </c>
      <c r="D105" s="414" t="s">
        <v>13060</v>
      </c>
      <c r="E105" s="401" t="s">
        <v>123</v>
      </c>
      <c r="F105" s="401"/>
    </row>
    <row r="106" spans="1:6" ht="15">
      <c r="A106" s="401">
        <v>55</v>
      </c>
      <c r="B106" s="401" t="s">
        <v>3775</v>
      </c>
      <c r="C106" s="401" t="s">
        <v>3161</v>
      </c>
      <c r="D106" s="414" t="s">
        <v>12659</v>
      </c>
      <c r="E106" s="401" t="s">
        <v>123</v>
      </c>
      <c r="F106" s="401"/>
    </row>
    <row r="107" spans="1:6" ht="15">
      <c r="A107" s="401">
        <v>61</v>
      </c>
      <c r="B107" s="401" t="s">
        <v>3777</v>
      </c>
      <c r="C107" s="401" t="s">
        <v>3161</v>
      </c>
      <c r="D107" s="414" t="s">
        <v>5205</v>
      </c>
      <c r="E107" s="401" t="s">
        <v>123</v>
      </c>
      <c r="F107" s="401"/>
    </row>
    <row r="108" spans="1:6" ht="15">
      <c r="A108" s="401">
        <v>62</v>
      </c>
      <c r="B108" s="401" t="s">
        <v>3779</v>
      </c>
      <c r="C108" s="401" t="s">
        <v>3161</v>
      </c>
      <c r="D108" s="414" t="s">
        <v>9061</v>
      </c>
      <c r="E108" s="401" t="s">
        <v>123</v>
      </c>
      <c r="F108" s="401"/>
    </row>
    <row r="109" spans="1:6" ht="15">
      <c r="A109" s="401">
        <v>77</v>
      </c>
      <c r="B109" s="401" t="s">
        <v>3780</v>
      </c>
      <c r="C109" s="401" t="s">
        <v>3161</v>
      </c>
      <c r="D109" s="414" t="s">
        <v>3832</v>
      </c>
      <c r="E109" s="401" t="s">
        <v>123</v>
      </c>
      <c r="F109" s="401"/>
    </row>
    <row r="110" spans="1:6" ht="15">
      <c r="A110" s="401">
        <v>76</v>
      </c>
      <c r="B110" s="401" t="s">
        <v>3782</v>
      </c>
      <c r="C110" s="401" t="s">
        <v>3161</v>
      </c>
      <c r="D110" s="414" t="s">
        <v>15785</v>
      </c>
      <c r="E110" s="401" t="s">
        <v>123</v>
      </c>
      <c r="F110" s="401"/>
    </row>
    <row r="111" spans="1:6" ht="15">
      <c r="A111" s="401">
        <v>67</v>
      </c>
      <c r="B111" s="401" t="s">
        <v>3783</v>
      </c>
      <c r="C111" s="401" t="s">
        <v>3161</v>
      </c>
      <c r="D111" s="414" t="s">
        <v>7876</v>
      </c>
      <c r="E111" s="401" t="s">
        <v>123</v>
      </c>
      <c r="F111" s="401"/>
    </row>
    <row r="112" spans="1:6" ht="15">
      <c r="A112" s="401">
        <v>71</v>
      </c>
      <c r="B112" s="401" t="s">
        <v>3784</v>
      </c>
      <c r="C112" s="401" t="s">
        <v>3161</v>
      </c>
      <c r="D112" s="414" t="s">
        <v>12837</v>
      </c>
      <c r="E112" s="401" t="s">
        <v>123</v>
      </c>
      <c r="F112" s="401"/>
    </row>
    <row r="113" spans="1:6" ht="15">
      <c r="A113" s="401">
        <v>73</v>
      </c>
      <c r="B113" s="401" t="s">
        <v>3785</v>
      </c>
      <c r="C113" s="401" t="s">
        <v>3161</v>
      </c>
      <c r="D113" s="414" t="s">
        <v>15805</v>
      </c>
      <c r="E113" s="401" t="s">
        <v>123</v>
      </c>
      <c r="F113" s="401"/>
    </row>
    <row r="114" spans="1:6" ht="15">
      <c r="A114" s="401">
        <v>103</v>
      </c>
      <c r="B114" s="401" t="s">
        <v>3787</v>
      </c>
      <c r="C114" s="401" t="s">
        <v>3161</v>
      </c>
      <c r="D114" s="414" t="s">
        <v>15865</v>
      </c>
      <c r="E114" s="401" t="s">
        <v>123</v>
      </c>
      <c r="F114" s="401"/>
    </row>
    <row r="115" spans="1:6" ht="15">
      <c r="A115" s="401">
        <v>107</v>
      </c>
      <c r="B115" s="401" t="s">
        <v>3788</v>
      </c>
      <c r="C115" s="401" t="s">
        <v>3161</v>
      </c>
      <c r="D115" s="414" t="s">
        <v>4743</v>
      </c>
      <c r="E115" s="401" t="s">
        <v>123</v>
      </c>
      <c r="F115" s="401"/>
    </row>
    <row r="116" spans="1:6" ht="15">
      <c r="A116" s="401">
        <v>65</v>
      </c>
      <c r="B116" s="401" t="s">
        <v>3789</v>
      </c>
      <c r="C116" s="401" t="s">
        <v>3161</v>
      </c>
      <c r="D116" s="414" t="s">
        <v>14122</v>
      </c>
      <c r="E116" s="401" t="s">
        <v>123</v>
      </c>
      <c r="F116" s="401"/>
    </row>
    <row r="117" spans="1:6" ht="15">
      <c r="A117" s="401">
        <v>108</v>
      </c>
      <c r="B117" s="401" t="s">
        <v>3791</v>
      </c>
      <c r="C117" s="401" t="s">
        <v>3161</v>
      </c>
      <c r="D117" s="414" t="s">
        <v>13979</v>
      </c>
      <c r="E117" s="401" t="s">
        <v>123</v>
      </c>
      <c r="F117" s="401"/>
    </row>
    <row r="118" spans="1:6" ht="15">
      <c r="A118" s="401">
        <v>110</v>
      </c>
      <c r="B118" s="401" t="s">
        <v>3793</v>
      </c>
      <c r="C118" s="401" t="s">
        <v>3161</v>
      </c>
      <c r="D118" s="414" t="s">
        <v>8917</v>
      </c>
      <c r="E118" s="401" t="s">
        <v>123</v>
      </c>
      <c r="F118" s="401"/>
    </row>
    <row r="119" spans="1:6" ht="15">
      <c r="A119" s="401">
        <v>109</v>
      </c>
      <c r="B119" s="401" t="s">
        <v>3794</v>
      </c>
      <c r="C119" s="401" t="s">
        <v>3161</v>
      </c>
      <c r="D119" s="414" t="s">
        <v>15676</v>
      </c>
      <c r="E119" s="401" t="s">
        <v>123</v>
      </c>
      <c r="F119" s="401"/>
    </row>
    <row r="120" spans="1:6" ht="15">
      <c r="A120" s="401">
        <v>111</v>
      </c>
      <c r="B120" s="401" t="s">
        <v>3796</v>
      </c>
      <c r="C120" s="401" t="s">
        <v>3161</v>
      </c>
      <c r="D120" s="414" t="s">
        <v>4394</v>
      </c>
      <c r="E120" s="401" t="s">
        <v>123</v>
      </c>
      <c r="F120" s="401"/>
    </row>
    <row r="121" spans="1:6" ht="15">
      <c r="A121" s="401">
        <v>112</v>
      </c>
      <c r="B121" s="401" t="s">
        <v>3797</v>
      </c>
      <c r="C121" s="401" t="s">
        <v>3161</v>
      </c>
      <c r="D121" s="414" t="s">
        <v>8807</v>
      </c>
      <c r="E121" s="401" t="s">
        <v>123</v>
      </c>
      <c r="F121" s="401"/>
    </row>
    <row r="122" spans="1:6" ht="15">
      <c r="A122" s="401">
        <v>113</v>
      </c>
      <c r="B122" s="401" t="s">
        <v>3798</v>
      </c>
      <c r="C122" s="401" t="s">
        <v>3161</v>
      </c>
      <c r="D122" s="414" t="s">
        <v>14665</v>
      </c>
      <c r="E122" s="401" t="s">
        <v>123</v>
      </c>
      <c r="F122" s="401"/>
    </row>
    <row r="123" spans="1:6" ht="15">
      <c r="A123" s="401">
        <v>104</v>
      </c>
      <c r="B123" s="401" t="s">
        <v>3799</v>
      </c>
      <c r="C123" s="401" t="s">
        <v>3161</v>
      </c>
      <c r="D123" s="414" t="s">
        <v>8894</v>
      </c>
      <c r="E123" s="401" t="s">
        <v>123</v>
      </c>
      <c r="F123" s="401"/>
    </row>
    <row r="124" spans="1:6" ht="15">
      <c r="A124" s="401">
        <v>102</v>
      </c>
      <c r="B124" s="401" t="s">
        <v>3800</v>
      </c>
      <c r="C124" s="401" t="s">
        <v>3161</v>
      </c>
      <c r="D124" s="414" t="s">
        <v>14967</v>
      </c>
      <c r="E124" s="401" t="s">
        <v>123</v>
      </c>
      <c r="F124" s="401"/>
    </row>
    <row r="125" spans="1:6" ht="15">
      <c r="A125" s="401">
        <v>95</v>
      </c>
      <c r="B125" s="401" t="s">
        <v>3801</v>
      </c>
      <c r="C125" s="401" t="s">
        <v>3161</v>
      </c>
      <c r="D125" s="414" t="s">
        <v>15866</v>
      </c>
      <c r="E125" s="401" t="s">
        <v>123</v>
      </c>
      <c r="F125" s="401"/>
    </row>
    <row r="126" spans="1:6" ht="15">
      <c r="A126" s="401">
        <v>96</v>
      </c>
      <c r="B126" s="401" t="s">
        <v>3802</v>
      </c>
      <c r="C126" s="401" t="s">
        <v>3161</v>
      </c>
      <c r="D126" s="414" t="s">
        <v>12673</v>
      </c>
      <c r="E126" s="401" t="s">
        <v>123</v>
      </c>
      <c r="F126" s="401"/>
    </row>
    <row r="127" spans="1:6" ht="15">
      <c r="A127" s="401">
        <v>97</v>
      </c>
      <c r="B127" s="401" t="s">
        <v>3803</v>
      </c>
      <c r="C127" s="401" t="s">
        <v>3161</v>
      </c>
      <c r="D127" s="414" t="s">
        <v>12834</v>
      </c>
      <c r="E127" s="401" t="s">
        <v>123</v>
      </c>
      <c r="F127" s="401"/>
    </row>
    <row r="128" spans="1:6" ht="15">
      <c r="A128" s="401">
        <v>98</v>
      </c>
      <c r="B128" s="401" t="s">
        <v>3804</v>
      </c>
      <c r="C128" s="401" t="s">
        <v>3161</v>
      </c>
      <c r="D128" s="414" t="s">
        <v>15867</v>
      </c>
      <c r="E128" s="401" t="s">
        <v>123</v>
      </c>
      <c r="F128" s="401"/>
    </row>
    <row r="129" spans="1:6" ht="15">
      <c r="A129" s="401">
        <v>99</v>
      </c>
      <c r="B129" s="401" t="s">
        <v>3805</v>
      </c>
      <c r="C129" s="401" t="s">
        <v>3161</v>
      </c>
      <c r="D129" s="414" t="s">
        <v>15868</v>
      </c>
      <c r="E129" s="401" t="s">
        <v>123</v>
      </c>
      <c r="F129" s="401"/>
    </row>
    <row r="130" spans="1:6" ht="15">
      <c r="A130" s="401">
        <v>100</v>
      </c>
      <c r="B130" s="401" t="s">
        <v>3806</v>
      </c>
      <c r="C130" s="401" t="s">
        <v>3161</v>
      </c>
      <c r="D130" s="414" t="s">
        <v>15869</v>
      </c>
      <c r="E130" s="401" t="s">
        <v>123</v>
      </c>
      <c r="F130" s="401"/>
    </row>
    <row r="131" spans="1:6" ht="15">
      <c r="A131" s="401">
        <v>75</v>
      </c>
      <c r="B131" s="401" t="s">
        <v>3807</v>
      </c>
      <c r="C131" s="401" t="s">
        <v>3161</v>
      </c>
      <c r="D131" s="414" t="s">
        <v>15870</v>
      </c>
      <c r="E131" s="401" t="s">
        <v>123</v>
      </c>
      <c r="F131" s="401"/>
    </row>
    <row r="132" spans="1:6" ht="15">
      <c r="A132" s="401">
        <v>114</v>
      </c>
      <c r="B132" s="401" t="s">
        <v>3808</v>
      </c>
      <c r="C132" s="401" t="s">
        <v>3161</v>
      </c>
      <c r="D132" s="414" t="s">
        <v>12936</v>
      </c>
      <c r="E132" s="401" t="s">
        <v>123</v>
      </c>
      <c r="F132" s="401"/>
    </row>
    <row r="133" spans="1:6" ht="15">
      <c r="A133" s="401">
        <v>68</v>
      </c>
      <c r="B133" s="401" t="s">
        <v>3810</v>
      </c>
      <c r="C133" s="401" t="s">
        <v>3161</v>
      </c>
      <c r="D133" s="414" t="s">
        <v>9216</v>
      </c>
      <c r="E133" s="401" t="s">
        <v>123</v>
      </c>
      <c r="F133" s="401"/>
    </row>
    <row r="134" spans="1:6" ht="15">
      <c r="A134" s="401">
        <v>86</v>
      </c>
      <c r="B134" s="401" t="s">
        <v>3812</v>
      </c>
      <c r="C134" s="401" t="s">
        <v>3161</v>
      </c>
      <c r="D134" s="414" t="s">
        <v>12949</v>
      </c>
      <c r="E134" s="401" t="s">
        <v>123</v>
      </c>
      <c r="F134" s="401"/>
    </row>
    <row r="135" spans="1:6" ht="15">
      <c r="A135" s="401">
        <v>66</v>
      </c>
      <c r="B135" s="401" t="s">
        <v>3813</v>
      </c>
      <c r="C135" s="401" t="s">
        <v>3161</v>
      </c>
      <c r="D135" s="414" t="s">
        <v>15871</v>
      </c>
      <c r="E135" s="401" t="s">
        <v>123</v>
      </c>
      <c r="F135" s="401"/>
    </row>
    <row r="136" spans="1:6" ht="15">
      <c r="A136" s="401">
        <v>69</v>
      </c>
      <c r="B136" s="401" t="s">
        <v>3814</v>
      </c>
      <c r="C136" s="401" t="s">
        <v>3161</v>
      </c>
      <c r="D136" s="414" t="s">
        <v>15872</v>
      </c>
      <c r="E136" s="401" t="s">
        <v>123</v>
      </c>
      <c r="F136" s="401"/>
    </row>
    <row r="137" spans="1:6" ht="15">
      <c r="A137" s="401">
        <v>83</v>
      </c>
      <c r="B137" s="401" t="s">
        <v>3815</v>
      </c>
      <c r="C137" s="401" t="s">
        <v>3161</v>
      </c>
      <c r="D137" s="414" t="s">
        <v>15873</v>
      </c>
      <c r="E137" s="401" t="s">
        <v>123</v>
      </c>
      <c r="F137" s="401"/>
    </row>
    <row r="138" spans="1:6" ht="15">
      <c r="A138" s="401">
        <v>74</v>
      </c>
      <c r="B138" s="401" t="s">
        <v>3816</v>
      </c>
      <c r="C138" s="401" t="s">
        <v>3161</v>
      </c>
      <c r="D138" s="414" t="s">
        <v>15874</v>
      </c>
      <c r="E138" s="401" t="s">
        <v>123</v>
      </c>
      <c r="F138" s="401"/>
    </row>
    <row r="139" spans="1:6" ht="15">
      <c r="A139" s="401">
        <v>106</v>
      </c>
      <c r="B139" s="401" t="s">
        <v>3817</v>
      </c>
      <c r="C139" s="401" t="s">
        <v>3161</v>
      </c>
      <c r="D139" s="414" t="s">
        <v>15875</v>
      </c>
      <c r="E139" s="401" t="s">
        <v>123</v>
      </c>
      <c r="F139" s="401"/>
    </row>
    <row r="140" spans="1:6" ht="15">
      <c r="A140" s="401">
        <v>87</v>
      </c>
      <c r="B140" s="401" t="s">
        <v>3818</v>
      </c>
      <c r="C140" s="401" t="s">
        <v>3161</v>
      </c>
      <c r="D140" s="414" t="s">
        <v>15876</v>
      </c>
      <c r="E140" s="401" t="s">
        <v>123</v>
      </c>
      <c r="F140" s="401"/>
    </row>
    <row r="141" spans="1:6" ht="15">
      <c r="A141" s="401">
        <v>88</v>
      </c>
      <c r="B141" s="401" t="s">
        <v>3819</v>
      </c>
      <c r="C141" s="401" t="s">
        <v>3161</v>
      </c>
      <c r="D141" s="414" t="s">
        <v>15811</v>
      </c>
      <c r="E141" s="401" t="s">
        <v>123</v>
      </c>
      <c r="F141" s="401"/>
    </row>
    <row r="142" spans="1:6" ht="15">
      <c r="A142" s="401">
        <v>89</v>
      </c>
      <c r="B142" s="401" t="s">
        <v>3821</v>
      </c>
      <c r="C142" s="401" t="s">
        <v>3161</v>
      </c>
      <c r="D142" s="414" t="s">
        <v>15877</v>
      </c>
      <c r="E142" s="401" t="s">
        <v>123</v>
      </c>
      <c r="F142" s="401"/>
    </row>
    <row r="143" spans="1:6" ht="15">
      <c r="A143" s="401">
        <v>90</v>
      </c>
      <c r="B143" s="401" t="s">
        <v>3822</v>
      </c>
      <c r="C143" s="401" t="s">
        <v>3161</v>
      </c>
      <c r="D143" s="414" t="s">
        <v>15878</v>
      </c>
      <c r="E143" s="401" t="s">
        <v>123</v>
      </c>
      <c r="F143" s="401"/>
    </row>
    <row r="144" spans="1:6" ht="15">
      <c r="A144" s="401">
        <v>81</v>
      </c>
      <c r="B144" s="401" t="s">
        <v>3823</v>
      </c>
      <c r="C144" s="401" t="s">
        <v>3161</v>
      </c>
      <c r="D144" s="414" t="s">
        <v>15879</v>
      </c>
      <c r="E144" s="401" t="s">
        <v>123</v>
      </c>
      <c r="F144" s="401"/>
    </row>
    <row r="145" spans="1:6" ht="15">
      <c r="A145" s="401">
        <v>82</v>
      </c>
      <c r="B145" s="401" t="s">
        <v>3824</v>
      </c>
      <c r="C145" s="401" t="s">
        <v>3161</v>
      </c>
      <c r="D145" s="414" t="s">
        <v>15880</v>
      </c>
      <c r="E145" s="401" t="s">
        <v>123</v>
      </c>
      <c r="F145" s="401"/>
    </row>
    <row r="146" spans="1:6" ht="15">
      <c r="A146" s="401">
        <v>105</v>
      </c>
      <c r="B146" s="401" t="s">
        <v>3825</v>
      </c>
      <c r="C146" s="401" t="s">
        <v>3161</v>
      </c>
      <c r="D146" s="414" t="s">
        <v>15881</v>
      </c>
      <c r="E146" s="401" t="s">
        <v>123</v>
      </c>
      <c r="F146" s="401"/>
    </row>
    <row r="147" spans="1:6" ht="15">
      <c r="A147" s="401">
        <v>60</v>
      </c>
      <c r="B147" s="401" t="s">
        <v>3826</v>
      </c>
      <c r="C147" s="401" t="s">
        <v>3161</v>
      </c>
      <c r="D147" s="414" t="s">
        <v>4698</v>
      </c>
      <c r="E147" s="401" t="s">
        <v>123</v>
      </c>
      <c r="F147" s="401"/>
    </row>
    <row r="148" spans="1:6" ht="15">
      <c r="A148" s="401">
        <v>72</v>
      </c>
      <c r="B148" s="401" t="s">
        <v>3828</v>
      </c>
      <c r="C148" s="401" t="s">
        <v>3161</v>
      </c>
      <c r="D148" s="414" t="s">
        <v>12987</v>
      </c>
      <c r="E148" s="401" t="s">
        <v>123</v>
      </c>
      <c r="F148" s="401"/>
    </row>
    <row r="149" spans="1:6" ht="15">
      <c r="A149" s="401">
        <v>70</v>
      </c>
      <c r="B149" s="401" t="s">
        <v>3829</v>
      </c>
      <c r="C149" s="401" t="s">
        <v>3161</v>
      </c>
      <c r="D149" s="414" t="s">
        <v>12882</v>
      </c>
      <c r="E149" s="401" t="s">
        <v>123</v>
      </c>
      <c r="F149" s="401"/>
    </row>
    <row r="150" spans="1:6" ht="15">
      <c r="A150" s="401">
        <v>85</v>
      </c>
      <c r="B150" s="401" t="s">
        <v>3830</v>
      </c>
      <c r="C150" s="401" t="s">
        <v>3161</v>
      </c>
      <c r="D150" s="414" t="s">
        <v>15882</v>
      </c>
      <c r="E150" s="401" t="s">
        <v>123</v>
      </c>
      <c r="F150" s="401"/>
    </row>
    <row r="151" spans="1:6" ht="15">
      <c r="A151" s="401">
        <v>84</v>
      </c>
      <c r="B151" s="401" t="s">
        <v>3831</v>
      </c>
      <c r="C151" s="401" t="s">
        <v>3161</v>
      </c>
      <c r="D151" s="414" t="s">
        <v>4357</v>
      </c>
      <c r="E151" s="401" t="s">
        <v>123</v>
      </c>
      <c r="F151" s="401"/>
    </row>
    <row r="152" spans="1:6" ht="15">
      <c r="A152" s="401">
        <v>37997</v>
      </c>
      <c r="B152" s="401" t="s">
        <v>3833</v>
      </c>
      <c r="C152" s="401" t="s">
        <v>3161</v>
      </c>
      <c r="D152" s="414" t="s">
        <v>13108</v>
      </c>
      <c r="E152" s="401" t="s">
        <v>123</v>
      </c>
      <c r="F152" s="401"/>
    </row>
    <row r="153" spans="1:6" ht="15">
      <c r="A153" s="401">
        <v>37998</v>
      </c>
      <c r="B153" s="401" t="s">
        <v>3835</v>
      </c>
      <c r="C153" s="401" t="s">
        <v>3161</v>
      </c>
      <c r="D153" s="414" t="s">
        <v>15786</v>
      </c>
      <c r="E153" s="401" t="s">
        <v>123</v>
      </c>
      <c r="F153" s="401"/>
    </row>
    <row r="154" spans="1:6" ht="15">
      <c r="A154" s="401">
        <v>10899</v>
      </c>
      <c r="B154" s="401" t="s">
        <v>3836</v>
      </c>
      <c r="C154" s="401" t="s">
        <v>3161</v>
      </c>
      <c r="D154" s="414" t="s">
        <v>15883</v>
      </c>
      <c r="E154" s="401" t="s">
        <v>123</v>
      </c>
      <c r="F154" s="401"/>
    </row>
    <row r="155" spans="1:6" ht="15">
      <c r="A155" s="401">
        <v>10900</v>
      </c>
      <c r="B155" s="401" t="s">
        <v>3837</v>
      </c>
      <c r="C155" s="401" t="s">
        <v>3161</v>
      </c>
      <c r="D155" s="414" t="s">
        <v>12922</v>
      </c>
      <c r="E155" s="401" t="s">
        <v>123</v>
      </c>
      <c r="F155" s="401"/>
    </row>
    <row r="156" spans="1:6" ht="15">
      <c r="A156" s="401">
        <v>46</v>
      </c>
      <c r="B156" s="401" t="s">
        <v>3838</v>
      </c>
      <c r="C156" s="401" t="s">
        <v>3161</v>
      </c>
      <c r="D156" s="414" t="s">
        <v>15884</v>
      </c>
      <c r="E156" s="401" t="s">
        <v>123</v>
      </c>
      <c r="F156" s="401"/>
    </row>
    <row r="157" spans="1:6" ht="15">
      <c r="A157" s="401">
        <v>51</v>
      </c>
      <c r="B157" s="401" t="s">
        <v>3839</v>
      </c>
      <c r="C157" s="401" t="s">
        <v>3161</v>
      </c>
      <c r="D157" s="414" t="s">
        <v>15885</v>
      </c>
      <c r="E157" s="401" t="s">
        <v>123</v>
      </c>
      <c r="F157" s="401"/>
    </row>
    <row r="158" spans="1:6" ht="15">
      <c r="A158" s="401">
        <v>12863</v>
      </c>
      <c r="B158" s="401" t="s">
        <v>3840</v>
      </c>
      <c r="C158" s="401" t="s">
        <v>3161</v>
      </c>
      <c r="D158" s="414" t="s">
        <v>15886</v>
      </c>
      <c r="E158" s="401" t="s">
        <v>123</v>
      </c>
      <c r="F158" s="401"/>
    </row>
    <row r="159" spans="1:6" ht="15">
      <c r="A159" s="401">
        <v>50</v>
      </c>
      <c r="B159" s="401" t="s">
        <v>3841</v>
      </c>
      <c r="C159" s="401" t="s">
        <v>3161</v>
      </c>
      <c r="D159" s="414" t="s">
        <v>15887</v>
      </c>
      <c r="E159" s="401" t="s">
        <v>123</v>
      </c>
      <c r="F159" s="401"/>
    </row>
    <row r="160" spans="1:6" ht="15">
      <c r="A160" s="401">
        <v>47</v>
      </c>
      <c r="B160" s="401" t="s">
        <v>3842</v>
      </c>
      <c r="C160" s="401" t="s">
        <v>3161</v>
      </c>
      <c r="D160" s="414" t="s">
        <v>15888</v>
      </c>
      <c r="E160" s="401" t="s">
        <v>123</v>
      </c>
      <c r="F160" s="401"/>
    </row>
    <row r="161" spans="1:6" ht="15">
      <c r="A161" s="401">
        <v>48</v>
      </c>
      <c r="B161" s="401" t="s">
        <v>3843</v>
      </c>
      <c r="C161" s="401" t="s">
        <v>3161</v>
      </c>
      <c r="D161" s="414" t="s">
        <v>15070</v>
      </c>
      <c r="E161" s="401" t="s">
        <v>123</v>
      </c>
      <c r="F161" s="401"/>
    </row>
    <row r="162" spans="1:6" ht="15">
      <c r="A162" s="401">
        <v>52</v>
      </c>
      <c r="B162" s="401" t="s">
        <v>3844</v>
      </c>
      <c r="C162" s="401" t="s">
        <v>3161</v>
      </c>
      <c r="D162" s="414" t="s">
        <v>14189</v>
      </c>
      <c r="E162" s="401" t="s">
        <v>123</v>
      </c>
      <c r="F162" s="401"/>
    </row>
    <row r="163" spans="1:6" ht="15">
      <c r="A163" s="401">
        <v>43</v>
      </c>
      <c r="B163" s="401" t="s">
        <v>3846</v>
      </c>
      <c r="C163" s="401" t="s">
        <v>3161</v>
      </c>
      <c r="D163" s="414" t="s">
        <v>14957</v>
      </c>
      <c r="E163" s="401" t="s">
        <v>123</v>
      </c>
      <c r="F163" s="401"/>
    </row>
    <row r="164" spans="1:6" ht="15">
      <c r="A164" s="401">
        <v>4791</v>
      </c>
      <c r="B164" s="401" t="s">
        <v>3847</v>
      </c>
      <c r="C164" s="401" t="s">
        <v>3165</v>
      </c>
      <c r="D164" s="414" t="s">
        <v>15889</v>
      </c>
      <c r="E164" s="401" t="s">
        <v>123</v>
      </c>
      <c r="F164" s="401"/>
    </row>
    <row r="165" spans="1:6" ht="15">
      <c r="A165" s="401">
        <v>157</v>
      </c>
      <c r="B165" s="401" t="s">
        <v>3848</v>
      </c>
      <c r="C165" s="401" t="s">
        <v>3165</v>
      </c>
      <c r="D165" s="414" t="s">
        <v>14831</v>
      </c>
      <c r="E165" s="401" t="s">
        <v>123</v>
      </c>
      <c r="F165" s="401"/>
    </row>
    <row r="166" spans="1:6" ht="15">
      <c r="A166" s="401">
        <v>156</v>
      </c>
      <c r="B166" s="401" t="s">
        <v>3849</v>
      </c>
      <c r="C166" s="401" t="s">
        <v>3165</v>
      </c>
      <c r="D166" s="414" t="s">
        <v>14953</v>
      </c>
      <c r="E166" s="401" t="s">
        <v>123</v>
      </c>
      <c r="F166" s="401"/>
    </row>
    <row r="167" spans="1:6" ht="15">
      <c r="A167" s="401">
        <v>131</v>
      </c>
      <c r="B167" s="401" t="s">
        <v>3850</v>
      </c>
      <c r="C167" s="401" t="s">
        <v>3165</v>
      </c>
      <c r="D167" s="414" t="s">
        <v>15306</v>
      </c>
      <c r="E167" s="401" t="s">
        <v>123</v>
      </c>
      <c r="F167" s="401"/>
    </row>
    <row r="168" spans="1:6" ht="15">
      <c r="A168" s="401">
        <v>39719</v>
      </c>
      <c r="B168" s="401" t="s">
        <v>3851</v>
      </c>
      <c r="C168" s="401" t="s">
        <v>3166</v>
      </c>
      <c r="D168" s="414" t="s">
        <v>15890</v>
      </c>
      <c r="E168" s="401" t="s">
        <v>123</v>
      </c>
      <c r="F168" s="401"/>
    </row>
    <row r="169" spans="1:6" ht="15">
      <c r="A169" s="401">
        <v>21114</v>
      </c>
      <c r="B169" s="401" t="s">
        <v>3852</v>
      </c>
      <c r="C169" s="401" t="s">
        <v>3161</v>
      </c>
      <c r="D169" s="414" t="s">
        <v>14794</v>
      </c>
      <c r="E169" s="401" t="s">
        <v>123</v>
      </c>
      <c r="F169" s="401"/>
    </row>
    <row r="170" spans="1:6" ht="15">
      <c r="A170" s="401">
        <v>119</v>
      </c>
      <c r="B170" s="401" t="s">
        <v>3853</v>
      </c>
      <c r="C170" s="401" t="s">
        <v>3161</v>
      </c>
      <c r="D170" s="414" t="s">
        <v>15048</v>
      </c>
      <c r="E170" s="401" t="s">
        <v>123</v>
      </c>
      <c r="F170" s="401"/>
    </row>
    <row r="171" spans="1:6" ht="15">
      <c r="A171" s="401">
        <v>20080</v>
      </c>
      <c r="B171" s="401" t="s">
        <v>3854</v>
      </c>
      <c r="C171" s="401" t="s">
        <v>3161</v>
      </c>
      <c r="D171" s="414" t="s">
        <v>15891</v>
      </c>
      <c r="E171" s="401" t="s">
        <v>123</v>
      </c>
      <c r="F171" s="401"/>
    </row>
    <row r="172" spans="1:6" ht="15">
      <c r="A172" s="401">
        <v>122</v>
      </c>
      <c r="B172" s="401" t="s">
        <v>3856</v>
      </c>
      <c r="C172" s="401" t="s">
        <v>3161</v>
      </c>
      <c r="D172" s="414" t="s">
        <v>15892</v>
      </c>
      <c r="E172" s="401" t="s">
        <v>123</v>
      </c>
      <c r="F172" s="401"/>
    </row>
    <row r="173" spans="1:6" ht="15">
      <c r="A173" s="401">
        <v>3410</v>
      </c>
      <c r="B173" s="401" t="s">
        <v>3857</v>
      </c>
      <c r="C173" s="401" t="s">
        <v>3165</v>
      </c>
      <c r="D173" s="414" t="s">
        <v>14800</v>
      </c>
      <c r="E173" s="401" t="s">
        <v>123</v>
      </c>
      <c r="F173" s="401"/>
    </row>
    <row r="174" spans="1:6" ht="15">
      <c r="A174" s="401">
        <v>124</v>
      </c>
      <c r="B174" s="401" t="s">
        <v>12390</v>
      </c>
      <c r="C174" s="401" t="s">
        <v>3166</v>
      </c>
      <c r="D174" s="414" t="s">
        <v>14674</v>
      </c>
      <c r="E174" s="401" t="s">
        <v>123</v>
      </c>
      <c r="F174" s="401"/>
    </row>
    <row r="175" spans="1:6" ht="15">
      <c r="A175" s="401">
        <v>7334</v>
      </c>
      <c r="B175" s="401" t="s">
        <v>3858</v>
      </c>
      <c r="C175" s="401" t="s">
        <v>3166</v>
      </c>
      <c r="D175" s="414" t="s">
        <v>14809</v>
      </c>
      <c r="E175" s="401" t="s">
        <v>123</v>
      </c>
      <c r="F175" s="401"/>
    </row>
    <row r="176" spans="1:6" ht="15">
      <c r="A176" s="401">
        <v>123</v>
      </c>
      <c r="B176" s="401" t="s">
        <v>12391</v>
      </c>
      <c r="C176" s="401" t="s">
        <v>3166</v>
      </c>
      <c r="D176" s="414" t="s">
        <v>4960</v>
      </c>
      <c r="E176" s="401" t="s">
        <v>123</v>
      </c>
      <c r="F176" s="401"/>
    </row>
    <row r="177" spans="1:6" ht="15">
      <c r="A177" s="401">
        <v>127</v>
      </c>
      <c r="B177" s="401" t="s">
        <v>12392</v>
      </c>
      <c r="C177" s="401" t="s">
        <v>3166</v>
      </c>
      <c r="D177" s="414" t="s">
        <v>15893</v>
      </c>
      <c r="E177" s="401" t="s">
        <v>123</v>
      </c>
      <c r="F177" s="401"/>
    </row>
    <row r="178" spans="1:6" ht="15">
      <c r="A178" s="401">
        <v>41373</v>
      </c>
      <c r="B178" s="401" t="s">
        <v>12393</v>
      </c>
      <c r="C178" s="401" t="s">
        <v>3166</v>
      </c>
      <c r="D178" s="414" t="s">
        <v>14801</v>
      </c>
      <c r="E178" s="401" t="s">
        <v>123</v>
      </c>
      <c r="F178" s="401"/>
    </row>
    <row r="179" spans="1:6" ht="15">
      <c r="A179" s="401">
        <v>133</v>
      </c>
      <c r="B179" s="401" t="s">
        <v>12394</v>
      </c>
      <c r="C179" s="401" t="s">
        <v>3166</v>
      </c>
      <c r="D179" s="414" t="s">
        <v>4991</v>
      </c>
      <c r="E179" s="401" t="s">
        <v>123</v>
      </c>
      <c r="F179" s="401"/>
    </row>
    <row r="180" spans="1:6" ht="15">
      <c r="A180" s="401">
        <v>43617</v>
      </c>
      <c r="B180" s="401" t="s">
        <v>12395</v>
      </c>
      <c r="C180" s="401" t="s">
        <v>3166</v>
      </c>
      <c r="D180" s="414" t="s">
        <v>5276</v>
      </c>
      <c r="E180" s="401" t="s">
        <v>123</v>
      </c>
      <c r="F180" s="401"/>
    </row>
    <row r="181" spans="1:6" ht="15">
      <c r="A181" s="401">
        <v>132</v>
      </c>
      <c r="B181" s="401" t="s">
        <v>12397</v>
      </c>
      <c r="C181" s="401" t="s">
        <v>3166</v>
      </c>
      <c r="D181" s="414" t="s">
        <v>15894</v>
      </c>
      <c r="E181" s="401" t="s">
        <v>123</v>
      </c>
      <c r="F181" s="401"/>
    </row>
    <row r="182" spans="1:6" ht="15">
      <c r="A182" s="401">
        <v>43618</v>
      </c>
      <c r="B182" s="401" t="s">
        <v>12398</v>
      </c>
      <c r="C182" s="401" t="s">
        <v>3165</v>
      </c>
      <c r="D182" s="414" t="s">
        <v>14124</v>
      </c>
      <c r="E182" s="401" t="s">
        <v>123</v>
      </c>
      <c r="F182" s="401"/>
    </row>
    <row r="183" spans="1:6" ht="15">
      <c r="A183" s="401">
        <v>37476</v>
      </c>
      <c r="B183" s="401" t="s">
        <v>15895</v>
      </c>
      <c r="C183" s="401" t="s">
        <v>3161</v>
      </c>
      <c r="D183" s="414" t="s">
        <v>15896</v>
      </c>
      <c r="E183" s="401" t="s">
        <v>123</v>
      </c>
      <c r="F183" s="401"/>
    </row>
    <row r="184" spans="1:6" ht="15">
      <c r="A184" s="401">
        <v>37478</v>
      </c>
      <c r="B184" s="401" t="s">
        <v>15897</v>
      </c>
      <c r="C184" s="401" t="s">
        <v>3161</v>
      </c>
      <c r="D184" s="414" t="s">
        <v>15898</v>
      </c>
      <c r="E184" s="401" t="s">
        <v>123</v>
      </c>
      <c r="F184" s="401"/>
    </row>
    <row r="185" spans="1:6" ht="15">
      <c r="A185" s="401">
        <v>37477</v>
      </c>
      <c r="B185" s="401" t="s">
        <v>15899</v>
      </c>
      <c r="C185" s="401" t="s">
        <v>3161</v>
      </c>
      <c r="D185" s="414" t="s">
        <v>15900</v>
      </c>
      <c r="E185" s="401" t="s">
        <v>123</v>
      </c>
      <c r="F185" s="401"/>
    </row>
    <row r="186" spans="1:6" ht="15">
      <c r="A186" s="401">
        <v>37479</v>
      </c>
      <c r="B186" s="401" t="s">
        <v>15901</v>
      </c>
      <c r="C186" s="401" t="s">
        <v>3161</v>
      </c>
      <c r="D186" s="414" t="s">
        <v>15902</v>
      </c>
      <c r="E186" s="401" t="s">
        <v>123</v>
      </c>
      <c r="F186" s="401"/>
    </row>
    <row r="187" spans="1:6" ht="15">
      <c r="A187" s="401">
        <v>4319</v>
      </c>
      <c r="B187" s="401" t="s">
        <v>3860</v>
      </c>
      <c r="C187" s="401" t="s">
        <v>3161</v>
      </c>
      <c r="D187" s="414" t="s">
        <v>4001</v>
      </c>
      <c r="E187" s="401" t="s">
        <v>123</v>
      </c>
      <c r="F187" s="401"/>
    </row>
    <row r="188" spans="1:6" ht="15">
      <c r="A188" s="401">
        <v>42409</v>
      </c>
      <c r="B188" s="401" t="s">
        <v>12399</v>
      </c>
      <c r="C188" s="401" t="s">
        <v>3165</v>
      </c>
      <c r="D188" s="414" t="s">
        <v>7420</v>
      </c>
      <c r="E188" s="401" t="s">
        <v>123</v>
      </c>
      <c r="F188" s="401"/>
    </row>
    <row r="189" spans="1:6" ht="15">
      <c r="A189" s="401">
        <v>40553</v>
      </c>
      <c r="B189" s="401" t="s">
        <v>8824</v>
      </c>
      <c r="C189" s="401" t="s">
        <v>3162</v>
      </c>
      <c r="D189" s="414" t="s">
        <v>15903</v>
      </c>
      <c r="E189" s="401" t="s">
        <v>123</v>
      </c>
      <c r="F189" s="401"/>
    </row>
    <row r="190" spans="1:6" ht="15">
      <c r="A190" s="401">
        <v>6114</v>
      </c>
      <c r="B190" s="401" t="s">
        <v>3863</v>
      </c>
      <c r="C190" s="401" t="s">
        <v>3160</v>
      </c>
      <c r="D190" s="414" t="s">
        <v>12340</v>
      </c>
      <c r="E190" s="401" t="s">
        <v>12034</v>
      </c>
      <c r="F190" s="401"/>
    </row>
    <row r="191" spans="1:6" ht="15">
      <c r="A191" s="401">
        <v>40912</v>
      </c>
      <c r="B191" s="401" t="s">
        <v>3864</v>
      </c>
      <c r="C191" s="401" t="s">
        <v>3167</v>
      </c>
      <c r="D191" s="414" t="s">
        <v>18545</v>
      </c>
      <c r="E191" s="401" t="s">
        <v>12034</v>
      </c>
      <c r="F191" s="401"/>
    </row>
    <row r="192" spans="1:6" ht="15">
      <c r="A192" s="401">
        <v>247</v>
      </c>
      <c r="B192" s="401" t="s">
        <v>3865</v>
      </c>
      <c r="C192" s="401" t="s">
        <v>3160</v>
      </c>
      <c r="D192" s="414" t="s">
        <v>8264</v>
      </c>
      <c r="E192" s="401" t="s">
        <v>12034</v>
      </c>
      <c r="F192" s="401"/>
    </row>
    <row r="193" spans="1:6" ht="15">
      <c r="A193" s="401">
        <v>40919</v>
      </c>
      <c r="B193" s="401" t="s">
        <v>3866</v>
      </c>
      <c r="C193" s="401" t="s">
        <v>3167</v>
      </c>
      <c r="D193" s="414" t="s">
        <v>18546</v>
      </c>
      <c r="E193" s="401" t="s">
        <v>12034</v>
      </c>
      <c r="F193" s="401"/>
    </row>
    <row r="194" spans="1:6" ht="15">
      <c r="A194" s="401">
        <v>25958</v>
      </c>
      <c r="B194" s="401" t="s">
        <v>3867</v>
      </c>
      <c r="C194" s="401" t="s">
        <v>3160</v>
      </c>
      <c r="D194" s="414" t="s">
        <v>14768</v>
      </c>
      <c r="E194" s="401" t="s">
        <v>12034</v>
      </c>
      <c r="F194" s="401"/>
    </row>
    <row r="195" spans="1:6" ht="15">
      <c r="A195" s="401">
        <v>40984</v>
      </c>
      <c r="B195" s="401" t="s">
        <v>3869</v>
      </c>
      <c r="C195" s="401" t="s">
        <v>3167</v>
      </c>
      <c r="D195" s="414" t="s">
        <v>18547</v>
      </c>
      <c r="E195" s="401" t="s">
        <v>12034</v>
      </c>
      <c r="F195" s="401"/>
    </row>
    <row r="196" spans="1:6" ht="15">
      <c r="A196" s="401">
        <v>248</v>
      </c>
      <c r="B196" s="401" t="s">
        <v>3870</v>
      </c>
      <c r="C196" s="401" t="s">
        <v>3160</v>
      </c>
      <c r="D196" s="414" t="s">
        <v>12405</v>
      </c>
      <c r="E196" s="401" t="s">
        <v>12034</v>
      </c>
      <c r="F196" s="401"/>
    </row>
    <row r="197" spans="1:6" ht="15">
      <c r="A197" s="401">
        <v>41086</v>
      </c>
      <c r="B197" s="401" t="s">
        <v>3871</v>
      </c>
      <c r="C197" s="401" t="s">
        <v>3167</v>
      </c>
      <c r="D197" s="414" t="s">
        <v>18548</v>
      </c>
      <c r="E197" s="401" t="s">
        <v>12034</v>
      </c>
      <c r="F197" s="401"/>
    </row>
    <row r="198" spans="1:6" ht="15">
      <c r="A198" s="401">
        <v>34466</v>
      </c>
      <c r="B198" s="401" t="s">
        <v>3872</v>
      </c>
      <c r="C198" s="401" t="s">
        <v>3160</v>
      </c>
      <c r="D198" s="414" t="s">
        <v>12405</v>
      </c>
      <c r="E198" s="401" t="s">
        <v>12034</v>
      </c>
      <c r="F198" s="401"/>
    </row>
    <row r="199" spans="1:6" ht="15">
      <c r="A199" s="401">
        <v>41083</v>
      </c>
      <c r="B199" s="401" t="s">
        <v>3873</v>
      </c>
      <c r="C199" s="401" t="s">
        <v>3167</v>
      </c>
      <c r="D199" s="414" t="s">
        <v>18548</v>
      </c>
      <c r="E199" s="401" t="s">
        <v>12034</v>
      </c>
      <c r="F199" s="401"/>
    </row>
    <row r="200" spans="1:6" ht="15">
      <c r="A200" s="401">
        <v>252</v>
      </c>
      <c r="B200" s="401" t="s">
        <v>3874</v>
      </c>
      <c r="C200" s="401" t="s">
        <v>3160</v>
      </c>
      <c r="D200" s="414" t="s">
        <v>18549</v>
      </c>
      <c r="E200" s="401" t="s">
        <v>12034</v>
      </c>
      <c r="F200" s="401"/>
    </row>
    <row r="201" spans="1:6" ht="15">
      <c r="A201" s="401">
        <v>40909</v>
      </c>
      <c r="B201" s="401" t="s">
        <v>3876</v>
      </c>
      <c r="C201" s="401" t="s">
        <v>3167</v>
      </c>
      <c r="D201" s="414" t="s">
        <v>18550</v>
      </c>
      <c r="E201" s="401" t="s">
        <v>12034</v>
      </c>
      <c r="F201" s="401"/>
    </row>
    <row r="202" spans="1:6" ht="15">
      <c r="A202" s="401">
        <v>242</v>
      </c>
      <c r="B202" s="401" t="s">
        <v>3877</v>
      </c>
      <c r="C202" s="401" t="s">
        <v>3160</v>
      </c>
      <c r="D202" s="414" t="s">
        <v>13026</v>
      </c>
      <c r="E202" s="401" t="s">
        <v>12034</v>
      </c>
      <c r="F202" s="401"/>
    </row>
    <row r="203" spans="1:6" ht="15">
      <c r="A203" s="401">
        <v>41085</v>
      </c>
      <c r="B203" s="401" t="s">
        <v>3878</v>
      </c>
      <c r="C203" s="401" t="s">
        <v>3167</v>
      </c>
      <c r="D203" s="414" t="s">
        <v>18551</v>
      </c>
      <c r="E203" s="401" t="s">
        <v>12034</v>
      </c>
      <c r="F203" s="401"/>
    </row>
    <row r="204" spans="1:6" ht="15">
      <c r="A204" s="401">
        <v>427</v>
      </c>
      <c r="B204" s="401" t="s">
        <v>3879</v>
      </c>
      <c r="C204" s="401" t="s">
        <v>3161</v>
      </c>
      <c r="D204" s="414" t="s">
        <v>15905</v>
      </c>
      <c r="E204" s="401" t="s">
        <v>123</v>
      </c>
      <c r="F204" s="401"/>
    </row>
    <row r="205" spans="1:6" ht="15">
      <c r="A205" s="401">
        <v>417</v>
      </c>
      <c r="B205" s="401" t="s">
        <v>3880</v>
      </c>
      <c r="C205" s="401" t="s">
        <v>3161</v>
      </c>
      <c r="D205" s="414" t="s">
        <v>14137</v>
      </c>
      <c r="E205" s="401" t="s">
        <v>123</v>
      </c>
      <c r="F205" s="401"/>
    </row>
    <row r="206" spans="1:6" ht="15">
      <c r="A206" s="401">
        <v>11273</v>
      </c>
      <c r="B206" s="401" t="s">
        <v>3882</v>
      </c>
      <c r="C206" s="401" t="s">
        <v>3161</v>
      </c>
      <c r="D206" s="414" t="s">
        <v>15396</v>
      </c>
      <c r="E206" s="401" t="s">
        <v>123</v>
      </c>
      <c r="F206" s="401"/>
    </row>
    <row r="207" spans="1:6" ht="15">
      <c r="A207" s="401">
        <v>11272</v>
      </c>
      <c r="B207" s="401" t="s">
        <v>3883</v>
      </c>
      <c r="C207" s="401" t="s">
        <v>3161</v>
      </c>
      <c r="D207" s="414" t="s">
        <v>6343</v>
      </c>
      <c r="E207" s="401" t="s">
        <v>123</v>
      </c>
      <c r="F207" s="401"/>
    </row>
    <row r="208" spans="1:6" ht="15">
      <c r="A208" s="401">
        <v>11275</v>
      </c>
      <c r="B208" s="401" t="s">
        <v>3884</v>
      </c>
      <c r="C208" s="401" t="s">
        <v>3161</v>
      </c>
      <c r="D208" s="414" t="s">
        <v>3881</v>
      </c>
      <c r="E208" s="401" t="s">
        <v>123</v>
      </c>
      <c r="F208" s="401"/>
    </row>
    <row r="209" spans="1:6" ht="15">
      <c r="A209" s="401">
        <v>11274</v>
      </c>
      <c r="B209" s="401" t="s">
        <v>3886</v>
      </c>
      <c r="C209" s="401" t="s">
        <v>3161</v>
      </c>
      <c r="D209" s="414" t="s">
        <v>6107</v>
      </c>
      <c r="E209" s="401" t="s">
        <v>123</v>
      </c>
      <c r="F209" s="401"/>
    </row>
    <row r="210" spans="1:6" ht="15">
      <c r="A210" s="401">
        <v>38470</v>
      </c>
      <c r="B210" s="401" t="s">
        <v>3887</v>
      </c>
      <c r="C210" s="401" t="s">
        <v>3161</v>
      </c>
      <c r="D210" s="414" t="s">
        <v>4984</v>
      </c>
      <c r="E210" s="401" t="s">
        <v>123</v>
      </c>
      <c r="F210" s="401"/>
    </row>
    <row r="211" spans="1:6" ht="15">
      <c r="A211" s="401">
        <v>38547</v>
      </c>
      <c r="B211" s="401" t="s">
        <v>3888</v>
      </c>
      <c r="C211" s="401" t="s">
        <v>3161</v>
      </c>
      <c r="D211" s="414" t="s">
        <v>15906</v>
      </c>
      <c r="E211" s="401" t="s">
        <v>123</v>
      </c>
      <c r="F211" s="401"/>
    </row>
    <row r="212" spans="1:6" ht="15">
      <c r="A212" s="401">
        <v>38469</v>
      </c>
      <c r="B212" s="401" t="s">
        <v>3889</v>
      </c>
      <c r="C212" s="401" t="s">
        <v>3161</v>
      </c>
      <c r="D212" s="414" t="s">
        <v>15907</v>
      </c>
      <c r="E212" s="401" t="s">
        <v>123</v>
      </c>
      <c r="F212" s="401"/>
    </row>
    <row r="213" spans="1:6" ht="15">
      <c r="A213" s="401">
        <v>38467</v>
      </c>
      <c r="B213" s="401" t="s">
        <v>3890</v>
      </c>
      <c r="C213" s="401" t="s">
        <v>3161</v>
      </c>
      <c r="D213" s="414" t="s">
        <v>15908</v>
      </c>
      <c r="E213" s="401" t="s">
        <v>123</v>
      </c>
      <c r="F213" s="401"/>
    </row>
    <row r="214" spans="1:6" ht="15">
      <c r="A214" s="401">
        <v>38468</v>
      </c>
      <c r="B214" s="401" t="s">
        <v>3891</v>
      </c>
      <c r="C214" s="401" t="s">
        <v>3161</v>
      </c>
      <c r="D214" s="414" t="s">
        <v>15115</v>
      </c>
      <c r="E214" s="401" t="s">
        <v>123</v>
      </c>
      <c r="F214" s="401"/>
    </row>
    <row r="215" spans="1:6" ht="15">
      <c r="A215" s="401">
        <v>38471</v>
      </c>
      <c r="B215" s="401" t="s">
        <v>3892</v>
      </c>
      <c r="C215" s="401" t="s">
        <v>3161</v>
      </c>
      <c r="D215" s="414" t="s">
        <v>15909</v>
      </c>
      <c r="E215" s="401" t="s">
        <v>123</v>
      </c>
      <c r="F215" s="401"/>
    </row>
    <row r="216" spans="1:6" ht="15">
      <c r="A216" s="401">
        <v>37370</v>
      </c>
      <c r="B216" s="401" t="s">
        <v>8827</v>
      </c>
      <c r="C216" s="401" t="s">
        <v>3160</v>
      </c>
      <c r="D216" s="414" t="s">
        <v>7046</v>
      </c>
      <c r="E216" s="401" t="s">
        <v>12034</v>
      </c>
      <c r="F216" s="401"/>
    </row>
    <row r="217" spans="1:6" ht="15">
      <c r="A217" s="401">
        <v>40862</v>
      </c>
      <c r="B217" s="401" t="s">
        <v>8828</v>
      </c>
      <c r="C217" s="401" t="s">
        <v>3167</v>
      </c>
      <c r="D217" s="414" t="s">
        <v>12408</v>
      </c>
      <c r="E217" s="401" t="s">
        <v>12034</v>
      </c>
      <c r="F217" s="401"/>
    </row>
    <row r="218" spans="1:6" ht="15">
      <c r="A218" s="401">
        <v>10658</v>
      </c>
      <c r="B218" s="401" t="s">
        <v>3893</v>
      </c>
      <c r="C218" s="401" t="s">
        <v>3161</v>
      </c>
      <c r="D218" s="414" t="s">
        <v>15910</v>
      </c>
      <c r="E218" s="401" t="s">
        <v>9663</v>
      </c>
      <c r="F218" s="401"/>
    </row>
    <row r="219" spans="1:6" ht="15">
      <c r="A219" s="401">
        <v>253</v>
      </c>
      <c r="B219" s="401" t="s">
        <v>3894</v>
      </c>
      <c r="C219" s="401" t="s">
        <v>3160</v>
      </c>
      <c r="D219" s="414" t="s">
        <v>18552</v>
      </c>
      <c r="E219" s="401" t="s">
        <v>12034</v>
      </c>
      <c r="F219" s="401"/>
    </row>
    <row r="220" spans="1:6" ht="15">
      <c r="A220" s="401">
        <v>40809</v>
      </c>
      <c r="B220" s="401" t="s">
        <v>3895</v>
      </c>
      <c r="C220" s="401" t="s">
        <v>3167</v>
      </c>
      <c r="D220" s="414" t="s">
        <v>18553</v>
      </c>
      <c r="E220" s="401" t="s">
        <v>12034</v>
      </c>
      <c r="F220" s="401"/>
    </row>
    <row r="221" spans="1:6" ht="15">
      <c r="A221" s="401">
        <v>42428</v>
      </c>
      <c r="B221" s="401" t="s">
        <v>8829</v>
      </c>
      <c r="C221" s="401" t="s">
        <v>3161</v>
      </c>
      <c r="D221" s="414" t="s">
        <v>15911</v>
      </c>
      <c r="E221" s="401" t="s">
        <v>123</v>
      </c>
      <c r="F221" s="401"/>
    </row>
    <row r="222" spans="1:6" ht="15">
      <c r="A222" s="401">
        <v>583</v>
      </c>
      <c r="B222" s="401" t="s">
        <v>3896</v>
      </c>
      <c r="C222" s="401" t="s">
        <v>3165</v>
      </c>
      <c r="D222" s="414" t="s">
        <v>15912</v>
      </c>
      <c r="E222" s="401" t="s">
        <v>123</v>
      </c>
      <c r="F222" s="401"/>
    </row>
    <row r="223" spans="1:6" ht="15">
      <c r="A223" s="401">
        <v>299</v>
      </c>
      <c r="B223" s="401" t="s">
        <v>3897</v>
      </c>
      <c r="C223" s="401" t="s">
        <v>3161</v>
      </c>
      <c r="D223" s="414" t="s">
        <v>7046</v>
      </c>
      <c r="E223" s="401" t="s">
        <v>123</v>
      </c>
      <c r="F223" s="401"/>
    </row>
    <row r="224" spans="1:6" ht="15">
      <c r="A224" s="401">
        <v>298</v>
      </c>
      <c r="B224" s="401" t="s">
        <v>3899</v>
      </c>
      <c r="C224" s="401" t="s">
        <v>3161</v>
      </c>
      <c r="D224" s="414" t="s">
        <v>3702</v>
      </c>
      <c r="E224" s="401" t="s">
        <v>123</v>
      </c>
      <c r="F224" s="401"/>
    </row>
    <row r="225" spans="1:6" ht="15">
      <c r="A225" s="401">
        <v>295</v>
      </c>
      <c r="B225" s="401" t="s">
        <v>3901</v>
      </c>
      <c r="C225" s="401" t="s">
        <v>3161</v>
      </c>
      <c r="D225" s="414" t="s">
        <v>4167</v>
      </c>
      <c r="E225" s="401" t="s">
        <v>123</v>
      </c>
      <c r="F225" s="401"/>
    </row>
    <row r="226" spans="1:6" ht="15">
      <c r="A226" s="401">
        <v>296</v>
      </c>
      <c r="B226" s="401" t="s">
        <v>3903</v>
      </c>
      <c r="C226" s="401" t="s">
        <v>3161</v>
      </c>
      <c r="D226" s="414" t="s">
        <v>15764</v>
      </c>
      <c r="E226" s="401" t="s">
        <v>123</v>
      </c>
      <c r="F226" s="401"/>
    </row>
    <row r="227" spans="1:6" ht="15">
      <c r="A227" s="401">
        <v>297</v>
      </c>
      <c r="B227" s="401" t="s">
        <v>3905</v>
      </c>
      <c r="C227" s="401" t="s">
        <v>3161</v>
      </c>
      <c r="D227" s="414" t="s">
        <v>5329</v>
      </c>
      <c r="E227" s="401" t="s">
        <v>123</v>
      </c>
      <c r="F227" s="401"/>
    </row>
    <row r="228" spans="1:6" ht="15">
      <c r="A228" s="401">
        <v>301</v>
      </c>
      <c r="B228" s="401" t="s">
        <v>3906</v>
      </c>
      <c r="C228" s="401" t="s">
        <v>3161</v>
      </c>
      <c r="D228" s="414" t="s">
        <v>7033</v>
      </c>
      <c r="E228" s="401" t="s">
        <v>123</v>
      </c>
      <c r="F228" s="401"/>
    </row>
    <row r="229" spans="1:6" ht="15">
      <c r="A229" s="401">
        <v>300</v>
      </c>
      <c r="B229" s="401" t="s">
        <v>3908</v>
      </c>
      <c r="C229" s="401" t="s">
        <v>3161</v>
      </c>
      <c r="D229" s="414" t="s">
        <v>15373</v>
      </c>
      <c r="E229" s="401" t="s">
        <v>123</v>
      </c>
      <c r="F229" s="401"/>
    </row>
    <row r="230" spans="1:6" ht="15">
      <c r="A230" s="401">
        <v>20084</v>
      </c>
      <c r="B230" s="401" t="s">
        <v>3909</v>
      </c>
      <c r="C230" s="401" t="s">
        <v>3161</v>
      </c>
      <c r="D230" s="414" t="s">
        <v>4167</v>
      </c>
      <c r="E230" s="401" t="s">
        <v>123</v>
      </c>
      <c r="F230" s="401"/>
    </row>
    <row r="231" spans="1:6" ht="15">
      <c r="A231" s="401">
        <v>20085</v>
      </c>
      <c r="B231" s="401" t="s">
        <v>3910</v>
      </c>
      <c r="C231" s="401" t="s">
        <v>3161</v>
      </c>
      <c r="D231" s="414" t="s">
        <v>12407</v>
      </c>
      <c r="E231" s="401" t="s">
        <v>123</v>
      </c>
      <c r="F231" s="401"/>
    </row>
    <row r="232" spans="1:6" ht="15">
      <c r="A232" s="401">
        <v>311</v>
      </c>
      <c r="B232" s="401" t="s">
        <v>3912</v>
      </c>
      <c r="C232" s="401" t="s">
        <v>3161</v>
      </c>
      <c r="D232" s="414" t="s">
        <v>15324</v>
      </c>
      <c r="E232" s="401" t="s">
        <v>123</v>
      </c>
      <c r="F232" s="401"/>
    </row>
    <row r="233" spans="1:6" ht="15">
      <c r="A233" s="401">
        <v>318</v>
      </c>
      <c r="B233" s="401" t="s">
        <v>3913</v>
      </c>
      <c r="C233" s="401" t="s">
        <v>3161</v>
      </c>
      <c r="D233" s="414" t="s">
        <v>14500</v>
      </c>
      <c r="E233" s="401" t="s">
        <v>123</v>
      </c>
      <c r="F233" s="401"/>
    </row>
    <row r="234" spans="1:6" ht="15">
      <c r="A234" s="401">
        <v>319</v>
      </c>
      <c r="B234" s="401" t="s">
        <v>3914</v>
      </c>
      <c r="C234" s="401" t="s">
        <v>3161</v>
      </c>
      <c r="D234" s="414" t="s">
        <v>15913</v>
      </c>
      <c r="E234" s="401" t="s">
        <v>123</v>
      </c>
      <c r="F234" s="401"/>
    </row>
    <row r="235" spans="1:6" ht="15">
      <c r="A235" s="401">
        <v>320</v>
      </c>
      <c r="B235" s="401" t="s">
        <v>3915</v>
      </c>
      <c r="C235" s="401" t="s">
        <v>3161</v>
      </c>
      <c r="D235" s="414" t="s">
        <v>15914</v>
      </c>
      <c r="E235" s="401" t="s">
        <v>123</v>
      </c>
      <c r="F235" s="401"/>
    </row>
    <row r="236" spans="1:6" ht="15">
      <c r="A236" s="401">
        <v>314</v>
      </c>
      <c r="B236" s="401" t="s">
        <v>3916</v>
      </c>
      <c r="C236" s="401" t="s">
        <v>3161</v>
      </c>
      <c r="D236" s="414" t="s">
        <v>13420</v>
      </c>
      <c r="E236" s="401" t="s">
        <v>123</v>
      </c>
      <c r="F236" s="401"/>
    </row>
    <row r="237" spans="1:6" ht="15">
      <c r="A237" s="401">
        <v>303</v>
      </c>
      <c r="B237" s="401" t="s">
        <v>3917</v>
      </c>
      <c r="C237" s="401" t="s">
        <v>3161</v>
      </c>
      <c r="D237" s="414" t="s">
        <v>6635</v>
      </c>
      <c r="E237" s="401" t="s">
        <v>123</v>
      </c>
      <c r="F237" s="401"/>
    </row>
    <row r="238" spans="1:6" ht="15">
      <c r="A238" s="401">
        <v>305</v>
      </c>
      <c r="B238" s="401" t="s">
        <v>3918</v>
      </c>
      <c r="C238" s="401" t="s">
        <v>3161</v>
      </c>
      <c r="D238" s="414" t="s">
        <v>14989</v>
      </c>
      <c r="E238" s="401" t="s">
        <v>123</v>
      </c>
      <c r="F238" s="401"/>
    </row>
    <row r="239" spans="1:6" ht="15">
      <c r="A239" s="401">
        <v>306</v>
      </c>
      <c r="B239" s="401" t="s">
        <v>3919</v>
      </c>
      <c r="C239" s="401" t="s">
        <v>3161</v>
      </c>
      <c r="D239" s="414" t="s">
        <v>14490</v>
      </c>
      <c r="E239" s="401" t="s">
        <v>123</v>
      </c>
      <c r="F239" s="401"/>
    </row>
    <row r="240" spans="1:6" ht="15">
      <c r="A240" s="401">
        <v>307</v>
      </c>
      <c r="B240" s="401" t="s">
        <v>3920</v>
      </c>
      <c r="C240" s="401" t="s">
        <v>3161</v>
      </c>
      <c r="D240" s="414" t="s">
        <v>13937</v>
      </c>
      <c r="E240" s="401" t="s">
        <v>123</v>
      </c>
      <c r="F240" s="401"/>
    </row>
    <row r="241" spans="1:6" ht="15">
      <c r="A241" s="401">
        <v>309</v>
      </c>
      <c r="B241" s="401" t="s">
        <v>3922</v>
      </c>
      <c r="C241" s="401" t="s">
        <v>3161</v>
      </c>
      <c r="D241" s="414" t="s">
        <v>15915</v>
      </c>
      <c r="E241" s="401" t="s">
        <v>123</v>
      </c>
      <c r="F241" s="401"/>
    </row>
    <row r="242" spans="1:6" ht="15">
      <c r="A242" s="401">
        <v>310</v>
      </c>
      <c r="B242" s="401" t="s">
        <v>3923</v>
      </c>
      <c r="C242" s="401" t="s">
        <v>3161</v>
      </c>
      <c r="D242" s="414" t="s">
        <v>15916</v>
      </c>
      <c r="E242" s="401" t="s">
        <v>123</v>
      </c>
      <c r="F242" s="401"/>
    </row>
    <row r="243" spans="1:6" ht="15">
      <c r="A243" s="401">
        <v>328</v>
      </c>
      <c r="B243" s="401" t="s">
        <v>3924</v>
      </c>
      <c r="C243" s="401" t="s">
        <v>3161</v>
      </c>
      <c r="D243" s="414" t="s">
        <v>5091</v>
      </c>
      <c r="E243" s="401" t="s">
        <v>123</v>
      </c>
      <c r="F243" s="401"/>
    </row>
    <row r="244" spans="1:6" ht="15">
      <c r="A244" s="401">
        <v>325</v>
      </c>
      <c r="B244" s="401" t="s">
        <v>3925</v>
      </c>
      <c r="C244" s="401" t="s">
        <v>3161</v>
      </c>
      <c r="D244" s="414" t="s">
        <v>14137</v>
      </c>
      <c r="E244" s="401" t="s">
        <v>123</v>
      </c>
      <c r="F244" s="401"/>
    </row>
    <row r="245" spans="1:6" ht="15">
      <c r="A245" s="401">
        <v>20326</v>
      </c>
      <c r="B245" s="401" t="s">
        <v>3926</v>
      </c>
      <c r="C245" s="401" t="s">
        <v>3161</v>
      </c>
      <c r="D245" s="414" t="s">
        <v>14991</v>
      </c>
      <c r="E245" s="401" t="s">
        <v>123</v>
      </c>
      <c r="F245" s="401"/>
    </row>
    <row r="246" spans="1:6" ht="15">
      <c r="A246" s="401">
        <v>329</v>
      </c>
      <c r="B246" s="401" t="s">
        <v>3927</v>
      </c>
      <c r="C246" s="401" t="s">
        <v>3161</v>
      </c>
      <c r="D246" s="414" t="s">
        <v>15863</v>
      </c>
      <c r="E246" s="401" t="s">
        <v>123</v>
      </c>
      <c r="F246" s="401"/>
    </row>
    <row r="247" spans="1:6" ht="15">
      <c r="A247" s="401">
        <v>308</v>
      </c>
      <c r="B247" s="401" t="s">
        <v>3928</v>
      </c>
      <c r="C247" s="401" t="s">
        <v>3161</v>
      </c>
      <c r="D247" s="414" t="s">
        <v>15917</v>
      </c>
      <c r="E247" s="401" t="s">
        <v>123</v>
      </c>
      <c r="F247" s="401"/>
    </row>
    <row r="248" spans="1:6" ht="15">
      <c r="A248" s="401">
        <v>39642</v>
      </c>
      <c r="B248" s="401" t="s">
        <v>3929</v>
      </c>
      <c r="C248" s="401" t="s">
        <v>3161</v>
      </c>
      <c r="D248" s="414" t="s">
        <v>3950</v>
      </c>
      <c r="E248" s="401" t="s">
        <v>123</v>
      </c>
      <c r="F248" s="401"/>
    </row>
    <row r="249" spans="1:6" ht="15">
      <c r="A249" s="401">
        <v>39641</v>
      </c>
      <c r="B249" s="401" t="s">
        <v>3931</v>
      </c>
      <c r="C249" s="401" t="s">
        <v>3161</v>
      </c>
      <c r="D249" s="414" t="s">
        <v>5780</v>
      </c>
      <c r="E249" s="401" t="s">
        <v>123</v>
      </c>
      <c r="F249" s="401"/>
    </row>
    <row r="250" spans="1:6" ht="15">
      <c r="A250" s="401">
        <v>39643</v>
      </c>
      <c r="B250" s="401" t="s">
        <v>3932</v>
      </c>
      <c r="C250" s="401" t="s">
        <v>3161</v>
      </c>
      <c r="D250" s="414" t="s">
        <v>6343</v>
      </c>
      <c r="E250" s="401" t="s">
        <v>123</v>
      </c>
      <c r="F250" s="401"/>
    </row>
    <row r="251" spans="1:6" ht="15">
      <c r="A251" s="401">
        <v>39644</v>
      </c>
      <c r="B251" s="401" t="s">
        <v>3933</v>
      </c>
      <c r="C251" s="401" t="s">
        <v>3161</v>
      </c>
      <c r="D251" s="414" t="s">
        <v>15918</v>
      </c>
      <c r="E251" s="401" t="s">
        <v>123</v>
      </c>
      <c r="F251" s="401"/>
    </row>
    <row r="252" spans="1:6" ht="15">
      <c r="A252" s="401">
        <v>39645</v>
      </c>
      <c r="B252" s="401" t="s">
        <v>3935</v>
      </c>
      <c r="C252" s="401" t="s">
        <v>3161</v>
      </c>
      <c r="D252" s="414" t="s">
        <v>8927</v>
      </c>
      <c r="E252" s="401" t="s">
        <v>123</v>
      </c>
      <c r="F252" s="401"/>
    </row>
    <row r="253" spans="1:6" ht="15">
      <c r="A253" s="401">
        <v>41610</v>
      </c>
      <c r="B253" s="401" t="s">
        <v>12414</v>
      </c>
      <c r="C253" s="401" t="s">
        <v>3161</v>
      </c>
      <c r="D253" s="414" t="s">
        <v>15919</v>
      </c>
      <c r="E253" s="401" t="s">
        <v>123</v>
      </c>
      <c r="F253" s="401"/>
    </row>
    <row r="254" spans="1:6" ht="15">
      <c r="A254" s="401">
        <v>41611</v>
      </c>
      <c r="B254" s="401" t="s">
        <v>12415</v>
      </c>
      <c r="C254" s="401" t="s">
        <v>3161</v>
      </c>
      <c r="D254" s="414" t="s">
        <v>15920</v>
      </c>
      <c r="E254" s="401" t="s">
        <v>123</v>
      </c>
      <c r="F254" s="401"/>
    </row>
    <row r="255" spans="1:6" ht="15">
      <c r="A255" s="401">
        <v>41612</v>
      </c>
      <c r="B255" s="401" t="s">
        <v>12416</v>
      </c>
      <c r="C255" s="401" t="s">
        <v>3161</v>
      </c>
      <c r="D255" s="414" t="s">
        <v>15921</v>
      </c>
      <c r="E255" s="401" t="s">
        <v>123</v>
      </c>
      <c r="F255" s="401"/>
    </row>
    <row r="256" spans="1:6" ht="15">
      <c r="A256" s="401">
        <v>41637</v>
      </c>
      <c r="B256" s="401" t="s">
        <v>12417</v>
      </c>
      <c r="C256" s="401" t="s">
        <v>3161</v>
      </c>
      <c r="D256" s="414" t="s">
        <v>15922</v>
      </c>
      <c r="E256" s="401" t="s">
        <v>123</v>
      </c>
      <c r="F256" s="401"/>
    </row>
    <row r="257" spans="1:6" ht="15">
      <c r="A257" s="401">
        <v>41638</v>
      </c>
      <c r="B257" s="401" t="s">
        <v>12418</v>
      </c>
      <c r="C257" s="401" t="s">
        <v>3161</v>
      </c>
      <c r="D257" s="414" t="s">
        <v>15923</v>
      </c>
      <c r="E257" s="401" t="s">
        <v>123</v>
      </c>
      <c r="F257" s="401"/>
    </row>
    <row r="258" spans="1:6" ht="15">
      <c r="A258" s="401">
        <v>41639</v>
      </c>
      <c r="B258" s="401" t="s">
        <v>12419</v>
      </c>
      <c r="C258" s="401" t="s">
        <v>3161</v>
      </c>
      <c r="D258" s="414" t="s">
        <v>15924</v>
      </c>
      <c r="E258" s="401" t="s">
        <v>123</v>
      </c>
      <c r="F258" s="401"/>
    </row>
    <row r="259" spans="1:6" ht="15">
      <c r="A259" s="401">
        <v>11789</v>
      </c>
      <c r="B259" s="401" t="s">
        <v>3937</v>
      </c>
      <c r="C259" s="401" t="s">
        <v>3161</v>
      </c>
      <c r="D259" s="414" t="s">
        <v>6723</v>
      </c>
      <c r="E259" s="401" t="s">
        <v>123</v>
      </c>
      <c r="F259" s="401"/>
    </row>
    <row r="260" spans="1:6" ht="15">
      <c r="A260" s="401">
        <v>20975</v>
      </c>
      <c r="B260" s="401" t="s">
        <v>3939</v>
      </c>
      <c r="C260" s="401" t="s">
        <v>3161</v>
      </c>
      <c r="D260" s="414" t="s">
        <v>7937</v>
      </c>
      <c r="E260" s="401" t="s">
        <v>123</v>
      </c>
      <c r="F260" s="401"/>
    </row>
    <row r="261" spans="1:6" ht="15">
      <c r="A261" s="401">
        <v>20976</v>
      </c>
      <c r="B261" s="401" t="s">
        <v>3940</v>
      </c>
      <c r="C261" s="401" t="s">
        <v>3161</v>
      </c>
      <c r="D261" s="414" t="s">
        <v>14666</v>
      </c>
      <c r="E261" s="401" t="s">
        <v>123</v>
      </c>
      <c r="F261" s="401"/>
    </row>
    <row r="262" spans="1:6" ht="15">
      <c r="A262" s="401">
        <v>40340</v>
      </c>
      <c r="B262" s="401" t="s">
        <v>3941</v>
      </c>
      <c r="C262" s="401" t="s">
        <v>3161</v>
      </c>
      <c r="D262" s="414" t="s">
        <v>15925</v>
      </c>
      <c r="E262" s="401" t="s">
        <v>123</v>
      </c>
      <c r="F262" s="401"/>
    </row>
    <row r="263" spans="1:6" ht="15">
      <c r="A263" s="401">
        <v>40341</v>
      </c>
      <c r="B263" s="401" t="s">
        <v>3942</v>
      </c>
      <c r="C263" s="401" t="s">
        <v>3161</v>
      </c>
      <c r="D263" s="414" t="s">
        <v>15926</v>
      </c>
      <c r="E263" s="401" t="s">
        <v>123</v>
      </c>
      <c r="F263" s="401"/>
    </row>
    <row r="264" spans="1:6" ht="15">
      <c r="A264" s="401">
        <v>40342</v>
      </c>
      <c r="B264" s="401" t="s">
        <v>3943</v>
      </c>
      <c r="C264" s="401" t="s">
        <v>3161</v>
      </c>
      <c r="D264" s="414" t="s">
        <v>15927</v>
      </c>
      <c r="E264" s="401" t="s">
        <v>123</v>
      </c>
      <c r="F264" s="401"/>
    </row>
    <row r="265" spans="1:6" ht="15">
      <c r="A265" s="401">
        <v>40343</v>
      </c>
      <c r="B265" s="401" t="s">
        <v>3944</v>
      </c>
      <c r="C265" s="401" t="s">
        <v>3161</v>
      </c>
      <c r="D265" s="414" t="s">
        <v>15928</v>
      </c>
      <c r="E265" s="401" t="s">
        <v>123</v>
      </c>
      <c r="F265" s="401"/>
    </row>
    <row r="266" spans="1:6" ht="15">
      <c r="A266" s="401">
        <v>40344</v>
      </c>
      <c r="B266" s="401" t="s">
        <v>3945</v>
      </c>
      <c r="C266" s="401" t="s">
        <v>3161</v>
      </c>
      <c r="D266" s="414" t="s">
        <v>15929</v>
      </c>
      <c r="E266" s="401" t="s">
        <v>123</v>
      </c>
      <c r="F266" s="401"/>
    </row>
    <row r="267" spans="1:6" ht="15">
      <c r="A267" s="401">
        <v>40345</v>
      </c>
      <c r="B267" s="401" t="s">
        <v>3946</v>
      </c>
      <c r="C267" s="401" t="s">
        <v>3161</v>
      </c>
      <c r="D267" s="414" t="s">
        <v>15930</v>
      </c>
      <c r="E267" s="401" t="s">
        <v>123</v>
      </c>
      <c r="F267" s="401"/>
    </row>
    <row r="268" spans="1:6" ht="15">
      <c r="A268" s="401">
        <v>40346</v>
      </c>
      <c r="B268" s="401" t="s">
        <v>3947</v>
      </c>
      <c r="C268" s="401" t="s">
        <v>3161</v>
      </c>
      <c r="D268" s="414" t="s">
        <v>15931</v>
      </c>
      <c r="E268" s="401" t="s">
        <v>123</v>
      </c>
      <c r="F268" s="401"/>
    </row>
    <row r="269" spans="1:6" ht="15">
      <c r="A269" s="401">
        <v>40347</v>
      </c>
      <c r="B269" s="401" t="s">
        <v>3948</v>
      </c>
      <c r="C269" s="401" t="s">
        <v>3161</v>
      </c>
      <c r="D269" s="414" t="s">
        <v>15932</v>
      </c>
      <c r="E269" s="401" t="s">
        <v>123</v>
      </c>
      <c r="F269" s="401"/>
    </row>
    <row r="270" spans="1:6" ht="15">
      <c r="A270" s="401">
        <v>38840</v>
      </c>
      <c r="B270" s="401" t="s">
        <v>3949</v>
      </c>
      <c r="C270" s="401" t="s">
        <v>3161</v>
      </c>
      <c r="D270" s="414" t="s">
        <v>8866</v>
      </c>
      <c r="E270" s="401" t="s">
        <v>123</v>
      </c>
      <c r="F270" s="401"/>
    </row>
    <row r="271" spans="1:6" ht="15">
      <c r="A271" s="401">
        <v>38841</v>
      </c>
      <c r="B271" s="401" t="s">
        <v>3951</v>
      </c>
      <c r="C271" s="401" t="s">
        <v>3161</v>
      </c>
      <c r="D271" s="414" t="s">
        <v>8937</v>
      </c>
      <c r="E271" s="401" t="s">
        <v>123</v>
      </c>
      <c r="F271" s="401"/>
    </row>
    <row r="272" spans="1:6" ht="15">
      <c r="A272" s="401">
        <v>38842</v>
      </c>
      <c r="B272" s="401" t="s">
        <v>3952</v>
      </c>
      <c r="C272" s="401" t="s">
        <v>3161</v>
      </c>
      <c r="D272" s="414" t="s">
        <v>9097</v>
      </c>
      <c r="E272" s="401" t="s">
        <v>123</v>
      </c>
      <c r="F272" s="401"/>
    </row>
    <row r="273" spans="1:6" ht="15">
      <c r="A273" s="401">
        <v>38843</v>
      </c>
      <c r="B273" s="401" t="s">
        <v>3954</v>
      </c>
      <c r="C273" s="401" t="s">
        <v>3161</v>
      </c>
      <c r="D273" s="414" t="s">
        <v>12602</v>
      </c>
      <c r="E273" s="401" t="s">
        <v>123</v>
      </c>
      <c r="F273" s="401"/>
    </row>
    <row r="274" spans="1:6" ht="15">
      <c r="A274" s="401">
        <v>43424</v>
      </c>
      <c r="B274" s="401" t="s">
        <v>12420</v>
      </c>
      <c r="C274" s="401" t="s">
        <v>3161</v>
      </c>
      <c r="D274" s="414" t="s">
        <v>15933</v>
      </c>
      <c r="E274" s="401" t="s">
        <v>123</v>
      </c>
      <c r="F274" s="401"/>
    </row>
    <row r="275" spans="1:6" ht="15">
      <c r="A275" s="401">
        <v>43426</v>
      </c>
      <c r="B275" s="401" t="s">
        <v>12421</v>
      </c>
      <c r="C275" s="401" t="s">
        <v>3161</v>
      </c>
      <c r="D275" s="414" t="s">
        <v>15934</v>
      </c>
      <c r="E275" s="401" t="s">
        <v>123</v>
      </c>
      <c r="F275" s="401"/>
    </row>
    <row r="276" spans="1:6" ht="15">
      <c r="A276" s="401">
        <v>12565</v>
      </c>
      <c r="B276" s="401" t="s">
        <v>12422</v>
      </c>
      <c r="C276" s="401" t="s">
        <v>3161</v>
      </c>
      <c r="D276" s="414" t="s">
        <v>15935</v>
      </c>
      <c r="E276" s="401" t="s">
        <v>123</v>
      </c>
      <c r="F276" s="401"/>
    </row>
    <row r="277" spans="1:6" ht="15">
      <c r="A277" s="401">
        <v>12567</v>
      </c>
      <c r="B277" s="401" t="s">
        <v>12423</v>
      </c>
      <c r="C277" s="401" t="s">
        <v>3161</v>
      </c>
      <c r="D277" s="414" t="s">
        <v>15936</v>
      </c>
      <c r="E277" s="401" t="s">
        <v>123</v>
      </c>
      <c r="F277" s="401"/>
    </row>
    <row r="278" spans="1:6" ht="15">
      <c r="A278" s="401">
        <v>12568</v>
      </c>
      <c r="B278" s="401" t="s">
        <v>12424</v>
      </c>
      <c r="C278" s="401" t="s">
        <v>3161</v>
      </c>
      <c r="D278" s="414" t="s">
        <v>15937</v>
      </c>
      <c r="E278" s="401" t="s">
        <v>123</v>
      </c>
      <c r="F278" s="401"/>
    </row>
    <row r="279" spans="1:6" ht="15">
      <c r="A279" s="401">
        <v>43441</v>
      </c>
      <c r="B279" s="401" t="s">
        <v>12425</v>
      </c>
      <c r="C279" s="401" t="s">
        <v>3161</v>
      </c>
      <c r="D279" s="414" t="s">
        <v>15938</v>
      </c>
      <c r="E279" s="401" t="s">
        <v>123</v>
      </c>
      <c r="F279" s="401"/>
    </row>
    <row r="280" spans="1:6" ht="15">
      <c r="A280" s="401">
        <v>43423</v>
      </c>
      <c r="B280" s="401" t="s">
        <v>12426</v>
      </c>
      <c r="C280" s="401" t="s">
        <v>3161</v>
      </c>
      <c r="D280" s="414" t="s">
        <v>15939</v>
      </c>
      <c r="E280" s="401" t="s">
        <v>123</v>
      </c>
      <c r="F280" s="401"/>
    </row>
    <row r="281" spans="1:6" ht="15">
      <c r="A281" s="401">
        <v>12532</v>
      </c>
      <c r="B281" s="401" t="s">
        <v>12427</v>
      </c>
      <c r="C281" s="401" t="s">
        <v>3161</v>
      </c>
      <c r="D281" s="414" t="s">
        <v>15940</v>
      </c>
      <c r="E281" s="401" t="s">
        <v>123</v>
      </c>
      <c r="F281" s="401"/>
    </row>
    <row r="282" spans="1:6" ht="15">
      <c r="A282" s="401">
        <v>43444</v>
      </c>
      <c r="B282" s="401" t="s">
        <v>12428</v>
      </c>
      <c r="C282" s="401" t="s">
        <v>3161</v>
      </c>
      <c r="D282" s="414" t="s">
        <v>15941</v>
      </c>
      <c r="E282" s="401" t="s">
        <v>123</v>
      </c>
      <c r="F282" s="401"/>
    </row>
    <row r="283" spans="1:6" ht="15">
      <c r="A283" s="401">
        <v>12551</v>
      </c>
      <c r="B283" s="401" t="s">
        <v>12429</v>
      </c>
      <c r="C283" s="401" t="s">
        <v>3161</v>
      </c>
      <c r="D283" s="414" t="s">
        <v>15942</v>
      </c>
      <c r="E283" s="401" t="s">
        <v>123</v>
      </c>
      <c r="F283" s="401"/>
    </row>
    <row r="284" spans="1:6" ht="15">
      <c r="A284" s="401">
        <v>43442</v>
      </c>
      <c r="B284" s="401" t="s">
        <v>12430</v>
      </c>
      <c r="C284" s="401" t="s">
        <v>3161</v>
      </c>
      <c r="D284" s="414" t="s">
        <v>15943</v>
      </c>
      <c r="E284" s="401" t="s">
        <v>123</v>
      </c>
      <c r="F284" s="401"/>
    </row>
    <row r="285" spans="1:6" ht="15">
      <c r="A285" s="401">
        <v>43443</v>
      </c>
      <c r="B285" s="401" t="s">
        <v>12431</v>
      </c>
      <c r="C285" s="401" t="s">
        <v>3161</v>
      </c>
      <c r="D285" s="414" t="s">
        <v>15944</v>
      </c>
      <c r="E285" s="401" t="s">
        <v>123</v>
      </c>
      <c r="F285" s="401"/>
    </row>
    <row r="286" spans="1:6" ht="15">
      <c r="A286" s="401">
        <v>12544</v>
      </c>
      <c r="B286" s="401" t="s">
        <v>12432</v>
      </c>
      <c r="C286" s="401" t="s">
        <v>3161</v>
      </c>
      <c r="D286" s="414" t="s">
        <v>15945</v>
      </c>
      <c r="E286" s="401" t="s">
        <v>123</v>
      </c>
      <c r="F286" s="401"/>
    </row>
    <row r="287" spans="1:6" ht="15">
      <c r="A287" s="401">
        <v>12547</v>
      </c>
      <c r="B287" s="401" t="s">
        <v>12433</v>
      </c>
      <c r="C287" s="401" t="s">
        <v>3161</v>
      </c>
      <c r="D287" s="414" t="s">
        <v>15946</v>
      </c>
      <c r="E287" s="401" t="s">
        <v>123</v>
      </c>
      <c r="F287" s="401"/>
    </row>
    <row r="288" spans="1:6" ht="15">
      <c r="A288" s="401">
        <v>43445</v>
      </c>
      <c r="B288" s="401" t="s">
        <v>12435</v>
      </c>
      <c r="C288" s="401" t="s">
        <v>3161</v>
      </c>
      <c r="D288" s="414" t="s">
        <v>15947</v>
      </c>
      <c r="E288" s="401" t="s">
        <v>123</v>
      </c>
      <c r="F288" s="401"/>
    </row>
    <row r="289" spans="1:6" ht="15">
      <c r="A289" s="401">
        <v>12563</v>
      </c>
      <c r="B289" s="401" t="s">
        <v>12436</v>
      </c>
      <c r="C289" s="401" t="s">
        <v>3161</v>
      </c>
      <c r="D289" s="414" t="s">
        <v>15948</v>
      </c>
      <c r="E289" s="401" t="s">
        <v>123</v>
      </c>
      <c r="F289" s="401"/>
    </row>
    <row r="290" spans="1:6" ht="15">
      <c r="A290" s="401">
        <v>43425</v>
      </c>
      <c r="B290" s="401" t="s">
        <v>12437</v>
      </c>
      <c r="C290" s="401" t="s">
        <v>3161</v>
      </c>
      <c r="D290" s="414" t="s">
        <v>15949</v>
      </c>
      <c r="E290" s="401" t="s">
        <v>123</v>
      </c>
      <c r="F290" s="401"/>
    </row>
    <row r="291" spans="1:6" ht="15">
      <c r="A291" s="401">
        <v>43446</v>
      </c>
      <c r="B291" s="401" t="s">
        <v>12438</v>
      </c>
      <c r="C291" s="401" t="s">
        <v>3161</v>
      </c>
      <c r="D291" s="414" t="s">
        <v>15950</v>
      </c>
      <c r="E291" s="401" t="s">
        <v>123</v>
      </c>
      <c r="F291" s="401"/>
    </row>
    <row r="292" spans="1:6" ht="15">
      <c r="A292" s="401">
        <v>43447</v>
      </c>
      <c r="B292" s="401" t="s">
        <v>12439</v>
      </c>
      <c r="C292" s="401" t="s">
        <v>3161</v>
      </c>
      <c r="D292" s="414" t="s">
        <v>15951</v>
      </c>
      <c r="E292" s="401" t="s">
        <v>123</v>
      </c>
      <c r="F292" s="401"/>
    </row>
    <row r="293" spans="1:6" ht="15">
      <c r="A293" s="401">
        <v>43448</v>
      </c>
      <c r="B293" s="401" t="s">
        <v>12440</v>
      </c>
      <c r="C293" s="401" t="s">
        <v>3161</v>
      </c>
      <c r="D293" s="414" t="s">
        <v>15952</v>
      </c>
      <c r="E293" s="401" t="s">
        <v>123</v>
      </c>
      <c r="F293" s="401"/>
    </row>
    <row r="294" spans="1:6" ht="15">
      <c r="A294" s="401">
        <v>13761</v>
      </c>
      <c r="B294" s="401" t="s">
        <v>3956</v>
      </c>
      <c r="C294" s="401" t="s">
        <v>3161</v>
      </c>
      <c r="D294" s="414" t="s">
        <v>15953</v>
      </c>
      <c r="E294" s="401" t="s">
        <v>123</v>
      </c>
      <c r="F294" s="401"/>
    </row>
    <row r="295" spans="1:6" ht="15">
      <c r="A295" s="401">
        <v>12888</v>
      </c>
      <c r="B295" s="401" t="s">
        <v>3957</v>
      </c>
      <c r="C295" s="401" t="s">
        <v>3169</v>
      </c>
      <c r="D295" s="414" t="s">
        <v>12441</v>
      </c>
      <c r="E295" s="401" t="s">
        <v>123</v>
      </c>
      <c r="F295" s="401"/>
    </row>
    <row r="296" spans="1:6" ht="15">
      <c r="A296" s="401">
        <v>12889</v>
      </c>
      <c r="B296" s="401" t="s">
        <v>3958</v>
      </c>
      <c r="C296" s="401" t="s">
        <v>3169</v>
      </c>
      <c r="D296" s="414" t="s">
        <v>12442</v>
      </c>
      <c r="E296" s="401" t="s">
        <v>123</v>
      </c>
      <c r="F296" s="401"/>
    </row>
    <row r="297" spans="1:6" ht="15">
      <c r="A297" s="401">
        <v>4814</v>
      </c>
      <c r="B297" s="401" t="s">
        <v>3959</v>
      </c>
      <c r="C297" s="401" t="s">
        <v>3161</v>
      </c>
      <c r="D297" s="414" t="s">
        <v>15954</v>
      </c>
      <c r="E297" s="401" t="s">
        <v>123</v>
      </c>
      <c r="F297" s="401"/>
    </row>
    <row r="298" spans="1:6" ht="15">
      <c r="A298" s="401">
        <v>25967</v>
      </c>
      <c r="B298" s="401" t="s">
        <v>3960</v>
      </c>
      <c r="C298" s="401" t="s">
        <v>3161</v>
      </c>
      <c r="D298" s="414" t="s">
        <v>15955</v>
      </c>
      <c r="E298" s="401" t="s">
        <v>123</v>
      </c>
      <c r="F298" s="401"/>
    </row>
    <row r="299" spans="1:6" ht="15">
      <c r="A299" s="401">
        <v>6122</v>
      </c>
      <c r="B299" s="401" t="s">
        <v>12443</v>
      </c>
      <c r="C299" s="401" t="s">
        <v>3160</v>
      </c>
      <c r="D299" s="414" t="s">
        <v>14090</v>
      </c>
      <c r="E299" s="401" t="s">
        <v>12034</v>
      </c>
      <c r="F299" s="401"/>
    </row>
    <row r="300" spans="1:6" ht="15">
      <c r="A300" s="401">
        <v>40810</v>
      </c>
      <c r="B300" s="401" t="s">
        <v>3961</v>
      </c>
      <c r="C300" s="401" t="s">
        <v>3167</v>
      </c>
      <c r="D300" s="414" t="s">
        <v>18554</v>
      </c>
      <c r="E300" s="401" t="s">
        <v>12034</v>
      </c>
      <c r="F300" s="401"/>
    </row>
    <row r="301" spans="1:6" ht="15">
      <c r="A301" s="401">
        <v>21100</v>
      </c>
      <c r="B301" s="401" t="s">
        <v>3962</v>
      </c>
      <c r="C301" s="401" t="s">
        <v>3161</v>
      </c>
      <c r="D301" s="414" t="s">
        <v>15956</v>
      </c>
      <c r="E301" s="401" t="s">
        <v>123</v>
      </c>
      <c r="F301" s="401"/>
    </row>
    <row r="302" spans="1:6" ht="15">
      <c r="A302" s="401">
        <v>11816</v>
      </c>
      <c r="B302" s="401" t="s">
        <v>3963</v>
      </c>
      <c r="C302" s="401" t="s">
        <v>3161</v>
      </c>
      <c r="D302" s="414" t="s">
        <v>15957</v>
      </c>
      <c r="E302" s="401" t="s">
        <v>123</v>
      </c>
      <c r="F302" s="401"/>
    </row>
    <row r="303" spans="1:6" ht="15">
      <c r="A303" s="401">
        <v>11814</v>
      </c>
      <c r="B303" s="401" t="s">
        <v>3964</v>
      </c>
      <c r="C303" s="401" t="s">
        <v>3161</v>
      </c>
      <c r="D303" s="414" t="s">
        <v>15958</v>
      </c>
      <c r="E303" s="401" t="s">
        <v>123</v>
      </c>
      <c r="F303" s="401"/>
    </row>
    <row r="304" spans="1:6" ht="15">
      <c r="A304" s="401">
        <v>14186</v>
      </c>
      <c r="B304" s="401" t="s">
        <v>3965</v>
      </c>
      <c r="C304" s="401" t="s">
        <v>3161</v>
      </c>
      <c r="D304" s="414" t="s">
        <v>15959</v>
      </c>
      <c r="E304" s="401" t="s">
        <v>123</v>
      </c>
      <c r="F304" s="401"/>
    </row>
    <row r="305" spans="1:6" ht="15">
      <c r="A305" s="401">
        <v>14185</v>
      </c>
      <c r="B305" s="401" t="s">
        <v>3966</v>
      </c>
      <c r="C305" s="401" t="s">
        <v>3161</v>
      </c>
      <c r="D305" s="414" t="s">
        <v>15960</v>
      </c>
      <c r="E305" s="401" t="s">
        <v>123</v>
      </c>
      <c r="F305" s="401"/>
    </row>
    <row r="306" spans="1:6" ht="15">
      <c r="A306" s="401">
        <v>11811</v>
      </c>
      <c r="B306" s="401" t="s">
        <v>3967</v>
      </c>
      <c r="C306" s="401" t="s">
        <v>3161</v>
      </c>
      <c r="D306" s="414" t="s">
        <v>15961</v>
      </c>
      <c r="E306" s="401" t="s">
        <v>123</v>
      </c>
      <c r="F306" s="401"/>
    </row>
    <row r="307" spans="1:6" ht="15">
      <c r="A307" s="401">
        <v>26038</v>
      </c>
      <c r="B307" s="401" t="s">
        <v>3968</v>
      </c>
      <c r="C307" s="401" t="s">
        <v>3161</v>
      </c>
      <c r="D307" s="414" t="s">
        <v>15962</v>
      </c>
      <c r="E307" s="401" t="s">
        <v>123</v>
      </c>
      <c r="F307" s="401"/>
    </row>
    <row r="308" spans="1:6" ht="15">
      <c r="A308" s="401">
        <v>34482</v>
      </c>
      <c r="B308" s="401" t="s">
        <v>3969</v>
      </c>
      <c r="C308" s="401" t="s">
        <v>3161</v>
      </c>
      <c r="D308" s="414" t="s">
        <v>15963</v>
      </c>
      <c r="E308" s="401" t="s">
        <v>123</v>
      </c>
      <c r="F308" s="401"/>
    </row>
    <row r="309" spans="1:6" ht="15">
      <c r="A309" s="401">
        <v>34469</v>
      </c>
      <c r="B309" s="401" t="s">
        <v>3970</v>
      </c>
      <c r="C309" s="401" t="s">
        <v>3161</v>
      </c>
      <c r="D309" s="414" t="s">
        <v>15964</v>
      </c>
      <c r="E309" s="401" t="s">
        <v>123</v>
      </c>
      <c r="F309" s="401"/>
    </row>
    <row r="310" spans="1:6" ht="15">
      <c r="A310" s="401">
        <v>34472</v>
      </c>
      <c r="B310" s="401" t="s">
        <v>3971</v>
      </c>
      <c r="C310" s="401" t="s">
        <v>3161</v>
      </c>
      <c r="D310" s="414" t="s">
        <v>15965</v>
      </c>
      <c r="E310" s="401" t="s">
        <v>123</v>
      </c>
      <c r="F310" s="401"/>
    </row>
    <row r="311" spans="1:6" ht="15">
      <c r="A311" s="401">
        <v>34476</v>
      </c>
      <c r="B311" s="401" t="s">
        <v>3972</v>
      </c>
      <c r="C311" s="401" t="s">
        <v>3161</v>
      </c>
      <c r="D311" s="414" t="s">
        <v>15966</v>
      </c>
      <c r="E311" s="401" t="s">
        <v>123</v>
      </c>
      <c r="F311" s="401"/>
    </row>
    <row r="312" spans="1:6" ht="15">
      <c r="A312" s="401">
        <v>34477</v>
      </c>
      <c r="B312" s="401" t="s">
        <v>3973</v>
      </c>
      <c r="C312" s="401" t="s">
        <v>3161</v>
      </c>
      <c r="D312" s="414" t="s">
        <v>15967</v>
      </c>
      <c r="E312" s="401" t="s">
        <v>123</v>
      </c>
      <c r="F312" s="401"/>
    </row>
    <row r="313" spans="1:6" ht="15">
      <c r="A313" s="401">
        <v>42425</v>
      </c>
      <c r="B313" s="401" t="s">
        <v>8835</v>
      </c>
      <c r="C313" s="401" t="s">
        <v>3161</v>
      </c>
      <c r="D313" s="414" t="s">
        <v>15968</v>
      </c>
      <c r="E313" s="401" t="s">
        <v>123</v>
      </c>
      <c r="F313" s="401"/>
    </row>
    <row r="314" spans="1:6" ht="15">
      <c r="A314" s="401">
        <v>42422</v>
      </c>
      <c r="B314" s="401" t="s">
        <v>8836</v>
      </c>
      <c r="C314" s="401" t="s">
        <v>3161</v>
      </c>
      <c r="D314" s="414" t="s">
        <v>15969</v>
      </c>
      <c r="E314" s="401" t="s">
        <v>123</v>
      </c>
      <c r="F314" s="401"/>
    </row>
    <row r="315" spans="1:6" ht="15">
      <c r="A315" s="401">
        <v>43184</v>
      </c>
      <c r="B315" s="401" t="s">
        <v>12444</v>
      </c>
      <c r="C315" s="401" t="s">
        <v>3161</v>
      </c>
      <c r="D315" s="414" t="s">
        <v>15970</v>
      </c>
      <c r="E315" s="401" t="s">
        <v>123</v>
      </c>
      <c r="F315" s="401"/>
    </row>
    <row r="316" spans="1:6" ht="15">
      <c r="A316" s="401">
        <v>42424</v>
      </c>
      <c r="B316" s="401" t="s">
        <v>8837</v>
      </c>
      <c r="C316" s="401" t="s">
        <v>3161</v>
      </c>
      <c r="D316" s="414" t="s">
        <v>15971</v>
      </c>
      <c r="E316" s="401" t="s">
        <v>123</v>
      </c>
      <c r="F316" s="401"/>
    </row>
    <row r="317" spans="1:6" ht="15">
      <c r="A317" s="401">
        <v>42421</v>
      </c>
      <c r="B317" s="401" t="s">
        <v>12445</v>
      </c>
      <c r="C317" s="401" t="s">
        <v>3161</v>
      </c>
      <c r="D317" s="414" t="s">
        <v>15972</v>
      </c>
      <c r="E317" s="401" t="s">
        <v>123</v>
      </c>
      <c r="F317" s="401"/>
    </row>
    <row r="318" spans="1:6" ht="15">
      <c r="A318" s="401">
        <v>42416</v>
      </c>
      <c r="B318" s="401" t="s">
        <v>8838</v>
      </c>
      <c r="C318" s="401" t="s">
        <v>3161</v>
      </c>
      <c r="D318" s="414" t="s">
        <v>15973</v>
      </c>
      <c r="E318" s="401" t="s">
        <v>123</v>
      </c>
      <c r="F318" s="401"/>
    </row>
    <row r="319" spans="1:6" ht="15">
      <c r="A319" s="401">
        <v>42417</v>
      </c>
      <c r="B319" s="401" t="s">
        <v>8839</v>
      </c>
      <c r="C319" s="401" t="s">
        <v>3161</v>
      </c>
      <c r="D319" s="414" t="s">
        <v>15974</v>
      </c>
      <c r="E319" s="401" t="s">
        <v>123</v>
      </c>
      <c r="F319" s="401"/>
    </row>
    <row r="320" spans="1:6" ht="15">
      <c r="A320" s="401">
        <v>42419</v>
      </c>
      <c r="B320" s="401" t="s">
        <v>8840</v>
      </c>
      <c r="C320" s="401" t="s">
        <v>3161</v>
      </c>
      <c r="D320" s="414" t="s">
        <v>15975</v>
      </c>
      <c r="E320" s="401" t="s">
        <v>123</v>
      </c>
      <c r="F320" s="401"/>
    </row>
    <row r="321" spans="1:6" ht="15">
      <c r="A321" s="401">
        <v>42420</v>
      </c>
      <c r="B321" s="401" t="s">
        <v>8841</v>
      </c>
      <c r="C321" s="401" t="s">
        <v>3161</v>
      </c>
      <c r="D321" s="414" t="s">
        <v>15976</v>
      </c>
      <c r="E321" s="401" t="s">
        <v>123</v>
      </c>
      <c r="F321" s="401"/>
    </row>
    <row r="322" spans="1:6" ht="15">
      <c r="A322" s="401">
        <v>43195</v>
      </c>
      <c r="B322" s="401" t="s">
        <v>12446</v>
      </c>
      <c r="C322" s="401" t="s">
        <v>3161</v>
      </c>
      <c r="D322" s="414" t="s">
        <v>15977</v>
      </c>
      <c r="E322" s="401" t="s">
        <v>123</v>
      </c>
      <c r="F322" s="401"/>
    </row>
    <row r="323" spans="1:6" ht="15">
      <c r="A323" s="401">
        <v>43196</v>
      </c>
      <c r="B323" s="401" t="s">
        <v>12447</v>
      </c>
      <c r="C323" s="401" t="s">
        <v>3161</v>
      </c>
      <c r="D323" s="414" t="s">
        <v>15978</v>
      </c>
      <c r="E323" s="401" t="s">
        <v>123</v>
      </c>
      <c r="F323" s="401"/>
    </row>
    <row r="324" spans="1:6" ht="15">
      <c r="A324" s="401">
        <v>43198</v>
      </c>
      <c r="B324" s="401" t="s">
        <v>12448</v>
      </c>
      <c r="C324" s="401" t="s">
        <v>3161</v>
      </c>
      <c r="D324" s="414" t="s">
        <v>15979</v>
      </c>
      <c r="E324" s="401" t="s">
        <v>123</v>
      </c>
      <c r="F324" s="401"/>
    </row>
    <row r="325" spans="1:6" ht="15">
      <c r="A325" s="401">
        <v>43199</v>
      </c>
      <c r="B325" s="401" t="s">
        <v>12449</v>
      </c>
      <c r="C325" s="401" t="s">
        <v>3161</v>
      </c>
      <c r="D325" s="414" t="s">
        <v>15980</v>
      </c>
      <c r="E325" s="401" t="s">
        <v>123</v>
      </c>
      <c r="F325" s="401"/>
    </row>
    <row r="326" spans="1:6" ht="15">
      <c r="A326" s="401">
        <v>43200</v>
      </c>
      <c r="B326" s="401" t="s">
        <v>12450</v>
      </c>
      <c r="C326" s="401" t="s">
        <v>3161</v>
      </c>
      <c r="D326" s="414" t="s">
        <v>15981</v>
      </c>
      <c r="E326" s="401" t="s">
        <v>123</v>
      </c>
      <c r="F326" s="401"/>
    </row>
    <row r="327" spans="1:6" ht="15">
      <c r="A327" s="401">
        <v>39556</v>
      </c>
      <c r="B327" s="401" t="s">
        <v>8842</v>
      </c>
      <c r="C327" s="401" t="s">
        <v>3161</v>
      </c>
      <c r="D327" s="414" t="s">
        <v>15982</v>
      </c>
      <c r="E327" s="401" t="s">
        <v>123</v>
      </c>
      <c r="F327" s="401"/>
    </row>
    <row r="328" spans="1:6" ht="15">
      <c r="A328" s="401">
        <v>39557</v>
      </c>
      <c r="B328" s="401" t="s">
        <v>8843</v>
      </c>
      <c r="C328" s="401" t="s">
        <v>3161</v>
      </c>
      <c r="D328" s="414" t="s">
        <v>15983</v>
      </c>
      <c r="E328" s="401" t="s">
        <v>123</v>
      </c>
      <c r="F328" s="401"/>
    </row>
    <row r="329" spans="1:6" ht="15">
      <c r="A329" s="401">
        <v>39559</v>
      </c>
      <c r="B329" s="401" t="s">
        <v>8844</v>
      </c>
      <c r="C329" s="401" t="s">
        <v>3161</v>
      </c>
      <c r="D329" s="414" t="s">
        <v>15984</v>
      </c>
      <c r="E329" s="401" t="s">
        <v>123</v>
      </c>
      <c r="F329" s="401"/>
    </row>
    <row r="330" spans="1:6" ht="15">
      <c r="A330" s="401">
        <v>39560</v>
      </c>
      <c r="B330" s="401" t="s">
        <v>8845</v>
      </c>
      <c r="C330" s="401" t="s">
        <v>3161</v>
      </c>
      <c r="D330" s="414" t="s">
        <v>15985</v>
      </c>
      <c r="E330" s="401" t="s">
        <v>123</v>
      </c>
      <c r="F330" s="401"/>
    </row>
    <row r="331" spans="1:6" ht="15">
      <c r="A331" s="401">
        <v>39561</v>
      </c>
      <c r="B331" s="401" t="s">
        <v>8846</v>
      </c>
      <c r="C331" s="401" t="s">
        <v>3161</v>
      </c>
      <c r="D331" s="414" t="s">
        <v>15986</v>
      </c>
      <c r="E331" s="401" t="s">
        <v>123</v>
      </c>
      <c r="F331" s="401"/>
    </row>
    <row r="332" spans="1:6" ht="15">
      <c r="A332" s="401">
        <v>43190</v>
      </c>
      <c r="B332" s="401" t="s">
        <v>12451</v>
      </c>
      <c r="C332" s="401" t="s">
        <v>3161</v>
      </c>
      <c r="D332" s="414" t="s">
        <v>15987</v>
      </c>
      <c r="E332" s="401" t="s">
        <v>123</v>
      </c>
      <c r="F332" s="401"/>
    </row>
    <row r="333" spans="1:6" ht="15">
      <c r="A333" s="401">
        <v>39555</v>
      </c>
      <c r="B333" s="401" t="s">
        <v>8847</v>
      </c>
      <c r="C333" s="401" t="s">
        <v>3161</v>
      </c>
      <c r="D333" s="414" t="s">
        <v>15988</v>
      </c>
      <c r="E333" s="401" t="s">
        <v>123</v>
      </c>
      <c r="F333" s="401"/>
    </row>
    <row r="334" spans="1:6" ht="15">
      <c r="A334" s="401">
        <v>43191</v>
      </c>
      <c r="B334" s="401" t="s">
        <v>12452</v>
      </c>
      <c r="C334" s="401" t="s">
        <v>3161</v>
      </c>
      <c r="D334" s="414" t="s">
        <v>15989</v>
      </c>
      <c r="E334" s="401" t="s">
        <v>123</v>
      </c>
      <c r="F334" s="401"/>
    </row>
    <row r="335" spans="1:6" ht="15">
      <c r="A335" s="401">
        <v>39548</v>
      </c>
      <c r="B335" s="401" t="s">
        <v>8848</v>
      </c>
      <c r="C335" s="401" t="s">
        <v>3161</v>
      </c>
      <c r="D335" s="414" t="s">
        <v>15990</v>
      </c>
      <c r="E335" s="401" t="s">
        <v>123</v>
      </c>
      <c r="F335" s="401"/>
    </row>
    <row r="336" spans="1:6" ht="15">
      <c r="A336" s="401">
        <v>43192</v>
      </c>
      <c r="B336" s="401" t="s">
        <v>12453</v>
      </c>
      <c r="C336" s="401" t="s">
        <v>3161</v>
      </c>
      <c r="D336" s="414" t="s">
        <v>15991</v>
      </c>
      <c r="E336" s="401" t="s">
        <v>123</v>
      </c>
      <c r="F336" s="401"/>
    </row>
    <row r="337" spans="1:6" ht="15">
      <c r="A337" s="401">
        <v>39554</v>
      </c>
      <c r="B337" s="401" t="s">
        <v>8849</v>
      </c>
      <c r="C337" s="401" t="s">
        <v>3161</v>
      </c>
      <c r="D337" s="414" t="s">
        <v>15992</v>
      </c>
      <c r="E337" s="401" t="s">
        <v>123</v>
      </c>
      <c r="F337" s="401"/>
    </row>
    <row r="338" spans="1:6" ht="15">
      <c r="A338" s="401">
        <v>43194</v>
      </c>
      <c r="B338" s="401" t="s">
        <v>12454</v>
      </c>
      <c r="C338" s="401" t="s">
        <v>3161</v>
      </c>
      <c r="D338" s="414" t="s">
        <v>15993</v>
      </c>
      <c r="E338" s="401" t="s">
        <v>123</v>
      </c>
      <c r="F338" s="401"/>
    </row>
    <row r="339" spans="1:6" ht="15">
      <c r="A339" s="401">
        <v>39551</v>
      </c>
      <c r="B339" s="401" t="s">
        <v>8850</v>
      </c>
      <c r="C339" s="401" t="s">
        <v>3161</v>
      </c>
      <c r="D339" s="414" t="s">
        <v>15994</v>
      </c>
      <c r="E339" s="401" t="s">
        <v>123</v>
      </c>
      <c r="F339" s="401"/>
    </row>
    <row r="340" spans="1:6" ht="15">
      <c r="A340" s="401">
        <v>43185</v>
      </c>
      <c r="B340" s="401" t="s">
        <v>12455</v>
      </c>
      <c r="C340" s="401" t="s">
        <v>3161</v>
      </c>
      <c r="D340" s="414" t="s">
        <v>15995</v>
      </c>
      <c r="E340" s="401" t="s">
        <v>123</v>
      </c>
      <c r="F340" s="401"/>
    </row>
    <row r="341" spans="1:6" ht="15">
      <c r="A341" s="401">
        <v>43186</v>
      </c>
      <c r="B341" s="401" t="s">
        <v>12456</v>
      </c>
      <c r="C341" s="401" t="s">
        <v>3161</v>
      </c>
      <c r="D341" s="414" t="s">
        <v>15996</v>
      </c>
      <c r="E341" s="401" t="s">
        <v>123</v>
      </c>
      <c r="F341" s="401"/>
    </row>
    <row r="342" spans="1:6" ht="15">
      <c r="A342" s="401">
        <v>43187</v>
      </c>
      <c r="B342" s="401" t="s">
        <v>12457</v>
      </c>
      <c r="C342" s="401" t="s">
        <v>3161</v>
      </c>
      <c r="D342" s="414" t="s">
        <v>15997</v>
      </c>
      <c r="E342" s="401" t="s">
        <v>123</v>
      </c>
      <c r="F342" s="401"/>
    </row>
    <row r="343" spans="1:6" ht="15">
      <c r="A343" s="401">
        <v>43188</v>
      </c>
      <c r="B343" s="401" t="s">
        <v>12458</v>
      </c>
      <c r="C343" s="401" t="s">
        <v>3161</v>
      </c>
      <c r="D343" s="414" t="s">
        <v>15998</v>
      </c>
      <c r="E343" s="401" t="s">
        <v>123</v>
      </c>
      <c r="F343" s="401"/>
    </row>
    <row r="344" spans="1:6" ht="15">
      <c r="A344" s="401">
        <v>43189</v>
      </c>
      <c r="B344" s="401" t="s">
        <v>12459</v>
      </c>
      <c r="C344" s="401" t="s">
        <v>3161</v>
      </c>
      <c r="D344" s="414" t="s">
        <v>15999</v>
      </c>
      <c r="E344" s="401" t="s">
        <v>123</v>
      </c>
      <c r="F344" s="401"/>
    </row>
    <row r="345" spans="1:6" ht="15">
      <c r="A345" s="401">
        <v>39580</v>
      </c>
      <c r="B345" s="401" t="s">
        <v>3974</v>
      </c>
      <c r="C345" s="401" t="s">
        <v>3161</v>
      </c>
      <c r="D345" s="414" t="s">
        <v>16000</v>
      </c>
      <c r="E345" s="401" t="s">
        <v>123</v>
      </c>
      <c r="F345" s="401"/>
    </row>
    <row r="346" spans="1:6" ht="15">
      <c r="A346" s="401">
        <v>39577</v>
      </c>
      <c r="B346" s="401" t="s">
        <v>3975</v>
      </c>
      <c r="C346" s="401" t="s">
        <v>3161</v>
      </c>
      <c r="D346" s="414" t="s">
        <v>16001</v>
      </c>
      <c r="E346" s="401" t="s">
        <v>123</v>
      </c>
      <c r="F346" s="401"/>
    </row>
    <row r="347" spans="1:6" ht="15">
      <c r="A347" s="401">
        <v>39578</v>
      </c>
      <c r="B347" s="401" t="s">
        <v>3976</v>
      </c>
      <c r="C347" s="401" t="s">
        <v>3161</v>
      </c>
      <c r="D347" s="414" t="s">
        <v>16002</v>
      </c>
      <c r="E347" s="401" t="s">
        <v>123</v>
      </c>
      <c r="F347" s="401"/>
    </row>
    <row r="348" spans="1:6" ht="15">
      <c r="A348" s="401">
        <v>39579</v>
      </c>
      <c r="B348" s="401" t="s">
        <v>3977</v>
      </c>
      <c r="C348" s="401" t="s">
        <v>3161</v>
      </c>
      <c r="D348" s="414" t="s">
        <v>16003</v>
      </c>
      <c r="E348" s="401" t="s">
        <v>123</v>
      </c>
      <c r="F348" s="401"/>
    </row>
    <row r="349" spans="1:6" ht="15">
      <c r="A349" s="401">
        <v>39826</v>
      </c>
      <c r="B349" s="401" t="s">
        <v>8851</v>
      </c>
      <c r="C349" s="401" t="s">
        <v>3161</v>
      </c>
      <c r="D349" s="414" t="s">
        <v>16004</v>
      </c>
      <c r="E349" s="401" t="s">
        <v>123</v>
      </c>
      <c r="F349" s="401"/>
    </row>
    <row r="350" spans="1:6" ht="15">
      <c r="A350" s="401">
        <v>10700</v>
      </c>
      <c r="B350" s="401" t="s">
        <v>3978</v>
      </c>
      <c r="C350" s="401" t="s">
        <v>3161</v>
      </c>
      <c r="D350" s="414" t="s">
        <v>16005</v>
      </c>
      <c r="E350" s="401" t="s">
        <v>123</v>
      </c>
      <c r="F350" s="401"/>
    </row>
    <row r="351" spans="1:6" ht="15">
      <c r="A351" s="401">
        <v>346</v>
      </c>
      <c r="B351" s="401" t="s">
        <v>3979</v>
      </c>
      <c r="C351" s="401" t="s">
        <v>3165</v>
      </c>
      <c r="D351" s="414" t="s">
        <v>16006</v>
      </c>
      <c r="E351" s="401" t="s">
        <v>123</v>
      </c>
      <c r="F351" s="401"/>
    </row>
    <row r="352" spans="1:6" ht="15">
      <c r="A352" s="401">
        <v>3312</v>
      </c>
      <c r="B352" s="401" t="s">
        <v>3981</v>
      </c>
      <c r="C352" s="401" t="s">
        <v>3165</v>
      </c>
      <c r="D352" s="414" t="s">
        <v>8852</v>
      </c>
      <c r="E352" s="401" t="s">
        <v>123</v>
      </c>
      <c r="F352" s="401"/>
    </row>
    <row r="353" spans="1:6" ht="15">
      <c r="A353" s="401">
        <v>339</v>
      </c>
      <c r="B353" s="401" t="s">
        <v>12460</v>
      </c>
      <c r="C353" s="401" t="s">
        <v>3164</v>
      </c>
      <c r="D353" s="414" t="s">
        <v>4364</v>
      </c>
      <c r="E353" s="401" t="s">
        <v>123</v>
      </c>
      <c r="F353" s="401"/>
    </row>
    <row r="354" spans="1:6" ht="15">
      <c r="A354" s="401">
        <v>340</v>
      </c>
      <c r="B354" s="401" t="s">
        <v>3984</v>
      </c>
      <c r="C354" s="401" t="s">
        <v>3164</v>
      </c>
      <c r="D354" s="414" t="s">
        <v>3904</v>
      </c>
      <c r="E354" s="401" t="s">
        <v>123</v>
      </c>
      <c r="F354" s="401"/>
    </row>
    <row r="355" spans="1:6" ht="15">
      <c r="A355" s="401">
        <v>43130</v>
      </c>
      <c r="B355" s="401" t="s">
        <v>12462</v>
      </c>
      <c r="C355" s="401" t="s">
        <v>3165</v>
      </c>
      <c r="D355" s="414" t="s">
        <v>16007</v>
      </c>
      <c r="E355" s="401" t="s">
        <v>123</v>
      </c>
      <c r="F355" s="401"/>
    </row>
    <row r="356" spans="1:6" ht="15">
      <c r="A356" s="401">
        <v>344</v>
      </c>
      <c r="B356" s="401" t="s">
        <v>12464</v>
      </c>
      <c r="C356" s="401" t="s">
        <v>3165</v>
      </c>
      <c r="D356" s="414" t="s">
        <v>14905</v>
      </c>
      <c r="E356" s="401" t="s">
        <v>123</v>
      </c>
      <c r="F356" s="401"/>
    </row>
    <row r="357" spans="1:6" ht="15">
      <c r="A357" s="401">
        <v>345</v>
      </c>
      <c r="B357" s="401" t="s">
        <v>12465</v>
      </c>
      <c r="C357" s="401" t="s">
        <v>3165</v>
      </c>
      <c r="D357" s="414" t="s">
        <v>12751</v>
      </c>
      <c r="E357" s="401" t="s">
        <v>123</v>
      </c>
      <c r="F357" s="401"/>
    </row>
    <row r="358" spans="1:6" ht="15">
      <c r="A358" s="401">
        <v>43131</v>
      </c>
      <c r="B358" s="401" t="s">
        <v>12466</v>
      </c>
      <c r="C358" s="401" t="s">
        <v>3165</v>
      </c>
      <c r="D358" s="414" t="s">
        <v>12387</v>
      </c>
      <c r="E358" s="401" t="s">
        <v>123</v>
      </c>
      <c r="F358" s="401"/>
    </row>
    <row r="359" spans="1:6" ht="15">
      <c r="A359" s="401">
        <v>3313</v>
      </c>
      <c r="B359" s="401" t="s">
        <v>8854</v>
      </c>
      <c r="C359" s="401" t="s">
        <v>3165</v>
      </c>
      <c r="D359" s="414" t="s">
        <v>8855</v>
      </c>
      <c r="E359" s="401" t="s">
        <v>123</v>
      </c>
      <c r="F359" s="401"/>
    </row>
    <row r="360" spans="1:6" ht="15">
      <c r="A360" s="401">
        <v>43132</v>
      </c>
      <c r="B360" s="401" t="s">
        <v>12468</v>
      </c>
      <c r="C360" s="401" t="s">
        <v>3165</v>
      </c>
      <c r="D360" s="414" t="s">
        <v>16007</v>
      </c>
      <c r="E360" s="401" t="s">
        <v>123</v>
      </c>
      <c r="F360" s="401"/>
    </row>
    <row r="361" spans="1:6" ht="15">
      <c r="A361" s="401">
        <v>366</v>
      </c>
      <c r="B361" s="401" t="s">
        <v>3989</v>
      </c>
      <c r="C361" s="401" t="s">
        <v>3162</v>
      </c>
      <c r="D361" s="414" t="s">
        <v>15480</v>
      </c>
      <c r="E361" s="401" t="s">
        <v>123</v>
      </c>
      <c r="F361" s="401"/>
    </row>
    <row r="362" spans="1:6" ht="15">
      <c r="A362" s="401">
        <v>367</v>
      </c>
      <c r="B362" s="401" t="s">
        <v>3990</v>
      </c>
      <c r="C362" s="401" t="s">
        <v>3162</v>
      </c>
      <c r="D362" s="414" t="s">
        <v>15821</v>
      </c>
      <c r="E362" s="401" t="s">
        <v>123</v>
      </c>
      <c r="F362" s="401"/>
    </row>
    <row r="363" spans="1:6" ht="15">
      <c r="A363" s="401">
        <v>370</v>
      </c>
      <c r="B363" s="401" t="s">
        <v>3991</v>
      </c>
      <c r="C363" s="401" t="s">
        <v>3162</v>
      </c>
      <c r="D363" s="414" t="s">
        <v>16008</v>
      </c>
      <c r="E363" s="401" t="s">
        <v>123</v>
      </c>
      <c r="F363" s="401"/>
    </row>
    <row r="364" spans="1:6" ht="15">
      <c r="A364" s="401">
        <v>368</v>
      </c>
      <c r="B364" s="401" t="s">
        <v>3992</v>
      </c>
      <c r="C364" s="401" t="s">
        <v>3162</v>
      </c>
      <c r="D364" s="414" t="s">
        <v>16009</v>
      </c>
      <c r="E364" s="401" t="s">
        <v>123</v>
      </c>
      <c r="F364" s="401"/>
    </row>
    <row r="365" spans="1:6" ht="15">
      <c r="A365" s="401">
        <v>11075</v>
      </c>
      <c r="B365" s="401" t="s">
        <v>3993</v>
      </c>
      <c r="C365" s="401" t="s">
        <v>3162</v>
      </c>
      <c r="D365" s="414" t="s">
        <v>16010</v>
      </c>
      <c r="E365" s="401" t="s">
        <v>123</v>
      </c>
      <c r="F365" s="401"/>
    </row>
    <row r="366" spans="1:6" ht="15">
      <c r="A366" s="401">
        <v>1381</v>
      </c>
      <c r="B366" s="401" t="s">
        <v>3994</v>
      </c>
      <c r="C366" s="401" t="s">
        <v>3165</v>
      </c>
      <c r="D366" s="414" t="s">
        <v>8808</v>
      </c>
      <c r="E366" s="401" t="s">
        <v>123</v>
      </c>
      <c r="F366" s="401"/>
    </row>
    <row r="367" spans="1:6" ht="15">
      <c r="A367" s="401">
        <v>34353</v>
      </c>
      <c r="B367" s="401" t="s">
        <v>12469</v>
      </c>
      <c r="C367" s="401" t="s">
        <v>3165</v>
      </c>
      <c r="D367" s="414" t="s">
        <v>6723</v>
      </c>
      <c r="E367" s="401" t="s">
        <v>123</v>
      </c>
      <c r="F367" s="401"/>
    </row>
    <row r="368" spans="1:6" ht="15">
      <c r="A368" s="401">
        <v>37595</v>
      </c>
      <c r="B368" s="401" t="s">
        <v>12470</v>
      </c>
      <c r="C368" s="401" t="s">
        <v>3165</v>
      </c>
      <c r="D368" s="414" t="s">
        <v>3674</v>
      </c>
      <c r="E368" s="401" t="s">
        <v>123</v>
      </c>
      <c r="F368" s="401"/>
    </row>
    <row r="369" spans="1:6" ht="15">
      <c r="A369" s="401">
        <v>37596</v>
      </c>
      <c r="B369" s="401" t="s">
        <v>12471</v>
      </c>
      <c r="C369" s="401" t="s">
        <v>3165</v>
      </c>
      <c r="D369" s="414" t="s">
        <v>5018</v>
      </c>
      <c r="E369" s="401" t="s">
        <v>123</v>
      </c>
      <c r="F369" s="401"/>
    </row>
    <row r="370" spans="1:6" ht="15">
      <c r="A370" s="401">
        <v>371</v>
      </c>
      <c r="B370" s="401" t="s">
        <v>3997</v>
      </c>
      <c r="C370" s="401" t="s">
        <v>3165</v>
      </c>
      <c r="D370" s="414" t="s">
        <v>4138</v>
      </c>
      <c r="E370" s="401" t="s">
        <v>123</v>
      </c>
      <c r="F370" s="401"/>
    </row>
    <row r="371" spans="1:6" ht="15">
      <c r="A371" s="401">
        <v>37553</v>
      </c>
      <c r="B371" s="401" t="s">
        <v>3998</v>
      </c>
      <c r="C371" s="401" t="s">
        <v>3165</v>
      </c>
      <c r="D371" s="414" t="s">
        <v>6725</v>
      </c>
      <c r="E371" s="401" t="s">
        <v>123</v>
      </c>
      <c r="F371" s="401"/>
    </row>
    <row r="372" spans="1:6" ht="15">
      <c r="A372" s="401">
        <v>37552</v>
      </c>
      <c r="B372" s="401" t="s">
        <v>4000</v>
      </c>
      <c r="C372" s="401" t="s">
        <v>3165</v>
      </c>
      <c r="D372" s="414" t="s">
        <v>5310</v>
      </c>
      <c r="E372" s="401" t="s">
        <v>123</v>
      </c>
      <c r="F372" s="401"/>
    </row>
    <row r="373" spans="1:6" ht="15">
      <c r="A373" s="401">
        <v>36880</v>
      </c>
      <c r="B373" s="401" t="s">
        <v>12472</v>
      </c>
      <c r="C373" s="401" t="s">
        <v>3165</v>
      </c>
      <c r="D373" s="414" t="s">
        <v>12473</v>
      </c>
      <c r="E373" s="401" t="s">
        <v>123</v>
      </c>
      <c r="F373" s="401"/>
    </row>
    <row r="374" spans="1:6" ht="15">
      <c r="A374" s="401">
        <v>34355</v>
      </c>
      <c r="B374" s="401" t="s">
        <v>4002</v>
      </c>
      <c r="C374" s="401" t="s">
        <v>3165</v>
      </c>
      <c r="D374" s="414" t="s">
        <v>3999</v>
      </c>
      <c r="E374" s="401" t="s">
        <v>123</v>
      </c>
      <c r="F374" s="401"/>
    </row>
    <row r="375" spans="1:6" ht="15">
      <c r="A375" s="401">
        <v>130</v>
      </c>
      <c r="B375" s="401" t="s">
        <v>4004</v>
      </c>
      <c r="C375" s="401" t="s">
        <v>3165</v>
      </c>
      <c r="D375" s="414" t="s">
        <v>16011</v>
      </c>
      <c r="E375" s="401" t="s">
        <v>123</v>
      </c>
      <c r="F375" s="401"/>
    </row>
    <row r="376" spans="1:6" ht="15">
      <c r="A376" s="401">
        <v>135</v>
      </c>
      <c r="B376" s="401" t="s">
        <v>4006</v>
      </c>
      <c r="C376" s="401" t="s">
        <v>3165</v>
      </c>
      <c r="D376" s="414" t="s">
        <v>3736</v>
      </c>
      <c r="E376" s="401" t="s">
        <v>123</v>
      </c>
      <c r="F376" s="401"/>
    </row>
    <row r="377" spans="1:6" ht="15">
      <c r="A377" s="401">
        <v>36886</v>
      </c>
      <c r="B377" s="401" t="s">
        <v>4007</v>
      </c>
      <c r="C377" s="401" t="s">
        <v>3165</v>
      </c>
      <c r="D377" s="414" t="s">
        <v>4136</v>
      </c>
      <c r="E377" s="401" t="s">
        <v>123</v>
      </c>
      <c r="F377" s="401"/>
    </row>
    <row r="378" spans="1:6" ht="15">
      <c r="A378" s="401">
        <v>38546</v>
      </c>
      <c r="B378" s="401" t="s">
        <v>4009</v>
      </c>
      <c r="C378" s="401" t="s">
        <v>3162</v>
      </c>
      <c r="D378" s="414" t="s">
        <v>16012</v>
      </c>
      <c r="E378" s="401" t="s">
        <v>123</v>
      </c>
      <c r="F378" s="401"/>
    </row>
    <row r="379" spans="1:6" ht="15">
      <c r="A379" s="401">
        <v>34549</v>
      </c>
      <c r="B379" s="401" t="s">
        <v>4010</v>
      </c>
      <c r="C379" s="401" t="s">
        <v>3162</v>
      </c>
      <c r="D379" s="414" t="s">
        <v>16013</v>
      </c>
      <c r="E379" s="401" t="s">
        <v>123</v>
      </c>
      <c r="F379" s="401"/>
    </row>
    <row r="380" spans="1:6" ht="15">
      <c r="A380" s="401">
        <v>6081</v>
      </c>
      <c r="B380" s="401" t="s">
        <v>4011</v>
      </c>
      <c r="C380" s="401" t="s">
        <v>3162</v>
      </c>
      <c r="D380" s="414" t="s">
        <v>14052</v>
      </c>
      <c r="E380" s="401" t="s">
        <v>123</v>
      </c>
      <c r="F380" s="401"/>
    </row>
    <row r="381" spans="1:6" ht="15">
      <c r="A381" s="401">
        <v>6077</v>
      </c>
      <c r="B381" s="401" t="s">
        <v>4012</v>
      </c>
      <c r="C381" s="401" t="s">
        <v>3162</v>
      </c>
      <c r="D381" s="414" t="s">
        <v>15023</v>
      </c>
      <c r="E381" s="401" t="s">
        <v>123</v>
      </c>
      <c r="F381" s="401"/>
    </row>
    <row r="382" spans="1:6" ht="15">
      <c r="A382" s="401">
        <v>6079</v>
      </c>
      <c r="B382" s="401" t="s">
        <v>4013</v>
      </c>
      <c r="C382" s="401" t="s">
        <v>3162</v>
      </c>
      <c r="D382" s="414" t="s">
        <v>12841</v>
      </c>
      <c r="E382" s="401" t="s">
        <v>123</v>
      </c>
      <c r="F382" s="401"/>
    </row>
    <row r="383" spans="1:6" ht="15">
      <c r="A383" s="401">
        <v>1091</v>
      </c>
      <c r="B383" s="401" t="s">
        <v>4014</v>
      </c>
      <c r="C383" s="401" t="s">
        <v>3161</v>
      </c>
      <c r="D383" s="414" t="s">
        <v>16014</v>
      </c>
      <c r="E383" s="401" t="s">
        <v>123</v>
      </c>
      <c r="F383" s="401"/>
    </row>
    <row r="384" spans="1:6" ht="15">
      <c r="A384" s="401">
        <v>1094</v>
      </c>
      <c r="B384" s="401" t="s">
        <v>4015</v>
      </c>
      <c r="C384" s="401" t="s">
        <v>3161</v>
      </c>
      <c r="D384" s="414" t="s">
        <v>14791</v>
      </c>
      <c r="E384" s="401" t="s">
        <v>123</v>
      </c>
      <c r="F384" s="401"/>
    </row>
    <row r="385" spans="1:6" ht="15">
      <c r="A385" s="401">
        <v>1095</v>
      </c>
      <c r="B385" s="401" t="s">
        <v>4016</v>
      </c>
      <c r="C385" s="401" t="s">
        <v>3161</v>
      </c>
      <c r="D385" s="414" t="s">
        <v>16015</v>
      </c>
      <c r="E385" s="401" t="s">
        <v>123</v>
      </c>
      <c r="F385" s="401"/>
    </row>
    <row r="386" spans="1:6" ht="15">
      <c r="A386" s="401">
        <v>1092</v>
      </c>
      <c r="B386" s="401" t="s">
        <v>4017</v>
      </c>
      <c r="C386" s="401" t="s">
        <v>3161</v>
      </c>
      <c r="D386" s="414" t="s">
        <v>16016</v>
      </c>
      <c r="E386" s="401" t="s">
        <v>123</v>
      </c>
      <c r="F386" s="401"/>
    </row>
    <row r="387" spans="1:6" ht="15">
      <c r="A387" s="401">
        <v>1093</v>
      </c>
      <c r="B387" s="401" t="s">
        <v>4018</v>
      </c>
      <c r="C387" s="401" t="s">
        <v>3161</v>
      </c>
      <c r="D387" s="414" t="s">
        <v>16017</v>
      </c>
      <c r="E387" s="401" t="s">
        <v>123</v>
      </c>
      <c r="F387" s="401"/>
    </row>
    <row r="388" spans="1:6" ht="15">
      <c r="A388" s="401">
        <v>1090</v>
      </c>
      <c r="B388" s="401" t="s">
        <v>4019</v>
      </c>
      <c r="C388" s="401" t="s">
        <v>3161</v>
      </c>
      <c r="D388" s="414" t="s">
        <v>16018</v>
      </c>
      <c r="E388" s="401" t="s">
        <v>123</v>
      </c>
      <c r="F388" s="401"/>
    </row>
    <row r="389" spans="1:6" ht="15">
      <c r="A389" s="401">
        <v>1096</v>
      </c>
      <c r="B389" s="401" t="s">
        <v>4020</v>
      </c>
      <c r="C389" s="401" t="s">
        <v>3161</v>
      </c>
      <c r="D389" s="414" t="s">
        <v>16019</v>
      </c>
      <c r="E389" s="401" t="s">
        <v>123</v>
      </c>
      <c r="F389" s="401"/>
    </row>
    <row r="390" spans="1:6" ht="15">
      <c r="A390" s="401">
        <v>1097</v>
      </c>
      <c r="B390" s="401" t="s">
        <v>4021</v>
      </c>
      <c r="C390" s="401" t="s">
        <v>3161</v>
      </c>
      <c r="D390" s="414" t="s">
        <v>16020</v>
      </c>
      <c r="E390" s="401" t="s">
        <v>123</v>
      </c>
      <c r="F390" s="401"/>
    </row>
    <row r="391" spans="1:6" ht="15">
      <c r="A391" s="401">
        <v>378</v>
      </c>
      <c r="B391" s="401" t="s">
        <v>4022</v>
      </c>
      <c r="C391" s="401" t="s">
        <v>3160</v>
      </c>
      <c r="D391" s="414" t="s">
        <v>7962</v>
      </c>
      <c r="E391" s="401" t="s">
        <v>12034</v>
      </c>
      <c r="F391" s="401"/>
    </row>
    <row r="392" spans="1:6" ht="15">
      <c r="A392" s="401">
        <v>40911</v>
      </c>
      <c r="B392" s="401" t="s">
        <v>4023</v>
      </c>
      <c r="C392" s="401" t="s">
        <v>3167</v>
      </c>
      <c r="D392" s="414" t="s">
        <v>18555</v>
      </c>
      <c r="E392" s="401" t="s">
        <v>12034</v>
      </c>
      <c r="F392" s="401"/>
    </row>
    <row r="393" spans="1:6" ht="15">
      <c r="A393" s="401">
        <v>33939</v>
      </c>
      <c r="B393" s="401" t="s">
        <v>4024</v>
      </c>
      <c r="C393" s="401" t="s">
        <v>3160</v>
      </c>
      <c r="D393" s="414" t="s">
        <v>17727</v>
      </c>
      <c r="E393" s="401" t="s">
        <v>12034</v>
      </c>
      <c r="F393" s="401"/>
    </row>
    <row r="394" spans="1:6" ht="15">
      <c r="A394" s="401">
        <v>40815</v>
      </c>
      <c r="B394" s="401" t="s">
        <v>4025</v>
      </c>
      <c r="C394" s="401" t="s">
        <v>3167</v>
      </c>
      <c r="D394" s="414" t="s">
        <v>18556</v>
      </c>
      <c r="E394" s="401" t="s">
        <v>12034</v>
      </c>
      <c r="F394" s="401"/>
    </row>
    <row r="395" spans="1:6" ht="15">
      <c r="A395" s="401">
        <v>34760</v>
      </c>
      <c r="B395" s="401" t="s">
        <v>4026</v>
      </c>
      <c r="C395" s="401" t="s">
        <v>3160</v>
      </c>
      <c r="D395" s="414" t="s">
        <v>15483</v>
      </c>
      <c r="E395" s="401" t="s">
        <v>12034</v>
      </c>
      <c r="F395" s="401"/>
    </row>
    <row r="396" spans="1:6" ht="15">
      <c r="A396" s="401">
        <v>40935</v>
      </c>
      <c r="B396" s="401" t="s">
        <v>4027</v>
      </c>
      <c r="C396" s="401" t="s">
        <v>3167</v>
      </c>
      <c r="D396" s="414" t="s">
        <v>18557</v>
      </c>
      <c r="E396" s="401" t="s">
        <v>12034</v>
      </c>
      <c r="F396" s="401"/>
    </row>
    <row r="397" spans="1:6" ht="15">
      <c r="A397" s="401">
        <v>33952</v>
      </c>
      <c r="B397" s="401" t="s">
        <v>4028</v>
      </c>
      <c r="C397" s="401" t="s">
        <v>3160</v>
      </c>
      <c r="D397" s="414" t="s">
        <v>18558</v>
      </c>
      <c r="E397" s="401" t="s">
        <v>12034</v>
      </c>
      <c r="F397" s="401"/>
    </row>
    <row r="398" spans="1:6" ht="15">
      <c r="A398" s="401">
        <v>40816</v>
      </c>
      <c r="B398" s="401" t="s">
        <v>4029</v>
      </c>
      <c r="C398" s="401" t="s">
        <v>3167</v>
      </c>
      <c r="D398" s="414" t="s">
        <v>18559</v>
      </c>
      <c r="E398" s="401" t="s">
        <v>12034</v>
      </c>
      <c r="F398" s="401"/>
    </row>
    <row r="399" spans="1:6" ht="15">
      <c r="A399" s="401">
        <v>33953</v>
      </c>
      <c r="B399" s="401" t="s">
        <v>4030</v>
      </c>
      <c r="C399" s="401" t="s">
        <v>3160</v>
      </c>
      <c r="D399" s="414" t="s">
        <v>18560</v>
      </c>
      <c r="E399" s="401" t="s">
        <v>12034</v>
      </c>
      <c r="F399" s="401"/>
    </row>
    <row r="400" spans="1:6" ht="15">
      <c r="A400" s="401">
        <v>40817</v>
      </c>
      <c r="B400" s="401" t="s">
        <v>4031</v>
      </c>
      <c r="C400" s="401" t="s">
        <v>3167</v>
      </c>
      <c r="D400" s="414" t="s">
        <v>18561</v>
      </c>
      <c r="E400" s="401" t="s">
        <v>12034</v>
      </c>
      <c r="F400" s="401"/>
    </row>
    <row r="401" spans="1:6" ht="15">
      <c r="A401" s="401">
        <v>13348</v>
      </c>
      <c r="B401" s="401" t="s">
        <v>4032</v>
      </c>
      <c r="C401" s="401" t="s">
        <v>3161</v>
      </c>
      <c r="D401" s="414" t="s">
        <v>4639</v>
      </c>
      <c r="E401" s="401" t="s">
        <v>123</v>
      </c>
      <c r="F401" s="401"/>
    </row>
    <row r="402" spans="1:6" ht="15">
      <c r="A402" s="401">
        <v>39211</v>
      </c>
      <c r="B402" s="401" t="s">
        <v>4033</v>
      </c>
      <c r="C402" s="401" t="s">
        <v>3161</v>
      </c>
      <c r="D402" s="414" t="s">
        <v>3694</v>
      </c>
      <c r="E402" s="401" t="s">
        <v>123</v>
      </c>
      <c r="F402" s="401"/>
    </row>
    <row r="403" spans="1:6" ht="15">
      <c r="A403" s="401">
        <v>39212</v>
      </c>
      <c r="B403" s="401" t="s">
        <v>4034</v>
      </c>
      <c r="C403" s="401" t="s">
        <v>3161</v>
      </c>
      <c r="D403" s="414" t="s">
        <v>45</v>
      </c>
      <c r="E403" s="401" t="s">
        <v>123</v>
      </c>
      <c r="F403" s="401"/>
    </row>
    <row r="404" spans="1:6" ht="15">
      <c r="A404" s="401">
        <v>39208</v>
      </c>
      <c r="B404" s="401" t="s">
        <v>4035</v>
      </c>
      <c r="C404" s="401" t="s">
        <v>3161</v>
      </c>
      <c r="D404" s="414" t="s">
        <v>13181</v>
      </c>
      <c r="E404" s="401" t="s">
        <v>123</v>
      </c>
      <c r="F404" s="401"/>
    </row>
    <row r="405" spans="1:6" ht="15">
      <c r="A405" s="401">
        <v>39210</v>
      </c>
      <c r="B405" s="401" t="s">
        <v>4036</v>
      </c>
      <c r="C405" s="401" t="s">
        <v>3161</v>
      </c>
      <c r="D405" s="414" t="s">
        <v>7897</v>
      </c>
      <c r="E405" s="401" t="s">
        <v>123</v>
      </c>
      <c r="F405" s="401"/>
    </row>
    <row r="406" spans="1:6" ht="15">
      <c r="A406" s="401">
        <v>39214</v>
      </c>
      <c r="B406" s="401" t="s">
        <v>4038</v>
      </c>
      <c r="C406" s="401" t="s">
        <v>3161</v>
      </c>
      <c r="D406" s="414" t="s">
        <v>4147</v>
      </c>
      <c r="E406" s="401" t="s">
        <v>123</v>
      </c>
      <c r="F406" s="401"/>
    </row>
    <row r="407" spans="1:6" ht="15">
      <c r="A407" s="401">
        <v>39213</v>
      </c>
      <c r="B407" s="401" t="s">
        <v>4040</v>
      </c>
      <c r="C407" s="401" t="s">
        <v>3161</v>
      </c>
      <c r="D407" s="414" t="s">
        <v>12597</v>
      </c>
      <c r="E407" s="401" t="s">
        <v>123</v>
      </c>
      <c r="F407" s="401"/>
    </row>
    <row r="408" spans="1:6" ht="15">
      <c r="A408" s="401">
        <v>39209</v>
      </c>
      <c r="B408" s="401" t="s">
        <v>4042</v>
      </c>
      <c r="C408" s="401" t="s">
        <v>3161</v>
      </c>
      <c r="D408" s="414" t="s">
        <v>3986</v>
      </c>
      <c r="E408" s="401" t="s">
        <v>123</v>
      </c>
      <c r="F408" s="401"/>
    </row>
    <row r="409" spans="1:6" ht="15">
      <c r="A409" s="401">
        <v>39207</v>
      </c>
      <c r="B409" s="401" t="s">
        <v>4043</v>
      </c>
      <c r="C409" s="401" t="s">
        <v>3161</v>
      </c>
      <c r="D409" s="414" t="s">
        <v>7897</v>
      </c>
      <c r="E409" s="401" t="s">
        <v>123</v>
      </c>
      <c r="F409" s="401"/>
    </row>
    <row r="410" spans="1:6" ht="15">
      <c r="A410" s="401">
        <v>39215</v>
      </c>
      <c r="B410" s="401" t="s">
        <v>4044</v>
      </c>
      <c r="C410" s="401" t="s">
        <v>3161</v>
      </c>
      <c r="D410" s="414" t="s">
        <v>4153</v>
      </c>
      <c r="E410" s="401" t="s">
        <v>123</v>
      </c>
      <c r="F410" s="401"/>
    </row>
    <row r="411" spans="1:6" ht="15">
      <c r="A411" s="401">
        <v>39216</v>
      </c>
      <c r="B411" s="401" t="s">
        <v>4045</v>
      </c>
      <c r="C411" s="401" t="s">
        <v>3161</v>
      </c>
      <c r="D411" s="414" t="s">
        <v>14130</v>
      </c>
      <c r="E411" s="401" t="s">
        <v>123</v>
      </c>
      <c r="F411" s="401"/>
    </row>
    <row r="412" spans="1:6" ht="15">
      <c r="A412" s="401">
        <v>11267</v>
      </c>
      <c r="B412" s="401" t="s">
        <v>12479</v>
      </c>
      <c r="C412" s="401" t="s">
        <v>3161</v>
      </c>
      <c r="D412" s="414" t="s">
        <v>6354</v>
      </c>
      <c r="E412" s="401" t="s">
        <v>123</v>
      </c>
      <c r="F412" s="401"/>
    </row>
    <row r="413" spans="1:6" ht="15">
      <c r="A413" s="401">
        <v>379</v>
      </c>
      <c r="B413" s="401" t="s">
        <v>4046</v>
      </c>
      <c r="C413" s="401" t="s">
        <v>3161</v>
      </c>
      <c r="D413" s="414" t="s">
        <v>6354</v>
      </c>
      <c r="E413" s="401" t="s">
        <v>123</v>
      </c>
      <c r="F413" s="401"/>
    </row>
    <row r="414" spans="1:6" ht="15">
      <c r="A414" s="401">
        <v>510</v>
      </c>
      <c r="B414" s="401" t="s">
        <v>4047</v>
      </c>
      <c r="C414" s="401" t="s">
        <v>3165</v>
      </c>
      <c r="D414" s="414" t="s">
        <v>7266</v>
      </c>
      <c r="E414" s="401" t="s">
        <v>123</v>
      </c>
      <c r="F414" s="401"/>
    </row>
    <row r="415" spans="1:6" ht="15">
      <c r="A415" s="401">
        <v>516</v>
      </c>
      <c r="B415" s="401" t="s">
        <v>4049</v>
      </c>
      <c r="C415" s="401" t="s">
        <v>3165</v>
      </c>
      <c r="D415" s="414" t="s">
        <v>5057</v>
      </c>
      <c r="E415" s="401" t="s">
        <v>123</v>
      </c>
      <c r="F415" s="401"/>
    </row>
    <row r="416" spans="1:6" ht="15">
      <c r="A416" s="401">
        <v>509</v>
      </c>
      <c r="B416" s="401" t="s">
        <v>4051</v>
      </c>
      <c r="C416" s="401" t="s">
        <v>3165</v>
      </c>
      <c r="D416" s="414" t="s">
        <v>13308</v>
      </c>
      <c r="E416" s="401" t="s">
        <v>123</v>
      </c>
      <c r="F416" s="401"/>
    </row>
    <row r="417" spans="1:6" ht="15">
      <c r="A417" s="401">
        <v>40331</v>
      </c>
      <c r="B417" s="401" t="s">
        <v>4052</v>
      </c>
      <c r="C417" s="401" t="s">
        <v>3160</v>
      </c>
      <c r="D417" s="414" t="s">
        <v>7908</v>
      </c>
      <c r="E417" s="401" t="s">
        <v>12034</v>
      </c>
      <c r="F417" s="401"/>
    </row>
    <row r="418" spans="1:6" ht="15">
      <c r="A418" s="401">
        <v>40930</v>
      </c>
      <c r="B418" s="401" t="s">
        <v>4053</v>
      </c>
      <c r="C418" s="401" t="s">
        <v>3167</v>
      </c>
      <c r="D418" s="414" t="s">
        <v>18562</v>
      </c>
      <c r="E418" s="401" t="s">
        <v>12034</v>
      </c>
      <c r="F418" s="401"/>
    </row>
    <row r="419" spans="1:6" ht="15">
      <c r="A419" s="401">
        <v>11761</v>
      </c>
      <c r="B419" s="401" t="s">
        <v>4054</v>
      </c>
      <c r="C419" s="401" t="s">
        <v>3161</v>
      </c>
      <c r="D419" s="414" t="s">
        <v>16023</v>
      </c>
      <c r="E419" s="401" t="s">
        <v>123</v>
      </c>
      <c r="F419" s="401"/>
    </row>
    <row r="420" spans="1:6" ht="15">
      <c r="A420" s="401">
        <v>377</v>
      </c>
      <c r="B420" s="401" t="s">
        <v>4055</v>
      </c>
      <c r="C420" s="401" t="s">
        <v>3161</v>
      </c>
      <c r="D420" s="414" t="s">
        <v>12409</v>
      </c>
      <c r="E420" s="401" t="s">
        <v>123</v>
      </c>
      <c r="F420" s="401"/>
    </row>
    <row r="421" spans="1:6" ht="15">
      <c r="A421" s="401">
        <v>7588</v>
      </c>
      <c r="B421" s="401" t="s">
        <v>4056</v>
      </c>
      <c r="C421" s="401" t="s">
        <v>3161</v>
      </c>
      <c r="D421" s="414" t="s">
        <v>12576</v>
      </c>
      <c r="E421" s="401" t="s">
        <v>123</v>
      </c>
      <c r="F421" s="401"/>
    </row>
    <row r="422" spans="1:6" ht="15">
      <c r="A422" s="401">
        <v>34392</v>
      </c>
      <c r="B422" s="401" t="s">
        <v>4057</v>
      </c>
      <c r="C422" s="401" t="s">
        <v>3160</v>
      </c>
      <c r="D422" s="414" t="s">
        <v>18563</v>
      </c>
      <c r="E422" s="401" t="s">
        <v>12034</v>
      </c>
      <c r="F422" s="401"/>
    </row>
    <row r="423" spans="1:6" ht="15">
      <c r="A423" s="401">
        <v>40908</v>
      </c>
      <c r="B423" s="401" t="s">
        <v>4058</v>
      </c>
      <c r="C423" s="401" t="s">
        <v>3167</v>
      </c>
      <c r="D423" s="414" t="s">
        <v>18564</v>
      </c>
      <c r="E423" s="401" t="s">
        <v>12034</v>
      </c>
      <c r="F423" s="401"/>
    </row>
    <row r="424" spans="1:6" ht="15">
      <c r="A424" s="401">
        <v>34551</v>
      </c>
      <c r="B424" s="401" t="s">
        <v>4059</v>
      </c>
      <c r="C424" s="401" t="s">
        <v>3160</v>
      </c>
      <c r="D424" s="414" t="s">
        <v>16370</v>
      </c>
      <c r="E424" s="401" t="s">
        <v>12034</v>
      </c>
      <c r="F424" s="401"/>
    </row>
    <row r="425" spans="1:6" ht="15">
      <c r="A425" s="401">
        <v>41078</v>
      </c>
      <c r="B425" s="401" t="s">
        <v>4060</v>
      </c>
      <c r="C425" s="401" t="s">
        <v>3167</v>
      </c>
      <c r="D425" s="414" t="s">
        <v>18565</v>
      </c>
      <c r="E425" s="401" t="s">
        <v>12034</v>
      </c>
      <c r="F425" s="401"/>
    </row>
    <row r="426" spans="1:6" ht="15">
      <c r="A426" s="401">
        <v>246</v>
      </c>
      <c r="B426" s="401" t="s">
        <v>4061</v>
      </c>
      <c r="C426" s="401" t="s">
        <v>3160</v>
      </c>
      <c r="D426" s="414" t="s">
        <v>13059</v>
      </c>
      <c r="E426" s="401" t="s">
        <v>12034</v>
      </c>
      <c r="F426" s="401"/>
    </row>
    <row r="427" spans="1:6" ht="15">
      <c r="A427" s="401">
        <v>40927</v>
      </c>
      <c r="B427" s="401" t="s">
        <v>4062</v>
      </c>
      <c r="C427" s="401" t="s">
        <v>3167</v>
      </c>
      <c r="D427" s="414" t="s">
        <v>18566</v>
      </c>
      <c r="E427" s="401" t="s">
        <v>12034</v>
      </c>
      <c r="F427" s="401"/>
    </row>
    <row r="428" spans="1:6" ht="15">
      <c r="A428" s="401">
        <v>2350</v>
      </c>
      <c r="B428" s="401" t="s">
        <v>4063</v>
      </c>
      <c r="C428" s="401" t="s">
        <v>3160</v>
      </c>
      <c r="D428" s="414" t="s">
        <v>15205</v>
      </c>
      <c r="E428" s="401" t="s">
        <v>12034</v>
      </c>
      <c r="F428" s="401"/>
    </row>
    <row r="429" spans="1:6" ht="15">
      <c r="A429" s="401">
        <v>40812</v>
      </c>
      <c r="B429" s="401" t="s">
        <v>4064</v>
      </c>
      <c r="C429" s="401" t="s">
        <v>3167</v>
      </c>
      <c r="D429" s="414" t="s">
        <v>18567</v>
      </c>
      <c r="E429" s="401" t="s">
        <v>12034</v>
      </c>
      <c r="F429" s="401"/>
    </row>
    <row r="430" spans="1:6" ht="15">
      <c r="A430" s="401">
        <v>245</v>
      </c>
      <c r="B430" s="401" t="s">
        <v>12483</v>
      </c>
      <c r="C430" s="401" t="s">
        <v>3160</v>
      </c>
      <c r="D430" s="414" t="s">
        <v>18568</v>
      </c>
      <c r="E430" s="401" t="s">
        <v>12034</v>
      </c>
      <c r="F430" s="401"/>
    </row>
    <row r="431" spans="1:6" ht="15">
      <c r="A431" s="401">
        <v>41090</v>
      </c>
      <c r="B431" s="401" t="s">
        <v>4065</v>
      </c>
      <c r="C431" s="401" t="s">
        <v>3167</v>
      </c>
      <c r="D431" s="414" t="s">
        <v>18569</v>
      </c>
      <c r="E431" s="401" t="s">
        <v>12034</v>
      </c>
      <c r="F431" s="401"/>
    </row>
    <row r="432" spans="1:6" ht="15">
      <c r="A432" s="401">
        <v>251</v>
      </c>
      <c r="B432" s="401" t="s">
        <v>4066</v>
      </c>
      <c r="C432" s="401" t="s">
        <v>3160</v>
      </c>
      <c r="D432" s="414" t="s">
        <v>5067</v>
      </c>
      <c r="E432" s="401" t="s">
        <v>12034</v>
      </c>
      <c r="F432" s="401"/>
    </row>
    <row r="433" spans="1:6" ht="15">
      <c r="A433" s="401">
        <v>40975</v>
      </c>
      <c r="B433" s="401" t="s">
        <v>4067</v>
      </c>
      <c r="C433" s="401" t="s">
        <v>3167</v>
      </c>
      <c r="D433" s="414" t="s">
        <v>18570</v>
      </c>
      <c r="E433" s="401" t="s">
        <v>12034</v>
      </c>
      <c r="F433" s="401"/>
    </row>
    <row r="434" spans="1:6" ht="15">
      <c r="A434" s="401">
        <v>6127</v>
      </c>
      <c r="B434" s="401" t="s">
        <v>4068</v>
      </c>
      <c r="C434" s="401" t="s">
        <v>3160</v>
      </c>
      <c r="D434" s="414" t="s">
        <v>14126</v>
      </c>
      <c r="E434" s="401" t="s">
        <v>12034</v>
      </c>
      <c r="F434" s="401"/>
    </row>
    <row r="435" spans="1:6" ht="15">
      <c r="A435" s="401">
        <v>41072</v>
      </c>
      <c r="B435" s="401" t="s">
        <v>4069</v>
      </c>
      <c r="C435" s="401" t="s">
        <v>3167</v>
      </c>
      <c r="D435" s="414" t="s">
        <v>18571</v>
      </c>
      <c r="E435" s="401" t="s">
        <v>12034</v>
      </c>
      <c r="F435" s="401"/>
    </row>
    <row r="436" spans="1:6" ht="15">
      <c r="A436" s="401">
        <v>6121</v>
      </c>
      <c r="B436" s="401" t="s">
        <v>4070</v>
      </c>
      <c r="C436" s="401" t="s">
        <v>3160</v>
      </c>
      <c r="D436" s="414" t="s">
        <v>8361</v>
      </c>
      <c r="E436" s="401" t="s">
        <v>12034</v>
      </c>
      <c r="F436" s="401"/>
    </row>
    <row r="437" spans="1:6" ht="15">
      <c r="A437" s="401">
        <v>41071</v>
      </c>
      <c r="B437" s="401" t="s">
        <v>4071</v>
      </c>
      <c r="C437" s="401" t="s">
        <v>3167</v>
      </c>
      <c r="D437" s="414" t="s">
        <v>18572</v>
      </c>
      <c r="E437" s="401" t="s">
        <v>12034</v>
      </c>
      <c r="F437" s="401"/>
    </row>
    <row r="438" spans="1:6" ht="15">
      <c r="A438" s="401">
        <v>244</v>
      </c>
      <c r="B438" s="401" t="s">
        <v>4072</v>
      </c>
      <c r="C438" s="401" t="s">
        <v>3160</v>
      </c>
      <c r="D438" s="414" t="s">
        <v>18573</v>
      </c>
      <c r="E438" s="401" t="s">
        <v>12034</v>
      </c>
      <c r="F438" s="401"/>
    </row>
    <row r="439" spans="1:6" ht="15">
      <c r="A439" s="401">
        <v>41093</v>
      </c>
      <c r="B439" s="401" t="s">
        <v>4074</v>
      </c>
      <c r="C439" s="401" t="s">
        <v>3167</v>
      </c>
      <c r="D439" s="414" t="s">
        <v>18574</v>
      </c>
      <c r="E439" s="401" t="s">
        <v>12034</v>
      </c>
      <c r="F439" s="401"/>
    </row>
    <row r="440" spans="1:6" ht="15">
      <c r="A440" s="401">
        <v>532</v>
      </c>
      <c r="B440" s="401" t="s">
        <v>4075</v>
      </c>
      <c r="C440" s="401" t="s">
        <v>3160</v>
      </c>
      <c r="D440" s="414" t="s">
        <v>18575</v>
      </c>
      <c r="E440" s="401" t="s">
        <v>12034</v>
      </c>
      <c r="F440" s="401"/>
    </row>
    <row r="441" spans="1:6" ht="15">
      <c r="A441" s="401">
        <v>40931</v>
      </c>
      <c r="B441" s="401" t="s">
        <v>4076</v>
      </c>
      <c r="C441" s="401" t="s">
        <v>3167</v>
      </c>
      <c r="D441" s="414" t="s">
        <v>18576</v>
      </c>
      <c r="E441" s="401" t="s">
        <v>12034</v>
      </c>
      <c r="F441" s="401"/>
    </row>
    <row r="442" spans="1:6" ht="15">
      <c r="A442" s="401">
        <v>36150</v>
      </c>
      <c r="B442" s="401" t="s">
        <v>4077</v>
      </c>
      <c r="C442" s="401" t="s">
        <v>3161</v>
      </c>
      <c r="D442" s="414" t="s">
        <v>16024</v>
      </c>
      <c r="E442" s="401" t="s">
        <v>123</v>
      </c>
      <c r="F442" s="401"/>
    </row>
    <row r="443" spans="1:6" ht="15">
      <c r="A443" s="401">
        <v>4760</v>
      </c>
      <c r="B443" s="401" t="s">
        <v>12487</v>
      </c>
      <c r="C443" s="401" t="s">
        <v>3160</v>
      </c>
      <c r="D443" s="414" t="s">
        <v>7962</v>
      </c>
      <c r="E443" s="401" t="s">
        <v>12034</v>
      </c>
      <c r="F443" s="401"/>
    </row>
    <row r="444" spans="1:6" ht="15">
      <c r="A444" s="401">
        <v>41069</v>
      </c>
      <c r="B444" s="401" t="s">
        <v>4078</v>
      </c>
      <c r="C444" s="401" t="s">
        <v>3167</v>
      </c>
      <c r="D444" s="414" t="s">
        <v>18555</v>
      </c>
      <c r="E444" s="401" t="s">
        <v>12034</v>
      </c>
      <c r="F444" s="401"/>
    </row>
    <row r="445" spans="1:6" ht="15">
      <c r="A445" s="401">
        <v>10422</v>
      </c>
      <c r="B445" s="401" t="s">
        <v>4079</v>
      </c>
      <c r="C445" s="401" t="s">
        <v>3161</v>
      </c>
      <c r="D445" s="414" t="s">
        <v>16025</v>
      </c>
      <c r="E445" s="401" t="s">
        <v>123</v>
      </c>
      <c r="F445" s="401"/>
    </row>
    <row r="446" spans="1:6" ht="15">
      <c r="A446" s="401">
        <v>10420</v>
      </c>
      <c r="B446" s="401" t="s">
        <v>4080</v>
      </c>
      <c r="C446" s="401" t="s">
        <v>3161</v>
      </c>
      <c r="D446" s="414" t="s">
        <v>16026</v>
      </c>
      <c r="E446" s="401" t="s">
        <v>123</v>
      </c>
      <c r="F446" s="401"/>
    </row>
    <row r="447" spans="1:6" ht="15">
      <c r="A447" s="401">
        <v>10421</v>
      </c>
      <c r="B447" s="401" t="s">
        <v>4081</v>
      </c>
      <c r="C447" s="401" t="s">
        <v>3161</v>
      </c>
      <c r="D447" s="414" t="s">
        <v>12858</v>
      </c>
      <c r="E447" s="401" t="s">
        <v>123</v>
      </c>
      <c r="F447" s="401"/>
    </row>
    <row r="448" spans="1:6" ht="15">
      <c r="A448" s="401">
        <v>36520</v>
      </c>
      <c r="B448" s="401" t="s">
        <v>4082</v>
      </c>
      <c r="C448" s="401" t="s">
        <v>3161</v>
      </c>
      <c r="D448" s="414" t="s">
        <v>16027</v>
      </c>
      <c r="E448" s="401" t="s">
        <v>123</v>
      </c>
      <c r="F448" s="401"/>
    </row>
    <row r="449" spans="1:6" ht="15">
      <c r="A449" s="401">
        <v>10</v>
      </c>
      <c r="B449" s="401" t="s">
        <v>4083</v>
      </c>
      <c r="C449" s="401" t="s">
        <v>3161</v>
      </c>
      <c r="D449" s="414" t="s">
        <v>9049</v>
      </c>
      <c r="E449" s="401" t="s">
        <v>123</v>
      </c>
      <c r="F449" s="401"/>
    </row>
    <row r="450" spans="1:6" ht="15">
      <c r="A450" s="401">
        <v>4815</v>
      </c>
      <c r="B450" s="401" t="s">
        <v>4084</v>
      </c>
      <c r="C450" s="401" t="s">
        <v>3161</v>
      </c>
      <c r="D450" s="414" t="s">
        <v>4381</v>
      </c>
      <c r="E450" s="401" t="s">
        <v>123</v>
      </c>
      <c r="F450" s="401"/>
    </row>
    <row r="451" spans="1:6" ht="15">
      <c r="A451" s="401">
        <v>541</v>
      </c>
      <c r="B451" s="401" t="s">
        <v>4085</v>
      </c>
      <c r="C451" s="401" t="s">
        <v>3161</v>
      </c>
      <c r="D451" s="414" t="s">
        <v>16028</v>
      </c>
      <c r="E451" s="401" t="s">
        <v>123</v>
      </c>
      <c r="F451" s="401"/>
    </row>
    <row r="452" spans="1:6" ht="15">
      <c r="A452" s="401">
        <v>542</v>
      </c>
      <c r="B452" s="401" t="s">
        <v>4086</v>
      </c>
      <c r="C452" s="401" t="s">
        <v>3161</v>
      </c>
      <c r="D452" s="414" t="s">
        <v>16029</v>
      </c>
      <c r="E452" s="401" t="s">
        <v>123</v>
      </c>
      <c r="F452" s="401"/>
    </row>
    <row r="453" spans="1:6" ht="15">
      <c r="A453" s="401">
        <v>540</v>
      </c>
      <c r="B453" s="401" t="s">
        <v>4087</v>
      </c>
      <c r="C453" s="401" t="s">
        <v>3161</v>
      </c>
      <c r="D453" s="414" t="s">
        <v>16030</v>
      </c>
      <c r="E453" s="401" t="s">
        <v>123</v>
      </c>
      <c r="F453" s="401"/>
    </row>
    <row r="454" spans="1:6" ht="15">
      <c r="A454" s="401">
        <v>38364</v>
      </c>
      <c r="B454" s="401" t="s">
        <v>4088</v>
      </c>
      <c r="C454" s="401" t="s">
        <v>3161</v>
      </c>
      <c r="D454" s="414" t="s">
        <v>16031</v>
      </c>
      <c r="E454" s="401" t="s">
        <v>123</v>
      </c>
      <c r="F454" s="401"/>
    </row>
    <row r="455" spans="1:6" ht="15">
      <c r="A455" s="401">
        <v>11692</v>
      </c>
      <c r="B455" s="401" t="s">
        <v>4089</v>
      </c>
      <c r="C455" s="401" t="s">
        <v>3163</v>
      </c>
      <c r="D455" s="414" t="s">
        <v>16032</v>
      </c>
      <c r="E455" s="401" t="s">
        <v>123</v>
      </c>
      <c r="F455" s="401"/>
    </row>
    <row r="456" spans="1:6" ht="15">
      <c r="A456" s="401">
        <v>1746</v>
      </c>
      <c r="B456" s="401" t="s">
        <v>4090</v>
      </c>
      <c r="C456" s="401" t="s">
        <v>3161</v>
      </c>
      <c r="D456" s="414" t="s">
        <v>16033</v>
      </c>
      <c r="E456" s="401" t="s">
        <v>123</v>
      </c>
      <c r="F456" s="401"/>
    </row>
    <row r="457" spans="1:6" ht="15">
      <c r="A457" s="401">
        <v>1748</v>
      </c>
      <c r="B457" s="401" t="s">
        <v>4091</v>
      </c>
      <c r="C457" s="401" t="s">
        <v>3161</v>
      </c>
      <c r="D457" s="414" t="s">
        <v>16034</v>
      </c>
      <c r="E457" s="401" t="s">
        <v>123</v>
      </c>
      <c r="F457" s="401"/>
    </row>
    <row r="458" spans="1:6" ht="15">
      <c r="A458" s="401">
        <v>1749</v>
      </c>
      <c r="B458" s="401" t="s">
        <v>4092</v>
      </c>
      <c r="C458" s="401" t="s">
        <v>3161</v>
      </c>
      <c r="D458" s="414" t="s">
        <v>16035</v>
      </c>
      <c r="E458" s="401" t="s">
        <v>123</v>
      </c>
      <c r="F458" s="401"/>
    </row>
    <row r="459" spans="1:6" ht="15">
      <c r="A459" s="401">
        <v>37412</v>
      </c>
      <c r="B459" s="401" t="s">
        <v>4093</v>
      </c>
      <c r="C459" s="401" t="s">
        <v>3161</v>
      </c>
      <c r="D459" s="414" t="s">
        <v>16036</v>
      </c>
      <c r="E459" s="401" t="s">
        <v>123</v>
      </c>
      <c r="F459" s="401"/>
    </row>
    <row r="460" spans="1:6" ht="15">
      <c r="A460" s="401">
        <v>1745</v>
      </c>
      <c r="B460" s="401" t="s">
        <v>4094</v>
      </c>
      <c r="C460" s="401" t="s">
        <v>3161</v>
      </c>
      <c r="D460" s="414" t="s">
        <v>16037</v>
      </c>
      <c r="E460" s="401" t="s">
        <v>123</v>
      </c>
      <c r="F460" s="401"/>
    </row>
    <row r="461" spans="1:6" ht="15">
      <c r="A461" s="401">
        <v>1750</v>
      </c>
      <c r="B461" s="401" t="s">
        <v>4095</v>
      </c>
      <c r="C461" s="401" t="s">
        <v>3161</v>
      </c>
      <c r="D461" s="414" t="s">
        <v>16038</v>
      </c>
      <c r="E461" s="401" t="s">
        <v>123</v>
      </c>
      <c r="F461" s="401"/>
    </row>
    <row r="462" spans="1:6" ht="15">
      <c r="A462" s="401">
        <v>11687</v>
      </c>
      <c r="B462" s="401" t="s">
        <v>4096</v>
      </c>
      <c r="C462" s="401" t="s">
        <v>3164</v>
      </c>
      <c r="D462" s="414" t="s">
        <v>16039</v>
      </c>
      <c r="E462" s="401" t="s">
        <v>123</v>
      </c>
      <c r="F462" s="401"/>
    </row>
    <row r="463" spans="1:6" ht="15">
      <c r="A463" s="401">
        <v>11689</v>
      </c>
      <c r="B463" s="401" t="s">
        <v>4097</v>
      </c>
      <c r="C463" s="401" t="s">
        <v>3164</v>
      </c>
      <c r="D463" s="414" t="s">
        <v>16040</v>
      </c>
      <c r="E463" s="401" t="s">
        <v>123</v>
      </c>
      <c r="F463" s="401"/>
    </row>
    <row r="464" spans="1:6" ht="15">
      <c r="A464" s="401">
        <v>11693</v>
      </c>
      <c r="B464" s="401" t="s">
        <v>4098</v>
      </c>
      <c r="C464" s="401" t="s">
        <v>3163</v>
      </c>
      <c r="D464" s="414" t="s">
        <v>16041</v>
      </c>
      <c r="E464" s="401" t="s">
        <v>123</v>
      </c>
      <c r="F464" s="401"/>
    </row>
    <row r="465" spans="1:6" ht="15">
      <c r="A465" s="401">
        <v>36215</v>
      </c>
      <c r="B465" s="401" t="s">
        <v>4099</v>
      </c>
      <c r="C465" s="401" t="s">
        <v>3161</v>
      </c>
      <c r="D465" s="414" t="s">
        <v>16042</v>
      </c>
      <c r="E465" s="401" t="s">
        <v>123</v>
      </c>
      <c r="F465" s="401"/>
    </row>
    <row r="466" spans="1:6" ht="15">
      <c r="A466" s="401">
        <v>42439</v>
      </c>
      <c r="B466" s="401" t="s">
        <v>8863</v>
      </c>
      <c r="C466" s="401" t="s">
        <v>3161</v>
      </c>
      <c r="D466" s="414" t="s">
        <v>16043</v>
      </c>
      <c r="E466" s="401" t="s">
        <v>123</v>
      </c>
      <c r="F466" s="401"/>
    </row>
    <row r="467" spans="1:6" ht="15">
      <c r="A467" s="401">
        <v>38381</v>
      </c>
      <c r="B467" s="401" t="s">
        <v>4100</v>
      </c>
      <c r="C467" s="401" t="s">
        <v>3161</v>
      </c>
      <c r="D467" s="414" t="s">
        <v>9132</v>
      </c>
      <c r="E467" s="401" t="s">
        <v>123</v>
      </c>
      <c r="F467" s="401"/>
    </row>
    <row r="468" spans="1:6" ht="15">
      <c r="A468" s="401">
        <v>39621</v>
      </c>
      <c r="B468" s="401" t="s">
        <v>16044</v>
      </c>
      <c r="C468" s="401" t="s">
        <v>3168</v>
      </c>
      <c r="D468" s="414" t="s">
        <v>16045</v>
      </c>
      <c r="E468" s="401" t="s">
        <v>123</v>
      </c>
      <c r="F468" s="401"/>
    </row>
    <row r="469" spans="1:6" ht="15">
      <c r="A469" s="401">
        <v>39624</v>
      </c>
      <c r="B469" s="401" t="s">
        <v>4101</v>
      </c>
      <c r="C469" s="401" t="s">
        <v>3168</v>
      </c>
      <c r="D469" s="414" t="s">
        <v>16046</v>
      </c>
      <c r="E469" s="401" t="s">
        <v>123</v>
      </c>
      <c r="F469" s="401"/>
    </row>
    <row r="470" spans="1:6" ht="15">
      <c r="A470" s="401">
        <v>39615</v>
      </c>
      <c r="B470" s="401" t="s">
        <v>16047</v>
      </c>
      <c r="C470" s="401" t="s">
        <v>3161</v>
      </c>
      <c r="D470" s="414" t="s">
        <v>16048</v>
      </c>
      <c r="E470" s="401" t="s">
        <v>123</v>
      </c>
      <c r="F470" s="401"/>
    </row>
    <row r="471" spans="1:6" ht="15">
      <c r="A471" s="401">
        <v>39620</v>
      </c>
      <c r="B471" s="401" t="s">
        <v>4102</v>
      </c>
      <c r="C471" s="401" t="s">
        <v>3161</v>
      </c>
      <c r="D471" s="414" t="s">
        <v>16049</v>
      </c>
      <c r="E471" s="401" t="s">
        <v>123</v>
      </c>
      <c r="F471" s="401"/>
    </row>
    <row r="472" spans="1:6" ht="15">
      <c r="A472" s="401">
        <v>39623</v>
      </c>
      <c r="B472" s="401" t="s">
        <v>4103</v>
      </c>
      <c r="C472" s="401" t="s">
        <v>3161</v>
      </c>
      <c r="D472" s="414" t="s">
        <v>16050</v>
      </c>
      <c r="E472" s="401" t="s">
        <v>123</v>
      </c>
      <c r="F472" s="401"/>
    </row>
    <row r="473" spans="1:6" ht="15">
      <c r="A473" s="401">
        <v>36207</v>
      </c>
      <c r="B473" s="401" t="s">
        <v>4104</v>
      </c>
      <c r="C473" s="401" t="s">
        <v>3161</v>
      </c>
      <c r="D473" s="414" t="s">
        <v>16051</v>
      </c>
      <c r="E473" s="401" t="s">
        <v>123</v>
      </c>
      <c r="F473" s="401"/>
    </row>
    <row r="474" spans="1:6" ht="15">
      <c r="A474" s="401">
        <v>36209</v>
      </c>
      <c r="B474" s="401" t="s">
        <v>4105</v>
      </c>
      <c r="C474" s="401" t="s">
        <v>3161</v>
      </c>
      <c r="D474" s="414" t="s">
        <v>16052</v>
      </c>
      <c r="E474" s="401" t="s">
        <v>123</v>
      </c>
      <c r="F474" s="401"/>
    </row>
    <row r="475" spans="1:6" ht="15">
      <c r="A475" s="401">
        <v>36210</v>
      </c>
      <c r="B475" s="401" t="s">
        <v>4106</v>
      </c>
      <c r="C475" s="401" t="s">
        <v>3161</v>
      </c>
      <c r="D475" s="414" t="s">
        <v>16053</v>
      </c>
      <c r="E475" s="401" t="s">
        <v>123</v>
      </c>
      <c r="F475" s="401"/>
    </row>
    <row r="476" spans="1:6" ht="15">
      <c r="A476" s="401">
        <v>36204</v>
      </c>
      <c r="B476" s="401" t="s">
        <v>4107</v>
      </c>
      <c r="C476" s="401" t="s">
        <v>3161</v>
      </c>
      <c r="D476" s="414" t="s">
        <v>16054</v>
      </c>
      <c r="E476" s="401" t="s">
        <v>123</v>
      </c>
      <c r="F476" s="401"/>
    </row>
    <row r="477" spans="1:6" ht="15">
      <c r="A477" s="401">
        <v>36205</v>
      </c>
      <c r="B477" s="401" t="s">
        <v>4108</v>
      </c>
      <c r="C477" s="401" t="s">
        <v>3161</v>
      </c>
      <c r="D477" s="414" t="s">
        <v>16055</v>
      </c>
      <c r="E477" s="401" t="s">
        <v>123</v>
      </c>
      <c r="F477" s="401"/>
    </row>
    <row r="478" spans="1:6" ht="15">
      <c r="A478" s="401">
        <v>36081</v>
      </c>
      <c r="B478" s="401" t="s">
        <v>4109</v>
      </c>
      <c r="C478" s="401" t="s">
        <v>3161</v>
      </c>
      <c r="D478" s="414" t="s">
        <v>16056</v>
      </c>
      <c r="E478" s="401" t="s">
        <v>123</v>
      </c>
      <c r="F478" s="401"/>
    </row>
    <row r="479" spans="1:6" ht="15">
      <c r="A479" s="401">
        <v>36206</v>
      </c>
      <c r="B479" s="401" t="s">
        <v>4110</v>
      </c>
      <c r="C479" s="401" t="s">
        <v>3161</v>
      </c>
      <c r="D479" s="414" t="s">
        <v>16057</v>
      </c>
      <c r="E479" s="401" t="s">
        <v>123</v>
      </c>
      <c r="F479" s="401"/>
    </row>
    <row r="480" spans="1:6" ht="15">
      <c r="A480" s="401">
        <v>36218</v>
      </c>
      <c r="B480" s="401" t="s">
        <v>4111</v>
      </c>
      <c r="C480" s="401" t="s">
        <v>3161</v>
      </c>
      <c r="D480" s="414" t="s">
        <v>14108</v>
      </c>
      <c r="E480" s="401" t="s">
        <v>123</v>
      </c>
      <c r="F480" s="401"/>
    </row>
    <row r="481" spans="1:6" ht="15">
      <c r="A481" s="401">
        <v>36220</v>
      </c>
      <c r="B481" s="401" t="s">
        <v>4112</v>
      </c>
      <c r="C481" s="401" t="s">
        <v>3161</v>
      </c>
      <c r="D481" s="414" t="s">
        <v>16058</v>
      </c>
      <c r="E481" s="401" t="s">
        <v>123</v>
      </c>
      <c r="F481" s="401"/>
    </row>
    <row r="482" spans="1:6" ht="15">
      <c r="A482" s="401">
        <v>36080</v>
      </c>
      <c r="B482" s="401" t="s">
        <v>4113</v>
      </c>
      <c r="C482" s="401" t="s">
        <v>3161</v>
      </c>
      <c r="D482" s="414" t="s">
        <v>15145</v>
      </c>
      <c r="E482" s="401" t="s">
        <v>123</v>
      </c>
      <c r="F482" s="401"/>
    </row>
    <row r="483" spans="1:6" ht="15">
      <c r="A483" s="401">
        <v>36223</v>
      </c>
      <c r="B483" s="401" t="s">
        <v>4114</v>
      </c>
      <c r="C483" s="401" t="s">
        <v>3161</v>
      </c>
      <c r="D483" s="414" t="s">
        <v>16059</v>
      </c>
      <c r="E483" s="401" t="s">
        <v>123</v>
      </c>
      <c r="F483" s="401"/>
    </row>
    <row r="484" spans="1:6" ht="15">
      <c r="A484" s="401">
        <v>546</v>
      </c>
      <c r="B484" s="401" t="s">
        <v>12491</v>
      </c>
      <c r="C484" s="401" t="s">
        <v>3165</v>
      </c>
      <c r="D484" s="414" t="s">
        <v>13075</v>
      </c>
      <c r="E484" s="401" t="s">
        <v>123</v>
      </c>
      <c r="F484" s="401"/>
    </row>
    <row r="485" spans="1:6" ht="15">
      <c r="A485" s="401">
        <v>566</v>
      </c>
      <c r="B485" s="401" t="s">
        <v>12492</v>
      </c>
      <c r="C485" s="401" t="s">
        <v>3164</v>
      </c>
      <c r="D485" s="414" t="s">
        <v>4539</v>
      </c>
      <c r="E485" s="401" t="s">
        <v>123</v>
      </c>
      <c r="F485" s="401"/>
    </row>
    <row r="486" spans="1:6" ht="15">
      <c r="A486" s="401">
        <v>565</v>
      </c>
      <c r="B486" s="401" t="s">
        <v>12493</v>
      </c>
      <c r="C486" s="401" t="s">
        <v>3164</v>
      </c>
      <c r="D486" s="414" t="s">
        <v>8945</v>
      </c>
      <c r="E486" s="401" t="s">
        <v>123</v>
      </c>
      <c r="F486" s="401"/>
    </row>
    <row r="487" spans="1:6" ht="15">
      <c r="A487" s="401">
        <v>555</v>
      </c>
      <c r="B487" s="401" t="s">
        <v>12494</v>
      </c>
      <c r="C487" s="401" t="s">
        <v>3164</v>
      </c>
      <c r="D487" s="414" t="s">
        <v>13005</v>
      </c>
      <c r="E487" s="401" t="s">
        <v>123</v>
      </c>
      <c r="F487" s="401"/>
    </row>
    <row r="488" spans="1:6" ht="15">
      <c r="A488" s="401">
        <v>557</v>
      </c>
      <c r="B488" s="401" t="s">
        <v>12495</v>
      </c>
      <c r="C488" s="401" t="s">
        <v>3164</v>
      </c>
      <c r="D488" s="414" t="s">
        <v>16060</v>
      </c>
      <c r="E488" s="401" t="s">
        <v>123</v>
      </c>
      <c r="F488" s="401"/>
    </row>
    <row r="489" spans="1:6" ht="15">
      <c r="A489" s="401">
        <v>552</v>
      </c>
      <c r="B489" s="401" t="s">
        <v>12497</v>
      </c>
      <c r="C489" s="401" t="s">
        <v>3164</v>
      </c>
      <c r="D489" s="414" t="s">
        <v>12716</v>
      </c>
      <c r="E489" s="401" t="s">
        <v>123</v>
      </c>
      <c r="F489" s="401"/>
    </row>
    <row r="490" spans="1:6" ht="15">
      <c r="A490" s="401">
        <v>563</v>
      </c>
      <c r="B490" s="401" t="s">
        <v>12498</v>
      </c>
      <c r="C490" s="401" t="s">
        <v>3164</v>
      </c>
      <c r="D490" s="414" t="s">
        <v>15009</v>
      </c>
      <c r="E490" s="401" t="s">
        <v>123</v>
      </c>
      <c r="F490" s="401"/>
    </row>
    <row r="491" spans="1:6" ht="15">
      <c r="A491" s="401">
        <v>549</v>
      </c>
      <c r="B491" s="401" t="s">
        <v>12500</v>
      </c>
      <c r="C491" s="401" t="s">
        <v>3164</v>
      </c>
      <c r="D491" s="414" t="s">
        <v>14439</v>
      </c>
      <c r="E491" s="401" t="s">
        <v>123</v>
      </c>
      <c r="F491" s="401"/>
    </row>
    <row r="492" spans="1:6" ht="15">
      <c r="A492" s="401">
        <v>551</v>
      </c>
      <c r="B492" s="401" t="s">
        <v>12501</v>
      </c>
      <c r="C492" s="401" t="s">
        <v>3164</v>
      </c>
      <c r="D492" s="414" t="s">
        <v>15229</v>
      </c>
      <c r="E492" s="401" t="s">
        <v>123</v>
      </c>
      <c r="F492" s="401"/>
    </row>
    <row r="493" spans="1:6" ht="15">
      <c r="A493" s="401">
        <v>559</v>
      </c>
      <c r="B493" s="401" t="s">
        <v>12502</v>
      </c>
      <c r="C493" s="401" t="s">
        <v>3164</v>
      </c>
      <c r="D493" s="414" t="s">
        <v>14197</v>
      </c>
      <c r="E493" s="401" t="s">
        <v>123</v>
      </c>
      <c r="F493" s="401"/>
    </row>
    <row r="494" spans="1:6" ht="15">
      <c r="A494" s="401">
        <v>560</v>
      </c>
      <c r="B494" s="401" t="s">
        <v>12503</v>
      </c>
      <c r="C494" s="401" t="s">
        <v>3164</v>
      </c>
      <c r="D494" s="414" t="s">
        <v>14546</v>
      </c>
      <c r="E494" s="401" t="s">
        <v>123</v>
      </c>
      <c r="F494" s="401"/>
    </row>
    <row r="495" spans="1:6" ht="15">
      <c r="A495" s="401">
        <v>547</v>
      </c>
      <c r="B495" s="401" t="s">
        <v>12504</v>
      </c>
      <c r="C495" s="401" t="s">
        <v>3164</v>
      </c>
      <c r="D495" s="414" t="s">
        <v>12590</v>
      </c>
      <c r="E495" s="401" t="s">
        <v>123</v>
      </c>
      <c r="F495" s="401"/>
    </row>
    <row r="496" spans="1:6" ht="15">
      <c r="A496" s="401">
        <v>38127</v>
      </c>
      <c r="B496" s="401" t="s">
        <v>4115</v>
      </c>
      <c r="C496" s="401" t="s">
        <v>3161</v>
      </c>
      <c r="D496" s="414" t="s">
        <v>16061</v>
      </c>
      <c r="E496" s="401" t="s">
        <v>123</v>
      </c>
      <c r="F496" s="401"/>
    </row>
    <row r="497" spans="1:6" ht="15">
      <c r="A497" s="401">
        <v>38060</v>
      </c>
      <c r="B497" s="401" t="s">
        <v>4116</v>
      </c>
      <c r="C497" s="401" t="s">
        <v>3161</v>
      </c>
      <c r="D497" s="414" t="s">
        <v>15583</v>
      </c>
      <c r="E497" s="401" t="s">
        <v>123</v>
      </c>
      <c r="F497" s="401"/>
    </row>
    <row r="498" spans="1:6" ht="15">
      <c r="A498" s="401">
        <v>10956</v>
      </c>
      <c r="B498" s="401" t="s">
        <v>4117</v>
      </c>
      <c r="C498" s="401" t="s">
        <v>3161</v>
      </c>
      <c r="D498" s="414" t="s">
        <v>16062</v>
      </c>
      <c r="E498" s="401" t="s">
        <v>123</v>
      </c>
      <c r="F498" s="401"/>
    </row>
    <row r="499" spans="1:6" ht="15">
      <c r="A499" s="401">
        <v>39380</v>
      </c>
      <c r="B499" s="401" t="s">
        <v>4118</v>
      </c>
      <c r="C499" s="401" t="s">
        <v>3161</v>
      </c>
      <c r="D499" s="414" t="s">
        <v>14046</v>
      </c>
      <c r="E499" s="401" t="s">
        <v>123</v>
      </c>
      <c r="F499" s="401"/>
    </row>
    <row r="500" spans="1:6" ht="15">
      <c r="A500" s="401">
        <v>13374</v>
      </c>
      <c r="B500" s="401" t="s">
        <v>4119</v>
      </c>
      <c r="C500" s="401" t="s">
        <v>3161</v>
      </c>
      <c r="D500" s="414" t="s">
        <v>16063</v>
      </c>
      <c r="E500" s="401" t="s">
        <v>123</v>
      </c>
      <c r="F500" s="401"/>
    </row>
    <row r="501" spans="1:6" ht="15">
      <c r="A501" s="401">
        <v>37597</v>
      </c>
      <c r="B501" s="401" t="s">
        <v>4120</v>
      </c>
      <c r="C501" s="401" t="s">
        <v>3161</v>
      </c>
      <c r="D501" s="414" t="s">
        <v>16064</v>
      </c>
      <c r="E501" s="401" t="s">
        <v>123</v>
      </c>
      <c r="F501" s="401"/>
    </row>
    <row r="502" spans="1:6" ht="15">
      <c r="A502" s="401">
        <v>183</v>
      </c>
      <c r="B502" s="401" t="s">
        <v>4121</v>
      </c>
      <c r="C502" s="401" t="s">
        <v>3170</v>
      </c>
      <c r="D502" s="414" t="s">
        <v>16065</v>
      </c>
      <c r="E502" s="401" t="s">
        <v>123</v>
      </c>
      <c r="F502" s="401"/>
    </row>
    <row r="503" spans="1:6" ht="15">
      <c r="A503" s="401">
        <v>184</v>
      </c>
      <c r="B503" s="401" t="s">
        <v>4122</v>
      </c>
      <c r="C503" s="401" t="s">
        <v>3170</v>
      </c>
      <c r="D503" s="414" t="s">
        <v>16066</v>
      </c>
      <c r="E503" s="401" t="s">
        <v>123</v>
      </c>
      <c r="F503" s="401"/>
    </row>
    <row r="504" spans="1:6" ht="15">
      <c r="A504" s="401">
        <v>195</v>
      </c>
      <c r="B504" s="401" t="s">
        <v>4123</v>
      </c>
      <c r="C504" s="401" t="s">
        <v>3170</v>
      </c>
      <c r="D504" s="414" t="s">
        <v>16067</v>
      </c>
      <c r="E504" s="401" t="s">
        <v>123</v>
      </c>
      <c r="F504" s="401"/>
    </row>
    <row r="505" spans="1:6" ht="15">
      <c r="A505" s="401">
        <v>20001</v>
      </c>
      <c r="B505" s="401" t="s">
        <v>4124</v>
      </c>
      <c r="C505" s="401" t="s">
        <v>3170</v>
      </c>
      <c r="D505" s="414" t="s">
        <v>16068</v>
      </c>
      <c r="E505" s="401" t="s">
        <v>123</v>
      </c>
      <c r="F505" s="401"/>
    </row>
    <row r="506" spans="1:6" ht="15">
      <c r="A506" s="401">
        <v>181</v>
      </c>
      <c r="B506" s="401" t="s">
        <v>4125</v>
      </c>
      <c r="C506" s="401" t="s">
        <v>3170</v>
      </c>
      <c r="D506" s="414" t="s">
        <v>16069</v>
      </c>
      <c r="E506" s="401" t="s">
        <v>123</v>
      </c>
      <c r="F506" s="401"/>
    </row>
    <row r="507" spans="1:6" ht="15">
      <c r="A507" s="401">
        <v>39837</v>
      </c>
      <c r="B507" s="401" t="s">
        <v>4126</v>
      </c>
      <c r="C507" s="401" t="s">
        <v>3170</v>
      </c>
      <c r="D507" s="414" t="s">
        <v>16070</v>
      </c>
      <c r="E507" s="401" t="s">
        <v>123</v>
      </c>
      <c r="F507" s="401"/>
    </row>
    <row r="508" spans="1:6" ht="15">
      <c r="A508" s="401">
        <v>10535</v>
      </c>
      <c r="B508" s="401" t="s">
        <v>4127</v>
      </c>
      <c r="C508" s="401" t="s">
        <v>3161</v>
      </c>
      <c r="D508" s="414" t="s">
        <v>16071</v>
      </c>
      <c r="E508" s="401" t="s">
        <v>123</v>
      </c>
      <c r="F508" s="401"/>
    </row>
    <row r="509" spans="1:6" ht="15">
      <c r="A509" s="401">
        <v>10537</v>
      </c>
      <c r="B509" s="401" t="s">
        <v>4128</v>
      </c>
      <c r="C509" s="401" t="s">
        <v>3161</v>
      </c>
      <c r="D509" s="414" t="s">
        <v>16072</v>
      </c>
      <c r="E509" s="401" t="s">
        <v>123</v>
      </c>
      <c r="F509" s="401"/>
    </row>
    <row r="510" spans="1:6" ht="15">
      <c r="A510" s="401">
        <v>13891</v>
      </c>
      <c r="B510" s="401" t="s">
        <v>4129</v>
      </c>
      <c r="C510" s="401" t="s">
        <v>3161</v>
      </c>
      <c r="D510" s="414" t="s">
        <v>16073</v>
      </c>
      <c r="E510" s="401" t="s">
        <v>123</v>
      </c>
      <c r="F510" s="401"/>
    </row>
    <row r="511" spans="1:6" ht="15">
      <c r="A511" s="401">
        <v>25975</v>
      </c>
      <c r="B511" s="401" t="s">
        <v>4130</v>
      </c>
      <c r="C511" s="401" t="s">
        <v>3161</v>
      </c>
      <c r="D511" s="414" t="s">
        <v>16074</v>
      </c>
      <c r="E511" s="401" t="s">
        <v>123</v>
      </c>
      <c r="F511" s="401"/>
    </row>
    <row r="512" spans="1:6" ht="15">
      <c r="A512" s="401">
        <v>36396</v>
      </c>
      <c r="B512" s="401" t="s">
        <v>4131</v>
      </c>
      <c r="C512" s="401" t="s">
        <v>3161</v>
      </c>
      <c r="D512" s="414" t="s">
        <v>16075</v>
      </c>
      <c r="E512" s="401" t="s">
        <v>123</v>
      </c>
      <c r="F512" s="401"/>
    </row>
    <row r="513" spans="1:6" ht="15">
      <c r="A513" s="401">
        <v>36397</v>
      </c>
      <c r="B513" s="401" t="s">
        <v>4132</v>
      </c>
      <c r="C513" s="401" t="s">
        <v>3161</v>
      </c>
      <c r="D513" s="414" t="s">
        <v>16076</v>
      </c>
      <c r="E513" s="401" t="s">
        <v>123</v>
      </c>
      <c r="F513" s="401"/>
    </row>
    <row r="514" spans="1:6" ht="15">
      <c r="A514" s="401">
        <v>36398</v>
      </c>
      <c r="B514" s="401" t="s">
        <v>4133</v>
      </c>
      <c r="C514" s="401" t="s">
        <v>3161</v>
      </c>
      <c r="D514" s="414" t="s">
        <v>16077</v>
      </c>
      <c r="E514" s="401" t="s">
        <v>123</v>
      </c>
      <c r="F514" s="401"/>
    </row>
    <row r="515" spans="1:6" ht="15">
      <c r="A515" s="401">
        <v>647</v>
      </c>
      <c r="B515" s="401" t="s">
        <v>4134</v>
      </c>
      <c r="C515" s="401" t="s">
        <v>3160</v>
      </c>
      <c r="D515" s="414" t="s">
        <v>8264</v>
      </c>
      <c r="E515" s="401" t="s">
        <v>12034</v>
      </c>
      <c r="F515" s="401"/>
    </row>
    <row r="516" spans="1:6" ht="15">
      <c r="A516" s="401">
        <v>40920</v>
      </c>
      <c r="B516" s="401" t="s">
        <v>4135</v>
      </c>
      <c r="C516" s="401" t="s">
        <v>3167</v>
      </c>
      <c r="D516" s="414" t="s">
        <v>18577</v>
      </c>
      <c r="E516" s="401" t="s">
        <v>12034</v>
      </c>
      <c r="F516" s="401"/>
    </row>
    <row r="517" spans="1:6" ht="15">
      <c r="A517" s="401">
        <v>38783</v>
      </c>
      <c r="B517" s="401" t="s">
        <v>4140</v>
      </c>
      <c r="C517" s="401" t="s">
        <v>3161</v>
      </c>
      <c r="D517" s="414" t="s">
        <v>3698</v>
      </c>
      <c r="E517" s="401" t="s">
        <v>123</v>
      </c>
      <c r="F517" s="401"/>
    </row>
    <row r="518" spans="1:6" ht="15">
      <c r="A518" s="401">
        <v>37593</v>
      </c>
      <c r="B518" s="401" t="s">
        <v>4141</v>
      </c>
      <c r="C518" s="401" t="s">
        <v>3161</v>
      </c>
      <c r="D518" s="414" t="s">
        <v>7046</v>
      </c>
      <c r="E518" s="401" t="s">
        <v>123</v>
      </c>
      <c r="F518" s="401"/>
    </row>
    <row r="519" spans="1:6" ht="15">
      <c r="A519" s="401">
        <v>37594</v>
      </c>
      <c r="B519" s="401" t="s">
        <v>4143</v>
      </c>
      <c r="C519" s="401" t="s">
        <v>3161</v>
      </c>
      <c r="D519" s="414" t="s">
        <v>3834</v>
      </c>
      <c r="E519" s="401" t="s">
        <v>123</v>
      </c>
      <c r="F519" s="401"/>
    </row>
    <row r="520" spans="1:6" ht="15">
      <c r="A520" s="401">
        <v>37592</v>
      </c>
      <c r="B520" s="401" t="s">
        <v>4144</v>
      </c>
      <c r="C520" s="401" t="s">
        <v>3161</v>
      </c>
      <c r="D520" s="414" t="s">
        <v>5201</v>
      </c>
      <c r="E520" s="401" t="s">
        <v>123</v>
      </c>
      <c r="F520" s="401"/>
    </row>
    <row r="521" spans="1:6" ht="15">
      <c r="A521" s="401">
        <v>7266</v>
      </c>
      <c r="B521" s="401" t="s">
        <v>12506</v>
      </c>
      <c r="C521" s="401" t="s">
        <v>3171</v>
      </c>
      <c r="D521" s="414" t="s">
        <v>14441</v>
      </c>
      <c r="E521" s="401" t="s">
        <v>123</v>
      </c>
      <c r="F521" s="401"/>
    </row>
    <row r="522" spans="1:6" ht="15">
      <c r="A522" s="401">
        <v>7270</v>
      </c>
      <c r="B522" s="401" t="s">
        <v>12507</v>
      </c>
      <c r="C522" s="401" t="s">
        <v>3161</v>
      </c>
      <c r="D522" s="414" t="s">
        <v>6725</v>
      </c>
      <c r="E522" s="401" t="s">
        <v>123</v>
      </c>
      <c r="F522" s="401"/>
    </row>
    <row r="523" spans="1:6" ht="15">
      <c r="A523" s="401">
        <v>7267</v>
      </c>
      <c r="B523" s="401" t="s">
        <v>12508</v>
      </c>
      <c r="C523" s="401" t="s">
        <v>3161</v>
      </c>
      <c r="D523" s="414" t="s">
        <v>6998</v>
      </c>
      <c r="E523" s="401" t="s">
        <v>123</v>
      </c>
      <c r="F523" s="401"/>
    </row>
    <row r="524" spans="1:6" ht="15">
      <c r="A524" s="401">
        <v>7269</v>
      </c>
      <c r="B524" s="401" t="s">
        <v>12509</v>
      </c>
      <c r="C524" s="401" t="s">
        <v>3161</v>
      </c>
      <c r="D524" s="414" t="s">
        <v>3721</v>
      </c>
      <c r="E524" s="401" t="s">
        <v>123</v>
      </c>
      <c r="F524" s="401"/>
    </row>
    <row r="525" spans="1:6" ht="15">
      <c r="A525" s="401">
        <v>7271</v>
      </c>
      <c r="B525" s="401" t="s">
        <v>12510</v>
      </c>
      <c r="C525" s="401" t="s">
        <v>3161</v>
      </c>
      <c r="D525" s="414" t="s">
        <v>4372</v>
      </c>
      <c r="E525" s="401" t="s">
        <v>123</v>
      </c>
      <c r="F525" s="401"/>
    </row>
    <row r="526" spans="1:6" ht="15">
      <c r="A526" s="401">
        <v>7268</v>
      </c>
      <c r="B526" s="401" t="s">
        <v>12511</v>
      </c>
      <c r="C526" s="401" t="s">
        <v>3161</v>
      </c>
      <c r="D526" s="414" t="s">
        <v>4600</v>
      </c>
      <c r="E526" s="401" t="s">
        <v>123</v>
      </c>
      <c r="F526" s="401"/>
    </row>
    <row r="527" spans="1:6" ht="15">
      <c r="A527" s="401">
        <v>34556</v>
      </c>
      <c r="B527" s="401" t="s">
        <v>12512</v>
      </c>
      <c r="C527" s="401" t="s">
        <v>3161</v>
      </c>
      <c r="D527" s="414" t="s">
        <v>9089</v>
      </c>
      <c r="E527" s="401" t="s">
        <v>123</v>
      </c>
      <c r="F527" s="401"/>
    </row>
    <row r="528" spans="1:6" ht="15">
      <c r="A528" s="401">
        <v>37873</v>
      </c>
      <c r="B528" s="401" t="s">
        <v>12513</v>
      </c>
      <c r="C528" s="401" t="s">
        <v>3161</v>
      </c>
      <c r="D528" s="414" t="s">
        <v>5760</v>
      </c>
      <c r="E528" s="401" t="s">
        <v>123</v>
      </c>
      <c r="F528" s="401"/>
    </row>
    <row r="529" spans="1:6" ht="15">
      <c r="A529" s="401">
        <v>34564</v>
      </c>
      <c r="B529" s="401" t="s">
        <v>12514</v>
      </c>
      <c r="C529" s="401" t="s">
        <v>3161</v>
      </c>
      <c r="D529" s="414" t="s">
        <v>15676</v>
      </c>
      <c r="E529" s="401" t="s">
        <v>123</v>
      </c>
      <c r="F529" s="401"/>
    </row>
    <row r="530" spans="1:6" ht="15">
      <c r="A530" s="401">
        <v>34565</v>
      </c>
      <c r="B530" s="401" t="s">
        <v>12515</v>
      </c>
      <c r="C530" s="401" t="s">
        <v>3161</v>
      </c>
      <c r="D530" s="414" t="s">
        <v>4238</v>
      </c>
      <c r="E530" s="401" t="s">
        <v>123</v>
      </c>
      <c r="F530" s="401"/>
    </row>
    <row r="531" spans="1:6" ht="15">
      <c r="A531" s="401">
        <v>38590</v>
      </c>
      <c r="B531" s="401" t="s">
        <v>12516</v>
      </c>
      <c r="C531" s="401" t="s">
        <v>3161</v>
      </c>
      <c r="D531" s="414" t="s">
        <v>6125</v>
      </c>
      <c r="E531" s="401" t="s">
        <v>123</v>
      </c>
      <c r="F531" s="401"/>
    </row>
    <row r="532" spans="1:6" ht="15">
      <c r="A532" s="401">
        <v>34566</v>
      </c>
      <c r="B532" s="401" t="s">
        <v>12517</v>
      </c>
      <c r="C532" s="401" t="s">
        <v>3161</v>
      </c>
      <c r="D532" s="414" t="s">
        <v>7148</v>
      </c>
      <c r="E532" s="401" t="s">
        <v>123</v>
      </c>
      <c r="F532" s="401"/>
    </row>
    <row r="533" spans="1:6" ht="15">
      <c r="A533" s="401">
        <v>34567</v>
      </c>
      <c r="B533" s="401" t="s">
        <v>12518</v>
      </c>
      <c r="C533" s="401" t="s">
        <v>3161</v>
      </c>
      <c r="D533" s="414" t="s">
        <v>6114</v>
      </c>
      <c r="E533" s="401" t="s">
        <v>123</v>
      </c>
      <c r="F533" s="401"/>
    </row>
    <row r="534" spans="1:6" ht="15">
      <c r="A534" s="401">
        <v>38591</v>
      </c>
      <c r="B534" s="401" t="s">
        <v>12519</v>
      </c>
      <c r="C534" s="401" t="s">
        <v>3161</v>
      </c>
      <c r="D534" s="414" t="s">
        <v>12699</v>
      </c>
      <c r="E534" s="401" t="s">
        <v>123</v>
      </c>
      <c r="F534" s="401"/>
    </row>
    <row r="535" spans="1:6" ht="15">
      <c r="A535" s="401">
        <v>34568</v>
      </c>
      <c r="B535" s="401" t="s">
        <v>12520</v>
      </c>
      <c r="C535" s="401" t="s">
        <v>3161</v>
      </c>
      <c r="D535" s="414" t="s">
        <v>14164</v>
      </c>
      <c r="E535" s="401" t="s">
        <v>123</v>
      </c>
      <c r="F535" s="401"/>
    </row>
    <row r="536" spans="1:6" ht="15">
      <c r="A536" s="401">
        <v>34569</v>
      </c>
      <c r="B536" s="401" t="s">
        <v>12521</v>
      </c>
      <c r="C536" s="401" t="s">
        <v>3161</v>
      </c>
      <c r="D536" s="414" t="s">
        <v>4238</v>
      </c>
      <c r="E536" s="401" t="s">
        <v>123</v>
      </c>
      <c r="F536" s="401"/>
    </row>
    <row r="537" spans="1:6" ht="15">
      <c r="A537" s="401">
        <v>34570</v>
      </c>
      <c r="B537" s="401" t="s">
        <v>12522</v>
      </c>
      <c r="C537" s="401" t="s">
        <v>3161</v>
      </c>
      <c r="D537" s="414" t="s">
        <v>5946</v>
      </c>
      <c r="E537" s="401" t="s">
        <v>123</v>
      </c>
      <c r="F537" s="401"/>
    </row>
    <row r="538" spans="1:6" ht="15">
      <c r="A538" s="401">
        <v>25070</v>
      </c>
      <c r="B538" s="401" t="s">
        <v>12523</v>
      </c>
      <c r="C538" s="401" t="s">
        <v>3161</v>
      </c>
      <c r="D538" s="414" t="s">
        <v>3834</v>
      </c>
      <c r="E538" s="401" t="s">
        <v>123</v>
      </c>
      <c r="F538" s="401"/>
    </row>
    <row r="539" spans="1:6" ht="15">
      <c r="A539" s="401">
        <v>34571</v>
      </c>
      <c r="B539" s="401" t="s">
        <v>12524</v>
      </c>
      <c r="C539" s="401" t="s">
        <v>3161</v>
      </c>
      <c r="D539" s="414" t="s">
        <v>6333</v>
      </c>
      <c r="E539" s="401" t="s">
        <v>123</v>
      </c>
      <c r="F539" s="401"/>
    </row>
    <row r="540" spans="1:6" ht="15">
      <c r="A540" s="401">
        <v>34573</v>
      </c>
      <c r="B540" s="401" t="s">
        <v>12525</v>
      </c>
      <c r="C540" s="401" t="s">
        <v>3161</v>
      </c>
      <c r="D540" s="414" t="s">
        <v>12655</v>
      </c>
      <c r="E540" s="401" t="s">
        <v>123</v>
      </c>
      <c r="F540" s="401"/>
    </row>
    <row r="541" spans="1:6" ht="15">
      <c r="A541" s="401">
        <v>37107</v>
      </c>
      <c r="B541" s="401" t="s">
        <v>12526</v>
      </c>
      <c r="C541" s="401" t="s">
        <v>3161</v>
      </c>
      <c r="D541" s="414" t="s">
        <v>5878</v>
      </c>
      <c r="E541" s="401" t="s">
        <v>123</v>
      </c>
      <c r="F541" s="401"/>
    </row>
    <row r="542" spans="1:6" ht="15">
      <c r="A542" s="401">
        <v>34576</v>
      </c>
      <c r="B542" s="401" t="s">
        <v>12527</v>
      </c>
      <c r="C542" s="401" t="s">
        <v>3161</v>
      </c>
      <c r="D542" s="414" t="s">
        <v>16078</v>
      </c>
      <c r="E542" s="401" t="s">
        <v>123</v>
      </c>
      <c r="F542" s="401"/>
    </row>
    <row r="543" spans="1:6" ht="15">
      <c r="A543" s="401">
        <v>34577</v>
      </c>
      <c r="B543" s="401" t="s">
        <v>12528</v>
      </c>
      <c r="C543" s="401" t="s">
        <v>3161</v>
      </c>
      <c r="D543" s="414" t="s">
        <v>5366</v>
      </c>
      <c r="E543" s="401" t="s">
        <v>123</v>
      </c>
      <c r="F543" s="401"/>
    </row>
    <row r="544" spans="1:6" ht="15">
      <c r="A544" s="401">
        <v>34578</v>
      </c>
      <c r="B544" s="401" t="s">
        <v>12530</v>
      </c>
      <c r="C544" s="401" t="s">
        <v>3161</v>
      </c>
      <c r="D544" s="414" t="s">
        <v>13108</v>
      </c>
      <c r="E544" s="401" t="s">
        <v>123</v>
      </c>
      <c r="F544" s="401"/>
    </row>
    <row r="545" spans="1:6" ht="15">
      <c r="A545" s="401">
        <v>34579</v>
      </c>
      <c r="B545" s="401" t="s">
        <v>12531</v>
      </c>
      <c r="C545" s="401" t="s">
        <v>3161</v>
      </c>
      <c r="D545" s="414" t="s">
        <v>8902</v>
      </c>
      <c r="E545" s="401" t="s">
        <v>123</v>
      </c>
      <c r="F545" s="401"/>
    </row>
    <row r="546" spans="1:6" ht="15">
      <c r="A546" s="401">
        <v>25067</v>
      </c>
      <c r="B546" s="401" t="s">
        <v>12532</v>
      </c>
      <c r="C546" s="401" t="s">
        <v>3161</v>
      </c>
      <c r="D546" s="414" t="s">
        <v>4644</v>
      </c>
      <c r="E546" s="401" t="s">
        <v>123</v>
      </c>
      <c r="F546" s="401"/>
    </row>
    <row r="547" spans="1:6" ht="15">
      <c r="A547" s="401">
        <v>34580</v>
      </c>
      <c r="B547" s="401" t="s">
        <v>12533</v>
      </c>
      <c r="C547" s="401" t="s">
        <v>3161</v>
      </c>
      <c r="D547" s="414" t="s">
        <v>7037</v>
      </c>
      <c r="E547" s="401" t="s">
        <v>123</v>
      </c>
      <c r="F547" s="401"/>
    </row>
    <row r="548" spans="1:6" ht="15">
      <c r="A548" s="401">
        <v>25071</v>
      </c>
      <c r="B548" s="401" t="s">
        <v>12535</v>
      </c>
      <c r="C548" s="401" t="s">
        <v>3161</v>
      </c>
      <c r="D548" s="414" t="s">
        <v>3776</v>
      </c>
      <c r="E548" s="401" t="s">
        <v>123</v>
      </c>
      <c r="F548" s="401"/>
    </row>
    <row r="549" spans="1:6" ht="15">
      <c r="A549" s="401">
        <v>38395</v>
      </c>
      <c r="B549" s="401" t="s">
        <v>4156</v>
      </c>
      <c r="C549" s="401" t="s">
        <v>3161</v>
      </c>
      <c r="D549" s="414" t="s">
        <v>15032</v>
      </c>
      <c r="E549" s="401" t="s">
        <v>123</v>
      </c>
      <c r="F549" s="401"/>
    </row>
    <row r="550" spans="1:6" ht="15">
      <c r="A550" s="401">
        <v>34583</v>
      </c>
      <c r="B550" s="401" t="s">
        <v>12537</v>
      </c>
      <c r="C550" s="401" t="s">
        <v>3163</v>
      </c>
      <c r="D550" s="414" t="s">
        <v>16079</v>
      </c>
      <c r="E550" s="401" t="s">
        <v>123</v>
      </c>
      <c r="F550" s="401"/>
    </row>
    <row r="551" spans="1:6" ht="15">
      <c r="A551" s="401">
        <v>34584</v>
      </c>
      <c r="B551" s="401" t="s">
        <v>12538</v>
      </c>
      <c r="C551" s="401" t="s">
        <v>3163</v>
      </c>
      <c r="D551" s="414" t="s">
        <v>12601</v>
      </c>
      <c r="E551" s="401" t="s">
        <v>123</v>
      </c>
      <c r="F551" s="401"/>
    </row>
    <row r="552" spans="1:6" ht="15">
      <c r="A552" s="401">
        <v>709</v>
      </c>
      <c r="B552" s="401" t="s">
        <v>4158</v>
      </c>
      <c r="C552" s="401" t="s">
        <v>3163</v>
      </c>
      <c r="D552" s="414" t="s">
        <v>16080</v>
      </c>
      <c r="E552" s="401" t="s">
        <v>123</v>
      </c>
      <c r="F552" s="401"/>
    </row>
    <row r="553" spans="1:6" ht="15">
      <c r="A553" s="401">
        <v>34599</v>
      </c>
      <c r="B553" s="401" t="s">
        <v>12539</v>
      </c>
      <c r="C553" s="401" t="s">
        <v>3161</v>
      </c>
      <c r="D553" s="414" t="s">
        <v>4390</v>
      </c>
      <c r="E553" s="401" t="s">
        <v>123</v>
      </c>
      <c r="F553" s="401"/>
    </row>
    <row r="554" spans="1:6" ht="15">
      <c r="A554" s="401">
        <v>34592</v>
      </c>
      <c r="B554" s="401" t="s">
        <v>12540</v>
      </c>
      <c r="C554" s="401" t="s">
        <v>3161</v>
      </c>
      <c r="D554" s="414" t="s">
        <v>13235</v>
      </c>
      <c r="E554" s="401" t="s">
        <v>123</v>
      </c>
      <c r="F554" s="401"/>
    </row>
    <row r="555" spans="1:6" ht="15">
      <c r="A555" s="401">
        <v>37103</v>
      </c>
      <c r="B555" s="401" t="s">
        <v>12541</v>
      </c>
      <c r="C555" s="401" t="s">
        <v>3161</v>
      </c>
      <c r="D555" s="414" t="s">
        <v>9112</v>
      </c>
      <c r="E555" s="401" t="s">
        <v>123</v>
      </c>
      <c r="F555" s="401"/>
    </row>
    <row r="556" spans="1:6" ht="15">
      <c r="A556" s="401">
        <v>34555</v>
      </c>
      <c r="B556" s="401" t="s">
        <v>12542</v>
      </c>
      <c r="C556" s="401" t="s">
        <v>3161</v>
      </c>
      <c r="D556" s="414" t="s">
        <v>9090</v>
      </c>
      <c r="E556" s="401" t="s">
        <v>123</v>
      </c>
      <c r="F556" s="401"/>
    </row>
    <row r="557" spans="1:6" ht="15">
      <c r="A557" s="401">
        <v>674</v>
      </c>
      <c r="B557" s="401" t="s">
        <v>12543</v>
      </c>
      <c r="C557" s="401" t="s">
        <v>3163</v>
      </c>
      <c r="D557" s="414" t="s">
        <v>16081</v>
      </c>
      <c r="E557" s="401" t="s">
        <v>123</v>
      </c>
      <c r="F557" s="401"/>
    </row>
    <row r="558" spans="1:6" ht="15">
      <c r="A558" s="401">
        <v>34600</v>
      </c>
      <c r="B558" s="401" t="s">
        <v>12544</v>
      </c>
      <c r="C558" s="401" t="s">
        <v>3163</v>
      </c>
      <c r="D558" s="414" t="s">
        <v>16082</v>
      </c>
      <c r="E558" s="401" t="s">
        <v>123</v>
      </c>
      <c r="F558" s="401"/>
    </row>
    <row r="559" spans="1:6" ht="15">
      <c r="A559" s="401">
        <v>652</v>
      </c>
      <c r="B559" s="401" t="s">
        <v>12545</v>
      </c>
      <c r="C559" s="401" t="s">
        <v>3163</v>
      </c>
      <c r="D559" s="414" t="s">
        <v>16083</v>
      </c>
      <c r="E559" s="401" t="s">
        <v>123</v>
      </c>
      <c r="F559" s="401"/>
    </row>
    <row r="560" spans="1:6" ht="15">
      <c r="A560" s="401">
        <v>651</v>
      </c>
      <c r="B560" s="401" t="s">
        <v>12546</v>
      </c>
      <c r="C560" s="401" t="s">
        <v>3161</v>
      </c>
      <c r="D560" s="414" t="s">
        <v>5124</v>
      </c>
      <c r="E560" s="401" t="s">
        <v>123</v>
      </c>
      <c r="F560" s="401"/>
    </row>
    <row r="561" spans="1:6" ht="15">
      <c r="A561" s="401">
        <v>654</v>
      </c>
      <c r="B561" s="401" t="s">
        <v>12547</v>
      </c>
      <c r="C561" s="401" t="s">
        <v>3161</v>
      </c>
      <c r="D561" s="414" t="s">
        <v>9089</v>
      </c>
      <c r="E561" s="401" t="s">
        <v>123</v>
      </c>
      <c r="F561" s="401"/>
    </row>
    <row r="562" spans="1:6" ht="15">
      <c r="A562" s="401">
        <v>650</v>
      </c>
      <c r="B562" s="401" t="s">
        <v>12548</v>
      </c>
      <c r="C562" s="401" t="s">
        <v>3161</v>
      </c>
      <c r="D562" s="414" t="s">
        <v>6721</v>
      </c>
      <c r="E562" s="401" t="s">
        <v>123</v>
      </c>
      <c r="F562" s="401"/>
    </row>
    <row r="563" spans="1:6" ht="15">
      <c r="A563" s="401">
        <v>716</v>
      </c>
      <c r="B563" s="401" t="s">
        <v>4159</v>
      </c>
      <c r="C563" s="401" t="s">
        <v>3161</v>
      </c>
      <c r="D563" s="414" t="s">
        <v>8818</v>
      </c>
      <c r="E563" s="401" t="s">
        <v>123</v>
      </c>
      <c r="F563" s="401"/>
    </row>
    <row r="564" spans="1:6" ht="15">
      <c r="A564" s="401">
        <v>715</v>
      </c>
      <c r="B564" s="401" t="s">
        <v>4160</v>
      </c>
      <c r="C564" s="401" t="s">
        <v>3161</v>
      </c>
      <c r="D564" s="414" t="s">
        <v>13028</v>
      </c>
      <c r="E564" s="401" t="s">
        <v>123</v>
      </c>
      <c r="F564" s="401"/>
    </row>
    <row r="565" spans="1:6" ht="15">
      <c r="A565" s="401">
        <v>718</v>
      </c>
      <c r="B565" s="401" t="s">
        <v>4161</v>
      </c>
      <c r="C565" s="401" t="s">
        <v>3161</v>
      </c>
      <c r="D565" s="414" t="s">
        <v>16084</v>
      </c>
      <c r="E565" s="401" t="s">
        <v>123</v>
      </c>
      <c r="F565" s="401"/>
    </row>
    <row r="566" spans="1:6" ht="15">
      <c r="A566" s="401">
        <v>11981</v>
      </c>
      <c r="B566" s="401" t="s">
        <v>4162</v>
      </c>
      <c r="C566" s="401" t="s">
        <v>3161</v>
      </c>
      <c r="D566" s="414" t="s">
        <v>15369</v>
      </c>
      <c r="E566" s="401" t="s">
        <v>123</v>
      </c>
      <c r="F566" s="401"/>
    </row>
    <row r="567" spans="1:6" ht="15">
      <c r="A567" s="401">
        <v>34586</v>
      </c>
      <c r="B567" s="401" t="s">
        <v>4164</v>
      </c>
      <c r="C567" s="401" t="s">
        <v>3161</v>
      </c>
      <c r="D567" s="414" t="s">
        <v>7185</v>
      </c>
      <c r="E567" s="401" t="s">
        <v>123</v>
      </c>
      <c r="F567" s="401"/>
    </row>
    <row r="568" spans="1:6" ht="15">
      <c r="A568" s="401">
        <v>38603</v>
      </c>
      <c r="B568" s="401" t="s">
        <v>4166</v>
      </c>
      <c r="C568" s="401" t="s">
        <v>3161</v>
      </c>
      <c r="D568" s="414" t="s">
        <v>4351</v>
      </c>
      <c r="E568" s="401" t="s">
        <v>123</v>
      </c>
      <c r="F568" s="401"/>
    </row>
    <row r="569" spans="1:6" ht="15">
      <c r="A569" s="401">
        <v>34588</v>
      </c>
      <c r="B569" s="401" t="s">
        <v>4168</v>
      </c>
      <c r="C569" s="401" t="s">
        <v>3161</v>
      </c>
      <c r="D569" s="414" t="s">
        <v>14137</v>
      </c>
      <c r="E569" s="401" t="s">
        <v>123</v>
      </c>
      <c r="F569" s="401"/>
    </row>
    <row r="570" spans="1:6" ht="15">
      <c r="A570" s="401">
        <v>34590</v>
      </c>
      <c r="B570" s="401" t="s">
        <v>4170</v>
      </c>
      <c r="C570" s="401" t="s">
        <v>3161</v>
      </c>
      <c r="D570" s="414" t="s">
        <v>5305</v>
      </c>
      <c r="E570" s="401" t="s">
        <v>123</v>
      </c>
      <c r="F570" s="401"/>
    </row>
    <row r="571" spans="1:6" ht="15">
      <c r="A571" s="401">
        <v>34591</v>
      </c>
      <c r="B571" s="401" t="s">
        <v>4171</v>
      </c>
      <c r="C571" s="401" t="s">
        <v>3161</v>
      </c>
      <c r="D571" s="414" t="s">
        <v>12772</v>
      </c>
      <c r="E571" s="401" t="s">
        <v>123</v>
      </c>
      <c r="F571" s="401"/>
    </row>
    <row r="572" spans="1:6" ht="15">
      <c r="A572" s="401">
        <v>41372</v>
      </c>
      <c r="B572" s="401" t="s">
        <v>12549</v>
      </c>
      <c r="C572" s="401" t="s">
        <v>3163</v>
      </c>
      <c r="D572" s="414" t="s">
        <v>16085</v>
      </c>
      <c r="E572" s="401" t="s">
        <v>123</v>
      </c>
      <c r="F572" s="401"/>
    </row>
    <row r="573" spans="1:6" ht="15">
      <c r="A573" s="401">
        <v>41371</v>
      </c>
      <c r="B573" s="401" t="s">
        <v>12550</v>
      </c>
      <c r="C573" s="401" t="s">
        <v>3163</v>
      </c>
      <c r="D573" s="414" t="s">
        <v>16086</v>
      </c>
      <c r="E573" s="401" t="s">
        <v>123</v>
      </c>
      <c r="F573" s="401"/>
    </row>
    <row r="574" spans="1:6" ht="15">
      <c r="A574" s="401">
        <v>40517</v>
      </c>
      <c r="B574" s="401" t="s">
        <v>12551</v>
      </c>
      <c r="C574" s="401" t="s">
        <v>3163</v>
      </c>
      <c r="D574" s="414" t="s">
        <v>16087</v>
      </c>
      <c r="E574" s="401" t="s">
        <v>123</v>
      </c>
      <c r="F574" s="401"/>
    </row>
    <row r="575" spans="1:6" ht="15">
      <c r="A575" s="401">
        <v>40515</v>
      </c>
      <c r="B575" s="401" t="s">
        <v>12552</v>
      </c>
      <c r="C575" s="401" t="s">
        <v>3163</v>
      </c>
      <c r="D575" s="414" t="s">
        <v>16088</v>
      </c>
      <c r="E575" s="401" t="s">
        <v>123</v>
      </c>
      <c r="F575" s="401"/>
    </row>
    <row r="576" spans="1:6" ht="15">
      <c r="A576" s="401">
        <v>40529</v>
      </c>
      <c r="B576" s="401" t="s">
        <v>8869</v>
      </c>
      <c r="C576" s="401" t="s">
        <v>3163</v>
      </c>
      <c r="D576" s="414" t="s">
        <v>12892</v>
      </c>
      <c r="E576" s="401" t="s">
        <v>123</v>
      </c>
      <c r="F576" s="401"/>
    </row>
    <row r="577" spans="1:6" ht="15">
      <c r="A577" s="401">
        <v>36170</v>
      </c>
      <c r="B577" s="401" t="s">
        <v>8870</v>
      </c>
      <c r="C577" s="401" t="s">
        <v>3163</v>
      </c>
      <c r="D577" s="414" t="s">
        <v>16089</v>
      </c>
      <c r="E577" s="401" t="s">
        <v>123</v>
      </c>
      <c r="F577" s="401"/>
    </row>
    <row r="578" spans="1:6" ht="15">
      <c r="A578" s="401">
        <v>40524</v>
      </c>
      <c r="B578" s="401" t="s">
        <v>8871</v>
      </c>
      <c r="C578" s="401" t="s">
        <v>3163</v>
      </c>
      <c r="D578" s="414" t="s">
        <v>16090</v>
      </c>
      <c r="E578" s="401" t="s">
        <v>123</v>
      </c>
      <c r="F578" s="401"/>
    </row>
    <row r="579" spans="1:6" ht="15">
      <c r="A579" s="401">
        <v>36156</v>
      </c>
      <c r="B579" s="401" t="s">
        <v>8872</v>
      </c>
      <c r="C579" s="401" t="s">
        <v>3163</v>
      </c>
      <c r="D579" s="414" t="s">
        <v>16091</v>
      </c>
      <c r="E579" s="401" t="s">
        <v>123</v>
      </c>
      <c r="F579" s="401"/>
    </row>
    <row r="580" spans="1:6" ht="15">
      <c r="A580" s="401">
        <v>36155</v>
      </c>
      <c r="B580" s="401" t="s">
        <v>8873</v>
      </c>
      <c r="C580" s="401" t="s">
        <v>3163</v>
      </c>
      <c r="D580" s="414" t="s">
        <v>13299</v>
      </c>
      <c r="E580" s="401" t="s">
        <v>123</v>
      </c>
      <c r="F580" s="401"/>
    </row>
    <row r="581" spans="1:6" ht="15">
      <c r="A581" s="401">
        <v>36154</v>
      </c>
      <c r="B581" s="401" t="s">
        <v>8874</v>
      </c>
      <c r="C581" s="401" t="s">
        <v>3163</v>
      </c>
      <c r="D581" s="414" t="s">
        <v>16092</v>
      </c>
      <c r="E581" s="401" t="s">
        <v>123</v>
      </c>
      <c r="F581" s="401"/>
    </row>
    <row r="582" spans="1:6" ht="15">
      <c r="A582" s="401">
        <v>695</v>
      </c>
      <c r="B582" s="401" t="s">
        <v>4176</v>
      </c>
      <c r="C582" s="401" t="s">
        <v>3163</v>
      </c>
      <c r="D582" s="414" t="s">
        <v>16093</v>
      </c>
      <c r="E582" s="401" t="s">
        <v>123</v>
      </c>
      <c r="F582" s="401"/>
    </row>
    <row r="583" spans="1:6" ht="15">
      <c r="A583" s="401">
        <v>679</v>
      </c>
      <c r="B583" s="401" t="s">
        <v>12555</v>
      </c>
      <c r="C583" s="401" t="s">
        <v>3163</v>
      </c>
      <c r="D583" s="414" t="s">
        <v>12892</v>
      </c>
      <c r="E583" s="401" t="s">
        <v>123</v>
      </c>
      <c r="F583" s="401"/>
    </row>
    <row r="584" spans="1:6" ht="15">
      <c r="A584" s="401">
        <v>711</v>
      </c>
      <c r="B584" s="401" t="s">
        <v>12556</v>
      </c>
      <c r="C584" s="401" t="s">
        <v>3163</v>
      </c>
      <c r="D584" s="414" t="s">
        <v>16094</v>
      </c>
      <c r="E584" s="401" t="s">
        <v>123</v>
      </c>
      <c r="F584" s="401"/>
    </row>
    <row r="585" spans="1:6" ht="15">
      <c r="A585" s="401">
        <v>712</v>
      </c>
      <c r="B585" s="401" t="s">
        <v>12557</v>
      </c>
      <c r="C585" s="401" t="s">
        <v>3163</v>
      </c>
      <c r="D585" s="414" t="s">
        <v>14932</v>
      </c>
      <c r="E585" s="401" t="s">
        <v>123</v>
      </c>
      <c r="F585" s="401"/>
    </row>
    <row r="586" spans="1:6" ht="15">
      <c r="A586" s="401">
        <v>12614</v>
      </c>
      <c r="B586" s="401" t="s">
        <v>4178</v>
      </c>
      <c r="C586" s="401" t="s">
        <v>3161</v>
      </c>
      <c r="D586" s="414" t="s">
        <v>9058</v>
      </c>
      <c r="E586" s="401" t="s">
        <v>123</v>
      </c>
      <c r="F586" s="401"/>
    </row>
    <row r="587" spans="1:6" ht="15">
      <c r="A587" s="401">
        <v>6140</v>
      </c>
      <c r="B587" s="401" t="s">
        <v>4180</v>
      </c>
      <c r="C587" s="401" t="s">
        <v>3161</v>
      </c>
      <c r="D587" s="414" t="s">
        <v>12573</v>
      </c>
      <c r="E587" s="401" t="s">
        <v>123</v>
      </c>
      <c r="F587" s="401"/>
    </row>
    <row r="588" spans="1:6" ht="15">
      <c r="A588" s="401">
        <v>38399</v>
      </c>
      <c r="B588" s="401" t="s">
        <v>4181</v>
      </c>
      <c r="C588" s="401" t="s">
        <v>3161</v>
      </c>
      <c r="D588" s="414" t="s">
        <v>16095</v>
      </c>
      <c r="E588" s="401" t="s">
        <v>123</v>
      </c>
      <c r="F588" s="401"/>
    </row>
    <row r="589" spans="1:6" ht="15">
      <c r="A589" s="401">
        <v>735</v>
      </c>
      <c r="B589" s="401" t="s">
        <v>4182</v>
      </c>
      <c r="C589" s="401" t="s">
        <v>3161</v>
      </c>
      <c r="D589" s="414" t="s">
        <v>16096</v>
      </c>
      <c r="E589" s="401" t="s">
        <v>123</v>
      </c>
      <c r="F589" s="401"/>
    </row>
    <row r="590" spans="1:6" ht="15">
      <c r="A590" s="401">
        <v>736</v>
      </c>
      <c r="B590" s="401" t="s">
        <v>4183</v>
      </c>
      <c r="C590" s="401" t="s">
        <v>3161</v>
      </c>
      <c r="D590" s="414" t="s">
        <v>16097</v>
      </c>
      <c r="E590" s="401" t="s">
        <v>123</v>
      </c>
      <c r="F590" s="401"/>
    </row>
    <row r="591" spans="1:6" ht="15">
      <c r="A591" s="401">
        <v>729</v>
      </c>
      <c r="B591" s="401" t="s">
        <v>4184</v>
      </c>
      <c r="C591" s="401" t="s">
        <v>3161</v>
      </c>
      <c r="D591" s="414" t="s">
        <v>14230</v>
      </c>
      <c r="E591" s="401" t="s">
        <v>123</v>
      </c>
      <c r="F591" s="401"/>
    </row>
    <row r="592" spans="1:6" ht="15">
      <c r="A592" s="401">
        <v>39925</v>
      </c>
      <c r="B592" s="401" t="s">
        <v>4185</v>
      </c>
      <c r="C592" s="401" t="s">
        <v>3161</v>
      </c>
      <c r="D592" s="414" t="s">
        <v>16098</v>
      </c>
      <c r="E592" s="401" t="s">
        <v>123</v>
      </c>
      <c r="F592" s="401"/>
    </row>
    <row r="593" spans="1:6" ht="15">
      <c r="A593" s="401">
        <v>731</v>
      </c>
      <c r="B593" s="401" t="s">
        <v>4186</v>
      </c>
      <c r="C593" s="401" t="s">
        <v>3161</v>
      </c>
      <c r="D593" s="414" t="s">
        <v>16099</v>
      </c>
      <c r="E593" s="401" t="s">
        <v>123</v>
      </c>
      <c r="F593" s="401"/>
    </row>
    <row r="594" spans="1:6" ht="15">
      <c r="A594" s="401">
        <v>10575</v>
      </c>
      <c r="B594" s="401" t="s">
        <v>4187</v>
      </c>
      <c r="C594" s="401" t="s">
        <v>3161</v>
      </c>
      <c r="D594" s="414" t="s">
        <v>16100</v>
      </c>
      <c r="E594" s="401" t="s">
        <v>123</v>
      </c>
      <c r="F594" s="401"/>
    </row>
    <row r="595" spans="1:6" ht="15">
      <c r="A595" s="401">
        <v>733</v>
      </c>
      <c r="B595" s="401" t="s">
        <v>4188</v>
      </c>
      <c r="C595" s="401" t="s">
        <v>3161</v>
      </c>
      <c r="D595" s="414" t="s">
        <v>16101</v>
      </c>
      <c r="E595" s="401" t="s">
        <v>123</v>
      </c>
      <c r="F595" s="401"/>
    </row>
    <row r="596" spans="1:6" ht="15">
      <c r="A596" s="401">
        <v>732</v>
      </c>
      <c r="B596" s="401" t="s">
        <v>4189</v>
      </c>
      <c r="C596" s="401" t="s">
        <v>3161</v>
      </c>
      <c r="D596" s="414" t="s">
        <v>16102</v>
      </c>
      <c r="E596" s="401" t="s">
        <v>123</v>
      </c>
      <c r="F596" s="401"/>
    </row>
    <row r="597" spans="1:6" ht="15">
      <c r="A597" s="401">
        <v>737</v>
      </c>
      <c r="B597" s="401" t="s">
        <v>4190</v>
      </c>
      <c r="C597" s="401" t="s">
        <v>3161</v>
      </c>
      <c r="D597" s="414" t="s">
        <v>16103</v>
      </c>
      <c r="E597" s="401" t="s">
        <v>123</v>
      </c>
      <c r="F597" s="401"/>
    </row>
    <row r="598" spans="1:6" ht="15">
      <c r="A598" s="401">
        <v>738</v>
      </c>
      <c r="B598" s="401" t="s">
        <v>4191</v>
      </c>
      <c r="C598" s="401" t="s">
        <v>3161</v>
      </c>
      <c r="D598" s="414" t="s">
        <v>16104</v>
      </c>
      <c r="E598" s="401" t="s">
        <v>123</v>
      </c>
      <c r="F598" s="401"/>
    </row>
    <row r="599" spans="1:6" ht="15">
      <c r="A599" s="401">
        <v>740</v>
      </c>
      <c r="B599" s="401" t="s">
        <v>4192</v>
      </c>
      <c r="C599" s="401" t="s">
        <v>3161</v>
      </c>
      <c r="D599" s="414" t="s">
        <v>16105</v>
      </c>
      <c r="E599" s="401" t="s">
        <v>123</v>
      </c>
      <c r="F599" s="401"/>
    </row>
    <row r="600" spans="1:6" ht="15">
      <c r="A600" s="401">
        <v>734</v>
      </c>
      <c r="B600" s="401" t="s">
        <v>4193</v>
      </c>
      <c r="C600" s="401" t="s">
        <v>3161</v>
      </c>
      <c r="D600" s="414" t="s">
        <v>16106</v>
      </c>
      <c r="E600" s="401" t="s">
        <v>123</v>
      </c>
      <c r="F600" s="401"/>
    </row>
    <row r="601" spans="1:6" ht="15">
      <c r="A601" s="401">
        <v>39008</v>
      </c>
      <c r="B601" s="401" t="s">
        <v>4194</v>
      </c>
      <c r="C601" s="401" t="s">
        <v>3161</v>
      </c>
      <c r="D601" s="414" t="s">
        <v>16107</v>
      </c>
      <c r="E601" s="401" t="s">
        <v>9663</v>
      </c>
      <c r="F601" s="401"/>
    </row>
    <row r="602" spans="1:6" ht="15">
      <c r="A602" s="401">
        <v>39009</v>
      </c>
      <c r="B602" s="401" t="s">
        <v>4195</v>
      </c>
      <c r="C602" s="401" t="s">
        <v>3161</v>
      </c>
      <c r="D602" s="414" t="s">
        <v>16108</v>
      </c>
      <c r="E602" s="401" t="s">
        <v>9663</v>
      </c>
      <c r="F602" s="401"/>
    </row>
    <row r="603" spans="1:6" ht="15">
      <c r="A603" s="401">
        <v>10587</v>
      </c>
      <c r="B603" s="401" t="s">
        <v>4196</v>
      </c>
      <c r="C603" s="401" t="s">
        <v>3161</v>
      </c>
      <c r="D603" s="414" t="s">
        <v>16109</v>
      </c>
      <c r="E603" s="401" t="s">
        <v>123</v>
      </c>
      <c r="F603" s="401"/>
    </row>
    <row r="604" spans="1:6" ht="15">
      <c r="A604" s="401">
        <v>759</v>
      </c>
      <c r="B604" s="401" t="s">
        <v>4197</v>
      </c>
      <c r="C604" s="401" t="s">
        <v>3161</v>
      </c>
      <c r="D604" s="414" t="s">
        <v>16110</v>
      </c>
      <c r="E604" s="401" t="s">
        <v>123</v>
      </c>
      <c r="F604" s="401"/>
    </row>
    <row r="605" spans="1:6" ht="15">
      <c r="A605" s="401">
        <v>761</v>
      </c>
      <c r="B605" s="401" t="s">
        <v>4198</v>
      </c>
      <c r="C605" s="401" t="s">
        <v>3161</v>
      </c>
      <c r="D605" s="414" t="s">
        <v>16111</v>
      </c>
      <c r="E605" s="401" t="s">
        <v>123</v>
      </c>
      <c r="F605" s="401"/>
    </row>
    <row r="606" spans="1:6" ht="15">
      <c r="A606" s="401">
        <v>750</v>
      </c>
      <c r="B606" s="401" t="s">
        <v>4199</v>
      </c>
      <c r="C606" s="401" t="s">
        <v>3161</v>
      </c>
      <c r="D606" s="414" t="s">
        <v>16112</v>
      </c>
      <c r="E606" s="401" t="s">
        <v>123</v>
      </c>
      <c r="F606" s="401"/>
    </row>
    <row r="607" spans="1:6" ht="15">
      <c r="A607" s="401">
        <v>755</v>
      </c>
      <c r="B607" s="401" t="s">
        <v>4200</v>
      </c>
      <c r="C607" s="401" t="s">
        <v>3161</v>
      </c>
      <c r="D607" s="414" t="s">
        <v>16113</v>
      </c>
      <c r="E607" s="401" t="s">
        <v>123</v>
      </c>
      <c r="F607" s="401"/>
    </row>
    <row r="608" spans="1:6" ht="15">
      <c r="A608" s="401">
        <v>749</v>
      </c>
      <c r="B608" s="401" t="s">
        <v>4201</v>
      </c>
      <c r="C608" s="401" t="s">
        <v>3161</v>
      </c>
      <c r="D608" s="414" t="s">
        <v>16114</v>
      </c>
      <c r="E608" s="401" t="s">
        <v>123</v>
      </c>
      <c r="F608" s="401"/>
    </row>
    <row r="609" spans="1:6" ht="15">
      <c r="A609" s="401">
        <v>756</v>
      </c>
      <c r="B609" s="401" t="s">
        <v>4202</v>
      </c>
      <c r="C609" s="401" t="s">
        <v>3161</v>
      </c>
      <c r="D609" s="414" t="s">
        <v>16115</v>
      </c>
      <c r="E609" s="401" t="s">
        <v>123</v>
      </c>
      <c r="F609" s="401"/>
    </row>
    <row r="610" spans="1:6" ht="15">
      <c r="A610" s="401">
        <v>757</v>
      </c>
      <c r="B610" s="401" t="s">
        <v>4203</v>
      </c>
      <c r="C610" s="401" t="s">
        <v>3161</v>
      </c>
      <c r="D610" s="414" t="s">
        <v>16116</v>
      </c>
      <c r="E610" s="401" t="s">
        <v>123</v>
      </c>
      <c r="F610" s="401"/>
    </row>
    <row r="611" spans="1:6" ht="15">
      <c r="A611" s="401">
        <v>10588</v>
      </c>
      <c r="B611" s="401" t="s">
        <v>4204</v>
      </c>
      <c r="C611" s="401" t="s">
        <v>3161</v>
      </c>
      <c r="D611" s="414" t="s">
        <v>16117</v>
      </c>
      <c r="E611" s="401" t="s">
        <v>123</v>
      </c>
      <c r="F611" s="401"/>
    </row>
    <row r="612" spans="1:6" ht="15">
      <c r="A612" s="401">
        <v>10592</v>
      </c>
      <c r="B612" s="401" t="s">
        <v>4205</v>
      </c>
      <c r="C612" s="401" t="s">
        <v>3161</v>
      </c>
      <c r="D612" s="414" t="s">
        <v>16118</v>
      </c>
      <c r="E612" s="401" t="s">
        <v>123</v>
      </c>
      <c r="F612" s="401"/>
    </row>
    <row r="613" spans="1:6" ht="15">
      <c r="A613" s="401">
        <v>10589</v>
      </c>
      <c r="B613" s="401" t="s">
        <v>4206</v>
      </c>
      <c r="C613" s="401" t="s">
        <v>3161</v>
      </c>
      <c r="D613" s="414" t="s">
        <v>16119</v>
      </c>
      <c r="E613" s="401" t="s">
        <v>123</v>
      </c>
      <c r="F613" s="401"/>
    </row>
    <row r="614" spans="1:6" ht="15">
      <c r="A614" s="401">
        <v>760</v>
      </c>
      <c r="B614" s="401" t="s">
        <v>4207</v>
      </c>
      <c r="C614" s="401" t="s">
        <v>3161</v>
      </c>
      <c r="D614" s="414" t="s">
        <v>16120</v>
      </c>
      <c r="E614" s="401" t="s">
        <v>123</v>
      </c>
      <c r="F614" s="401"/>
    </row>
    <row r="615" spans="1:6" ht="15">
      <c r="A615" s="401">
        <v>751</v>
      </c>
      <c r="B615" s="401" t="s">
        <v>4208</v>
      </c>
      <c r="C615" s="401" t="s">
        <v>3161</v>
      </c>
      <c r="D615" s="414" t="s">
        <v>16121</v>
      </c>
      <c r="E615" s="401" t="s">
        <v>123</v>
      </c>
      <c r="F615" s="401"/>
    </row>
    <row r="616" spans="1:6" ht="15">
      <c r="A616" s="401">
        <v>754</v>
      </c>
      <c r="B616" s="401" t="s">
        <v>4209</v>
      </c>
      <c r="C616" s="401" t="s">
        <v>3161</v>
      </c>
      <c r="D616" s="414" t="s">
        <v>16122</v>
      </c>
      <c r="E616" s="401" t="s">
        <v>123</v>
      </c>
      <c r="F616" s="401"/>
    </row>
    <row r="617" spans="1:6" ht="15">
      <c r="A617" s="401">
        <v>14013</v>
      </c>
      <c r="B617" s="401" t="s">
        <v>4210</v>
      </c>
      <c r="C617" s="401" t="s">
        <v>3161</v>
      </c>
      <c r="D617" s="414" t="s">
        <v>16123</v>
      </c>
      <c r="E617" s="401" t="s">
        <v>9663</v>
      </c>
      <c r="F617" s="401"/>
    </row>
    <row r="618" spans="1:6" ht="15">
      <c r="A618" s="401">
        <v>39917</v>
      </c>
      <c r="B618" s="401" t="s">
        <v>4211</v>
      </c>
      <c r="C618" s="401" t="s">
        <v>3161</v>
      </c>
      <c r="D618" s="414" t="s">
        <v>16124</v>
      </c>
      <c r="E618" s="401" t="s">
        <v>9663</v>
      </c>
      <c r="F618" s="401"/>
    </row>
    <row r="619" spans="1:6" ht="15">
      <c r="A619" s="401">
        <v>38167</v>
      </c>
      <c r="B619" s="401" t="s">
        <v>16125</v>
      </c>
      <c r="C619" s="401" t="s">
        <v>3168</v>
      </c>
      <c r="D619" s="414" t="s">
        <v>16126</v>
      </c>
      <c r="E619" s="401" t="s">
        <v>123</v>
      </c>
      <c r="F619" s="401"/>
    </row>
    <row r="620" spans="1:6" ht="15">
      <c r="A620" s="401">
        <v>36145</v>
      </c>
      <c r="B620" s="401" t="s">
        <v>4213</v>
      </c>
      <c r="C620" s="401" t="s">
        <v>3168</v>
      </c>
      <c r="D620" s="414" t="s">
        <v>16127</v>
      </c>
      <c r="E620" s="401" t="s">
        <v>123</v>
      </c>
      <c r="F620" s="401"/>
    </row>
    <row r="621" spans="1:6" ht="15">
      <c r="A621" s="401">
        <v>12893</v>
      </c>
      <c r="B621" s="401" t="s">
        <v>4214</v>
      </c>
      <c r="C621" s="401" t="s">
        <v>3168</v>
      </c>
      <c r="D621" s="414" t="s">
        <v>14913</v>
      </c>
      <c r="E621" s="401" t="s">
        <v>123</v>
      </c>
      <c r="F621" s="401"/>
    </row>
    <row r="622" spans="1:6" ht="15">
      <c r="A622" s="401">
        <v>11685</v>
      </c>
      <c r="B622" s="401" t="s">
        <v>4215</v>
      </c>
      <c r="C622" s="401" t="s">
        <v>3161</v>
      </c>
      <c r="D622" s="414" t="s">
        <v>13221</v>
      </c>
      <c r="E622" s="401" t="s">
        <v>123</v>
      </c>
      <c r="F622" s="401"/>
    </row>
    <row r="623" spans="1:6" ht="15">
      <c r="A623" s="401">
        <v>11679</v>
      </c>
      <c r="B623" s="401" t="s">
        <v>4216</v>
      </c>
      <c r="C623" s="401" t="s">
        <v>3161</v>
      </c>
      <c r="D623" s="414" t="s">
        <v>16128</v>
      </c>
      <c r="E623" s="401" t="s">
        <v>123</v>
      </c>
      <c r="F623" s="401"/>
    </row>
    <row r="624" spans="1:6" ht="15">
      <c r="A624" s="401">
        <v>11680</v>
      </c>
      <c r="B624" s="401" t="s">
        <v>4218</v>
      </c>
      <c r="C624" s="401" t="s">
        <v>3161</v>
      </c>
      <c r="D624" s="414" t="s">
        <v>14683</v>
      </c>
      <c r="E624" s="401" t="s">
        <v>123</v>
      </c>
      <c r="F624" s="401"/>
    </row>
    <row r="625" spans="1:6" ht="15">
      <c r="A625" s="401">
        <v>2512</v>
      </c>
      <c r="B625" s="401" t="s">
        <v>4219</v>
      </c>
      <c r="C625" s="401" t="s">
        <v>3161</v>
      </c>
      <c r="D625" s="414" t="s">
        <v>16129</v>
      </c>
      <c r="E625" s="401" t="s">
        <v>123</v>
      </c>
      <c r="F625" s="401"/>
    </row>
    <row r="626" spans="1:6" ht="15">
      <c r="A626" s="401">
        <v>4374</v>
      </c>
      <c r="B626" s="401" t="s">
        <v>4221</v>
      </c>
      <c r="C626" s="401" t="s">
        <v>3161</v>
      </c>
      <c r="D626" s="414" t="s">
        <v>3726</v>
      </c>
      <c r="E626" s="401" t="s">
        <v>123</v>
      </c>
      <c r="F626" s="401"/>
    </row>
    <row r="627" spans="1:6" ht="15">
      <c r="A627" s="401">
        <v>7568</v>
      </c>
      <c r="B627" s="401" t="s">
        <v>4222</v>
      </c>
      <c r="C627" s="401" t="s">
        <v>3161</v>
      </c>
      <c r="D627" s="414" t="s">
        <v>6725</v>
      </c>
      <c r="E627" s="401" t="s">
        <v>123</v>
      </c>
      <c r="F627" s="401"/>
    </row>
    <row r="628" spans="1:6" ht="15">
      <c r="A628" s="401">
        <v>7584</v>
      </c>
      <c r="B628" s="401" t="s">
        <v>4223</v>
      </c>
      <c r="C628" s="401" t="s">
        <v>3161</v>
      </c>
      <c r="D628" s="414" t="s">
        <v>3792</v>
      </c>
      <c r="E628" s="401" t="s">
        <v>123</v>
      </c>
      <c r="F628" s="401"/>
    </row>
    <row r="629" spans="1:6" ht="15">
      <c r="A629" s="401">
        <v>11945</v>
      </c>
      <c r="B629" s="401" t="s">
        <v>4225</v>
      </c>
      <c r="C629" s="401" t="s">
        <v>3161</v>
      </c>
      <c r="D629" s="414" t="s">
        <v>4229</v>
      </c>
      <c r="E629" s="401" t="s">
        <v>123</v>
      </c>
      <c r="F629" s="401"/>
    </row>
    <row r="630" spans="1:6" ht="15">
      <c r="A630" s="401">
        <v>11946</v>
      </c>
      <c r="B630" s="401" t="s">
        <v>4227</v>
      </c>
      <c r="C630" s="401" t="s">
        <v>3161</v>
      </c>
      <c r="D630" s="414" t="s">
        <v>5804</v>
      </c>
      <c r="E630" s="401" t="s">
        <v>123</v>
      </c>
      <c r="F630" s="401"/>
    </row>
    <row r="631" spans="1:6" ht="15">
      <c r="A631" s="401">
        <v>4375</v>
      </c>
      <c r="B631" s="401" t="s">
        <v>4228</v>
      </c>
      <c r="C631" s="401" t="s">
        <v>3161</v>
      </c>
      <c r="D631" s="414" t="s">
        <v>3680</v>
      </c>
      <c r="E631" s="401" t="s">
        <v>123</v>
      </c>
      <c r="F631" s="401"/>
    </row>
    <row r="632" spans="1:6" ht="15">
      <c r="A632" s="401">
        <v>11950</v>
      </c>
      <c r="B632" s="401" t="s">
        <v>4230</v>
      </c>
      <c r="C632" s="401" t="s">
        <v>3161</v>
      </c>
      <c r="D632" s="414" t="s">
        <v>7901</v>
      </c>
      <c r="E632" s="401" t="s">
        <v>123</v>
      </c>
      <c r="F632" s="401"/>
    </row>
    <row r="633" spans="1:6" ht="15">
      <c r="A633" s="401">
        <v>4376</v>
      </c>
      <c r="B633" s="401" t="s">
        <v>4232</v>
      </c>
      <c r="C633" s="401" t="s">
        <v>3161</v>
      </c>
      <c r="D633" s="414" t="s">
        <v>4008</v>
      </c>
      <c r="E633" s="401" t="s">
        <v>123</v>
      </c>
      <c r="F633" s="401"/>
    </row>
    <row r="634" spans="1:6" ht="15">
      <c r="A634" s="401">
        <v>7583</v>
      </c>
      <c r="B634" s="401" t="s">
        <v>4233</v>
      </c>
      <c r="C634" s="401" t="s">
        <v>3161</v>
      </c>
      <c r="D634" s="414" t="s">
        <v>3938</v>
      </c>
      <c r="E634" s="401" t="s">
        <v>123</v>
      </c>
      <c r="F634" s="401"/>
    </row>
    <row r="635" spans="1:6" ht="15">
      <c r="A635" s="401">
        <v>4350</v>
      </c>
      <c r="B635" s="401" t="s">
        <v>4235</v>
      </c>
      <c r="C635" s="401" t="s">
        <v>3161</v>
      </c>
      <c r="D635" s="414" t="s">
        <v>4843</v>
      </c>
      <c r="E635" s="401" t="s">
        <v>123</v>
      </c>
      <c r="F635" s="401"/>
    </row>
    <row r="636" spans="1:6" ht="15">
      <c r="A636" s="401">
        <v>39886</v>
      </c>
      <c r="B636" s="401" t="s">
        <v>4236</v>
      </c>
      <c r="C636" s="401" t="s">
        <v>3161</v>
      </c>
      <c r="D636" s="414" t="s">
        <v>3767</v>
      </c>
      <c r="E636" s="401" t="s">
        <v>123</v>
      </c>
      <c r="F636" s="401"/>
    </row>
    <row r="637" spans="1:6" ht="15">
      <c r="A637" s="401">
        <v>39887</v>
      </c>
      <c r="B637" s="401" t="s">
        <v>4237</v>
      </c>
      <c r="C637" s="401" t="s">
        <v>3161</v>
      </c>
      <c r="D637" s="414" t="s">
        <v>13920</v>
      </c>
      <c r="E637" s="401" t="s">
        <v>123</v>
      </c>
      <c r="F637" s="401"/>
    </row>
    <row r="638" spans="1:6" ht="15">
      <c r="A638" s="401">
        <v>39888</v>
      </c>
      <c r="B638" s="401" t="s">
        <v>4239</v>
      </c>
      <c r="C638" s="401" t="s">
        <v>3161</v>
      </c>
      <c r="D638" s="414" t="s">
        <v>16130</v>
      </c>
      <c r="E638" s="401" t="s">
        <v>123</v>
      </c>
      <c r="F638" s="401"/>
    </row>
    <row r="639" spans="1:6" ht="15">
      <c r="A639" s="401">
        <v>39890</v>
      </c>
      <c r="B639" s="401" t="s">
        <v>4240</v>
      </c>
      <c r="C639" s="401" t="s">
        <v>3161</v>
      </c>
      <c r="D639" s="414" t="s">
        <v>16131</v>
      </c>
      <c r="E639" s="401" t="s">
        <v>123</v>
      </c>
      <c r="F639" s="401"/>
    </row>
    <row r="640" spans="1:6" ht="15">
      <c r="A640" s="401">
        <v>39891</v>
      </c>
      <c r="B640" s="401" t="s">
        <v>4241</v>
      </c>
      <c r="C640" s="401" t="s">
        <v>3161</v>
      </c>
      <c r="D640" s="414" t="s">
        <v>16132</v>
      </c>
      <c r="E640" s="401" t="s">
        <v>123</v>
      </c>
      <c r="F640" s="401"/>
    </row>
    <row r="641" spans="1:6" ht="15">
      <c r="A641" s="401">
        <v>39892</v>
      </c>
      <c r="B641" s="401" t="s">
        <v>4242</v>
      </c>
      <c r="C641" s="401" t="s">
        <v>3161</v>
      </c>
      <c r="D641" s="414" t="s">
        <v>16133</v>
      </c>
      <c r="E641" s="401" t="s">
        <v>123</v>
      </c>
      <c r="F641" s="401"/>
    </row>
    <row r="642" spans="1:6" ht="15">
      <c r="A642" s="401">
        <v>790</v>
      </c>
      <c r="B642" s="401" t="s">
        <v>4243</v>
      </c>
      <c r="C642" s="401" t="s">
        <v>3161</v>
      </c>
      <c r="D642" s="414" t="s">
        <v>12921</v>
      </c>
      <c r="E642" s="401" t="s">
        <v>123</v>
      </c>
      <c r="F642" s="401"/>
    </row>
    <row r="643" spans="1:6" ht="15">
      <c r="A643" s="401">
        <v>766</v>
      </c>
      <c r="B643" s="401" t="s">
        <v>4245</v>
      </c>
      <c r="C643" s="401" t="s">
        <v>3161</v>
      </c>
      <c r="D643" s="414" t="s">
        <v>12921</v>
      </c>
      <c r="E643" s="401" t="s">
        <v>123</v>
      </c>
      <c r="F643" s="401"/>
    </row>
    <row r="644" spans="1:6" ht="15">
      <c r="A644" s="401">
        <v>791</v>
      </c>
      <c r="B644" s="401" t="s">
        <v>4246</v>
      </c>
      <c r="C644" s="401" t="s">
        <v>3161</v>
      </c>
      <c r="D644" s="414" t="s">
        <v>12921</v>
      </c>
      <c r="E644" s="401" t="s">
        <v>123</v>
      </c>
      <c r="F644" s="401"/>
    </row>
    <row r="645" spans="1:6" ht="15">
      <c r="A645" s="401">
        <v>767</v>
      </c>
      <c r="B645" s="401" t="s">
        <v>4247</v>
      </c>
      <c r="C645" s="401" t="s">
        <v>3161</v>
      </c>
      <c r="D645" s="414" t="s">
        <v>12921</v>
      </c>
      <c r="E645" s="401" t="s">
        <v>123</v>
      </c>
      <c r="F645" s="401"/>
    </row>
    <row r="646" spans="1:6" ht="15">
      <c r="A646" s="401">
        <v>768</v>
      </c>
      <c r="B646" s="401" t="s">
        <v>4248</v>
      </c>
      <c r="C646" s="401" t="s">
        <v>3161</v>
      </c>
      <c r="D646" s="414" t="s">
        <v>14684</v>
      </c>
      <c r="E646" s="401" t="s">
        <v>123</v>
      </c>
      <c r="F646" s="401"/>
    </row>
    <row r="647" spans="1:6" ht="15">
      <c r="A647" s="401">
        <v>789</v>
      </c>
      <c r="B647" s="401" t="s">
        <v>4250</v>
      </c>
      <c r="C647" s="401" t="s">
        <v>3161</v>
      </c>
      <c r="D647" s="414" t="s">
        <v>15866</v>
      </c>
      <c r="E647" s="401" t="s">
        <v>123</v>
      </c>
      <c r="F647" s="401"/>
    </row>
    <row r="648" spans="1:6" ht="15">
      <c r="A648" s="401">
        <v>769</v>
      </c>
      <c r="B648" s="401" t="s">
        <v>4252</v>
      </c>
      <c r="C648" s="401" t="s">
        <v>3161</v>
      </c>
      <c r="D648" s="414" t="s">
        <v>14684</v>
      </c>
      <c r="E648" s="401" t="s">
        <v>123</v>
      </c>
      <c r="F648" s="401"/>
    </row>
    <row r="649" spans="1:6" ht="15">
      <c r="A649" s="401">
        <v>770</v>
      </c>
      <c r="B649" s="401" t="s">
        <v>4253</v>
      </c>
      <c r="C649" s="401" t="s">
        <v>3161</v>
      </c>
      <c r="D649" s="414" t="s">
        <v>12893</v>
      </c>
      <c r="E649" s="401" t="s">
        <v>123</v>
      </c>
      <c r="F649" s="401"/>
    </row>
    <row r="650" spans="1:6" ht="15">
      <c r="A650" s="401">
        <v>12394</v>
      </c>
      <c r="B650" s="401" t="s">
        <v>4255</v>
      </c>
      <c r="C650" s="401" t="s">
        <v>3161</v>
      </c>
      <c r="D650" s="414" t="s">
        <v>12893</v>
      </c>
      <c r="E650" s="401" t="s">
        <v>123</v>
      </c>
      <c r="F650" s="401"/>
    </row>
    <row r="651" spans="1:6" ht="15">
      <c r="A651" s="401">
        <v>764</v>
      </c>
      <c r="B651" s="401" t="s">
        <v>4256</v>
      </c>
      <c r="C651" s="401" t="s">
        <v>3161</v>
      </c>
      <c r="D651" s="414" t="s">
        <v>12896</v>
      </c>
      <c r="E651" s="401" t="s">
        <v>123</v>
      </c>
      <c r="F651" s="401"/>
    </row>
    <row r="652" spans="1:6" ht="15">
      <c r="A652" s="401">
        <v>765</v>
      </c>
      <c r="B652" s="401" t="s">
        <v>4258</v>
      </c>
      <c r="C652" s="401" t="s">
        <v>3161</v>
      </c>
      <c r="D652" s="414" t="s">
        <v>12896</v>
      </c>
      <c r="E652" s="401" t="s">
        <v>123</v>
      </c>
      <c r="F652" s="401"/>
    </row>
    <row r="653" spans="1:6" ht="15">
      <c r="A653" s="401">
        <v>787</v>
      </c>
      <c r="B653" s="401" t="s">
        <v>4259</v>
      </c>
      <c r="C653" s="401" t="s">
        <v>3161</v>
      </c>
      <c r="D653" s="414" t="s">
        <v>13840</v>
      </c>
      <c r="E653" s="401" t="s">
        <v>123</v>
      </c>
      <c r="F653" s="401"/>
    </row>
    <row r="654" spans="1:6" ht="15">
      <c r="A654" s="401">
        <v>774</v>
      </c>
      <c r="B654" s="401" t="s">
        <v>4260</v>
      </c>
      <c r="C654" s="401" t="s">
        <v>3161</v>
      </c>
      <c r="D654" s="414" t="s">
        <v>13840</v>
      </c>
      <c r="E654" s="401" t="s">
        <v>123</v>
      </c>
      <c r="F654" s="401"/>
    </row>
    <row r="655" spans="1:6" ht="15">
      <c r="A655" s="401">
        <v>773</v>
      </c>
      <c r="B655" s="401" t="s">
        <v>4261</v>
      </c>
      <c r="C655" s="401" t="s">
        <v>3161</v>
      </c>
      <c r="D655" s="414" t="s">
        <v>13840</v>
      </c>
      <c r="E655" s="401" t="s">
        <v>123</v>
      </c>
      <c r="F655" s="401"/>
    </row>
    <row r="656" spans="1:6" ht="15">
      <c r="A656" s="401">
        <v>775</v>
      </c>
      <c r="B656" s="401" t="s">
        <v>4262</v>
      </c>
      <c r="C656" s="401" t="s">
        <v>3161</v>
      </c>
      <c r="D656" s="414" t="s">
        <v>13840</v>
      </c>
      <c r="E656" s="401" t="s">
        <v>123</v>
      </c>
      <c r="F656" s="401"/>
    </row>
    <row r="657" spans="1:6" ht="15">
      <c r="A657" s="401">
        <v>788</v>
      </c>
      <c r="B657" s="401" t="s">
        <v>4263</v>
      </c>
      <c r="C657" s="401" t="s">
        <v>3161</v>
      </c>
      <c r="D657" s="414" t="s">
        <v>9067</v>
      </c>
      <c r="E657" s="401" t="s">
        <v>123</v>
      </c>
      <c r="F657" s="401"/>
    </row>
    <row r="658" spans="1:6" ht="15">
      <c r="A658" s="401">
        <v>772</v>
      </c>
      <c r="B658" s="401" t="s">
        <v>4265</v>
      </c>
      <c r="C658" s="401" t="s">
        <v>3161</v>
      </c>
      <c r="D658" s="414" t="s">
        <v>9067</v>
      </c>
      <c r="E658" s="401" t="s">
        <v>123</v>
      </c>
      <c r="F658" s="401"/>
    </row>
    <row r="659" spans="1:6" ht="15">
      <c r="A659" s="401">
        <v>771</v>
      </c>
      <c r="B659" s="401" t="s">
        <v>4266</v>
      </c>
      <c r="C659" s="401" t="s">
        <v>3161</v>
      </c>
      <c r="D659" s="414" t="s">
        <v>9067</v>
      </c>
      <c r="E659" s="401" t="s">
        <v>123</v>
      </c>
      <c r="F659" s="401"/>
    </row>
    <row r="660" spans="1:6" ht="15">
      <c r="A660" s="401">
        <v>779</v>
      </c>
      <c r="B660" s="401" t="s">
        <v>4267</v>
      </c>
      <c r="C660" s="401" t="s">
        <v>3161</v>
      </c>
      <c r="D660" s="414" t="s">
        <v>15452</v>
      </c>
      <c r="E660" s="401" t="s">
        <v>123</v>
      </c>
      <c r="F660" s="401"/>
    </row>
    <row r="661" spans="1:6" ht="15">
      <c r="A661" s="401">
        <v>776</v>
      </c>
      <c r="B661" s="401" t="s">
        <v>4269</v>
      </c>
      <c r="C661" s="401" t="s">
        <v>3161</v>
      </c>
      <c r="D661" s="414" t="s">
        <v>16134</v>
      </c>
      <c r="E661" s="401" t="s">
        <v>123</v>
      </c>
      <c r="F661" s="401"/>
    </row>
    <row r="662" spans="1:6" ht="15">
      <c r="A662" s="401">
        <v>777</v>
      </c>
      <c r="B662" s="401" t="s">
        <v>4270</v>
      </c>
      <c r="C662" s="401" t="s">
        <v>3161</v>
      </c>
      <c r="D662" s="414" t="s">
        <v>16135</v>
      </c>
      <c r="E662" s="401" t="s">
        <v>123</v>
      </c>
      <c r="F662" s="401"/>
    </row>
    <row r="663" spans="1:6" ht="15">
      <c r="A663" s="401">
        <v>780</v>
      </c>
      <c r="B663" s="401" t="s">
        <v>4271</v>
      </c>
      <c r="C663" s="401" t="s">
        <v>3161</v>
      </c>
      <c r="D663" s="414" t="s">
        <v>16136</v>
      </c>
      <c r="E663" s="401" t="s">
        <v>123</v>
      </c>
      <c r="F663" s="401"/>
    </row>
    <row r="664" spans="1:6" ht="15">
      <c r="A664" s="401">
        <v>778</v>
      </c>
      <c r="B664" s="401" t="s">
        <v>4272</v>
      </c>
      <c r="C664" s="401" t="s">
        <v>3161</v>
      </c>
      <c r="D664" s="414" t="s">
        <v>16134</v>
      </c>
      <c r="E664" s="401" t="s">
        <v>123</v>
      </c>
      <c r="F664" s="401"/>
    </row>
    <row r="665" spans="1:6" ht="15">
      <c r="A665" s="401">
        <v>781</v>
      </c>
      <c r="B665" s="401" t="s">
        <v>4273</v>
      </c>
      <c r="C665" s="401" t="s">
        <v>3161</v>
      </c>
      <c r="D665" s="414" t="s">
        <v>16137</v>
      </c>
      <c r="E665" s="401" t="s">
        <v>123</v>
      </c>
      <c r="F665" s="401"/>
    </row>
    <row r="666" spans="1:6" ht="15">
      <c r="A666" s="401">
        <v>786</v>
      </c>
      <c r="B666" s="401" t="s">
        <v>4274</v>
      </c>
      <c r="C666" s="401" t="s">
        <v>3161</v>
      </c>
      <c r="D666" s="414" t="s">
        <v>16137</v>
      </c>
      <c r="E666" s="401" t="s">
        <v>123</v>
      </c>
      <c r="F666" s="401"/>
    </row>
    <row r="667" spans="1:6" ht="15">
      <c r="A667" s="401">
        <v>782</v>
      </c>
      <c r="B667" s="401" t="s">
        <v>4275</v>
      </c>
      <c r="C667" s="401" t="s">
        <v>3161</v>
      </c>
      <c r="D667" s="414" t="s">
        <v>16137</v>
      </c>
      <c r="E667" s="401" t="s">
        <v>123</v>
      </c>
      <c r="F667" s="401"/>
    </row>
    <row r="668" spans="1:6" ht="15">
      <c r="A668" s="401">
        <v>783</v>
      </c>
      <c r="B668" s="401" t="s">
        <v>4276</v>
      </c>
      <c r="C668" s="401" t="s">
        <v>3161</v>
      </c>
      <c r="D668" s="414" t="s">
        <v>12946</v>
      </c>
      <c r="E668" s="401" t="s">
        <v>123</v>
      </c>
      <c r="F668" s="401"/>
    </row>
    <row r="669" spans="1:6" ht="15">
      <c r="A669" s="401">
        <v>785</v>
      </c>
      <c r="B669" s="401" t="s">
        <v>4277</v>
      </c>
      <c r="C669" s="401" t="s">
        <v>3161</v>
      </c>
      <c r="D669" s="414" t="s">
        <v>16138</v>
      </c>
      <c r="E669" s="401" t="s">
        <v>123</v>
      </c>
      <c r="F669" s="401"/>
    </row>
    <row r="670" spans="1:6" ht="15">
      <c r="A670" s="401">
        <v>784</v>
      </c>
      <c r="B670" s="401" t="s">
        <v>4278</v>
      </c>
      <c r="C670" s="401" t="s">
        <v>3161</v>
      </c>
      <c r="D670" s="414" t="s">
        <v>16139</v>
      </c>
      <c r="E670" s="401" t="s">
        <v>123</v>
      </c>
      <c r="F670" s="401"/>
    </row>
    <row r="671" spans="1:6" ht="15">
      <c r="A671" s="401">
        <v>831</v>
      </c>
      <c r="B671" s="401" t="s">
        <v>4279</v>
      </c>
      <c r="C671" s="401" t="s">
        <v>3161</v>
      </c>
      <c r="D671" s="414" t="s">
        <v>16140</v>
      </c>
      <c r="E671" s="401" t="s">
        <v>123</v>
      </c>
      <c r="F671" s="401"/>
    </row>
    <row r="672" spans="1:6" ht="15">
      <c r="A672" s="401">
        <v>828</v>
      </c>
      <c r="B672" s="401" t="s">
        <v>4280</v>
      </c>
      <c r="C672" s="401" t="s">
        <v>3161</v>
      </c>
      <c r="D672" s="414" t="s">
        <v>12351</v>
      </c>
      <c r="E672" s="401" t="s">
        <v>123</v>
      </c>
      <c r="F672" s="401"/>
    </row>
    <row r="673" spans="1:6" ht="15">
      <c r="A673" s="401">
        <v>829</v>
      </c>
      <c r="B673" s="401" t="s">
        <v>4281</v>
      </c>
      <c r="C673" s="401" t="s">
        <v>3161</v>
      </c>
      <c r="D673" s="414" t="s">
        <v>3911</v>
      </c>
      <c r="E673" s="401" t="s">
        <v>123</v>
      </c>
      <c r="F673" s="401"/>
    </row>
    <row r="674" spans="1:6" ht="15">
      <c r="A674" s="401">
        <v>812</v>
      </c>
      <c r="B674" s="401" t="s">
        <v>4282</v>
      </c>
      <c r="C674" s="401" t="s">
        <v>3161</v>
      </c>
      <c r="D674" s="414" t="s">
        <v>3778</v>
      </c>
      <c r="E674" s="401" t="s">
        <v>123</v>
      </c>
      <c r="F674" s="401"/>
    </row>
    <row r="675" spans="1:6" ht="15">
      <c r="A675" s="401">
        <v>819</v>
      </c>
      <c r="B675" s="401" t="s">
        <v>4283</v>
      </c>
      <c r="C675" s="401" t="s">
        <v>3161</v>
      </c>
      <c r="D675" s="414" t="s">
        <v>12701</v>
      </c>
      <c r="E675" s="401" t="s">
        <v>123</v>
      </c>
      <c r="F675" s="401"/>
    </row>
    <row r="676" spans="1:6" ht="15">
      <c r="A676" s="401">
        <v>818</v>
      </c>
      <c r="B676" s="401" t="s">
        <v>4285</v>
      </c>
      <c r="C676" s="401" t="s">
        <v>3161</v>
      </c>
      <c r="D676" s="414" t="s">
        <v>3759</v>
      </c>
      <c r="E676" s="401" t="s">
        <v>123</v>
      </c>
      <c r="F676" s="401"/>
    </row>
    <row r="677" spans="1:6" ht="15">
      <c r="A677" s="401">
        <v>823</v>
      </c>
      <c r="B677" s="401" t="s">
        <v>4286</v>
      </c>
      <c r="C677" s="401" t="s">
        <v>3161</v>
      </c>
      <c r="D677" s="414" t="s">
        <v>14440</v>
      </c>
      <c r="E677" s="401" t="s">
        <v>123</v>
      </c>
      <c r="F677" s="401"/>
    </row>
    <row r="678" spans="1:6" ht="15">
      <c r="A678" s="401">
        <v>830</v>
      </c>
      <c r="B678" s="401" t="s">
        <v>4287</v>
      </c>
      <c r="C678" s="401" t="s">
        <v>3161</v>
      </c>
      <c r="D678" s="414" t="s">
        <v>16141</v>
      </c>
      <c r="E678" s="401" t="s">
        <v>123</v>
      </c>
      <c r="F678" s="401"/>
    </row>
    <row r="679" spans="1:6" ht="15">
      <c r="A679" s="401">
        <v>826</v>
      </c>
      <c r="B679" s="401" t="s">
        <v>4288</v>
      </c>
      <c r="C679" s="401" t="s">
        <v>3161</v>
      </c>
      <c r="D679" s="414" t="s">
        <v>16142</v>
      </c>
      <c r="E679" s="401" t="s">
        <v>123</v>
      </c>
      <c r="F679" s="401"/>
    </row>
    <row r="680" spans="1:6" ht="15">
      <c r="A680" s="401">
        <v>827</v>
      </c>
      <c r="B680" s="401" t="s">
        <v>4289</v>
      </c>
      <c r="C680" s="401" t="s">
        <v>3161</v>
      </c>
      <c r="D680" s="414" t="s">
        <v>15831</v>
      </c>
      <c r="E680" s="401" t="s">
        <v>123</v>
      </c>
      <c r="F680" s="401"/>
    </row>
    <row r="681" spans="1:6" ht="15">
      <c r="A681" s="401">
        <v>832</v>
      </c>
      <c r="B681" s="401" t="s">
        <v>4290</v>
      </c>
      <c r="C681" s="401" t="s">
        <v>3161</v>
      </c>
      <c r="D681" s="414" t="s">
        <v>13865</v>
      </c>
      <c r="E681" s="401" t="s">
        <v>123</v>
      </c>
      <c r="F681" s="401"/>
    </row>
    <row r="682" spans="1:6" ht="15">
      <c r="A682" s="401">
        <v>833</v>
      </c>
      <c r="B682" s="401" t="s">
        <v>4292</v>
      </c>
      <c r="C682" s="401" t="s">
        <v>3161</v>
      </c>
      <c r="D682" s="414" t="s">
        <v>15676</v>
      </c>
      <c r="E682" s="401" t="s">
        <v>123</v>
      </c>
      <c r="F682" s="401"/>
    </row>
    <row r="683" spans="1:6" ht="15">
      <c r="A683" s="401">
        <v>834</v>
      </c>
      <c r="B683" s="401" t="s">
        <v>4293</v>
      </c>
      <c r="C683" s="401" t="s">
        <v>3161</v>
      </c>
      <c r="D683" s="414" t="s">
        <v>12529</v>
      </c>
      <c r="E683" s="401" t="s">
        <v>123</v>
      </c>
      <c r="F683" s="401"/>
    </row>
    <row r="684" spans="1:6" ht="15">
      <c r="A684" s="401">
        <v>825</v>
      </c>
      <c r="B684" s="401" t="s">
        <v>4295</v>
      </c>
      <c r="C684" s="401" t="s">
        <v>3161</v>
      </c>
      <c r="D684" s="414" t="s">
        <v>7717</v>
      </c>
      <c r="E684" s="401" t="s">
        <v>123</v>
      </c>
      <c r="F684" s="401"/>
    </row>
    <row r="685" spans="1:6" ht="15">
      <c r="A685" s="401">
        <v>813</v>
      </c>
      <c r="B685" s="401" t="s">
        <v>4297</v>
      </c>
      <c r="C685" s="401" t="s">
        <v>3161</v>
      </c>
      <c r="D685" s="414" t="s">
        <v>16143</v>
      </c>
      <c r="E685" s="401" t="s">
        <v>123</v>
      </c>
      <c r="F685" s="401"/>
    </row>
    <row r="686" spans="1:6" ht="15">
      <c r="A686" s="401">
        <v>820</v>
      </c>
      <c r="B686" s="401" t="s">
        <v>4299</v>
      </c>
      <c r="C686" s="401" t="s">
        <v>3161</v>
      </c>
      <c r="D686" s="414" t="s">
        <v>3767</v>
      </c>
      <c r="E686" s="401" t="s">
        <v>123</v>
      </c>
      <c r="F686" s="401"/>
    </row>
    <row r="687" spans="1:6" ht="15">
      <c r="A687" s="401">
        <v>816</v>
      </c>
      <c r="B687" s="401" t="s">
        <v>4300</v>
      </c>
      <c r="C687" s="401" t="s">
        <v>3161</v>
      </c>
      <c r="D687" s="414" t="s">
        <v>13107</v>
      </c>
      <c r="E687" s="401" t="s">
        <v>123</v>
      </c>
      <c r="F687" s="401"/>
    </row>
    <row r="688" spans="1:6" ht="15">
      <c r="A688" s="401">
        <v>814</v>
      </c>
      <c r="B688" s="401" t="s">
        <v>4301</v>
      </c>
      <c r="C688" s="401" t="s">
        <v>3161</v>
      </c>
      <c r="D688" s="414" t="s">
        <v>14685</v>
      </c>
      <c r="E688" s="401" t="s">
        <v>123</v>
      </c>
      <c r="F688" s="401"/>
    </row>
    <row r="689" spans="1:6" ht="15">
      <c r="A689" s="401">
        <v>815</v>
      </c>
      <c r="B689" s="401" t="s">
        <v>4303</v>
      </c>
      <c r="C689" s="401" t="s">
        <v>3161</v>
      </c>
      <c r="D689" s="414" t="s">
        <v>12726</v>
      </c>
      <c r="E689" s="401" t="s">
        <v>123</v>
      </c>
      <c r="F689" s="401"/>
    </row>
    <row r="690" spans="1:6" ht="15">
      <c r="A690" s="401">
        <v>822</v>
      </c>
      <c r="B690" s="401" t="s">
        <v>4304</v>
      </c>
      <c r="C690" s="401" t="s">
        <v>3161</v>
      </c>
      <c r="D690" s="414" t="s">
        <v>8362</v>
      </c>
      <c r="E690" s="401" t="s">
        <v>123</v>
      </c>
      <c r="F690" s="401"/>
    </row>
    <row r="691" spans="1:6" ht="15">
      <c r="A691" s="401">
        <v>821</v>
      </c>
      <c r="B691" s="401" t="s">
        <v>4305</v>
      </c>
      <c r="C691" s="401" t="s">
        <v>3161</v>
      </c>
      <c r="D691" s="414" t="s">
        <v>16144</v>
      </c>
      <c r="E691" s="401" t="s">
        <v>123</v>
      </c>
      <c r="F691" s="401"/>
    </row>
    <row r="692" spans="1:6" ht="15">
      <c r="A692" s="401">
        <v>817</v>
      </c>
      <c r="B692" s="401" t="s">
        <v>4307</v>
      </c>
      <c r="C692" s="401" t="s">
        <v>3161</v>
      </c>
      <c r="D692" s="414" t="s">
        <v>16145</v>
      </c>
      <c r="E692" s="401" t="s">
        <v>123</v>
      </c>
      <c r="F692" s="401"/>
    </row>
    <row r="693" spans="1:6" ht="15">
      <c r="A693" s="401">
        <v>20086</v>
      </c>
      <c r="B693" s="401" t="s">
        <v>4308</v>
      </c>
      <c r="C693" s="401" t="s">
        <v>3161</v>
      </c>
      <c r="D693" s="414" t="s">
        <v>4152</v>
      </c>
      <c r="E693" s="401" t="s">
        <v>123</v>
      </c>
      <c r="F693" s="401"/>
    </row>
    <row r="694" spans="1:6" ht="15">
      <c r="A694" s="401">
        <v>39191</v>
      </c>
      <c r="B694" s="401" t="s">
        <v>4309</v>
      </c>
      <c r="C694" s="401" t="s">
        <v>3161</v>
      </c>
      <c r="D694" s="414" t="s">
        <v>13814</v>
      </c>
      <c r="E694" s="401" t="s">
        <v>123</v>
      </c>
      <c r="F694" s="401"/>
    </row>
    <row r="695" spans="1:6" ht="15">
      <c r="A695" s="401">
        <v>39190</v>
      </c>
      <c r="B695" s="401" t="s">
        <v>4310</v>
      </c>
      <c r="C695" s="401" t="s">
        <v>3161</v>
      </c>
      <c r="D695" s="414" t="s">
        <v>12732</v>
      </c>
      <c r="E695" s="401" t="s">
        <v>123</v>
      </c>
      <c r="F695" s="401"/>
    </row>
    <row r="696" spans="1:6" ht="15">
      <c r="A696" s="401">
        <v>39189</v>
      </c>
      <c r="B696" s="401" t="s">
        <v>4311</v>
      </c>
      <c r="C696" s="401" t="s">
        <v>3161</v>
      </c>
      <c r="D696" s="414" t="s">
        <v>8878</v>
      </c>
      <c r="E696" s="401" t="s">
        <v>123</v>
      </c>
      <c r="F696" s="401"/>
    </row>
    <row r="697" spans="1:6" ht="15">
      <c r="A697" s="401">
        <v>39186</v>
      </c>
      <c r="B697" s="401" t="s">
        <v>4313</v>
      </c>
      <c r="C697" s="401" t="s">
        <v>3161</v>
      </c>
      <c r="D697" s="414" t="s">
        <v>13310</v>
      </c>
      <c r="E697" s="401" t="s">
        <v>123</v>
      </c>
      <c r="F697" s="401"/>
    </row>
    <row r="698" spans="1:6" ht="15">
      <c r="A698" s="401">
        <v>39188</v>
      </c>
      <c r="B698" s="401" t="s">
        <v>4315</v>
      </c>
      <c r="C698" s="401" t="s">
        <v>3161</v>
      </c>
      <c r="D698" s="414" t="s">
        <v>15405</v>
      </c>
      <c r="E698" s="401" t="s">
        <v>123</v>
      </c>
      <c r="F698" s="401"/>
    </row>
    <row r="699" spans="1:6" ht="15">
      <c r="A699" s="401">
        <v>39187</v>
      </c>
      <c r="B699" s="401" t="s">
        <v>4317</v>
      </c>
      <c r="C699" s="401" t="s">
        <v>3161</v>
      </c>
      <c r="D699" s="414" t="s">
        <v>12730</v>
      </c>
      <c r="E699" s="401" t="s">
        <v>123</v>
      </c>
      <c r="F699" s="401"/>
    </row>
    <row r="700" spans="1:6" ht="15">
      <c r="A700" s="401">
        <v>39184</v>
      </c>
      <c r="B700" s="401" t="s">
        <v>4319</v>
      </c>
      <c r="C700" s="401" t="s">
        <v>3161</v>
      </c>
      <c r="D700" s="414" t="s">
        <v>4153</v>
      </c>
      <c r="E700" s="401" t="s">
        <v>123</v>
      </c>
      <c r="F700" s="401"/>
    </row>
    <row r="701" spans="1:6" ht="15">
      <c r="A701" s="401">
        <v>39185</v>
      </c>
      <c r="B701" s="401" t="s">
        <v>4320</v>
      </c>
      <c r="C701" s="401" t="s">
        <v>3161</v>
      </c>
      <c r="D701" s="414" t="s">
        <v>9130</v>
      </c>
      <c r="E701" s="401" t="s">
        <v>123</v>
      </c>
      <c r="F701" s="401"/>
    </row>
    <row r="702" spans="1:6" ht="15">
      <c r="A702" s="401">
        <v>39198</v>
      </c>
      <c r="B702" s="401" t="s">
        <v>4322</v>
      </c>
      <c r="C702" s="401" t="s">
        <v>3161</v>
      </c>
      <c r="D702" s="414" t="s">
        <v>16146</v>
      </c>
      <c r="E702" s="401" t="s">
        <v>123</v>
      </c>
      <c r="F702" s="401"/>
    </row>
    <row r="703" spans="1:6" ht="15">
      <c r="A703" s="401">
        <v>39197</v>
      </c>
      <c r="B703" s="401" t="s">
        <v>4323</v>
      </c>
      <c r="C703" s="401" t="s">
        <v>3161</v>
      </c>
      <c r="D703" s="414" t="s">
        <v>12947</v>
      </c>
      <c r="E703" s="401" t="s">
        <v>123</v>
      </c>
      <c r="F703" s="401"/>
    </row>
    <row r="704" spans="1:6" ht="15">
      <c r="A704" s="401">
        <v>39196</v>
      </c>
      <c r="B704" s="401" t="s">
        <v>4324</v>
      </c>
      <c r="C704" s="401" t="s">
        <v>3161</v>
      </c>
      <c r="D704" s="414" t="s">
        <v>14425</v>
      </c>
      <c r="E704" s="401" t="s">
        <v>123</v>
      </c>
      <c r="F704" s="401"/>
    </row>
    <row r="705" spans="1:6" ht="15">
      <c r="A705" s="401">
        <v>39199</v>
      </c>
      <c r="B705" s="401" t="s">
        <v>4325</v>
      </c>
      <c r="C705" s="401" t="s">
        <v>3161</v>
      </c>
      <c r="D705" s="414" t="s">
        <v>16147</v>
      </c>
      <c r="E705" s="401" t="s">
        <v>123</v>
      </c>
      <c r="F705" s="401"/>
    </row>
    <row r="706" spans="1:6" ht="15">
      <c r="A706" s="401">
        <v>39195</v>
      </c>
      <c r="B706" s="401" t="s">
        <v>4326</v>
      </c>
      <c r="C706" s="401" t="s">
        <v>3161</v>
      </c>
      <c r="D706" s="414" t="s">
        <v>12908</v>
      </c>
      <c r="E706" s="401" t="s">
        <v>123</v>
      </c>
      <c r="F706" s="401"/>
    </row>
    <row r="707" spans="1:6" ht="15">
      <c r="A707" s="401">
        <v>39194</v>
      </c>
      <c r="B707" s="401" t="s">
        <v>4327</v>
      </c>
      <c r="C707" s="401" t="s">
        <v>3161</v>
      </c>
      <c r="D707" s="414" t="s">
        <v>16148</v>
      </c>
      <c r="E707" s="401" t="s">
        <v>123</v>
      </c>
      <c r="F707" s="401"/>
    </row>
    <row r="708" spans="1:6" ht="15">
      <c r="A708" s="401">
        <v>39193</v>
      </c>
      <c r="B708" s="401" t="s">
        <v>4328</v>
      </c>
      <c r="C708" s="401" t="s">
        <v>3161</v>
      </c>
      <c r="D708" s="414" t="s">
        <v>15718</v>
      </c>
      <c r="E708" s="401" t="s">
        <v>123</v>
      </c>
      <c r="F708" s="401"/>
    </row>
    <row r="709" spans="1:6" ht="15">
      <c r="A709" s="401">
        <v>39192</v>
      </c>
      <c r="B709" s="401" t="s">
        <v>4329</v>
      </c>
      <c r="C709" s="401" t="s">
        <v>3161</v>
      </c>
      <c r="D709" s="414" t="s">
        <v>12909</v>
      </c>
      <c r="E709" s="401" t="s">
        <v>123</v>
      </c>
      <c r="F709" s="401"/>
    </row>
    <row r="710" spans="1:6" ht="15">
      <c r="A710" s="401">
        <v>39920</v>
      </c>
      <c r="B710" s="401" t="s">
        <v>4330</v>
      </c>
      <c r="C710" s="401" t="s">
        <v>3161</v>
      </c>
      <c r="D710" s="414" t="s">
        <v>5794</v>
      </c>
      <c r="E710" s="401" t="s">
        <v>123</v>
      </c>
      <c r="F710" s="401"/>
    </row>
    <row r="711" spans="1:6" ht="15">
      <c r="A711" s="401">
        <v>39201</v>
      </c>
      <c r="B711" s="401" t="s">
        <v>4332</v>
      </c>
      <c r="C711" s="401" t="s">
        <v>3161</v>
      </c>
      <c r="D711" s="414" t="s">
        <v>12815</v>
      </c>
      <c r="E711" s="401" t="s">
        <v>123</v>
      </c>
      <c r="F711" s="401"/>
    </row>
    <row r="712" spans="1:6" ht="15">
      <c r="A712" s="401">
        <v>39200</v>
      </c>
      <c r="B712" s="401" t="s">
        <v>4333</v>
      </c>
      <c r="C712" s="401" t="s">
        <v>3161</v>
      </c>
      <c r="D712" s="414" t="s">
        <v>16149</v>
      </c>
      <c r="E712" s="401" t="s">
        <v>123</v>
      </c>
      <c r="F712" s="401"/>
    </row>
    <row r="713" spans="1:6" ht="15">
      <c r="A713" s="401">
        <v>39203</v>
      </c>
      <c r="B713" s="401" t="s">
        <v>4334</v>
      </c>
      <c r="C713" s="401" t="s">
        <v>3161</v>
      </c>
      <c r="D713" s="414" t="s">
        <v>16150</v>
      </c>
      <c r="E713" s="401" t="s">
        <v>123</v>
      </c>
      <c r="F713" s="401"/>
    </row>
    <row r="714" spans="1:6" ht="15">
      <c r="A714" s="401">
        <v>39202</v>
      </c>
      <c r="B714" s="401" t="s">
        <v>4335</v>
      </c>
      <c r="C714" s="401" t="s">
        <v>3161</v>
      </c>
      <c r="D714" s="414" t="s">
        <v>16151</v>
      </c>
      <c r="E714" s="401" t="s">
        <v>123</v>
      </c>
      <c r="F714" s="401"/>
    </row>
    <row r="715" spans="1:6" ht="15">
      <c r="A715" s="401">
        <v>39205</v>
      </c>
      <c r="B715" s="401" t="s">
        <v>4336</v>
      </c>
      <c r="C715" s="401" t="s">
        <v>3161</v>
      </c>
      <c r="D715" s="414" t="s">
        <v>14555</v>
      </c>
      <c r="E715" s="401" t="s">
        <v>123</v>
      </c>
      <c r="F715" s="401"/>
    </row>
    <row r="716" spans="1:6" ht="15">
      <c r="A716" s="401">
        <v>39204</v>
      </c>
      <c r="B716" s="401" t="s">
        <v>4337</v>
      </c>
      <c r="C716" s="401" t="s">
        <v>3161</v>
      </c>
      <c r="D716" s="414" t="s">
        <v>16152</v>
      </c>
      <c r="E716" s="401" t="s">
        <v>123</v>
      </c>
      <c r="F716" s="401"/>
    </row>
    <row r="717" spans="1:6" ht="15">
      <c r="A717" s="401">
        <v>39206</v>
      </c>
      <c r="B717" s="401" t="s">
        <v>4338</v>
      </c>
      <c r="C717" s="401" t="s">
        <v>3161</v>
      </c>
      <c r="D717" s="414" t="s">
        <v>16153</v>
      </c>
      <c r="E717" s="401" t="s">
        <v>123</v>
      </c>
      <c r="F717" s="401"/>
    </row>
    <row r="718" spans="1:6" ht="15">
      <c r="A718" s="401">
        <v>797</v>
      </c>
      <c r="B718" s="401" t="s">
        <v>4339</v>
      </c>
      <c r="C718" s="401" t="s">
        <v>3161</v>
      </c>
      <c r="D718" s="414" t="s">
        <v>4917</v>
      </c>
      <c r="E718" s="401" t="s">
        <v>123</v>
      </c>
      <c r="F718" s="401"/>
    </row>
    <row r="719" spans="1:6" ht="15">
      <c r="A719" s="401">
        <v>798</v>
      </c>
      <c r="B719" s="401" t="s">
        <v>4341</v>
      </c>
      <c r="C719" s="401" t="s">
        <v>3161</v>
      </c>
      <c r="D719" s="414" t="s">
        <v>3996</v>
      </c>
      <c r="E719" s="401" t="s">
        <v>123</v>
      </c>
      <c r="F719" s="401"/>
    </row>
    <row r="720" spans="1:6" ht="15">
      <c r="A720" s="401">
        <v>796</v>
      </c>
      <c r="B720" s="401" t="s">
        <v>4342</v>
      </c>
      <c r="C720" s="401" t="s">
        <v>3161</v>
      </c>
      <c r="D720" s="414" t="s">
        <v>16154</v>
      </c>
      <c r="E720" s="401" t="s">
        <v>123</v>
      </c>
      <c r="F720" s="401"/>
    </row>
    <row r="721" spans="1:6" ht="15">
      <c r="A721" s="401">
        <v>799</v>
      </c>
      <c r="B721" s="401" t="s">
        <v>4343</v>
      </c>
      <c r="C721" s="401" t="s">
        <v>3161</v>
      </c>
      <c r="D721" s="414" t="s">
        <v>12564</v>
      </c>
      <c r="E721" s="401" t="s">
        <v>123</v>
      </c>
      <c r="F721" s="401"/>
    </row>
    <row r="722" spans="1:6" ht="15">
      <c r="A722" s="401">
        <v>792</v>
      </c>
      <c r="B722" s="401" t="s">
        <v>4345</v>
      </c>
      <c r="C722" s="401" t="s">
        <v>3161</v>
      </c>
      <c r="D722" s="414" t="s">
        <v>14164</v>
      </c>
      <c r="E722" s="401" t="s">
        <v>123</v>
      </c>
      <c r="F722" s="401"/>
    </row>
    <row r="723" spans="1:6" ht="15">
      <c r="A723" s="401">
        <v>804</v>
      </c>
      <c r="B723" s="401" t="s">
        <v>4347</v>
      </c>
      <c r="C723" s="401" t="s">
        <v>3161</v>
      </c>
      <c r="D723" s="414" t="s">
        <v>12743</v>
      </c>
      <c r="E723" s="401" t="s">
        <v>123</v>
      </c>
      <c r="F723" s="401"/>
    </row>
    <row r="724" spans="1:6" ht="15">
      <c r="A724" s="401">
        <v>793</v>
      </c>
      <c r="B724" s="401" t="s">
        <v>4348</v>
      </c>
      <c r="C724" s="401" t="s">
        <v>3161</v>
      </c>
      <c r="D724" s="414" t="s">
        <v>14765</v>
      </c>
      <c r="E724" s="401" t="s">
        <v>123</v>
      </c>
      <c r="F724" s="401"/>
    </row>
    <row r="725" spans="1:6" ht="15">
      <c r="A725" s="401">
        <v>801</v>
      </c>
      <c r="B725" s="401" t="s">
        <v>4350</v>
      </c>
      <c r="C725" s="401" t="s">
        <v>3161</v>
      </c>
      <c r="D725" s="414" t="s">
        <v>3759</v>
      </c>
      <c r="E725" s="401" t="s">
        <v>123</v>
      </c>
      <c r="F725" s="401"/>
    </row>
    <row r="726" spans="1:6" ht="15">
      <c r="A726" s="401">
        <v>794</v>
      </c>
      <c r="B726" s="401" t="s">
        <v>4352</v>
      </c>
      <c r="C726" s="401" t="s">
        <v>3161</v>
      </c>
      <c r="D726" s="414" t="s">
        <v>8902</v>
      </c>
      <c r="E726" s="401" t="s">
        <v>123</v>
      </c>
      <c r="F726" s="401"/>
    </row>
    <row r="727" spans="1:6" ht="15">
      <c r="A727" s="401">
        <v>802</v>
      </c>
      <c r="B727" s="401" t="s">
        <v>4353</v>
      </c>
      <c r="C727" s="401" t="s">
        <v>3161</v>
      </c>
      <c r="D727" s="414" t="s">
        <v>13806</v>
      </c>
      <c r="E727" s="401" t="s">
        <v>123</v>
      </c>
      <c r="F727" s="401"/>
    </row>
    <row r="728" spans="1:6" ht="15">
      <c r="A728" s="401">
        <v>803</v>
      </c>
      <c r="B728" s="401" t="s">
        <v>4354</v>
      </c>
      <c r="C728" s="401" t="s">
        <v>3161</v>
      </c>
      <c r="D728" s="414" t="s">
        <v>13026</v>
      </c>
      <c r="E728" s="401" t="s">
        <v>123</v>
      </c>
      <c r="F728" s="401"/>
    </row>
    <row r="729" spans="1:6" ht="15">
      <c r="A729" s="401">
        <v>38001</v>
      </c>
      <c r="B729" s="401" t="s">
        <v>4356</v>
      </c>
      <c r="C729" s="401" t="s">
        <v>3161</v>
      </c>
      <c r="D729" s="414" t="s">
        <v>3684</v>
      </c>
      <c r="E729" s="401" t="s">
        <v>123</v>
      </c>
      <c r="F729" s="401"/>
    </row>
    <row r="730" spans="1:6" ht="15">
      <c r="A730" s="401">
        <v>38002</v>
      </c>
      <c r="B730" s="401" t="s">
        <v>4358</v>
      </c>
      <c r="C730" s="401" t="s">
        <v>3161</v>
      </c>
      <c r="D730" s="414" t="s">
        <v>7761</v>
      </c>
      <c r="E730" s="401" t="s">
        <v>123</v>
      </c>
      <c r="F730" s="401"/>
    </row>
    <row r="731" spans="1:6" ht="15">
      <c r="A731" s="401">
        <v>38003</v>
      </c>
      <c r="B731" s="401" t="s">
        <v>4360</v>
      </c>
      <c r="C731" s="401" t="s">
        <v>3161</v>
      </c>
      <c r="D731" s="414" t="s">
        <v>6174</v>
      </c>
      <c r="E731" s="401" t="s">
        <v>123</v>
      </c>
      <c r="F731" s="401"/>
    </row>
    <row r="732" spans="1:6" ht="15">
      <c r="A732" s="401">
        <v>38004</v>
      </c>
      <c r="B732" s="401" t="s">
        <v>4362</v>
      </c>
      <c r="C732" s="401" t="s">
        <v>3161</v>
      </c>
      <c r="D732" s="414" t="s">
        <v>6430</v>
      </c>
      <c r="E732" s="401" t="s">
        <v>123</v>
      </c>
      <c r="F732" s="401"/>
    </row>
    <row r="733" spans="1:6" ht="15">
      <c r="A733" s="401">
        <v>36327</v>
      </c>
      <c r="B733" s="401" t="s">
        <v>4363</v>
      </c>
      <c r="C733" s="401" t="s">
        <v>3161</v>
      </c>
      <c r="D733" s="414" t="s">
        <v>4637</v>
      </c>
      <c r="E733" s="401" t="s">
        <v>123</v>
      </c>
      <c r="F733" s="401"/>
    </row>
    <row r="734" spans="1:6" ht="15">
      <c r="A734" s="401">
        <v>38992</v>
      </c>
      <c r="B734" s="401" t="s">
        <v>4365</v>
      </c>
      <c r="C734" s="401" t="s">
        <v>3161</v>
      </c>
      <c r="D734" s="414" t="s">
        <v>6701</v>
      </c>
      <c r="E734" s="401" t="s">
        <v>123</v>
      </c>
      <c r="F734" s="401"/>
    </row>
    <row r="735" spans="1:6" ht="15">
      <c r="A735" s="401">
        <v>38993</v>
      </c>
      <c r="B735" s="401" t="s">
        <v>4366</v>
      </c>
      <c r="C735" s="401" t="s">
        <v>3161</v>
      </c>
      <c r="D735" s="414" t="s">
        <v>16155</v>
      </c>
      <c r="E735" s="401" t="s">
        <v>123</v>
      </c>
      <c r="F735" s="401"/>
    </row>
    <row r="736" spans="1:6" ht="15">
      <c r="A736" s="401">
        <v>38418</v>
      </c>
      <c r="B736" s="401" t="s">
        <v>16156</v>
      </c>
      <c r="C736" s="401" t="s">
        <v>3161</v>
      </c>
      <c r="D736" s="414" t="s">
        <v>9097</v>
      </c>
      <c r="E736" s="401" t="s">
        <v>123</v>
      </c>
      <c r="F736" s="401"/>
    </row>
    <row r="737" spans="1:6" ht="15">
      <c r="A737" s="401">
        <v>39178</v>
      </c>
      <c r="B737" s="401" t="s">
        <v>4367</v>
      </c>
      <c r="C737" s="401" t="s">
        <v>3161</v>
      </c>
      <c r="D737" s="414" t="s">
        <v>8832</v>
      </c>
      <c r="E737" s="401" t="s">
        <v>123</v>
      </c>
      <c r="F737" s="401"/>
    </row>
    <row r="738" spans="1:6" ht="15">
      <c r="A738" s="401">
        <v>39177</v>
      </c>
      <c r="B738" s="401" t="s">
        <v>4369</v>
      </c>
      <c r="C738" s="401" t="s">
        <v>3161</v>
      </c>
      <c r="D738" s="414" t="s">
        <v>4639</v>
      </c>
      <c r="E738" s="401" t="s">
        <v>123</v>
      </c>
      <c r="F738" s="401"/>
    </row>
    <row r="739" spans="1:6" ht="15">
      <c r="A739" s="401">
        <v>39174</v>
      </c>
      <c r="B739" s="401" t="s">
        <v>4370</v>
      </c>
      <c r="C739" s="401" t="s">
        <v>3161</v>
      </c>
      <c r="D739" s="414" t="s">
        <v>5649</v>
      </c>
      <c r="E739" s="401" t="s">
        <v>123</v>
      </c>
      <c r="F739" s="401"/>
    </row>
    <row r="740" spans="1:6" ht="15">
      <c r="A740" s="401">
        <v>39176</v>
      </c>
      <c r="B740" s="401" t="s">
        <v>4371</v>
      </c>
      <c r="C740" s="401" t="s">
        <v>3161</v>
      </c>
      <c r="D740" s="414" t="s">
        <v>12352</v>
      </c>
      <c r="E740" s="401" t="s">
        <v>123</v>
      </c>
      <c r="F740" s="401"/>
    </row>
    <row r="741" spans="1:6" ht="15">
      <c r="A741" s="401">
        <v>39180</v>
      </c>
      <c r="B741" s="401" t="s">
        <v>4373</v>
      </c>
      <c r="C741" s="401" t="s">
        <v>3161</v>
      </c>
      <c r="D741" s="414" t="s">
        <v>13127</v>
      </c>
      <c r="E741" s="401" t="s">
        <v>123</v>
      </c>
      <c r="F741" s="401"/>
    </row>
    <row r="742" spans="1:6" ht="15">
      <c r="A742" s="401">
        <v>39179</v>
      </c>
      <c r="B742" s="401" t="s">
        <v>4374</v>
      </c>
      <c r="C742" s="401" t="s">
        <v>3161</v>
      </c>
      <c r="D742" s="414" t="s">
        <v>5034</v>
      </c>
      <c r="E742" s="401" t="s">
        <v>123</v>
      </c>
      <c r="F742" s="401"/>
    </row>
    <row r="743" spans="1:6" ht="15">
      <c r="A743" s="401">
        <v>39175</v>
      </c>
      <c r="B743" s="401" t="s">
        <v>4375</v>
      </c>
      <c r="C743" s="401" t="s">
        <v>3161</v>
      </c>
      <c r="D743" s="414" t="s">
        <v>3938</v>
      </c>
      <c r="E743" s="401" t="s">
        <v>123</v>
      </c>
      <c r="F743" s="401"/>
    </row>
    <row r="744" spans="1:6" ht="15">
      <c r="A744" s="401">
        <v>39217</v>
      </c>
      <c r="B744" s="401" t="s">
        <v>4376</v>
      </c>
      <c r="C744" s="401" t="s">
        <v>3161</v>
      </c>
      <c r="D744" s="414" t="s">
        <v>9015</v>
      </c>
      <c r="E744" s="401" t="s">
        <v>123</v>
      </c>
      <c r="F744" s="401"/>
    </row>
    <row r="745" spans="1:6" ht="15">
      <c r="A745" s="401">
        <v>39181</v>
      </c>
      <c r="B745" s="401" t="s">
        <v>4377</v>
      </c>
      <c r="C745" s="401" t="s">
        <v>3161</v>
      </c>
      <c r="D745" s="414" t="s">
        <v>14139</v>
      </c>
      <c r="E745" s="401" t="s">
        <v>123</v>
      </c>
      <c r="F745" s="401"/>
    </row>
    <row r="746" spans="1:6" ht="15">
      <c r="A746" s="401">
        <v>39182</v>
      </c>
      <c r="B746" s="401" t="s">
        <v>4378</v>
      </c>
      <c r="C746" s="401" t="s">
        <v>3161</v>
      </c>
      <c r="D746" s="414" t="s">
        <v>12365</v>
      </c>
      <c r="E746" s="401" t="s">
        <v>123</v>
      </c>
      <c r="F746" s="401"/>
    </row>
    <row r="747" spans="1:6" ht="15">
      <c r="A747" s="401">
        <v>12616</v>
      </c>
      <c r="B747" s="401" t="s">
        <v>4380</v>
      </c>
      <c r="C747" s="401" t="s">
        <v>3161</v>
      </c>
      <c r="D747" s="414" t="s">
        <v>4655</v>
      </c>
      <c r="E747" s="401" t="s">
        <v>123</v>
      </c>
      <c r="F747" s="401"/>
    </row>
    <row r="748" spans="1:6" ht="15">
      <c r="A748" s="401">
        <v>1049</v>
      </c>
      <c r="B748" s="401" t="s">
        <v>4382</v>
      </c>
      <c r="C748" s="401" t="s">
        <v>3161</v>
      </c>
      <c r="D748" s="414" t="s">
        <v>12863</v>
      </c>
      <c r="E748" s="401" t="s">
        <v>123</v>
      </c>
      <c r="F748" s="401"/>
    </row>
    <row r="749" spans="1:6" ht="15">
      <c r="A749" s="401">
        <v>1099</v>
      </c>
      <c r="B749" s="401" t="s">
        <v>4383</v>
      </c>
      <c r="C749" s="401" t="s">
        <v>3161</v>
      </c>
      <c r="D749" s="414" t="s">
        <v>13925</v>
      </c>
      <c r="E749" s="401" t="s">
        <v>123</v>
      </c>
      <c r="F749" s="401"/>
    </row>
    <row r="750" spans="1:6" ht="15">
      <c r="A750" s="401">
        <v>39678</v>
      </c>
      <c r="B750" s="401" t="s">
        <v>4384</v>
      </c>
      <c r="C750" s="401" t="s">
        <v>3161</v>
      </c>
      <c r="D750" s="414" t="s">
        <v>12473</v>
      </c>
      <c r="E750" s="401" t="s">
        <v>123</v>
      </c>
      <c r="F750" s="401"/>
    </row>
    <row r="751" spans="1:6" ht="15">
      <c r="A751" s="401">
        <v>1050</v>
      </c>
      <c r="B751" s="401" t="s">
        <v>4385</v>
      </c>
      <c r="C751" s="401" t="s">
        <v>3161</v>
      </c>
      <c r="D751" s="414" t="s">
        <v>4344</v>
      </c>
      <c r="E751" s="401" t="s">
        <v>123</v>
      </c>
      <c r="F751" s="401"/>
    </row>
    <row r="752" spans="1:6" ht="15">
      <c r="A752" s="401">
        <v>1101</v>
      </c>
      <c r="B752" s="401" t="s">
        <v>4386</v>
      </c>
      <c r="C752" s="401" t="s">
        <v>3161</v>
      </c>
      <c r="D752" s="414" t="s">
        <v>7931</v>
      </c>
      <c r="E752" s="401" t="s">
        <v>123</v>
      </c>
      <c r="F752" s="401"/>
    </row>
    <row r="753" spans="1:6" ht="15">
      <c r="A753" s="401">
        <v>1100</v>
      </c>
      <c r="B753" s="401" t="s">
        <v>4387</v>
      </c>
      <c r="C753" s="401" t="s">
        <v>3161</v>
      </c>
      <c r="D753" s="414" t="s">
        <v>12413</v>
      </c>
      <c r="E753" s="401" t="s">
        <v>123</v>
      </c>
      <c r="F753" s="401"/>
    </row>
    <row r="754" spans="1:6" ht="15">
      <c r="A754" s="401">
        <v>39679</v>
      </c>
      <c r="B754" s="401" t="s">
        <v>4388</v>
      </c>
      <c r="C754" s="401" t="s">
        <v>3161</v>
      </c>
      <c r="D754" s="414" t="s">
        <v>12752</v>
      </c>
      <c r="E754" s="401" t="s">
        <v>123</v>
      </c>
      <c r="F754" s="401"/>
    </row>
    <row r="755" spans="1:6" ht="15">
      <c r="A755" s="401">
        <v>1098</v>
      </c>
      <c r="B755" s="401" t="s">
        <v>4389</v>
      </c>
      <c r="C755" s="401" t="s">
        <v>3161</v>
      </c>
      <c r="D755" s="414" t="s">
        <v>5814</v>
      </c>
      <c r="E755" s="401" t="s">
        <v>123</v>
      </c>
      <c r="F755" s="401"/>
    </row>
    <row r="756" spans="1:6" ht="15">
      <c r="A756" s="401">
        <v>1102</v>
      </c>
      <c r="B756" s="401" t="s">
        <v>4391</v>
      </c>
      <c r="C756" s="401" t="s">
        <v>3161</v>
      </c>
      <c r="D756" s="414" t="s">
        <v>12821</v>
      </c>
      <c r="E756" s="401" t="s">
        <v>123</v>
      </c>
      <c r="F756" s="401"/>
    </row>
    <row r="757" spans="1:6" ht="15">
      <c r="A757" s="401">
        <v>1051</v>
      </c>
      <c r="B757" s="401" t="s">
        <v>4392</v>
      </c>
      <c r="C757" s="401" t="s">
        <v>3161</v>
      </c>
      <c r="D757" s="414" t="s">
        <v>16157</v>
      </c>
      <c r="E757" s="401" t="s">
        <v>123</v>
      </c>
      <c r="F757" s="401"/>
    </row>
    <row r="758" spans="1:6" ht="15">
      <c r="A758" s="401">
        <v>37399</v>
      </c>
      <c r="B758" s="401" t="s">
        <v>4393</v>
      </c>
      <c r="C758" s="401" t="s">
        <v>3161</v>
      </c>
      <c r="D758" s="414" t="s">
        <v>12986</v>
      </c>
      <c r="E758" s="401" t="s">
        <v>123</v>
      </c>
      <c r="F758" s="401"/>
    </row>
    <row r="759" spans="1:6" ht="15">
      <c r="A759" s="401">
        <v>41955</v>
      </c>
      <c r="B759" s="401" t="s">
        <v>12582</v>
      </c>
      <c r="C759" s="401" t="s">
        <v>3165</v>
      </c>
      <c r="D759" s="414" t="s">
        <v>13068</v>
      </c>
      <c r="E759" s="401" t="s">
        <v>123</v>
      </c>
      <c r="F759" s="401"/>
    </row>
    <row r="760" spans="1:6" ht="15">
      <c r="A760" s="401">
        <v>41953</v>
      </c>
      <c r="B760" s="401" t="s">
        <v>12583</v>
      </c>
      <c r="C760" s="401" t="s">
        <v>3165</v>
      </c>
      <c r="D760" s="414" t="s">
        <v>16158</v>
      </c>
      <c r="E760" s="401" t="s">
        <v>123</v>
      </c>
      <c r="F760" s="401"/>
    </row>
    <row r="761" spans="1:6" ht="15">
      <c r="A761" s="401">
        <v>41954</v>
      </c>
      <c r="B761" s="401" t="s">
        <v>12584</v>
      </c>
      <c r="C761" s="401" t="s">
        <v>3165</v>
      </c>
      <c r="D761" s="414" t="s">
        <v>16159</v>
      </c>
      <c r="E761" s="401" t="s">
        <v>123</v>
      </c>
      <c r="F761" s="401"/>
    </row>
    <row r="762" spans="1:6" ht="15">
      <c r="A762" s="401">
        <v>25004</v>
      </c>
      <c r="B762" s="401" t="s">
        <v>4395</v>
      </c>
      <c r="C762" s="401" t="s">
        <v>3165</v>
      </c>
      <c r="D762" s="414" t="s">
        <v>16160</v>
      </c>
      <c r="E762" s="401" t="s">
        <v>123</v>
      </c>
      <c r="F762" s="401"/>
    </row>
    <row r="763" spans="1:6" ht="15">
      <c r="A763" s="401">
        <v>25002</v>
      </c>
      <c r="B763" s="401" t="s">
        <v>4396</v>
      </c>
      <c r="C763" s="401" t="s">
        <v>3165</v>
      </c>
      <c r="D763" s="414" t="s">
        <v>12760</v>
      </c>
      <c r="E763" s="401" t="s">
        <v>123</v>
      </c>
      <c r="F763" s="401"/>
    </row>
    <row r="764" spans="1:6" ht="15">
      <c r="A764" s="401">
        <v>37409</v>
      </c>
      <c r="B764" s="401" t="s">
        <v>4397</v>
      </c>
      <c r="C764" s="401" t="s">
        <v>3165</v>
      </c>
      <c r="D764" s="414" t="s">
        <v>12908</v>
      </c>
      <c r="E764" s="401" t="s">
        <v>123</v>
      </c>
      <c r="F764" s="401"/>
    </row>
    <row r="765" spans="1:6" ht="15">
      <c r="A765" s="401">
        <v>841</v>
      </c>
      <c r="B765" s="401" t="s">
        <v>4398</v>
      </c>
      <c r="C765" s="401" t="s">
        <v>3165</v>
      </c>
      <c r="D765" s="414" t="s">
        <v>16130</v>
      </c>
      <c r="E765" s="401" t="s">
        <v>123</v>
      </c>
      <c r="F765" s="401"/>
    </row>
    <row r="766" spans="1:6" ht="15">
      <c r="A766" s="401">
        <v>25005</v>
      </c>
      <c r="B766" s="401" t="s">
        <v>4399</v>
      </c>
      <c r="C766" s="401" t="s">
        <v>3165</v>
      </c>
      <c r="D766" s="414" t="s">
        <v>16145</v>
      </c>
      <c r="E766" s="401" t="s">
        <v>123</v>
      </c>
      <c r="F766" s="401"/>
    </row>
    <row r="767" spans="1:6" ht="15">
      <c r="A767" s="401">
        <v>25003</v>
      </c>
      <c r="B767" s="401" t="s">
        <v>4400</v>
      </c>
      <c r="C767" s="401" t="s">
        <v>3165</v>
      </c>
      <c r="D767" s="414" t="s">
        <v>14773</v>
      </c>
      <c r="E767" s="401" t="s">
        <v>123</v>
      </c>
      <c r="F767" s="401"/>
    </row>
    <row r="768" spans="1:6" ht="15">
      <c r="A768" s="401">
        <v>37410</v>
      </c>
      <c r="B768" s="401" t="s">
        <v>4401</v>
      </c>
      <c r="C768" s="401" t="s">
        <v>3165</v>
      </c>
      <c r="D768" s="414" t="s">
        <v>16145</v>
      </c>
      <c r="E768" s="401" t="s">
        <v>123</v>
      </c>
      <c r="F768" s="401"/>
    </row>
    <row r="769" spans="1:6" ht="15">
      <c r="A769" s="401">
        <v>842</v>
      </c>
      <c r="B769" s="401" t="s">
        <v>4402</v>
      </c>
      <c r="C769" s="401" t="s">
        <v>3165</v>
      </c>
      <c r="D769" s="414" t="s">
        <v>16161</v>
      </c>
      <c r="E769" s="401" t="s">
        <v>123</v>
      </c>
      <c r="F769" s="401"/>
    </row>
    <row r="770" spans="1:6" ht="15">
      <c r="A770" s="401">
        <v>862</v>
      </c>
      <c r="B770" s="401" t="s">
        <v>4403</v>
      </c>
      <c r="C770" s="401" t="s">
        <v>3164</v>
      </c>
      <c r="D770" s="414" t="s">
        <v>12737</v>
      </c>
      <c r="E770" s="401" t="s">
        <v>123</v>
      </c>
      <c r="F770" s="401"/>
    </row>
    <row r="771" spans="1:6" ht="15">
      <c r="A771" s="401">
        <v>866</v>
      </c>
      <c r="B771" s="401" t="s">
        <v>4404</v>
      </c>
      <c r="C771" s="401" t="s">
        <v>3164</v>
      </c>
      <c r="D771" s="414" t="s">
        <v>16162</v>
      </c>
      <c r="E771" s="401" t="s">
        <v>123</v>
      </c>
      <c r="F771" s="401"/>
    </row>
    <row r="772" spans="1:6" ht="15">
      <c r="A772" s="401">
        <v>892</v>
      </c>
      <c r="B772" s="401" t="s">
        <v>4405</v>
      </c>
      <c r="C772" s="401" t="s">
        <v>3164</v>
      </c>
      <c r="D772" s="414" t="s">
        <v>16163</v>
      </c>
      <c r="E772" s="401" t="s">
        <v>123</v>
      </c>
      <c r="F772" s="401"/>
    </row>
    <row r="773" spans="1:6" ht="15">
      <c r="A773" s="401">
        <v>857</v>
      </c>
      <c r="B773" s="401" t="s">
        <v>4406</v>
      </c>
      <c r="C773" s="401" t="s">
        <v>3164</v>
      </c>
      <c r="D773" s="414" t="s">
        <v>13137</v>
      </c>
      <c r="E773" s="401" t="s">
        <v>123</v>
      </c>
      <c r="F773" s="401"/>
    </row>
    <row r="774" spans="1:6" ht="15">
      <c r="A774" s="401">
        <v>37404</v>
      </c>
      <c r="B774" s="401" t="s">
        <v>4407</v>
      </c>
      <c r="C774" s="401" t="s">
        <v>3164</v>
      </c>
      <c r="D774" s="414" t="s">
        <v>16164</v>
      </c>
      <c r="E774" s="401" t="s">
        <v>123</v>
      </c>
      <c r="F774" s="401"/>
    </row>
    <row r="775" spans="1:6" ht="15">
      <c r="A775" s="401">
        <v>868</v>
      </c>
      <c r="B775" s="401" t="s">
        <v>4408</v>
      </c>
      <c r="C775" s="401" t="s">
        <v>3164</v>
      </c>
      <c r="D775" s="414" t="s">
        <v>16165</v>
      </c>
      <c r="E775" s="401" t="s">
        <v>123</v>
      </c>
      <c r="F775" s="401"/>
    </row>
    <row r="776" spans="1:6" ht="15">
      <c r="A776" s="401">
        <v>870</v>
      </c>
      <c r="B776" s="401" t="s">
        <v>4409</v>
      </c>
      <c r="C776" s="401" t="s">
        <v>3164</v>
      </c>
      <c r="D776" s="414" t="s">
        <v>16166</v>
      </c>
      <c r="E776" s="401" t="s">
        <v>123</v>
      </c>
      <c r="F776" s="401"/>
    </row>
    <row r="777" spans="1:6" ht="15">
      <c r="A777" s="401">
        <v>863</v>
      </c>
      <c r="B777" s="401" t="s">
        <v>4410</v>
      </c>
      <c r="C777" s="401" t="s">
        <v>3164</v>
      </c>
      <c r="D777" s="414" t="s">
        <v>16167</v>
      </c>
      <c r="E777" s="401" t="s">
        <v>123</v>
      </c>
      <c r="F777" s="401"/>
    </row>
    <row r="778" spans="1:6" ht="15">
      <c r="A778" s="401">
        <v>867</v>
      </c>
      <c r="B778" s="401" t="s">
        <v>4411</v>
      </c>
      <c r="C778" s="401" t="s">
        <v>3164</v>
      </c>
      <c r="D778" s="414" t="s">
        <v>16168</v>
      </c>
      <c r="E778" s="401" t="s">
        <v>123</v>
      </c>
      <c r="F778" s="401"/>
    </row>
    <row r="779" spans="1:6" ht="15">
      <c r="A779" s="401">
        <v>891</v>
      </c>
      <c r="B779" s="401" t="s">
        <v>4412</v>
      </c>
      <c r="C779" s="401" t="s">
        <v>3164</v>
      </c>
      <c r="D779" s="414" t="s">
        <v>16169</v>
      </c>
      <c r="E779" s="401" t="s">
        <v>123</v>
      </c>
      <c r="F779" s="401"/>
    </row>
    <row r="780" spans="1:6" ht="15">
      <c r="A780" s="401">
        <v>864</v>
      </c>
      <c r="B780" s="401" t="s">
        <v>4413</v>
      </c>
      <c r="C780" s="401" t="s">
        <v>3164</v>
      </c>
      <c r="D780" s="414" t="s">
        <v>16170</v>
      </c>
      <c r="E780" s="401" t="s">
        <v>123</v>
      </c>
      <c r="F780" s="401"/>
    </row>
    <row r="781" spans="1:6" ht="15">
      <c r="A781" s="401">
        <v>865</v>
      </c>
      <c r="B781" s="401" t="s">
        <v>4414</v>
      </c>
      <c r="C781" s="401" t="s">
        <v>3164</v>
      </c>
      <c r="D781" s="414" t="s">
        <v>13885</v>
      </c>
      <c r="E781" s="401" t="s">
        <v>123</v>
      </c>
      <c r="F781" s="401"/>
    </row>
    <row r="782" spans="1:6" ht="15">
      <c r="A782" s="401">
        <v>1006</v>
      </c>
      <c r="B782" s="401" t="s">
        <v>4415</v>
      </c>
      <c r="C782" s="401" t="s">
        <v>3164</v>
      </c>
      <c r="D782" s="414" t="s">
        <v>16171</v>
      </c>
      <c r="E782" s="401" t="s">
        <v>123</v>
      </c>
      <c r="F782" s="401"/>
    </row>
    <row r="783" spans="1:6" ht="15">
      <c r="A783" s="401">
        <v>948</v>
      </c>
      <c r="B783" s="401" t="s">
        <v>4416</v>
      </c>
      <c r="C783" s="401" t="s">
        <v>3164</v>
      </c>
      <c r="D783" s="414" t="s">
        <v>16172</v>
      </c>
      <c r="E783" s="401" t="s">
        <v>123</v>
      </c>
      <c r="F783" s="401"/>
    </row>
    <row r="784" spans="1:6" ht="15">
      <c r="A784" s="401">
        <v>947</v>
      </c>
      <c r="B784" s="401" t="s">
        <v>4417</v>
      </c>
      <c r="C784" s="401" t="s">
        <v>3164</v>
      </c>
      <c r="D784" s="414" t="s">
        <v>16173</v>
      </c>
      <c r="E784" s="401" t="s">
        <v>123</v>
      </c>
      <c r="F784" s="401"/>
    </row>
    <row r="785" spans="1:6" ht="15">
      <c r="A785" s="401">
        <v>911</v>
      </c>
      <c r="B785" s="401" t="s">
        <v>4418</v>
      </c>
      <c r="C785" s="401" t="s">
        <v>3164</v>
      </c>
      <c r="D785" s="414" t="s">
        <v>16174</v>
      </c>
      <c r="E785" s="401" t="s">
        <v>123</v>
      </c>
      <c r="F785" s="401"/>
    </row>
    <row r="786" spans="1:6" ht="15">
      <c r="A786" s="401">
        <v>925</v>
      </c>
      <c r="B786" s="401" t="s">
        <v>4419</v>
      </c>
      <c r="C786" s="401" t="s">
        <v>3164</v>
      </c>
      <c r="D786" s="414" t="s">
        <v>16175</v>
      </c>
      <c r="E786" s="401" t="s">
        <v>123</v>
      </c>
      <c r="F786" s="401"/>
    </row>
    <row r="787" spans="1:6" ht="15">
      <c r="A787" s="401">
        <v>954</v>
      </c>
      <c r="B787" s="401" t="s">
        <v>4420</v>
      </c>
      <c r="C787" s="401" t="s">
        <v>3164</v>
      </c>
      <c r="D787" s="414" t="s">
        <v>16176</v>
      </c>
      <c r="E787" s="401" t="s">
        <v>123</v>
      </c>
      <c r="F787" s="401"/>
    </row>
    <row r="788" spans="1:6" ht="15">
      <c r="A788" s="401">
        <v>901</v>
      </c>
      <c r="B788" s="401" t="s">
        <v>4421</v>
      </c>
      <c r="C788" s="401" t="s">
        <v>3164</v>
      </c>
      <c r="D788" s="414" t="s">
        <v>16177</v>
      </c>
      <c r="E788" s="401" t="s">
        <v>123</v>
      </c>
      <c r="F788" s="401"/>
    </row>
    <row r="789" spans="1:6" ht="15">
      <c r="A789" s="401">
        <v>926</v>
      </c>
      <c r="B789" s="401" t="s">
        <v>4422</v>
      </c>
      <c r="C789" s="401" t="s">
        <v>3164</v>
      </c>
      <c r="D789" s="414" t="s">
        <v>16178</v>
      </c>
      <c r="E789" s="401" t="s">
        <v>123</v>
      </c>
      <c r="F789" s="401"/>
    </row>
    <row r="790" spans="1:6" ht="15">
      <c r="A790" s="401">
        <v>912</v>
      </c>
      <c r="B790" s="401" t="s">
        <v>4423</v>
      </c>
      <c r="C790" s="401" t="s">
        <v>3164</v>
      </c>
      <c r="D790" s="414" t="s">
        <v>16179</v>
      </c>
      <c r="E790" s="401" t="s">
        <v>123</v>
      </c>
      <c r="F790" s="401"/>
    </row>
    <row r="791" spans="1:6" ht="15">
      <c r="A791" s="401">
        <v>955</v>
      </c>
      <c r="B791" s="401" t="s">
        <v>4424</v>
      </c>
      <c r="C791" s="401" t="s">
        <v>3164</v>
      </c>
      <c r="D791" s="414" t="s">
        <v>15466</v>
      </c>
      <c r="E791" s="401" t="s">
        <v>123</v>
      </c>
      <c r="F791" s="401"/>
    </row>
    <row r="792" spans="1:6" ht="15">
      <c r="A792" s="401">
        <v>946</v>
      </c>
      <c r="B792" s="401" t="s">
        <v>4425</v>
      </c>
      <c r="C792" s="401" t="s">
        <v>3164</v>
      </c>
      <c r="D792" s="414" t="s">
        <v>16180</v>
      </c>
      <c r="E792" s="401" t="s">
        <v>123</v>
      </c>
      <c r="F792" s="401"/>
    </row>
    <row r="793" spans="1:6" ht="15">
      <c r="A793" s="401">
        <v>953</v>
      </c>
      <c r="B793" s="401" t="s">
        <v>4426</v>
      </c>
      <c r="C793" s="401" t="s">
        <v>3164</v>
      </c>
      <c r="D793" s="414" t="s">
        <v>16181</v>
      </c>
      <c r="E793" s="401" t="s">
        <v>123</v>
      </c>
      <c r="F793" s="401"/>
    </row>
    <row r="794" spans="1:6" ht="15">
      <c r="A794" s="401">
        <v>902</v>
      </c>
      <c r="B794" s="401" t="s">
        <v>4427</v>
      </c>
      <c r="C794" s="401" t="s">
        <v>3164</v>
      </c>
      <c r="D794" s="414" t="s">
        <v>16182</v>
      </c>
      <c r="E794" s="401" t="s">
        <v>123</v>
      </c>
      <c r="F794" s="401"/>
    </row>
    <row r="795" spans="1:6" ht="15">
      <c r="A795" s="401">
        <v>927</v>
      </c>
      <c r="B795" s="401" t="s">
        <v>4428</v>
      </c>
      <c r="C795" s="401" t="s">
        <v>3164</v>
      </c>
      <c r="D795" s="414" t="s">
        <v>16183</v>
      </c>
      <c r="E795" s="401" t="s">
        <v>123</v>
      </c>
      <c r="F795" s="401"/>
    </row>
    <row r="796" spans="1:6" ht="15">
      <c r="A796" s="401">
        <v>913</v>
      </c>
      <c r="B796" s="401" t="s">
        <v>4429</v>
      </c>
      <c r="C796" s="401" t="s">
        <v>3164</v>
      </c>
      <c r="D796" s="414" t="s">
        <v>16184</v>
      </c>
      <c r="E796" s="401" t="s">
        <v>123</v>
      </c>
      <c r="F796" s="401"/>
    </row>
    <row r="797" spans="1:6" ht="15">
      <c r="A797" s="401">
        <v>903</v>
      </c>
      <c r="B797" s="401" t="s">
        <v>4430</v>
      </c>
      <c r="C797" s="401" t="s">
        <v>3164</v>
      </c>
      <c r="D797" s="414" t="s">
        <v>16185</v>
      </c>
      <c r="E797" s="401" t="s">
        <v>123</v>
      </c>
      <c r="F797" s="401"/>
    </row>
    <row r="798" spans="1:6" ht="15">
      <c r="A798" s="401">
        <v>945</v>
      </c>
      <c r="B798" s="401" t="s">
        <v>4431</v>
      </c>
      <c r="C798" s="401" t="s">
        <v>3164</v>
      </c>
      <c r="D798" s="414" t="s">
        <v>14464</v>
      </c>
      <c r="E798" s="401" t="s">
        <v>123</v>
      </c>
      <c r="F798" s="401"/>
    </row>
    <row r="799" spans="1:6" ht="15">
      <c r="A799" s="401">
        <v>914</v>
      </c>
      <c r="B799" s="401" t="s">
        <v>4432</v>
      </c>
      <c r="C799" s="401" t="s">
        <v>3164</v>
      </c>
      <c r="D799" s="414" t="s">
        <v>16186</v>
      </c>
      <c r="E799" s="401" t="s">
        <v>123</v>
      </c>
      <c r="F799" s="401"/>
    </row>
    <row r="800" spans="1:6" ht="15">
      <c r="A800" s="401">
        <v>993</v>
      </c>
      <c r="B800" s="401" t="s">
        <v>4433</v>
      </c>
      <c r="C800" s="401" t="s">
        <v>3164</v>
      </c>
      <c r="D800" s="414" t="s">
        <v>4284</v>
      </c>
      <c r="E800" s="401" t="s">
        <v>123</v>
      </c>
      <c r="F800" s="401"/>
    </row>
    <row r="801" spans="1:6" ht="15">
      <c r="A801" s="401">
        <v>1020</v>
      </c>
      <c r="B801" s="401" t="s">
        <v>4435</v>
      </c>
      <c r="C801" s="401" t="s">
        <v>3164</v>
      </c>
      <c r="D801" s="414" t="s">
        <v>4953</v>
      </c>
      <c r="E801" s="401" t="s">
        <v>123</v>
      </c>
      <c r="F801" s="401"/>
    </row>
    <row r="802" spans="1:6" ht="15">
      <c r="A802" s="401">
        <v>1017</v>
      </c>
      <c r="B802" s="401" t="s">
        <v>4436</v>
      </c>
      <c r="C802" s="401" t="s">
        <v>3164</v>
      </c>
      <c r="D802" s="414" t="s">
        <v>16187</v>
      </c>
      <c r="E802" s="401" t="s">
        <v>123</v>
      </c>
      <c r="F802" s="401"/>
    </row>
    <row r="803" spans="1:6" ht="15">
      <c r="A803" s="401">
        <v>999</v>
      </c>
      <c r="B803" s="401" t="s">
        <v>4437</v>
      </c>
      <c r="C803" s="401" t="s">
        <v>3164</v>
      </c>
      <c r="D803" s="414" t="s">
        <v>16188</v>
      </c>
      <c r="E803" s="401" t="s">
        <v>123</v>
      </c>
      <c r="F803" s="401"/>
    </row>
    <row r="804" spans="1:6" ht="15">
      <c r="A804" s="401">
        <v>995</v>
      </c>
      <c r="B804" s="401" t="s">
        <v>4438</v>
      </c>
      <c r="C804" s="401" t="s">
        <v>3164</v>
      </c>
      <c r="D804" s="414" t="s">
        <v>16189</v>
      </c>
      <c r="E804" s="401" t="s">
        <v>123</v>
      </c>
      <c r="F804" s="401"/>
    </row>
    <row r="805" spans="1:6" ht="15">
      <c r="A805" s="401">
        <v>1000</v>
      </c>
      <c r="B805" s="401" t="s">
        <v>4439</v>
      </c>
      <c r="C805" s="401" t="s">
        <v>3164</v>
      </c>
      <c r="D805" s="414" t="s">
        <v>16190</v>
      </c>
      <c r="E805" s="401" t="s">
        <v>123</v>
      </c>
      <c r="F805" s="401"/>
    </row>
    <row r="806" spans="1:6" ht="15">
      <c r="A806" s="401">
        <v>1022</v>
      </c>
      <c r="B806" s="401" t="s">
        <v>4440</v>
      </c>
      <c r="C806" s="401" t="s">
        <v>3164</v>
      </c>
      <c r="D806" s="414" t="s">
        <v>13020</v>
      </c>
      <c r="E806" s="401" t="s">
        <v>123</v>
      </c>
      <c r="F806" s="401"/>
    </row>
    <row r="807" spans="1:6" ht="15">
      <c r="A807" s="401">
        <v>1015</v>
      </c>
      <c r="B807" s="401" t="s">
        <v>4441</v>
      </c>
      <c r="C807" s="401" t="s">
        <v>3164</v>
      </c>
      <c r="D807" s="414" t="s">
        <v>16191</v>
      </c>
      <c r="E807" s="401" t="s">
        <v>123</v>
      </c>
      <c r="F807" s="401"/>
    </row>
    <row r="808" spans="1:6" ht="15">
      <c r="A808" s="401">
        <v>996</v>
      </c>
      <c r="B808" s="401" t="s">
        <v>4442</v>
      </c>
      <c r="C808" s="401" t="s">
        <v>3164</v>
      </c>
      <c r="D808" s="414" t="s">
        <v>12756</v>
      </c>
      <c r="E808" s="401" t="s">
        <v>123</v>
      </c>
      <c r="F808" s="401"/>
    </row>
    <row r="809" spans="1:6" ht="15">
      <c r="A809" s="401">
        <v>1001</v>
      </c>
      <c r="B809" s="401" t="s">
        <v>4443</v>
      </c>
      <c r="C809" s="401" t="s">
        <v>3164</v>
      </c>
      <c r="D809" s="414" t="s">
        <v>16192</v>
      </c>
      <c r="E809" s="401" t="s">
        <v>123</v>
      </c>
      <c r="F809" s="401"/>
    </row>
    <row r="810" spans="1:6" ht="15">
      <c r="A810" s="401">
        <v>1019</v>
      </c>
      <c r="B810" s="401" t="s">
        <v>4444</v>
      </c>
      <c r="C810" s="401" t="s">
        <v>3164</v>
      </c>
      <c r="D810" s="414" t="s">
        <v>16193</v>
      </c>
      <c r="E810" s="401" t="s">
        <v>123</v>
      </c>
      <c r="F810" s="401"/>
    </row>
    <row r="811" spans="1:6" ht="15">
      <c r="A811" s="401">
        <v>1021</v>
      </c>
      <c r="B811" s="401" t="s">
        <v>4445</v>
      </c>
      <c r="C811" s="401" t="s">
        <v>3164</v>
      </c>
      <c r="D811" s="414" t="s">
        <v>15164</v>
      </c>
      <c r="E811" s="401" t="s">
        <v>123</v>
      </c>
      <c r="F811" s="401"/>
    </row>
    <row r="812" spans="1:6" ht="15">
      <c r="A812" s="401">
        <v>39249</v>
      </c>
      <c r="B812" s="401" t="s">
        <v>4446</v>
      </c>
      <c r="C812" s="401" t="s">
        <v>3164</v>
      </c>
      <c r="D812" s="414" t="s">
        <v>16194</v>
      </c>
      <c r="E812" s="401" t="s">
        <v>123</v>
      </c>
      <c r="F812" s="401"/>
    </row>
    <row r="813" spans="1:6" ht="15">
      <c r="A813" s="401">
        <v>1018</v>
      </c>
      <c r="B813" s="401" t="s">
        <v>4447</v>
      </c>
      <c r="C813" s="401" t="s">
        <v>3164</v>
      </c>
      <c r="D813" s="414" t="s">
        <v>14927</v>
      </c>
      <c r="E813" s="401" t="s">
        <v>123</v>
      </c>
      <c r="F813" s="401"/>
    </row>
    <row r="814" spans="1:6" ht="15">
      <c r="A814" s="401">
        <v>39250</v>
      </c>
      <c r="B814" s="401" t="s">
        <v>4448</v>
      </c>
      <c r="C814" s="401" t="s">
        <v>3164</v>
      </c>
      <c r="D814" s="414" t="s">
        <v>16195</v>
      </c>
      <c r="E814" s="401" t="s">
        <v>123</v>
      </c>
      <c r="F814" s="401"/>
    </row>
    <row r="815" spans="1:6" ht="15">
      <c r="A815" s="401">
        <v>994</v>
      </c>
      <c r="B815" s="401" t="s">
        <v>4449</v>
      </c>
      <c r="C815" s="401" t="s">
        <v>3164</v>
      </c>
      <c r="D815" s="414" t="s">
        <v>8951</v>
      </c>
      <c r="E815" s="401" t="s">
        <v>123</v>
      </c>
      <c r="F815" s="401"/>
    </row>
    <row r="816" spans="1:6" ht="15">
      <c r="A816" s="401">
        <v>977</v>
      </c>
      <c r="B816" s="401" t="s">
        <v>4451</v>
      </c>
      <c r="C816" s="401" t="s">
        <v>3164</v>
      </c>
      <c r="D816" s="414" t="s">
        <v>16196</v>
      </c>
      <c r="E816" s="401" t="s">
        <v>123</v>
      </c>
      <c r="F816" s="401"/>
    </row>
    <row r="817" spans="1:6" ht="15">
      <c r="A817" s="401">
        <v>998</v>
      </c>
      <c r="B817" s="401" t="s">
        <v>4452</v>
      </c>
      <c r="C817" s="401" t="s">
        <v>3164</v>
      </c>
      <c r="D817" s="414" t="s">
        <v>16197</v>
      </c>
      <c r="E817" s="401" t="s">
        <v>123</v>
      </c>
      <c r="F817" s="401"/>
    </row>
    <row r="818" spans="1:6" ht="15">
      <c r="A818" s="401">
        <v>39251</v>
      </c>
      <c r="B818" s="401" t="s">
        <v>4453</v>
      </c>
      <c r="C818" s="401" t="s">
        <v>3164</v>
      </c>
      <c r="D818" s="414" t="s">
        <v>16198</v>
      </c>
      <c r="E818" s="401" t="s">
        <v>123</v>
      </c>
      <c r="F818" s="401"/>
    </row>
    <row r="819" spans="1:6" ht="15">
      <c r="A819" s="401">
        <v>1011</v>
      </c>
      <c r="B819" s="401" t="s">
        <v>4454</v>
      </c>
      <c r="C819" s="401" t="s">
        <v>3164</v>
      </c>
      <c r="D819" s="414" t="s">
        <v>6725</v>
      </c>
      <c r="E819" s="401" t="s">
        <v>123</v>
      </c>
      <c r="F819" s="401"/>
    </row>
    <row r="820" spans="1:6" ht="15">
      <c r="A820" s="401">
        <v>39252</v>
      </c>
      <c r="B820" s="401" t="s">
        <v>4455</v>
      </c>
      <c r="C820" s="401" t="s">
        <v>3164</v>
      </c>
      <c r="D820" s="414" t="s">
        <v>3904</v>
      </c>
      <c r="E820" s="401" t="s">
        <v>123</v>
      </c>
      <c r="F820" s="401"/>
    </row>
    <row r="821" spans="1:6" ht="15">
      <c r="A821" s="401">
        <v>1013</v>
      </c>
      <c r="B821" s="401" t="s">
        <v>4456</v>
      </c>
      <c r="C821" s="401" t="s">
        <v>3164</v>
      </c>
      <c r="D821" s="414" t="s">
        <v>5242</v>
      </c>
      <c r="E821" s="401" t="s">
        <v>123</v>
      </c>
      <c r="F821" s="401"/>
    </row>
    <row r="822" spans="1:6" ht="15">
      <c r="A822" s="401">
        <v>980</v>
      </c>
      <c r="B822" s="401" t="s">
        <v>4457</v>
      </c>
      <c r="C822" s="401" t="s">
        <v>3164</v>
      </c>
      <c r="D822" s="414" t="s">
        <v>15721</v>
      </c>
      <c r="E822" s="401" t="s">
        <v>123</v>
      </c>
      <c r="F822" s="401"/>
    </row>
    <row r="823" spans="1:6" ht="15">
      <c r="A823" s="401">
        <v>39237</v>
      </c>
      <c r="B823" s="401" t="s">
        <v>4458</v>
      </c>
      <c r="C823" s="401" t="s">
        <v>3164</v>
      </c>
      <c r="D823" s="414" t="s">
        <v>16199</v>
      </c>
      <c r="E823" s="401" t="s">
        <v>123</v>
      </c>
      <c r="F823" s="401"/>
    </row>
    <row r="824" spans="1:6" ht="15">
      <c r="A824" s="401">
        <v>39238</v>
      </c>
      <c r="B824" s="401" t="s">
        <v>4459</v>
      </c>
      <c r="C824" s="401" t="s">
        <v>3164</v>
      </c>
      <c r="D824" s="414" t="s">
        <v>16200</v>
      </c>
      <c r="E824" s="401" t="s">
        <v>123</v>
      </c>
      <c r="F824" s="401"/>
    </row>
    <row r="825" spans="1:6" ht="15">
      <c r="A825" s="401">
        <v>979</v>
      </c>
      <c r="B825" s="401" t="s">
        <v>4460</v>
      </c>
      <c r="C825" s="401" t="s">
        <v>3164</v>
      </c>
      <c r="D825" s="414" t="s">
        <v>16201</v>
      </c>
      <c r="E825" s="401" t="s">
        <v>123</v>
      </c>
      <c r="F825" s="401"/>
    </row>
    <row r="826" spans="1:6" ht="15">
      <c r="A826" s="401">
        <v>39239</v>
      </c>
      <c r="B826" s="401" t="s">
        <v>4461</v>
      </c>
      <c r="C826" s="401" t="s">
        <v>3164</v>
      </c>
      <c r="D826" s="414" t="s">
        <v>16202</v>
      </c>
      <c r="E826" s="401" t="s">
        <v>123</v>
      </c>
      <c r="F826" s="401"/>
    </row>
    <row r="827" spans="1:6" ht="15">
      <c r="A827" s="401">
        <v>1014</v>
      </c>
      <c r="B827" s="401" t="s">
        <v>4462</v>
      </c>
      <c r="C827" s="401" t="s">
        <v>3164</v>
      </c>
      <c r="D827" s="414" t="s">
        <v>12348</v>
      </c>
      <c r="E827" s="401" t="s">
        <v>123</v>
      </c>
      <c r="F827" s="401"/>
    </row>
    <row r="828" spans="1:6" ht="15">
      <c r="A828" s="401">
        <v>39240</v>
      </c>
      <c r="B828" s="401" t="s">
        <v>4463</v>
      </c>
      <c r="C828" s="401" t="s">
        <v>3164</v>
      </c>
      <c r="D828" s="414" t="s">
        <v>16203</v>
      </c>
      <c r="E828" s="401" t="s">
        <v>123</v>
      </c>
      <c r="F828" s="401"/>
    </row>
    <row r="829" spans="1:6" ht="15">
      <c r="A829" s="401">
        <v>39232</v>
      </c>
      <c r="B829" s="401" t="s">
        <v>4464</v>
      </c>
      <c r="C829" s="401" t="s">
        <v>3164</v>
      </c>
      <c r="D829" s="414" t="s">
        <v>16204</v>
      </c>
      <c r="E829" s="401" t="s">
        <v>123</v>
      </c>
      <c r="F829" s="401"/>
    </row>
    <row r="830" spans="1:6" ht="15">
      <c r="A830" s="401">
        <v>39233</v>
      </c>
      <c r="B830" s="401" t="s">
        <v>4465</v>
      </c>
      <c r="C830" s="401" t="s">
        <v>3164</v>
      </c>
      <c r="D830" s="414" t="s">
        <v>16205</v>
      </c>
      <c r="E830" s="401" t="s">
        <v>123</v>
      </c>
      <c r="F830" s="401"/>
    </row>
    <row r="831" spans="1:6" ht="15">
      <c r="A831" s="401">
        <v>981</v>
      </c>
      <c r="B831" s="401" t="s">
        <v>4466</v>
      </c>
      <c r="C831" s="401" t="s">
        <v>3164</v>
      </c>
      <c r="D831" s="414" t="s">
        <v>12529</v>
      </c>
      <c r="E831" s="401" t="s">
        <v>123</v>
      </c>
      <c r="F831" s="401"/>
    </row>
    <row r="832" spans="1:6" ht="15">
      <c r="A832" s="401">
        <v>39234</v>
      </c>
      <c r="B832" s="401" t="s">
        <v>4467</v>
      </c>
      <c r="C832" s="401" t="s">
        <v>3164</v>
      </c>
      <c r="D832" s="414" t="s">
        <v>16206</v>
      </c>
      <c r="E832" s="401" t="s">
        <v>123</v>
      </c>
      <c r="F832" s="401"/>
    </row>
    <row r="833" spans="1:6" ht="15">
      <c r="A833" s="401">
        <v>982</v>
      </c>
      <c r="B833" s="401" t="s">
        <v>4468</v>
      </c>
      <c r="C833" s="401" t="s">
        <v>3164</v>
      </c>
      <c r="D833" s="414" t="s">
        <v>4957</v>
      </c>
      <c r="E833" s="401" t="s">
        <v>123</v>
      </c>
      <c r="F833" s="401"/>
    </row>
    <row r="834" spans="1:6" ht="15">
      <c r="A834" s="401">
        <v>39235</v>
      </c>
      <c r="B834" s="401" t="s">
        <v>4469</v>
      </c>
      <c r="C834" s="401" t="s">
        <v>3164</v>
      </c>
      <c r="D834" s="414" t="s">
        <v>16207</v>
      </c>
      <c r="E834" s="401" t="s">
        <v>123</v>
      </c>
      <c r="F834" s="401"/>
    </row>
    <row r="835" spans="1:6" ht="15">
      <c r="A835" s="401">
        <v>39236</v>
      </c>
      <c r="B835" s="401" t="s">
        <v>4470</v>
      </c>
      <c r="C835" s="401" t="s">
        <v>3164</v>
      </c>
      <c r="D835" s="414" t="s">
        <v>16208</v>
      </c>
      <c r="E835" s="401" t="s">
        <v>123</v>
      </c>
      <c r="F835" s="401"/>
    </row>
    <row r="836" spans="1:6" ht="15">
      <c r="A836" s="401">
        <v>876</v>
      </c>
      <c r="B836" s="401" t="s">
        <v>4471</v>
      </c>
      <c r="C836" s="401" t="s">
        <v>3164</v>
      </c>
      <c r="D836" s="414" t="s">
        <v>16209</v>
      </c>
      <c r="E836" s="401" t="s">
        <v>123</v>
      </c>
      <c r="F836" s="401"/>
    </row>
    <row r="837" spans="1:6" ht="15">
      <c r="A837" s="401">
        <v>877</v>
      </c>
      <c r="B837" s="401" t="s">
        <v>4472</v>
      </c>
      <c r="C837" s="401" t="s">
        <v>3164</v>
      </c>
      <c r="D837" s="414" t="s">
        <v>16210</v>
      </c>
      <c r="E837" s="401" t="s">
        <v>123</v>
      </c>
      <c r="F837" s="401"/>
    </row>
    <row r="838" spans="1:6" ht="15">
      <c r="A838" s="401">
        <v>882</v>
      </c>
      <c r="B838" s="401" t="s">
        <v>4473</v>
      </c>
      <c r="C838" s="401" t="s">
        <v>3164</v>
      </c>
      <c r="D838" s="414" t="s">
        <v>16211</v>
      </c>
      <c r="E838" s="401" t="s">
        <v>123</v>
      </c>
      <c r="F838" s="401"/>
    </row>
    <row r="839" spans="1:6" ht="15">
      <c r="A839" s="401">
        <v>878</v>
      </c>
      <c r="B839" s="401" t="s">
        <v>4474</v>
      </c>
      <c r="C839" s="401" t="s">
        <v>3164</v>
      </c>
      <c r="D839" s="414" t="s">
        <v>16212</v>
      </c>
      <c r="E839" s="401" t="s">
        <v>123</v>
      </c>
      <c r="F839" s="401"/>
    </row>
    <row r="840" spans="1:6" ht="15">
      <c r="A840" s="401">
        <v>879</v>
      </c>
      <c r="B840" s="401" t="s">
        <v>4475</v>
      </c>
      <c r="C840" s="401" t="s">
        <v>3164</v>
      </c>
      <c r="D840" s="414" t="s">
        <v>16213</v>
      </c>
      <c r="E840" s="401" t="s">
        <v>123</v>
      </c>
      <c r="F840" s="401"/>
    </row>
    <row r="841" spans="1:6" ht="15">
      <c r="A841" s="401">
        <v>880</v>
      </c>
      <c r="B841" s="401" t="s">
        <v>4476</v>
      </c>
      <c r="C841" s="401" t="s">
        <v>3164</v>
      </c>
      <c r="D841" s="414" t="s">
        <v>16214</v>
      </c>
      <c r="E841" s="401" t="s">
        <v>123</v>
      </c>
      <c r="F841" s="401"/>
    </row>
    <row r="842" spans="1:6" ht="15">
      <c r="A842" s="401">
        <v>873</v>
      </c>
      <c r="B842" s="401" t="s">
        <v>4477</v>
      </c>
      <c r="C842" s="401" t="s">
        <v>3164</v>
      </c>
      <c r="D842" s="414" t="s">
        <v>16215</v>
      </c>
      <c r="E842" s="401" t="s">
        <v>123</v>
      </c>
      <c r="F842" s="401"/>
    </row>
    <row r="843" spans="1:6" ht="15">
      <c r="A843" s="401">
        <v>881</v>
      </c>
      <c r="B843" s="401" t="s">
        <v>4478</v>
      </c>
      <c r="C843" s="401" t="s">
        <v>3164</v>
      </c>
      <c r="D843" s="414" t="s">
        <v>16216</v>
      </c>
      <c r="E843" s="401" t="s">
        <v>123</v>
      </c>
      <c r="F843" s="401"/>
    </row>
    <row r="844" spans="1:6" ht="15">
      <c r="A844" s="401">
        <v>874</v>
      </c>
      <c r="B844" s="401" t="s">
        <v>4479</v>
      </c>
      <c r="C844" s="401" t="s">
        <v>3164</v>
      </c>
      <c r="D844" s="414" t="s">
        <v>16217</v>
      </c>
      <c r="E844" s="401" t="s">
        <v>123</v>
      </c>
      <c r="F844" s="401"/>
    </row>
    <row r="845" spans="1:6" ht="15">
      <c r="A845" s="401">
        <v>875</v>
      </c>
      <c r="B845" s="401" t="s">
        <v>4480</v>
      </c>
      <c r="C845" s="401" t="s">
        <v>3164</v>
      </c>
      <c r="D845" s="414" t="s">
        <v>16218</v>
      </c>
      <c r="E845" s="401" t="s">
        <v>123</v>
      </c>
      <c r="F845" s="401"/>
    </row>
    <row r="846" spans="1:6" ht="15">
      <c r="A846" s="401">
        <v>983</v>
      </c>
      <c r="B846" s="401" t="s">
        <v>4481</v>
      </c>
      <c r="C846" s="401" t="s">
        <v>3164</v>
      </c>
      <c r="D846" s="414" t="s">
        <v>3792</v>
      </c>
      <c r="E846" s="401" t="s">
        <v>123</v>
      </c>
      <c r="F846" s="401"/>
    </row>
    <row r="847" spans="1:6" ht="15">
      <c r="A847" s="401">
        <v>985</v>
      </c>
      <c r="B847" s="401" t="s">
        <v>4483</v>
      </c>
      <c r="C847" s="401" t="s">
        <v>3164</v>
      </c>
      <c r="D847" s="414" t="s">
        <v>13814</v>
      </c>
      <c r="E847" s="401" t="s">
        <v>123</v>
      </c>
      <c r="F847" s="401"/>
    </row>
    <row r="848" spans="1:6" ht="15">
      <c r="A848" s="401">
        <v>990</v>
      </c>
      <c r="B848" s="401" t="s">
        <v>4485</v>
      </c>
      <c r="C848" s="401" t="s">
        <v>3164</v>
      </c>
      <c r="D848" s="414" t="s">
        <v>16219</v>
      </c>
      <c r="E848" s="401" t="s">
        <v>123</v>
      </c>
      <c r="F848" s="401"/>
    </row>
    <row r="849" spans="1:6" ht="15">
      <c r="A849" s="401">
        <v>39241</v>
      </c>
      <c r="B849" s="401" t="s">
        <v>4486</v>
      </c>
      <c r="C849" s="401" t="s">
        <v>3164</v>
      </c>
      <c r="D849" s="414" t="s">
        <v>14500</v>
      </c>
      <c r="E849" s="401" t="s">
        <v>123</v>
      </c>
      <c r="F849" s="401"/>
    </row>
    <row r="850" spans="1:6" ht="15">
      <c r="A850" s="401">
        <v>1005</v>
      </c>
      <c r="B850" s="401" t="s">
        <v>4487</v>
      </c>
      <c r="C850" s="401" t="s">
        <v>3164</v>
      </c>
      <c r="D850" s="414" t="s">
        <v>16220</v>
      </c>
      <c r="E850" s="401" t="s">
        <v>123</v>
      </c>
      <c r="F850" s="401"/>
    </row>
    <row r="851" spans="1:6" ht="15">
      <c r="A851" s="401">
        <v>984</v>
      </c>
      <c r="B851" s="401" t="s">
        <v>4488</v>
      </c>
      <c r="C851" s="401" t="s">
        <v>3164</v>
      </c>
      <c r="D851" s="414" t="s">
        <v>16011</v>
      </c>
      <c r="E851" s="401" t="s">
        <v>123</v>
      </c>
      <c r="F851" s="401"/>
    </row>
    <row r="852" spans="1:6" ht="15">
      <c r="A852" s="401">
        <v>991</v>
      </c>
      <c r="B852" s="401" t="s">
        <v>4490</v>
      </c>
      <c r="C852" s="401" t="s">
        <v>3164</v>
      </c>
      <c r="D852" s="414" t="s">
        <v>16221</v>
      </c>
      <c r="E852" s="401" t="s">
        <v>123</v>
      </c>
      <c r="F852" s="401"/>
    </row>
    <row r="853" spans="1:6" ht="15">
      <c r="A853" s="401">
        <v>986</v>
      </c>
      <c r="B853" s="401" t="s">
        <v>4491</v>
      </c>
      <c r="C853" s="401" t="s">
        <v>3164</v>
      </c>
      <c r="D853" s="414" t="s">
        <v>16222</v>
      </c>
      <c r="E853" s="401" t="s">
        <v>123</v>
      </c>
      <c r="F853" s="401"/>
    </row>
    <row r="854" spans="1:6" ht="15">
      <c r="A854" s="401">
        <v>1024</v>
      </c>
      <c r="B854" s="401" t="s">
        <v>4492</v>
      </c>
      <c r="C854" s="401" t="s">
        <v>3164</v>
      </c>
      <c r="D854" s="414" t="s">
        <v>16223</v>
      </c>
      <c r="E854" s="401" t="s">
        <v>123</v>
      </c>
      <c r="F854" s="401"/>
    </row>
    <row r="855" spans="1:6" ht="15">
      <c r="A855" s="401">
        <v>987</v>
      </c>
      <c r="B855" s="401" t="s">
        <v>4493</v>
      </c>
      <c r="C855" s="401" t="s">
        <v>3164</v>
      </c>
      <c r="D855" s="414" t="s">
        <v>16224</v>
      </c>
      <c r="E855" s="401" t="s">
        <v>123</v>
      </c>
      <c r="F855" s="401"/>
    </row>
    <row r="856" spans="1:6" ht="15">
      <c r="A856" s="401">
        <v>1003</v>
      </c>
      <c r="B856" s="401" t="s">
        <v>4494</v>
      </c>
      <c r="C856" s="401" t="s">
        <v>3164</v>
      </c>
      <c r="D856" s="414" t="s">
        <v>16225</v>
      </c>
      <c r="E856" s="401" t="s">
        <v>123</v>
      </c>
      <c r="F856" s="401"/>
    </row>
    <row r="857" spans="1:6" ht="15">
      <c r="A857" s="401">
        <v>992</v>
      </c>
      <c r="B857" s="401" t="s">
        <v>4495</v>
      </c>
      <c r="C857" s="401" t="s">
        <v>3164</v>
      </c>
      <c r="D857" s="414" t="s">
        <v>16226</v>
      </c>
      <c r="E857" s="401" t="s">
        <v>123</v>
      </c>
      <c r="F857" s="401"/>
    </row>
    <row r="858" spans="1:6" ht="15">
      <c r="A858" s="401">
        <v>1007</v>
      </c>
      <c r="B858" s="401" t="s">
        <v>4496</v>
      </c>
      <c r="C858" s="401" t="s">
        <v>3164</v>
      </c>
      <c r="D858" s="414" t="s">
        <v>16227</v>
      </c>
      <c r="E858" s="401" t="s">
        <v>123</v>
      </c>
      <c r="F858" s="401"/>
    </row>
    <row r="859" spans="1:6" ht="15">
      <c r="A859" s="401">
        <v>39242</v>
      </c>
      <c r="B859" s="401" t="s">
        <v>4497</v>
      </c>
      <c r="C859" s="401" t="s">
        <v>3164</v>
      </c>
      <c r="D859" s="414" t="s">
        <v>16228</v>
      </c>
      <c r="E859" s="401" t="s">
        <v>123</v>
      </c>
      <c r="F859" s="401"/>
    </row>
    <row r="860" spans="1:6" ht="15">
      <c r="A860" s="401">
        <v>1008</v>
      </c>
      <c r="B860" s="401" t="s">
        <v>4498</v>
      </c>
      <c r="C860" s="401" t="s">
        <v>3164</v>
      </c>
      <c r="D860" s="414" t="s">
        <v>12793</v>
      </c>
      <c r="E860" s="401" t="s">
        <v>123</v>
      </c>
      <c r="F860" s="401"/>
    </row>
    <row r="861" spans="1:6" ht="15">
      <c r="A861" s="401">
        <v>988</v>
      </c>
      <c r="B861" s="401" t="s">
        <v>4499</v>
      </c>
      <c r="C861" s="401" t="s">
        <v>3164</v>
      </c>
      <c r="D861" s="414" t="s">
        <v>14436</v>
      </c>
      <c r="E861" s="401" t="s">
        <v>123</v>
      </c>
      <c r="F861" s="401"/>
    </row>
    <row r="862" spans="1:6" ht="15">
      <c r="A862" s="401">
        <v>989</v>
      </c>
      <c r="B862" s="401" t="s">
        <v>4500</v>
      </c>
      <c r="C862" s="401" t="s">
        <v>3164</v>
      </c>
      <c r="D862" s="414" t="s">
        <v>16229</v>
      </c>
      <c r="E862" s="401" t="s">
        <v>123</v>
      </c>
      <c r="F862" s="401"/>
    </row>
    <row r="863" spans="1:6" ht="15">
      <c r="A863" s="401">
        <v>39598</v>
      </c>
      <c r="B863" s="401" t="s">
        <v>4501</v>
      </c>
      <c r="C863" s="401" t="s">
        <v>3164</v>
      </c>
      <c r="D863" s="414" t="s">
        <v>12913</v>
      </c>
      <c r="E863" s="401" t="s">
        <v>123</v>
      </c>
      <c r="F863" s="401"/>
    </row>
    <row r="864" spans="1:6" ht="15">
      <c r="A864" s="401">
        <v>39599</v>
      </c>
      <c r="B864" s="401" t="s">
        <v>4502</v>
      </c>
      <c r="C864" s="401" t="s">
        <v>3164</v>
      </c>
      <c r="D864" s="414" t="s">
        <v>15783</v>
      </c>
      <c r="E864" s="401" t="s">
        <v>123</v>
      </c>
      <c r="F864" s="401"/>
    </row>
    <row r="865" spans="1:6" ht="15">
      <c r="A865" s="401">
        <v>34602</v>
      </c>
      <c r="B865" s="401" t="s">
        <v>4504</v>
      </c>
      <c r="C865" s="401" t="s">
        <v>3164</v>
      </c>
      <c r="D865" s="414" t="s">
        <v>3753</v>
      </c>
      <c r="E865" s="401" t="s">
        <v>123</v>
      </c>
      <c r="F865" s="401"/>
    </row>
    <row r="866" spans="1:6" ht="15">
      <c r="A866" s="401">
        <v>34603</v>
      </c>
      <c r="B866" s="401" t="s">
        <v>4505</v>
      </c>
      <c r="C866" s="401" t="s">
        <v>3164</v>
      </c>
      <c r="D866" s="414" t="s">
        <v>14951</v>
      </c>
      <c r="E866" s="401" t="s">
        <v>123</v>
      </c>
      <c r="F866" s="401"/>
    </row>
    <row r="867" spans="1:6" ht="15">
      <c r="A867" s="401">
        <v>34607</v>
      </c>
      <c r="B867" s="401" t="s">
        <v>4506</v>
      </c>
      <c r="C867" s="401" t="s">
        <v>3164</v>
      </c>
      <c r="D867" s="414" t="s">
        <v>15373</v>
      </c>
      <c r="E867" s="401" t="s">
        <v>123</v>
      </c>
      <c r="F867" s="401"/>
    </row>
    <row r="868" spans="1:6" ht="15">
      <c r="A868" s="401">
        <v>34609</v>
      </c>
      <c r="B868" s="401" t="s">
        <v>4507</v>
      </c>
      <c r="C868" s="401" t="s">
        <v>3164</v>
      </c>
      <c r="D868" s="414" t="s">
        <v>16230</v>
      </c>
      <c r="E868" s="401" t="s">
        <v>123</v>
      </c>
      <c r="F868" s="401"/>
    </row>
    <row r="869" spans="1:6" ht="15">
      <c r="A869" s="401">
        <v>34618</v>
      </c>
      <c r="B869" s="401" t="s">
        <v>4508</v>
      </c>
      <c r="C869" s="401" t="s">
        <v>3164</v>
      </c>
      <c r="D869" s="414" t="s">
        <v>16231</v>
      </c>
      <c r="E869" s="401" t="s">
        <v>123</v>
      </c>
      <c r="F869" s="401"/>
    </row>
    <row r="870" spans="1:6" ht="15">
      <c r="A870" s="401">
        <v>34620</v>
      </c>
      <c r="B870" s="401" t="s">
        <v>4509</v>
      </c>
      <c r="C870" s="401" t="s">
        <v>3164</v>
      </c>
      <c r="D870" s="414" t="s">
        <v>16232</v>
      </c>
      <c r="E870" s="401" t="s">
        <v>123</v>
      </c>
      <c r="F870" s="401"/>
    </row>
    <row r="871" spans="1:6" ht="15">
      <c r="A871" s="401">
        <v>34621</v>
      </c>
      <c r="B871" s="401" t="s">
        <v>4510</v>
      </c>
      <c r="C871" s="401" t="s">
        <v>3164</v>
      </c>
      <c r="D871" s="414" t="s">
        <v>16233</v>
      </c>
      <c r="E871" s="401" t="s">
        <v>123</v>
      </c>
      <c r="F871" s="401"/>
    </row>
    <row r="872" spans="1:6" ht="15">
      <c r="A872" s="401">
        <v>34622</v>
      </c>
      <c r="B872" s="401" t="s">
        <v>4511</v>
      </c>
      <c r="C872" s="401" t="s">
        <v>3164</v>
      </c>
      <c r="D872" s="414" t="s">
        <v>16234</v>
      </c>
      <c r="E872" s="401" t="s">
        <v>123</v>
      </c>
      <c r="F872" s="401"/>
    </row>
    <row r="873" spans="1:6" ht="15">
      <c r="A873" s="401">
        <v>34624</v>
      </c>
      <c r="B873" s="401" t="s">
        <v>4513</v>
      </c>
      <c r="C873" s="401" t="s">
        <v>3164</v>
      </c>
      <c r="D873" s="414" t="s">
        <v>16235</v>
      </c>
      <c r="E873" s="401" t="s">
        <v>123</v>
      </c>
      <c r="F873" s="401"/>
    </row>
    <row r="874" spans="1:6" ht="15">
      <c r="A874" s="401">
        <v>34626</v>
      </c>
      <c r="B874" s="401" t="s">
        <v>4514</v>
      </c>
      <c r="C874" s="401" t="s">
        <v>3164</v>
      </c>
      <c r="D874" s="414" t="s">
        <v>16236</v>
      </c>
      <c r="E874" s="401" t="s">
        <v>123</v>
      </c>
      <c r="F874" s="401"/>
    </row>
    <row r="875" spans="1:6" ht="15">
      <c r="A875" s="401">
        <v>34627</v>
      </c>
      <c r="B875" s="401" t="s">
        <v>4515</v>
      </c>
      <c r="C875" s="401" t="s">
        <v>3164</v>
      </c>
      <c r="D875" s="414" t="s">
        <v>15199</v>
      </c>
      <c r="E875" s="401" t="s">
        <v>123</v>
      </c>
      <c r="F875" s="401"/>
    </row>
    <row r="876" spans="1:6" ht="15">
      <c r="A876" s="401">
        <v>34629</v>
      </c>
      <c r="B876" s="401" t="s">
        <v>4516</v>
      </c>
      <c r="C876" s="401" t="s">
        <v>3164</v>
      </c>
      <c r="D876" s="414" t="s">
        <v>15520</v>
      </c>
      <c r="E876" s="401" t="s">
        <v>123</v>
      </c>
      <c r="F876" s="401"/>
    </row>
    <row r="877" spans="1:6" ht="15">
      <c r="A877" s="401">
        <v>39257</v>
      </c>
      <c r="B877" s="401" t="s">
        <v>4517</v>
      </c>
      <c r="C877" s="401" t="s">
        <v>3164</v>
      </c>
      <c r="D877" s="414" t="s">
        <v>12711</v>
      </c>
      <c r="E877" s="401" t="s">
        <v>123</v>
      </c>
      <c r="F877" s="401"/>
    </row>
    <row r="878" spans="1:6" ht="15">
      <c r="A878" s="401">
        <v>39261</v>
      </c>
      <c r="B878" s="401" t="s">
        <v>4518</v>
      </c>
      <c r="C878" s="401" t="s">
        <v>3164</v>
      </c>
      <c r="D878" s="414" t="s">
        <v>12774</v>
      </c>
      <c r="E878" s="401" t="s">
        <v>123</v>
      </c>
      <c r="F878" s="401"/>
    </row>
    <row r="879" spans="1:6" ht="15">
      <c r="A879" s="401">
        <v>39268</v>
      </c>
      <c r="B879" s="401" t="s">
        <v>4519</v>
      </c>
      <c r="C879" s="401" t="s">
        <v>3164</v>
      </c>
      <c r="D879" s="414" t="s">
        <v>16237</v>
      </c>
      <c r="E879" s="401" t="s">
        <v>123</v>
      </c>
      <c r="F879" s="401"/>
    </row>
    <row r="880" spans="1:6" ht="15">
      <c r="A880" s="401">
        <v>39262</v>
      </c>
      <c r="B880" s="401" t="s">
        <v>4520</v>
      </c>
      <c r="C880" s="401" t="s">
        <v>3164</v>
      </c>
      <c r="D880" s="414" t="s">
        <v>16238</v>
      </c>
      <c r="E880" s="401" t="s">
        <v>123</v>
      </c>
      <c r="F880" s="401"/>
    </row>
    <row r="881" spans="1:6" ht="15">
      <c r="A881" s="401">
        <v>39258</v>
      </c>
      <c r="B881" s="401" t="s">
        <v>4521</v>
      </c>
      <c r="C881" s="401" t="s">
        <v>3164</v>
      </c>
      <c r="D881" s="414" t="s">
        <v>15324</v>
      </c>
      <c r="E881" s="401" t="s">
        <v>123</v>
      </c>
      <c r="F881" s="401"/>
    </row>
    <row r="882" spans="1:6" ht="15">
      <c r="A882" s="401">
        <v>39263</v>
      </c>
      <c r="B882" s="401" t="s">
        <v>4523</v>
      </c>
      <c r="C882" s="401" t="s">
        <v>3164</v>
      </c>
      <c r="D882" s="414" t="s">
        <v>15498</v>
      </c>
      <c r="E882" s="401" t="s">
        <v>123</v>
      </c>
      <c r="F882" s="401"/>
    </row>
    <row r="883" spans="1:6" ht="15">
      <c r="A883" s="401">
        <v>39264</v>
      </c>
      <c r="B883" s="401" t="s">
        <v>4524</v>
      </c>
      <c r="C883" s="401" t="s">
        <v>3164</v>
      </c>
      <c r="D883" s="414" t="s">
        <v>16239</v>
      </c>
      <c r="E883" s="401" t="s">
        <v>123</v>
      </c>
      <c r="F883" s="401"/>
    </row>
    <row r="884" spans="1:6" ht="15">
      <c r="A884" s="401">
        <v>39259</v>
      </c>
      <c r="B884" s="401" t="s">
        <v>4525</v>
      </c>
      <c r="C884" s="401" t="s">
        <v>3164</v>
      </c>
      <c r="D884" s="414" t="s">
        <v>12594</v>
      </c>
      <c r="E884" s="401" t="s">
        <v>123</v>
      </c>
      <c r="F884" s="401"/>
    </row>
    <row r="885" spans="1:6" ht="15">
      <c r="A885" s="401">
        <v>39265</v>
      </c>
      <c r="B885" s="401" t="s">
        <v>4526</v>
      </c>
      <c r="C885" s="401" t="s">
        <v>3164</v>
      </c>
      <c r="D885" s="414" t="s">
        <v>16240</v>
      </c>
      <c r="E885" s="401" t="s">
        <v>123</v>
      </c>
      <c r="F885" s="401"/>
    </row>
    <row r="886" spans="1:6" ht="15">
      <c r="A886" s="401">
        <v>39260</v>
      </c>
      <c r="B886" s="401" t="s">
        <v>4527</v>
      </c>
      <c r="C886" s="401" t="s">
        <v>3164</v>
      </c>
      <c r="D886" s="414" t="s">
        <v>8928</v>
      </c>
      <c r="E886" s="401" t="s">
        <v>123</v>
      </c>
      <c r="F886" s="401"/>
    </row>
    <row r="887" spans="1:6" ht="15">
      <c r="A887" s="401">
        <v>39266</v>
      </c>
      <c r="B887" s="401" t="s">
        <v>4528</v>
      </c>
      <c r="C887" s="401" t="s">
        <v>3164</v>
      </c>
      <c r="D887" s="414" t="s">
        <v>16241</v>
      </c>
      <c r="E887" s="401" t="s">
        <v>123</v>
      </c>
      <c r="F887" s="401"/>
    </row>
    <row r="888" spans="1:6" ht="15">
      <c r="A888" s="401">
        <v>39267</v>
      </c>
      <c r="B888" s="401" t="s">
        <v>4529</v>
      </c>
      <c r="C888" s="401" t="s">
        <v>3164</v>
      </c>
      <c r="D888" s="414" t="s">
        <v>16242</v>
      </c>
      <c r="E888" s="401" t="s">
        <v>123</v>
      </c>
      <c r="F888" s="401"/>
    </row>
    <row r="889" spans="1:6" ht="15">
      <c r="A889" s="401">
        <v>11901</v>
      </c>
      <c r="B889" s="401" t="s">
        <v>4530</v>
      </c>
      <c r="C889" s="401" t="s">
        <v>3164</v>
      </c>
      <c r="D889" s="414" t="s">
        <v>14159</v>
      </c>
      <c r="E889" s="401" t="s">
        <v>123</v>
      </c>
      <c r="F889" s="401"/>
    </row>
    <row r="890" spans="1:6" ht="15">
      <c r="A890" s="401">
        <v>11902</v>
      </c>
      <c r="B890" s="401" t="s">
        <v>4531</v>
      </c>
      <c r="C890" s="401" t="s">
        <v>3164</v>
      </c>
      <c r="D890" s="414" t="s">
        <v>8832</v>
      </c>
      <c r="E890" s="401" t="s">
        <v>123</v>
      </c>
      <c r="F890" s="401"/>
    </row>
    <row r="891" spans="1:6" ht="15">
      <c r="A891" s="401">
        <v>11903</v>
      </c>
      <c r="B891" s="401" t="s">
        <v>4532</v>
      </c>
      <c r="C891" s="401" t="s">
        <v>3164</v>
      </c>
      <c r="D891" s="414" t="s">
        <v>4169</v>
      </c>
      <c r="E891" s="401" t="s">
        <v>123</v>
      </c>
      <c r="F891" s="401"/>
    </row>
    <row r="892" spans="1:6" ht="15">
      <c r="A892" s="401">
        <v>11904</v>
      </c>
      <c r="B892" s="401" t="s">
        <v>4533</v>
      </c>
      <c r="C892" s="401" t="s">
        <v>3164</v>
      </c>
      <c r="D892" s="414" t="s">
        <v>4838</v>
      </c>
      <c r="E892" s="401" t="s">
        <v>123</v>
      </c>
      <c r="F892" s="401"/>
    </row>
    <row r="893" spans="1:6" ht="15">
      <c r="A893" s="401">
        <v>11905</v>
      </c>
      <c r="B893" s="401" t="s">
        <v>4534</v>
      </c>
      <c r="C893" s="401" t="s">
        <v>3164</v>
      </c>
      <c r="D893" s="414" t="s">
        <v>5806</v>
      </c>
      <c r="E893" s="401" t="s">
        <v>123</v>
      </c>
      <c r="F893" s="401"/>
    </row>
    <row r="894" spans="1:6" ht="15">
      <c r="A894" s="401">
        <v>11906</v>
      </c>
      <c r="B894" s="401" t="s">
        <v>4536</v>
      </c>
      <c r="C894" s="401" t="s">
        <v>3164</v>
      </c>
      <c r="D894" s="414" t="s">
        <v>13020</v>
      </c>
      <c r="E894" s="401" t="s">
        <v>123</v>
      </c>
      <c r="F894" s="401"/>
    </row>
    <row r="895" spans="1:6" ht="15">
      <c r="A895" s="401">
        <v>11919</v>
      </c>
      <c r="B895" s="401" t="s">
        <v>4538</v>
      </c>
      <c r="C895" s="401" t="s">
        <v>3164</v>
      </c>
      <c r="D895" s="414" t="s">
        <v>16243</v>
      </c>
      <c r="E895" s="401" t="s">
        <v>123</v>
      </c>
      <c r="F895" s="401"/>
    </row>
    <row r="896" spans="1:6" ht="15">
      <c r="A896" s="401">
        <v>11920</v>
      </c>
      <c r="B896" s="401" t="s">
        <v>4540</v>
      </c>
      <c r="C896" s="401" t="s">
        <v>3164</v>
      </c>
      <c r="D896" s="414" t="s">
        <v>13240</v>
      </c>
      <c r="E896" s="401" t="s">
        <v>123</v>
      </c>
      <c r="F896" s="401"/>
    </row>
    <row r="897" spans="1:6" ht="15">
      <c r="A897" s="401">
        <v>11924</v>
      </c>
      <c r="B897" s="401" t="s">
        <v>4541</v>
      </c>
      <c r="C897" s="401" t="s">
        <v>3164</v>
      </c>
      <c r="D897" s="414" t="s">
        <v>16244</v>
      </c>
      <c r="E897" s="401" t="s">
        <v>123</v>
      </c>
      <c r="F897" s="401"/>
    </row>
    <row r="898" spans="1:6" ht="15">
      <c r="A898" s="401">
        <v>11921</v>
      </c>
      <c r="B898" s="401" t="s">
        <v>4542</v>
      </c>
      <c r="C898" s="401" t="s">
        <v>3164</v>
      </c>
      <c r="D898" s="414" t="s">
        <v>16245</v>
      </c>
      <c r="E898" s="401" t="s">
        <v>123</v>
      </c>
      <c r="F898" s="401"/>
    </row>
    <row r="899" spans="1:6" ht="15">
      <c r="A899" s="401">
        <v>11922</v>
      </c>
      <c r="B899" s="401" t="s">
        <v>4543</v>
      </c>
      <c r="C899" s="401" t="s">
        <v>3164</v>
      </c>
      <c r="D899" s="414" t="s">
        <v>13947</v>
      </c>
      <c r="E899" s="401" t="s">
        <v>123</v>
      </c>
      <c r="F899" s="401"/>
    </row>
    <row r="900" spans="1:6" ht="15">
      <c r="A900" s="401">
        <v>11923</v>
      </c>
      <c r="B900" s="401" t="s">
        <v>4544</v>
      </c>
      <c r="C900" s="401" t="s">
        <v>3164</v>
      </c>
      <c r="D900" s="414" t="s">
        <v>16246</v>
      </c>
      <c r="E900" s="401" t="s">
        <v>123</v>
      </c>
      <c r="F900" s="401"/>
    </row>
    <row r="901" spans="1:6" ht="15">
      <c r="A901" s="401">
        <v>11916</v>
      </c>
      <c r="B901" s="401" t="s">
        <v>4545</v>
      </c>
      <c r="C901" s="401" t="s">
        <v>3164</v>
      </c>
      <c r="D901" s="414" t="s">
        <v>8881</v>
      </c>
      <c r="E901" s="401" t="s">
        <v>123</v>
      </c>
      <c r="F901" s="401"/>
    </row>
    <row r="902" spans="1:6" ht="15">
      <c r="A902" s="401">
        <v>11914</v>
      </c>
      <c r="B902" s="401" t="s">
        <v>4547</v>
      </c>
      <c r="C902" s="401" t="s">
        <v>3164</v>
      </c>
      <c r="D902" s="414" t="s">
        <v>16247</v>
      </c>
      <c r="E902" s="401" t="s">
        <v>123</v>
      </c>
      <c r="F902" s="401"/>
    </row>
    <row r="903" spans="1:6" ht="15">
      <c r="A903" s="401">
        <v>11917</v>
      </c>
      <c r="B903" s="401" t="s">
        <v>4548</v>
      </c>
      <c r="C903" s="401" t="s">
        <v>3164</v>
      </c>
      <c r="D903" s="414" t="s">
        <v>16201</v>
      </c>
      <c r="E903" s="401" t="s">
        <v>123</v>
      </c>
      <c r="F903" s="401"/>
    </row>
    <row r="904" spans="1:6" ht="15">
      <c r="A904" s="401">
        <v>11918</v>
      </c>
      <c r="B904" s="401" t="s">
        <v>4549</v>
      </c>
      <c r="C904" s="401" t="s">
        <v>3164</v>
      </c>
      <c r="D904" s="414" t="s">
        <v>15763</v>
      </c>
      <c r="E904" s="401" t="s">
        <v>123</v>
      </c>
      <c r="F904" s="401"/>
    </row>
    <row r="905" spans="1:6" ht="15">
      <c r="A905" s="401">
        <v>37734</v>
      </c>
      <c r="B905" s="401" t="s">
        <v>4550</v>
      </c>
      <c r="C905" s="401" t="s">
        <v>3161</v>
      </c>
      <c r="D905" s="414" t="s">
        <v>16248</v>
      </c>
      <c r="E905" s="401" t="s">
        <v>9663</v>
      </c>
      <c r="F905" s="401"/>
    </row>
    <row r="906" spans="1:6" ht="15">
      <c r="A906" s="401">
        <v>42251</v>
      </c>
      <c r="B906" s="401" t="s">
        <v>4551</v>
      </c>
      <c r="C906" s="401" t="s">
        <v>3161</v>
      </c>
      <c r="D906" s="414" t="s">
        <v>16249</v>
      </c>
      <c r="E906" s="401" t="s">
        <v>9663</v>
      </c>
      <c r="F906" s="401"/>
    </row>
    <row r="907" spans="1:6" ht="15">
      <c r="A907" s="401">
        <v>37733</v>
      </c>
      <c r="B907" s="401" t="s">
        <v>4552</v>
      </c>
      <c r="C907" s="401" t="s">
        <v>3161</v>
      </c>
      <c r="D907" s="414" t="s">
        <v>16250</v>
      </c>
      <c r="E907" s="401" t="s">
        <v>9663</v>
      </c>
      <c r="F907" s="401"/>
    </row>
    <row r="908" spans="1:6" ht="15">
      <c r="A908" s="401">
        <v>37735</v>
      </c>
      <c r="B908" s="401" t="s">
        <v>4553</v>
      </c>
      <c r="C908" s="401" t="s">
        <v>3161</v>
      </c>
      <c r="D908" s="414" t="s">
        <v>16251</v>
      </c>
      <c r="E908" s="401" t="s">
        <v>9663</v>
      </c>
      <c r="F908" s="401"/>
    </row>
    <row r="909" spans="1:6" ht="15">
      <c r="A909" s="401">
        <v>5090</v>
      </c>
      <c r="B909" s="401" t="s">
        <v>16252</v>
      </c>
      <c r="C909" s="401" t="s">
        <v>3161</v>
      </c>
      <c r="D909" s="414" t="s">
        <v>12836</v>
      </c>
      <c r="E909" s="401" t="s">
        <v>123</v>
      </c>
      <c r="F909" s="401"/>
    </row>
    <row r="910" spans="1:6" ht="15">
      <c r="A910" s="401">
        <v>5085</v>
      </c>
      <c r="B910" s="401" t="s">
        <v>16253</v>
      </c>
      <c r="C910" s="401" t="s">
        <v>3161</v>
      </c>
      <c r="D910" s="414" t="s">
        <v>15790</v>
      </c>
      <c r="E910" s="401" t="s">
        <v>123</v>
      </c>
      <c r="F910" s="401"/>
    </row>
    <row r="911" spans="1:6" ht="15">
      <c r="A911" s="401">
        <v>43603</v>
      </c>
      <c r="B911" s="401" t="s">
        <v>16254</v>
      </c>
      <c r="C911" s="401" t="s">
        <v>3161</v>
      </c>
      <c r="D911" s="414" t="s">
        <v>9076</v>
      </c>
      <c r="E911" s="401" t="s">
        <v>123</v>
      </c>
      <c r="F911" s="401"/>
    </row>
    <row r="912" spans="1:6" ht="15">
      <c r="A912" s="401">
        <v>38374</v>
      </c>
      <c r="B912" s="401" t="s">
        <v>4555</v>
      </c>
      <c r="C912" s="401" t="s">
        <v>3161</v>
      </c>
      <c r="D912" s="414" t="s">
        <v>16255</v>
      </c>
      <c r="E912" s="401" t="s">
        <v>123</v>
      </c>
      <c r="F912" s="401"/>
    </row>
    <row r="913" spans="1:6" ht="15">
      <c r="A913" s="401">
        <v>20209</v>
      </c>
      <c r="B913" s="401" t="s">
        <v>16256</v>
      </c>
      <c r="C913" s="401" t="s">
        <v>3164</v>
      </c>
      <c r="D913" s="414" t="s">
        <v>8944</v>
      </c>
      <c r="E913" s="401" t="s">
        <v>123</v>
      </c>
      <c r="F913" s="401"/>
    </row>
    <row r="914" spans="1:6" ht="15">
      <c r="A914" s="401">
        <v>20212</v>
      </c>
      <c r="B914" s="401" t="s">
        <v>16257</v>
      </c>
      <c r="C914" s="401" t="s">
        <v>3164</v>
      </c>
      <c r="D914" s="414" t="s">
        <v>14846</v>
      </c>
      <c r="E914" s="401" t="s">
        <v>123</v>
      </c>
      <c r="F914" s="401"/>
    </row>
    <row r="915" spans="1:6" ht="15">
      <c r="A915" s="401">
        <v>4433</v>
      </c>
      <c r="B915" s="401" t="s">
        <v>16258</v>
      </c>
      <c r="C915" s="401" t="s">
        <v>3164</v>
      </c>
      <c r="D915" s="414" t="s">
        <v>15719</v>
      </c>
      <c r="E915" s="401" t="s">
        <v>123</v>
      </c>
      <c r="F915" s="401"/>
    </row>
    <row r="916" spans="1:6" ht="15">
      <c r="A916" s="401">
        <v>4430</v>
      </c>
      <c r="B916" s="401" t="s">
        <v>16259</v>
      </c>
      <c r="C916" s="401" t="s">
        <v>3164</v>
      </c>
      <c r="D916" s="414" t="s">
        <v>16260</v>
      </c>
      <c r="E916" s="401" t="s">
        <v>123</v>
      </c>
      <c r="F916" s="401"/>
    </row>
    <row r="917" spans="1:6" ht="15">
      <c r="A917" s="401">
        <v>4400</v>
      </c>
      <c r="B917" s="401" t="s">
        <v>16261</v>
      </c>
      <c r="C917" s="401" t="s">
        <v>3164</v>
      </c>
      <c r="D917" s="414" t="s">
        <v>12571</v>
      </c>
      <c r="E917" s="401" t="s">
        <v>123</v>
      </c>
      <c r="F917" s="401"/>
    </row>
    <row r="918" spans="1:6" ht="15">
      <c r="A918" s="401">
        <v>2729</v>
      </c>
      <c r="B918" s="401" t="s">
        <v>12608</v>
      </c>
      <c r="C918" s="401" t="s">
        <v>3161</v>
      </c>
      <c r="D918" s="414" t="s">
        <v>7785</v>
      </c>
      <c r="E918" s="401" t="s">
        <v>123</v>
      </c>
      <c r="F918" s="401"/>
    </row>
    <row r="919" spans="1:6" ht="15">
      <c r="A919" s="401">
        <v>4513</v>
      </c>
      <c r="B919" s="401" t="s">
        <v>12609</v>
      </c>
      <c r="C919" s="401" t="s">
        <v>3164</v>
      </c>
      <c r="D919" s="414" t="s">
        <v>16262</v>
      </c>
      <c r="E919" s="401" t="s">
        <v>123</v>
      </c>
      <c r="F919" s="401"/>
    </row>
    <row r="920" spans="1:6" ht="15">
      <c r="A920" s="401">
        <v>11871</v>
      </c>
      <c r="B920" s="401" t="s">
        <v>4556</v>
      </c>
      <c r="C920" s="401" t="s">
        <v>3161</v>
      </c>
      <c r="D920" s="414" t="s">
        <v>16263</v>
      </c>
      <c r="E920" s="401" t="s">
        <v>123</v>
      </c>
      <c r="F920" s="401"/>
    </row>
    <row r="921" spans="1:6" ht="15">
      <c r="A921" s="401">
        <v>34636</v>
      </c>
      <c r="B921" s="401" t="s">
        <v>4557</v>
      </c>
      <c r="C921" s="401" t="s">
        <v>3161</v>
      </c>
      <c r="D921" s="414" t="s">
        <v>16264</v>
      </c>
      <c r="E921" s="401" t="s">
        <v>123</v>
      </c>
      <c r="F921" s="401"/>
    </row>
    <row r="922" spans="1:6" ht="15">
      <c r="A922" s="401">
        <v>34639</v>
      </c>
      <c r="B922" s="401" t="s">
        <v>4558</v>
      </c>
      <c r="C922" s="401" t="s">
        <v>3161</v>
      </c>
      <c r="D922" s="414" t="s">
        <v>16265</v>
      </c>
      <c r="E922" s="401" t="s">
        <v>123</v>
      </c>
      <c r="F922" s="401"/>
    </row>
    <row r="923" spans="1:6" ht="15">
      <c r="A923" s="401">
        <v>34640</v>
      </c>
      <c r="B923" s="401" t="s">
        <v>4559</v>
      </c>
      <c r="C923" s="401" t="s">
        <v>3161</v>
      </c>
      <c r="D923" s="414" t="s">
        <v>16266</v>
      </c>
      <c r="E923" s="401" t="s">
        <v>123</v>
      </c>
      <c r="F923" s="401"/>
    </row>
    <row r="924" spans="1:6" ht="15">
      <c r="A924" s="401">
        <v>34637</v>
      </c>
      <c r="B924" s="401" t="s">
        <v>4560</v>
      </c>
      <c r="C924" s="401" t="s">
        <v>3161</v>
      </c>
      <c r="D924" s="414" t="s">
        <v>16267</v>
      </c>
      <c r="E924" s="401" t="s">
        <v>123</v>
      </c>
      <c r="F924" s="401"/>
    </row>
    <row r="925" spans="1:6" ht="15">
      <c r="A925" s="401">
        <v>34638</v>
      </c>
      <c r="B925" s="401" t="s">
        <v>4561</v>
      </c>
      <c r="C925" s="401" t="s">
        <v>3161</v>
      </c>
      <c r="D925" s="414" t="s">
        <v>16268</v>
      </c>
      <c r="E925" s="401" t="s">
        <v>123</v>
      </c>
      <c r="F925" s="401"/>
    </row>
    <row r="926" spans="1:6" ht="15">
      <c r="A926" s="401">
        <v>11868</v>
      </c>
      <c r="B926" s="401" t="s">
        <v>4562</v>
      </c>
      <c r="C926" s="401" t="s">
        <v>3161</v>
      </c>
      <c r="D926" s="414" t="s">
        <v>16269</v>
      </c>
      <c r="E926" s="401" t="s">
        <v>123</v>
      </c>
      <c r="F926" s="401"/>
    </row>
    <row r="927" spans="1:6" ht="15">
      <c r="A927" s="401">
        <v>37106</v>
      </c>
      <c r="B927" s="401" t="s">
        <v>4563</v>
      </c>
      <c r="C927" s="401" t="s">
        <v>3161</v>
      </c>
      <c r="D927" s="414" t="s">
        <v>16270</v>
      </c>
      <c r="E927" s="401" t="s">
        <v>123</v>
      </c>
      <c r="F927" s="401"/>
    </row>
    <row r="928" spans="1:6" ht="15">
      <c r="A928" s="401">
        <v>11869</v>
      </c>
      <c r="B928" s="401" t="s">
        <v>4564</v>
      </c>
      <c r="C928" s="401" t="s">
        <v>3161</v>
      </c>
      <c r="D928" s="414" t="s">
        <v>16271</v>
      </c>
      <c r="E928" s="401" t="s">
        <v>123</v>
      </c>
      <c r="F928" s="401"/>
    </row>
    <row r="929" spans="1:6" ht="15">
      <c r="A929" s="401">
        <v>37104</v>
      </c>
      <c r="B929" s="401" t="s">
        <v>4565</v>
      </c>
      <c r="C929" s="401" t="s">
        <v>3161</v>
      </c>
      <c r="D929" s="414" t="s">
        <v>16272</v>
      </c>
      <c r="E929" s="401" t="s">
        <v>123</v>
      </c>
      <c r="F929" s="401"/>
    </row>
    <row r="930" spans="1:6" ht="15">
      <c r="A930" s="401">
        <v>37105</v>
      </c>
      <c r="B930" s="401" t="s">
        <v>4566</v>
      </c>
      <c r="C930" s="401" t="s">
        <v>3161</v>
      </c>
      <c r="D930" s="414" t="s">
        <v>16273</v>
      </c>
      <c r="E930" s="401" t="s">
        <v>123</v>
      </c>
      <c r="F930" s="401"/>
    </row>
    <row r="931" spans="1:6" ht="15">
      <c r="A931" s="401">
        <v>34641</v>
      </c>
      <c r="B931" s="401" t="s">
        <v>12610</v>
      </c>
      <c r="C931" s="401" t="s">
        <v>3161</v>
      </c>
      <c r="D931" s="414" t="s">
        <v>16274</v>
      </c>
      <c r="E931" s="401" t="s">
        <v>123</v>
      </c>
      <c r="F931" s="401"/>
    </row>
    <row r="932" spans="1:6" ht="15">
      <c r="A932" s="401">
        <v>43434</v>
      </c>
      <c r="B932" s="401" t="s">
        <v>12611</v>
      </c>
      <c r="C932" s="401" t="s">
        <v>3161</v>
      </c>
      <c r="D932" s="414" t="s">
        <v>16275</v>
      </c>
      <c r="E932" s="401" t="s">
        <v>123</v>
      </c>
      <c r="F932" s="401"/>
    </row>
    <row r="933" spans="1:6" ht="15">
      <c r="A933" s="401">
        <v>43435</v>
      </c>
      <c r="B933" s="401" t="s">
        <v>12612</v>
      </c>
      <c r="C933" s="401" t="s">
        <v>3161</v>
      </c>
      <c r="D933" s="414" t="s">
        <v>16276</v>
      </c>
      <c r="E933" s="401" t="s">
        <v>123</v>
      </c>
      <c r="F933" s="401"/>
    </row>
    <row r="934" spans="1:6" ht="15">
      <c r="A934" s="401">
        <v>43436</v>
      </c>
      <c r="B934" s="401" t="s">
        <v>12613</v>
      </c>
      <c r="C934" s="401" t="s">
        <v>3161</v>
      </c>
      <c r="D934" s="414" t="s">
        <v>16277</v>
      </c>
      <c r="E934" s="401" t="s">
        <v>123</v>
      </c>
      <c r="F934" s="401"/>
    </row>
    <row r="935" spans="1:6" ht="15">
      <c r="A935" s="401">
        <v>43437</v>
      </c>
      <c r="B935" s="401" t="s">
        <v>12615</v>
      </c>
      <c r="C935" s="401" t="s">
        <v>3161</v>
      </c>
      <c r="D935" s="414" t="s">
        <v>16278</v>
      </c>
      <c r="E935" s="401" t="s">
        <v>123</v>
      </c>
      <c r="F935" s="401"/>
    </row>
    <row r="936" spans="1:6" ht="15">
      <c r="A936" s="401">
        <v>43438</v>
      </c>
      <c r="B936" s="401" t="s">
        <v>12616</v>
      </c>
      <c r="C936" s="401" t="s">
        <v>3161</v>
      </c>
      <c r="D936" s="414" t="s">
        <v>16279</v>
      </c>
      <c r="E936" s="401" t="s">
        <v>123</v>
      </c>
      <c r="F936" s="401"/>
    </row>
    <row r="937" spans="1:6" ht="15">
      <c r="A937" s="401">
        <v>41627</v>
      </c>
      <c r="B937" s="401" t="s">
        <v>12617</v>
      </c>
      <c r="C937" s="401" t="s">
        <v>3161</v>
      </c>
      <c r="D937" s="414" t="s">
        <v>16280</v>
      </c>
      <c r="E937" s="401" t="s">
        <v>123</v>
      </c>
      <c r="F937" s="401"/>
    </row>
    <row r="938" spans="1:6" ht="15">
      <c r="A938" s="401">
        <v>41628</v>
      </c>
      <c r="B938" s="401" t="s">
        <v>12618</v>
      </c>
      <c r="C938" s="401" t="s">
        <v>3161</v>
      </c>
      <c r="D938" s="414" t="s">
        <v>16281</v>
      </c>
      <c r="E938" s="401" t="s">
        <v>123</v>
      </c>
      <c r="F938" s="401"/>
    </row>
    <row r="939" spans="1:6" ht="15">
      <c r="A939" s="401">
        <v>41629</v>
      </c>
      <c r="B939" s="401" t="s">
        <v>12619</v>
      </c>
      <c r="C939" s="401" t="s">
        <v>3161</v>
      </c>
      <c r="D939" s="414" t="s">
        <v>16282</v>
      </c>
      <c r="E939" s="401" t="s">
        <v>123</v>
      </c>
      <c r="F939" s="401"/>
    </row>
    <row r="940" spans="1:6" ht="15">
      <c r="A940" s="401">
        <v>43429</v>
      </c>
      <c r="B940" s="401" t="s">
        <v>12620</v>
      </c>
      <c r="C940" s="401" t="s">
        <v>3161</v>
      </c>
      <c r="D940" s="414" t="s">
        <v>14554</v>
      </c>
      <c r="E940" s="401" t="s">
        <v>123</v>
      </c>
      <c r="F940" s="401"/>
    </row>
    <row r="941" spans="1:6" ht="15">
      <c r="A941" s="401">
        <v>43430</v>
      </c>
      <c r="B941" s="401" t="s">
        <v>12621</v>
      </c>
      <c r="C941" s="401" t="s">
        <v>3161</v>
      </c>
      <c r="D941" s="414" t="s">
        <v>16283</v>
      </c>
      <c r="E941" s="401" t="s">
        <v>123</v>
      </c>
      <c r="F941" s="401"/>
    </row>
    <row r="942" spans="1:6" ht="15">
      <c r="A942" s="401">
        <v>43431</v>
      </c>
      <c r="B942" s="401" t="s">
        <v>12622</v>
      </c>
      <c r="C942" s="401" t="s">
        <v>3161</v>
      </c>
      <c r="D942" s="414" t="s">
        <v>16284</v>
      </c>
      <c r="E942" s="401" t="s">
        <v>123</v>
      </c>
      <c r="F942" s="401"/>
    </row>
    <row r="943" spans="1:6" ht="15">
      <c r="A943" s="401">
        <v>43432</v>
      </c>
      <c r="B943" s="401" t="s">
        <v>12623</v>
      </c>
      <c r="C943" s="401" t="s">
        <v>3161</v>
      </c>
      <c r="D943" s="414" t="s">
        <v>16285</v>
      </c>
      <c r="E943" s="401" t="s">
        <v>123</v>
      </c>
      <c r="F943" s="401"/>
    </row>
    <row r="944" spans="1:6" ht="15">
      <c r="A944" s="401">
        <v>43433</v>
      </c>
      <c r="B944" s="401" t="s">
        <v>12624</v>
      </c>
      <c r="C944" s="401" t="s">
        <v>3161</v>
      </c>
      <c r="D944" s="414" t="s">
        <v>16286</v>
      </c>
      <c r="E944" s="401" t="s">
        <v>123</v>
      </c>
      <c r="F944" s="401"/>
    </row>
    <row r="945" spans="1:6" ht="15">
      <c r="A945" s="401">
        <v>43094</v>
      </c>
      <c r="B945" s="401" t="s">
        <v>12625</v>
      </c>
      <c r="C945" s="401" t="s">
        <v>3161</v>
      </c>
      <c r="D945" s="414" t="s">
        <v>16287</v>
      </c>
      <c r="E945" s="401" t="s">
        <v>123</v>
      </c>
      <c r="F945" s="401"/>
    </row>
    <row r="946" spans="1:6" ht="15">
      <c r="A946" s="401">
        <v>43093</v>
      </c>
      <c r="B946" s="401" t="s">
        <v>12626</v>
      </c>
      <c r="C946" s="401" t="s">
        <v>3161</v>
      </c>
      <c r="D946" s="414" t="s">
        <v>16288</v>
      </c>
      <c r="E946" s="401" t="s">
        <v>123</v>
      </c>
      <c r="F946" s="401"/>
    </row>
    <row r="947" spans="1:6" ht="15">
      <c r="A947" s="401">
        <v>1030</v>
      </c>
      <c r="B947" s="401" t="s">
        <v>4567</v>
      </c>
      <c r="C947" s="401" t="s">
        <v>3161</v>
      </c>
      <c r="D947" s="414" t="s">
        <v>16289</v>
      </c>
      <c r="E947" s="401" t="s">
        <v>123</v>
      </c>
      <c r="F947" s="401"/>
    </row>
    <row r="948" spans="1:6" ht="15">
      <c r="A948" s="401">
        <v>11694</v>
      </c>
      <c r="B948" s="401" t="s">
        <v>4568</v>
      </c>
      <c r="C948" s="401" t="s">
        <v>3161</v>
      </c>
      <c r="D948" s="414" t="s">
        <v>16290</v>
      </c>
      <c r="E948" s="401" t="s">
        <v>123</v>
      </c>
      <c r="F948" s="401"/>
    </row>
    <row r="949" spans="1:6" ht="15">
      <c r="A949" s="401">
        <v>11881</v>
      </c>
      <c r="B949" s="401" t="s">
        <v>12628</v>
      </c>
      <c r="C949" s="401" t="s">
        <v>3161</v>
      </c>
      <c r="D949" s="414" t="s">
        <v>15945</v>
      </c>
      <c r="E949" s="401" t="s">
        <v>123</v>
      </c>
      <c r="F949" s="401"/>
    </row>
    <row r="950" spans="1:6" ht="15">
      <c r="A950" s="401">
        <v>35277</v>
      </c>
      <c r="B950" s="401" t="s">
        <v>4569</v>
      </c>
      <c r="C950" s="401" t="s">
        <v>3161</v>
      </c>
      <c r="D950" s="414" t="s">
        <v>16291</v>
      </c>
      <c r="E950" s="401" t="s">
        <v>123</v>
      </c>
      <c r="F950" s="401"/>
    </row>
    <row r="951" spans="1:6" ht="15">
      <c r="A951" s="401">
        <v>10521</v>
      </c>
      <c r="B951" s="401" t="s">
        <v>4570</v>
      </c>
      <c r="C951" s="401" t="s">
        <v>3161</v>
      </c>
      <c r="D951" s="414" t="s">
        <v>16292</v>
      </c>
      <c r="E951" s="401" t="s">
        <v>123</v>
      </c>
      <c r="F951" s="401"/>
    </row>
    <row r="952" spans="1:6" ht="15">
      <c r="A952" s="401">
        <v>10885</v>
      </c>
      <c r="B952" s="401" t="s">
        <v>4571</v>
      </c>
      <c r="C952" s="401" t="s">
        <v>3161</v>
      </c>
      <c r="D952" s="414" t="s">
        <v>16293</v>
      </c>
      <c r="E952" s="401" t="s">
        <v>123</v>
      </c>
      <c r="F952" s="401"/>
    </row>
    <row r="953" spans="1:6" ht="15">
      <c r="A953" s="401">
        <v>20962</v>
      </c>
      <c r="B953" s="401" t="s">
        <v>4572</v>
      </c>
      <c r="C953" s="401" t="s">
        <v>3161</v>
      </c>
      <c r="D953" s="414" t="s">
        <v>16294</v>
      </c>
      <c r="E953" s="401" t="s">
        <v>123</v>
      </c>
      <c r="F953" s="401"/>
    </row>
    <row r="954" spans="1:6" ht="15">
      <c r="A954" s="401">
        <v>20963</v>
      </c>
      <c r="B954" s="401" t="s">
        <v>4573</v>
      </c>
      <c r="C954" s="401" t="s">
        <v>3161</v>
      </c>
      <c r="D954" s="414" t="s">
        <v>16295</v>
      </c>
      <c r="E954" s="401" t="s">
        <v>123</v>
      </c>
      <c r="F954" s="401"/>
    </row>
    <row r="955" spans="1:6" ht="15">
      <c r="A955" s="401">
        <v>2555</v>
      </c>
      <c r="B955" s="401" t="s">
        <v>4574</v>
      </c>
      <c r="C955" s="401" t="s">
        <v>3161</v>
      </c>
      <c r="D955" s="414" t="s">
        <v>4147</v>
      </c>
      <c r="E955" s="401" t="s">
        <v>123</v>
      </c>
      <c r="F955" s="401"/>
    </row>
    <row r="956" spans="1:6" ht="15">
      <c r="A956" s="401">
        <v>2556</v>
      </c>
      <c r="B956" s="401" t="s">
        <v>4575</v>
      </c>
      <c r="C956" s="401" t="s">
        <v>3161</v>
      </c>
      <c r="D956" s="414" t="s">
        <v>3704</v>
      </c>
      <c r="E956" s="401" t="s">
        <v>123</v>
      </c>
      <c r="F956" s="401"/>
    </row>
    <row r="957" spans="1:6" ht="15">
      <c r="A957" s="401">
        <v>2557</v>
      </c>
      <c r="B957" s="401" t="s">
        <v>4576</v>
      </c>
      <c r="C957" s="401" t="s">
        <v>3161</v>
      </c>
      <c r="D957" s="414" t="s">
        <v>12877</v>
      </c>
      <c r="E957" s="401" t="s">
        <v>123</v>
      </c>
      <c r="F957" s="401"/>
    </row>
    <row r="958" spans="1:6" ht="15">
      <c r="A958" s="401">
        <v>10569</v>
      </c>
      <c r="B958" s="401" t="s">
        <v>12630</v>
      </c>
      <c r="C958" s="401" t="s">
        <v>3161</v>
      </c>
      <c r="D958" s="414" t="s">
        <v>12877</v>
      </c>
      <c r="E958" s="401" t="s">
        <v>123</v>
      </c>
      <c r="F958" s="401"/>
    </row>
    <row r="959" spans="1:6" ht="15">
      <c r="A959" s="401">
        <v>39810</v>
      </c>
      <c r="B959" s="401" t="s">
        <v>12631</v>
      </c>
      <c r="C959" s="401" t="s">
        <v>3161</v>
      </c>
      <c r="D959" s="414" t="s">
        <v>12960</v>
      </c>
      <c r="E959" s="401" t="s">
        <v>123</v>
      </c>
      <c r="F959" s="401"/>
    </row>
    <row r="960" spans="1:6" ht="15">
      <c r="A960" s="401">
        <v>39811</v>
      </c>
      <c r="B960" s="401" t="s">
        <v>12632</v>
      </c>
      <c r="C960" s="401" t="s">
        <v>3161</v>
      </c>
      <c r="D960" s="414" t="s">
        <v>16296</v>
      </c>
      <c r="E960" s="401" t="s">
        <v>123</v>
      </c>
      <c r="F960" s="401"/>
    </row>
    <row r="961" spans="1:6" ht="15">
      <c r="A961" s="401">
        <v>39812</v>
      </c>
      <c r="B961" s="401" t="s">
        <v>12633</v>
      </c>
      <c r="C961" s="401" t="s">
        <v>3161</v>
      </c>
      <c r="D961" s="414" t="s">
        <v>16297</v>
      </c>
      <c r="E961" s="401" t="s">
        <v>123</v>
      </c>
      <c r="F961" s="401"/>
    </row>
    <row r="962" spans="1:6" ht="15">
      <c r="A962" s="401">
        <v>43096</v>
      </c>
      <c r="B962" s="401" t="s">
        <v>12634</v>
      </c>
      <c r="C962" s="401" t="s">
        <v>3161</v>
      </c>
      <c r="D962" s="414" t="s">
        <v>16298</v>
      </c>
      <c r="E962" s="401" t="s">
        <v>123</v>
      </c>
      <c r="F962" s="401"/>
    </row>
    <row r="963" spans="1:6" ht="15">
      <c r="A963" s="401">
        <v>43102</v>
      </c>
      <c r="B963" s="401" t="s">
        <v>12635</v>
      </c>
      <c r="C963" s="401" t="s">
        <v>3161</v>
      </c>
      <c r="D963" s="414" t="s">
        <v>16299</v>
      </c>
      <c r="E963" s="401" t="s">
        <v>123</v>
      </c>
      <c r="F963" s="401"/>
    </row>
    <row r="964" spans="1:6" ht="15">
      <c r="A964" s="401">
        <v>43103</v>
      </c>
      <c r="B964" s="401" t="s">
        <v>12636</v>
      </c>
      <c r="C964" s="401" t="s">
        <v>3161</v>
      </c>
      <c r="D964" s="414" t="s">
        <v>16300</v>
      </c>
      <c r="E964" s="401" t="s">
        <v>123</v>
      </c>
      <c r="F964" s="401"/>
    </row>
    <row r="965" spans="1:6" ht="15">
      <c r="A965" s="401">
        <v>43098</v>
      </c>
      <c r="B965" s="401" t="s">
        <v>12637</v>
      </c>
      <c r="C965" s="401" t="s">
        <v>3161</v>
      </c>
      <c r="D965" s="414" t="s">
        <v>16301</v>
      </c>
      <c r="E965" s="401" t="s">
        <v>123</v>
      </c>
      <c r="F965" s="401"/>
    </row>
    <row r="966" spans="1:6" ht="15">
      <c r="A966" s="401">
        <v>43097</v>
      </c>
      <c r="B966" s="401" t="s">
        <v>12638</v>
      </c>
      <c r="C966" s="401" t="s">
        <v>3161</v>
      </c>
      <c r="D966" s="414" t="s">
        <v>16302</v>
      </c>
      <c r="E966" s="401" t="s">
        <v>123</v>
      </c>
      <c r="F966" s="401"/>
    </row>
    <row r="967" spans="1:6" ht="15">
      <c r="A967" s="401">
        <v>43104</v>
      </c>
      <c r="B967" s="401" t="s">
        <v>12639</v>
      </c>
      <c r="C967" s="401" t="s">
        <v>3161</v>
      </c>
      <c r="D967" s="414" t="s">
        <v>16303</v>
      </c>
      <c r="E967" s="401" t="s">
        <v>123</v>
      </c>
      <c r="F967" s="401"/>
    </row>
    <row r="968" spans="1:6" ht="15">
      <c r="A968" s="401">
        <v>39771</v>
      </c>
      <c r="B968" s="401" t="s">
        <v>4577</v>
      </c>
      <c r="C968" s="401" t="s">
        <v>3161</v>
      </c>
      <c r="D968" s="414" t="s">
        <v>12949</v>
      </c>
      <c r="E968" s="401" t="s">
        <v>123</v>
      </c>
      <c r="F968" s="401"/>
    </row>
    <row r="969" spans="1:6" ht="15">
      <c r="A969" s="401">
        <v>39772</v>
      </c>
      <c r="B969" s="401" t="s">
        <v>4578</v>
      </c>
      <c r="C969" s="401" t="s">
        <v>3161</v>
      </c>
      <c r="D969" s="414" t="s">
        <v>16304</v>
      </c>
      <c r="E969" s="401" t="s">
        <v>123</v>
      </c>
      <c r="F969" s="401"/>
    </row>
    <row r="970" spans="1:6" ht="15">
      <c r="A970" s="401">
        <v>39773</v>
      </c>
      <c r="B970" s="401" t="s">
        <v>4579</v>
      </c>
      <c r="C970" s="401" t="s">
        <v>3161</v>
      </c>
      <c r="D970" s="414" t="s">
        <v>16305</v>
      </c>
      <c r="E970" s="401" t="s">
        <v>123</v>
      </c>
      <c r="F970" s="401"/>
    </row>
    <row r="971" spans="1:6" ht="15">
      <c r="A971" s="401">
        <v>39774</v>
      </c>
      <c r="B971" s="401" t="s">
        <v>4580</v>
      </c>
      <c r="C971" s="401" t="s">
        <v>3161</v>
      </c>
      <c r="D971" s="414" t="s">
        <v>16306</v>
      </c>
      <c r="E971" s="401" t="s">
        <v>123</v>
      </c>
      <c r="F971" s="401"/>
    </row>
    <row r="972" spans="1:6" ht="15">
      <c r="A972" s="401">
        <v>39775</v>
      </c>
      <c r="B972" s="401" t="s">
        <v>4581</v>
      </c>
      <c r="C972" s="401" t="s">
        <v>3161</v>
      </c>
      <c r="D972" s="414" t="s">
        <v>16307</v>
      </c>
      <c r="E972" s="401" t="s">
        <v>123</v>
      </c>
      <c r="F972" s="401"/>
    </row>
    <row r="973" spans="1:6" ht="15">
      <c r="A973" s="401">
        <v>39776</v>
      </c>
      <c r="B973" s="401" t="s">
        <v>4582</v>
      </c>
      <c r="C973" s="401" t="s">
        <v>3161</v>
      </c>
      <c r="D973" s="414" t="s">
        <v>16308</v>
      </c>
      <c r="E973" s="401" t="s">
        <v>123</v>
      </c>
      <c r="F973" s="401"/>
    </row>
    <row r="974" spans="1:6" ht="15">
      <c r="A974" s="401">
        <v>39777</v>
      </c>
      <c r="B974" s="401" t="s">
        <v>4583</v>
      </c>
      <c r="C974" s="401" t="s">
        <v>3161</v>
      </c>
      <c r="D974" s="414" t="s">
        <v>16309</v>
      </c>
      <c r="E974" s="401" t="s">
        <v>123</v>
      </c>
      <c r="F974" s="401"/>
    </row>
    <row r="975" spans="1:6" ht="15">
      <c r="A975" s="401">
        <v>20254</v>
      </c>
      <c r="B975" s="401" t="s">
        <v>12642</v>
      </c>
      <c r="C975" s="401" t="s">
        <v>3161</v>
      </c>
      <c r="D975" s="414" t="s">
        <v>15566</v>
      </c>
      <c r="E975" s="401" t="s">
        <v>123</v>
      </c>
      <c r="F975" s="401"/>
    </row>
    <row r="976" spans="1:6" ht="15">
      <c r="A976" s="401">
        <v>20253</v>
      </c>
      <c r="B976" s="401" t="s">
        <v>12644</v>
      </c>
      <c r="C976" s="401" t="s">
        <v>3161</v>
      </c>
      <c r="D976" s="414" t="s">
        <v>16310</v>
      </c>
      <c r="E976" s="401" t="s">
        <v>123</v>
      </c>
      <c r="F976" s="401"/>
    </row>
    <row r="977" spans="1:6" ht="15">
      <c r="A977" s="401">
        <v>11247</v>
      </c>
      <c r="B977" s="401" t="s">
        <v>12645</v>
      </c>
      <c r="C977" s="401" t="s">
        <v>3161</v>
      </c>
      <c r="D977" s="414" t="s">
        <v>16311</v>
      </c>
      <c r="E977" s="401" t="s">
        <v>123</v>
      </c>
      <c r="F977" s="401"/>
    </row>
    <row r="978" spans="1:6" ht="15">
      <c r="A978" s="401">
        <v>11250</v>
      </c>
      <c r="B978" s="401" t="s">
        <v>12646</v>
      </c>
      <c r="C978" s="401" t="s">
        <v>3161</v>
      </c>
      <c r="D978" s="414" t="s">
        <v>16312</v>
      </c>
      <c r="E978" s="401" t="s">
        <v>123</v>
      </c>
      <c r="F978" s="401"/>
    </row>
    <row r="979" spans="1:6" ht="15">
      <c r="A979" s="401">
        <v>11249</v>
      </c>
      <c r="B979" s="401" t="s">
        <v>12648</v>
      </c>
      <c r="C979" s="401" t="s">
        <v>3161</v>
      </c>
      <c r="D979" s="414" t="s">
        <v>16313</v>
      </c>
      <c r="E979" s="401" t="s">
        <v>123</v>
      </c>
      <c r="F979" s="401"/>
    </row>
    <row r="980" spans="1:6" ht="15">
      <c r="A980" s="401">
        <v>11251</v>
      </c>
      <c r="B980" s="401" t="s">
        <v>12649</v>
      </c>
      <c r="C980" s="401" t="s">
        <v>3161</v>
      </c>
      <c r="D980" s="414" t="s">
        <v>16314</v>
      </c>
      <c r="E980" s="401" t="s">
        <v>123</v>
      </c>
      <c r="F980" s="401"/>
    </row>
    <row r="981" spans="1:6" ht="15">
      <c r="A981" s="401">
        <v>11253</v>
      </c>
      <c r="B981" s="401" t="s">
        <v>12650</v>
      </c>
      <c r="C981" s="401" t="s">
        <v>3161</v>
      </c>
      <c r="D981" s="414" t="s">
        <v>16315</v>
      </c>
      <c r="E981" s="401" t="s">
        <v>123</v>
      </c>
      <c r="F981" s="401"/>
    </row>
    <row r="982" spans="1:6" ht="15">
      <c r="A982" s="401">
        <v>11255</v>
      </c>
      <c r="B982" s="401" t="s">
        <v>12652</v>
      </c>
      <c r="C982" s="401" t="s">
        <v>3161</v>
      </c>
      <c r="D982" s="414" t="s">
        <v>16316</v>
      </c>
      <c r="E982" s="401" t="s">
        <v>123</v>
      </c>
      <c r="F982" s="401"/>
    </row>
    <row r="983" spans="1:6" ht="15">
      <c r="A983" s="401">
        <v>14055</v>
      </c>
      <c r="B983" s="401" t="s">
        <v>12653</v>
      </c>
      <c r="C983" s="401" t="s">
        <v>3161</v>
      </c>
      <c r="D983" s="414" t="s">
        <v>16317</v>
      </c>
      <c r="E983" s="401" t="s">
        <v>123</v>
      </c>
      <c r="F983" s="401"/>
    </row>
    <row r="984" spans="1:6" ht="15">
      <c r="A984" s="401">
        <v>11256</v>
      </c>
      <c r="B984" s="401" t="s">
        <v>12654</v>
      </c>
      <c r="C984" s="401" t="s">
        <v>3161</v>
      </c>
      <c r="D984" s="414" t="s">
        <v>16318</v>
      </c>
      <c r="E984" s="401" t="s">
        <v>123</v>
      </c>
      <c r="F984" s="401"/>
    </row>
    <row r="985" spans="1:6" ht="15">
      <c r="A985" s="401">
        <v>1872</v>
      </c>
      <c r="B985" s="401" t="s">
        <v>4584</v>
      </c>
      <c r="C985" s="401" t="s">
        <v>3161</v>
      </c>
      <c r="D985" s="414" t="s">
        <v>12347</v>
      </c>
      <c r="E985" s="401" t="s">
        <v>123</v>
      </c>
      <c r="F985" s="401"/>
    </row>
    <row r="986" spans="1:6" ht="15">
      <c r="A986" s="401">
        <v>1873</v>
      </c>
      <c r="B986" s="401" t="s">
        <v>4585</v>
      </c>
      <c r="C986" s="401" t="s">
        <v>3161</v>
      </c>
      <c r="D986" s="414" t="s">
        <v>12381</v>
      </c>
      <c r="E986" s="401" t="s">
        <v>123</v>
      </c>
      <c r="F986" s="401"/>
    </row>
    <row r="987" spans="1:6" ht="15">
      <c r="A987" s="401">
        <v>39693</v>
      </c>
      <c r="B987" s="401" t="s">
        <v>4586</v>
      </c>
      <c r="C987" s="401" t="s">
        <v>3161</v>
      </c>
      <c r="D987" s="414" t="s">
        <v>16319</v>
      </c>
      <c r="E987" s="401" t="s">
        <v>123</v>
      </c>
      <c r="F987" s="401"/>
    </row>
    <row r="988" spans="1:6" ht="15">
      <c r="A988" s="401">
        <v>39692</v>
      </c>
      <c r="B988" s="401" t="s">
        <v>4587</v>
      </c>
      <c r="C988" s="401" t="s">
        <v>3161</v>
      </c>
      <c r="D988" s="414" t="s">
        <v>16320</v>
      </c>
      <c r="E988" s="401" t="s">
        <v>123</v>
      </c>
      <c r="F988" s="401"/>
    </row>
    <row r="989" spans="1:6" ht="15">
      <c r="A989" s="401">
        <v>34643</v>
      </c>
      <c r="B989" s="401" t="s">
        <v>4588</v>
      </c>
      <c r="C989" s="401" t="s">
        <v>3161</v>
      </c>
      <c r="D989" s="414" t="s">
        <v>16321</v>
      </c>
      <c r="E989" s="401" t="s">
        <v>123</v>
      </c>
      <c r="F989" s="401"/>
    </row>
    <row r="990" spans="1:6" ht="15">
      <c r="A990" s="401">
        <v>1062</v>
      </c>
      <c r="B990" s="401" t="s">
        <v>12656</v>
      </c>
      <c r="C990" s="401" t="s">
        <v>3161</v>
      </c>
      <c r="D990" s="414" t="s">
        <v>14573</v>
      </c>
      <c r="E990" s="401" t="s">
        <v>123</v>
      </c>
      <c r="F990" s="401"/>
    </row>
    <row r="991" spans="1:6" ht="15">
      <c r="A991" s="401">
        <v>39686</v>
      </c>
      <c r="B991" s="401" t="s">
        <v>12657</v>
      </c>
      <c r="C991" s="401" t="s">
        <v>3161</v>
      </c>
      <c r="D991" s="414" t="s">
        <v>16322</v>
      </c>
      <c r="E991" s="401" t="s">
        <v>123</v>
      </c>
      <c r="F991" s="401"/>
    </row>
    <row r="992" spans="1:6" ht="15">
      <c r="A992" s="401">
        <v>43095</v>
      </c>
      <c r="B992" s="401" t="s">
        <v>12658</v>
      </c>
      <c r="C992" s="401" t="s">
        <v>3161</v>
      </c>
      <c r="D992" s="414" t="s">
        <v>16323</v>
      </c>
      <c r="E992" s="401" t="s">
        <v>123</v>
      </c>
      <c r="F992" s="401"/>
    </row>
    <row r="993" spans="1:6" ht="15">
      <c r="A993" s="401">
        <v>1871</v>
      </c>
      <c r="B993" s="401" t="s">
        <v>4590</v>
      </c>
      <c r="C993" s="401" t="s">
        <v>3161</v>
      </c>
      <c r="D993" s="414" t="s">
        <v>12810</v>
      </c>
      <c r="E993" s="401" t="s">
        <v>123</v>
      </c>
      <c r="F993" s="401"/>
    </row>
    <row r="994" spans="1:6" ht="15">
      <c r="A994" s="401">
        <v>12001</v>
      </c>
      <c r="B994" s="401" t="s">
        <v>4591</v>
      </c>
      <c r="C994" s="401" t="s">
        <v>3161</v>
      </c>
      <c r="D994" s="414" t="s">
        <v>15033</v>
      </c>
      <c r="E994" s="401" t="s">
        <v>123</v>
      </c>
      <c r="F994" s="401"/>
    </row>
    <row r="995" spans="1:6" ht="15">
      <c r="A995" s="401">
        <v>11882</v>
      </c>
      <c r="B995" s="401" t="s">
        <v>12660</v>
      </c>
      <c r="C995" s="401" t="s">
        <v>3161</v>
      </c>
      <c r="D995" s="414" t="s">
        <v>16324</v>
      </c>
      <c r="E995" s="401" t="s">
        <v>123</v>
      </c>
      <c r="F995" s="401"/>
    </row>
    <row r="996" spans="1:6" ht="15">
      <c r="A996" s="401">
        <v>1068</v>
      </c>
      <c r="B996" s="401" t="s">
        <v>12661</v>
      </c>
      <c r="C996" s="401" t="s">
        <v>3161</v>
      </c>
      <c r="D996" s="414" t="s">
        <v>16325</v>
      </c>
      <c r="E996" s="401" t="s">
        <v>123</v>
      </c>
      <c r="F996" s="401"/>
    </row>
    <row r="997" spans="1:6" ht="15">
      <c r="A997" s="401">
        <v>39690</v>
      </c>
      <c r="B997" s="401" t="s">
        <v>12662</v>
      </c>
      <c r="C997" s="401" t="s">
        <v>3161</v>
      </c>
      <c r="D997" s="414" t="s">
        <v>16326</v>
      </c>
      <c r="E997" s="401" t="s">
        <v>123</v>
      </c>
      <c r="F997" s="401"/>
    </row>
    <row r="998" spans="1:6" ht="15">
      <c r="A998" s="401">
        <v>39691</v>
      </c>
      <c r="B998" s="401" t="s">
        <v>12663</v>
      </c>
      <c r="C998" s="401" t="s">
        <v>3161</v>
      </c>
      <c r="D998" s="414" t="s">
        <v>16327</v>
      </c>
      <c r="E998" s="401" t="s">
        <v>123</v>
      </c>
      <c r="F998" s="401"/>
    </row>
    <row r="999" spans="1:6" ht="15">
      <c r="A999" s="401">
        <v>39808</v>
      </c>
      <c r="B999" s="401" t="s">
        <v>12664</v>
      </c>
      <c r="C999" s="401" t="s">
        <v>3161</v>
      </c>
      <c r="D999" s="414" t="s">
        <v>16328</v>
      </c>
      <c r="E999" s="401" t="s">
        <v>123</v>
      </c>
      <c r="F999" s="401"/>
    </row>
    <row r="1000" spans="1:6" ht="15">
      <c r="A1000" s="401">
        <v>39809</v>
      </c>
      <c r="B1000" s="401" t="s">
        <v>12665</v>
      </c>
      <c r="C1000" s="401" t="s">
        <v>3161</v>
      </c>
      <c r="D1000" s="414" t="s">
        <v>16329</v>
      </c>
      <c r="E1000" s="401" t="s">
        <v>123</v>
      </c>
      <c r="F1000" s="401"/>
    </row>
    <row r="1001" spans="1:6" ht="15">
      <c r="A1001" s="401">
        <v>43439</v>
      </c>
      <c r="B1001" s="401" t="s">
        <v>12666</v>
      </c>
      <c r="C1001" s="401" t="s">
        <v>3161</v>
      </c>
      <c r="D1001" s="414" t="s">
        <v>16330</v>
      </c>
      <c r="E1001" s="401" t="s">
        <v>123</v>
      </c>
      <c r="F1001" s="401"/>
    </row>
    <row r="1002" spans="1:6" ht="15">
      <c r="A1002" s="401">
        <v>5103</v>
      </c>
      <c r="B1002" s="401" t="s">
        <v>4593</v>
      </c>
      <c r="C1002" s="401" t="s">
        <v>3161</v>
      </c>
      <c r="D1002" s="414" t="s">
        <v>14904</v>
      </c>
      <c r="E1002" s="401" t="s">
        <v>123</v>
      </c>
      <c r="F1002" s="401"/>
    </row>
    <row r="1003" spans="1:6" ht="15">
      <c r="A1003" s="401">
        <v>11712</v>
      </c>
      <c r="B1003" s="401" t="s">
        <v>4594</v>
      </c>
      <c r="C1003" s="401" t="s">
        <v>3161</v>
      </c>
      <c r="D1003" s="414" t="s">
        <v>15767</v>
      </c>
      <c r="E1003" s="401" t="s">
        <v>123</v>
      </c>
      <c r="F1003" s="401"/>
    </row>
    <row r="1004" spans="1:6" ht="15">
      <c r="A1004" s="401">
        <v>11717</v>
      </c>
      <c r="B1004" s="401" t="s">
        <v>4595</v>
      </c>
      <c r="C1004" s="401" t="s">
        <v>3161</v>
      </c>
      <c r="D1004" s="414" t="s">
        <v>16331</v>
      </c>
      <c r="E1004" s="401" t="s">
        <v>123</v>
      </c>
      <c r="F1004" s="401"/>
    </row>
    <row r="1005" spans="1:6" ht="15">
      <c r="A1005" s="401">
        <v>11714</v>
      </c>
      <c r="B1005" s="401" t="s">
        <v>4596</v>
      </c>
      <c r="C1005" s="401" t="s">
        <v>3161</v>
      </c>
      <c r="D1005" s="414" t="s">
        <v>15209</v>
      </c>
      <c r="E1005" s="401" t="s">
        <v>123</v>
      </c>
      <c r="F1005" s="401"/>
    </row>
    <row r="1006" spans="1:6" ht="15">
      <c r="A1006" s="401">
        <v>11880</v>
      </c>
      <c r="B1006" s="401" t="s">
        <v>4597</v>
      </c>
      <c r="C1006" s="401" t="s">
        <v>3161</v>
      </c>
      <c r="D1006" s="414" t="s">
        <v>16332</v>
      </c>
      <c r="E1006" s="401" t="s">
        <v>123</v>
      </c>
      <c r="F1006" s="401"/>
    </row>
    <row r="1007" spans="1:6" ht="15">
      <c r="A1007" s="401">
        <v>1106</v>
      </c>
      <c r="B1007" s="401" t="s">
        <v>4598</v>
      </c>
      <c r="C1007" s="401" t="s">
        <v>3165</v>
      </c>
      <c r="D1007" s="414" t="s">
        <v>3710</v>
      </c>
      <c r="E1007" s="401" t="s">
        <v>123</v>
      </c>
      <c r="F1007" s="401"/>
    </row>
    <row r="1008" spans="1:6" ht="15">
      <c r="A1008" s="401">
        <v>11161</v>
      </c>
      <c r="B1008" s="401" t="s">
        <v>4599</v>
      </c>
      <c r="C1008" s="401" t="s">
        <v>3165</v>
      </c>
      <c r="D1008" s="414" t="s">
        <v>5018</v>
      </c>
      <c r="E1008" s="401" t="s">
        <v>123</v>
      </c>
      <c r="F1008" s="401"/>
    </row>
    <row r="1009" spans="1:6" ht="15">
      <c r="A1009" s="401">
        <v>1107</v>
      </c>
      <c r="B1009" s="401" t="s">
        <v>4601</v>
      </c>
      <c r="C1009" s="401" t="s">
        <v>3165</v>
      </c>
      <c r="D1009" s="414" t="s">
        <v>9115</v>
      </c>
      <c r="E1009" s="401" t="s">
        <v>123</v>
      </c>
      <c r="F1009" s="401"/>
    </row>
    <row r="1010" spans="1:6" ht="15">
      <c r="A1010" s="401">
        <v>25963</v>
      </c>
      <c r="B1010" s="401" t="s">
        <v>4603</v>
      </c>
      <c r="C1010" s="401" t="s">
        <v>3165</v>
      </c>
      <c r="D1010" s="414" t="s">
        <v>3682</v>
      </c>
      <c r="E1010" s="401" t="s">
        <v>123</v>
      </c>
      <c r="F1010" s="401"/>
    </row>
    <row r="1011" spans="1:6" ht="15">
      <c r="A1011" s="401">
        <v>4759</v>
      </c>
      <c r="B1011" s="401" t="s">
        <v>4604</v>
      </c>
      <c r="C1011" s="401" t="s">
        <v>3160</v>
      </c>
      <c r="D1011" s="414" t="s">
        <v>15753</v>
      </c>
      <c r="E1011" s="401" t="s">
        <v>12034</v>
      </c>
      <c r="F1011" s="401"/>
    </row>
    <row r="1012" spans="1:6" ht="15">
      <c r="A1012" s="401">
        <v>41068</v>
      </c>
      <c r="B1012" s="401" t="s">
        <v>4605</v>
      </c>
      <c r="C1012" s="401" t="s">
        <v>3167</v>
      </c>
      <c r="D1012" s="414" t="s">
        <v>18578</v>
      </c>
      <c r="E1012" s="401" t="s">
        <v>12034</v>
      </c>
      <c r="F1012" s="401"/>
    </row>
    <row r="1013" spans="1:6" ht="15">
      <c r="A1013" s="401">
        <v>1108</v>
      </c>
      <c r="B1013" s="401" t="s">
        <v>4606</v>
      </c>
      <c r="C1013" s="401" t="s">
        <v>3164</v>
      </c>
      <c r="D1013" s="414" t="s">
        <v>9212</v>
      </c>
      <c r="E1013" s="401" t="s">
        <v>123</v>
      </c>
      <c r="F1013" s="401"/>
    </row>
    <row r="1014" spans="1:6" ht="15">
      <c r="A1014" s="401">
        <v>1117</v>
      </c>
      <c r="B1014" s="401" t="s">
        <v>4607</v>
      </c>
      <c r="C1014" s="401" t="s">
        <v>3164</v>
      </c>
      <c r="D1014" s="414" t="s">
        <v>16333</v>
      </c>
      <c r="E1014" s="401" t="s">
        <v>123</v>
      </c>
      <c r="F1014" s="401"/>
    </row>
    <row r="1015" spans="1:6" ht="15">
      <c r="A1015" s="401">
        <v>1118</v>
      </c>
      <c r="B1015" s="401" t="s">
        <v>4608</v>
      </c>
      <c r="C1015" s="401" t="s">
        <v>3164</v>
      </c>
      <c r="D1015" s="414" t="s">
        <v>16334</v>
      </c>
      <c r="E1015" s="401" t="s">
        <v>123</v>
      </c>
      <c r="F1015" s="401"/>
    </row>
    <row r="1016" spans="1:6" ht="15">
      <c r="A1016" s="401">
        <v>1110</v>
      </c>
      <c r="B1016" s="401" t="s">
        <v>4609</v>
      </c>
      <c r="C1016" s="401" t="s">
        <v>3164</v>
      </c>
      <c r="D1016" s="414" t="s">
        <v>16334</v>
      </c>
      <c r="E1016" s="401" t="s">
        <v>123</v>
      </c>
      <c r="F1016" s="401"/>
    </row>
    <row r="1017" spans="1:6" ht="15">
      <c r="A1017" s="401">
        <v>12618</v>
      </c>
      <c r="B1017" s="401" t="s">
        <v>4610</v>
      </c>
      <c r="C1017" s="401" t="s">
        <v>3161</v>
      </c>
      <c r="D1017" s="414" t="s">
        <v>16335</v>
      </c>
      <c r="E1017" s="401" t="s">
        <v>123</v>
      </c>
      <c r="F1017" s="401"/>
    </row>
    <row r="1018" spans="1:6" ht="15">
      <c r="A1018" s="401">
        <v>40784</v>
      </c>
      <c r="B1018" s="401" t="s">
        <v>12669</v>
      </c>
      <c r="C1018" s="401" t="s">
        <v>3164</v>
      </c>
      <c r="D1018" s="414" t="s">
        <v>16336</v>
      </c>
      <c r="E1018" s="401" t="s">
        <v>123</v>
      </c>
      <c r="F1018" s="401"/>
    </row>
    <row r="1019" spans="1:6" ht="15">
      <c r="A1019" s="401">
        <v>40782</v>
      </c>
      <c r="B1019" s="401" t="s">
        <v>12670</v>
      </c>
      <c r="C1019" s="401" t="s">
        <v>3164</v>
      </c>
      <c r="D1019" s="414" t="s">
        <v>16337</v>
      </c>
      <c r="E1019" s="401" t="s">
        <v>123</v>
      </c>
      <c r="F1019" s="401"/>
    </row>
    <row r="1020" spans="1:6" ht="15">
      <c r="A1020" s="401">
        <v>40783</v>
      </c>
      <c r="B1020" s="401" t="s">
        <v>12671</v>
      </c>
      <c r="C1020" s="401" t="s">
        <v>3164</v>
      </c>
      <c r="D1020" s="414" t="s">
        <v>14911</v>
      </c>
      <c r="E1020" s="401" t="s">
        <v>123</v>
      </c>
      <c r="F1020" s="401"/>
    </row>
    <row r="1021" spans="1:6" ht="15">
      <c r="A1021" s="401">
        <v>1109</v>
      </c>
      <c r="B1021" s="401" t="s">
        <v>4611</v>
      </c>
      <c r="C1021" s="401" t="s">
        <v>3164</v>
      </c>
      <c r="D1021" s="414" t="s">
        <v>9212</v>
      </c>
      <c r="E1021" s="401" t="s">
        <v>123</v>
      </c>
      <c r="F1021" s="401"/>
    </row>
    <row r="1022" spans="1:6" ht="15">
      <c r="A1022" s="401">
        <v>1119</v>
      </c>
      <c r="B1022" s="401" t="s">
        <v>4612</v>
      </c>
      <c r="C1022" s="401" t="s">
        <v>3164</v>
      </c>
      <c r="D1022" s="414" t="s">
        <v>15718</v>
      </c>
      <c r="E1022" s="401" t="s">
        <v>123</v>
      </c>
      <c r="F1022" s="401"/>
    </row>
    <row r="1023" spans="1:6" ht="15">
      <c r="A1023" s="401">
        <v>13115</v>
      </c>
      <c r="B1023" s="401" t="s">
        <v>12674</v>
      </c>
      <c r="C1023" s="401" t="s">
        <v>3164</v>
      </c>
      <c r="D1023" s="414" t="s">
        <v>15753</v>
      </c>
      <c r="E1023" s="401" t="s">
        <v>123</v>
      </c>
      <c r="F1023" s="401"/>
    </row>
    <row r="1024" spans="1:6" ht="15">
      <c r="A1024" s="401">
        <v>10541</v>
      </c>
      <c r="B1024" s="401" t="s">
        <v>12675</v>
      </c>
      <c r="C1024" s="401" t="s">
        <v>3164</v>
      </c>
      <c r="D1024" s="414" t="s">
        <v>16338</v>
      </c>
      <c r="E1024" s="401" t="s">
        <v>123</v>
      </c>
      <c r="F1024" s="401"/>
    </row>
    <row r="1025" spans="1:6" ht="15">
      <c r="A1025" s="401">
        <v>10542</v>
      </c>
      <c r="B1025" s="401" t="s">
        <v>12677</v>
      </c>
      <c r="C1025" s="401" t="s">
        <v>3164</v>
      </c>
      <c r="D1025" s="414" t="s">
        <v>13180</v>
      </c>
      <c r="E1025" s="401" t="s">
        <v>123</v>
      </c>
      <c r="F1025" s="401"/>
    </row>
    <row r="1026" spans="1:6" ht="15">
      <c r="A1026" s="401">
        <v>10543</v>
      </c>
      <c r="B1026" s="401" t="s">
        <v>12679</v>
      </c>
      <c r="C1026" s="401" t="s">
        <v>3164</v>
      </c>
      <c r="D1026" s="414" t="s">
        <v>13230</v>
      </c>
      <c r="E1026" s="401" t="s">
        <v>123</v>
      </c>
      <c r="F1026" s="401"/>
    </row>
    <row r="1027" spans="1:6" ht="15">
      <c r="A1027" s="401">
        <v>10544</v>
      </c>
      <c r="B1027" s="401" t="s">
        <v>12680</v>
      </c>
      <c r="C1027" s="401" t="s">
        <v>3164</v>
      </c>
      <c r="D1027" s="414" t="s">
        <v>16339</v>
      </c>
      <c r="E1027" s="401" t="s">
        <v>123</v>
      </c>
      <c r="F1027" s="401"/>
    </row>
    <row r="1028" spans="1:6" ht="15">
      <c r="A1028" s="401">
        <v>10545</v>
      </c>
      <c r="B1028" s="401" t="s">
        <v>12681</v>
      </c>
      <c r="C1028" s="401" t="s">
        <v>3164</v>
      </c>
      <c r="D1028" s="414" t="s">
        <v>16340</v>
      </c>
      <c r="E1028" s="401" t="s">
        <v>123</v>
      </c>
      <c r="F1028" s="401"/>
    </row>
    <row r="1029" spans="1:6" ht="15">
      <c r="A1029" s="401">
        <v>38365</v>
      </c>
      <c r="B1029" s="401" t="s">
        <v>4613</v>
      </c>
      <c r="C1029" s="401" t="s">
        <v>3163</v>
      </c>
      <c r="D1029" s="414" t="s">
        <v>5780</v>
      </c>
      <c r="E1029" s="401" t="s">
        <v>123</v>
      </c>
      <c r="F1029" s="401"/>
    </row>
    <row r="1030" spans="1:6" ht="15">
      <c r="A1030" s="401">
        <v>37745</v>
      </c>
      <c r="B1030" s="401" t="s">
        <v>4614</v>
      </c>
      <c r="C1030" s="401" t="s">
        <v>3161</v>
      </c>
      <c r="D1030" s="414" t="s">
        <v>16341</v>
      </c>
      <c r="E1030" s="401" t="s">
        <v>9663</v>
      </c>
      <c r="F1030" s="401"/>
    </row>
    <row r="1031" spans="1:6" ht="15">
      <c r="A1031" s="401">
        <v>37754</v>
      </c>
      <c r="B1031" s="401" t="s">
        <v>4615</v>
      </c>
      <c r="C1031" s="401" t="s">
        <v>3161</v>
      </c>
      <c r="D1031" s="414" t="s">
        <v>16342</v>
      </c>
      <c r="E1031" s="401" t="s">
        <v>9663</v>
      </c>
      <c r="F1031" s="401"/>
    </row>
    <row r="1032" spans="1:6" ht="15">
      <c r="A1032" s="401">
        <v>37748</v>
      </c>
      <c r="B1032" s="401" t="s">
        <v>4616</v>
      </c>
      <c r="C1032" s="401" t="s">
        <v>3161</v>
      </c>
      <c r="D1032" s="414" t="s">
        <v>16343</v>
      </c>
      <c r="E1032" s="401" t="s">
        <v>9663</v>
      </c>
      <c r="F1032" s="401"/>
    </row>
    <row r="1033" spans="1:6" ht="15">
      <c r="A1033" s="401">
        <v>37761</v>
      </c>
      <c r="B1033" s="401" t="s">
        <v>4617</v>
      </c>
      <c r="C1033" s="401" t="s">
        <v>3161</v>
      </c>
      <c r="D1033" s="414" t="s">
        <v>16344</v>
      </c>
      <c r="E1033" s="401" t="s">
        <v>9663</v>
      </c>
      <c r="F1033" s="401"/>
    </row>
    <row r="1034" spans="1:6" ht="15">
      <c r="A1034" s="401">
        <v>37757</v>
      </c>
      <c r="B1034" s="401" t="s">
        <v>4618</v>
      </c>
      <c r="C1034" s="401" t="s">
        <v>3161</v>
      </c>
      <c r="D1034" s="414" t="s">
        <v>16345</v>
      </c>
      <c r="E1034" s="401" t="s">
        <v>9663</v>
      </c>
      <c r="F1034" s="401"/>
    </row>
    <row r="1035" spans="1:6" ht="15">
      <c r="A1035" s="401">
        <v>37759</v>
      </c>
      <c r="B1035" s="401" t="s">
        <v>4619</v>
      </c>
      <c r="C1035" s="401" t="s">
        <v>3161</v>
      </c>
      <c r="D1035" s="414" t="s">
        <v>16346</v>
      </c>
      <c r="E1035" s="401" t="s">
        <v>9663</v>
      </c>
      <c r="F1035" s="401"/>
    </row>
    <row r="1036" spans="1:6" ht="15">
      <c r="A1036" s="401">
        <v>37766</v>
      </c>
      <c r="B1036" s="401" t="s">
        <v>4620</v>
      </c>
      <c r="C1036" s="401" t="s">
        <v>3161</v>
      </c>
      <c r="D1036" s="414" t="s">
        <v>16347</v>
      </c>
      <c r="E1036" s="401" t="s">
        <v>9663</v>
      </c>
      <c r="F1036" s="401"/>
    </row>
    <row r="1037" spans="1:6" ht="15">
      <c r="A1037" s="401">
        <v>37752</v>
      </c>
      <c r="B1037" s="401" t="s">
        <v>4621</v>
      </c>
      <c r="C1037" s="401" t="s">
        <v>3161</v>
      </c>
      <c r="D1037" s="414" t="s">
        <v>16348</v>
      </c>
      <c r="E1037" s="401" t="s">
        <v>9663</v>
      </c>
      <c r="F1037" s="401"/>
    </row>
    <row r="1038" spans="1:6" ht="15">
      <c r="A1038" s="401">
        <v>37760</v>
      </c>
      <c r="B1038" s="401" t="s">
        <v>4622</v>
      </c>
      <c r="C1038" s="401" t="s">
        <v>3161</v>
      </c>
      <c r="D1038" s="414" t="s">
        <v>16349</v>
      </c>
      <c r="E1038" s="401" t="s">
        <v>9663</v>
      </c>
      <c r="F1038" s="401"/>
    </row>
    <row r="1039" spans="1:6" ht="15">
      <c r="A1039" s="401">
        <v>37765</v>
      </c>
      <c r="B1039" s="401" t="s">
        <v>4623</v>
      </c>
      <c r="C1039" s="401" t="s">
        <v>3161</v>
      </c>
      <c r="D1039" s="414" t="s">
        <v>16350</v>
      </c>
      <c r="E1039" s="401" t="s">
        <v>9663</v>
      </c>
      <c r="F1039" s="401"/>
    </row>
    <row r="1040" spans="1:6" ht="15">
      <c r="A1040" s="401">
        <v>37746</v>
      </c>
      <c r="B1040" s="401" t="s">
        <v>4624</v>
      </c>
      <c r="C1040" s="401" t="s">
        <v>3161</v>
      </c>
      <c r="D1040" s="414" t="s">
        <v>16351</v>
      </c>
      <c r="E1040" s="401" t="s">
        <v>9663</v>
      </c>
      <c r="F1040" s="401"/>
    </row>
    <row r="1041" spans="1:6" ht="15">
      <c r="A1041" s="401">
        <v>37750</v>
      </c>
      <c r="B1041" s="401" t="s">
        <v>4625</v>
      </c>
      <c r="C1041" s="401" t="s">
        <v>3161</v>
      </c>
      <c r="D1041" s="414" t="s">
        <v>16352</v>
      </c>
      <c r="E1041" s="401" t="s">
        <v>9663</v>
      </c>
      <c r="F1041" s="401"/>
    </row>
    <row r="1042" spans="1:6" ht="15">
      <c r="A1042" s="401">
        <v>37753</v>
      </c>
      <c r="B1042" s="401" t="s">
        <v>4626</v>
      </c>
      <c r="C1042" s="401" t="s">
        <v>3161</v>
      </c>
      <c r="D1042" s="414" t="s">
        <v>16353</v>
      </c>
      <c r="E1042" s="401" t="s">
        <v>9663</v>
      </c>
      <c r="F1042" s="401"/>
    </row>
    <row r="1043" spans="1:6" ht="15">
      <c r="A1043" s="401">
        <v>37756</v>
      </c>
      <c r="B1043" s="401" t="s">
        <v>4627</v>
      </c>
      <c r="C1043" s="401" t="s">
        <v>3161</v>
      </c>
      <c r="D1043" s="414" t="s">
        <v>16344</v>
      </c>
      <c r="E1043" s="401" t="s">
        <v>9663</v>
      </c>
      <c r="F1043" s="401"/>
    </row>
    <row r="1044" spans="1:6" ht="15">
      <c r="A1044" s="401">
        <v>37755</v>
      </c>
      <c r="B1044" s="401" t="s">
        <v>4628</v>
      </c>
      <c r="C1044" s="401" t="s">
        <v>3161</v>
      </c>
      <c r="D1044" s="414" t="s">
        <v>16354</v>
      </c>
      <c r="E1044" s="401" t="s">
        <v>9663</v>
      </c>
      <c r="F1044" s="401"/>
    </row>
    <row r="1045" spans="1:6" ht="15">
      <c r="A1045" s="401">
        <v>37758</v>
      </c>
      <c r="B1045" s="401" t="s">
        <v>4629</v>
      </c>
      <c r="C1045" s="401" t="s">
        <v>3161</v>
      </c>
      <c r="D1045" s="414" t="s">
        <v>16355</v>
      </c>
      <c r="E1045" s="401" t="s">
        <v>9663</v>
      </c>
      <c r="F1045" s="401"/>
    </row>
    <row r="1046" spans="1:6" ht="15">
      <c r="A1046" s="401">
        <v>37747</v>
      </c>
      <c r="B1046" s="401" t="s">
        <v>4630</v>
      </c>
      <c r="C1046" s="401" t="s">
        <v>3161</v>
      </c>
      <c r="D1046" s="414" t="s">
        <v>16356</v>
      </c>
      <c r="E1046" s="401" t="s">
        <v>9663</v>
      </c>
      <c r="F1046" s="401"/>
    </row>
    <row r="1047" spans="1:6" ht="15">
      <c r="A1047" s="401">
        <v>37767</v>
      </c>
      <c r="B1047" s="401" t="s">
        <v>4631</v>
      </c>
      <c r="C1047" s="401" t="s">
        <v>3161</v>
      </c>
      <c r="D1047" s="414" t="s">
        <v>16357</v>
      </c>
      <c r="E1047" s="401" t="s">
        <v>9663</v>
      </c>
      <c r="F1047" s="401"/>
    </row>
    <row r="1048" spans="1:6" ht="15">
      <c r="A1048" s="401">
        <v>37751</v>
      </c>
      <c r="B1048" s="401" t="s">
        <v>4632</v>
      </c>
      <c r="C1048" s="401" t="s">
        <v>3161</v>
      </c>
      <c r="D1048" s="414" t="s">
        <v>16357</v>
      </c>
      <c r="E1048" s="401" t="s">
        <v>9663</v>
      </c>
      <c r="F1048" s="401"/>
    </row>
    <row r="1049" spans="1:6" ht="15">
      <c r="A1049" s="401">
        <v>37749</v>
      </c>
      <c r="B1049" s="401" t="s">
        <v>4633</v>
      </c>
      <c r="C1049" s="401" t="s">
        <v>3161</v>
      </c>
      <c r="D1049" s="414" t="s">
        <v>16358</v>
      </c>
      <c r="E1049" s="401" t="s">
        <v>9663</v>
      </c>
      <c r="F1049" s="401"/>
    </row>
    <row r="1050" spans="1:6" ht="15">
      <c r="A1050" s="401">
        <v>1159</v>
      </c>
      <c r="B1050" s="401" t="s">
        <v>8896</v>
      </c>
      <c r="C1050" s="401" t="s">
        <v>3161</v>
      </c>
      <c r="D1050" s="414" t="s">
        <v>16359</v>
      </c>
      <c r="E1050" s="401" t="s">
        <v>9663</v>
      </c>
      <c r="F1050" s="401"/>
    </row>
    <row r="1051" spans="1:6" ht="15">
      <c r="A1051" s="401">
        <v>12114</v>
      </c>
      <c r="B1051" s="401" t="s">
        <v>4634</v>
      </c>
      <c r="C1051" s="401" t="s">
        <v>3161</v>
      </c>
      <c r="D1051" s="414" t="s">
        <v>16360</v>
      </c>
      <c r="E1051" s="401" t="s">
        <v>123</v>
      </c>
      <c r="F1051" s="401"/>
    </row>
    <row r="1052" spans="1:6" ht="15">
      <c r="A1052" s="401">
        <v>38106</v>
      </c>
      <c r="B1052" s="401" t="s">
        <v>4635</v>
      </c>
      <c r="C1052" s="401" t="s">
        <v>3161</v>
      </c>
      <c r="D1052" s="414" t="s">
        <v>7931</v>
      </c>
      <c r="E1052" s="401" t="s">
        <v>123</v>
      </c>
      <c r="F1052" s="401"/>
    </row>
    <row r="1053" spans="1:6" ht="15">
      <c r="A1053" s="401">
        <v>38085</v>
      </c>
      <c r="B1053" s="401" t="s">
        <v>4636</v>
      </c>
      <c r="C1053" s="401" t="s">
        <v>3161</v>
      </c>
      <c r="D1053" s="414" t="s">
        <v>16361</v>
      </c>
      <c r="E1053" s="401" t="s">
        <v>123</v>
      </c>
      <c r="F1053" s="401"/>
    </row>
    <row r="1054" spans="1:6" ht="15">
      <c r="A1054" s="401">
        <v>38599</v>
      </c>
      <c r="B1054" s="401" t="s">
        <v>12684</v>
      </c>
      <c r="C1054" s="401" t="s">
        <v>3161</v>
      </c>
      <c r="D1054" s="414" t="s">
        <v>12904</v>
      </c>
      <c r="E1054" s="401" t="s">
        <v>123</v>
      </c>
      <c r="F1054" s="401"/>
    </row>
    <row r="1055" spans="1:6" ht="15">
      <c r="A1055" s="401">
        <v>38596</v>
      </c>
      <c r="B1055" s="401" t="s">
        <v>12685</v>
      </c>
      <c r="C1055" s="401" t="s">
        <v>3161</v>
      </c>
      <c r="D1055" s="414" t="s">
        <v>5027</v>
      </c>
      <c r="E1055" s="401" t="s">
        <v>123</v>
      </c>
      <c r="F1055" s="401"/>
    </row>
    <row r="1056" spans="1:6" ht="15">
      <c r="A1056" s="401">
        <v>38600</v>
      </c>
      <c r="B1056" s="401" t="s">
        <v>12686</v>
      </c>
      <c r="C1056" s="401" t="s">
        <v>3161</v>
      </c>
      <c r="D1056" s="414" t="s">
        <v>13010</v>
      </c>
      <c r="E1056" s="401" t="s">
        <v>123</v>
      </c>
      <c r="F1056" s="401"/>
    </row>
    <row r="1057" spans="1:6" ht="15">
      <c r="A1057" s="401">
        <v>38597</v>
      </c>
      <c r="B1057" s="401" t="s">
        <v>12687</v>
      </c>
      <c r="C1057" s="401" t="s">
        <v>3161</v>
      </c>
      <c r="D1057" s="414" t="s">
        <v>8814</v>
      </c>
      <c r="E1057" s="401" t="s">
        <v>123</v>
      </c>
      <c r="F1057" s="401"/>
    </row>
    <row r="1058" spans="1:6" ht="15">
      <c r="A1058" s="401">
        <v>659</v>
      </c>
      <c r="B1058" s="401" t="s">
        <v>12688</v>
      </c>
      <c r="C1058" s="401" t="s">
        <v>3161</v>
      </c>
      <c r="D1058" s="414" t="s">
        <v>5236</v>
      </c>
      <c r="E1058" s="401" t="s">
        <v>123</v>
      </c>
      <c r="F1058" s="401"/>
    </row>
    <row r="1059" spans="1:6" ht="15">
      <c r="A1059" s="401">
        <v>660</v>
      </c>
      <c r="B1059" s="401" t="s">
        <v>12690</v>
      </c>
      <c r="C1059" s="401" t="s">
        <v>3161</v>
      </c>
      <c r="D1059" s="414" t="s">
        <v>3795</v>
      </c>
      <c r="E1059" s="401" t="s">
        <v>123</v>
      </c>
      <c r="F1059" s="401"/>
    </row>
    <row r="1060" spans="1:6" ht="15">
      <c r="A1060" s="401">
        <v>658</v>
      </c>
      <c r="B1060" s="401" t="s">
        <v>12691</v>
      </c>
      <c r="C1060" s="401" t="s">
        <v>3161</v>
      </c>
      <c r="D1060" s="414" t="s">
        <v>4434</v>
      </c>
      <c r="E1060" s="401" t="s">
        <v>123</v>
      </c>
      <c r="F1060" s="401"/>
    </row>
    <row r="1061" spans="1:6" ht="15">
      <c r="A1061" s="401">
        <v>38548</v>
      </c>
      <c r="B1061" s="401" t="s">
        <v>4638</v>
      </c>
      <c r="C1061" s="401" t="s">
        <v>3161</v>
      </c>
      <c r="D1061" s="414" t="s">
        <v>16362</v>
      </c>
      <c r="E1061" s="401" t="s">
        <v>123</v>
      </c>
      <c r="F1061" s="401"/>
    </row>
    <row r="1062" spans="1:6" ht="15">
      <c r="A1062" s="401">
        <v>34649</v>
      </c>
      <c r="B1062" s="401" t="s">
        <v>4640</v>
      </c>
      <c r="C1062" s="401" t="s">
        <v>3161</v>
      </c>
      <c r="D1062" s="414" t="s">
        <v>4535</v>
      </c>
      <c r="E1062" s="401" t="s">
        <v>123</v>
      </c>
      <c r="F1062" s="401"/>
    </row>
    <row r="1063" spans="1:6" ht="15">
      <c r="A1063" s="401">
        <v>34655</v>
      </c>
      <c r="B1063" s="401" t="s">
        <v>4642</v>
      </c>
      <c r="C1063" s="401" t="s">
        <v>3161</v>
      </c>
      <c r="D1063" s="414" t="s">
        <v>7464</v>
      </c>
      <c r="E1063" s="401" t="s">
        <v>123</v>
      </c>
      <c r="F1063" s="401"/>
    </row>
    <row r="1064" spans="1:6" ht="15">
      <c r="A1064" s="401">
        <v>40607</v>
      </c>
      <c r="B1064" s="401" t="s">
        <v>4643</v>
      </c>
      <c r="C1064" s="401" t="s">
        <v>3161</v>
      </c>
      <c r="D1064" s="414" t="s">
        <v>7037</v>
      </c>
      <c r="E1064" s="401" t="s">
        <v>123</v>
      </c>
      <c r="F1064" s="401"/>
    </row>
    <row r="1065" spans="1:6" ht="15">
      <c r="A1065" s="401">
        <v>569</v>
      </c>
      <c r="B1065" s="401" t="s">
        <v>12692</v>
      </c>
      <c r="C1065" s="401" t="s">
        <v>3165</v>
      </c>
      <c r="D1065" s="414" t="s">
        <v>7266</v>
      </c>
      <c r="E1065" s="401" t="s">
        <v>123</v>
      </c>
      <c r="F1065" s="401"/>
    </row>
    <row r="1066" spans="1:6" ht="15">
      <c r="A1066" s="401">
        <v>567</v>
      </c>
      <c r="B1066" s="401" t="s">
        <v>12694</v>
      </c>
      <c r="C1066" s="401" t="s">
        <v>3164</v>
      </c>
      <c r="D1066" s="414" t="s">
        <v>16363</v>
      </c>
      <c r="E1066" s="401" t="s">
        <v>123</v>
      </c>
      <c r="F1066" s="401"/>
    </row>
    <row r="1067" spans="1:6" ht="15">
      <c r="A1067" s="401">
        <v>574</v>
      </c>
      <c r="B1067" s="401" t="s">
        <v>12695</v>
      </c>
      <c r="C1067" s="401" t="s">
        <v>3164</v>
      </c>
      <c r="D1067" s="414" t="s">
        <v>16364</v>
      </c>
      <c r="E1067" s="401" t="s">
        <v>123</v>
      </c>
      <c r="F1067" s="401"/>
    </row>
    <row r="1068" spans="1:6" ht="15">
      <c r="A1068" s="401">
        <v>568</v>
      </c>
      <c r="B1068" s="401" t="s">
        <v>12696</v>
      </c>
      <c r="C1068" s="401" t="s">
        <v>3164</v>
      </c>
      <c r="D1068" s="414" t="s">
        <v>16365</v>
      </c>
      <c r="E1068" s="401" t="s">
        <v>123</v>
      </c>
      <c r="F1068" s="401"/>
    </row>
    <row r="1069" spans="1:6" ht="15">
      <c r="A1069" s="401">
        <v>585</v>
      </c>
      <c r="B1069" s="401" t="s">
        <v>4645</v>
      </c>
      <c r="C1069" s="401" t="s">
        <v>3165</v>
      </c>
      <c r="D1069" s="414" t="s">
        <v>15004</v>
      </c>
      <c r="E1069" s="401" t="s">
        <v>123</v>
      </c>
      <c r="F1069" s="401"/>
    </row>
    <row r="1070" spans="1:6" ht="15">
      <c r="A1070" s="401">
        <v>4777</v>
      </c>
      <c r="B1070" s="401" t="s">
        <v>4646</v>
      </c>
      <c r="C1070" s="401" t="s">
        <v>3165</v>
      </c>
      <c r="D1070" s="414" t="s">
        <v>6201</v>
      </c>
      <c r="E1070" s="401" t="s">
        <v>123</v>
      </c>
      <c r="F1070" s="401"/>
    </row>
    <row r="1071" spans="1:6" ht="15">
      <c r="A1071" s="401">
        <v>587</v>
      </c>
      <c r="B1071" s="401" t="s">
        <v>4647</v>
      </c>
      <c r="C1071" s="401" t="s">
        <v>3165</v>
      </c>
      <c r="D1071" s="414" t="s">
        <v>13226</v>
      </c>
      <c r="E1071" s="401" t="s">
        <v>123</v>
      </c>
      <c r="F1071" s="401"/>
    </row>
    <row r="1072" spans="1:6" ht="15">
      <c r="A1072" s="401">
        <v>590</v>
      </c>
      <c r="B1072" s="401" t="s">
        <v>4648</v>
      </c>
      <c r="C1072" s="401" t="s">
        <v>3165</v>
      </c>
      <c r="D1072" s="414" t="s">
        <v>16366</v>
      </c>
      <c r="E1072" s="401" t="s">
        <v>123</v>
      </c>
      <c r="F1072" s="401"/>
    </row>
    <row r="1073" spans="1:6" ht="15">
      <c r="A1073" s="401">
        <v>592</v>
      </c>
      <c r="B1073" s="401" t="s">
        <v>4649</v>
      </c>
      <c r="C1073" s="401" t="s">
        <v>3165</v>
      </c>
      <c r="D1073" s="414" t="s">
        <v>13226</v>
      </c>
      <c r="E1073" s="401" t="s">
        <v>123</v>
      </c>
      <c r="F1073" s="401"/>
    </row>
    <row r="1074" spans="1:6" ht="15">
      <c r="A1074" s="401">
        <v>586</v>
      </c>
      <c r="B1074" s="401" t="s">
        <v>4650</v>
      </c>
      <c r="C1074" s="401" t="s">
        <v>3164</v>
      </c>
      <c r="D1074" s="414" t="s">
        <v>16367</v>
      </c>
      <c r="E1074" s="401" t="s">
        <v>123</v>
      </c>
      <c r="F1074" s="401"/>
    </row>
    <row r="1075" spans="1:6" ht="15">
      <c r="A1075" s="401">
        <v>591</v>
      </c>
      <c r="B1075" s="401" t="s">
        <v>4651</v>
      </c>
      <c r="C1075" s="401" t="s">
        <v>3165</v>
      </c>
      <c r="D1075" s="414" t="s">
        <v>15004</v>
      </c>
      <c r="E1075" s="401" t="s">
        <v>123</v>
      </c>
      <c r="F1075" s="401"/>
    </row>
    <row r="1076" spans="1:6" ht="15">
      <c r="A1076" s="401">
        <v>588</v>
      </c>
      <c r="B1076" s="401" t="s">
        <v>4652</v>
      </c>
      <c r="C1076" s="401" t="s">
        <v>3164</v>
      </c>
      <c r="D1076" s="414" t="s">
        <v>14805</v>
      </c>
      <c r="E1076" s="401" t="s">
        <v>123</v>
      </c>
      <c r="F1076" s="401"/>
    </row>
    <row r="1077" spans="1:6" ht="15">
      <c r="A1077" s="401">
        <v>589</v>
      </c>
      <c r="B1077" s="401" t="s">
        <v>4653</v>
      </c>
      <c r="C1077" s="401" t="s">
        <v>3164</v>
      </c>
      <c r="D1077" s="414" t="s">
        <v>16368</v>
      </c>
      <c r="E1077" s="401" t="s">
        <v>123</v>
      </c>
      <c r="F1077" s="401"/>
    </row>
    <row r="1078" spans="1:6" ht="15">
      <c r="A1078" s="401">
        <v>584</v>
      </c>
      <c r="B1078" s="401" t="s">
        <v>4654</v>
      </c>
      <c r="C1078" s="401" t="s">
        <v>3164</v>
      </c>
      <c r="D1078" s="414" t="s">
        <v>16369</v>
      </c>
      <c r="E1078" s="401" t="s">
        <v>123</v>
      </c>
      <c r="F1078" s="401"/>
    </row>
    <row r="1079" spans="1:6" ht="15">
      <c r="A1079" s="401">
        <v>1165</v>
      </c>
      <c r="B1079" s="401" t="s">
        <v>4656</v>
      </c>
      <c r="C1079" s="401" t="s">
        <v>3161</v>
      </c>
      <c r="D1079" s="414" t="s">
        <v>16370</v>
      </c>
      <c r="E1079" s="401" t="s">
        <v>123</v>
      </c>
      <c r="F1079" s="401"/>
    </row>
    <row r="1080" spans="1:6" ht="15">
      <c r="A1080" s="401">
        <v>1164</v>
      </c>
      <c r="B1080" s="401" t="s">
        <v>4657</v>
      </c>
      <c r="C1080" s="401" t="s">
        <v>3161</v>
      </c>
      <c r="D1080" s="414" t="s">
        <v>16371</v>
      </c>
      <c r="E1080" s="401" t="s">
        <v>123</v>
      </c>
      <c r="F1080" s="401"/>
    </row>
    <row r="1081" spans="1:6" ht="15">
      <c r="A1081" s="401">
        <v>1162</v>
      </c>
      <c r="B1081" s="401" t="s">
        <v>4658</v>
      </c>
      <c r="C1081" s="401" t="s">
        <v>3161</v>
      </c>
      <c r="D1081" s="414" t="s">
        <v>5325</v>
      </c>
      <c r="E1081" s="401" t="s">
        <v>123</v>
      </c>
      <c r="F1081" s="401"/>
    </row>
    <row r="1082" spans="1:6" ht="15">
      <c r="A1082" s="401">
        <v>12395</v>
      </c>
      <c r="B1082" s="401" t="s">
        <v>4659</v>
      </c>
      <c r="C1082" s="401" t="s">
        <v>3161</v>
      </c>
      <c r="D1082" s="414" t="s">
        <v>15080</v>
      </c>
      <c r="E1082" s="401" t="s">
        <v>123</v>
      </c>
      <c r="F1082" s="401"/>
    </row>
    <row r="1083" spans="1:6" ht="15">
      <c r="A1083" s="401">
        <v>1170</v>
      </c>
      <c r="B1083" s="401" t="s">
        <v>4660</v>
      </c>
      <c r="C1083" s="401" t="s">
        <v>3161</v>
      </c>
      <c r="D1083" s="414" t="s">
        <v>3955</v>
      </c>
      <c r="E1083" s="401" t="s">
        <v>123</v>
      </c>
      <c r="F1083" s="401"/>
    </row>
    <row r="1084" spans="1:6" ht="15">
      <c r="A1084" s="401">
        <v>1169</v>
      </c>
      <c r="B1084" s="401" t="s">
        <v>4661</v>
      </c>
      <c r="C1084" s="401" t="s">
        <v>3161</v>
      </c>
      <c r="D1084" s="414" t="s">
        <v>16147</v>
      </c>
      <c r="E1084" s="401" t="s">
        <v>123</v>
      </c>
      <c r="F1084" s="401"/>
    </row>
    <row r="1085" spans="1:6" ht="15">
      <c r="A1085" s="401">
        <v>1166</v>
      </c>
      <c r="B1085" s="401" t="s">
        <v>4662</v>
      </c>
      <c r="C1085" s="401" t="s">
        <v>3161</v>
      </c>
      <c r="D1085" s="414" t="s">
        <v>13094</v>
      </c>
      <c r="E1085" s="401" t="s">
        <v>123</v>
      </c>
      <c r="F1085" s="401"/>
    </row>
    <row r="1086" spans="1:6" ht="15">
      <c r="A1086" s="401">
        <v>1163</v>
      </c>
      <c r="B1086" s="401" t="s">
        <v>4663</v>
      </c>
      <c r="C1086" s="401" t="s">
        <v>3161</v>
      </c>
      <c r="D1086" s="414" t="s">
        <v>12349</v>
      </c>
      <c r="E1086" s="401" t="s">
        <v>123</v>
      </c>
      <c r="F1086" s="401"/>
    </row>
    <row r="1087" spans="1:6" ht="15">
      <c r="A1087" s="401">
        <v>12396</v>
      </c>
      <c r="B1087" s="401" t="s">
        <v>4664</v>
      </c>
      <c r="C1087" s="401" t="s">
        <v>3161</v>
      </c>
      <c r="D1087" s="414" t="s">
        <v>15080</v>
      </c>
      <c r="E1087" s="401" t="s">
        <v>123</v>
      </c>
      <c r="F1087" s="401"/>
    </row>
    <row r="1088" spans="1:6" ht="15">
      <c r="A1088" s="401">
        <v>1168</v>
      </c>
      <c r="B1088" s="401" t="s">
        <v>4665</v>
      </c>
      <c r="C1088" s="401" t="s">
        <v>3161</v>
      </c>
      <c r="D1088" s="414" t="s">
        <v>12974</v>
      </c>
      <c r="E1088" s="401" t="s">
        <v>123</v>
      </c>
      <c r="F1088" s="401"/>
    </row>
    <row r="1089" spans="1:6" ht="15">
      <c r="A1089" s="401">
        <v>1167</v>
      </c>
      <c r="B1089" s="401" t="s">
        <v>4666</v>
      </c>
      <c r="C1089" s="401" t="s">
        <v>3161</v>
      </c>
      <c r="D1089" s="414" t="s">
        <v>16372</v>
      </c>
      <c r="E1089" s="401" t="s">
        <v>123</v>
      </c>
      <c r="F1089" s="401"/>
    </row>
    <row r="1090" spans="1:6" ht="15">
      <c r="A1090" s="401">
        <v>36331</v>
      </c>
      <c r="B1090" s="401" t="s">
        <v>4667</v>
      </c>
      <c r="C1090" s="401" t="s">
        <v>3161</v>
      </c>
      <c r="D1090" s="414" t="s">
        <v>4641</v>
      </c>
      <c r="E1090" s="401" t="s">
        <v>123</v>
      </c>
      <c r="F1090" s="401"/>
    </row>
    <row r="1091" spans="1:6" ht="15">
      <c r="A1091" s="401">
        <v>36346</v>
      </c>
      <c r="B1091" s="401" t="s">
        <v>4668</v>
      </c>
      <c r="C1091" s="401" t="s">
        <v>3161</v>
      </c>
      <c r="D1091" s="414" t="s">
        <v>6810</v>
      </c>
      <c r="E1091" s="401" t="s">
        <v>123</v>
      </c>
      <c r="F1091" s="401"/>
    </row>
    <row r="1092" spans="1:6" ht="15">
      <c r="A1092" s="401">
        <v>1210</v>
      </c>
      <c r="B1092" s="401" t="s">
        <v>4670</v>
      </c>
      <c r="C1092" s="401" t="s">
        <v>3161</v>
      </c>
      <c r="D1092" s="414" t="s">
        <v>14687</v>
      </c>
      <c r="E1092" s="401" t="s">
        <v>123</v>
      </c>
      <c r="F1092" s="401"/>
    </row>
    <row r="1093" spans="1:6" ht="15">
      <c r="A1093" s="401">
        <v>1203</v>
      </c>
      <c r="B1093" s="401" t="s">
        <v>4671</v>
      </c>
      <c r="C1093" s="401" t="s">
        <v>3161</v>
      </c>
      <c r="D1093" s="414" t="s">
        <v>14688</v>
      </c>
      <c r="E1093" s="401" t="s">
        <v>123</v>
      </c>
      <c r="F1093" s="401"/>
    </row>
    <row r="1094" spans="1:6" ht="15">
      <c r="A1094" s="401">
        <v>1197</v>
      </c>
      <c r="B1094" s="401" t="s">
        <v>4672</v>
      </c>
      <c r="C1094" s="401" t="s">
        <v>3161</v>
      </c>
      <c r="D1094" s="414" t="s">
        <v>15764</v>
      </c>
      <c r="E1094" s="401" t="s">
        <v>123</v>
      </c>
      <c r="F1094" s="401"/>
    </row>
    <row r="1095" spans="1:6" ht="15">
      <c r="A1095" s="401">
        <v>1202</v>
      </c>
      <c r="B1095" s="401" t="s">
        <v>4674</v>
      </c>
      <c r="C1095" s="401" t="s">
        <v>3161</v>
      </c>
      <c r="D1095" s="414" t="s">
        <v>9101</v>
      </c>
      <c r="E1095" s="401" t="s">
        <v>123</v>
      </c>
      <c r="F1095" s="401"/>
    </row>
    <row r="1096" spans="1:6" ht="15">
      <c r="A1096" s="401">
        <v>1188</v>
      </c>
      <c r="B1096" s="401" t="s">
        <v>4675</v>
      </c>
      <c r="C1096" s="401" t="s">
        <v>3161</v>
      </c>
      <c r="D1096" s="414" t="s">
        <v>16373</v>
      </c>
      <c r="E1096" s="401" t="s">
        <v>123</v>
      </c>
      <c r="F1096" s="401"/>
    </row>
    <row r="1097" spans="1:6" ht="15">
      <c r="A1097" s="401">
        <v>1211</v>
      </c>
      <c r="B1097" s="401" t="s">
        <v>4676</v>
      </c>
      <c r="C1097" s="401" t="s">
        <v>3161</v>
      </c>
      <c r="D1097" s="414" t="s">
        <v>14809</v>
      </c>
      <c r="E1097" s="401" t="s">
        <v>123</v>
      </c>
      <c r="F1097" s="401"/>
    </row>
    <row r="1098" spans="1:6" ht="15">
      <c r="A1098" s="401">
        <v>1198</v>
      </c>
      <c r="B1098" s="401" t="s">
        <v>4677</v>
      </c>
      <c r="C1098" s="401" t="s">
        <v>3161</v>
      </c>
      <c r="D1098" s="414" t="s">
        <v>15318</v>
      </c>
      <c r="E1098" s="401" t="s">
        <v>123</v>
      </c>
      <c r="F1098" s="401"/>
    </row>
    <row r="1099" spans="1:6" ht="15">
      <c r="A1099" s="401">
        <v>1199</v>
      </c>
      <c r="B1099" s="401" t="s">
        <v>4679</v>
      </c>
      <c r="C1099" s="401" t="s">
        <v>3161</v>
      </c>
      <c r="D1099" s="414" t="s">
        <v>16374</v>
      </c>
      <c r="E1099" s="401" t="s">
        <v>123</v>
      </c>
      <c r="F1099" s="401"/>
    </row>
    <row r="1100" spans="1:6" ht="15">
      <c r="A1100" s="401">
        <v>20088</v>
      </c>
      <c r="B1100" s="401" t="s">
        <v>16375</v>
      </c>
      <c r="C1100" s="401" t="s">
        <v>3161</v>
      </c>
      <c r="D1100" s="414" t="s">
        <v>16201</v>
      </c>
      <c r="E1100" s="401" t="s">
        <v>123</v>
      </c>
      <c r="F1100" s="401"/>
    </row>
    <row r="1101" spans="1:6" ht="15">
      <c r="A1101" s="401">
        <v>20089</v>
      </c>
      <c r="B1101" s="401" t="s">
        <v>16376</v>
      </c>
      <c r="C1101" s="401" t="s">
        <v>3161</v>
      </c>
      <c r="D1101" s="414" t="s">
        <v>12388</v>
      </c>
      <c r="E1101" s="401" t="s">
        <v>123</v>
      </c>
      <c r="F1101" s="401"/>
    </row>
    <row r="1102" spans="1:6" ht="15">
      <c r="A1102" s="401">
        <v>20087</v>
      </c>
      <c r="B1102" s="401" t="s">
        <v>16377</v>
      </c>
      <c r="C1102" s="401" t="s">
        <v>3161</v>
      </c>
      <c r="D1102" s="414" t="s">
        <v>12754</v>
      </c>
      <c r="E1102" s="401" t="s">
        <v>123</v>
      </c>
      <c r="F1102" s="401"/>
    </row>
    <row r="1103" spans="1:6" ht="15">
      <c r="A1103" s="401">
        <v>1200</v>
      </c>
      <c r="B1103" s="401" t="s">
        <v>4681</v>
      </c>
      <c r="C1103" s="401" t="s">
        <v>3161</v>
      </c>
      <c r="D1103" s="414" t="s">
        <v>9094</v>
      </c>
      <c r="E1103" s="401" t="s">
        <v>123</v>
      </c>
      <c r="F1103" s="401"/>
    </row>
    <row r="1104" spans="1:6" ht="15">
      <c r="A1104" s="401">
        <v>12909</v>
      </c>
      <c r="B1104" s="401" t="s">
        <v>4683</v>
      </c>
      <c r="C1104" s="401" t="s">
        <v>3161</v>
      </c>
      <c r="D1104" s="414" t="s">
        <v>9075</v>
      </c>
      <c r="E1104" s="401" t="s">
        <v>123</v>
      </c>
      <c r="F1104" s="401"/>
    </row>
    <row r="1105" spans="1:6" ht="15">
      <c r="A1105" s="401">
        <v>12910</v>
      </c>
      <c r="B1105" s="401" t="s">
        <v>4685</v>
      </c>
      <c r="C1105" s="401" t="s">
        <v>3161</v>
      </c>
      <c r="D1105" s="414" t="s">
        <v>16243</v>
      </c>
      <c r="E1105" s="401" t="s">
        <v>123</v>
      </c>
      <c r="F1105" s="401"/>
    </row>
    <row r="1106" spans="1:6" ht="15">
      <c r="A1106" s="401">
        <v>1184</v>
      </c>
      <c r="B1106" s="401" t="s">
        <v>4687</v>
      </c>
      <c r="C1106" s="401" t="s">
        <v>3161</v>
      </c>
      <c r="D1106" s="414" t="s">
        <v>16378</v>
      </c>
      <c r="E1106" s="401" t="s">
        <v>123</v>
      </c>
      <c r="F1106" s="401"/>
    </row>
    <row r="1107" spans="1:6" ht="15">
      <c r="A1107" s="401">
        <v>1191</v>
      </c>
      <c r="B1107" s="401" t="s">
        <v>4688</v>
      </c>
      <c r="C1107" s="401" t="s">
        <v>3161</v>
      </c>
      <c r="D1107" s="414" t="s">
        <v>15321</v>
      </c>
      <c r="E1107" s="401" t="s">
        <v>123</v>
      </c>
      <c r="F1107" s="401"/>
    </row>
    <row r="1108" spans="1:6" ht="15">
      <c r="A1108" s="401">
        <v>1185</v>
      </c>
      <c r="B1108" s="401" t="s">
        <v>4689</v>
      </c>
      <c r="C1108" s="401" t="s">
        <v>3161</v>
      </c>
      <c r="D1108" s="414" t="s">
        <v>7810</v>
      </c>
      <c r="E1108" s="401" t="s">
        <v>123</v>
      </c>
      <c r="F1108" s="401"/>
    </row>
    <row r="1109" spans="1:6" ht="15">
      <c r="A1109" s="401">
        <v>1189</v>
      </c>
      <c r="B1109" s="401" t="s">
        <v>4690</v>
      </c>
      <c r="C1109" s="401" t="s">
        <v>3161</v>
      </c>
      <c r="D1109" s="414" t="s">
        <v>6534</v>
      </c>
      <c r="E1109" s="401" t="s">
        <v>123</v>
      </c>
      <c r="F1109" s="401"/>
    </row>
    <row r="1110" spans="1:6" ht="15">
      <c r="A1110" s="401">
        <v>1193</v>
      </c>
      <c r="B1110" s="401" t="s">
        <v>4691</v>
      </c>
      <c r="C1110" s="401" t="s">
        <v>3161</v>
      </c>
      <c r="D1110" s="414" t="s">
        <v>7763</v>
      </c>
      <c r="E1110" s="401" t="s">
        <v>123</v>
      </c>
      <c r="F1110" s="401"/>
    </row>
    <row r="1111" spans="1:6" ht="15">
      <c r="A1111" s="401">
        <v>1194</v>
      </c>
      <c r="B1111" s="401" t="s">
        <v>4692</v>
      </c>
      <c r="C1111" s="401" t="s">
        <v>3161</v>
      </c>
      <c r="D1111" s="414" t="s">
        <v>6946</v>
      </c>
      <c r="E1111" s="401" t="s">
        <v>123</v>
      </c>
      <c r="F1111" s="401"/>
    </row>
    <row r="1112" spans="1:6" ht="15">
      <c r="A1112" s="401">
        <v>1195</v>
      </c>
      <c r="B1112" s="401" t="s">
        <v>4693</v>
      </c>
      <c r="C1112" s="401" t="s">
        <v>3161</v>
      </c>
      <c r="D1112" s="414" t="s">
        <v>12726</v>
      </c>
      <c r="E1112" s="401" t="s">
        <v>123</v>
      </c>
      <c r="F1112" s="401"/>
    </row>
    <row r="1113" spans="1:6" ht="15">
      <c r="A1113" s="401">
        <v>1204</v>
      </c>
      <c r="B1113" s="401" t="s">
        <v>4694</v>
      </c>
      <c r="C1113" s="401" t="s">
        <v>3161</v>
      </c>
      <c r="D1113" s="414" t="s">
        <v>16379</v>
      </c>
      <c r="E1113" s="401" t="s">
        <v>123</v>
      </c>
      <c r="F1113" s="401"/>
    </row>
    <row r="1114" spans="1:6" ht="15">
      <c r="A1114" s="401">
        <v>1205</v>
      </c>
      <c r="B1114" s="401" t="s">
        <v>4695</v>
      </c>
      <c r="C1114" s="401" t="s">
        <v>3161</v>
      </c>
      <c r="D1114" s="414" t="s">
        <v>16380</v>
      </c>
      <c r="E1114" s="401" t="s">
        <v>123</v>
      </c>
      <c r="F1114" s="401"/>
    </row>
    <row r="1115" spans="1:6" ht="15">
      <c r="A1115" s="401">
        <v>1207</v>
      </c>
      <c r="B1115" s="401" t="s">
        <v>4696</v>
      </c>
      <c r="C1115" s="401" t="s">
        <v>3161</v>
      </c>
      <c r="D1115" s="414" t="s">
        <v>16381</v>
      </c>
      <c r="E1115" s="401" t="s">
        <v>123</v>
      </c>
      <c r="F1115" s="401"/>
    </row>
    <row r="1116" spans="1:6" ht="15">
      <c r="A1116" s="401">
        <v>1206</v>
      </c>
      <c r="B1116" s="401" t="s">
        <v>4697</v>
      </c>
      <c r="C1116" s="401" t="s">
        <v>3161</v>
      </c>
      <c r="D1116" s="414" t="s">
        <v>8989</v>
      </c>
      <c r="E1116" s="401" t="s">
        <v>123</v>
      </c>
      <c r="F1116" s="401"/>
    </row>
    <row r="1117" spans="1:6" ht="15">
      <c r="A1117" s="401">
        <v>1183</v>
      </c>
      <c r="B1117" s="401" t="s">
        <v>4699</v>
      </c>
      <c r="C1117" s="401" t="s">
        <v>3161</v>
      </c>
      <c r="D1117" s="414" t="s">
        <v>13168</v>
      </c>
      <c r="E1117" s="401" t="s">
        <v>123</v>
      </c>
      <c r="F1117" s="401"/>
    </row>
    <row r="1118" spans="1:6" ht="15">
      <c r="A1118" s="401">
        <v>42685</v>
      </c>
      <c r="B1118" s="401" t="s">
        <v>8899</v>
      </c>
      <c r="C1118" s="401" t="s">
        <v>3161</v>
      </c>
      <c r="D1118" s="414" t="s">
        <v>16382</v>
      </c>
      <c r="E1118" s="401" t="s">
        <v>123</v>
      </c>
      <c r="F1118" s="401"/>
    </row>
    <row r="1119" spans="1:6" ht="15">
      <c r="A1119" s="401">
        <v>42686</v>
      </c>
      <c r="B1119" s="401" t="s">
        <v>8900</v>
      </c>
      <c r="C1119" s="401" t="s">
        <v>3161</v>
      </c>
      <c r="D1119" s="414" t="s">
        <v>16383</v>
      </c>
      <c r="E1119" s="401" t="s">
        <v>123</v>
      </c>
      <c r="F1119" s="401"/>
    </row>
    <row r="1120" spans="1:6" ht="15">
      <c r="A1120" s="401">
        <v>12894</v>
      </c>
      <c r="B1120" s="401" t="s">
        <v>4700</v>
      </c>
      <c r="C1120" s="401" t="s">
        <v>3161</v>
      </c>
      <c r="D1120" s="414" t="s">
        <v>14917</v>
      </c>
      <c r="E1120" s="401" t="s">
        <v>123</v>
      </c>
      <c r="F1120" s="401"/>
    </row>
    <row r="1121" spans="1:6" ht="15">
      <c r="A1121" s="401">
        <v>12895</v>
      </c>
      <c r="B1121" s="401" t="s">
        <v>4701</v>
      </c>
      <c r="C1121" s="401" t="s">
        <v>3161</v>
      </c>
      <c r="D1121" s="414" t="s">
        <v>6186</v>
      </c>
      <c r="E1121" s="401" t="s">
        <v>123</v>
      </c>
      <c r="F1121" s="401"/>
    </row>
    <row r="1122" spans="1:6" ht="15">
      <c r="A1122" s="401">
        <v>1631</v>
      </c>
      <c r="B1122" s="401" t="s">
        <v>4702</v>
      </c>
      <c r="C1122" s="401" t="s">
        <v>3161</v>
      </c>
      <c r="D1122" s="414" t="s">
        <v>16384</v>
      </c>
      <c r="E1122" s="401" t="s">
        <v>123</v>
      </c>
      <c r="F1122" s="401"/>
    </row>
    <row r="1123" spans="1:6" ht="15">
      <c r="A1123" s="401">
        <v>1633</v>
      </c>
      <c r="B1123" s="401" t="s">
        <v>4703</v>
      </c>
      <c r="C1123" s="401" t="s">
        <v>3161</v>
      </c>
      <c r="D1123" s="414" t="s">
        <v>16385</v>
      </c>
      <c r="E1123" s="401" t="s">
        <v>123</v>
      </c>
      <c r="F1123" s="401"/>
    </row>
    <row r="1124" spans="1:6" ht="15">
      <c r="A1124" s="401">
        <v>10818</v>
      </c>
      <c r="B1124" s="401" t="s">
        <v>4704</v>
      </c>
      <c r="C1124" s="401" t="s">
        <v>3165</v>
      </c>
      <c r="D1124" s="414" t="s">
        <v>16386</v>
      </c>
      <c r="E1124" s="401" t="s">
        <v>123</v>
      </c>
      <c r="F1124" s="401"/>
    </row>
    <row r="1125" spans="1:6" ht="15">
      <c r="A1125" s="401">
        <v>39359</v>
      </c>
      <c r="B1125" s="401" t="s">
        <v>4705</v>
      </c>
      <c r="C1125" s="401" t="s">
        <v>3161</v>
      </c>
      <c r="D1125" s="414" t="s">
        <v>7337</v>
      </c>
      <c r="E1125" s="401" t="s">
        <v>123</v>
      </c>
      <c r="F1125" s="401"/>
    </row>
    <row r="1126" spans="1:6" ht="15">
      <c r="A1126" s="401">
        <v>39360</v>
      </c>
      <c r="B1126" s="401" t="s">
        <v>4706</v>
      </c>
      <c r="C1126" s="401" t="s">
        <v>3161</v>
      </c>
      <c r="D1126" s="414" t="s">
        <v>13998</v>
      </c>
      <c r="E1126" s="401" t="s">
        <v>123</v>
      </c>
      <c r="F1126" s="401"/>
    </row>
    <row r="1127" spans="1:6" ht="15">
      <c r="A1127" s="401">
        <v>10710</v>
      </c>
      <c r="B1127" s="401" t="s">
        <v>4708</v>
      </c>
      <c r="C1127" s="401" t="s">
        <v>3163</v>
      </c>
      <c r="D1127" s="414" t="s">
        <v>15707</v>
      </c>
      <c r="E1127" s="401" t="s">
        <v>123</v>
      </c>
      <c r="F1127" s="401"/>
    </row>
    <row r="1128" spans="1:6" ht="15">
      <c r="A1128" s="401">
        <v>10709</v>
      </c>
      <c r="B1128" s="401" t="s">
        <v>4709</v>
      </c>
      <c r="C1128" s="401" t="s">
        <v>3163</v>
      </c>
      <c r="D1128" s="414" t="s">
        <v>15708</v>
      </c>
      <c r="E1128" s="401" t="s">
        <v>123</v>
      </c>
      <c r="F1128" s="401"/>
    </row>
    <row r="1129" spans="1:6" ht="15">
      <c r="A1129" s="401">
        <v>39636</v>
      </c>
      <c r="B1129" s="401" t="s">
        <v>4710</v>
      </c>
      <c r="C1129" s="401" t="s">
        <v>3163</v>
      </c>
      <c r="D1129" s="414" t="s">
        <v>15706</v>
      </c>
      <c r="E1129" s="401" t="s">
        <v>123</v>
      </c>
      <c r="F1129" s="401"/>
    </row>
    <row r="1130" spans="1:6" ht="15">
      <c r="A1130" s="401">
        <v>10708</v>
      </c>
      <c r="B1130" s="401" t="s">
        <v>4711</v>
      </c>
      <c r="C1130" s="401" t="s">
        <v>3163</v>
      </c>
      <c r="D1130" s="414" t="s">
        <v>16387</v>
      </c>
      <c r="E1130" s="401" t="s">
        <v>123</v>
      </c>
      <c r="F1130" s="401"/>
    </row>
    <row r="1131" spans="1:6" ht="15">
      <c r="A1131" s="401">
        <v>39635</v>
      </c>
      <c r="B1131" s="401" t="s">
        <v>4712</v>
      </c>
      <c r="C1131" s="401" t="s">
        <v>3163</v>
      </c>
      <c r="D1131" s="414" t="s">
        <v>16388</v>
      </c>
      <c r="E1131" s="401" t="s">
        <v>123</v>
      </c>
      <c r="F1131" s="401"/>
    </row>
    <row r="1132" spans="1:6" ht="15">
      <c r="A1132" s="401">
        <v>6117</v>
      </c>
      <c r="B1132" s="401" t="s">
        <v>4713</v>
      </c>
      <c r="C1132" s="401" t="s">
        <v>3160</v>
      </c>
      <c r="D1132" s="414" t="s">
        <v>15133</v>
      </c>
      <c r="E1132" s="401" t="s">
        <v>12034</v>
      </c>
      <c r="F1132" s="401"/>
    </row>
    <row r="1133" spans="1:6" ht="15">
      <c r="A1133" s="401">
        <v>40913</v>
      </c>
      <c r="B1133" s="401" t="s">
        <v>4715</v>
      </c>
      <c r="C1133" s="401" t="s">
        <v>3167</v>
      </c>
      <c r="D1133" s="414" t="s">
        <v>18579</v>
      </c>
      <c r="E1133" s="401" t="s">
        <v>12034</v>
      </c>
      <c r="F1133" s="401"/>
    </row>
    <row r="1134" spans="1:6" ht="15">
      <c r="A1134" s="401">
        <v>1214</v>
      </c>
      <c r="B1134" s="401" t="s">
        <v>4716</v>
      </c>
      <c r="C1134" s="401" t="s">
        <v>3160</v>
      </c>
      <c r="D1134" s="414" t="s">
        <v>7962</v>
      </c>
      <c r="E1134" s="401" t="s">
        <v>12034</v>
      </c>
      <c r="F1134" s="401"/>
    </row>
    <row r="1135" spans="1:6" ht="15">
      <c r="A1135" s="401">
        <v>40915</v>
      </c>
      <c r="B1135" s="401" t="s">
        <v>4717</v>
      </c>
      <c r="C1135" s="401" t="s">
        <v>3167</v>
      </c>
      <c r="D1135" s="414" t="s">
        <v>18555</v>
      </c>
      <c r="E1135" s="401" t="s">
        <v>12034</v>
      </c>
      <c r="F1135" s="401"/>
    </row>
    <row r="1136" spans="1:6" ht="15">
      <c r="A1136" s="401">
        <v>1213</v>
      </c>
      <c r="B1136" s="401" t="s">
        <v>4718</v>
      </c>
      <c r="C1136" s="401" t="s">
        <v>3160</v>
      </c>
      <c r="D1136" s="414" t="s">
        <v>7962</v>
      </c>
      <c r="E1136" s="401" t="s">
        <v>12034</v>
      </c>
      <c r="F1136" s="401"/>
    </row>
    <row r="1137" spans="1:6" ht="15">
      <c r="A1137" s="401">
        <v>40914</v>
      </c>
      <c r="B1137" s="401" t="s">
        <v>4719</v>
      </c>
      <c r="C1137" s="401" t="s">
        <v>3167</v>
      </c>
      <c r="D1137" s="414" t="s">
        <v>18555</v>
      </c>
      <c r="E1137" s="401" t="s">
        <v>12034</v>
      </c>
      <c r="F1137" s="401"/>
    </row>
    <row r="1138" spans="1:6" ht="15">
      <c r="A1138" s="401">
        <v>5091</v>
      </c>
      <c r="B1138" s="401" t="s">
        <v>4720</v>
      </c>
      <c r="C1138" s="401" t="s">
        <v>3161</v>
      </c>
      <c r="D1138" s="414" t="s">
        <v>16233</v>
      </c>
      <c r="E1138" s="401" t="s">
        <v>123</v>
      </c>
      <c r="F1138" s="401"/>
    </row>
    <row r="1139" spans="1:6" ht="15">
      <c r="A1139" s="401">
        <v>14615</v>
      </c>
      <c r="B1139" s="401" t="s">
        <v>4721</v>
      </c>
      <c r="C1139" s="401" t="s">
        <v>3161</v>
      </c>
      <c r="D1139" s="414" t="s">
        <v>16389</v>
      </c>
      <c r="E1139" s="401" t="s">
        <v>123</v>
      </c>
      <c r="F1139" s="401"/>
    </row>
    <row r="1140" spans="1:6" ht="15">
      <c r="A1140" s="401">
        <v>2711</v>
      </c>
      <c r="B1140" s="401" t="s">
        <v>4722</v>
      </c>
      <c r="C1140" s="401" t="s">
        <v>3161</v>
      </c>
      <c r="D1140" s="414" t="s">
        <v>12488</v>
      </c>
      <c r="E1140" s="401" t="s">
        <v>123</v>
      </c>
      <c r="F1140" s="401"/>
    </row>
    <row r="1141" spans="1:6" ht="15">
      <c r="A1141" s="401">
        <v>37727</v>
      </c>
      <c r="B1141" s="401" t="s">
        <v>4723</v>
      </c>
      <c r="C1141" s="401" t="s">
        <v>3161</v>
      </c>
      <c r="D1141" s="414" t="s">
        <v>16390</v>
      </c>
      <c r="E1141" s="401" t="s">
        <v>9663</v>
      </c>
      <c r="F1141" s="401"/>
    </row>
    <row r="1142" spans="1:6" ht="15">
      <c r="A1142" s="401">
        <v>37728</v>
      </c>
      <c r="B1142" s="401" t="s">
        <v>4724</v>
      </c>
      <c r="C1142" s="401" t="s">
        <v>3161</v>
      </c>
      <c r="D1142" s="414" t="s">
        <v>16391</v>
      </c>
      <c r="E1142" s="401" t="s">
        <v>9663</v>
      </c>
      <c r="F1142" s="401"/>
    </row>
    <row r="1143" spans="1:6" ht="15">
      <c r="A1143" s="401">
        <v>37729</v>
      </c>
      <c r="B1143" s="401" t="s">
        <v>4725</v>
      </c>
      <c r="C1143" s="401" t="s">
        <v>3161</v>
      </c>
      <c r="D1143" s="414" t="s">
        <v>16392</v>
      </c>
      <c r="E1143" s="401" t="s">
        <v>9663</v>
      </c>
      <c r="F1143" s="401"/>
    </row>
    <row r="1144" spans="1:6" ht="15">
      <c r="A1144" s="401">
        <v>37730</v>
      </c>
      <c r="B1144" s="401" t="s">
        <v>4726</v>
      </c>
      <c r="C1144" s="401" t="s">
        <v>3161</v>
      </c>
      <c r="D1144" s="414" t="s">
        <v>16393</v>
      </c>
      <c r="E1144" s="401" t="s">
        <v>9663</v>
      </c>
      <c r="F1144" s="401"/>
    </row>
    <row r="1145" spans="1:6" ht="15">
      <c r="A1145" s="401">
        <v>37731</v>
      </c>
      <c r="B1145" s="401" t="s">
        <v>4727</v>
      </c>
      <c r="C1145" s="401" t="s">
        <v>3161</v>
      </c>
      <c r="D1145" s="414" t="s">
        <v>16394</v>
      </c>
      <c r="E1145" s="401" t="s">
        <v>9663</v>
      </c>
      <c r="F1145" s="401"/>
    </row>
    <row r="1146" spans="1:6" ht="15">
      <c r="A1146" s="401">
        <v>37732</v>
      </c>
      <c r="B1146" s="401" t="s">
        <v>4728</v>
      </c>
      <c r="C1146" s="401" t="s">
        <v>3161</v>
      </c>
      <c r="D1146" s="414" t="s">
        <v>16395</v>
      </c>
      <c r="E1146" s="401" t="s">
        <v>9663</v>
      </c>
      <c r="F1146" s="401"/>
    </row>
    <row r="1147" spans="1:6" ht="15">
      <c r="A1147" s="401">
        <v>42250</v>
      </c>
      <c r="B1147" s="401" t="s">
        <v>4729</v>
      </c>
      <c r="C1147" s="401" t="s">
        <v>3172</v>
      </c>
      <c r="D1147" s="414" t="s">
        <v>16396</v>
      </c>
      <c r="E1147" s="401" t="s">
        <v>123</v>
      </c>
      <c r="F1147" s="401"/>
    </row>
    <row r="1148" spans="1:6" ht="15">
      <c r="A1148" s="401">
        <v>42256</v>
      </c>
      <c r="B1148" s="401" t="s">
        <v>4730</v>
      </c>
      <c r="C1148" s="401" t="s">
        <v>3165</v>
      </c>
      <c r="D1148" s="414" t="s">
        <v>16397</v>
      </c>
      <c r="E1148" s="401" t="s">
        <v>123</v>
      </c>
      <c r="F1148" s="401"/>
    </row>
    <row r="1149" spans="1:6" ht="15">
      <c r="A1149" s="401">
        <v>4743</v>
      </c>
      <c r="B1149" s="401" t="s">
        <v>4731</v>
      </c>
      <c r="C1149" s="401" t="s">
        <v>3162</v>
      </c>
      <c r="D1149" s="414" t="s">
        <v>16398</v>
      </c>
      <c r="E1149" s="401" t="s">
        <v>123</v>
      </c>
      <c r="F1149" s="401"/>
    </row>
    <row r="1150" spans="1:6" ht="15">
      <c r="A1150" s="401">
        <v>4744</v>
      </c>
      <c r="B1150" s="401" t="s">
        <v>4732</v>
      </c>
      <c r="C1150" s="401" t="s">
        <v>3162</v>
      </c>
      <c r="D1150" s="414" t="s">
        <v>15314</v>
      </c>
      <c r="E1150" s="401" t="s">
        <v>123</v>
      </c>
      <c r="F1150" s="401"/>
    </row>
    <row r="1151" spans="1:6" ht="15">
      <c r="A1151" s="401">
        <v>4745</v>
      </c>
      <c r="B1151" s="401" t="s">
        <v>4733</v>
      </c>
      <c r="C1151" s="401" t="s">
        <v>3162</v>
      </c>
      <c r="D1151" s="414" t="s">
        <v>16399</v>
      </c>
      <c r="E1151" s="401" t="s">
        <v>123</v>
      </c>
      <c r="F1151" s="401"/>
    </row>
    <row r="1152" spans="1:6" ht="15">
      <c r="A1152" s="401">
        <v>36496</v>
      </c>
      <c r="B1152" s="401" t="s">
        <v>4734</v>
      </c>
      <c r="C1152" s="401" t="s">
        <v>3161</v>
      </c>
      <c r="D1152" s="414" t="s">
        <v>16400</v>
      </c>
      <c r="E1152" s="401" t="s">
        <v>9663</v>
      </c>
      <c r="F1152" s="401"/>
    </row>
    <row r="1153" spans="1:6" ht="15">
      <c r="A1153" s="401">
        <v>10630</v>
      </c>
      <c r="B1153" s="401" t="s">
        <v>4735</v>
      </c>
      <c r="C1153" s="401" t="s">
        <v>3161</v>
      </c>
      <c r="D1153" s="414" t="s">
        <v>16401</v>
      </c>
      <c r="E1153" s="401" t="s">
        <v>9663</v>
      </c>
      <c r="F1153" s="401"/>
    </row>
    <row r="1154" spans="1:6" ht="15">
      <c r="A1154" s="401">
        <v>37762</v>
      </c>
      <c r="B1154" s="401" t="s">
        <v>4736</v>
      </c>
      <c r="C1154" s="401" t="s">
        <v>3161</v>
      </c>
      <c r="D1154" s="414" t="s">
        <v>16402</v>
      </c>
      <c r="E1154" s="401" t="s">
        <v>9663</v>
      </c>
      <c r="F1154" s="401"/>
    </row>
    <row r="1155" spans="1:6" ht="15">
      <c r="A1155" s="401">
        <v>37763</v>
      </c>
      <c r="B1155" s="401" t="s">
        <v>4737</v>
      </c>
      <c r="C1155" s="401" t="s">
        <v>3161</v>
      </c>
      <c r="D1155" s="414" t="s">
        <v>16403</v>
      </c>
      <c r="E1155" s="401" t="s">
        <v>9663</v>
      </c>
      <c r="F1155" s="401"/>
    </row>
    <row r="1156" spans="1:6" ht="15">
      <c r="A1156" s="401">
        <v>41992</v>
      </c>
      <c r="B1156" s="401" t="s">
        <v>4738</v>
      </c>
      <c r="C1156" s="401" t="s">
        <v>3161</v>
      </c>
      <c r="D1156" s="414" t="s">
        <v>16404</v>
      </c>
      <c r="E1156" s="401" t="s">
        <v>9663</v>
      </c>
      <c r="F1156" s="401"/>
    </row>
    <row r="1157" spans="1:6" ht="15">
      <c r="A1157" s="401">
        <v>13215</v>
      </c>
      <c r="B1157" s="401" t="s">
        <v>4739</v>
      </c>
      <c r="C1157" s="401" t="s">
        <v>3161</v>
      </c>
      <c r="D1157" s="414" t="s">
        <v>16405</v>
      </c>
      <c r="E1157" s="401" t="s">
        <v>9663</v>
      </c>
      <c r="F1157" s="401"/>
    </row>
    <row r="1158" spans="1:6" ht="15">
      <c r="A1158" s="401">
        <v>4235</v>
      </c>
      <c r="B1158" s="401" t="s">
        <v>4740</v>
      </c>
      <c r="C1158" s="401" t="s">
        <v>3160</v>
      </c>
      <c r="D1158" s="414" t="s">
        <v>9095</v>
      </c>
      <c r="E1158" s="401" t="s">
        <v>12034</v>
      </c>
      <c r="F1158" s="401"/>
    </row>
    <row r="1159" spans="1:6" ht="15">
      <c r="A1159" s="401">
        <v>40976</v>
      </c>
      <c r="B1159" s="401" t="s">
        <v>4741</v>
      </c>
      <c r="C1159" s="401" t="s">
        <v>3167</v>
      </c>
      <c r="D1159" s="414" t="s">
        <v>18580</v>
      </c>
      <c r="E1159" s="401" t="s">
        <v>12034</v>
      </c>
      <c r="F1159" s="401"/>
    </row>
    <row r="1160" spans="1:6" ht="15">
      <c r="A1160" s="401">
        <v>39013</v>
      </c>
      <c r="B1160" s="401" t="s">
        <v>4742</v>
      </c>
      <c r="C1160" s="401" t="s">
        <v>3161</v>
      </c>
      <c r="D1160" s="414" t="s">
        <v>12407</v>
      </c>
      <c r="E1160" s="401" t="s">
        <v>123</v>
      </c>
      <c r="F1160" s="401"/>
    </row>
    <row r="1161" spans="1:6" ht="15">
      <c r="A1161" s="401">
        <v>43091</v>
      </c>
      <c r="B1161" s="401" t="s">
        <v>12705</v>
      </c>
      <c r="C1161" s="401" t="s">
        <v>3161</v>
      </c>
      <c r="D1161" s="414" t="s">
        <v>16406</v>
      </c>
      <c r="E1161" s="401" t="s">
        <v>123</v>
      </c>
      <c r="F1161" s="401"/>
    </row>
    <row r="1162" spans="1:6" ht="15">
      <c r="A1162" s="401">
        <v>43092</v>
      </c>
      <c r="B1162" s="401" t="s">
        <v>12706</v>
      </c>
      <c r="C1162" s="401" t="s">
        <v>3161</v>
      </c>
      <c r="D1162" s="414" t="s">
        <v>16407</v>
      </c>
      <c r="E1162" s="401" t="s">
        <v>123</v>
      </c>
      <c r="F1162" s="401"/>
    </row>
    <row r="1163" spans="1:6" ht="15">
      <c r="A1163" s="401">
        <v>43089</v>
      </c>
      <c r="B1163" s="401" t="s">
        <v>12707</v>
      </c>
      <c r="C1163" s="401" t="s">
        <v>3161</v>
      </c>
      <c r="D1163" s="414" t="s">
        <v>16408</v>
      </c>
      <c r="E1163" s="401" t="s">
        <v>123</v>
      </c>
      <c r="F1163" s="401"/>
    </row>
    <row r="1164" spans="1:6" ht="15">
      <c r="A1164" s="401">
        <v>43090</v>
      </c>
      <c r="B1164" s="401" t="s">
        <v>12708</v>
      </c>
      <c r="C1164" s="401" t="s">
        <v>3161</v>
      </c>
      <c r="D1164" s="414" t="s">
        <v>16409</v>
      </c>
      <c r="E1164" s="401" t="s">
        <v>123</v>
      </c>
      <c r="F1164" s="401"/>
    </row>
    <row r="1165" spans="1:6" ht="15">
      <c r="A1165" s="401">
        <v>41967</v>
      </c>
      <c r="B1165" s="401" t="s">
        <v>4744</v>
      </c>
      <c r="C1165" s="401" t="s">
        <v>3166</v>
      </c>
      <c r="D1165" s="414" t="s">
        <v>16410</v>
      </c>
      <c r="E1165" s="401" t="s">
        <v>123</v>
      </c>
      <c r="F1165" s="401"/>
    </row>
    <row r="1166" spans="1:6" ht="15">
      <c r="A1166" s="401">
        <v>12760</v>
      </c>
      <c r="B1166" s="401" t="s">
        <v>4746</v>
      </c>
      <c r="C1166" s="401" t="s">
        <v>3163</v>
      </c>
      <c r="D1166" s="414" t="s">
        <v>16411</v>
      </c>
      <c r="E1166" s="401" t="s">
        <v>123</v>
      </c>
      <c r="F1166" s="401"/>
    </row>
    <row r="1167" spans="1:6" ht="15">
      <c r="A1167" s="401">
        <v>12759</v>
      </c>
      <c r="B1167" s="401" t="s">
        <v>4747</v>
      </c>
      <c r="C1167" s="401" t="s">
        <v>3163</v>
      </c>
      <c r="D1167" s="414" t="s">
        <v>16412</v>
      </c>
      <c r="E1167" s="401" t="s">
        <v>123</v>
      </c>
      <c r="F1167" s="401"/>
    </row>
    <row r="1168" spans="1:6" ht="15">
      <c r="A1168" s="401">
        <v>43105</v>
      </c>
      <c r="B1168" s="401" t="s">
        <v>12709</v>
      </c>
      <c r="C1168" s="401" t="s">
        <v>3165</v>
      </c>
      <c r="D1168" s="414" t="s">
        <v>16413</v>
      </c>
      <c r="E1168" s="401" t="s">
        <v>123</v>
      </c>
      <c r="F1168" s="401"/>
    </row>
    <row r="1169" spans="1:6" ht="15">
      <c r="A1169" s="401">
        <v>40424</v>
      </c>
      <c r="B1169" s="401" t="s">
        <v>4748</v>
      </c>
      <c r="C1169" s="401" t="s">
        <v>3165</v>
      </c>
      <c r="D1169" s="414" t="s">
        <v>13000</v>
      </c>
      <c r="E1169" s="401" t="s">
        <v>123</v>
      </c>
      <c r="F1169" s="401"/>
    </row>
    <row r="1170" spans="1:6" ht="15">
      <c r="A1170" s="401">
        <v>1325</v>
      </c>
      <c r="B1170" s="401" t="s">
        <v>4749</v>
      </c>
      <c r="C1170" s="401" t="s">
        <v>3165</v>
      </c>
      <c r="D1170" s="414" t="s">
        <v>12405</v>
      </c>
      <c r="E1170" s="401" t="s">
        <v>123</v>
      </c>
      <c r="F1170" s="401"/>
    </row>
    <row r="1171" spans="1:6" ht="15">
      <c r="A1171" s="401">
        <v>1327</v>
      </c>
      <c r="B1171" s="401" t="s">
        <v>4751</v>
      </c>
      <c r="C1171" s="401" t="s">
        <v>3165</v>
      </c>
      <c r="D1171" s="414" t="s">
        <v>15370</v>
      </c>
      <c r="E1171" s="401" t="s">
        <v>123</v>
      </c>
      <c r="F1171" s="401"/>
    </row>
    <row r="1172" spans="1:6" ht="15">
      <c r="A1172" s="401">
        <v>1328</v>
      </c>
      <c r="B1172" s="401" t="s">
        <v>4752</v>
      </c>
      <c r="C1172" s="401" t="s">
        <v>3165</v>
      </c>
      <c r="D1172" s="414" t="s">
        <v>8034</v>
      </c>
      <c r="E1172" s="401" t="s">
        <v>123</v>
      </c>
      <c r="F1172" s="401"/>
    </row>
    <row r="1173" spans="1:6" ht="15">
      <c r="A1173" s="401">
        <v>1321</v>
      </c>
      <c r="B1173" s="401" t="s">
        <v>4753</v>
      </c>
      <c r="C1173" s="401" t="s">
        <v>3165</v>
      </c>
      <c r="D1173" s="414" t="s">
        <v>16414</v>
      </c>
      <c r="E1173" s="401" t="s">
        <v>123</v>
      </c>
      <c r="F1173" s="401"/>
    </row>
    <row r="1174" spans="1:6" ht="15">
      <c r="A1174" s="401">
        <v>1318</v>
      </c>
      <c r="B1174" s="401" t="s">
        <v>4754</v>
      </c>
      <c r="C1174" s="401" t="s">
        <v>3165</v>
      </c>
      <c r="D1174" s="414" t="s">
        <v>14673</v>
      </c>
      <c r="E1174" s="401" t="s">
        <v>123</v>
      </c>
      <c r="F1174" s="401"/>
    </row>
    <row r="1175" spans="1:6" ht="15">
      <c r="A1175" s="401">
        <v>1322</v>
      </c>
      <c r="B1175" s="401" t="s">
        <v>4755</v>
      </c>
      <c r="C1175" s="401" t="s">
        <v>3165</v>
      </c>
      <c r="D1175" s="414" t="s">
        <v>16415</v>
      </c>
      <c r="E1175" s="401" t="s">
        <v>123</v>
      </c>
      <c r="F1175" s="401"/>
    </row>
    <row r="1176" spans="1:6" ht="15">
      <c r="A1176" s="401">
        <v>1323</v>
      </c>
      <c r="B1176" s="401" t="s">
        <v>4757</v>
      </c>
      <c r="C1176" s="401" t="s">
        <v>3165</v>
      </c>
      <c r="D1176" s="414" t="s">
        <v>16415</v>
      </c>
      <c r="E1176" s="401" t="s">
        <v>123</v>
      </c>
      <c r="F1176" s="401"/>
    </row>
    <row r="1177" spans="1:6" ht="15">
      <c r="A1177" s="401">
        <v>1319</v>
      </c>
      <c r="B1177" s="401" t="s">
        <v>4758</v>
      </c>
      <c r="C1177" s="401" t="s">
        <v>3165</v>
      </c>
      <c r="D1177" s="414" t="s">
        <v>16416</v>
      </c>
      <c r="E1177" s="401" t="s">
        <v>123</v>
      </c>
      <c r="F1177" s="401"/>
    </row>
    <row r="1178" spans="1:6" ht="15">
      <c r="A1178" s="401">
        <v>11026</v>
      </c>
      <c r="B1178" s="401" t="s">
        <v>4759</v>
      </c>
      <c r="C1178" s="401" t="s">
        <v>3165</v>
      </c>
      <c r="D1178" s="414" t="s">
        <v>15366</v>
      </c>
      <c r="E1178" s="401" t="s">
        <v>123</v>
      </c>
      <c r="F1178" s="401"/>
    </row>
    <row r="1179" spans="1:6" ht="15">
      <c r="A1179" s="401">
        <v>11027</v>
      </c>
      <c r="B1179" s="401" t="s">
        <v>4760</v>
      </c>
      <c r="C1179" s="401" t="s">
        <v>3165</v>
      </c>
      <c r="D1179" s="414" t="s">
        <v>12703</v>
      </c>
      <c r="E1179" s="401" t="s">
        <v>123</v>
      </c>
      <c r="F1179" s="401"/>
    </row>
    <row r="1180" spans="1:6" ht="15">
      <c r="A1180" s="401">
        <v>11046</v>
      </c>
      <c r="B1180" s="401" t="s">
        <v>4762</v>
      </c>
      <c r="C1180" s="401" t="s">
        <v>3165</v>
      </c>
      <c r="D1180" s="414" t="s">
        <v>12941</v>
      </c>
      <c r="E1180" s="401" t="s">
        <v>123</v>
      </c>
      <c r="F1180" s="401"/>
    </row>
    <row r="1181" spans="1:6" ht="15">
      <c r="A1181" s="401">
        <v>11047</v>
      </c>
      <c r="B1181" s="401" t="s">
        <v>4763</v>
      </c>
      <c r="C1181" s="401" t="s">
        <v>3165</v>
      </c>
      <c r="D1181" s="414" t="s">
        <v>14701</v>
      </c>
      <c r="E1181" s="401" t="s">
        <v>123</v>
      </c>
      <c r="F1181" s="401"/>
    </row>
    <row r="1182" spans="1:6" ht="15">
      <c r="A1182" s="401">
        <v>43668</v>
      </c>
      <c r="B1182" s="401" t="s">
        <v>4764</v>
      </c>
      <c r="C1182" s="401" t="s">
        <v>3165</v>
      </c>
      <c r="D1182" s="414" t="s">
        <v>12979</v>
      </c>
      <c r="E1182" s="401" t="s">
        <v>123</v>
      </c>
      <c r="F1182" s="401"/>
    </row>
    <row r="1183" spans="1:6" ht="15">
      <c r="A1183" s="401">
        <v>11049</v>
      </c>
      <c r="B1183" s="401" t="s">
        <v>4765</v>
      </c>
      <c r="C1183" s="401" t="s">
        <v>3165</v>
      </c>
      <c r="D1183" s="414" t="s">
        <v>12411</v>
      </c>
      <c r="E1183" s="401" t="s">
        <v>123</v>
      </c>
      <c r="F1183" s="401"/>
    </row>
    <row r="1184" spans="1:6" ht="15">
      <c r="A1184" s="401">
        <v>43106</v>
      </c>
      <c r="B1184" s="401" t="s">
        <v>12712</v>
      </c>
      <c r="C1184" s="401" t="s">
        <v>3165</v>
      </c>
      <c r="D1184" s="414" t="s">
        <v>4852</v>
      </c>
      <c r="E1184" s="401" t="s">
        <v>123</v>
      </c>
      <c r="F1184" s="401"/>
    </row>
    <row r="1185" spans="1:6" ht="15">
      <c r="A1185" s="401">
        <v>11051</v>
      </c>
      <c r="B1185" s="401" t="s">
        <v>4766</v>
      </c>
      <c r="C1185" s="401" t="s">
        <v>3165</v>
      </c>
      <c r="D1185" s="414" t="s">
        <v>3988</v>
      </c>
      <c r="E1185" s="401" t="s">
        <v>123</v>
      </c>
      <c r="F1185" s="401"/>
    </row>
    <row r="1186" spans="1:6" ht="15">
      <c r="A1186" s="401">
        <v>11061</v>
      </c>
      <c r="B1186" s="401" t="s">
        <v>4767</v>
      </c>
      <c r="C1186" s="401" t="s">
        <v>3165</v>
      </c>
      <c r="D1186" s="414" t="s">
        <v>15069</v>
      </c>
      <c r="E1186" s="401" t="s">
        <v>123</v>
      </c>
      <c r="F1186" s="401"/>
    </row>
    <row r="1187" spans="1:6" ht="15">
      <c r="A1187" s="401">
        <v>43667</v>
      </c>
      <c r="B1187" s="401" t="s">
        <v>4768</v>
      </c>
      <c r="C1187" s="401" t="s">
        <v>3165</v>
      </c>
      <c r="D1187" s="414" t="s">
        <v>9204</v>
      </c>
      <c r="E1187" s="401" t="s">
        <v>123</v>
      </c>
      <c r="F1187" s="401"/>
    </row>
    <row r="1188" spans="1:6" ht="15">
      <c r="A1188" s="401">
        <v>1333</v>
      </c>
      <c r="B1188" s="401" t="s">
        <v>4769</v>
      </c>
      <c r="C1188" s="401" t="s">
        <v>3165</v>
      </c>
      <c r="D1188" s="414" t="s">
        <v>14950</v>
      </c>
      <c r="E1188" s="401" t="s">
        <v>123</v>
      </c>
      <c r="F1188" s="401"/>
    </row>
    <row r="1189" spans="1:6" ht="15">
      <c r="A1189" s="401">
        <v>1330</v>
      </c>
      <c r="B1189" s="401" t="s">
        <v>4770</v>
      </c>
      <c r="C1189" s="401" t="s">
        <v>3165</v>
      </c>
      <c r="D1189" s="414" t="s">
        <v>8913</v>
      </c>
      <c r="E1189" s="401" t="s">
        <v>123</v>
      </c>
      <c r="F1189" s="401"/>
    </row>
    <row r="1190" spans="1:6" ht="15">
      <c r="A1190" s="401">
        <v>10957</v>
      </c>
      <c r="B1190" s="401" t="s">
        <v>4772</v>
      </c>
      <c r="C1190" s="401" t="s">
        <v>3165</v>
      </c>
      <c r="D1190" s="414" t="s">
        <v>6186</v>
      </c>
      <c r="E1190" s="401" t="s">
        <v>123</v>
      </c>
      <c r="F1190" s="401"/>
    </row>
    <row r="1191" spans="1:6" ht="15">
      <c r="A1191" s="401">
        <v>1332</v>
      </c>
      <c r="B1191" s="401" t="s">
        <v>4773</v>
      </c>
      <c r="C1191" s="401" t="s">
        <v>3165</v>
      </c>
      <c r="D1191" s="414" t="s">
        <v>8936</v>
      </c>
      <c r="E1191" s="401" t="s">
        <v>123</v>
      </c>
      <c r="F1191" s="401"/>
    </row>
    <row r="1192" spans="1:6" ht="15">
      <c r="A1192" s="401">
        <v>1334</v>
      </c>
      <c r="B1192" s="401" t="s">
        <v>4775</v>
      </c>
      <c r="C1192" s="401" t="s">
        <v>3165</v>
      </c>
      <c r="D1192" s="414" t="s">
        <v>13078</v>
      </c>
      <c r="E1192" s="401" t="s">
        <v>123</v>
      </c>
      <c r="F1192" s="401"/>
    </row>
    <row r="1193" spans="1:6" ht="15">
      <c r="A1193" s="401">
        <v>1335</v>
      </c>
      <c r="B1193" s="401" t="s">
        <v>4776</v>
      </c>
      <c r="C1193" s="401" t="s">
        <v>3165</v>
      </c>
      <c r="D1193" s="414" t="s">
        <v>12764</v>
      </c>
      <c r="E1193" s="401" t="s">
        <v>123</v>
      </c>
      <c r="F1193" s="401"/>
    </row>
    <row r="1194" spans="1:6" ht="15">
      <c r="A1194" s="401">
        <v>40425</v>
      </c>
      <c r="B1194" s="401" t="s">
        <v>4777</v>
      </c>
      <c r="C1194" s="401" t="s">
        <v>3165</v>
      </c>
      <c r="D1194" s="414" t="s">
        <v>16128</v>
      </c>
      <c r="E1194" s="401" t="s">
        <v>123</v>
      </c>
      <c r="F1194" s="401"/>
    </row>
    <row r="1195" spans="1:6" ht="15">
      <c r="A1195" s="401">
        <v>1337</v>
      </c>
      <c r="B1195" s="401" t="s">
        <v>4778</v>
      </c>
      <c r="C1195" s="401" t="s">
        <v>3165</v>
      </c>
      <c r="D1195" s="414" t="s">
        <v>6186</v>
      </c>
      <c r="E1195" s="401" t="s">
        <v>123</v>
      </c>
      <c r="F1195" s="401"/>
    </row>
    <row r="1196" spans="1:6" ht="15">
      <c r="A1196" s="401">
        <v>1338</v>
      </c>
      <c r="B1196" s="401" t="s">
        <v>4780</v>
      </c>
      <c r="C1196" s="401" t="s">
        <v>3163</v>
      </c>
      <c r="D1196" s="414" t="s">
        <v>16417</v>
      </c>
      <c r="E1196" s="401" t="s">
        <v>123</v>
      </c>
      <c r="F1196" s="401"/>
    </row>
    <row r="1197" spans="1:6" ht="15">
      <c r="A1197" s="401">
        <v>1340</v>
      </c>
      <c r="B1197" s="401" t="s">
        <v>4781</v>
      </c>
      <c r="C1197" s="401" t="s">
        <v>3163</v>
      </c>
      <c r="D1197" s="414" t="s">
        <v>16149</v>
      </c>
      <c r="E1197" s="401" t="s">
        <v>123</v>
      </c>
      <c r="F1197" s="401"/>
    </row>
    <row r="1198" spans="1:6" ht="15">
      <c r="A1198" s="401">
        <v>1341</v>
      </c>
      <c r="B1198" s="401" t="s">
        <v>4782</v>
      </c>
      <c r="C1198" s="401" t="s">
        <v>3163</v>
      </c>
      <c r="D1198" s="414" t="s">
        <v>12647</v>
      </c>
      <c r="E1198" s="401" t="s">
        <v>123</v>
      </c>
      <c r="F1198" s="401"/>
    </row>
    <row r="1199" spans="1:6" ht="15">
      <c r="A1199" s="401">
        <v>11134</v>
      </c>
      <c r="B1199" s="401" t="s">
        <v>4783</v>
      </c>
      <c r="C1199" s="401" t="s">
        <v>3163</v>
      </c>
      <c r="D1199" s="414" t="s">
        <v>16418</v>
      </c>
      <c r="E1199" s="401" t="s">
        <v>123</v>
      </c>
      <c r="F1199" s="401"/>
    </row>
    <row r="1200" spans="1:6" ht="15">
      <c r="A1200" s="401">
        <v>11135</v>
      </c>
      <c r="B1200" s="401" t="s">
        <v>4784</v>
      </c>
      <c r="C1200" s="401" t="s">
        <v>3163</v>
      </c>
      <c r="D1200" s="414" t="s">
        <v>16419</v>
      </c>
      <c r="E1200" s="401" t="s">
        <v>123</v>
      </c>
      <c r="F1200" s="401"/>
    </row>
    <row r="1201" spans="1:6" ht="15">
      <c r="A1201" s="401">
        <v>11136</v>
      </c>
      <c r="B1201" s="401" t="s">
        <v>4785</v>
      </c>
      <c r="C1201" s="401" t="s">
        <v>3163</v>
      </c>
      <c r="D1201" s="414" t="s">
        <v>16420</v>
      </c>
      <c r="E1201" s="401" t="s">
        <v>123</v>
      </c>
      <c r="F1201" s="401"/>
    </row>
    <row r="1202" spans="1:6" ht="15">
      <c r="A1202" s="401">
        <v>34743</v>
      </c>
      <c r="B1202" s="401" t="s">
        <v>4786</v>
      </c>
      <c r="C1202" s="401" t="s">
        <v>3163</v>
      </c>
      <c r="D1202" s="414" t="s">
        <v>16421</v>
      </c>
      <c r="E1202" s="401" t="s">
        <v>123</v>
      </c>
      <c r="F1202" s="401"/>
    </row>
    <row r="1203" spans="1:6" ht="15">
      <c r="A1203" s="401">
        <v>11137</v>
      </c>
      <c r="B1203" s="401" t="s">
        <v>4787</v>
      </c>
      <c r="C1203" s="401" t="s">
        <v>3163</v>
      </c>
      <c r="D1203" s="414" t="s">
        <v>15524</v>
      </c>
      <c r="E1203" s="401" t="s">
        <v>123</v>
      </c>
      <c r="F1203" s="401"/>
    </row>
    <row r="1204" spans="1:6" ht="15">
      <c r="A1204" s="401">
        <v>34745</v>
      </c>
      <c r="B1204" s="401" t="s">
        <v>4788</v>
      </c>
      <c r="C1204" s="401" t="s">
        <v>3163</v>
      </c>
      <c r="D1204" s="414" t="s">
        <v>16422</v>
      </c>
      <c r="E1204" s="401" t="s">
        <v>123</v>
      </c>
      <c r="F1204" s="401"/>
    </row>
    <row r="1205" spans="1:6" ht="15">
      <c r="A1205" s="401">
        <v>34746</v>
      </c>
      <c r="B1205" s="401" t="s">
        <v>4789</v>
      </c>
      <c r="C1205" s="401" t="s">
        <v>3163</v>
      </c>
      <c r="D1205" s="414" t="s">
        <v>16423</v>
      </c>
      <c r="E1205" s="401" t="s">
        <v>123</v>
      </c>
      <c r="F1205" s="401"/>
    </row>
    <row r="1206" spans="1:6" ht="15">
      <c r="A1206" s="401">
        <v>1360</v>
      </c>
      <c r="B1206" s="401" t="s">
        <v>4790</v>
      </c>
      <c r="C1206" s="401" t="s">
        <v>3163</v>
      </c>
      <c r="D1206" s="414" t="s">
        <v>14925</v>
      </c>
      <c r="E1206" s="401" t="s">
        <v>123</v>
      </c>
      <c r="F1206" s="401"/>
    </row>
    <row r="1207" spans="1:6" ht="15">
      <c r="A1207" s="401">
        <v>1346</v>
      </c>
      <c r="B1207" s="401" t="s">
        <v>4791</v>
      </c>
      <c r="C1207" s="401" t="s">
        <v>3163</v>
      </c>
      <c r="D1207" s="414" t="s">
        <v>16424</v>
      </c>
      <c r="E1207" s="401" t="s">
        <v>123</v>
      </c>
      <c r="F1207" s="401"/>
    </row>
    <row r="1208" spans="1:6" ht="15">
      <c r="A1208" s="401">
        <v>1345</v>
      </c>
      <c r="B1208" s="401" t="s">
        <v>4792</v>
      </c>
      <c r="C1208" s="401" t="s">
        <v>3163</v>
      </c>
      <c r="D1208" s="414" t="s">
        <v>13409</v>
      </c>
      <c r="E1208" s="401" t="s">
        <v>123</v>
      </c>
      <c r="F1208" s="401"/>
    </row>
    <row r="1209" spans="1:6" ht="15">
      <c r="A1209" s="401">
        <v>1347</v>
      </c>
      <c r="B1209" s="401" t="s">
        <v>4793</v>
      </c>
      <c r="C1209" s="401" t="s">
        <v>3163</v>
      </c>
      <c r="D1209" s="414" t="s">
        <v>16425</v>
      </c>
      <c r="E1209" s="401" t="s">
        <v>123</v>
      </c>
      <c r="F1209" s="401"/>
    </row>
    <row r="1210" spans="1:6" ht="15">
      <c r="A1210" s="401">
        <v>1355</v>
      </c>
      <c r="B1210" s="401" t="s">
        <v>4794</v>
      </c>
      <c r="C1210" s="401" t="s">
        <v>3163</v>
      </c>
      <c r="D1210" s="414" t="s">
        <v>16426</v>
      </c>
      <c r="E1210" s="401" t="s">
        <v>123</v>
      </c>
      <c r="F1210" s="401"/>
    </row>
    <row r="1211" spans="1:6" ht="15">
      <c r="A1211" s="401">
        <v>1358</v>
      </c>
      <c r="B1211" s="401" t="s">
        <v>4795</v>
      </c>
      <c r="C1211" s="401" t="s">
        <v>3163</v>
      </c>
      <c r="D1211" s="414" t="s">
        <v>16427</v>
      </c>
      <c r="E1211" s="401" t="s">
        <v>123</v>
      </c>
      <c r="F1211" s="401"/>
    </row>
    <row r="1212" spans="1:6" ht="15">
      <c r="A1212" s="401">
        <v>34659</v>
      </c>
      <c r="B1212" s="401" t="s">
        <v>4796</v>
      </c>
      <c r="C1212" s="401" t="s">
        <v>3163</v>
      </c>
      <c r="D1212" s="414" t="s">
        <v>8867</v>
      </c>
      <c r="E1212" s="401" t="s">
        <v>123</v>
      </c>
      <c r="F1212" s="401"/>
    </row>
    <row r="1213" spans="1:6" ht="15">
      <c r="A1213" s="401">
        <v>34514</v>
      </c>
      <c r="B1213" s="401" t="s">
        <v>4797</v>
      </c>
      <c r="C1213" s="401" t="s">
        <v>3163</v>
      </c>
      <c r="D1213" s="414" t="s">
        <v>16428</v>
      </c>
      <c r="E1213" s="401" t="s">
        <v>123</v>
      </c>
      <c r="F1213" s="401"/>
    </row>
    <row r="1214" spans="1:6" ht="15">
      <c r="A1214" s="401">
        <v>34660</v>
      </c>
      <c r="B1214" s="401" t="s">
        <v>4799</v>
      </c>
      <c r="C1214" s="401" t="s">
        <v>3163</v>
      </c>
      <c r="D1214" s="414" t="s">
        <v>16429</v>
      </c>
      <c r="E1214" s="401" t="s">
        <v>123</v>
      </c>
      <c r="F1214" s="401"/>
    </row>
    <row r="1215" spans="1:6" ht="15">
      <c r="A1215" s="401">
        <v>34661</v>
      </c>
      <c r="B1215" s="401" t="s">
        <v>4800</v>
      </c>
      <c r="C1215" s="401" t="s">
        <v>3163</v>
      </c>
      <c r="D1215" s="414" t="s">
        <v>16430</v>
      </c>
      <c r="E1215" s="401" t="s">
        <v>123</v>
      </c>
      <c r="F1215" s="401"/>
    </row>
    <row r="1216" spans="1:6" ht="15">
      <c r="A1216" s="401">
        <v>34667</v>
      </c>
      <c r="B1216" s="401" t="s">
        <v>4801</v>
      </c>
      <c r="C1216" s="401" t="s">
        <v>3163</v>
      </c>
      <c r="D1216" s="414" t="s">
        <v>12961</v>
      </c>
      <c r="E1216" s="401" t="s">
        <v>123</v>
      </c>
      <c r="F1216" s="401"/>
    </row>
    <row r="1217" spans="1:6" ht="15">
      <c r="A1217" s="401">
        <v>34668</v>
      </c>
      <c r="B1217" s="401" t="s">
        <v>4802</v>
      </c>
      <c r="C1217" s="401" t="s">
        <v>3163</v>
      </c>
      <c r="D1217" s="414" t="s">
        <v>16431</v>
      </c>
      <c r="E1217" s="401" t="s">
        <v>123</v>
      </c>
      <c r="F1217" s="401"/>
    </row>
    <row r="1218" spans="1:6" ht="15">
      <c r="A1218" s="401">
        <v>34741</v>
      </c>
      <c r="B1218" s="401" t="s">
        <v>4803</v>
      </c>
      <c r="C1218" s="401" t="s">
        <v>3163</v>
      </c>
      <c r="D1218" s="414" t="s">
        <v>15247</v>
      </c>
      <c r="E1218" s="401" t="s">
        <v>123</v>
      </c>
      <c r="F1218" s="401"/>
    </row>
    <row r="1219" spans="1:6" ht="15">
      <c r="A1219" s="401">
        <v>34664</v>
      </c>
      <c r="B1219" s="401" t="s">
        <v>4804</v>
      </c>
      <c r="C1219" s="401" t="s">
        <v>3163</v>
      </c>
      <c r="D1219" s="414" t="s">
        <v>16432</v>
      </c>
      <c r="E1219" s="401" t="s">
        <v>123</v>
      </c>
      <c r="F1219" s="401"/>
    </row>
    <row r="1220" spans="1:6" ht="15">
      <c r="A1220" s="401">
        <v>34665</v>
      </c>
      <c r="B1220" s="401" t="s">
        <v>4805</v>
      </c>
      <c r="C1220" s="401" t="s">
        <v>3163</v>
      </c>
      <c r="D1220" s="414" t="s">
        <v>16433</v>
      </c>
      <c r="E1220" s="401" t="s">
        <v>123</v>
      </c>
      <c r="F1220" s="401"/>
    </row>
    <row r="1221" spans="1:6" ht="15">
      <c r="A1221" s="401">
        <v>34666</v>
      </c>
      <c r="B1221" s="401" t="s">
        <v>4806</v>
      </c>
      <c r="C1221" s="401" t="s">
        <v>3163</v>
      </c>
      <c r="D1221" s="414" t="s">
        <v>15309</v>
      </c>
      <c r="E1221" s="401" t="s">
        <v>123</v>
      </c>
      <c r="F1221" s="401"/>
    </row>
    <row r="1222" spans="1:6" ht="15">
      <c r="A1222" s="401">
        <v>34669</v>
      </c>
      <c r="B1222" s="401" t="s">
        <v>4807</v>
      </c>
      <c r="C1222" s="401" t="s">
        <v>3163</v>
      </c>
      <c r="D1222" s="414" t="s">
        <v>16434</v>
      </c>
      <c r="E1222" s="401" t="s">
        <v>123</v>
      </c>
      <c r="F1222" s="401"/>
    </row>
    <row r="1223" spans="1:6" ht="15">
      <c r="A1223" s="401">
        <v>34670</v>
      </c>
      <c r="B1223" s="401" t="s">
        <v>4808</v>
      </c>
      <c r="C1223" s="401" t="s">
        <v>3163</v>
      </c>
      <c r="D1223" s="414" t="s">
        <v>16435</v>
      </c>
      <c r="E1223" s="401" t="s">
        <v>123</v>
      </c>
      <c r="F1223" s="401"/>
    </row>
    <row r="1224" spans="1:6" ht="15">
      <c r="A1224" s="401">
        <v>34671</v>
      </c>
      <c r="B1224" s="401" t="s">
        <v>4809</v>
      </c>
      <c r="C1224" s="401" t="s">
        <v>3163</v>
      </c>
      <c r="D1224" s="414" t="s">
        <v>14147</v>
      </c>
      <c r="E1224" s="401" t="s">
        <v>123</v>
      </c>
      <c r="F1224" s="401"/>
    </row>
    <row r="1225" spans="1:6" ht="15">
      <c r="A1225" s="401">
        <v>34672</v>
      </c>
      <c r="B1225" s="401" t="s">
        <v>4810</v>
      </c>
      <c r="C1225" s="401" t="s">
        <v>3163</v>
      </c>
      <c r="D1225" s="414" t="s">
        <v>16436</v>
      </c>
      <c r="E1225" s="401" t="s">
        <v>123</v>
      </c>
      <c r="F1225" s="401"/>
    </row>
    <row r="1226" spans="1:6" ht="15">
      <c r="A1226" s="401">
        <v>34673</v>
      </c>
      <c r="B1226" s="401" t="s">
        <v>4811</v>
      </c>
      <c r="C1226" s="401" t="s">
        <v>3163</v>
      </c>
      <c r="D1226" s="414" t="s">
        <v>14073</v>
      </c>
      <c r="E1226" s="401" t="s">
        <v>123</v>
      </c>
      <c r="F1226" s="401"/>
    </row>
    <row r="1227" spans="1:6" ht="15">
      <c r="A1227" s="401">
        <v>34674</v>
      </c>
      <c r="B1227" s="401" t="s">
        <v>4812</v>
      </c>
      <c r="C1227" s="401" t="s">
        <v>3163</v>
      </c>
      <c r="D1227" s="414" t="s">
        <v>16437</v>
      </c>
      <c r="E1227" s="401" t="s">
        <v>123</v>
      </c>
      <c r="F1227" s="401"/>
    </row>
    <row r="1228" spans="1:6" ht="15">
      <c r="A1228" s="401">
        <v>34675</v>
      </c>
      <c r="B1228" s="401" t="s">
        <v>4813</v>
      </c>
      <c r="C1228" s="401" t="s">
        <v>3163</v>
      </c>
      <c r="D1228" s="414" t="s">
        <v>16438</v>
      </c>
      <c r="E1228" s="401" t="s">
        <v>123</v>
      </c>
      <c r="F1228" s="401"/>
    </row>
    <row r="1229" spans="1:6" ht="15">
      <c r="A1229" s="401">
        <v>34676</v>
      </c>
      <c r="B1229" s="401" t="s">
        <v>4814</v>
      </c>
      <c r="C1229" s="401" t="s">
        <v>3163</v>
      </c>
      <c r="D1229" s="414" t="s">
        <v>16439</v>
      </c>
      <c r="E1229" s="401" t="s">
        <v>123</v>
      </c>
      <c r="F1229" s="401"/>
    </row>
    <row r="1230" spans="1:6" ht="15">
      <c r="A1230" s="401">
        <v>34677</v>
      </c>
      <c r="B1230" s="401" t="s">
        <v>4815</v>
      </c>
      <c r="C1230" s="401" t="s">
        <v>3163</v>
      </c>
      <c r="D1230" s="414" t="s">
        <v>16440</v>
      </c>
      <c r="E1230" s="401" t="s">
        <v>123</v>
      </c>
      <c r="F1230" s="401"/>
    </row>
    <row r="1231" spans="1:6" ht="15">
      <c r="A1231" s="401">
        <v>43126</v>
      </c>
      <c r="B1231" s="401" t="s">
        <v>12722</v>
      </c>
      <c r="C1231" s="401" t="s">
        <v>3163</v>
      </c>
      <c r="D1231" s="414" t="s">
        <v>16441</v>
      </c>
      <c r="E1231" s="401" t="s">
        <v>123</v>
      </c>
      <c r="F1231" s="401"/>
    </row>
    <row r="1232" spans="1:6" ht="15">
      <c r="A1232" s="401">
        <v>43124</v>
      </c>
      <c r="B1232" s="401" t="s">
        <v>12723</v>
      </c>
      <c r="C1232" s="401" t="s">
        <v>3163</v>
      </c>
      <c r="D1232" s="414" t="s">
        <v>16442</v>
      </c>
      <c r="E1232" s="401" t="s">
        <v>123</v>
      </c>
      <c r="F1232" s="401"/>
    </row>
    <row r="1233" spans="1:6" ht="15">
      <c r="A1233" s="401">
        <v>43125</v>
      </c>
      <c r="B1233" s="401" t="s">
        <v>12724</v>
      </c>
      <c r="C1233" s="401" t="s">
        <v>3163</v>
      </c>
      <c r="D1233" s="414" t="s">
        <v>16443</v>
      </c>
      <c r="E1233" s="401" t="s">
        <v>123</v>
      </c>
      <c r="F1233" s="401"/>
    </row>
    <row r="1234" spans="1:6" ht="15">
      <c r="A1234" s="401">
        <v>40623</v>
      </c>
      <c r="B1234" s="401" t="s">
        <v>4817</v>
      </c>
      <c r="C1234" s="401" t="s">
        <v>3168</v>
      </c>
      <c r="D1234" s="414" t="s">
        <v>14790</v>
      </c>
      <c r="E1234" s="401" t="s">
        <v>123</v>
      </c>
      <c r="F1234" s="401"/>
    </row>
    <row r="1235" spans="1:6" ht="15">
      <c r="A1235" s="401">
        <v>43701</v>
      </c>
      <c r="B1235" s="401" t="s">
        <v>12725</v>
      </c>
      <c r="C1235" s="401" t="s">
        <v>3165</v>
      </c>
      <c r="D1235" s="414" t="s">
        <v>16444</v>
      </c>
      <c r="E1235" s="401" t="s">
        <v>123</v>
      </c>
      <c r="F1235" s="401"/>
    </row>
    <row r="1236" spans="1:6" ht="15">
      <c r="A1236" s="401">
        <v>12083</v>
      </c>
      <c r="B1236" s="401" t="s">
        <v>4819</v>
      </c>
      <c r="C1236" s="401" t="s">
        <v>3161</v>
      </c>
      <c r="D1236" s="414" t="s">
        <v>16445</v>
      </c>
      <c r="E1236" s="401" t="s">
        <v>123</v>
      </c>
      <c r="F1236" s="401"/>
    </row>
    <row r="1237" spans="1:6" ht="15">
      <c r="A1237" s="401">
        <v>12081</v>
      </c>
      <c r="B1237" s="401" t="s">
        <v>4820</v>
      </c>
      <c r="C1237" s="401" t="s">
        <v>3161</v>
      </c>
      <c r="D1237" s="414" t="s">
        <v>16446</v>
      </c>
      <c r="E1237" s="401" t="s">
        <v>123</v>
      </c>
      <c r="F1237" s="401"/>
    </row>
    <row r="1238" spans="1:6" ht="15">
      <c r="A1238" s="401">
        <v>12082</v>
      </c>
      <c r="B1238" s="401" t="s">
        <v>4821</v>
      </c>
      <c r="C1238" s="401" t="s">
        <v>3161</v>
      </c>
      <c r="D1238" s="414" t="s">
        <v>16447</v>
      </c>
      <c r="E1238" s="401" t="s">
        <v>123</v>
      </c>
      <c r="F1238" s="401"/>
    </row>
    <row r="1239" spans="1:6" ht="15">
      <c r="A1239" s="401">
        <v>13354</v>
      </c>
      <c r="B1239" s="401" t="s">
        <v>4822</v>
      </c>
      <c r="C1239" s="401" t="s">
        <v>3161</v>
      </c>
      <c r="D1239" s="414" t="s">
        <v>16448</v>
      </c>
      <c r="E1239" s="401" t="s">
        <v>123</v>
      </c>
      <c r="F1239" s="401"/>
    </row>
    <row r="1240" spans="1:6" ht="15">
      <c r="A1240" s="401">
        <v>14057</v>
      </c>
      <c r="B1240" s="401" t="s">
        <v>4823</v>
      </c>
      <c r="C1240" s="401" t="s">
        <v>3161</v>
      </c>
      <c r="D1240" s="414" t="s">
        <v>16449</v>
      </c>
      <c r="E1240" s="401" t="s">
        <v>123</v>
      </c>
      <c r="F1240" s="401"/>
    </row>
    <row r="1241" spans="1:6" ht="15">
      <c r="A1241" s="401">
        <v>14058</v>
      </c>
      <c r="B1241" s="401" t="s">
        <v>4824</v>
      </c>
      <c r="C1241" s="401" t="s">
        <v>3161</v>
      </c>
      <c r="D1241" s="414" t="s">
        <v>16450</v>
      </c>
      <c r="E1241" s="401" t="s">
        <v>123</v>
      </c>
      <c r="F1241" s="401"/>
    </row>
    <row r="1242" spans="1:6" ht="15">
      <c r="A1242" s="401">
        <v>20971</v>
      </c>
      <c r="B1242" s="401" t="s">
        <v>4825</v>
      </c>
      <c r="C1242" s="401" t="s">
        <v>3161</v>
      </c>
      <c r="D1242" s="414" t="s">
        <v>14980</v>
      </c>
      <c r="E1242" s="401" t="s">
        <v>123</v>
      </c>
      <c r="F1242" s="401"/>
    </row>
    <row r="1243" spans="1:6" ht="15">
      <c r="A1243" s="401">
        <v>5047</v>
      </c>
      <c r="B1243" s="401" t="s">
        <v>4826</v>
      </c>
      <c r="C1243" s="401" t="s">
        <v>3161</v>
      </c>
      <c r="D1243" s="414" t="s">
        <v>16451</v>
      </c>
      <c r="E1243" s="401" t="s">
        <v>123</v>
      </c>
      <c r="F1243" s="401"/>
    </row>
    <row r="1244" spans="1:6" ht="15">
      <c r="A1244" s="401">
        <v>13369</v>
      </c>
      <c r="B1244" s="401" t="s">
        <v>4827</v>
      </c>
      <c r="C1244" s="401" t="s">
        <v>3161</v>
      </c>
      <c r="D1244" s="414" t="s">
        <v>16452</v>
      </c>
      <c r="E1244" s="401" t="s">
        <v>123</v>
      </c>
      <c r="F1244" s="401"/>
    </row>
    <row r="1245" spans="1:6" ht="15">
      <c r="A1245" s="401">
        <v>13370</v>
      </c>
      <c r="B1245" s="401" t="s">
        <v>4828</v>
      </c>
      <c r="C1245" s="401" t="s">
        <v>3161</v>
      </c>
      <c r="D1245" s="414" t="s">
        <v>16453</v>
      </c>
      <c r="E1245" s="401" t="s">
        <v>123</v>
      </c>
      <c r="F1245" s="401"/>
    </row>
    <row r="1246" spans="1:6" ht="15">
      <c r="A1246" s="401">
        <v>13279</v>
      </c>
      <c r="B1246" s="401" t="s">
        <v>4829</v>
      </c>
      <c r="C1246" s="401" t="s">
        <v>3165</v>
      </c>
      <c r="D1246" s="414" t="s">
        <v>13219</v>
      </c>
      <c r="E1246" s="401" t="s">
        <v>123</v>
      </c>
      <c r="F1246" s="401"/>
    </row>
    <row r="1247" spans="1:6" ht="15">
      <c r="A1247" s="401">
        <v>11977</v>
      </c>
      <c r="B1247" s="401" t="s">
        <v>4831</v>
      </c>
      <c r="C1247" s="401" t="s">
        <v>3161</v>
      </c>
      <c r="D1247" s="414" t="s">
        <v>12925</v>
      </c>
      <c r="E1247" s="401" t="s">
        <v>123</v>
      </c>
      <c r="F1247" s="401"/>
    </row>
    <row r="1248" spans="1:6" ht="15">
      <c r="A1248" s="401">
        <v>11975</v>
      </c>
      <c r="B1248" s="401" t="s">
        <v>4832</v>
      </c>
      <c r="C1248" s="401" t="s">
        <v>3161</v>
      </c>
      <c r="D1248" s="414" t="s">
        <v>9026</v>
      </c>
      <c r="E1248" s="401" t="s">
        <v>123</v>
      </c>
      <c r="F1248" s="401"/>
    </row>
    <row r="1249" spans="1:6" ht="15">
      <c r="A1249" s="401">
        <v>39746</v>
      </c>
      <c r="B1249" s="401" t="s">
        <v>4833</v>
      </c>
      <c r="C1249" s="401" t="s">
        <v>3161</v>
      </c>
      <c r="D1249" s="414" t="s">
        <v>16454</v>
      </c>
      <c r="E1249" s="401" t="s">
        <v>123</v>
      </c>
      <c r="F1249" s="401"/>
    </row>
    <row r="1250" spans="1:6" ht="15">
      <c r="A1250" s="401">
        <v>11976</v>
      </c>
      <c r="B1250" s="401" t="s">
        <v>4834</v>
      </c>
      <c r="C1250" s="401" t="s">
        <v>3161</v>
      </c>
      <c r="D1250" s="414" t="s">
        <v>16198</v>
      </c>
      <c r="E1250" s="401" t="s">
        <v>123</v>
      </c>
      <c r="F1250" s="401"/>
    </row>
    <row r="1251" spans="1:6" ht="15">
      <c r="A1251" s="401">
        <v>1368</v>
      </c>
      <c r="B1251" s="401" t="s">
        <v>4835</v>
      </c>
      <c r="C1251" s="401" t="s">
        <v>3161</v>
      </c>
      <c r="D1251" s="414" t="s">
        <v>16455</v>
      </c>
      <c r="E1251" s="401" t="s">
        <v>123</v>
      </c>
      <c r="F1251" s="401"/>
    </row>
    <row r="1252" spans="1:6" ht="15">
      <c r="A1252" s="401">
        <v>1367</v>
      </c>
      <c r="B1252" s="401" t="s">
        <v>4836</v>
      </c>
      <c r="C1252" s="401" t="s">
        <v>3161</v>
      </c>
      <c r="D1252" s="414" t="s">
        <v>16456</v>
      </c>
      <c r="E1252" s="401" t="s">
        <v>123</v>
      </c>
      <c r="F1252" s="401"/>
    </row>
    <row r="1253" spans="1:6" ht="15">
      <c r="A1253" s="401">
        <v>7608</v>
      </c>
      <c r="B1253" s="401" t="s">
        <v>4837</v>
      </c>
      <c r="C1253" s="401" t="s">
        <v>3161</v>
      </c>
      <c r="D1253" s="414" t="s">
        <v>6199</v>
      </c>
      <c r="E1253" s="401" t="s">
        <v>123</v>
      </c>
      <c r="F1253" s="401"/>
    </row>
    <row r="1254" spans="1:6" ht="15">
      <c r="A1254" s="401">
        <v>41899</v>
      </c>
      <c r="B1254" s="401" t="s">
        <v>4839</v>
      </c>
      <c r="C1254" s="401" t="s">
        <v>3172</v>
      </c>
      <c r="D1254" s="414" t="s">
        <v>16457</v>
      </c>
      <c r="E1254" s="401" t="s">
        <v>123</v>
      </c>
      <c r="F1254" s="401"/>
    </row>
    <row r="1255" spans="1:6" ht="15">
      <c r="A1255" s="401">
        <v>1380</v>
      </c>
      <c r="B1255" s="401" t="s">
        <v>4840</v>
      </c>
      <c r="C1255" s="401" t="s">
        <v>3165</v>
      </c>
      <c r="D1255" s="414" t="s">
        <v>4167</v>
      </c>
      <c r="E1255" s="401" t="s">
        <v>123</v>
      </c>
      <c r="F1255" s="401"/>
    </row>
    <row r="1256" spans="1:6" ht="15">
      <c r="A1256" s="401">
        <v>1375</v>
      </c>
      <c r="B1256" s="401" t="s">
        <v>4841</v>
      </c>
      <c r="C1256" s="401" t="s">
        <v>3165</v>
      </c>
      <c r="D1256" s="414" t="s">
        <v>8897</v>
      </c>
      <c r="E1256" s="401" t="s">
        <v>123</v>
      </c>
      <c r="F1256" s="401"/>
    </row>
    <row r="1257" spans="1:6" ht="15">
      <c r="A1257" s="401">
        <v>1379</v>
      </c>
      <c r="B1257" s="401" t="s">
        <v>3662</v>
      </c>
      <c r="C1257" s="401" t="s">
        <v>3165</v>
      </c>
      <c r="D1257" s="414" t="s">
        <v>7897</v>
      </c>
      <c r="E1257" s="401" t="s">
        <v>123</v>
      </c>
      <c r="F1257" s="401"/>
    </row>
    <row r="1258" spans="1:6" ht="15">
      <c r="A1258" s="401">
        <v>13284</v>
      </c>
      <c r="B1258" s="401" t="s">
        <v>16458</v>
      </c>
      <c r="C1258" s="401" t="s">
        <v>3165</v>
      </c>
      <c r="D1258" s="414" t="s">
        <v>7897</v>
      </c>
      <c r="E1258" s="401" t="s">
        <v>123</v>
      </c>
      <c r="F1258" s="401"/>
    </row>
    <row r="1259" spans="1:6" ht="15">
      <c r="A1259" s="401">
        <v>25974</v>
      </c>
      <c r="B1259" s="401" t="s">
        <v>4844</v>
      </c>
      <c r="C1259" s="401" t="s">
        <v>3165</v>
      </c>
      <c r="D1259" s="414" t="s">
        <v>4684</v>
      </c>
      <c r="E1259" s="401" t="s">
        <v>123</v>
      </c>
      <c r="F1259" s="401"/>
    </row>
    <row r="1260" spans="1:6" ht="15">
      <c r="A1260" s="401">
        <v>34753</v>
      </c>
      <c r="B1260" s="401" t="s">
        <v>4845</v>
      </c>
      <c r="C1260" s="401" t="s">
        <v>3165</v>
      </c>
      <c r="D1260" s="414" t="s">
        <v>3726</v>
      </c>
      <c r="E1260" s="401" t="s">
        <v>123</v>
      </c>
      <c r="F1260" s="401"/>
    </row>
    <row r="1261" spans="1:6" ht="15">
      <c r="A1261" s="401">
        <v>420</v>
      </c>
      <c r="B1261" s="401" t="s">
        <v>4846</v>
      </c>
      <c r="C1261" s="401" t="s">
        <v>3161</v>
      </c>
      <c r="D1261" s="414" t="s">
        <v>16459</v>
      </c>
      <c r="E1261" s="401" t="s">
        <v>123</v>
      </c>
      <c r="F1261" s="401"/>
    </row>
    <row r="1262" spans="1:6" ht="15">
      <c r="A1262" s="401">
        <v>12327</v>
      </c>
      <c r="B1262" s="401" t="s">
        <v>4848</v>
      </c>
      <c r="C1262" s="401" t="s">
        <v>3161</v>
      </c>
      <c r="D1262" s="414" t="s">
        <v>16460</v>
      </c>
      <c r="E1262" s="401" t="s">
        <v>123</v>
      </c>
      <c r="F1262" s="401"/>
    </row>
    <row r="1263" spans="1:6" ht="15">
      <c r="A1263" s="401">
        <v>36148</v>
      </c>
      <c r="B1263" s="401" t="s">
        <v>4849</v>
      </c>
      <c r="C1263" s="401" t="s">
        <v>3161</v>
      </c>
      <c r="D1263" s="414" t="s">
        <v>14913</v>
      </c>
      <c r="E1263" s="401" t="s">
        <v>123</v>
      </c>
      <c r="F1263" s="401"/>
    </row>
    <row r="1264" spans="1:6" ht="15">
      <c r="A1264" s="401">
        <v>12329</v>
      </c>
      <c r="B1264" s="401" t="s">
        <v>4850</v>
      </c>
      <c r="C1264" s="401" t="s">
        <v>3165</v>
      </c>
      <c r="D1264" s="414" t="s">
        <v>16461</v>
      </c>
      <c r="E1264" s="401" t="s">
        <v>123</v>
      </c>
      <c r="F1264" s="401"/>
    </row>
    <row r="1265" spans="1:6" ht="15">
      <c r="A1265" s="401">
        <v>1339</v>
      </c>
      <c r="B1265" s="401" t="s">
        <v>4851</v>
      </c>
      <c r="C1265" s="401" t="s">
        <v>3165</v>
      </c>
      <c r="D1265" s="414" t="s">
        <v>16462</v>
      </c>
      <c r="E1265" s="401" t="s">
        <v>123</v>
      </c>
      <c r="F1265" s="401"/>
    </row>
    <row r="1266" spans="1:6" ht="15">
      <c r="A1266" s="401">
        <v>11849</v>
      </c>
      <c r="B1266" s="401" t="s">
        <v>3663</v>
      </c>
      <c r="C1266" s="401" t="s">
        <v>3166</v>
      </c>
      <c r="D1266" s="414" t="s">
        <v>13094</v>
      </c>
      <c r="E1266" s="401" t="s">
        <v>123</v>
      </c>
      <c r="F1266" s="401"/>
    </row>
    <row r="1267" spans="1:6" ht="15">
      <c r="A1267" s="401">
        <v>37418</v>
      </c>
      <c r="B1267" s="401" t="s">
        <v>4853</v>
      </c>
      <c r="C1267" s="401" t="s">
        <v>3161</v>
      </c>
      <c r="D1267" s="414" t="s">
        <v>15814</v>
      </c>
      <c r="E1267" s="401" t="s">
        <v>123</v>
      </c>
      <c r="F1267" s="401"/>
    </row>
    <row r="1268" spans="1:6" ht="15">
      <c r="A1268" s="401">
        <v>37419</v>
      </c>
      <c r="B1268" s="401" t="s">
        <v>4854</v>
      </c>
      <c r="C1268" s="401" t="s">
        <v>3161</v>
      </c>
      <c r="D1268" s="414" t="s">
        <v>13239</v>
      </c>
      <c r="E1268" s="401" t="s">
        <v>123</v>
      </c>
      <c r="F1268" s="401"/>
    </row>
    <row r="1269" spans="1:6" ht="15">
      <c r="A1269" s="401">
        <v>1427</v>
      </c>
      <c r="B1269" s="401" t="s">
        <v>4855</v>
      </c>
      <c r="C1269" s="401" t="s">
        <v>3161</v>
      </c>
      <c r="D1269" s="414" t="s">
        <v>16463</v>
      </c>
      <c r="E1269" s="401" t="s">
        <v>123</v>
      </c>
      <c r="F1269" s="401"/>
    </row>
    <row r="1270" spans="1:6" ht="15">
      <c r="A1270" s="401">
        <v>1402</v>
      </c>
      <c r="B1270" s="401" t="s">
        <v>4856</v>
      </c>
      <c r="C1270" s="401" t="s">
        <v>3161</v>
      </c>
      <c r="D1270" s="414" t="s">
        <v>12876</v>
      </c>
      <c r="E1270" s="401" t="s">
        <v>123</v>
      </c>
      <c r="F1270" s="401"/>
    </row>
    <row r="1271" spans="1:6" ht="15">
      <c r="A1271" s="401">
        <v>1420</v>
      </c>
      <c r="B1271" s="401" t="s">
        <v>4857</v>
      </c>
      <c r="C1271" s="401" t="s">
        <v>3161</v>
      </c>
      <c r="D1271" s="414" t="s">
        <v>7254</v>
      </c>
      <c r="E1271" s="401" t="s">
        <v>123</v>
      </c>
      <c r="F1271" s="401"/>
    </row>
    <row r="1272" spans="1:6" ht="15">
      <c r="A1272" s="401">
        <v>1419</v>
      </c>
      <c r="B1272" s="401" t="s">
        <v>4858</v>
      </c>
      <c r="C1272" s="401" t="s">
        <v>3161</v>
      </c>
      <c r="D1272" s="414" t="s">
        <v>8853</v>
      </c>
      <c r="E1272" s="401" t="s">
        <v>123</v>
      </c>
      <c r="F1272" s="401"/>
    </row>
    <row r="1273" spans="1:6" ht="15">
      <c r="A1273" s="401">
        <v>1414</v>
      </c>
      <c r="B1273" s="401" t="s">
        <v>4859</v>
      </c>
      <c r="C1273" s="401" t="s">
        <v>3161</v>
      </c>
      <c r="D1273" s="414" t="s">
        <v>8878</v>
      </c>
      <c r="E1273" s="401" t="s">
        <v>123</v>
      </c>
      <c r="F1273" s="401"/>
    </row>
    <row r="1274" spans="1:6" ht="15">
      <c r="A1274" s="401">
        <v>1413</v>
      </c>
      <c r="B1274" s="401" t="s">
        <v>4861</v>
      </c>
      <c r="C1274" s="401" t="s">
        <v>3161</v>
      </c>
      <c r="D1274" s="414" t="s">
        <v>14910</v>
      </c>
      <c r="E1274" s="401" t="s">
        <v>123</v>
      </c>
      <c r="F1274" s="401"/>
    </row>
    <row r="1275" spans="1:6" ht="15">
      <c r="A1275" s="401">
        <v>1412</v>
      </c>
      <c r="B1275" s="401" t="s">
        <v>4862</v>
      </c>
      <c r="C1275" s="401" t="s">
        <v>3161</v>
      </c>
      <c r="D1275" s="414" t="s">
        <v>15050</v>
      </c>
      <c r="E1275" s="401" t="s">
        <v>123</v>
      </c>
      <c r="F1275" s="401"/>
    </row>
    <row r="1276" spans="1:6" ht="15">
      <c r="A1276" s="401">
        <v>1411</v>
      </c>
      <c r="B1276" s="401" t="s">
        <v>4863</v>
      </c>
      <c r="C1276" s="401" t="s">
        <v>3161</v>
      </c>
      <c r="D1276" s="414" t="s">
        <v>16464</v>
      </c>
      <c r="E1276" s="401" t="s">
        <v>123</v>
      </c>
      <c r="F1276" s="401"/>
    </row>
    <row r="1277" spans="1:6" ht="15">
      <c r="A1277" s="401">
        <v>1406</v>
      </c>
      <c r="B1277" s="401" t="s">
        <v>4864</v>
      </c>
      <c r="C1277" s="401" t="s">
        <v>3161</v>
      </c>
      <c r="D1277" s="414" t="s">
        <v>13963</v>
      </c>
      <c r="E1277" s="401" t="s">
        <v>123</v>
      </c>
      <c r="F1277" s="401"/>
    </row>
    <row r="1278" spans="1:6" ht="15">
      <c r="A1278" s="401">
        <v>1407</v>
      </c>
      <c r="B1278" s="401" t="s">
        <v>4865</v>
      </c>
      <c r="C1278" s="401" t="s">
        <v>3161</v>
      </c>
      <c r="D1278" s="414" t="s">
        <v>16465</v>
      </c>
      <c r="E1278" s="401" t="s">
        <v>123</v>
      </c>
      <c r="F1278" s="401"/>
    </row>
    <row r="1279" spans="1:6" ht="15">
      <c r="A1279" s="401">
        <v>1404</v>
      </c>
      <c r="B1279" s="401" t="s">
        <v>4866</v>
      </c>
      <c r="C1279" s="401" t="s">
        <v>3161</v>
      </c>
      <c r="D1279" s="414" t="s">
        <v>16466</v>
      </c>
      <c r="E1279" s="401" t="s">
        <v>123</v>
      </c>
      <c r="F1279" s="401"/>
    </row>
    <row r="1280" spans="1:6" ht="15">
      <c r="A1280" s="401">
        <v>11281</v>
      </c>
      <c r="B1280" s="401" t="s">
        <v>4867</v>
      </c>
      <c r="C1280" s="401" t="s">
        <v>3161</v>
      </c>
      <c r="D1280" s="414" t="s">
        <v>16467</v>
      </c>
      <c r="E1280" s="401" t="s">
        <v>9663</v>
      </c>
      <c r="F1280" s="401"/>
    </row>
    <row r="1281" spans="1:6" ht="15">
      <c r="A1281" s="401">
        <v>1442</v>
      </c>
      <c r="B1281" s="401" t="s">
        <v>8914</v>
      </c>
      <c r="C1281" s="401" t="s">
        <v>3161</v>
      </c>
      <c r="D1281" s="414" t="s">
        <v>16468</v>
      </c>
      <c r="E1281" s="401" t="s">
        <v>9663</v>
      </c>
      <c r="F1281" s="401"/>
    </row>
    <row r="1282" spans="1:6" ht="15">
      <c r="A1282" s="401">
        <v>13457</v>
      </c>
      <c r="B1282" s="401" t="s">
        <v>8915</v>
      </c>
      <c r="C1282" s="401" t="s">
        <v>3161</v>
      </c>
      <c r="D1282" s="414" t="s">
        <v>16469</v>
      </c>
      <c r="E1282" s="401" t="s">
        <v>9663</v>
      </c>
      <c r="F1282" s="401"/>
    </row>
    <row r="1283" spans="1:6" ht="15">
      <c r="A1283" s="401">
        <v>40699</v>
      </c>
      <c r="B1283" s="401" t="s">
        <v>4868</v>
      </c>
      <c r="C1283" s="401" t="s">
        <v>3161</v>
      </c>
      <c r="D1283" s="414" t="s">
        <v>16470</v>
      </c>
      <c r="E1283" s="401" t="s">
        <v>9663</v>
      </c>
      <c r="F1283" s="401"/>
    </row>
    <row r="1284" spans="1:6" ht="15">
      <c r="A1284" s="401">
        <v>40701</v>
      </c>
      <c r="B1284" s="401" t="s">
        <v>4869</v>
      </c>
      <c r="C1284" s="401" t="s">
        <v>3161</v>
      </c>
      <c r="D1284" s="414" t="s">
        <v>16471</v>
      </c>
      <c r="E1284" s="401" t="s">
        <v>9663</v>
      </c>
      <c r="F1284" s="401"/>
    </row>
    <row r="1285" spans="1:6" ht="15">
      <c r="A1285" s="401">
        <v>40700</v>
      </c>
      <c r="B1285" s="401" t="s">
        <v>4870</v>
      </c>
      <c r="C1285" s="401" t="s">
        <v>3161</v>
      </c>
      <c r="D1285" s="414" t="s">
        <v>16472</v>
      </c>
      <c r="E1285" s="401" t="s">
        <v>9663</v>
      </c>
      <c r="F1285" s="401"/>
    </row>
    <row r="1286" spans="1:6" ht="15">
      <c r="A1286" s="401">
        <v>13458</v>
      </c>
      <c r="B1286" s="401" t="s">
        <v>4871</v>
      </c>
      <c r="C1286" s="401" t="s">
        <v>3161</v>
      </c>
      <c r="D1286" s="414" t="s">
        <v>16473</v>
      </c>
      <c r="E1286" s="401" t="s">
        <v>9663</v>
      </c>
      <c r="F1286" s="401"/>
    </row>
    <row r="1287" spans="1:6" ht="15">
      <c r="A1287" s="401">
        <v>36524</v>
      </c>
      <c r="B1287" s="401" t="s">
        <v>4872</v>
      </c>
      <c r="C1287" s="401" t="s">
        <v>3161</v>
      </c>
      <c r="D1287" s="414" t="s">
        <v>16474</v>
      </c>
      <c r="E1287" s="401" t="s">
        <v>9663</v>
      </c>
      <c r="F1287" s="401"/>
    </row>
    <row r="1288" spans="1:6" ht="15">
      <c r="A1288" s="401">
        <v>36526</v>
      </c>
      <c r="B1288" s="401" t="s">
        <v>4873</v>
      </c>
      <c r="C1288" s="401" t="s">
        <v>3161</v>
      </c>
      <c r="D1288" s="414" t="s">
        <v>16475</v>
      </c>
      <c r="E1288" s="401" t="s">
        <v>9663</v>
      </c>
      <c r="F1288" s="401"/>
    </row>
    <row r="1289" spans="1:6" ht="15">
      <c r="A1289" s="401">
        <v>36523</v>
      </c>
      <c r="B1289" s="401" t="s">
        <v>4874</v>
      </c>
      <c r="C1289" s="401" t="s">
        <v>3161</v>
      </c>
      <c r="D1289" s="414" t="s">
        <v>16476</v>
      </c>
      <c r="E1289" s="401" t="s">
        <v>9663</v>
      </c>
      <c r="F1289" s="401"/>
    </row>
    <row r="1290" spans="1:6" ht="15">
      <c r="A1290" s="401">
        <v>36527</v>
      </c>
      <c r="B1290" s="401" t="s">
        <v>4875</v>
      </c>
      <c r="C1290" s="401" t="s">
        <v>3161</v>
      </c>
      <c r="D1290" s="414" t="s">
        <v>16477</v>
      </c>
      <c r="E1290" s="401" t="s">
        <v>9663</v>
      </c>
      <c r="F1290" s="401"/>
    </row>
    <row r="1291" spans="1:6" ht="15">
      <c r="A1291" s="401">
        <v>13803</v>
      </c>
      <c r="B1291" s="401" t="s">
        <v>4876</v>
      </c>
      <c r="C1291" s="401" t="s">
        <v>3161</v>
      </c>
      <c r="D1291" s="414" t="s">
        <v>16478</v>
      </c>
      <c r="E1291" s="401" t="s">
        <v>9663</v>
      </c>
      <c r="F1291" s="401"/>
    </row>
    <row r="1292" spans="1:6" ht="15">
      <c r="A1292" s="401">
        <v>38642</v>
      </c>
      <c r="B1292" s="401" t="s">
        <v>4877</v>
      </c>
      <c r="C1292" s="401" t="s">
        <v>3161</v>
      </c>
      <c r="D1292" s="414" t="s">
        <v>16479</v>
      </c>
      <c r="E1292" s="401" t="s">
        <v>9663</v>
      </c>
      <c r="F1292" s="401"/>
    </row>
    <row r="1293" spans="1:6" ht="15">
      <c r="A1293" s="401">
        <v>36522</v>
      </c>
      <c r="B1293" s="401" t="s">
        <v>4878</v>
      </c>
      <c r="C1293" s="401" t="s">
        <v>3161</v>
      </c>
      <c r="D1293" s="414" t="s">
        <v>16480</v>
      </c>
      <c r="E1293" s="401" t="s">
        <v>9663</v>
      </c>
      <c r="F1293" s="401"/>
    </row>
    <row r="1294" spans="1:6" ht="15">
      <c r="A1294" s="401">
        <v>36525</v>
      </c>
      <c r="B1294" s="401" t="s">
        <v>4879</v>
      </c>
      <c r="C1294" s="401" t="s">
        <v>3161</v>
      </c>
      <c r="D1294" s="414" t="s">
        <v>16481</v>
      </c>
      <c r="E1294" s="401" t="s">
        <v>9663</v>
      </c>
      <c r="F1294" s="401"/>
    </row>
    <row r="1295" spans="1:6" ht="15">
      <c r="A1295" s="401">
        <v>34348</v>
      </c>
      <c r="B1295" s="401" t="s">
        <v>4880</v>
      </c>
      <c r="C1295" s="401" t="s">
        <v>3164</v>
      </c>
      <c r="D1295" s="414" t="s">
        <v>13318</v>
      </c>
      <c r="E1295" s="401" t="s">
        <v>123</v>
      </c>
      <c r="F1295" s="401"/>
    </row>
    <row r="1296" spans="1:6" ht="15">
      <c r="A1296" s="401">
        <v>34347</v>
      </c>
      <c r="B1296" s="401" t="s">
        <v>4881</v>
      </c>
      <c r="C1296" s="401" t="s">
        <v>3164</v>
      </c>
      <c r="D1296" s="414" t="s">
        <v>14520</v>
      </c>
      <c r="E1296" s="401" t="s">
        <v>123</v>
      </c>
      <c r="F1296" s="401"/>
    </row>
    <row r="1297" spans="1:6" ht="15">
      <c r="A1297" s="401">
        <v>11146</v>
      </c>
      <c r="B1297" s="401" t="s">
        <v>4882</v>
      </c>
      <c r="C1297" s="401" t="s">
        <v>3162</v>
      </c>
      <c r="D1297" s="414" t="s">
        <v>16482</v>
      </c>
      <c r="E1297" s="401" t="s">
        <v>123</v>
      </c>
      <c r="F1297" s="401"/>
    </row>
    <row r="1298" spans="1:6" ht="15">
      <c r="A1298" s="401">
        <v>11147</v>
      </c>
      <c r="B1298" s="401" t="s">
        <v>4883</v>
      </c>
      <c r="C1298" s="401" t="s">
        <v>3162</v>
      </c>
      <c r="D1298" s="414" t="s">
        <v>16483</v>
      </c>
      <c r="E1298" s="401" t="s">
        <v>123</v>
      </c>
      <c r="F1298" s="401"/>
    </row>
    <row r="1299" spans="1:6" ht="15">
      <c r="A1299" s="401">
        <v>34872</v>
      </c>
      <c r="B1299" s="401" t="s">
        <v>4884</v>
      </c>
      <c r="C1299" s="401" t="s">
        <v>3162</v>
      </c>
      <c r="D1299" s="414" t="s">
        <v>16484</v>
      </c>
      <c r="E1299" s="401" t="s">
        <v>123</v>
      </c>
      <c r="F1299" s="401"/>
    </row>
    <row r="1300" spans="1:6" ht="15">
      <c r="A1300" s="401">
        <v>34491</v>
      </c>
      <c r="B1300" s="401" t="s">
        <v>4885</v>
      </c>
      <c r="C1300" s="401" t="s">
        <v>3162</v>
      </c>
      <c r="D1300" s="414" t="s">
        <v>16485</v>
      </c>
      <c r="E1300" s="401" t="s">
        <v>123</v>
      </c>
      <c r="F1300" s="401"/>
    </row>
    <row r="1301" spans="1:6" ht="15">
      <c r="A1301" s="401">
        <v>34770</v>
      </c>
      <c r="B1301" s="401" t="s">
        <v>4886</v>
      </c>
      <c r="C1301" s="401" t="s">
        <v>3172</v>
      </c>
      <c r="D1301" s="414" t="s">
        <v>16486</v>
      </c>
      <c r="E1301" s="401" t="s">
        <v>123</v>
      </c>
      <c r="F1301" s="401"/>
    </row>
    <row r="1302" spans="1:6" ht="15">
      <c r="A1302" s="401">
        <v>1518</v>
      </c>
      <c r="B1302" s="401" t="s">
        <v>4887</v>
      </c>
      <c r="C1302" s="401" t="s">
        <v>3172</v>
      </c>
      <c r="D1302" s="414" t="s">
        <v>16487</v>
      </c>
      <c r="E1302" s="401" t="s">
        <v>123</v>
      </c>
      <c r="F1302" s="401"/>
    </row>
    <row r="1303" spans="1:6" ht="15">
      <c r="A1303" s="401">
        <v>41965</v>
      </c>
      <c r="B1303" s="401" t="s">
        <v>4888</v>
      </c>
      <c r="C1303" s="401" t="s">
        <v>3172</v>
      </c>
      <c r="D1303" s="414" t="s">
        <v>16488</v>
      </c>
      <c r="E1303" s="401" t="s">
        <v>123</v>
      </c>
      <c r="F1303" s="401"/>
    </row>
    <row r="1304" spans="1:6" ht="15">
      <c r="A1304" s="401">
        <v>34492</v>
      </c>
      <c r="B1304" s="401" t="s">
        <v>4889</v>
      </c>
      <c r="C1304" s="401" t="s">
        <v>3162</v>
      </c>
      <c r="D1304" s="414" t="s">
        <v>16489</v>
      </c>
      <c r="E1304" s="401" t="s">
        <v>123</v>
      </c>
      <c r="F1304" s="401"/>
    </row>
    <row r="1305" spans="1:6" ht="15">
      <c r="A1305" s="401">
        <v>1524</v>
      </c>
      <c r="B1305" s="401" t="s">
        <v>4890</v>
      </c>
      <c r="C1305" s="401" t="s">
        <v>3162</v>
      </c>
      <c r="D1305" s="414" t="s">
        <v>16490</v>
      </c>
      <c r="E1305" s="401" t="s">
        <v>123</v>
      </c>
      <c r="F1305" s="401"/>
    </row>
    <row r="1306" spans="1:6" ht="15">
      <c r="A1306" s="401">
        <v>38404</v>
      </c>
      <c r="B1306" s="401" t="s">
        <v>4891</v>
      </c>
      <c r="C1306" s="401" t="s">
        <v>3162</v>
      </c>
      <c r="D1306" s="414" t="s">
        <v>16491</v>
      </c>
      <c r="E1306" s="401" t="s">
        <v>123</v>
      </c>
      <c r="F1306" s="401"/>
    </row>
    <row r="1307" spans="1:6" ht="15">
      <c r="A1307" s="401">
        <v>39849</v>
      </c>
      <c r="B1307" s="401" t="s">
        <v>4892</v>
      </c>
      <c r="C1307" s="401" t="s">
        <v>3162</v>
      </c>
      <c r="D1307" s="414" t="s">
        <v>16492</v>
      </c>
      <c r="E1307" s="401" t="s">
        <v>123</v>
      </c>
      <c r="F1307" s="401"/>
    </row>
    <row r="1308" spans="1:6" ht="15">
      <c r="A1308" s="401">
        <v>38464</v>
      </c>
      <c r="B1308" s="401" t="s">
        <v>4893</v>
      </c>
      <c r="C1308" s="401" t="s">
        <v>3162</v>
      </c>
      <c r="D1308" s="414" t="s">
        <v>16493</v>
      </c>
      <c r="E1308" s="401" t="s">
        <v>123</v>
      </c>
      <c r="F1308" s="401"/>
    </row>
    <row r="1309" spans="1:6" ht="15">
      <c r="A1309" s="401">
        <v>34493</v>
      </c>
      <c r="B1309" s="401" t="s">
        <v>4894</v>
      </c>
      <c r="C1309" s="401" t="s">
        <v>3162</v>
      </c>
      <c r="D1309" s="414" t="s">
        <v>16494</v>
      </c>
      <c r="E1309" s="401" t="s">
        <v>123</v>
      </c>
      <c r="F1309" s="401"/>
    </row>
    <row r="1310" spans="1:6" ht="15">
      <c r="A1310" s="401">
        <v>1527</v>
      </c>
      <c r="B1310" s="401" t="s">
        <v>4895</v>
      </c>
      <c r="C1310" s="401" t="s">
        <v>3162</v>
      </c>
      <c r="D1310" s="414" t="s">
        <v>16495</v>
      </c>
      <c r="E1310" s="401" t="s">
        <v>123</v>
      </c>
      <c r="F1310" s="401"/>
    </row>
    <row r="1311" spans="1:6" ht="15">
      <c r="A1311" s="401">
        <v>38405</v>
      </c>
      <c r="B1311" s="401" t="s">
        <v>4896</v>
      </c>
      <c r="C1311" s="401" t="s">
        <v>3162</v>
      </c>
      <c r="D1311" s="414" t="s">
        <v>16496</v>
      </c>
      <c r="E1311" s="401" t="s">
        <v>123</v>
      </c>
      <c r="F1311" s="401"/>
    </row>
    <row r="1312" spans="1:6" ht="15">
      <c r="A1312" s="401">
        <v>38408</v>
      </c>
      <c r="B1312" s="401" t="s">
        <v>4897</v>
      </c>
      <c r="C1312" s="401" t="s">
        <v>3162</v>
      </c>
      <c r="D1312" s="414" t="s">
        <v>16497</v>
      </c>
      <c r="E1312" s="401" t="s">
        <v>123</v>
      </c>
      <c r="F1312" s="401"/>
    </row>
    <row r="1313" spans="1:6" ht="15">
      <c r="A1313" s="401">
        <v>34494</v>
      </c>
      <c r="B1313" s="401" t="s">
        <v>4898</v>
      </c>
      <c r="C1313" s="401" t="s">
        <v>3162</v>
      </c>
      <c r="D1313" s="414" t="s">
        <v>16498</v>
      </c>
      <c r="E1313" s="401" t="s">
        <v>123</v>
      </c>
      <c r="F1313" s="401"/>
    </row>
    <row r="1314" spans="1:6" ht="15">
      <c r="A1314" s="401">
        <v>1525</v>
      </c>
      <c r="B1314" s="401" t="s">
        <v>4899</v>
      </c>
      <c r="C1314" s="401" t="s">
        <v>3162</v>
      </c>
      <c r="D1314" s="414" t="s">
        <v>16499</v>
      </c>
      <c r="E1314" s="401" t="s">
        <v>123</v>
      </c>
      <c r="F1314" s="401"/>
    </row>
    <row r="1315" spans="1:6" ht="15">
      <c r="A1315" s="401">
        <v>38406</v>
      </c>
      <c r="B1315" s="401" t="s">
        <v>4900</v>
      </c>
      <c r="C1315" s="401" t="s">
        <v>3162</v>
      </c>
      <c r="D1315" s="414" t="s">
        <v>16500</v>
      </c>
      <c r="E1315" s="401" t="s">
        <v>123</v>
      </c>
      <c r="F1315" s="401"/>
    </row>
    <row r="1316" spans="1:6" ht="15">
      <c r="A1316" s="401">
        <v>38409</v>
      </c>
      <c r="B1316" s="401" t="s">
        <v>4901</v>
      </c>
      <c r="C1316" s="401" t="s">
        <v>3162</v>
      </c>
      <c r="D1316" s="414" t="s">
        <v>16501</v>
      </c>
      <c r="E1316" s="401" t="s">
        <v>123</v>
      </c>
      <c r="F1316" s="401"/>
    </row>
    <row r="1317" spans="1:6" ht="15">
      <c r="A1317" s="401">
        <v>43360</v>
      </c>
      <c r="B1317" s="401" t="s">
        <v>12734</v>
      </c>
      <c r="C1317" s="401" t="s">
        <v>3162</v>
      </c>
      <c r="D1317" s="414" t="s">
        <v>16502</v>
      </c>
      <c r="E1317" s="401" t="s">
        <v>123</v>
      </c>
      <c r="F1317" s="401"/>
    </row>
    <row r="1318" spans="1:6" ht="15">
      <c r="A1318" s="401">
        <v>34495</v>
      </c>
      <c r="B1318" s="401" t="s">
        <v>4902</v>
      </c>
      <c r="C1318" s="401" t="s">
        <v>3162</v>
      </c>
      <c r="D1318" s="414" t="s">
        <v>16503</v>
      </c>
      <c r="E1318" s="401" t="s">
        <v>123</v>
      </c>
      <c r="F1318" s="401"/>
    </row>
    <row r="1319" spans="1:6" ht="15">
      <c r="A1319" s="401">
        <v>11145</v>
      </c>
      <c r="B1319" s="401" t="s">
        <v>4903</v>
      </c>
      <c r="C1319" s="401" t="s">
        <v>3162</v>
      </c>
      <c r="D1319" s="414" t="s">
        <v>16484</v>
      </c>
      <c r="E1319" s="401" t="s">
        <v>123</v>
      </c>
      <c r="F1319" s="401"/>
    </row>
    <row r="1320" spans="1:6" ht="15">
      <c r="A1320" s="401">
        <v>34496</v>
      </c>
      <c r="B1320" s="401" t="s">
        <v>4904</v>
      </c>
      <c r="C1320" s="401" t="s">
        <v>3162</v>
      </c>
      <c r="D1320" s="414" t="s">
        <v>16504</v>
      </c>
      <c r="E1320" s="401" t="s">
        <v>123</v>
      </c>
      <c r="F1320" s="401"/>
    </row>
    <row r="1321" spans="1:6" ht="15">
      <c r="A1321" s="401">
        <v>34479</v>
      </c>
      <c r="B1321" s="401" t="s">
        <v>4905</v>
      </c>
      <c r="C1321" s="401" t="s">
        <v>3162</v>
      </c>
      <c r="D1321" s="414" t="s">
        <v>16485</v>
      </c>
      <c r="E1321" s="401" t="s">
        <v>123</v>
      </c>
      <c r="F1321" s="401"/>
    </row>
    <row r="1322" spans="1:6" ht="15">
      <c r="A1322" s="401">
        <v>34481</v>
      </c>
      <c r="B1322" s="401" t="s">
        <v>4906</v>
      </c>
      <c r="C1322" s="401" t="s">
        <v>3162</v>
      </c>
      <c r="D1322" s="414" t="s">
        <v>16505</v>
      </c>
      <c r="E1322" s="401" t="s">
        <v>123</v>
      </c>
      <c r="F1322" s="401"/>
    </row>
    <row r="1323" spans="1:6" ht="15">
      <c r="A1323" s="401">
        <v>34483</v>
      </c>
      <c r="B1323" s="401" t="s">
        <v>4907</v>
      </c>
      <c r="C1323" s="401" t="s">
        <v>3162</v>
      </c>
      <c r="D1323" s="414" t="s">
        <v>16506</v>
      </c>
      <c r="E1323" s="401" t="s">
        <v>123</v>
      </c>
      <c r="F1323" s="401"/>
    </row>
    <row r="1324" spans="1:6" ht="15">
      <c r="A1324" s="401">
        <v>34485</v>
      </c>
      <c r="B1324" s="401" t="s">
        <v>4908</v>
      </c>
      <c r="C1324" s="401" t="s">
        <v>3162</v>
      </c>
      <c r="D1324" s="414" t="s">
        <v>16507</v>
      </c>
      <c r="E1324" s="401" t="s">
        <v>123</v>
      </c>
      <c r="F1324" s="401"/>
    </row>
    <row r="1325" spans="1:6" ht="15">
      <c r="A1325" s="401">
        <v>14041</v>
      </c>
      <c r="B1325" s="401" t="s">
        <v>4909</v>
      </c>
      <c r="C1325" s="401" t="s">
        <v>3162</v>
      </c>
      <c r="D1325" s="414" t="s">
        <v>16508</v>
      </c>
      <c r="E1325" s="401" t="s">
        <v>123</v>
      </c>
      <c r="F1325" s="401"/>
    </row>
    <row r="1326" spans="1:6" ht="15">
      <c r="A1326" s="401">
        <v>1523</v>
      </c>
      <c r="B1326" s="401" t="s">
        <v>4910</v>
      </c>
      <c r="C1326" s="401" t="s">
        <v>3162</v>
      </c>
      <c r="D1326" s="414" t="s">
        <v>16509</v>
      </c>
      <c r="E1326" s="401" t="s">
        <v>123</v>
      </c>
      <c r="F1326" s="401"/>
    </row>
    <row r="1327" spans="1:6" ht="15">
      <c r="A1327" s="401">
        <v>14052</v>
      </c>
      <c r="B1327" s="401" t="s">
        <v>4911</v>
      </c>
      <c r="C1327" s="401" t="s">
        <v>3161</v>
      </c>
      <c r="D1327" s="414" t="s">
        <v>16510</v>
      </c>
      <c r="E1327" s="401" t="s">
        <v>123</v>
      </c>
      <c r="F1327" s="401"/>
    </row>
    <row r="1328" spans="1:6" ht="15">
      <c r="A1328" s="401">
        <v>14054</v>
      </c>
      <c r="B1328" s="401" t="s">
        <v>4912</v>
      </c>
      <c r="C1328" s="401" t="s">
        <v>3161</v>
      </c>
      <c r="D1328" s="414" t="s">
        <v>5997</v>
      </c>
      <c r="E1328" s="401" t="s">
        <v>123</v>
      </c>
      <c r="F1328" s="401"/>
    </row>
    <row r="1329" spans="1:6" ht="15">
      <c r="A1329" s="401">
        <v>14053</v>
      </c>
      <c r="B1329" s="401" t="s">
        <v>4913</v>
      </c>
      <c r="C1329" s="401" t="s">
        <v>3161</v>
      </c>
      <c r="D1329" s="414" t="s">
        <v>12367</v>
      </c>
      <c r="E1329" s="401" t="s">
        <v>123</v>
      </c>
      <c r="F1329" s="401"/>
    </row>
    <row r="1330" spans="1:6" ht="15">
      <c r="A1330" s="401">
        <v>2558</v>
      </c>
      <c r="B1330" s="401" t="s">
        <v>4914</v>
      </c>
      <c r="C1330" s="401" t="s">
        <v>3161</v>
      </c>
      <c r="D1330" s="414" t="s">
        <v>16511</v>
      </c>
      <c r="E1330" s="401" t="s">
        <v>123</v>
      </c>
      <c r="F1330" s="401"/>
    </row>
    <row r="1331" spans="1:6" ht="15">
      <c r="A1331" s="401">
        <v>2560</v>
      </c>
      <c r="B1331" s="401" t="s">
        <v>4915</v>
      </c>
      <c r="C1331" s="401" t="s">
        <v>3161</v>
      </c>
      <c r="D1331" s="414" t="s">
        <v>4249</v>
      </c>
      <c r="E1331" s="401" t="s">
        <v>123</v>
      </c>
      <c r="F1331" s="401"/>
    </row>
    <row r="1332" spans="1:6" ht="15">
      <c r="A1332" s="401">
        <v>2559</v>
      </c>
      <c r="B1332" s="401" t="s">
        <v>4916</v>
      </c>
      <c r="C1332" s="401" t="s">
        <v>3161</v>
      </c>
      <c r="D1332" s="414" t="s">
        <v>12560</v>
      </c>
      <c r="E1332" s="401" t="s">
        <v>123</v>
      </c>
      <c r="F1332" s="401"/>
    </row>
    <row r="1333" spans="1:6" ht="15">
      <c r="A1333" s="401">
        <v>2592</v>
      </c>
      <c r="B1333" s="401" t="s">
        <v>4918</v>
      </c>
      <c r="C1333" s="401" t="s">
        <v>3161</v>
      </c>
      <c r="D1333" s="414" t="s">
        <v>16512</v>
      </c>
      <c r="E1333" s="401" t="s">
        <v>123</v>
      </c>
      <c r="F1333" s="401"/>
    </row>
    <row r="1334" spans="1:6" ht="15">
      <c r="A1334" s="401">
        <v>2566</v>
      </c>
      <c r="B1334" s="401" t="s">
        <v>4919</v>
      </c>
      <c r="C1334" s="401" t="s">
        <v>3161</v>
      </c>
      <c r="D1334" s="414" t="s">
        <v>9053</v>
      </c>
      <c r="E1334" s="401" t="s">
        <v>123</v>
      </c>
      <c r="F1334" s="401"/>
    </row>
    <row r="1335" spans="1:6" ht="15">
      <c r="A1335" s="401">
        <v>2589</v>
      </c>
      <c r="B1335" s="401" t="s">
        <v>4920</v>
      </c>
      <c r="C1335" s="401" t="s">
        <v>3161</v>
      </c>
      <c r="D1335" s="414" t="s">
        <v>6889</v>
      </c>
      <c r="E1335" s="401" t="s">
        <v>123</v>
      </c>
      <c r="F1335" s="401"/>
    </row>
    <row r="1336" spans="1:6" ht="15">
      <c r="A1336" s="401">
        <v>2591</v>
      </c>
      <c r="B1336" s="401" t="s">
        <v>4921</v>
      </c>
      <c r="C1336" s="401" t="s">
        <v>3161</v>
      </c>
      <c r="D1336" s="414" t="s">
        <v>4698</v>
      </c>
      <c r="E1336" s="401" t="s">
        <v>123</v>
      </c>
      <c r="F1336" s="401"/>
    </row>
    <row r="1337" spans="1:6" ht="15">
      <c r="A1337" s="401">
        <v>2590</v>
      </c>
      <c r="B1337" s="401" t="s">
        <v>4923</v>
      </c>
      <c r="C1337" s="401" t="s">
        <v>3161</v>
      </c>
      <c r="D1337" s="414" t="s">
        <v>8865</v>
      </c>
      <c r="E1337" s="401" t="s">
        <v>123</v>
      </c>
      <c r="F1337" s="401"/>
    </row>
    <row r="1338" spans="1:6" ht="15">
      <c r="A1338" s="401">
        <v>2567</v>
      </c>
      <c r="B1338" s="401" t="s">
        <v>4924</v>
      </c>
      <c r="C1338" s="401" t="s">
        <v>3161</v>
      </c>
      <c r="D1338" s="414" t="s">
        <v>16513</v>
      </c>
      <c r="E1338" s="401" t="s">
        <v>123</v>
      </c>
      <c r="F1338" s="401"/>
    </row>
    <row r="1339" spans="1:6" ht="15">
      <c r="A1339" s="401">
        <v>2565</v>
      </c>
      <c r="B1339" s="401" t="s">
        <v>4925</v>
      </c>
      <c r="C1339" s="401" t="s">
        <v>3161</v>
      </c>
      <c r="D1339" s="414" t="s">
        <v>8940</v>
      </c>
      <c r="E1339" s="401" t="s">
        <v>123</v>
      </c>
      <c r="F1339" s="401"/>
    </row>
    <row r="1340" spans="1:6" ht="15">
      <c r="A1340" s="401">
        <v>2568</v>
      </c>
      <c r="B1340" s="401" t="s">
        <v>4926</v>
      </c>
      <c r="C1340" s="401" t="s">
        <v>3161</v>
      </c>
      <c r="D1340" s="414" t="s">
        <v>16514</v>
      </c>
      <c r="E1340" s="401" t="s">
        <v>123</v>
      </c>
      <c r="F1340" s="401"/>
    </row>
    <row r="1341" spans="1:6" ht="15">
      <c r="A1341" s="401">
        <v>2594</v>
      </c>
      <c r="B1341" s="401" t="s">
        <v>4927</v>
      </c>
      <c r="C1341" s="401" t="s">
        <v>3161</v>
      </c>
      <c r="D1341" s="414" t="s">
        <v>16515</v>
      </c>
      <c r="E1341" s="401" t="s">
        <v>123</v>
      </c>
      <c r="F1341" s="401"/>
    </row>
    <row r="1342" spans="1:6" ht="15">
      <c r="A1342" s="401">
        <v>2587</v>
      </c>
      <c r="B1342" s="401" t="s">
        <v>4928</v>
      </c>
      <c r="C1342" s="401" t="s">
        <v>3161</v>
      </c>
      <c r="D1342" s="414" t="s">
        <v>16516</v>
      </c>
      <c r="E1342" s="401" t="s">
        <v>123</v>
      </c>
      <c r="F1342" s="401"/>
    </row>
    <row r="1343" spans="1:6" ht="15">
      <c r="A1343" s="401">
        <v>2588</v>
      </c>
      <c r="B1343" s="401" t="s">
        <v>4929</v>
      </c>
      <c r="C1343" s="401" t="s">
        <v>3161</v>
      </c>
      <c r="D1343" s="414" t="s">
        <v>12749</v>
      </c>
      <c r="E1343" s="401" t="s">
        <v>123</v>
      </c>
      <c r="F1343" s="401"/>
    </row>
    <row r="1344" spans="1:6" ht="15">
      <c r="A1344" s="401">
        <v>2569</v>
      </c>
      <c r="B1344" s="401" t="s">
        <v>4930</v>
      </c>
      <c r="C1344" s="401" t="s">
        <v>3161</v>
      </c>
      <c r="D1344" s="414" t="s">
        <v>3763</v>
      </c>
      <c r="E1344" s="401" t="s">
        <v>123</v>
      </c>
      <c r="F1344" s="401"/>
    </row>
    <row r="1345" spans="1:6" ht="15">
      <c r="A1345" s="401">
        <v>2570</v>
      </c>
      <c r="B1345" s="401" t="s">
        <v>4931</v>
      </c>
      <c r="C1345" s="401" t="s">
        <v>3161</v>
      </c>
      <c r="D1345" s="414" t="s">
        <v>3809</v>
      </c>
      <c r="E1345" s="401" t="s">
        <v>123</v>
      </c>
      <c r="F1345" s="401"/>
    </row>
    <row r="1346" spans="1:6" ht="15">
      <c r="A1346" s="401">
        <v>2571</v>
      </c>
      <c r="B1346" s="401" t="s">
        <v>4932</v>
      </c>
      <c r="C1346" s="401" t="s">
        <v>3161</v>
      </c>
      <c r="D1346" s="414" t="s">
        <v>15148</v>
      </c>
      <c r="E1346" s="401" t="s">
        <v>123</v>
      </c>
      <c r="F1346" s="401"/>
    </row>
    <row r="1347" spans="1:6" ht="15">
      <c r="A1347" s="401">
        <v>2593</v>
      </c>
      <c r="B1347" s="401" t="s">
        <v>4933</v>
      </c>
      <c r="C1347" s="401" t="s">
        <v>3161</v>
      </c>
      <c r="D1347" s="414" t="s">
        <v>15787</v>
      </c>
      <c r="E1347" s="401" t="s">
        <v>123</v>
      </c>
      <c r="F1347" s="401"/>
    </row>
    <row r="1348" spans="1:6" ht="15">
      <c r="A1348" s="401">
        <v>2572</v>
      </c>
      <c r="B1348" s="401" t="s">
        <v>4935</v>
      </c>
      <c r="C1348" s="401" t="s">
        <v>3161</v>
      </c>
      <c r="D1348" s="414" t="s">
        <v>14933</v>
      </c>
      <c r="E1348" s="401" t="s">
        <v>123</v>
      </c>
      <c r="F1348" s="401"/>
    </row>
    <row r="1349" spans="1:6" ht="15">
      <c r="A1349" s="401">
        <v>2595</v>
      </c>
      <c r="B1349" s="401" t="s">
        <v>4936</v>
      </c>
      <c r="C1349" s="401" t="s">
        <v>3161</v>
      </c>
      <c r="D1349" s="414" t="s">
        <v>16517</v>
      </c>
      <c r="E1349" s="401" t="s">
        <v>123</v>
      </c>
      <c r="F1349" s="401"/>
    </row>
    <row r="1350" spans="1:6" ht="15">
      <c r="A1350" s="401">
        <v>2576</v>
      </c>
      <c r="B1350" s="401" t="s">
        <v>4937</v>
      </c>
      <c r="C1350" s="401" t="s">
        <v>3161</v>
      </c>
      <c r="D1350" s="414" t="s">
        <v>12790</v>
      </c>
      <c r="E1350" s="401" t="s">
        <v>123</v>
      </c>
      <c r="F1350" s="401"/>
    </row>
    <row r="1351" spans="1:6" ht="15">
      <c r="A1351" s="401">
        <v>2575</v>
      </c>
      <c r="B1351" s="401" t="s">
        <v>4938</v>
      </c>
      <c r="C1351" s="401" t="s">
        <v>3161</v>
      </c>
      <c r="D1351" s="414" t="s">
        <v>13166</v>
      </c>
      <c r="E1351" s="401" t="s">
        <v>123</v>
      </c>
      <c r="F1351" s="401"/>
    </row>
    <row r="1352" spans="1:6" ht="15">
      <c r="A1352" s="401">
        <v>2573</v>
      </c>
      <c r="B1352" s="401" t="s">
        <v>4939</v>
      </c>
      <c r="C1352" s="401" t="s">
        <v>3161</v>
      </c>
      <c r="D1352" s="414" t="s">
        <v>5621</v>
      </c>
      <c r="E1352" s="401" t="s">
        <v>123</v>
      </c>
      <c r="F1352" s="401"/>
    </row>
    <row r="1353" spans="1:6" ht="15">
      <c r="A1353" s="401">
        <v>2586</v>
      </c>
      <c r="B1353" s="401" t="s">
        <v>4940</v>
      </c>
      <c r="C1353" s="401" t="s">
        <v>3161</v>
      </c>
      <c r="D1353" s="414" t="s">
        <v>8913</v>
      </c>
      <c r="E1353" s="401" t="s">
        <v>123</v>
      </c>
      <c r="F1353" s="401"/>
    </row>
    <row r="1354" spans="1:6" ht="15">
      <c r="A1354" s="401">
        <v>2577</v>
      </c>
      <c r="B1354" s="401" t="s">
        <v>4941</v>
      </c>
      <c r="C1354" s="401" t="s">
        <v>3161</v>
      </c>
      <c r="D1354" s="414" t="s">
        <v>7521</v>
      </c>
      <c r="E1354" s="401" t="s">
        <v>123</v>
      </c>
      <c r="F1354" s="401"/>
    </row>
    <row r="1355" spans="1:6" ht="15">
      <c r="A1355" s="401">
        <v>2574</v>
      </c>
      <c r="B1355" s="401" t="s">
        <v>4942</v>
      </c>
      <c r="C1355" s="401" t="s">
        <v>3161</v>
      </c>
      <c r="D1355" s="414" t="s">
        <v>14763</v>
      </c>
      <c r="E1355" s="401" t="s">
        <v>123</v>
      </c>
      <c r="F1355" s="401"/>
    </row>
    <row r="1356" spans="1:6" ht="15">
      <c r="A1356" s="401">
        <v>2578</v>
      </c>
      <c r="B1356" s="401" t="s">
        <v>4943</v>
      </c>
      <c r="C1356" s="401" t="s">
        <v>3161</v>
      </c>
      <c r="D1356" s="414" t="s">
        <v>16518</v>
      </c>
      <c r="E1356" s="401" t="s">
        <v>123</v>
      </c>
      <c r="F1356" s="401"/>
    </row>
    <row r="1357" spans="1:6" ht="15">
      <c r="A1357" s="401">
        <v>2585</v>
      </c>
      <c r="B1357" s="401" t="s">
        <v>4944</v>
      </c>
      <c r="C1357" s="401" t="s">
        <v>3161</v>
      </c>
      <c r="D1357" s="414" t="s">
        <v>16519</v>
      </c>
      <c r="E1357" s="401" t="s">
        <v>123</v>
      </c>
      <c r="F1357" s="401"/>
    </row>
    <row r="1358" spans="1:6" ht="15">
      <c r="A1358" s="401">
        <v>12008</v>
      </c>
      <c r="B1358" s="401" t="s">
        <v>4945</v>
      </c>
      <c r="C1358" s="401" t="s">
        <v>3161</v>
      </c>
      <c r="D1358" s="414" t="s">
        <v>16520</v>
      </c>
      <c r="E1358" s="401" t="s">
        <v>123</v>
      </c>
      <c r="F1358" s="401"/>
    </row>
    <row r="1359" spans="1:6" ht="15">
      <c r="A1359" s="401">
        <v>2582</v>
      </c>
      <c r="B1359" s="401" t="s">
        <v>4946</v>
      </c>
      <c r="C1359" s="401" t="s">
        <v>3161</v>
      </c>
      <c r="D1359" s="414" t="s">
        <v>12683</v>
      </c>
      <c r="E1359" s="401" t="s">
        <v>123</v>
      </c>
      <c r="F1359" s="401"/>
    </row>
    <row r="1360" spans="1:6" ht="15">
      <c r="A1360" s="401">
        <v>2597</v>
      </c>
      <c r="B1360" s="401" t="s">
        <v>4947</v>
      </c>
      <c r="C1360" s="401" t="s">
        <v>3161</v>
      </c>
      <c r="D1360" s="414" t="s">
        <v>12499</v>
      </c>
      <c r="E1360" s="401" t="s">
        <v>123</v>
      </c>
      <c r="F1360" s="401"/>
    </row>
    <row r="1361" spans="1:6" ht="15">
      <c r="A1361" s="401">
        <v>2579</v>
      </c>
      <c r="B1361" s="401" t="s">
        <v>4948</v>
      </c>
      <c r="C1361" s="401" t="s">
        <v>3161</v>
      </c>
      <c r="D1361" s="414" t="s">
        <v>16521</v>
      </c>
      <c r="E1361" s="401" t="s">
        <v>123</v>
      </c>
      <c r="F1361" s="401"/>
    </row>
    <row r="1362" spans="1:6" ht="15">
      <c r="A1362" s="401">
        <v>2581</v>
      </c>
      <c r="B1362" s="401" t="s">
        <v>4949</v>
      </c>
      <c r="C1362" s="401" t="s">
        <v>3161</v>
      </c>
      <c r="D1362" s="414" t="s">
        <v>7900</v>
      </c>
      <c r="E1362" s="401" t="s">
        <v>123</v>
      </c>
      <c r="F1362" s="401"/>
    </row>
    <row r="1363" spans="1:6" ht="15">
      <c r="A1363" s="401">
        <v>2596</v>
      </c>
      <c r="B1363" s="401" t="s">
        <v>4951</v>
      </c>
      <c r="C1363" s="401" t="s">
        <v>3161</v>
      </c>
      <c r="D1363" s="414" t="s">
        <v>16522</v>
      </c>
      <c r="E1363" s="401" t="s">
        <v>123</v>
      </c>
      <c r="F1363" s="401"/>
    </row>
    <row r="1364" spans="1:6" ht="15">
      <c r="A1364" s="401">
        <v>2580</v>
      </c>
      <c r="B1364" s="401" t="s">
        <v>4952</v>
      </c>
      <c r="C1364" s="401" t="s">
        <v>3161</v>
      </c>
      <c r="D1364" s="414" t="s">
        <v>16523</v>
      </c>
      <c r="E1364" s="401" t="s">
        <v>123</v>
      </c>
      <c r="F1364" s="401"/>
    </row>
    <row r="1365" spans="1:6" ht="15">
      <c r="A1365" s="401">
        <v>2583</v>
      </c>
      <c r="B1365" s="401" t="s">
        <v>4954</v>
      </c>
      <c r="C1365" s="401" t="s">
        <v>3161</v>
      </c>
      <c r="D1365" s="414" t="s">
        <v>13404</v>
      </c>
      <c r="E1365" s="401" t="s">
        <v>123</v>
      </c>
      <c r="F1365" s="401"/>
    </row>
    <row r="1366" spans="1:6" ht="15">
      <c r="A1366" s="401">
        <v>2584</v>
      </c>
      <c r="B1366" s="401" t="s">
        <v>4955</v>
      </c>
      <c r="C1366" s="401" t="s">
        <v>3161</v>
      </c>
      <c r="D1366" s="414" t="s">
        <v>16524</v>
      </c>
      <c r="E1366" s="401" t="s">
        <v>123</v>
      </c>
      <c r="F1366" s="401"/>
    </row>
    <row r="1367" spans="1:6" ht="15">
      <c r="A1367" s="401">
        <v>12010</v>
      </c>
      <c r="B1367" s="401" t="s">
        <v>4956</v>
      </c>
      <c r="C1367" s="401" t="s">
        <v>3161</v>
      </c>
      <c r="D1367" s="414" t="s">
        <v>12562</v>
      </c>
      <c r="E1367" s="401" t="s">
        <v>123</v>
      </c>
      <c r="F1367" s="401"/>
    </row>
    <row r="1368" spans="1:6" ht="15">
      <c r="A1368" s="401">
        <v>39329</v>
      </c>
      <c r="B1368" s="401" t="s">
        <v>4958</v>
      </c>
      <c r="C1368" s="401" t="s">
        <v>3161</v>
      </c>
      <c r="D1368" s="414" t="s">
        <v>15051</v>
      </c>
      <c r="E1368" s="401" t="s">
        <v>123</v>
      </c>
      <c r="F1368" s="401"/>
    </row>
    <row r="1369" spans="1:6" ht="15">
      <c r="A1369" s="401">
        <v>39330</v>
      </c>
      <c r="B1369" s="401" t="s">
        <v>4959</v>
      </c>
      <c r="C1369" s="401" t="s">
        <v>3161</v>
      </c>
      <c r="D1369" s="414" t="s">
        <v>9055</v>
      </c>
      <c r="E1369" s="401" t="s">
        <v>123</v>
      </c>
      <c r="F1369" s="401"/>
    </row>
    <row r="1370" spans="1:6" ht="15">
      <c r="A1370" s="401">
        <v>39332</v>
      </c>
      <c r="B1370" s="401" t="s">
        <v>4961</v>
      </c>
      <c r="C1370" s="401" t="s">
        <v>3161</v>
      </c>
      <c r="D1370" s="414" t="s">
        <v>9109</v>
      </c>
      <c r="E1370" s="401" t="s">
        <v>123</v>
      </c>
      <c r="F1370" s="401"/>
    </row>
    <row r="1371" spans="1:6" ht="15">
      <c r="A1371" s="401">
        <v>39331</v>
      </c>
      <c r="B1371" s="401" t="s">
        <v>4962</v>
      </c>
      <c r="C1371" s="401" t="s">
        <v>3161</v>
      </c>
      <c r="D1371" s="414" t="s">
        <v>12838</v>
      </c>
      <c r="E1371" s="401" t="s">
        <v>123</v>
      </c>
      <c r="F1371" s="401"/>
    </row>
    <row r="1372" spans="1:6" ht="15">
      <c r="A1372" s="401">
        <v>39333</v>
      </c>
      <c r="B1372" s="401" t="s">
        <v>4963</v>
      </c>
      <c r="C1372" s="401" t="s">
        <v>3161</v>
      </c>
      <c r="D1372" s="414" t="s">
        <v>12489</v>
      </c>
      <c r="E1372" s="401" t="s">
        <v>123</v>
      </c>
      <c r="F1372" s="401"/>
    </row>
    <row r="1373" spans="1:6" ht="15">
      <c r="A1373" s="401">
        <v>39335</v>
      </c>
      <c r="B1373" s="401" t="s">
        <v>4964</v>
      </c>
      <c r="C1373" s="401" t="s">
        <v>3161</v>
      </c>
      <c r="D1373" s="414" t="s">
        <v>5083</v>
      </c>
      <c r="E1373" s="401" t="s">
        <v>123</v>
      </c>
      <c r="F1373" s="401"/>
    </row>
    <row r="1374" spans="1:6" ht="15">
      <c r="A1374" s="401">
        <v>39334</v>
      </c>
      <c r="B1374" s="401" t="s">
        <v>4965</v>
      </c>
      <c r="C1374" s="401" t="s">
        <v>3161</v>
      </c>
      <c r="D1374" s="414" t="s">
        <v>8819</v>
      </c>
      <c r="E1374" s="401" t="s">
        <v>123</v>
      </c>
      <c r="F1374" s="401"/>
    </row>
    <row r="1375" spans="1:6" ht="15">
      <c r="A1375" s="401">
        <v>12016</v>
      </c>
      <c r="B1375" s="401" t="s">
        <v>4966</v>
      </c>
      <c r="C1375" s="401" t="s">
        <v>3161</v>
      </c>
      <c r="D1375" s="414" t="s">
        <v>16525</v>
      </c>
      <c r="E1375" s="401" t="s">
        <v>123</v>
      </c>
      <c r="F1375" s="401"/>
    </row>
    <row r="1376" spans="1:6" ht="15">
      <c r="A1376" s="401">
        <v>12015</v>
      </c>
      <c r="B1376" s="401" t="s">
        <v>4968</v>
      </c>
      <c r="C1376" s="401" t="s">
        <v>3161</v>
      </c>
      <c r="D1376" s="414" t="s">
        <v>12996</v>
      </c>
      <c r="E1376" s="401" t="s">
        <v>123</v>
      </c>
      <c r="F1376" s="401"/>
    </row>
    <row r="1377" spans="1:6" ht="15">
      <c r="A1377" s="401">
        <v>12020</v>
      </c>
      <c r="B1377" s="401" t="s">
        <v>4969</v>
      </c>
      <c r="C1377" s="401" t="s">
        <v>3161</v>
      </c>
      <c r="D1377" s="414" t="s">
        <v>16525</v>
      </c>
      <c r="E1377" s="401" t="s">
        <v>123</v>
      </c>
      <c r="F1377" s="401"/>
    </row>
    <row r="1378" spans="1:6" ht="15">
      <c r="A1378" s="401">
        <v>12019</v>
      </c>
      <c r="B1378" s="401" t="s">
        <v>4970</v>
      </c>
      <c r="C1378" s="401" t="s">
        <v>3161</v>
      </c>
      <c r="D1378" s="414" t="s">
        <v>12996</v>
      </c>
      <c r="E1378" s="401" t="s">
        <v>123</v>
      </c>
      <c r="F1378" s="401"/>
    </row>
    <row r="1379" spans="1:6" ht="15">
      <c r="A1379" s="401">
        <v>39336</v>
      </c>
      <c r="B1379" s="401" t="s">
        <v>4971</v>
      </c>
      <c r="C1379" s="401" t="s">
        <v>3161</v>
      </c>
      <c r="D1379" s="414" t="s">
        <v>9055</v>
      </c>
      <c r="E1379" s="401" t="s">
        <v>123</v>
      </c>
      <c r="F1379" s="401"/>
    </row>
    <row r="1380" spans="1:6" ht="15">
      <c r="A1380" s="401">
        <v>39338</v>
      </c>
      <c r="B1380" s="401" t="s">
        <v>4972</v>
      </c>
      <c r="C1380" s="401" t="s">
        <v>3161</v>
      </c>
      <c r="D1380" s="414" t="s">
        <v>9109</v>
      </c>
      <c r="E1380" s="401" t="s">
        <v>123</v>
      </c>
      <c r="F1380" s="401"/>
    </row>
    <row r="1381" spans="1:6" ht="15">
      <c r="A1381" s="401">
        <v>39337</v>
      </c>
      <c r="B1381" s="401" t="s">
        <v>4973</v>
      </c>
      <c r="C1381" s="401" t="s">
        <v>3161</v>
      </c>
      <c r="D1381" s="414" t="s">
        <v>12838</v>
      </c>
      <c r="E1381" s="401" t="s">
        <v>123</v>
      </c>
      <c r="F1381" s="401"/>
    </row>
    <row r="1382" spans="1:6" ht="15">
      <c r="A1382" s="401">
        <v>39341</v>
      </c>
      <c r="B1382" s="401" t="s">
        <v>4974</v>
      </c>
      <c r="C1382" s="401" t="s">
        <v>3161</v>
      </c>
      <c r="D1382" s="414" t="s">
        <v>15833</v>
      </c>
      <c r="E1382" s="401" t="s">
        <v>123</v>
      </c>
      <c r="F1382" s="401"/>
    </row>
    <row r="1383" spans="1:6" ht="15">
      <c r="A1383" s="401">
        <v>39340</v>
      </c>
      <c r="B1383" s="401" t="s">
        <v>4975</v>
      </c>
      <c r="C1383" s="401" t="s">
        <v>3161</v>
      </c>
      <c r="D1383" s="414" t="s">
        <v>12602</v>
      </c>
      <c r="E1383" s="401" t="s">
        <v>123</v>
      </c>
      <c r="F1383" s="401"/>
    </row>
    <row r="1384" spans="1:6" ht="15">
      <c r="A1384" s="401">
        <v>12025</v>
      </c>
      <c r="B1384" s="401" t="s">
        <v>4976</v>
      </c>
      <c r="C1384" s="401" t="s">
        <v>3161</v>
      </c>
      <c r="D1384" s="414" t="s">
        <v>13200</v>
      </c>
      <c r="E1384" s="401" t="s">
        <v>123</v>
      </c>
      <c r="F1384" s="401"/>
    </row>
    <row r="1385" spans="1:6" ht="15">
      <c r="A1385" s="401">
        <v>39342</v>
      </c>
      <c r="B1385" s="401" t="s">
        <v>4977</v>
      </c>
      <c r="C1385" s="401" t="s">
        <v>3161</v>
      </c>
      <c r="D1385" s="414" t="s">
        <v>15833</v>
      </c>
      <c r="E1385" s="401" t="s">
        <v>123</v>
      </c>
      <c r="F1385" s="401"/>
    </row>
    <row r="1386" spans="1:6" ht="15">
      <c r="A1386" s="401">
        <v>39343</v>
      </c>
      <c r="B1386" s="401" t="s">
        <v>4978</v>
      </c>
      <c r="C1386" s="401" t="s">
        <v>3161</v>
      </c>
      <c r="D1386" s="414" t="s">
        <v>12782</v>
      </c>
      <c r="E1386" s="401" t="s">
        <v>123</v>
      </c>
      <c r="F1386" s="401"/>
    </row>
    <row r="1387" spans="1:6" ht="15">
      <c r="A1387" s="401">
        <v>39345</v>
      </c>
      <c r="B1387" s="401" t="s">
        <v>4979</v>
      </c>
      <c r="C1387" s="401" t="s">
        <v>3161</v>
      </c>
      <c r="D1387" s="414" t="s">
        <v>9078</v>
      </c>
      <c r="E1387" s="401" t="s">
        <v>123</v>
      </c>
      <c r="F1387" s="401"/>
    </row>
    <row r="1388" spans="1:6" ht="15">
      <c r="A1388" s="401">
        <v>39344</v>
      </c>
      <c r="B1388" s="401" t="s">
        <v>4980</v>
      </c>
      <c r="C1388" s="401" t="s">
        <v>3161</v>
      </c>
      <c r="D1388" s="414" t="s">
        <v>4244</v>
      </c>
      <c r="E1388" s="401" t="s">
        <v>123</v>
      </c>
      <c r="F1388" s="401"/>
    </row>
    <row r="1389" spans="1:6" ht="15">
      <c r="A1389" s="401">
        <v>12623</v>
      </c>
      <c r="B1389" s="401" t="s">
        <v>4981</v>
      </c>
      <c r="C1389" s="401" t="s">
        <v>3164</v>
      </c>
      <c r="D1389" s="414" t="s">
        <v>8424</v>
      </c>
      <c r="E1389" s="401" t="s">
        <v>123</v>
      </c>
      <c r="F1389" s="401"/>
    </row>
    <row r="1390" spans="1:6" ht="15">
      <c r="A1390" s="401">
        <v>34498</v>
      </c>
      <c r="B1390" s="401" t="s">
        <v>4982</v>
      </c>
      <c r="C1390" s="401" t="s">
        <v>3161</v>
      </c>
      <c r="D1390" s="414" t="s">
        <v>16526</v>
      </c>
      <c r="E1390" s="401" t="s">
        <v>123</v>
      </c>
      <c r="F1390" s="401"/>
    </row>
    <row r="1391" spans="1:6" ht="15">
      <c r="A1391" s="401">
        <v>13244</v>
      </c>
      <c r="B1391" s="401" t="s">
        <v>4983</v>
      </c>
      <c r="C1391" s="401" t="s">
        <v>3161</v>
      </c>
      <c r="D1391" s="414" t="s">
        <v>16527</v>
      </c>
      <c r="E1391" s="401" t="s">
        <v>123</v>
      </c>
      <c r="F1391" s="401"/>
    </row>
    <row r="1392" spans="1:6" ht="15">
      <c r="A1392" s="401">
        <v>38998</v>
      </c>
      <c r="B1392" s="401" t="s">
        <v>4985</v>
      </c>
      <c r="C1392" s="401" t="s">
        <v>3161</v>
      </c>
      <c r="D1392" s="414" t="s">
        <v>13301</v>
      </c>
      <c r="E1392" s="401" t="s">
        <v>123</v>
      </c>
      <c r="F1392" s="401"/>
    </row>
    <row r="1393" spans="1:6" ht="15">
      <c r="A1393" s="401">
        <v>38999</v>
      </c>
      <c r="B1393" s="401" t="s">
        <v>4986</v>
      </c>
      <c r="C1393" s="401" t="s">
        <v>3161</v>
      </c>
      <c r="D1393" s="414" t="s">
        <v>13237</v>
      </c>
      <c r="E1393" s="401" t="s">
        <v>123</v>
      </c>
      <c r="F1393" s="401"/>
    </row>
    <row r="1394" spans="1:6" ht="15">
      <c r="A1394" s="401">
        <v>38996</v>
      </c>
      <c r="B1394" s="401" t="s">
        <v>4987</v>
      </c>
      <c r="C1394" s="401" t="s">
        <v>3161</v>
      </c>
      <c r="D1394" s="414" t="s">
        <v>12985</v>
      </c>
      <c r="E1394" s="401" t="s">
        <v>123</v>
      </c>
      <c r="F1394" s="401"/>
    </row>
    <row r="1395" spans="1:6" ht="15">
      <c r="A1395" s="401">
        <v>38997</v>
      </c>
      <c r="B1395" s="401" t="s">
        <v>4988</v>
      </c>
      <c r="C1395" s="401" t="s">
        <v>3161</v>
      </c>
      <c r="D1395" s="414" t="s">
        <v>16528</v>
      </c>
      <c r="E1395" s="401" t="s">
        <v>123</v>
      </c>
      <c r="F1395" s="401"/>
    </row>
    <row r="1396" spans="1:6" ht="15">
      <c r="A1396" s="401">
        <v>39862</v>
      </c>
      <c r="B1396" s="401" t="s">
        <v>4989</v>
      </c>
      <c r="C1396" s="401" t="s">
        <v>3161</v>
      </c>
      <c r="D1396" s="414" t="s">
        <v>15068</v>
      </c>
      <c r="E1396" s="401" t="s">
        <v>123</v>
      </c>
      <c r="F1396" s="401"/>
    </row>
    <row r="1397" spans="1:6" ht="15">
      <c r="A1397" s="401">
        <v>39863</v>
      </c>
      <c r="B1397" s="401" t="s">
        <v>4990</v>
      </c>
      <c r="C1397" s="401" t="s">
        <v>3161</v>
      </c>
      <c r="D1397" s="414" t="s">
        <v>15071</v>
      </c>
      <c r="E1397" s="401" t="s">
        <v>123</v>
      </c>
      <c r="F1397" s="401"/>
    </row>
    <row r="1398" spans="1:6" ht="15">
      <c r="A1398" s="401">
        <v>39864</v>
      </c>
      <c r="B1398" s="401" t="s">
        <v>4992</v>
      </c>
      <c r="C1398" s="401" t="s">
        <v>3161</v>
      </c>
      <c r="D1398" s="414" t="s">
        <v>15330</v>
      </c>
      <c r="E1398" s="401" t="s">
        <v>123</v>
      </c>
      <c r="F1398" s="401"/>
    </row>
    <row r="1399" spans="1:6" ht="15">
      <c r="A1399" s="401">
        <v>39865</v>
      </c>
      <c r="B1399" s="401" t="s">
        <v>4993</v>
      </c>
      <c r="C1399" s="401" t="s">
        <v>3161</v>
      </c>
      <c r="D1399" s="414" t="s">
        <v>16529</v>
      </c>
      <c r="E1399" s="401" t="s">
        <v>123</v>
      </c>
      <c r="F1399" s="401"/>
    </row>
    <row r="1400" spans="1:6" ht="15">
      <c r="A1400" s="401">
        <v>2517</v>
      </c>
      <c r="B1400" s="401" t="s">
        <v>4994</v>
      </c>
      <c r="C1400" s="401" t="s">
        <v>3161</v>
      </c>
      <c r="D1400" s="414" t="s">
        <v>14668</v>
      </c>
      <c r="E1400" s="401" t="s">
        <v>123</v>
      </c>
      <c r="F1400" s="401"/>
    </row>
    <row r="1401" spans="1:6" ht="15">
      <c r="A1401" s="401">
        <v>2522</v>
      </c>
      <c r="B1401" s="401" t="s">
        <v>4995</v>
      </c>
      <c r="C1401" s="401" t="s">
        <v>3161</v>
      </c>
      <c r="D1401" s="414" t="s">
        <v>12579</v>
      </c>
      <c r="E1401" s="401" t="s">
        <v>123</v>
      </c>
      <c r="F1401" s="401"/>
    </row>
    <row r="1402" spans="1:6" ht="15">
      <c r="A1402" s="401">
        <v>2548</v>
      </c>
      <c r="B1402" s="401" t="s">
        <v>4996</v>
      </c>
      <c r="C1402" s="401" t="s">
        <v>3161</v>
      </c>
      <c r="D1402" s="414" t="s">
        <v>12835</v>
      </c>
      <c r="E1402" s="401" t="s">
        <v>123</v>
      </c>
      <c r="F1402" s="401"/>
    </row>
    <row r="1403" spans="1:6" ht="15">
      <c r="A1403" s="401">
        <v>2516</v>
      </c>
      <c r="B1403" s="401" t="s">
        <v>4997</v>
      </c>
      <c r="C1403" s="401" t="s">
        <v>3161</v>
      </c>
      <c r="D1403" s="414" t="s">
        <v>14766</v>
      </c>
      <c r="E1403" s="401" t="s">
        <v>123</v>
      </c>
      <c r="F1403" s="401"/>
    </row>
    <row r="1404" spans="1:6" ht="15">
      <c r="A1404" s="401">
        <v>2518</v>
      </c>
      <c r="B1404" s="401" t="s">
        <v>4999</v>
      </c>
      <c r="C1404" s="401" t="s">
        <v>3161</v>
      </c>
      <c r="D1404" s="414" t="s">
        <v>16530</v>
      </c>
      <c r="E1404" s="401" t="s">
        <v>123</v>
      </c>
      <c r="F1404" s="401"/>
    </row>
    <row r="1405" spans="1:6" ht="15">
      <c r="A1405" s="401">
        <v>2521</v>
      </c>
      <c r="B1405" s="401" t="s">
        <v>5000</v>
      </c>
      <c r="C1405" s="401" t="s">
        <v>3161</v>
      </c>
      <c r="D1405" s="414" t="s">
        <v>16531</v>
      </c>
      <c r="E1405" s="401" t="s">
        <v>123</v>
      </c>
      <c r="F1405" s="401"/>
    </row>
    <row r="1406" spans="1:6" ht="15">
      <c r="A1406" s="401">
        <v>2515</v>
      </c>
      <c r="B1406" s="401" t="s">
        <v>5001</v>
      </c>
      <c r="C1406" s="401" t="s">
        <v>3161</v>
      </c>
      <c r="D1406" s="414" t="s">
        <v>12563</v>
      </c>
      <c r="E1406" s="401" t="s">
        <v>123</v>
      </c>
      <c r="F1406" s="401"/>
    </row>
    <row r="1407" spans="1:6" ht="15">
      <c r="A1407" s="401">
        <v>2519</v>
      </c>
      <c r="B1407" s="401" t="s">
        <v>5002</v>
      </c>
      <c r="C1407" s="401" t="s">
        <v>3161</v>
      </c>
      <c r="D1407" s="414" t="s">
        <v>16532</v>
      </c>
      <c r="E1407" s="401" t="s">
        <v>123</v>
      </c>
      <c r="F1407" s="401"/>
    </row>
    <row r="1408" spans="1:6" ht="15">
      <c r="A1408" s="401">
        <v>2520</v>
      </c>
      <c r="B1408" s="401" t="s">
        <v>5003</v>
      </c>
      <c r="C1408" s="401" t="s">
        <v>3161</v>
      </c>
      <c r="D1408" s="414" t="s">
        <v>16533</v>
      </c>
      <c r="E1408" s="401" t="s">
        <v>123</v>
      </c>
      <c r="F1408" s="401"/>
    </row>
    <row r="1409" spans="1:6" ht="15">
      <c r="A1409" s="401">
        <v>1602</v>
      </c>
      <c r="B1409" s="401" t="s">
        <v>5004</v>
      </c>
      <c r="C1409" s="401" t="s">
        <v>3161</v>
      </c>
      <c r="D1409" s="414" t="s">
        <v>16534</v>
      </c>
      <c r="E1409" s="401" t="s">
        <v>123</v>
      </c>
      <c r="F1409" s="401"/>
    </row>
    <row r="1410" spans="1:6" ht="15">
      <c r="A1410" s="401">
        <v>1601</v>
      </c>
      <c r="B1410" s="401" t="s">
        <v>5005</v>
      </c>
      <c r="C1410" s="401" t="s">
        <v>3161</v>
      </c>
      <c r="D1410" s="414" t="s">
        <v>13952</v>
      </c>
      <c r="E1410" s="401" t="s">
        <v>123</v>
      </c>
      <c r="F1410" s="401"/>
    </row>
    <row r="1411" spans="1:6" ht="15">
      <c r="A1411" s="401">
        <v>1598</v>
      </c>
      <c r="B1411" s="401" t="s">
        <v>5006</v>
      </c>
      <c r="C1411" s="401" t="s">
        <v>3161</v>
      </c>
      <c r="D1411" s="414" t="s">
        <v>16535</v>
      </c>
      <c r="E1411" s="401" t="s">
        <v>123</v>
      </c>
      <c r="F1411" s="401"/>
    </row>
    <row r="1412" spans="1:6" ht="15">
      <c r="A1412" s="401">
        <v>1600</v>
      </c>
      <c r="B1412" s="401" t="s">
        <v>5008</v>
      </c>
      <c r="C1412" s="401" t="s">
        <v>3161</v>
      </c>
      <c r="D1412" s="414" t="s">
        <v>15836</v>
      </c>
      <c r="E1412" s="401" t="s">
        <v>123</v>
      </c>
      <c r="F1412" s="401"/>
    </row>
    <row r="1413" spans="1:6" ht="15">
      <c r="A1413" s="401">
        <v>1603</v>
      </c>
      <c r="B1413" s="401" t="s">
        <v>5009</v>
      </c>
      <c r="C1413" s="401" t="s">
        <v>3161</v>
      </c>
      <c r="D1413" s="414" t="s">
        <v>16536</v>
      </c>
      <c r="E1413" s="401" t="s">
        <v>123</v>
      </c>
      <c r="F1413" s="401"/>
    </row>
    <row r="1414" spans="1:6" ht="15">
      <c r="A1414" s="401">
        <v>1599</v>
      </c>
      <c r="B1414" s="401" t="s">
        <v>5010</v>
      </c>
      <c r="C1414" s="401" t="s">
        <v>3161</v>
      </c>
      <c r="D1414" s="414" t="s">
        <v>7290</v>
      </c>
      <c r="E1414" s="401" t="s">
        <v>123</v>
      </c>
      <c r="F1414" s="401"/>
    </row>
    <row r="1415" spans="1:6" ht="15">
      <c r="A1415" s="401">
        <v>1597</v>
      </c>
      <c r="B1415" s="401" t="s">
        <v>5012</v>
      </c>
      <c r="C1415" s="401" t="s">
        <v>3161</v>
      </c>
      <c r="D1415" s="414" t="s">
        <v>12931</v>
      </c>
      <c r="E1415" s="401" t="s">
        <v>123</v>
      </c>
      <c r="F1415" s="401"/>
    </row>
    <row r="1416" spans="1:6" ht="15">
      <c r="A1416" s="401">
        <v>39600</v>
      </c>
      <c r="B1416" s="401" t="s">
        <v>5014</v>
      </c>
      <c r="C1416" s="401" t="s">
        <v>3161</v>
      </c>
      <c r="D1416" s="414" t="s">
        <v>16537</v>
      </c>
      <c r="E1416" s="401" t="s">
        <v>123</v>
      </c>
      <c r="F1416" s="401"/>
    </row>
    <row r="1417" spans="1:6" ht="15">
      <c r="A1417" s="401">
        <v>39601</v>
      </c>
      <c r="B1417" s="401" t="s">
        <v>5016</v>
      </c>
      <c r="C1417" s="401" t="s">
        <v>3161</v>
      </c>
      <c r="D1417" s="414" t="s">
        <v>12761</v>
      </c>
      <c r="E1417" s="401" t="s">
        <v>123</v>
      </c>
      <c r="F1417" s="401"/>
    </row>
    <row r="1418" spans="1:6" ht="15">
      <c r="A1418" s="401">
        <v>39602</v>
      </c>
      <c r="B1418" s="401" t="s">
        <v>5017</v>
      </c>
      <c r="C1418" s="401" t="s">
        <v>3161</v>
      </c>
      <c r="D1418" s="414" t="s">
        <v>3861</v>
      </c>
      <c r="E1418" s="401" t="s">
        <v>123</v>
      </c>
      <c r="F1418" s="401"/>
    </row>
    <row r="1419" spans="1:6" ht="15">
      <c r="A1419" s="401">
        <v>39603</v>
      </c>
      <c r="B1419" s="401" t="s">
        <v>5019</v>
      </c>
      <c r="C1419" s="401" t="s">
        <v>3161</v>
      </c>
      <c r="D1419" s="414" t="s">
        <v>3950</v>
      </c>
      <c r="E1419" s="401" t="s">
        <v>123</v>
      </c>
      <c r="F1419" s="401"/>
    </row>
    <row r="1420" spans="1:6" ht="15">
      <c r="A1420" s="401">
        <v>11821</v>
      </c>
      <c r="B1420" s="401" t="s">
        <v>5020</v>
      </c>
      <c r="C1420" s="401" t="s">
        <v>3161</v>
      </c>
      <c r="D1420" s="414" t="s">
        <v>16538</v>
      </c>
      <c r="E1420" s="401" t="s">
        <v>123</v>
      </c>
      <c r="F1420" s="401"/>
    </row>
    <row r="1421" spans="1:6" ht="15">
      <c r="A1421" s="401">
        <v>1562</v>
      </c>
      <c r="B1421" s="401" t="s">
        <v>5021</v>
      </c>
      <c r="C1421" s="401" t="s">
        <v>3161</v>
      </c>
      <c r="D1421" s="414" t="s">
        <v>12753</v>
      </c>
      <c r="E1421" s="401" t="s">
        <v>123</v>
      </c>
      <c r="F1421" s="401"/>
    </row>
    <row r="1422" spans="1:6" ht="15">
      <c r="A1422" s="401">
        <v>1563</v>
      </c>
      <c r="B1422" s="401" t="s">
        <v>5022</v>
      </c>
      <c r="C1422" s="401" t="s">
        <v>3161</v>
      </c>
      <c r="D1422" s="414" t="s">
        <v>16539</v>
      </c>
      <c r="E1422" s="401" t="s">
        <v>123</v>
      </c>
      <c r="F1422" s="401"/>
    </row>
    <row r="1423" spans="1:6" ht="15">
      <c r="A1423" s="401">
        <v>11856</v>
      </c>
      <c r="B1423" s="401" t="s">
        <v>5023</v>
      </c>
      <c r="C1423" s="401" t="s">
        <v>3161</v>
      </c>
      <c r="D1423" s="414" t="s">
        <v>8811</v>
      </c>
      <c r="E1423" s="401" t="s">
        <v>123</v>
      </c>
      <c r="F1423" s="401"/>
    </row>
    <row r="1424" spans="1:6" ht="15">
      <c r="A1424" s="401">
        <v>11857</v>
      </c>
      <c r="B1424" s="401" t="s">
        <v>5024</v>
      </c>
      <c r="C1424" s="401" t="s">
        <v>3161</v>
      </c>
      <c r="D1424" s="414" t="s">
        <v>16540</v>
      </c>
      <c r="E1424" s="401" t="s">
        <v>123</v>
      </c>
      <c r="F1424" s="401"/>
    </row>
    <row r="1425" spans="1:6" ht="15">
      <c r="A1425" s="401">
        <v>11858</v>
      </c>
      <c r="B1425" s="401" t="s">
        <v>5025</v>
      </c>
      <c r="C1425" s="401" t="s">
        <v>3161</v>
      </c>
      <c r="D1425" s="414" t="s">
        <v>16541</v>
      </c>
      <c r="E1425" s="401" t="s">
        <v>123</v>
      </c>
      <c r="F1425" s="401"/>
    </row>
    <row r="1426" spans="1:6" ht="15">
      <c r="A1426" s="401">
        <v>1539</v>
      </c>
      <c r="B1426" s="401" t="s">
        <v>5026</v>
      </c>
      <c r="C1426" s="401" t="s">
        <v>3161</v>
      </c>
      <c r="D1426" s="414" t="s">
        <v>15057</v>
      </c>
      <c r="E1426" s="401" t="s">
        <v>123</v>
      </c>
      <c r="F1426" s="401"/>
    </row>
    <row r="1427" spans="1:6" ht="15">
      <c r="A1427" s="401">
        <v>11859</v>
      </c>
      <c r="B1427" s="401" t="s">
        <v>5028</v>
      </c>
      <c r="C1427" s="401" t="s">
        <v>3161</v>
      </c>
      <c r="D1427" s="414" t="s">
        <v>16542</v>
      </c>
      <c r="E1427" s="401" t="s">
        <v>123</v>
      </c>
      <c r="F1427" s="401"/>
    </row>
    <row r="1428" spans="1:6" ht="15">
      <c r="A1428" s="401">
        <v>1550</v>
      </c>
      <c r="B1428" s="401" t="s">
        <v>5029</v>
      </c>
      <c r="C1428" s="401" t="s">
        <v>3161</v>
      </c>
      <c r="D1428" s="414" t="s">
        <v>15419</v>
      </c>
      <c r="E1428" s="401" t="s">
        <v>123</v>
      </c>
      <c r="F1428" s="401"/>
    </row>
    <row r="1429" spans="1:6" ht="15">
      <c r="A1429" s="401">
        <v>11854</v>
      </c>
      <c r="B1429" s="401" t="s">
        <v>5031</v>
      </c>
      <c r="C1429" s="401" t="s">
        <v>3161</v>
      </c>
      <c r="D1429" s="414" t="s">
        <v>5886</v>
      </c>
      <c r="E1429" s="401" t="s">
        <v>123</v>
      </c>
      <c r="F1429" s="401"/>
    </row>
    <row r="1430" spans="1:6" ht="15">
      <c r="A1430" s="401">
        <v>11862</v>
      </c>
      <c r="B1430" s="401" t="s">
        <v>5032</v>
      </c>
      <c r="C1430" s="401" t="s">
        <v>3161</v>
      </c>
      <c r="D1430" s="414" t="s">
        <v>8934</v>
      </c>
      <c r="E1430" s="401" t="s">
        <v>123</v>
      </c>
      <c r="F1430" s="401"/>
    </row>
    <row r="1431" spans="1:6" ht="15">
      <c r="A1431" s="401">
        <v>11863</v>
      </c>
      <c r="B1431" s="401" t="s">
        <v>5033</v>
      </c>
      <c r="C1431" s="401" t="s">
        <v>3161</v>
      </c>
      <c r="D1431" s="414" t="s">
        <v>5593</v>
      </c>
      <c r="E1431" s="401" t="s">
        <v>123</v>
      </c>
      <c r="F1431" s="401"/>
    </row>
    <row r="1432" spans="1:6" ht="15">
      <c r="A1432" s="401">
        <v>11855</v>
      </c>
      <c r="B1432" s="401" t="s">
        <v>5035</v>
      </c>
      <c r="C1432" s="401" t="s">
        <v>3161</v>
      </c>
      <c r="D1432" s="414" t="s">
        <v>15793</v>
      </c>
      <c r="E1432" s="401" t="s">
        <v>123</v>
      </c>
      <c r="F1432" s="401"/>
    </row>
    <row r="1433" spans="1:6" ht="15">
      <c r="A1433" s="401">
        <v>11864</v>
      </c>
      <c r="B1433" s="401" t="s">
        <v>5037</v>
      </c>
      <c r="C1433" s="401" t="s">
        <v>3161</v>
      </c>
      <c r="D1433" s="414" t="s">
        <v>16543</v>
      </c>
      <c r="E1433" s="401" t="s">
        <v>123</v>
      </c>
      <c r="F1433" s="401"/>
    </row>
    <row r="1434" spans="1:6" ht="15">
      <c r="A1434" s="401">
        <v>2527</v>
      </c>
      <c r="B1434" s="401" t="s">
        <v>5038</v>
      </c>
      <c r="C1434" s="401" t="s">
        <v>3161</v>
      </c>
      <c r="D1434" s="414" t="s">
        <v>9119</v>
      </c>
      <c r="E1434" s="401" t="s">
        <v>123</v>
      </c>
      <c r="F1434" s="401"/>
    </row>
    <row r="1435" spans="1:6" ht="15">
      <c r="A1435" s="401">
        <v>2526</v>
      </c>
      <c r="B1435" s="401" t="s">
        <v>5039</v>
      </c>
      <c r="C1435" s="401" t="s">
        <v>3161</v>
      </c>
      <c r="D1435" s="414" t="s">
        <v>6125</v>
      </c>
      <c r="E1435" s="401" t="s">
        <v>123</v>
      </c>
      <c r="F1435" s="401"/>
    </row>
    <row r="1436" spans="1:6" ht="15">
      <c r="A1436" s="401">
        <v>2487</v>
      </c>
      <c r="B1436" s="401" t="s">
        <v>5040</v>
      </c>
      <c r="C1436" s="401" t="s">
        <v>3161</v>
      </c>
      <c r="D1436" s="414" t="s">
        <v>45</v>
      </c>
      <c r="E1436" s="401" t="s">
        <v>123</v>
      </c>
      <c r="F1436" s="401"/>
    </row>
    <row r="1437" spans="1:6" ht="15">
      <c r="A1437" s="401">
        <v>2483</v>
      </c>
      <c r="B1437" s="401" t="s">
        <v>5041</v>
      </c>
      <c r="C1437" s="401" t="s">
        <v>3161</v>
      </c>
      <c r="D1437" s="414" t="s">
        <v>12347</v>
      </c>
      <c r="E1437" s="401" t="s">
        <v>123</v>
      </c>
      <c r="F1437" s="401"/>
    </row>
    <row r="1438" spans="1:6" ht="15">
      <c r="A1438" s="401">
        <v>2528</v>
      </c>
      <c r="B1438" s="401" t="s">
        <v>5042</v>
      </c>
      <c r="C1438" s="401" t="s">
        <v>3161</v>
      </c>
      <c r="D1438" s="414" t="s">
        <v>9087</v>
      </c>
      <c r="E1438" s="401" t="s">
        <v>123</v>
      </c>
      <c r="F1438" s="401"/>
    </row>
    <row r="1439" spans="1:6" ht="15">
      <c r="A1439" s="401">
        <v>2489</v>
      </c>
      <c r="B1439" s="401" t="s">
        <v>5043</v>
      </c>
      <c r="C1439" s="401" t="s">
        <v>3161</v>
      </c>
      <c r="D1439" s="414" t="s">
        <v>3765</v>
      </c>
      <c r="E1439" s="401" t="s">
        <v>123</v>
      </c>
      <c r="F1439" s="401"/>
    </row>
    <row r="1440" spans="1:6" ht="15">
      <c r="A1440" s="401">
        <v>2488</v>
      </c>
      <c r="B1440" s="401" t="s">
        <v>5044</v>
      </c>
      <c r="C1440" s="401" t="s">
        <v>3161</v>
      </c>
      <c r="D1440" s="414" t="s">
        <v>15321</v>
      </c>
      <c r="E1440" s="401" t="s">
        <v>123</v>
      </c>
      <c r="F1440" s="401"/>
    </row>
    <row r="1441" spans="1:6" ht="15">
      <c r="A1441" s="401">
        <v>2484</v>
      </c>
      <c r="B1441" s="401" t="s">
        <v>5045</v>
      </c>
      <c r="C1441" s="401" t="s">
        <v>3161</v>
      </c>
      <c r="D1441" s="414" t="s">
        <v>15180</v>
      </c>
      <c r="E1441" s="401" t="s">
        <v>123</v>
      </c>
      <c r="F1441" s="401"/>
    </row>
    <row r="1442" spans="1:6" ht="15">
      <c r="A1442" s="401">
        <v>2485</v>
      </c>
      <c r="B1442" s="401" t="s">
        <v>5046</v>
      </c>
      <c r="C1442" s="401" t="s">
        <v>3161</v>
      </c>
      <c r="D1442" s="414" t="s">
        <v>13179</v>
      </c>
      <c r="E1442" s="401" t="s">
        <v>123</v>
      </c>
      <c r="F1442" s="401"/>
    </row>
    <row r="1443" spans="1:6" ht="15">
      <c r="A1443" s="401">
        <v>38005</v>
      </c>
      <c r="B1443" s="401" t="s">
        <v>5047</v>
      </c>
      <c r="C1443" s="401" t="s">
        <v>3161</v>
      </c>
      <c r="D1443" s="414" t="s">
        <v>14910</v>
      </c>
      <c r="E1443" s="401" t="s">
        <v>123</v>
      </c>
      <c r="F1443" s="401"/>
    </row>
    <row r="1444" spans="1:6" ht="15">
      <c r="A1444" s="401">
        <v>38006</v>
      </c>
      <c r="B1444" s="401" t="s">
        <v>5048</v>
      </c>
      <c r="C1444" s="401" t="s">
        <v>3161</v>
      </c>
      <c r="D1444" s="414" t="s">
        <v>16544</v>
      </c>
      <c r="E1444" s="401" t="s">
        <v>123</v>
      </c>
      <c r="F1444" s="401"/>
    </row>
    <row r="1445" spans="1:6" ht="15">
      <c r="A1445" s="401">
        <v>38428</v>
      </c>
      <c r="B1445" s="401" t="s">
        <v>5050</v>
      </c>
      <c r="C1445" s="401" t="s">
        <v>3161</v>
      </c>
      <c r="D1445" s="414" t="s">
        <v>13236</v>
      </c>
      <c r="E1445" s="401" t="s">
        <v>123</v>
      </c>
      <c r="F1445" s="401"/>
    </row>
    <row r="1446" spans="1:6" ht="15">
      <c r="A1446" s="401">
        <v>38007</v>
      </c>
      <c r="B1446" s="401" t="s">
        <v>5051</v>
      </c>
      <c r="C1446" s="401" t="s">
        <v>3161</v>
      </c>
      <c r="D1446" s="414" t="s">
        <v>16545</v>
      </c>
      <c r="E1446" s="401" t="s">
        <v>123</v>
      </c>
      <c r="F1446" s="401"/>
    </row>
    <row r="1447" spans="1:6" ht="15">
      <c r="A1447" s="401">
        <v>38008</v>
      </c>
      <c r="B1447" s="401" t="s">
        <v>5052</v>
      </c>
      <c r="C1447" s="401" t="s">
        <v>3161</v>
      </c>
      <c r="D1447" s="414" t="s">
        <v>16546</v>
      </c>
      <c r="E1447" s="401" t="s">
        <v>123</v>
      </c>
      <c r="F1447" s="401"/>
    </row>
    <row r="1448" spans="1:6" ht="15">
      <c r="A1448" s="401">
        <v>38009</v>
      </c>
      <c r="B1448" s="401" t="s">
        <v>5053</v>
      </c>
      <c r="C1448" s="401" t="s">
        <v>3161</v>
      </c>
      <c r="D1448" s="414" t="s">
        <v>16547</v>
      </c>
      <c r="E1448" s="401" t="s">
        <v>123</v>
      </c>
      <c r="F1448" s="401"/>
    </row>
    <row r="1449" spans="1:6" ht="15">
      <c r="A1449" s="401">
        <v>39279</v>
      </c>
      <c r="B1449" s="401" t="s">
        <v>5054</v>
      </c>
      <c r="C1449" s="401" t="s">
        <v>3161</v>
      </c>
      <c r="D1449" s="414" t="s">
        <v>16548</v>
      </c>
      <c r="E1449" s="401" t="s">
        <v>123</v>
      </c>
      <c r="F1449" s="401"/>
    </row>
    <row r="1450" spans="1:6" ht="15">
      <c r="A1450" s="401">
        <v>38845</v>
      </c>
      <c r="B1450" s="401" t="s">
        <v>5055</v>
      </c>
      <c r="C1450" s="401" t="s">
        <v>3161</v>
      </c>
      <c r="D1450" s="414" t="s">
        <v>15636</v>
      </c>
      <c r="E1450" s="401" t="s">
        <v>123</v>
      </c>
      <c r="F1450" s="401"/>
    </row>
    <row r="1451" spans="1:6" ht="15">
      <c r="A1451" s="401">
        <v>39280</v>
      </c>
      <c r="B1451" s="401" t="s">
        <v>5056</v>
      </c>
      <c r="C1451" s="401" t="s">
        <v>3161</v>
      </c>
      <c r="D1451" s="414" t="s">
        <v>14796</v>
      </c>
      <c r="E1451" s="401" t="s">
        <v>123</v>
      </c>
      <c r="F1451" s="401"/>
    </row>
    <row r="1452" spans="1:6" ht="15">
      <c r="A1452" s="401">
        <v>39281</v>
      </c>
      <c r="B1452" s="401" t="s">
        <v>5058</v>
      </c>
      <c r="C1452" s="401" t="s">
        <v>3161</v>
      </c>
      <c r="D1452" s="414" t="s">
        <v>15110</v>
      </c>
      <c r="E1452" s="401" t="s">
        <v>123</v>
      </c>
      <c r="F1452" s="401"/>
    </row>
    <row r="1453" spans="1:6" ht="15">
      <c r="A1453" s="401">
        <v>38849</v>
      </c>
      <c r="B1453" s="401" t="s">
        <v>5059</v>
      </c>
      <c r="C1453" s="401" t="s">
        <v>3161</v>
      </c>
      <c r="D1453" s="414" t="s">
        <v>15199</v>
      </c>
      <c r="E1453" s="401" t="s">
        <v>123</v>
      </c>
      <c r="F1453" s="401"/>
    </row>
    <row r="1454" spans="1:6" ht="15">
      <c r="A1454" s="401">
        <v>39282</v>
      </c>
      <c r="B1454" s="401" t="s">
        <v>5060</v>
      </c>
      <c r="C1454" s="401" t="s">
        <v>3161</v>
      </c>
      <c r="D1454" s="414" t="s">
        <v>16549</v>
      </c>
      <c r="E1454" s="401" t="s">
        <v>123</v>
      </c>
      <c r="F1454" s="401"/>
    </row>
    <row r="1455" spans="1:6" ht="15">
      <c r="A1455" s="401">
        <v>38852</v>
      </c>
      <c r="B1455" s="401" t="s">
        <v>5061</v>
      </c>
      <c r="C1455" s="401" t="s">
        <v>3161</v>
      </c>
      <c r="D1455" s="414" t="s">
        <v>16550</v>
      </c>
      <c r="E1455" s="401" t="s">
        <v>123</v>
      </c>
      <c r="F1455" s="401"/>
    </row>
    <row r="1456" spans="1:6" ht="15">
      <c r="A1456" s="401">
        <v>38844</v>
      </c>
      <c r="B1456" s="401" t="s">
        <v>5062</v>
      </c>
      <c r="C1456" s="401" t="s">
        <v>3161</v>
      </c>
      <c r="D1456" s="414" t="s">
        <v>16551</v>
      </c>
      <c r="E1456" s="401" t="s">
        <v>123</v>
      </c>
      <c r="F1456" s="401"/>
    </row>
    <row r="1457" spans="1:6" ht="15">
      <c r="A1457" s="401">
        <v>38846</v>
      </c>
      <c r="B1457" s="401" t="s">
        <v>5063</v>
      </c>
      <c r="C1457" s="401" t="s">
        <v>3161</v>
      </c>
      <c r="D1457" s="414" t="s">
        <v>12673</v>
      </c>
      <c r="E1457" s="401" t="s">
        <v>123</v>
      </c>
      <c r="F1457" s="401"/>
    </row>
    <row r="1458" spans="1:6" ht="15">
      <c r="A1458" s="401">
        <v>38847</v>
      </c>
      <c r="B1458" s="401" t="s">
        <v>5064</v>
      </c>
      <c r="C1458" s="401" t="s">
        <v>3161</v>
      </c>
      <c r="D1458" s="414" t="s">
        <v>15176</v>
      </c>
      <c r="E1458" s="401" t="s">
        <v>123</v>
      </c>
      <c r="F1458" s="401"/>
    </row>
    <row r="1459" spans="1:6" ht="15">
      <c r="A1459" s="401">
        <v>38850</v>
      </c>
      <c r="B1459" s="401" t="s">
        <v>5065</v>
      </c>
      <c r="C1459" s="401" t="s">
        <v>3161</v>
      </c>
      <c r="D1459" s="414" t="s">
        <v>12789</v>
      </c>
      <c r="E1459" s="401" t="s">
        <v>123</v>
      </c>
      <c r="F1459" s="401"/>
    </row>
    <row r="1460" spans="1:6" ht="15">
      <c r="A1460" s="401">
        <v>38848</v>
      </c>
      <c r="B1460" s="401" t="s">
        <v>5066</v>
      </c>
      <c r="C1460" s="401" t="s">
        <v>3161</v>
      </c>
      <c r="D1460" s="414" t="s">
        <v>14948</v>
      </c>
      <c r="E1460" s="401" t="s">
        <v>123</v>
      </c>
      <c r="F1460" s="401"/>
    </row>
    <row r="1461" spans="1:6" ht="15">
      <c r="A1461" s="401">
        <v>38851</v>
      </c>
      <c r="B1461" s="401" t="s">
        <v>5068</v>
      </c>
      <c r="C1461" s="401" t="s">
        <v>3161</v>
      </c>
      <c r="D1461" s="414" t="s">
        <v>13994</v>
      </c>
      <c r="E1461" s="401" t="s">
        <v>123</v>
      </c>
      <c r="F1461" s="401"/>
    </row>
    <row r="1462" spans="1:6" ht="15">
      <c r="A1462" s="401">
        <v>38860</v>
      </c>
      <c r="B1462" s="401" t="s">
        <v>5069</v>
      </c>
      <c r="C1462" s="401" t="s">
        <v>3161</v>
      </c>
      <c r="D1462" s="414" t="s">
        <v>6526</v>
      </c>
      <c r="E1462" s="401" t="s">
        <v>123</v>
      </c>
      <c r="F1462" s="401"/>
    </row>
    <row r="1463" spans="1:6" ht="15">
      <c r="A1463" s="401">
        <v>38861</v>
      </c>
      <c r="B1463" s="401" t="s">
        <v>5070</v>
      </c>
      <c r="C1463" s="401" t="s">
        <v>3161</v>
      </c>
      <c r="D1463" s="414" t="s">
        <v>14135</v>
      </c>
      <c r="E1463" s="401" t="s">
        <v>123</v>
      </c>
      <c r="F1463" s="401"/>
    </row>
    <row r="1464" spans="1:6" ht="15">
      <c r="A1464" s="401">
        <v>38862</v>
      </c>
      <c r="B1464" s="401" t="s">
        <v>5071</v>
      </c>
      <c r="C1464" s="401" t="s">
        <v>3161</v>
      </c>
      <c r="D1464" s="414" t="s">
        <v>15007</v>
      </c>
      <c r="E1464" s="401" t="s">
        <v>123</v>
      </c>
      <c r="F1464" s="401"/>
    </row>
    <row r="1465" spans="1:6" ht="15">
      <c r="A1465" s="401">
        <v>38863</v>
      </c>
      <c r="B1465" s="401" t="s">
        <v>5072</v>
      </c>
      <c r="C1465" s="401" t="s">
        <v>3161</v>
      </c>
      <c r="D1465" s="414" t="s">
        <v>6177</v>
      </c>
      <c r="E1465" s="401" t="s">
        <v>123</v>
      </c>
      <c r="F1465" s="401"/>
    </row>
    <row r="1466" spans="1:6" ht="15">
      <c r="A1466" s="401">
        <v>38865</v>
      </c>
      <c r="B1466" s="401" t="s">
        <v>5073</v>
      </c>
      <c r="C1466" s="401" t="s">
        <v>3161</v>
      </c>
      <c r="D1466" s="414" t="s">
        <v>4212</v>
      </c>
      <c r="E1466" s="401" t="s">
        <v>123</v>
      </c>
      <c r="F1466" s="401"/>
    </row>
    <row r="1467" spans="1:6" ht="15">
      <c r="A1467" s="401">
        <v>38864</v>
      </c>
      <c r="B1467" s="401" t="s">
        <v>5075</v>
      </c>
      <c r="C1467" s="401" t="s">
        <v>3161</v>
      </c>
      <c r="D1467" s="414" t="s">
        <v>15146</v>
      </c>
      <c r="E1467" s="401" t="s">
        <v>123</v>
      </c>
      <c r="F1467" s="401"/>
    </row>
    <row r="1468" spans="1:6" ht="15">
      <c r="A1468" s="401">
        <v>38866</v>
      </c>
      <c r="B1468" s="401" t="s">
        <v>5076</v>
      </c>
      <c r="C1468" s="401" t="s">
        <v>3161</v>
      </c>
      <c r="D1468" s="414" t="s">
        <v>16552</v>
      </c>
      <c r="E1468" s="401" t="s">
        <v>123</v>
      </c>
      <c r="F1468" s="401"/>
    </row>
    <row r="1469" spans="1:6" ht="15">
      <c r="A1469" s="401">
        <v>38868</v>
      </c>
      <c r="B1469" s="401" t="s">
        <v>5077</v>
      </c>
      <c r="C1469" s="401" t="s">
        <v>3161</v>
      </c>
      <c r="D1469" s="414" t="s">
        <v>15089</v>
      </c>
      <c r="E1469" s="401" t="s">
        <v>123</v>
      </c>
      <c r="F1469" s="401"/>
    </row>
    <row r="1470" spans="1:6" ht="15">
      <c r="A1470" s="401">
        <v>38853</v>
      </c>
      <c r="B1470" s="401" t="s">
        <v>5078</v>
      </c>
      <c r="C1470" s="401" t="s">
        <v>3161</v>
      </c>
      <c r="D1470" s="414" t="s">
        <v>8892</v>
      </c>
      <c r="E1470" s="401" t="s">
        <v>123</v>
      </c>
      <c r="F1470" s="401"/>
    </row>
    <row r="1471" spans="1:6" ht="15">
      <c r="A1471" s="401">
        <v>38854</v>
      </c>
      <c r="B1471" s="401" t="s">
        <v>5079</v>
      </c>
      <c r="C1471" s="401" t="s">
        <v>3161</v>
      </c>
      <c r="D1471" s="414" t="s">
        <v>12758</v>
      </c>
      <c r="E1471" s="401" t="s">
        <v>123</v>
      </c>
      <c r="F1471" s="401"/>
    </row>
    <row r="1472" spans="1:6" ht="15">
      <c r="A1472" s="401">
        <v>38855</v>
      </c>
      <c r="B1472" s="401" t="s">
        <v>5081</v>
      </c>
      <c r="C1472" s="401" t="s">
        <v>3161</v>
      </c>
      <c r="D1472" s="414" t="s">
        <v>15470</v>
      </c>
      <c r="E1472" s="401" t="s">
        <v>123</v>
      </c>
      <c r="F1472" s="401"/>
    </row>
    <row r="1473" spans="1:6" ht="15">
      <c r="A1473" s="401">
        <v>38856</v>
      </c>
      <c r="B1473" s="401" t="s">
        <v>5082</v>
      </c>
      <c r="C1473" s="401" t="s">
        <v>3161</v>
      </c>
      <c r="D1473" s="414" t="s">
        <v>15617</v>
      </c>
      <c r="E1473" s="401" t="s">
        <v>123</v>
      </c>
      <c r="F1473" s="401"/>
    </row>
    <row r="1474" spans="1:6" ht="15">
      <c r="A1474" s="401">
        <v>38857</v>
      </c>
      <c r="B1474" s="401" t="s">
        <v>5084</v>
      </c>
      <c r="C1474" s="401" t="s">
        <v>3161</v>
      </c>
      <c r="D1474" s="414" t="s">
        <v>16553</v>
      </c>
      <c r="E1474" s="401" t="s">
        <v>123</v>
      </c>
      <c r="F1474" s="401"/>
    </row>
    <row r="1475" spans="1:6" ht="15">
      <c r="A1475" s="401">
        <v>38858</v>
      </c>
      <c r="B1475" s="401" t="s">
        <v>5085</v>
      </c>
      <c r="C1475" s="401" t="s">
        <v>3161</v>
      </c>
      <c r="D1475" s="414" t="s">
        <v>15127</v>
      </c>
      <c r="E1475" s="401" t="s">
        <v>123</v>
      </c>
      <c r="F1475" s="401"/>
    </row>
    <row r="1476" spans="1:6" ht="15">
      <c r="A1476" s="401">
        <v>38859</v>
      </c>
      <c r="B1476" s="401" t="s">
        <v>5086</v>
      </c>
      <c r="C1476" s="401" t="s">
        <v>3161</v>
      </c>
      <c r="D1476" s="414" t="s">
        <v>16554</v>
      </c>
      <c r="E1476" s="401" t="s">
        <v>123</v>
      </c>
      <c r="F1476" s="401"/>
    </row>
    <row r="1477" spans="1:6" ht="15">
      <c r="A1477" s="401">
        <v>3104</v>
      </c>
      <c r="B1477" s="401" t="s">
        <v>16555</v>
      </c>
      <c r="C1477" s="401" t="s">
        <v>3173</v>
      </c>
      <c r="D1477" s="414" t="s">
        <v>16556</v>
      </c>
      <c r="E1477" s="401" t="s">
        <v>123</v>
      </c>
      <c r="F1477" s="401"/>
    </row>
    <row r="1478" spans="1:6" ht="15">
      <c r="A1478" s="401">
        <v>1607</v>
      </c>
      <c r="B1478" s="401" t="s">
        <v>5087</v>
      </c>
      <c r="C1478" s="401" t="s">
        <v>3173</v>
      </c>
      <c r="D1478" s="414" t="s">
        <v>3682</v>
      </c>
      <c r="E1478" s="401" t="s">
        <v>123</v>
      </c>
      <c r="F1478" s="401"/>
    </row>
    <row r="1479" spans="1:6" ht="15">
      <c r="A1479" s="401">
        <v>38169</v>
      </c>
      <c r="B1479" s="401" t="s">
        <v>5088</v>
      </c>
      <c r="C1479" s="401" t="s">
        <v>3173</v>
      </c>
      <c r="D1479" s="414" t="s">
        <v>16557</v>
      </c>
      <c r="E1479" s="401" t="s">
        <v>123</v>
      </c>
      <c r="F1479" s="401"/>
    </row>
    <row r="1480" spans="1:6" ht="15">
      <c r="A1480" s="401">
        <v>6142</v>
      </c>
      <c r="B1480" s="401" t="s">
        <v>5089</v>
      </c>
      <c r="C1480" s="401" t="s">
        <v>3161</v>
      </c>
      <c r="D1480" s="414" t="s">
        <v>15126</v>
      </c>
      <c r="E1480" s="401" t="s">
        <v>123</v>
      </c>
      <c r="F1480" s="401"/>
    </row>
    <row r="1481" spans="1:6" ht="15">
      <c r="A1481" s="401">
        <v>11686</v>
      </c>
      <c r="B1481" s="401" t="s">
        <v>5090</v>
      </c>
      <c r="C1481" s="401" t="s">
        <v>3161</v>
      </c>
      <c r="D1481" s="414" t="s">
        <v>16558</v>
      </c>
      <c r="E1481" s="401" t="s">
        <v>123</v>
      </c>
      <c r="F1481" s="401"/>
    </row>
    <row r="1482" spans="1:6" ht="15">
      <c r="A1482" s="401">
        <v>37598</v>
      </c>
      <c r="B1482" s="401" t="s">
        <v>5092</v>
      </c>
      <c r="C1482" s="401" t="s">
        <v>3161</v>
      </c>
      <c r="D1482" s="414" t="s">
        <v>16559</v>
      </c>
      <c r="E1482" s="401" t="s">
        <v>123</v>
      </c>
      <c r="F1482" s="401"/>
    </row>
    <row r="1483" spans="1:6" ht="15">
      <c r="A1483" s="401">
        <v>25398</v>
      </c>
      <c r="B1483" s="401" t="s">
        <v>5093</v>
      </c>
      <c r="C1483" s="401" t="s">
        <v>3161</v>
      </c>
      <c r="D1483" s="414" t="s">
        <v>16560</v>
      </c>
      <c r="E1483" s="401" t="s">
        <v>123</v>
      </c>
      <c r="F1483" s="401"/>
    </row>
    <row r="1484" spans="1:6" ht="15">
      <c r="A1484" s="401">
        <v>25399</v>
      </c>
      <c r="B1484" s="401" t="s">
        <v>5094</v>
      </c>
      <c r="C1484" s="401" t="s">
        <v>3161</v>
      </c>
      <c r="D1484" s="414" t="s">
        <v>16561</v>
      </c>
      <c r="E1484" s="401" t="s">
        <v>123</v>
      </c>
      <c r="F1484" s="401"/>
    </row>
    <row r="1485" spans="1:6" ht="15">
      <c r="A1485" s="401">
        <v>43440</v>
      </c>
      <c r="B1485" s="401" t="s">
        <v>12768</v>
      </c>
      <c r="C1485" s="401" t="s">
        <v>3161</v>
      </c>
      <c r="D1485" s="414" t="s">
        <v>16562</v>
      </c>
      <c r="E1485" s="401" t="s">
        <v>123</v>
      </c>
      <c r="F1485" s="401"/>
    </row>
    <row r="1486" spans="1:6" ht="15">
      <c r="A1486" s="401">
        <v>10667</v>
      </c>
      <c r="B1486" s="401" t="s">
        <v>5095</v>
      </c>
      <c r="C1486" s="401" t="s">
        <v>3161</v>
      </c>
      <c r="D1486" s="414" t="s">
        <v>16563</v>
      </c>
      <c r="E1486" s="401" t="s">
        <v>123</v>
      </c>
      <c r="F1486" s="401"/>
    </row>
    <row r="1487" spans="1:6" ht="15">
      <c r="A1487" s="401">
        <v>1613</v>
      </c>
      <c r="B1487" s="401" t="s">
        <v>5096</v>
      </c>
      <c r="C1487" s="401" t="s">
        <v>3161</v>
      </c>
      <c r="D1487" s="414" t="s">
        <v>16564</v>
      </c>
      <c r="E1487" s="401" t="s">
        <v>123</v>
      </c>
      <c r="F1487" s="401"/>
    </row>
    <row r="1488" spans="1:6" ht="15">
      <c r="A1488" s="401">
        <v>1626</v>
      </c>
      <c r="B1488" s="401" t="s">
        <v>5097</v>
      </c>
      <c r="C1488" s="401" t="s">
        <v>3161</v>
      </c>
      <c r="D1488" s="414" t="s">
        <v>16565</v>
      </c>
      <c r="E1488" s="401" t="s">
        <v>123</v>
      </c>
      <c r="F1488" s="401"/>
    </row>
    <row r="1489" spans="1:6" ht="15">
      <c r="A1489" s="401">
        <v>1625</v>
      </c>
      <c r="B1489" s="401" t="s">
        <v>5098</v>
      </c>
      <c r="C1489" s="401" t="s">
        <v>3161</v>
      </c>
      <c r="D1489" s="414" t="s">
        <v>16566</v>
      </c>
      <c r="E1489" s="401" t="s">
        <v>123</v>
      </c>
      <c r="F1489" s="401"/>
    </row>
    <row r="1490" spans="1:6" ht="15">
      <c r="A1490" s="401">
        <v>1622</v>
      </c>
      <c r="B1490" s="401" t="s">
        <v>5099</v>
      </c>
      <c r="C1490" s="401" t="s">
        <v>3161</v>
      </c>
      <c r="D1490" s="414" t="s">
        <v>16567</v>
      </c>
      <c r="E1490" s="401" t="s">
        <v>123</v>
      </c>
      <c r="F1490" s="401"/>
    </row>
    <row r="1491" spans="1:6" ht="15">
      <c r="A1491" s="401">
        <v>1620</v>
      </c>
      <c r="B1491" s="401" t="s">
        <v>5100</v>
      </c>
      <c r="C1491" s="401" t="s">
        <v>3161</v>
      </c>
      <c r="D1491" s="414" t="s">
        <v>16568</v>
      </c>
      <c r="E1491" s="401" t="s">
        <v>123</v>
      </c>
      <c r="F1491" s="401"/>
    </row>
    <row r="1492" spans="1:6" ht="15">
      <c r="A1492" s="401">
        <v>1629</v>
      </c>
      <c r="B1492" s="401" t="s">
        <v>5101</v>
      </c>
      <c r="C1492" s="401" t="s">
        <v>3161</v>
      </c>
      <c r="D1492" s="414" t="s">
        <v>16569</v>
      </c>
      <c r="E1492" s="401" t="s">
        <v>123</v>
      </c>
      <c r="F1492" s="401"/>
    </row>
    <row r="1493" spans="1:6" ht="15">
      <c r="A1493" s="401">
        <v>1627</v>
      </c>
      <c r="B1493" s="401" t="s">
        <v>5102</v>
      </c>
      <c r="C1493" s="401" t="s">
        <v>3161</v>
      </c>
      <c r="D1493" s="414" t="s">
        <v>16570</v>
      </c>
      <c r="E1493" s="401" t="s">
        <v>123</v>
      </c>
      <c r="F1493" s="401"/>
    </row>
    <row r="1494" spans="1:6" ht="15">
      <c r="A1494" s="401">
        <v>1623</v>
      </c>
      <c r="B1494" s="401" t="s">
        <v>5103</v>
      </c>
      <c r="C1494" s="401" t="s">
        <v>3161</v>
      </c>
      <c r="D1494" s="414" t="s">
        <v>16571</v>
      </c>
      <c r="E1494" s="401" t="s">
        <v>123</v>
      </c>
      <c r="F1494" s="401"/>
    </row>
    <row r="1495" spans="1:6" ht="15">
      <c r="A1495" s="401">
        <v>1619</v>
      </c>
      <c r="B1495" s="401" t="s">
        <v>5104</v>
      </c>
      <c r="C1495" s="401" t="s">
        <v>3161</v>
      </c>
      <c r="D1495" s="414" t="s">
        <v>16572</v>
      </c>
      <c r="E1495" s="401" t="s">
        <v>123</v>
      </c>
      <c r="F1495" s="401"/>
    </row>
    <row r="1496" spans="1:6" ht="15">
      <c r="A1496" s="401">
        <v>1630</v>
      </c>
      <c r="B1496" s="401" t="s">
        <v>5105</v>
      </c>
      <c r="C1496" s="401" t="s">
        <v>3161</v>
      </c>
      <c r="D1496" s="414" t="s">
        <v>16573</v>
      </c>
      <c r="E1496" s="401" t="s">
        <v>123</v>
      </c>
      <c r="F1496" s="401"/>
    </row>
    <row r="1497" spans="1:6" ht="15">
      <c r="A1497" s="401">
        <v>1616</v>
      </c>
      <c r="B1497" s="401" t="s">
        <v>5106</v>
      </c>
      <c r="C1497" s="401" t="s">
        <v>3161</v>
      </c>
      <c r="D1497" s="414" t="s">
        <v>16574</v>
      </c>
      <c r="E1497" s="401" t="s">
        <v>123</v>
      </c>
      <c r="F1497" s="401"/>
    </row>
    <row r="1498" spans="1:6" ht="15">
      <c r="A1498" s="401">
        <v>1614</v>
      </c>
      <c r="B1498" s="401" t="s">
        <v>5107</v>
      </c>
      <c r="C1498" s="401" t="s">
        <v>3161</v>
      </c>
      <c r="D1498" s="414" t="s">
        <v>16575</v>
      </c>
      <c r="E1498" s="401" t="s">
        <v>123</v>
      </c>
      <c r="F1498" s="401"/>
    </row>
    <row r="1499" spans="1:6" ht="15">
      <c r="A1499" s="401">
        <v>1617</v>
      </c>
      <c r="B1499" s="401" t="s">
        <v>5108</v>
      </c>
      <c r="C1499" s="401" t="s">
        <v>3161</v>
      </c>
      <c r="D1499" s="414" t="s">
        <v>16576</v>
      </c>
      <c r="E1499" s="401" t="s">
        <v>123</v>
      </c>
      <c r="F1499" s="401"/>
    </row>
    <row r="1500" spans="1:6" ht="15">
      <c r="A1500" s="401">
        <v>1621</v>
      </c>
      <c r="B1500" s="401" t="s">
        <v>5109</v>
      </c>
      <c r="C1500" s="401" t="s">
        <v>3161</v>
      </c>
      <c r="D1500" s="414" t="s">
        <v>16577</v>
      </c>
      <c r="E1500" s="401" t="s">
        <v>123</v>
      </c>
      <c r="F1500" s="401"/>
    </row>
    <row r="1501" spans="1:6" ht="15">
      <c r="A1501" s="401">
        <v>1624</v>
      </c>
      <c r="B1501" s="401" t="s">
        <v>5110</v>
      </c>
      <c r="C1501" s="401" t="s">
        <v>3161</v>
      </c>
      <c r="D1501" s="414" t="s">
        <v>16578</v>
      </c>
      <c r="E1501" s="401" t="s">
        <v>123</v>
      </c>
      <c r="F1501" s="401"/>
    </row>
    <row r="1502" spans="1:6" ht="15">
      <c r="A1502" s="401">
        <v>1615</v>
      </c>
      <c r="B1502" s="401" t="s">
        <v>5111</v>
      </c>
      <c r="C1502" s="401" t="s">
        <v>3161</v>
      </c>
      <c r="D1502" s="414" t="s">
        <v>16579</v>
      </c>
      <c r="E1502" s="401" t="s">
        <v>123</v>
      </c>
      <c r="F1502" s="401"/>
    </row>
    <row r="1503" spans="1:6" ht="15">
      <c r="A1503" s="401">
        <v>1612</v>
      </c>
      <c r="B1503" s="401" t="s">
        <v>5112</v>
      </c>
      <c r="C1503" s="401" t="s">
        <v>3161</v>
      </c>
      <c r="D1503" s="414" t="s">
        <v>16580</v>
      </c>
      <c r="E1503" s="401" t="s">
        <v>123</v>
      </c>
      <c r="F1503" s="401"/>
    </row>
    <row r="1504" spans="1:6" ht="15">
      <c r="A1504" s="401">
        <v>1618</v>
      </c>
      <c r="B1504" s="401" t="s">
        <v>5113</v>
      </c>
      <c r="C1504" s="401" t="s">
        <v>3161</v>
      </c>
      <c r="D1504" s="414" t="s">
        <v>16581</v>
      </c>
      <c r="E1504" s="401" t="s">
        <v>123</v>
      </c>
      <c r="F1504" s="401"/>
    </row>
    <row r="1505" spans="1:6" ht="15">
      <c r="A1505" s="401">
        <v>14211</v>
      </c>
      <c r="B1505" s="401" t="s">
        <v>5114</v>
      </c>
      <c r="C1505" s="401" t="s">
        <v>3161</v>
      </c>
      <c r="D1505" s="414" t="s">
        <v>16582</v>
      </c>
      <c r="E1505" s="401" t="s">
        <v>123</v>
      </c>
      <c r="F1505" s="401"/>
    </row>
    <row r="1506" spans="1:6" ht="15">
      <c r="A1506" s="401">
        <v>34500</v>
      </c>
      <c r="B1506" s="401" t="s">
        <v>5115</v>
      </c>
      <c r="C1506" s="401" t="s">
        <v>3160</v>
      </c>
      <c r="D1506" s="414" t="s">
        <v>18581</v>
      </c>
      <c r="E1506" s="401" t="s">
        <v>12034</v>
      </c>
      <c r="F1506" s="401"/>
    </row>
    <row r="1507" spans="1:6" ht="15">
      <c r="A1507" s="401">
        <v>40934</v>
      </c>
      <c r="B1507" s="401" t="s">
        <v>5116</v>
      </c>
      <c r="C1507" s="401" t="s">
        <v>3167</v>
      </c>
      <c r="D1507" s="414" t="s">
        <v>18582</v>
      </c>
      <c r="E1507" s="401" t="s">
        <v>12034</v>
      </c>
      <c r="F1507" s="401"/>
    </row>
    <row r="1508" spans="1:6" ht="15">
      <c r="A1508" s="401">
        <v>38200</v>
      </c>
      <c r="B1508" s="401" t="s">
        <v>5117</v>
      </c>
      <c r="C1508" s="401" t="s">
        <v>3174</v>
      </c>
      <c r="D1508" s="414" t="s">
        <v>16583</v>
      </c>
      <c r="E1508" s="401" t="s">
        <v>123</v>
      </c>
      <c r="F1508" s="401"/>
    </row>
    <row r="1509" spans="1:6" ht="15">
      <c r="A1509" s="401">
        <v>39269</v>
      </c>
      <c r="B1509" s="401" t="s">
        <v>5118</v>
      </c>
      <c r="C1509" s="401" t="s">
        <v>3164</v>
      </c>
      <c r="D1509" s="414" t="s">
        <v>3792</v>
      </c>
      <c r="E1509" s="401" t="s">
        <v>123</v>
      </c>
      <c r="F1509" s="401"/>
    </row>
    <row r="1510" spans="1:6" ht="15">
      <c r="A1510" s="401">
        <v>11889</v>
      </c>
      <c r="B1510" s="401" t="s">
        <v>5119</v>
      </c>
      <c r="C1510" s="401" t="s">
        <v>3164</v>
      </c>
      <c r="D1510" s="414" t="s">
        <v>16362</v>
      </c>
      <c r="E1510" s="401" t="s">
        <v>123</v>
      </c>
      <c r="F1510" s="401"/>
    </row>
    <row r="1511" spans="1:6" ht="15">
      <c r="A1511" s="401">
        <v>39270</v>
      </c>
      <c r="B1511" s="401" t="s">
        <v>5121</v>
      </c>
      <c r="C1511" s="401" t="s">
        <v>3164</v>
      </c>
      <c r="D1511" s="414" t="s">
        <v>12348</v>
      </c>
      <c r="E1511" s="401" t="s">
        <v>123</v>
      </c>
      <c r="F1511" s="401"/>
    </row>
    <row r="1512" spans="1:6" ht="15">
      <c r="A1512" s="401">
        <v>11890</v>
      </c>
      <c r="B1512" s="401" t="s">
        <v>5122</v>
      </c>
      <c r="C1512" s="401" t="s">
        <v>3164</v>
      </c>
      <c r="D1512" s="414" t="s">
        <v>4537</v>
      </c>
      <c r="E1512" s="401" t="s">
        <v>123</v>
      </c>
      <c r="F1512" s="401"/>
    </row>
    <row r="1513" spans="1:6" ht="15">
      <c r="A1513" s="401">
        <v>11891</v>
      </c>
      <c r="B1513" s="401" t="s">
        <v>5123</v>
      </c>
      <c r="C1513" s="401" t="s">
        <v>3164</v>
      </c>
      <c r="D1513" s="414" t="s">
        <v>6398</v>
      </c>
      <c r="E1513" s="401" t="s">
        <v>123</v>
      </c>
      <c r="F1513" s="401"/>
    </row>
    <row r="1514" spans="1:6" ht="15">
      <c r="A1514" s="401">
        <v>11892</v>
      </c>
      <c r="B1514" s="401" t="s">
        <v>5125</v>
      </c>
      <c r="C1514" s="401" t="s">
        <v>3164</v>
      </c>
      <c r="D1514" s="414" t="s">
        <v>12990</v>
      </c>
      <c r="E1514" s="401" t="s">
        <v>123</v>
      </c>
      <c r="F1514" s="401"/>
    </row>
    <row r="1515" spans="1:6" ht="15">
      <c r="A1515" s="401">
        <v>37601</v>
      </c>
      <c r="B1515" s="401" t="s">
        <v>5127</v>
      </c>
      <c r="C1515" s="401" t="s">
        <v>3164</v>
      </c>
      <c r="D1515" s="414" t="s">
        <v>16225</v>
      </c>
      <c r="E1515" s="401" t="s">
        <v>123</v>
      </c>
      <c r="F1515" s="401"/>
    </row>
    <row r="1516" spans="1:6" ht="15">
      <c r="A1516" s="401">
        <v>1634</v>
      </c>
      <c r="B1516" s="401" t="s">
        <v>5128</v>
      </c>
      <c r="C1516" s="401" t="s">
        <v>3164</v>
      </c>
      <c r="D1516" s="414" t="s">
        <v>12842</v>
      </c>
      <c r="E1516" s="401" t="s">
        <v>123</v>
      </c>
      <c r="F1516" s="401"/>
    </row>
    <row r="1517" spans="1:6" ht="15">
      <c r="A1517" s="401">
        <v>5086</v>
      </c>
      <c r="B1517" s="401" t="s">
        <v>5129</v>
      </c>
      <c r="C1517" s="401" t="s">
        <v>3165</v>
      </c>
      <c r="D1517" s="414" t="s">
        <v>15735</v>
      </c>
      <c r="E1517" s="401" t="s">
        <v>123</v>
      </c>
      <c r="F1517" s="401"/>
    </row>
    <row r="1518" spans="1:6" ht="15">
      <c r="A1518" s="401">
        <v>11280</v>
      </c>
      <c r="B1518" s="401" t="s">
        <v>5130</v>
      </c>
      <c r="C1518" s="401" t="s">
        <v>3161</v>
      </c>
      <c r="D1518" s="414" t="s">
        <v>16584</v>
      </c>
      <c r="E1518" s="401" t="s">
        <v>9663</v>
      </c>
      <c r="F1518" s="401"/>
    </row>
    <row r="1519" spans="1:6" ht="15">
      <c r="A1519" s="401">
        <v>40519</v>
      </c>
      <c r="B1519" s="401" t="s">
        <v>5131</v>
      </c>
      <c r="C1519" s="401" t="s">
        <v>3161</v>
      </c>
      <c r="D1519" s="414" t="s">
        <v>16585</v>
      </c>
      <c r="E1519" s="401" t="s">
        <v>9663</v>
      </c>
      <c r="F1519" s="401"/>
    </row>
    <row r="1520" spans="1:6" ht="15">
      <c r="A1520" s="401">
        <v>39869</v>
      </c>
      <c r="B1520" s="401" t="s">
        <v>5132</v>
      </c>
      <c r="C1520" s="401" t="s">
        <v>3161</v>
      </c>
      <c r="D1520" s="414" t="s">
        <v>14690</v>
      </c>
      <c r="E1520" s="401" t="s">
        <v>123</v>
      </c>
      <c r="F1520" s="401"/>
    </row>
    <row r="1521" spans="1:6" ht="15">
      <c r="A1521" s="401">
        <v>39870</v>
      </c>
      <c r="B1521" s="401" t="s">
        <v>5134</v>
      </c>
      <c r="C1521" s="401" t="s">
        <v>3161</v>
      </c>
      <c r="D1521" s="414" t="s">
        <v>16586</v>
      </c>
      <c r="E1521" s="401" t="s">
        <v>123</v>
      </c>
      <c r="F1521" s="401"/>
    </row>
    <row r="1522" spans="1:6" ht="15">
      <c r="A1522" s="401">
        <v>39871</v>
      </c>
      <c r="B1522" s="401" t="s">
        <v>5135</v>
      </c>
      <c r="C1522" s="401" t="s">
        <v>3161</v>
      </c>
      <c r="D1522" s="414" t="s">
        <v>14741</v>
      </c>
      <c r="E1522" s="401" t="s">
        <v>123</v>
      </c>
      <c r="F1522" s="401"/>
    </row>
    <row r="1523" spans="1:6" ht="15">
      <c r="A1523" s="401">
        <v>12722</v>
      </c>
      <c r="B1523" s="401" t="s">
        <v>5136</v>
      </c>
      <c r="C1523" s="401" t="s">
        <v>3161</v>
      </c>
      <c r="D1523" s="414" t="s">
        <v>16587</v>
      </c>
      <c r="E1523" s="401" t="s">
        <v>123</v>
      </c>
      <c r="F1523" s="401"/>
    </row>
    <row r="1524" spans="1:6" ht="15">
      <c r="A1524" s="401">
        <v>12714</v>
      </c>
      <c r="B1524" s="401" t="s">
        <v>5137</v>
      </c>
      <c r="C1524" s="401" t="s">
        <v>3161</v>
      </c>
      <c r="D1524" s="414" t="s">
        <v>5712</v>
      </c>
      <c r="E1524" s="401" t="s">
        <v>123</v>
      </c>
      <c r="F1524" s="401"/>
    </row>
    <row r="1525" spans="1:6" ht="15">
      <c r="A1525" s="401">
        <v>12715</v>
      </c>
      <c r="B1525" s="401" t="s">
        <v>5138</v>
      </c>
      <c r="C1525" s="401" t="s">
        <v>3161</v>
      </c>
      <c r="D1525" s="414" t="s">
        <v>8826</v>
      </c>
      <c r="E1525" s="401" t="s">
        <v>123</v>
      </c>
      <c r="F1525" s="401"/>
    </row>
    <row r="1526" spans="1:6" ht="15">
      <c r="A1526" s="401">
        <v>12716</v>
      </c>
      <c r="B1526" s="401" t="s">
        <v>5140</v>
      </c>
      <c r="C1526" s="401" t="s">
        <v>3161</v>
      </c>
      <c r="D1526" s="414" t="s">
        <v>13126</v>
      </c>
      <c r="E1526" s="401" t="s">
        <v>123</v>
      </c>
      <c r="F1526" s="401"/>
    </row>
    <row r="1527" spans="1:6" ht="15">
      <c r="A1527" s="401">
        <v>12717</v>
      </c>
      <c r="B1527" s="401" t="s">
        <v>5141</v>
      </c>
      <c r="C1527" s="401" t="s">
        <v>3161</v>
      </c>
      <c r="D1527" s="414" t="s">
        <v>14897</v>
      </c>
      <c r="E1527" s="401" t="s">
        <v>123</v>
      </c>
      <c r="F1527" s="401"/>
    </row>
    <row r="1528" spans="1:6" ht="15">
      <c r="A1528" s="401">
        <v>12718</v>
      </c>
      <c r="B1528" s="401" t="s">
        <v>5142</v>
      </c>
      <c r="C1528" s="401" t="s">
        <v>3161</v>
      </c>
      <c r="D1528" s="414" t="s">
        <v>16588</v>
      </c>
      <c r="E1528" s="401" t="s">
        <v>123</v>
      </c>
      <c r="F1528" s="401"/>
    </row>
    <row r="1529" spans="1:6" ht="15">
      <c r="A1529" s="401">
        <v>12719</v>
      </c>
      <c r="B1529" s="401" t="s">
        <v>5143</v>
      </c>
      <c r="C1529" s="401" t="s">
        <v>3161</v>
      </c>
      <c r="D1529" s="414" t="s">
        <v>16589</v>
      </c>
      <c r="E1529" s="401" t="s">
        <v>123</v>
      </c>
      <c r="F1529" s="401"/>
    </row>
    <row r="1530" spans="1:6" ht="15">
      <c r="A1530" s="401">
        <v>12720</v>
      </c>
      <c r="B1530" s="401" t="s">
        <v>5144</v>
      </c>
      <c r="C1530" s="401" t="s">
        <v>3161</v>
      </c>
      <c r="D1530" s="414" t="s">
        <v>16590</v>
      </c>
      <c r="E1530" s="401" t="s">
        <v>123</v>
      </c>
      <c r="F1530" s="401"/>
    </row>
    <row r="1531" spans="1:6" ht="15">
      <c r="A1531" s="401">
        <v>12721</v>
      </c>
      <c r="B1531" s="401" t="s">
        <v>5145</v>
      </c>
      <c r="C1531" s="401" t="s">
        <v>3161</v>
      </c>
      <c r="D1531" s="414" t="s">
        <v>16591</v>
      </c>
      <c r="E1531" s="401" t="s">
        <v>123</v>
      </c>
      <c r="F1531" s="401"/>
    </row>
    <row r="1532" spans="1:6" ht="15">
      <c r="A1532" s="401">
        <v>3468</v>
      </c>
      <c r="B1532" s="401" t="s">
        <v>5146</v>
      </c>
      <c r="C1532" s="401" t="s">
        <v>3161</v>
      </c>
      <c r="D1532" s="414" t="s">
        <v>12961</v>
      </c>
      <c r="E1532" s="401" t="s">
        <v>123</v>
      </c>
      <c r="F1532" s="401"/>
    </row>
    <row r="1533" spans="1:6" ht="15">
      <c r="A1533" s="401">
        <v>3465</v>
      </c>
      <c r="B1533" s="401" t="s">
        <v>5147</v>
      </c>
      <c r="C1533" s="401" t="s">
        <v>3161</v>
      </c>
      <c r="D1533" s="414" t="s">
        <v>14087</v>
      </c>
      <c r="E1533" s="401" t="s">
        <v>123</v>
      </c>
      <c r="F1533" s="401"/>
    </row>
    <row r="1534" spans="1:6" ht="15">
      <c r="A1534" s="401">
        <v>12403</v>
      </c>
      <c r="B1534" s="401" t="s">
        <v>5148</v>
      </c>
      <c r="C1534" s="401" t="s">
        <v>3161</v>
      </c>
      <c r="D1534" s="414" t="s">
        <v>15369</v>
      </c>
      <c r="E1534" s="401" t="s">
        <v>123</v>
      </c>
      <c r="F1534" s="401"/>
    </row>
    <row r="1535" spans="1:6" ht="15">
      <c r="A1535" s="401">
        <v>3463</v>
      </c>
      <c r="B1535" s="401" t="s">
        <v>5149</v>
      </c>
      <c r="C1535" s="401" t="s">
        <v>3161</v>
      </c>
      <c r="D1535" s="414" t="s">
        <v>14669</v>
      </c>
      <c r="E1535" s="401" t="s">
        <v>123</v>
      </c>
      <c r="F1535" s="401"/>
    </row>
    <row r="1536" spans="1:6" ht="15">
      <c r="A1536" s="401">
        <v>3464</v>
      </c>
      <c r="B1536" s="401" t="s">
        <v>5150</v>
      </c>
      <c r="C1536" s="401" t="s">
        <v>3161</v>
      </c>
      <c r="D1536" s="414" t="s">
        <v>14669</v>
      </c>
      <c r="E1536" s="401" t="s">
        <v>123</v>
      </c>
      <c r="F1536" s="401"/>
    </row>
    <row r="1537" spans="1:6" ht="15">
      <c r="A1537" s="401">
        <v>3466</v>
      </c>
      <c r="B1537" s="401" t="s">
        <v>5151</v>
      </c>
      <c r="C1537" s="401" t="s">
        <v>3161</v>
      </c>
      <c r="D1537" s="414" t="s">
        <v>14934</v>
      </c>
      <c r="E1537" s="401" t="s">
        <v>123</v>
      </c>
      <c r="F1537" s="401"/>
    </row>
    <row r="1538" spans="1:6" ht="15">
      <c r="A1538" s="401">
        <v>3467</v>
      </c>
      <c r="B1538" s="401" t="s">
        <v>5152</v>
      </c>
      <c r="C1538" s="401" t="s">
        <v>3161</v>
      </c>
      <c r="D1538" s="414" t="s">
        <v>13267</v>
      </c>
      <c r="E1538" s="401" t="s">
        <v>123</v>
      </c>
      <c r="F1538" s="401"/>
    </row>
    <row r="1539" spans="1:6" ht="15">
      <c r="A1539" s="401">
        <v>3462</v>
      </c>
      <c r="B1539" s="401" t="s">
        <v>5153</v>
      </c>
      <c r="C1539" s="401" t="s">
        <v>3161</v>
      </c>
      <c r="D1539" s="414" t="s">
        <v>14764</v>
      </c>
      <c r="E1539" s="401" t="s">
        <v>123</v>
      </c>
      <c r="F1539" s="401"/>
    </row>
    <row r="1540" spans="1:6" ht="15">
      <c r="A1540" s="401">
        <v>3446</v>
      </c>
      <c r="B1540" s="401" t="s">
        <v>5154</v>
      </c>
      <c r="C1540" s="401" t="s">
        <v>3161</v>
      </c>
      <c r="D1540" s="414" t="s">
        <v>12956</v>
      </c>
      <c r="E1540" s="401" t="s">
        <v>123</v>
      </c>
      <c r="F1540" s="401"/>
    </row>
    <row r="1541" spans="1:6" ht="15">
      <c r="A1541" s="401">
        <v>3445</v>
      </c>
      <c r="B1541" s="401" t="s">
        <v>5155</v>
      </c>
      <c r="C1541" s="401" t="s">
        <v>3161</v>
      </c>
      <c r="D1541" s="414" t="s">
        <v>15112</v>
      </c>
      <c r="E1541" s="401" t="s">
        <v>123</v>
      </c>
      <c r="F1541" s="401"/>
    </row>
    <row r="1542" spans="1:6" ht="15">
      <c r="A1542" s="401">
        <v>3441</v>
      </c>
      <c r="B1542" s="401" t="s">
        <v>5157</v>
      </c>
      <c r="C1542" s="401" t="s">
        <v>3161</v>
      </c>
      <c r="D1542" s="414" t="s">
        <v>6343</v>
      </c>
      <c r="E1542" s="401" t="s">
        <v>123</v>
      </c>
      <c r="F1542" s="401"/>
    </row>
    <row r="1543" spans="1:6" ht="15">
      <c r="A1543" s="401">
        <v>3444</v>
      </c>
      <c r="B1543" s="401" t="s">
        <v>5158</v>
      </c>
      <c r="C1543" s="401" t="s">
        <v>3161</v>
      </c>
      <c r="D1543" s="414" t="s">
        <v>4361</v>
      </c>
      <c r="E1543" s="401" t="s">
        <v>123</v>
      </c>
      <c r="F1543" s="401"/>
    </row>
    <row r="1544" spans="1:6" ht="15">
      <c r="A1544" s="401">
        <v>12402</v>
      </c>
      <c r="B1544" s="401" t="s">
        <v>5160</v>
      </c>
      <c r="C1544" s="401" t="s">
        <v>3161</v>
      </c>
      <c r="D1544" s="414" t="s">
        <v>16592</v>
      </c>
      <c r="E1544" s="401" t="s">
        <v>123</v>
      </c>
      <c r="F1544" s="401"/>
    </row>
    <row r="1545" spans="1:6" ht="15">
      <c r="A1545" s="401">
        <v>3447</v>
      </c>
      <c r="B1545" s="401" t="s">
        <v>5161</v>
      </c>
      <c r="C1545" s="401" t="s">
        <v>3161</v>
      </c>
      <c r="D1545" s="414" t="s">
        <v>16593</v>
      </c>
      <c r="E1545" s="401" t="s">
        <v>123</v>
      </c>
      <c r="F1545" s="401"/>
    </row>
    <row r="1546" spans="1:6" ht="15">
      <c r="A1546" s="401">
        <v>3442</v>
      </c>
      <c r="B1546" s="401" t="s">
        <v>5162</v>
      </c>
      <c r="C1546" s="401" t="s">
        <v>3161</v>
      </c>
      <c r="D1546" s="414" t="s">
        <v>4745</v>
      </c>
      <c r="E1546" s="401" t="s">
        <v>123</v>
      </c>
      <c r="F1546" s="401"/>
    </row>
    <row r="1547" spans="1:6" ht="15">
      <c r="A1547" s="401">
        <v>3448</v>
      </c>
      <c r="B1547" s="401" t="s">
        <v>5163</v>
      </c>
      <c r="C1547" s="401" t="s">
        <v>3161</v>
      </c>
      <c r="D1547" s="414" t="s">
        <v>16594</v>
      </c>
      <c r="E1547" s="401" t="s">
        <v>123</v>
      </c>
      <c r="F1547" s="401"/>
    </row>
    <row r="1548" spans="1:6" ht="15">
      <c r="A1548" s="401">
        <v>3449</v>
      </c>
      <c r="B1548" s="401" t="s">
        <v>5164</v>
      </c>
      <c r="C1548" s="401" t="s">
        <v>3161</v>
      </c>
      <c r="D1548" s="414" t="s">
        <v>16595</v>
      </c>
      <c r="E1548" s="401" t="s">
        <v>123</v>
      </c>
      <c r="F1548" s="401"/>
    </row>
    <row r="1549" spans="1:6" ht="15">
      <c r="A1549" s="401">
        <v>37438</v>
      </c>
      <c r="B1549" s="401" t="s">
        <v>5165</v>
      </c>
      <c r="C1549" s="401" t="s">
        <v>3161</v>
      </c>
      <c r="D1549" s="414" t="s">
        <v>16596</v>
      </c>
      <c r="E1549" s="401" t="s">
        <v>123</v>
      </c>
      <c r="F1549" s="401"/>
    </row>
    <row r="1550" spans="1:6" ht="15">
      <c r="A1550" s="401">
        <v>37439</v>
      </c>
      <c r="B1550" s="401" t="s">
        <v>5166</v>
      </c>
      <c r="C1550" s="401" t="s">
        <v>3161</v>
      </c>
      <c r="D1550" s="414" t="s">
        <v>16597</v>
      </c>
      <c r="E1550" s="401" t="s">
        <v>123</v>
      </c>
      <c r="F1550" s="401"/>
    </row>
    <row r="1551" spans="1:6" ht="15">
      <c r="A1551" s="401">
        <v>37435</v>
      </c>
      <c r="B1551" s="401" t="s">
        <v>5167</v>
      </c>
      <c r="C1551" s="401" t="s">
        <v>3161</v>
      </c>
      <c r="D1551" s="414" t="s">
        <v>12930</v>
      </c>
      <c r="E1551" s="401" t="s">
        <v>123</v>
      </c>
      <c r="F1551" s="401"/>
    </row>
    <row r="1552" spans="1:6" ht="15">
      <c r="A1552" s="401">
        <v>37436</v>
      </c>
      <c r="B1552" s="401" t="s">
        <v>5168</v>
      </c>
      <c r="C1552" s="401" t="s">
        <v>3161</v>
      </c>
      <c r="D1552" s="414" t="s">
        <v>16598</v>
      </c>
      <c r="E1552" s="401" t="s">
        <v>123</v>
      </c>
      <c r="F1552" s="401"/>
    </row>
    <row r="1553" spans="1:6" ht="15">
      <c r="A1553" s="401">
        <v>37437</v>
      </c>
      <c r="B1553" s="401" t="s">
        <v>5169</v>
      </c>
      <c r="C1553" s="401" t="s">
        <v>3161</v>
      </c>
      <c r="D1553" s="414" t="s">
        <v>16599</v>
      </c>
      <c r="E1553" s="401" t="s">
        <v>123</v>
      </c>
      <c r="F1553" s="401"/>
    </row>
    <row r="1554" spans="1:6" ht="15">
      <c r="A1554" s="401">
        <v>3473</v>
      </c>
      <c r="B1554" s="401" t="s">
        <v>5170</v>
      </c>
      <c r="C1554" s="401" t="s">
        <v>3161</v>
      </c>
      <c r="D1554" s="414" t="s">
        <v>16600</v>
      </c>
      <c r="E1554" s="401" t="s">
        <v>123</v>
      </c>
      <c r="F1554" s="401"/>
    </row>
    <row r="1555" spans="1:6" ht="15">
      <c r="A1555" s="401">
        <v>3474</v>
      </c>
      <c r="B1555" s="401" t="s">
        <v>5171</v>
      </c>
      <c r="C1555" s="401" t="s">
        <v>3161</v>
      </c>
      <c r="D1555" s="414" t="s">
        <v>16601</v>
      </c>
      <c r="E1555" s="401" t="s">
        <v>123</v>
      </c>
      <c r="F1555" s="401"/>
    </row>
    <row r="1556" spans="1:6" ht="15">
      <c r="A1556" s="401">
        <v>3450</v>
      </c>
      <c r="B1556" s="401" t="s">
        <v>5172</v>
      </c>
      <c r="C1556" s="401" t="s">
        <v>3161</v>
      </c>
      <c r="D1556" s="414" t="s">
        <v>4680</v>
      </c>
      <c r="E1556" s="401" t="s">
        <v>123</v>
      </c>
      <c r="F1556" s="401"/>
    </row>
    <row r="1557" spans="1:6" ht="15">
      <c r="A1557" s="401">
        <v>3443</v>
      </c>
      <c r="B1557" s="401" t="s">
        <v>5173</v>
      </c>
      <c r="C1557" s="401" t="s">
        <v>3161</v>
      </c>
      <c r="D1557" s="414" t="s">
        <v>15121</v>
      </c>
      <c r="E1557" s="401" t="s">
        <v>123</v>
      </c>
      <c r="F1557" s="401"/>
    </row>
    <row r="1558" spans="1:6" ht="15">
      <c r="A1558" s="401">
        <v>3453</v>
      </c>
      <c r="B1558" s="401" t="s">
        <v>5175</v>
      </c>
      <c r="C1558" s="401" t="s">
        <v>3161</v>
      </c>
      <c r="D1558" s="414" t="s">
        <v>16602</v>
      </c>
      <c r="E1558" s="401" t="s">
        <v>123</v>
      </c>
      <c r="F1558" s="401"/>
    </row>
    <row r="1559" spans="1:6" ht="15">
      <c r="A1559" s="401">
        <v>3452</v>
      </c>
      <c r="B1559" s="401" t="s">
        <v>5176</v>
      </c>
      <c r="C1559" s="401" t="s">
        <v>3161</v>
      </c>
      <c r="D1559" s="414" t="s">
        <v>16603</v>
      </c>
      <c r="E1559" s="401" t="s">
        <v>123</v>
      </c>
      <c r="F1559" s="401"/>
    </row>
    <row r="1560" spans="1:6" ht="15">
      <c r="A1560" s="401">
        <v>3451</v>
      </c>
      <c r="B1560" s="401" t="s">
        <v>5177</v>
      </c>
      <c r="C1560" s="401" t="s">
        <v>3161</v>
      </c>
      <c r="D1560" s="414" t="s">
        <v>4546</v>
      </c>
      <c r="E1560" s="401" t="s">
        <v>123</v>
      </c>
      <c r="F1560" s="401"/>
    </row>
    <row r="1561" spans="1:6" ht="15">
      <c r="A1561" s="401">
        <v>3454</v>
      </c>
      <c r="B1561" s="401" t="s">
        <v>5179</v>
      </c>
      <c r="C1561" s="401" t="s">
        <v>3161</v>
      </c>
      <c r="D1561" s="414" t="s">
        <v>16604</v>
      </c>
      <c r="E1561" s="401" t="s">
        <v>123</v>
      </c>
      <c r="F1561" s="401"/>
    </row>
    <row r="1562" spans="1:6" ht="15">
      <c r="A1562" s="401">
        <v>3458</v>
      </c>
      <c r="B1562" s="401" t="s">
        <v>5180</v>
      </c>
      <c r="C1562" s="401" t="s">
        <v>3161</v>
      </c>
      <c r="D1562" s="414" t="s">
        <v>15374</v>
      </c>
      <c r="E1562" s="401" t="s">
        <v>123</v>
      </c>
      <c r="F1562" s="401"/>
    </row>
    <row r="1563" spans="1:6" ht="15">
      <c r="A1563" s="401">
        <v>3457</v>
      </c>
      <c r="B1563" s="401" t="s">
        <v>5182</v>
      </c>
      <c r="C1563" s="401" t="s">
        <v>3161</v>
      </c>
      <c r="D1563" s="414" t="s">
        <v>14810</v>
      </c>
      <c r="E1563" s="401" t="s">
        <v>123</v>
      </c>
      <c r="F1563" s="401"/>
    </row>
    <row r="1564" spans="1:6" ht="15">
      <c r="A1564" s="401">
        <v>3455</v>
      </c>
      <c r="B1564" s="401" t="s">
        <v>5184</v>
      </c>
      <c r="C1564" s="401" t="s">
        <v>3161</v>
      </c>
      <c r="D1564" s="414" t="s">
        <v>9119</v>
      </c>
      <c r="E1564" s="401" t="s">
        <v>123</v>
      </c>
      <c r="F1564" s="401"/>
    </row>
    <row r="1565" spans="1:6" ht="15">
      <c r="A1565" s="401">
        <v>3472</v>
      </c>
      <c r="B1565" s="401" t="s">
        <v>5186</v>
      </c>
      <c r="C1565" s="401" t="s">
        <v>3161</v>
      </c>
      <c r="D1565" s="414" t="s">
        <v>8909</v>
      </c>
      <c r="E1565" s="401" t="s">
        <v>123</v>
      </c>
      <c r="F1565" s="401"/>
    </row>
    <row r="1566" spans="1:6" ht="15">
      <c r="A1566" s="401">
        <v>3470</v>
      </c>
      <c r="B1566" s="401" t="s">
        <v>5187</v>
      </c>
      <c r="C1566" s="401" t="s">
        <v>3161</v>
      </c>
      <c r="D1566" s="414" t="s">
        <v>16605</v>
      </c>
      <c r="E1566" s="401" t="s">
        <v>123</v>
      </c>
      <c r="F1566" s="401"/>
    </row>
    <row r="1567" spans="1:6" ht="15">
      <c r="A1567" s="401">
        <v>3471</v>
      </c>
      <c r="B1567" s="401" t="s">
        <v>5188</v>
      </c>
      <c r="C1567" s="401" t="s">
        <v>3161</v>
      </c>
      <c r="D1567" s="414" t="s">
        <v>16606</v>
      </c>
      <c r="E1567" s="401" t="s">
        <v>123</v>
      </c>
      <c r="F1567" s="401"/>
    </row>
    <row r="1568" spans="1:6" ht="15">
      <c r="A1568" s="401">
        <v>3456</v>
      </c>
      <c r="B1568" s="401" t="s">
        <v>5190</v>
      </c>
      <c r="C1568" s="401" t="s">
        <v>3161</v>
      </c>
      <c r="D1568" s="414" t="s">
        <v>16607</v>
      </c>
      <c r="E1568" s="401" t="s">
        <v>123</v>
      </c>
      <c r="F1568" s="401"/>
    </row>
    <row r="1569" spans="1:6" ht="15">
      <c r="A1569" s="401">
        <v>3459</v>
      </c>
      <c r="B1569" s="401" t="s">
        <v>5191</v>
      </c>
      <c r="C1569" s="401" t="s">
        <v>3161</v>
      </c>
      <c r="D1569" s="414" t="s">
        <v>16608</v>
      </c>
      <c r="E1569" s="401" t="s">
        <v>123</v>
      </c>
      <c r="F1569" s="401"/>
    </row>
    <row r="1570" spans="1:6" ht="15">
      <c r="A1570" s="401">
        <v>3469</v>
      </c>
      <c r="B1570" s="401" t="s">
        <v>5192</v>
      </c>
      <c r="C1570" s="401" t="s">
        <v>3161</v>
      </c>
      <c r="D1570" s="414" t="s">
        <v>16609</v>
      </c>
      <c r="E1570" s="401" t="s">
        <v>123</v>
      </c>
      <c r="F1570" s="401"/>
    </row>
    <row r="1571" spans="1:6" ht="15">
      <c r="A1571" s="401">
        <v>3460</v>
      </c>
      <c r="B1571" s="401" t="s">
        <v>5193</v>
      </c>
      <c r="C1571" s="401" t="s">
        <v>3161</v>
      </c>
      <c r="D1571" s="414" t="s">
        <v>16610</v>
      </c>
      <c r="E1571" s="401" t="s">
        <v>123</v>
      </c>
      <c r="F1571" s="401"/>
    </row>
    <row r="1572" spans="1:6" ht="15">
      <c r="A1572" s="401">
        <v>3461</v>
      </c>
      <c r="B1572" s="401" t="s">
        <v>5194</v>
      </c>
      <c r="C1572" s="401" t="s">
        <v>3161</v>
      </c>
      <c r="D1572" s="414" t="s">
        <v>16611</v>
      </c>
      <c r="E1572" s="401" t="s">
        <v>123</v>
      </c>
      <c r="F1572" s="401"/>
    </row>
    <row r="1573" spans="1:6" ht="15">
      <c r="A1573" s="401">
        <v>37433</v>
      </c>
      <c r="B1573" s="401" t="s">
        <v>5195</v>
      </c>
      <c r="C1573" s="401" t="s">
        <v>3161</v>
      </c>
      <c r="D1573" s="414" t="s">
        <v>16596</v>
      </c>
      <c r="E1573" s="401" t="s">
        <v>123</v>
      </c>
      <c r="F1573" s="401"/>
    </row>
    <row r="1574" spans="1:6" ht="15">
      <c r="A1574" s="401">
        <v>37430</v>
      </c>
      <c r="B1574" s="401" t="s">
        <v>5196</v>
      </c>
      <c r="C1574" s="401" t="s">
        <v>3161</v>
      </c>
      <c r="D1574" s="414" t="s">
        <v>16612</v>
      </c>
      <c r="E1574" s="401" t="s">
        <v>123</v>
      </c>
      <c r="F1574" s="401"/>
    </row>
    <row r="1575" spans="1:6" ht="15">
      <c r="A1575" s="401">
        <v>37434</v>
      </c>
      <c r="B1575" s="401" t="s">
        <v>5197</v>
      </c>
      <c r="C1575" s="401" t="s">
        <v>3161</v>
      </c>
      <c r="D1575" s="414" t="s">
        <v>16613</v>
      </c>
      <c r="E1575" s="401" t="s">
        <v>123</v>
      </c>
      <c r="F1575" s="401"/>
    </row>
    <row r="1576" spans="1:6" ht="15">
      <c r="A1576" s="401">
        <v>37431</v>
      </c>
      <c r="B1576" s="401" t="s">
        <v>5198</v>
      </c>
      <c r="C1576" s="401" t="s">
        <v>3161</v>
      </c>
      <c r="D1576" s="414" t="s">
        <v>16614</v>
      </c>
      <c r="E1576" s="401" t="s">
        <v>123</v>
      </c>
      <c r="F1576" s="401"/>
    </row>
    <row r="1577" spans="1:6" ht="15">
      <c r="A1577" s="401">
        <v>37432</v>
      </c>
      <c r="B1577" s="401" t="s">
        <v>5199</v>
      </c>
      <c r="C1577" s="401" t="s">
        <v>3161</v>
      </c>
      <c r="D1577" s="414" t="s">
        <v>16615</v>
      </c>
      <c r="E1577" s="401" t="s">
        <v>123</v>
      </c>
      <c r="F1577" s="401"/>
    </row>
    <row r="1578" spans="1:6" ht="15">
      <c r="A1578" s="401">
        <v>37413</v>
      </c>
      <c r="B1578" s="401" t="s">
        <v>5200</v>
      </c>
      <c r="C1578" s="401" t="s">
        <v>3161</v>
      </c>
      <c r="D1578" s="414" t="s">
        <v>16616</v>
      </c>
      <c r="E1578" s="401" t="s">
        <v>123</v>
      </c>
      <c r="F1578" s="401"/>
    </row>
    <row r="1579" spans="1:6" ht="15">
      <c r="A1579" s="401">
        <v>37414</v>
      </c>
      <c r="B1579" s="401" t="s">
        <v>5202</v>
      </c>
      <c r="C1579" s="401" t="s">
        <v>3161</v>
      </c>
      <c r="D1579" s="414" t="s">
        <v>16617</v>
      </c>
      <c r="E1579" s="401" t="s">
        <v>123</v>
      </c>
      <c r="F1579" s="401"/>
    </row>
    <row r="1580" spans="1:6" ht="15">
      <c r="A1580" s="401">
        <v>37415</v>
      </c>
      <c r="B1580" s="401" t="s">
        <v>5204</v>
      </c>
      <c r="C1580" s="401" t="s">
        <v>3161</v>
      </c>
      <c r="D1580" s="414" t="s">
        <v>6546</v>
      </c>
      <c r="E1580" s="401" t="s">
        <v>123</v>
      </c>
      <c r="F1580" s="401"/>
    </row>
    <row r="1581" spans="1:6" ht="15">
      <c r="A1581" s="401">
        <v>37416</v>
      </c>
      <c r="B1581" s="401" t="s">
        <v>5206</v>
      </c>
      <c r="C1581" s="401" t="s">
        <v>3161</v>
      </c>
      <c r="D1581" s="414" t="s">
        <v>4268</v>
      </c>
      <c r="E1581" s="401" t="s">
        <v>123</v>
      </c>
      <c r="F1581" s="401"/>
    </row>
    <row r="1582" spans="1:6" ht="15">
      <c r="A1582" s="401">
        <v>37417</v>
      </c>
      <c r="B1582" s="401" t="s">
        <v>5208</v>
      </c>
      <c r="C1582" s="401" t="s">
        <v>3161</v>
      </c>
      <c r="D1582" s="414" t="s">
        <v>12912</v>
      </c>
      <c r="E1582" s="401" t="s">
        <v>123</v>
      </c>
      <c r="F1582" s="401"/>
    </row>
    <row r="1583" spans="1:6" ht="15">
      <c r="A1583" s="401">
        <v>43590</v>
      </c>
      <c r="B1583" s="401" t="s">
        <v>16618</v>
      </c>
      <c r="C1583" s="401" t="s">
        <v>3161</v>
      </c>
      <c r="D1583" s="414" t="s">
        <v>16619</v>
      </c>
      <c r="E1583" s="401" t="s">
        <v>123</v>
      </c>
      <c r="F1583" s="401"/>
    </row>
    <row r="1584" spans="1:6" ht="15">
      <c r="A1584" s="401">
        <v>43589</v>
      </c>
      <c r="B1584" s="401" t="s">
        <v>16620</v>
      </c>
      <c r="C1584" s="401" t="s">
        <v>3161</v>
      </c>
      <c r="D1584" s="414" t="s">
        <v>14878</v>
      </c>
      <c r="E1584" s="401" t="s">
        <v>123</v>
      </c>
      <c r="F1584" s="401"/>
    </row>
    <row r="1585" spans="1:6" ht="15">
      <c r="A1585" s="401">
        <v>34519</v>
      </c>
      <c r="B1585" s="401" t="s">
        <v>5210</v>
      </c>
      <c r="C1585" s="401" t="s">
        <v>3161</v>
      </c>
      <c r="D1585" s="414" t="s">
        <v>16621</v>
      </c>
      <c r="E1585" s="401" t="s">
        <v>123</v>
      </c>
      <c r="F1585" s="401"/>
    </row>
    <row r="1586" spans="1:6" ht="15">
      <c r="A1586" s="401">
        <v>1649</v>
      </c>
      <c r="B1586" s="401" t="s">
        <v>5211</v>
      </c>
      <c r="C1586" s="401" t="s">
        <v>3161</v>
      </c>
      <c r="D1586" s="414" t="s">
        <v>16622</v>
      </c>
      <c r="E1586" s="401" t="s">
        <v>123</v>
      </c>
      <c r="F1586" s="401"/>
    </row>
    <row r="1587" spans="1:6" ht="15">
      <c r="A1587" s="401">
        <v>1653</v>
      </c>
      <c r="B1587" s="401" t="s">
        <v>5212</v>
      </c>
      <c r="C1587" s="401" t="s">
        <v>3161</v>
      </c>
      <c r="D1587" s="414" t="s">
        <v>15714</v>
      </c>
      <c r="E1587" s="401" t="s">
        <v>123</v>
      </c>
      <c r="F1587" s="401"/>
    </row>
    <row r="1588" spans="1:6" ht="15">
      <c r="A1588" s="401">
        <v>1647</v>
      </c>
      <c r="B1588" s="401" t="s">
        <v>5213</v>
      </c>
      <c r="C1588" s="401" t="s">
        <v>3161</v>
      </c>
      <c r="D1588" s="414" t="s">
        <v>5865</v>
      </c>
      <c r="E1588" s="401" t="s">
        <v>123</v>
      </c>
      <c r="F1588" s="401"/>
    </row>
    <row r="1589" spans="1:6" ht="15">
      <c r="A1589" s="401">
        <v>1648</v>
      </c>
      <c r="B1589" s="401" t="s">
        <v>5214</v>
      </c>
      <c r="C1589" s="401" t="s">
        <v>3161</v>
      </c>
      <c r="D1589" s="414" t="s">
        <v>16623</v>
      </c>
      <c r="E1589" s="401" t="s">
        <v>123</v>
      </c>
      <c r="F1589" s="401"/>
    </row>
    <row r="1590" spans="1:6" ht="15">
      <c r="A1590" s="401">
        <v>1651</v>
      </c>
      <c r="B1590" s="401" t="s">
        <v>5215</v>
      </c>
      <c r="C1590" s="401" t="s">
        <v>3161</v>
      </c>
      <c r="D1590" s="414" t="s">
        <v>16624</v>
      </c>
      <c r="E1590" s="401" t="s">
        <v>123</v>
      </c>
      <c r="F1590" s="401"/>
    </row>
    <row r="1591" spans="1:6" ht="15">
      <c r="A1591" s="401">
        <v>1650</v>
      </c>
      <c r="B1591" s="401" t="s">
        <v>5216</v>
      </c>
      <c r="C1591" s="401" t="s">
        <v>3161</v>
      </c>
      <c r="D1591" s="414" t="s">
        <v>16625</v>
      </c>
      <c r="E1591" s="401" t="s">
        <v>123</v>
      </c>
      <c r="F1591" s="401"/>
    </row>
    <row r="1592" spans="1:6" ht="15">
      <c r="A1592" s="401">
        <v>1654</v>
      </c>
      <c r="B1592" s="401" t="s">
        <v>5217</v>
      </c>
      <c r="C1592" s="401" t="s">
        <v>3161</v>
      </c>
      <c r="D1592" s="414" t="s">
        <v>14115</v>
      </c>
      <c r="E1592" s="401" t="s">
        <v>123</v>
      </c>
      <c r="F1592" s="401"/>
    </row>
    <row r="1593" spans="1:6" ht="15">
      <c r="A1593" s="401">
        <v>1652</v>
      </c>
      <c r="B1593" s="401" t="s">
        <v>5218</v>
      </c>
      <c r="C1593" s="401" t="s">
        <v>3161</v>
      </c>
      <c r="D1593" s="414" t="s">
        <v>16626</v>
      </c>
      <c r="E1593" s="401" t="s">
        <v>123</v>
      </c>
      <c r="F1593" s="401"/>
    </row>
    <row r="1594" spans="1:6" ht="15">
      <c r="A1594" s="401">
        <v>10510</v>
      </c>
      <c r="B1594" s="401" t="s">
        <v>12783</v>
      </c>
      <c r="C1594" s="401" t="s">
        <v>3161</v>
      </c>
      <c r="D1594" s="414" t="s">
        <v>8864</v>
      </c>
      <c r="E1594" s="401" t="s">
        <v>123</v>
      </c>
      <c r="F1594" s="401"/>
    </row>
    <row r="1595" spans="1:6" ht="15">
      <c r="A1595" s="401">
        <v>1747</v>
      </c>
      <c r="B1595" s="401" t="s">
        <v>5220</v>
      </c>
      <c r="C1595" s="401" t="s">
        <v>3161</v>
      </c>
      <c r="D1595" s="414" t="s">
        <v>16627</v>
      </c>
      <c r="E1595" s="401" t="s">
        <v>123</v>
      </c>
      <c r="F1595" s="401"/>
    </row>
    <row r="1596" spans="1:6" ht="15">
      <c r="A1596" s="401">
        <v>1744</v>
      </c>
      <c r="B1596" s="401" t="s">
        <v>5221</v>
      </c>
      <c r="C1596" s="401" t="s">
        <v>3161</v>
      </c>
      <c r="D1596" s="414" t="s">
        <v>16628</v>
      </c>
      <c r="E1596" s="401" t="s">
        <v>123</v>
      </c>
      <c r="F1596" s="401"/>
    </row>
    <row r="1597" spans="1:6" ht="15">
      <c r="A1597" s="401">
        <v>1743</v>
      </c>
      <c r="B1597" s="401" t="s">
        <v>5222</v>
      </c>
      <c r="C1597" s="401" t="s">
        <v>3161</v>
      </c>
      <c r="D1597" s="414" t="s">
        <v>16629</v>
      </c>
      <c r="E1597" s="401" t="s">
        <v>123</v>
      </c>
      <c r="F1597" s="401"/>
    </row>
    <row r="1598" spans="1:6" ht="15">
      <c r="A1598" s="401">
        <v>39640</v>
      </c>
      <c r="B1598" s="401" t="s">
        <v>5223</v>
      </c>
      <c r="C1598" s="401" t="s">
        <v>3161</v>
      </c>
      <c r="D1598" s="414" t="s">
        <v>16630</v>
      </c>
      <c r="E1598" s="401" t="s">
        <v>123</v>
      </c>
      <c r="F1598" s="401"/>
    </row>
    <row r="1599" spans="1:6" ht="15">
      <c r="A1599" s="401">
        <v>11013</v>
      </c>
      <c r="B1599" s="401" t="s">
        <v>5224</v>
      </c>
      <c r="C1599" s="401" t="s">
        <v>3161</v>
      </c>
      <c r="D1599" s="414" t="s">
        <v>14738</v>
      </c>
      <c r="E1599" s="401" t="s">
        <v>123</v>
      </c>
      <c r="F1599" s="401"/>
    </row>
    <row r="1600" spans="1:6" ht="15">
      <c r="A1600" s="401">
        <v>11017</v>
      </c>
      <c r="B1600" s="401" t="s">
        <v>5225</v>
      </c>
      <c r="C1600" s="401" t="s">
        <v>3161</v>
      </c>
      <c r="D1600" s="414" t="s">
        <v>5884</v>
      </c>
      <c r="E1600" s="401" t="s">
        <v>123</v>
      </c>
      <c r="F1600" s="401"/>
    </row>
    <row r="1601" spans="1:6" ht="15">
      <c r="A1601" s="401">
        <v>20236</v>
      </c>
      <c r="B1601" s="401" t="s">
        <v>5226</v>
      </c>
      <c r="C1601" s="401" t="s">
        <v>3161</v>
      </c>
      <c r="D1601" s="414" t="s">
        <v>12718</v>
      </c>
      <c r="E1601" s="401" t="s">
        <v>123</v>
      </c>
      <c r="F1601" s="401"/>
    </row>
    <row r="1602" spans="1:6" ht="15">
      <c r="A1602" s="401">
        <v>7215</v>
      </c>
      <c r="B1602" s="401" t="s">
        <v>5227</v>
      </c>
      <c r="C1602" s="401" t="s">
        <v>3161</v>
      </c>
      <c r="D1602" s="414" t="s">
        <v>16631</v>
      </c>
      <c r="E1602" s="401" t="s">
        <v>123</v>
      </c>
      <c r="F1602" s="401"/>
    </row>
    <row r="1603" spans="1:6" ht="15">
      <c r="A1603" s="401">
        <v>7216</v>
      </c>
      <c r="B1603" s="401" t="s">
        <v>5228</v>
      </c>
      <c r="C1603" s="401" t="s">
        <v>3161</v>
      </c>
      <c r="D1603" s="414" t="s">
        <v>16632</v>
      </c>
      <c r="E1603" s="401" t="s">
        <v>123</v>
      </c>
      <c r="F1603" s="401"/>
    </row>
    <row r="1604" spans="1:6" ht="15">
      <c r="A1604" s="401">
        <v>20235</v>
      </c>
      <c r="B1604" s="401" t="s">
        <v>5229</v>
      </c>
      <c r="C1604" s="401" t="s">
        <v>3161</v>
      </c>
      <c r="D1604" s="414" t="s">
        <v>16633</v>
      </c>
      <c r="E1604" s="401" t="s">
        <v>123</v>
      </c>
      <c r="F1604" s="401"/>
    </row>
    <row r="1605" spans="1:6" ht="15">
      <c r="A1605" s="401">
        <v>7181</v>
      </c>
      <c r="B1605" s="401" t="s">
        <v>5230</v>
      </c>
      <c r="C1605" s="401" t="s">
        <v>3161</v>
      </c>
      <c r="D1605" s="414" t="s">
        <v>4686</v>
      </c>
      <c r="E1605" s="401" t="s">
        <v>123</v>
      </c>
      <c r="F1605" s="401"/>
    </row>
    <row r="1606" spans="1:6" ht="15">
      <c r="A1606" s="401">
        <v>40742</v>
      </c>
      <c r="B1606" s="401" t="s">
        <v>12785</v>
      </c>
      <c r="C1606" s="401" t="s">
        <v>3161</v>
      </c>
      <c r="D1606" s="414" t="s">
        <v>15405</v>
      </c>
      <c r="E1606" s="401" t="s">
        <v>123</v>
      </c>
      <c r="F1606" s="401"/>
    </row>
    <row r="1607" spans="1:6" ht="15">
      <c r="A1607" s="401">
        <v>7214</v>
      </c>
      <c r="B1607" s="401" t="s">
        <v>5231</v>
      </c>
      <c r="C1607" s="401" t="s">
        <v>3161</v>
      </c>
      <c r="D1607" s="414" t="s">
        <v>15757</v>
      </c>
      <c r="E1607" s="401" t="s">
        <v>123</v>
      </c>
      <c r="F1607" s="401"/>
    </row>
    <row r="1608" spans="1:6" ht="15">
      <c r="A1608" s="401">
        <v>7219</v>
      </c>
      <c r="B1608" s="401" t="s">
        <v>5232</v>
      </c>
      <c r="C1608" s="401" t="s">
        <v>3161</v>
      </c>
      <c r="D1608" s="414" t="s">
        <v>16634</v>
      </c>
      <c r="E1608" s="401" t="s">
        <v>123</v>
      </c>
      <c r="F1608" s="401"/>
    </row>
    <row r="1609" spans="1:6" ht="15">
      <c r="A1609" s="401">
        <v>37972</v>
      </c>
      <c r="B1609" s="401" t="s">
        <v>5233</v>
      </c>
      <c r="C1609" s="401" t="s">
        <v>3161</v>
      </c>
      <c r="D1609" s="414" t="s">
        <v>9175</v>
      </c>
      <c r="E1609" s="401" t="s">
        <v>123</v>
      </c>
      <c r="F1609" s="401"/>
    </row>
    <row r="1610" spans="1:6" ht="15">
      <c r="A1610" s="401">
        <v>37973</v>
      </c>
      <c r="B1610" s="401" t="s">
        <v>5234</v>
      </c>
      <c r="C1610" s="401" t="s">
        <v>3161</v>
      </c>
      <c r="D1610" s="414" t="s">
        <v>16635</v>
      </c>
      <c r="E1610" s="401" t="s">
        <v>123</v>
      </c>
      <c r="F1610" s="401"/>
    </row>
    <row r="1611" spans="1:6" ht="15">
      <c r="A1611" s="401">
        <v>37971</v>
      </c>
      <c r="B1611" s="401" t="s">
        <v>5235</v>
      </c>
      <c r="C1611" s="401" t="s">
        <v>3161</v>
      </c>
      <c r="D1611" s="414" t="s">
        <v>4005</v>
      </c>
      <c r="E1611" s="401" t="s">
        <v>123</v>
      </c>
      <c r="F1611" s="401"/>
    </row>
    <row r="1612" spans="1:6" ht="15">
      <c r="A1612" s="401">
        <v>20094</v>
      </c>
      <c r="B1612" s="401" t="s">
        <v>5237</v>
      </c>
      <c r="C1612" s="401" t="s">
        <v>3161</v>
      </c>
      <c r="D1612" s="414" t="s">
        <v>16636</v>
      </c>
      <c r="E1612" s="401" t="s">
        <v>123</v>
      </c>
      <c r="F1612" s="401"/>
    </row>
    <row r="1613" spans="1:6" ht="15">
      <c r="A1613" s="401">
        <v>20095</v>
      </c>
      <c r="B1613" s="401" t="s">
        <v>5239</v>
      </c>
      <c r="C1613" s="401" t="s">
        <v>3161</v>
      </c>
      <c r="D1613" s="414" t="s">
        <v>16637</v>
      </c>
      <c r="E1613" s="401" t="s">
        <v>123</v>
      </c>
      <c r="F1613" s="401"/>
    </row>
    <row r="1614" spans="1:6" ht="15">
      <c r="A1614" s="401">
        <v>1954</v>
      </c>
      <c r="B1614" s="401" t="s">
        <v>5240</v>
      </c>
      <c r="C1614" s="401" t="s">
        <v>3161</v>
      </c>
      <c r="D1614" s="414" t="s">
        <v>16638</v>
      </c>
      <c r="E1614" s="401" t="s">
        <v>123</v>
      </c>
      <c r="F1614" s="401"/>
    </row>
    <row r="1615" spans="1:6" ht="15">
      <c r="A1615" s="401">
        <v>1926</v>
      </c>
      <c r="B1615" s="401" t="s">
        <v>5241</v>
      </c>
      <c r="C1615" s="401" t="s">
        <v>3161</v>
      </c>
      <c r="D1615" s="414" t="s">
        <v>3907</v>
      </c>
      <c r="E1615" s="401" t="s">
        <v>123</v>
      </c>
      <c r="F1615" s="401"/>
    </row>
    <row r="1616" spans="1:6" ht="15">
      <c r="A1616" s="401">
        <v>1927</v>
      </c>
      <c r="B1616" s="401" t="s">
        <v>5243</v>
      </c>
      <c r="C1616" s="401" t="s">
        <v>3161</v>
      </c>
      <c r="D1616" s="414" t="s">
        <v>9210</v>
      </c>
      <c r="E1616" s="401" t="s">
        <v>123</v>
      </c>
      <c r="F1616" s="401"/>
    </row>
    <row r="1617" spans="1:6" ht="15">
      <c r="A1617" s="401">
        <v>1923</v>
      </c>
      <c r="B1617" s="401" t="s">
        <v>5244</v>
      </c>
      <c r="C1617" s="401" t="s">
        <v>3161</v>
      </c>
      <c r="D1617" s="414" t="s">
        <v>12800</v>
      </c>
      <c r="E1617" s="401" t="s">
        <v>123</v>
      </c>
      <c r="F1617" s="401"/>
    </row>
    <row r="1618" spans="1:6" ht="15">
      <c r="A1618" s="401">
        <v>1929</v>
      </c>
      <c r="B1618" s="401" t="s">
        <v>5245</v>
      </c>
      <c r="C1618" s="401" t="s">
        <v>3161</v>
      </c>
      <c r="D1618" s="414" t="s">
        <v>5368</v>
      </c>
      <c r="E1618" s="401" t="s">
        <v>123</v>
      </c>
      <c r="F1618" s="401"/>
    </row>
    <row r="1619" spans="1:6" ht="15">
      <c r="A1619" s="401">
        <v>1930</v>
      </c>
      <c r="B1619" s="401" t="s">
        <v>5246</v>
      </c>
      <c r="C1619" s="401" t="s">
        <v>3161</v>
      </c>
      <c r="D1619" s="414" t="s">
        <v>15370</v>
      </c>
      <c r="E1619" s="401" t="s">
        <v>123</v>
      </c>
      <c r="F1619" s="401"/>
    </row>
    <row r="1620" spans="1:6" ht="15">
      <c r="A1620" s="401">
        <v>1924</v>
      </c>
      <c r="B1620" s="401" t="s">
        <v>5247</v>
      </c>
      <c r="C1620" s="401" t="s">
        <v>3161</v>
      </c>
      <c r="D1620" s="414" t="s">
        <v>16639</v>
      </c>
      <c r="E1620" s="401" t="s">
        <v>123</v>
      </c>
      <c r="F1620" s="401"/>
    </row>
    <row r="1621" spans="1:6" ht="15">
      <c r="A1621" s="401">
        <v>1922</v>
      </c>
      <c r="B1621" s="401" t="s">
        <v>5248</v>
      </c>
      <c r="C1621" s="401" t="s">
        <v>3161</v>
      </c>
      <c r="D1621" s="414" t="s">
        <v>13413</v>
      </c>
      <c r="E1621" s="401" t="s">
        <v>123</v>
      </c>
      <c r="F1621" s="401"/>
    </row>
    <row r="1622" spans="1:6" ht="15">
      <c r="A1622" s="401">
        <v>1953</v>
      </c>
      <c r="B1622" s="401" t="s">
        <v>5249</v>
      </c>
      <c r="C1622" s="401" t="s">
        <v>3161</v>
      </c>
      <c r="D1622" s="414" t="s">
        <v>16640</v>
      </c>
      <c r="E1622" s="401" t="s">
        <v>123</v>
      </c>
      <c r="F1622" s="401"/>
    </row>
    <row r="1623" spans="1:6" ht="15">
      <c r="A1623" s="401">
        <v>1962</v>
      </c>
      <c r="B1623" s="401" t="s">
        <v>5250</v>
      </c>
      <c r="C1623" s="401" t="s">
        <v>3161</v>
      </c>
      <c r="D1623" s="414" t="s">
        <v>16641</v>
      </c>
      <c r="E1623" s="401" t="s">
        <v>123</v>
      </c>
      <c r="F1623" s="401"/>
    </row>
    <row r="1624" spans="1:6" ht="15">
      <c r="A1624" s="401">
        <v>1955</v>
      </c>
      <c r="B1624" s="401" t="s">
        <v>5251</v>
      </c>
      <c r="C1624" s="401" t="s">
        <v>3161</v>
      </c>
      <c r="D1624" s="414" t="s">
        <v>13235</v>
      </c>
      <c r="E1624" s="401" t="s">
        <v>123</v>
      </c>
      <c r="F1624" s="401"/>
    </row>
    <row r="1625" spans="1:6" ht="15">
      <c r="A1625" s="401">
        <v>1956</v>
      </c>
      <c r="B1625" s="401" t="s">
        <v>5252</v>
      </c>
      <c r="C1625" s="401" t="s">
        <v>3161</v>
      </c>
      <c r="D1625" s="414" t="s">
        <v>12573</v>
      </c>
      <c r="E1625" s="401" t="s">
        <v>123</v>
      </c>
      <c r="F1625" s="401"/>
    </row>
    <row r="1626" spans="1:6" ht="15">
      <c r="A1626" s="401">
        <v>1957</v>
      </c>
      <c r="B1626" s="401" t="s">
        <v>5253</v>
      </c>
      <c r="C1626" s="401" t="s">
        <v>3161</v>
      </c>
      <c r="D1626" s="414" t="s">
        <v>12742</v>
      </c>
      <c r="E1626" s="401" t="s">
        <v>123</v>
      </c>
      <c r="F1626" s="401"/>
    </row>
    <row r="1627" spans="1:6" ht="15">
      <c r="A1627" s="401">
        <v>1958</v>
      </c>
      <c r="B1627" s="401" t="s">
        <v>5254</v>
      </c>
      <c r="C1627" s="401" t="s">
        <v>3161</v>
      </c>
      <c r="D1627" s="414" t="s">
        <v>4589</v>
      </c>
      <c r="E1627" s="401" t="s">
        <v>123</v>
      </c>
      <c r="F1627" s="401"/>
    </row>
    <row r="1628" spans="1:6" ht="15">
      <c r="A1628" s="401">
        <v>1959</v>
      </c>
      <c r="B1628" s="401" t="s">
        <v>5255</v>
      </c>
      <c r="C1628" s="401" t="s">
        <v>3161</v>
      </c>
      <c r="D1628" s="414" t="s">
        <v>8960</v>
      </c>
      <c r="E1628" s="401" t="s">
        <v>123</v>
      </c>
      <c r="F1628" s="401"/>
    </row>
    <row r="1629" spans="1:6" ht="15">
      <c r="A1629" s="401">
        <v>1925</v>
      </c>
      <c r="B1629" s="401" t="s">
        <v>5256</v>
      </c>
      <c r="C1629" s="401" t="s">
        <v>3161</v>
      </c>
      <c r="D1629" s="414" t="s">
        <v>16642</v>
      </c>
      <c r="E1629" s="401" t="s">
        <v>123</v>
      </c>
      <c r="F1629" s="401"/>
    </row>
    <row r="1630" spans="1:6" ht="15">
      <c r="A1630" s="401">
        <v>1960</v>
      </c>
      <c r="B1630" s="401" t="s">
        <v>5257</v>
      </c>
      <c r="C1630" s="401" t="s">
        <v>3161</v>
      </c>
      <c r="D1630" s="414" t="s">
        <v>16643</v>
      </c>
      <c r="E1630" s="401" t="s">
        <v>123</v>
      </c>
      <c r="F1630" s="401"/>
    </row>
    <row r="1631" spans="1:6" ht="15">
      <c r="A1631" s="401">
        <v>1961</v>
      </c>
      <c r="B1631" s="401" t="s">
        <v>5258</v>
      </c>
      <c r="C1631" s="401" t="s">
        <v>3161</v>
      </c>
      <c r="D1631" s="414" t="s">
        <v>16644</v>
      </c>
      <c r="E1631" s="401" t="s">
        <v>123</v>
      </c>
      <c r="F1631" s="401"/>
    </row>
    <row r="1632" spans="1:6" ht="15">
      <c r="A1632" s="401">
        <v>38426</v>
      </c>
      <c r="B1632" s="401" t="s">
        <v>16645</v>
      </c>
      <c r="C1632" s="401" t="s">
        <v>3161</v>
      </c>
      <c r="D1632" s="414" t="s">
        <v>13427</v>
      </c>
      <c r="E1632" s="401" t="s">
        <v>123</v>
      </c>
      <c r="F1632" s="401"/>
    </row>
    <row r="1633" spans="1:6" ht="15">
      <c r="A1633" s="401">
        <v>38423</v>
      </c>
      <c r="B1633" s="401" t="s">
        <v>16646</v>
      </c>
      <c r="C1633" s="401" t="s">
        <v>3161</v>
      </c>
      <c r="D1633" s="414" t="s">
        <v>16647</v>
      </c>
      <c r="E1633" s="401" t="s">
        <v>123</v>
      </c>
      <c r="F1633" s="401"/>
    </row>
    <row r="1634" spans="1:6" ht="15">
      <c r="A1634" s="401">
        <v>38421</v>
      </c>
      <c r="B1634" s="401" t="s">
        <v>16648</v>
      </c>
      <c r="C1634" s="401" t="s">
        <v>3161</v>
      </c>
      <c r="D1634" s="414" t="s">
        <v>15889</v>
      </c>
      <c r="E1634" s="401" t="s">
        <v>123</v>
      </c>
      <c r="F1634" s="401"/>
    </row>
    <row r="1635" spans="1:6" ht="15">
      <c r="A1635" s="401">
        <v>38422</v>
      </c>
      <c r="B1635" s="401" t="s">
        <v>16649</v>
      </c>
      <c r="C1635" s="401" t="s">
        <v>3161</v>
      </c>
      <c r="D1635" s="414" t="s">
        <v>16650</v>
      </c>
      <c r="E1635" s="401" t="s">
        <v>123</v>
      </c>
      <c r="F1635" s="401"/>
    </row>
    <row r="1636" spans="1:6" ht="15">
      <c r="A1636" s="401">
        <v>39866</v>
      </c>
      <c r="B1636" s="401" t="s">
        <v>5260</v>
      </c>
      <c r="C1636" s="401" t="s">
        <v>3161</v>
      </c>
      <c r="D1636" s="414" t="s">
        <v>12999</v>
      </c>
      <c r="E1636" s="401" t="s">
        <v>123</v>
      </c>
      <c r="F1636" s="401"/>
    </row>
    <row r="1637" spans="1:6" ht="15">
      <c r="A1637" s="401">
        <v>39867</v>
      </c>
      <c r="B1637" s="401" t="s">
        <v>5261</v>
      </c>
      <c r="C1637" s="401" t="s">
        <v>3161</v>
      </c>
      <c r="D1637" s="414" t="s">
        <v>14918</v>
      </c>
      <c r="E1637" s="401" t="s">
        <v>123</v>
      </c>
      <c r="F1637" s="401"/>
    </row>
    <row r="1638" spans="1:6" ht="15">
      <c r="A1638" s="401">
        <v>39868</v>
      </c>
      <c r="B1638" s="401" t="s">
        <v>5262</v>
      </c>
      <c r="C1638" s="401" t="s">
        <v>3161</v>
      </c>
      <c r="D1638" s="414" t="s">
        <v>16651</v>
      </c>
      <c r="E1638" s="401" t="s">
        <v>123</v>
      </c>
      <c r="F1638" s="401"/>
    </row>
    <row r="1639" spans="1:6" ht="15">
      <c r="A1639" s="401">
        <v>37999</v>
      </c>
      <c r="B1639" s="401" t="s">
        <v>5263</v>
      </c>
      <c r="C1639" s="401" t="s">
        <v>3161</v>
      </c>
      <c r="D1639" s="414" t="s">
        <v>13009</v>
      </c>
      <c r="E1639" s="401" t="s">
        <v>123</v>
      </c>
      <c r="F1639" s="401"/>
    </row>
    <row r="1640" spans="1:6" ht="15">
      <c r="A1640" s="401">
        <v>38000</v>
      </c>
      <c r="B1640" s="401" t="s">
        <v>5264</v>
      </c>
      <c r="C1640" s="401" t="s">
        <v>3161</v>
      </c>
      <c r="D1640" s="414" t="s">
        <v>15032</v>
      </c>
      <c r="E1640" s="401" t="s">
        <v>123</v>
      </c>
      <c r="F1640" s="401"/>
    </row>
    <row r="1641" spans="1:6" ht="15">
      <c r="A1641" s="401">
        <v>38129</v>
      </c>
      <c r="B1641" s="401" t="s">
        <v>5266</v>
      </c>
      <c r="C1641" s="401" t="s">
        <v>3161</v>
      </c>
      <c r="D1641" s="414" t="s">
        <v>7763</v>
      </c>
      <c r="E1641" s="401" t="s">
        <v>123</v>
      </c>
      <c r="F1641" s="401"/>
    </row>
    <row r="1642" spans="1:6" ht="15">
      <c r="A1642" s="401">
        <v>38025</v>
      </c>
      <c r="B1642" s="401" t="s">
        <v>5267</v>
      </c>
      <c r="C1642" s="401" t="s">
        <v>3161</v>
      </c>
      <c r="D1642" s="414" t="s">
        <v>13909</v>
      </c>
      <c r="E1642" s="401" t="s">
        <v>123</v>
      </c>
      <c r="F1642" s="401"/>
    </row>
    <row r="1643" spans="1:6" ht="15">
      <c r="A1643" s="401">
        <v>38026</v>
      </c>
      <c r="B1643" s="401" t="s">
        <v>5268</v>
      </c>
      <c r="C1643" s="401" t="s">
        <v>3161</v>
      </c>
      <c r="D1643" s="414" t="s">
        <v>13250</v>
      </c>
      <c r="E1643" s="401" t="s">
        <v>123</v>
      </c>
      <c r="F1643" s="401"/>
    </row>
    <row r="1644" spans="1:6" ht="15">
      <c r="A1644" s="401">
        <v>1858</v>
      </c>
      <c r="B1644" s="401" t="s">
        <v>5269</v>
      </c>
      <c r="C1644" s="401" t="s">
        <v>3161</v>
      </c>
      <c r="D1644" s="414" t="s">
        <v>16652</v>
      </c>
      <c r="E1644" s="401" t="s">
        <v>123</v>
      </c>
      <c r="F1644" s="401"/>
    </row>
    <row r="1645" spans="1:6" ht="15">
      <c r="A1645" s="401">
        <v>1844</v>
      </c>
      <c r="B1645" s="401" t="s">
        <v>5270</v>
      </c>
      <c r="C1645" s="401" t="s">
        <v>3161</v>
      </c>
      <c r="D1645" s="414" t="s">
        <v>16653</v>
      </c>
      <c r="E1645" s="401" t="s">
        <v>123</v>
      </c>
      <c r="F1645" s="401"/>
    </row>
    <row r="1646" spans="1:6" ht="15">
      <c r="A1646" s="401">
        <v>1863</v>
      </c>
      <c r="B1646" s="401" t="s">
        <v>5271</v>
      </c>
      <c r="C1646" s="401" t="s">
        <v>3161</v>
      </c>
      <c r="D1646" s="414" t="s">
        <v>16654</v>
      </c>
      <c r="E1646" s="401" t="s">
        <v>123</v>
      </c>
      <c r="F1646" s="401"/>
    </row>
    <row r="1647" spans="1:6" ht="15">
      <c r="A1647" s="401">
        <v>1865</v>
      </c>
      <c r="B1647" s="401" t="s">
        <v>5272</v>
      </c>
      <c r="C1647" s="401" t="s">
        <v>3161</v>
      </c>
      <c r="D1647" s="414" t="s">
        <v>16655</v>
      </c>
      <c r="E1647" s="401" t="s">
        <v>123</v>
      </c>
      <c r="F1647" s="401"/>
    </row>
    <row r="1648" spans="1:6" ht="15">
      <c r="A1648" s="401">
        <v>36355</v>
      </c>
      <c r="B1648" s="401" t="s">
        <v>5273</v>
      </c>
      <c r="C1648" s="401" t="s">
        <v>3161</v>
      </c>
      <c r="D1648" s="414" t="s">
        <v>15383</v>
      </c>
      <c r="E1648" s="401" t="s">
        <v>123</v>
      </c>
      <c r="F1648" s="401"/>
    </row>
    <row r="1649" spans="1:6" ht="15">
      <c r="A1649" s="401">
        <v>36356</v>
      </c>
      <c r="B1649" s="401" t="s">
        <v>5274</v>
      </c>
      <c r="C1649" s="401" t="s">
        <v>3161</v>
      </c>
      <c r="D1649" s="414" t="s">
        <v>16656</v>
      </c>
      <c r="E1649" s="401" t="s">
        <v>123</v>
      </c>
      <c r="F1649" s="401"/>
    </row>
    <row r="1650" spans="1:6" ht="15">
      <c r="A1650" s="401">
        <v>1932</v>
      </c>
      <c r="B1650" s="401" t="s">
        <v>5275</v>
      </c>
      <c r="C1650" s="401" t="s">
        <v>3161</v>
      </c>
      <c r="D1650" s="414" t="s">
        <v>14662</v>
      </c>
      <c r="E1650" s="401" t="s">
        <v>123</v>
      </c>
      <c r="F1650" s="401"/>
    </row>
    <row r="1651" spans="1:6" ht="15">
      <c r="A1651" s="401">
        <v>1933</v>
      </c>
      <c r="B1651" s="401" t="s">
        <v>5277</v>
      </c>
      <c r="C1651" s="401" t="s">
        <v>3161</v>
      </c>
      <c r="D1651" s="414" t="s">
        <v>8959</v>
      </c>
      <c r="E1651" s="401" t="s">
        <v>123</v>
      </c>
      <c r="F1651" s="401"/>
    </row>
    <row r="1652" spans="1:6" ht="15">
      <c r="A1652" s="401">
        <v>1951</v>
      </c>
      <c r="B1652" s="401" t="s">
        <v>5278</v>
      </c>
      <c r="C1652" s="401" t="s">
        <v>3161</v>
      </c>
      <c r="D1652" s="414" t="s">
        <v>16657</v>
      </c>
      <c r="E1652" s="401" t="s">
        <v>123</v>
      </c>
      <c r="F1652" s="401"/>
    </row>
    <row r="1653" spans="1:6" ht="15">
      <c r="A1653" s="401">
        <v>1966</v>
      </c>
      <c r="B1653" s="401" t="s">
        <v>5279</v>
      </c>
      <c r="C1653" s="401" t="s">
        <v>3161</v>
      </c>
      <c r="D1653" s="414" t="s">
        <v>14882</v>
      </c>
      <c r="E1653" s="401" t="s">
        <v>123</v>
      </c>
      <c r="F1653" s="401"/>
    </row>
    <row r="1654" spans="1:6" ht="15">
      <c r="A1654" s="401">
        <v>1952</v>
      </c>
      <c r="B1654" s="401" t="s">
        <v>5280</v>
      </c>
      <c r="C1654" s="401" t="s">
        <v>3161</v>
      </c>
      <c r="D1654" s="414" t="s">
        <v>9107</v>
      </c>
      <c r="E1654" s="401" t="s">
        <v>123</v>
      </c>
      <c r="F1654" s="401"/>
    </row>
    <row r="1655" spans="1:6" ht="15">
      <c r="A1655" s="401">
        <v>20104</v>
      </c>
      <c r="B1655" s="401" t="s">
        <v>5281</v>
      </c>
      <c r="C1655" s="401" t="s">
        <v>3161</v>
      </c>
      <c r="D1655" s="414" t="s">
        <v>16658</v>
      </c>
      <c r="E1655" s="401" t="s">
        <v>123</v>
      </c>
      <c r="F1655" s="401"/>
    </row>
    <row r="1656" spans="1:6" ht="15">
      <c r="A1656" s="401">
        <v>20105</v>
      </c>
      <c r="B1656" s="401" t="s">
        <v>5282</v>
      </c>
      <c r="C1656" s="401" t="s">
        <v>3161</v>
      </c>
      <c r="D1656" s="414" t="s">
        <v>16659</v>
      </c>
      <c r="E1656" s="401" t="s">
        <v>123</v>
      </c>
      <c r="F1656" s="401"/>
    </row>
    <row r="1657" spans="1:6" ht="15">
      <c r="A1657" s="401">
        <v>1965</v>
      </c>
      <c r="B1657" s="401" t="s">
        <v>5283</v>
      </c>
      <c r="C1657" s="401" t="s">
        <v>3161</v>
      </c>
      <c r="D1657" s="414" t="s">
        <v>16660</v>
      </c>
      <c r="E1657" s="401" t="s">
        <v>123</v>
      </c>
      <c r="F1657" s="401"/>
    </row>
    <row r="1658" spans="1:6" ht="15">
      <c r="A1658" s="401">
        <v>10765</v>
      </c>
      <c r="B1658" s="401" t="s">
        <v>5284</v>
      </c>
      <c r="C1658" s="401" t="s">
        <v>3161</v>
      </c>
      <c r="D1658" s="414" t="s">
        <v>15123</v>
      </c>
      <c r="E1658" s="401" t="s">
        <v>123</v>
      </c>
      <c r="F1658" s="401"/>
    </row>
    <row r="1659" spans="1:6" ht="15">
      <c r="A1659" s="401">
        <v>10767</v>
      </c>
      <c r="B1659" s="401" t="s">
        <v>5285</v>
      </c>
      <c r="C1659" s="401" t="s">
        <v>3161</v>
      </c>
      <c r="D1659" s="414" t="s">
        <v>16661</v>
      </c>
      <c r="E1659" s="401" t="s">
        <v>123</v>
      </c>
      <c r="F1659" s="401"/>
    </row>
    <row r="1660" spans="1:6" ht="15">
      <c r="A1660" s="401">
        <v>1970</v>
      </c>
      <c r="B1660" s="401" t="s">
        <v>5286</v>
      </c>
      <c r="C1660" s="401" t="s">
        <v>3161</v>
      </c>
      <c r="D1660" s="414" t="s">
        <v>16662</v>
      </c>
      <c r="E1660" s="401" t="s">
        <v>123</v>
      </c>
      <c r="F1660" s="401"/>
    </row>
    <row r="1661" spans="1:6" ht="15">
      <c r="A1661" s="401">
        <v>1967</v>
      </c>
      <c r="B1661" s="401" t="s">
        <v>5287</v>
      </c>
      <c r="C1661" s="401" t="s">
        <v>3161</v>
      </c>
      <c r="D1661" s="414" t="s">
        <v>3765</v>
      </c>
      <c r="E1661" s="401" t="s">
        <v>123</v>
      </c>
      <c r="F1661" s="401"/>
    </row>
    <row r="1662" spans="1:6" ht="15">
      <c r="A1662" s="401">
        <v>1968</v>
      </c>
      <c r="B1662" s="401" t="s">
        <v>5288</v>
      </c>
      <c r="C1662" s="401" t="s">
        <v>3161</v>
      </c>
      <c r="D1662" s="414" t="s">
        <v>14983</v>
      </c>
      <c r="E1662" s="401" t="s">
        <v>123</v>
      </c>
      <c r="F1662" s="401"/>
    </row>
    <row r="1663" spans="1:6" ht="15">
      <c r="A1663" s="401">
        <v>1969</v>
      </c>
      <c r="B1663" s="401" t="s">
        <v>5289</v>
      </c>
      <c r="C1663" s="401" t="s">
        <v>3161</v>
      </c>
      <c r="D1663" s="414" t="s">
        <v>16663</v>
      </c>
      <c r="E1663" s="401" t="s">
        <v>123</v>
      </c>
      <c r="F1663" s="401"/>
    </row>
    <row r="1664" spans="1:6" ht="15">
      <c r="A1664" s="401">
        <v>1839</v>
      </c>
      <c r="B1664" s="401" t="s">
        <v>5290</v>
      </c>
      <c r="C1664" s="401" t="s">
        <v>3161</v>
      </c>
      <c r="D1664" s="414" t="s">
        <v>14233</v>
      </c>
      <c r="E1664" s="401" t="s">
        <v>123</v>
      </c>
      <c r="F1664" s="401"/>
    </row>
    <row r="1665" spans="1:6" ht="15">
      <c r="A1665" s="401">
        <v>1835</v>
      </c>
      <c r="B1665" s="401" t="s">
        <v>5291</v>
      </c>
      <c r="C1665" s="401" t="s">
        <v>3161</v>
      </c>
      <c r="D1665" s="414" t="s">
        <v>12485</v>
      </c>
      <c r="E1665" s="401" t="s">
        <v>123</v>
      </c>
      <c r="F1665" s="401"/>
    </row>
    <row r="1666" spans="1:6" ht="15">
      <c r="A1666" s="401">
        <v>1823</v>
      </c>
      <c r="B1666" s="401" t="s">
        <v>5292</v>
      </c>
      <c r="C1666" s="401" t="s">
        <v>3161</v>
      </c>
      <c r="D1666" s="414" t="s">
        <v>16664</v>
      </c>
      <c r="E1666" s="401" t="s">
        <v>123</v>
      </c>
      <c r="F1666" s="401"/>
    </row>
    <row r="1667" spans="1:6" ht="15">
      <c r="A1667" s="401">
        <v>1827</v>
      </c>
      <c r="B1667" s="401" t="s">
        <v>5293</v>
      </c>
      <c r="C1667" s="401" t="s">
        <v>3161</v>
      </c>
      <c r="D1667" s="414" t="s">
        <v>16665</v>
      </c>
      <c r="E1667" s="401" t="s">
        <v>123</v>
      </c>
      <c r="F1667" s="401"/>
    </row>
    <row r="1668" spans="1:6" ht="15">
      <c r="A1668" s="401">
        <v>1831</v>
      </c>
      <c r="B1668" s="401" t="s">
        <v>5294</v>
      </c>
      <c r="C1668" s="401" t="s">
        <v>3161</v>
      </c>
      <c r="D1668" s="414" t="s">
        <v>16666</v>
      </c>
      <c r="E1668" s="401" t="s">
        <v>123</v>
      </c>
      <c r="F1668" s="401"/>
    </row>
    <row r="1669" spans="1:6" ht="15">
      <c r="A1669" s="401">
        <v>1825</v>
      </c>
      <c r="B1669" s="401" t="s">
        <v>5295</v>
      </c>
      <c r="C1669" s="401" t="s">
        <v>3161</v>
      </c>
      <c r="D1669" s="414" t="s">
        <v>12745</v>
      </c>
      <c r="E1669" s="401" t="s">
        <v>123</v>
      </c>
      <c r="F1669" s="401"/>
    </row>
    <row r="1670" spans="1:6" ht="15">
      <c r="A1670" s="401">
        <v>1828</v>
      </c>
      <c r="B1670" s="401" t="s">
        <v>5296</v>
      </c>
      <c r="C1670" s="401" t="s">
        <v>3161</v>
      </c>
      <c r="D1670" s="414" t="s">
        <v>16667</v>
      </c>
      <c r="E1670" s="401" t="s">
        <v>123</v>
      </c>
      <c r="F1670" s="401"/>
    </row>
    <row r="1671" spans="1:6" ht="15">
      <c r="A1671" s="401">
        <v>1845</v>
      </c>
      <c r="B1671" s="401" t="s">
        <v>5297</v>
      </c>
      <c r="C1671" s="401" t="s">
        <v>3161</v>
      </c>
      <c r="D1671" s="414" t="s">
        <v>16668</v>
      </c>
      <c r="E1671" s="401" t="s">
        <v>123</v>
      </c>
      <c r="F1671" s="401"/>
    </row>
    <row r="1672" spans="1:6" ht="15">
      <c r="A1672" s="401">
        <v>1824</v>
      </c>
      <c r="B1672" s="401" t="s">
        <v>5298</v>
      </c>
      <c r="C1672" s="401" t="s">
        <v>3161</v>
      </c>
      <c r="D1672" s="414" t="s">
        <v>14526</v>
      </c>
      <c r="E1672" s="401" t="s">
        <v>123</v>
      </c>
      <c r="F1672" s="401"/>
    </row>
    <row r="1673" spans="1:6" ht="15">
      <c r="A1673" s="401">
        <v>1941</v>
      </c>
      <c r="B1673" s="401" t="s">
        <v>5299</v>
      </c>
      <c r="C1673" s="401" t="s">
        <v>3161</v>
      </c>
      <c r="D1673" s="414" t="s">
        <v>8952</v>
      </c>
      <c r="E1673" s="401" t="s">
        <v>123</v>
      </c>
      <c r="F1673" s="401"/>
    </row>
    <row r="1674" spans="1:6" ht="15">
      <c r="A1674" s="401">
        <v>1940</v>
      </c>
      <c r="B1674" s="401" t="s">
        <v>5300</v>
      </c>
      <c r="C1674" s="401" t="s">
        <v>3161</v>
      </c>
      <c r="D1674" s="414" t="s">
        <v>16669</v>
      </c>
      <c r="E1674" s="401" t="s">
        <v>123</v>
      </c>
      <c r="F1674" s="401"/>
    </row>
    <row r="1675" spans="1:6" ht="15">
      <c r="A1675" s="401">
        <v>1937</v>
      </c>
      <c r="B1675" s="401" t="s">
        <v>5301</v>
      </c>
      <c r="C1675" s="401" t="s">
        <v>3161</v>
      </c>
      <c r="D1675" s="414" t="s">
        <v>7037</v>
      </c>
      <c r="E1675" s="401" t="s">
        <v>123</v>
      </c>
      <c r="F1675" s="401"/>
    </row>
    <row r="1676" spans="1:6" ht="15">
      <c r="A1676" s="401">
        <v>1939</v>
      </c>
      <c r="B1676" s="401" t="s">
        <v>5302</v>
      </c>
      <c r="C1676" s="401" t="s">
        <v>3161</v>
      </c>
      <c r="D1676" s="414" t="s">
        <v>12746</v>
      </c>
      <c r="E1676" s="401" t="s">
        <v>123</v>
      </c>
      <c r="F1676" s="401"/>
    </row>
    <row r="1677" spans="1:6" ht="15">
      <c r="A1677" s="401">
        <v>1942</v>
      </c>
      <c r="B1677" s="401" t="s">
        <v>5303</v>
      </c>
      <c r="C1677" s="401" t="s">
        <v>3161</v>
      </c>
      <c r="D1677" s="414" t="s">
        <v>16670</v>
      </c>
      <c r="E1677" s="401" t="s">
        <v>123</v>
      </c>
      <c r="F1677" s="401"/>
    </row>
    <row r="1678" spans="1:6" ht="15">
      <c r="A1678" s="401">
        <v>1938</v>
      </c>
      <c r="B1678" s="401" t="s">
        <v>5304</v>
      </c>
      <c r="C1678" s="401" t="s">
        <v>3161</v>
      </c>
      <c r="D1678" s="414" t="s">
        <v>4756</v>
      </c>
      <c r="E1678" s="401" t="s">
        <v>123</v>
      </c>
      <c r="F1678" s="401"/>
    </row>
    <row r="1679" spans="1:6" ht="15">
      <c r="A1679" s="401">
        <v>42692</v>
      </c>
      <c r="B1679" s="401" t="s">
        <v>8947</v>
      </c>
      <c r="C1679" s="401" t="s">
        <v>3161</v>
      </c>
      <c r="D1679" s="414" t="s">
        <v>16671</v>
      </c>
      <c r="E1679" s="401" t="s">
        <v>123</v>
      </c>
      <c r="F1679" s="401"/>
    </row>
    <row r="1680" spans="1:6" ht="15">
      <c r="A1680" s="401">
        <v>42693</v>
      </c>
      <c r="B1680" s="401" t="s">
        <v>8948</v>
      </c>
      <c r="C1680" s="401" t="s">
        <v>3161</v>
      </c>
      <c r="D1680" s="414" t="s">
        <v>16672</v>
      </c>
      <c r="E1680" s="401" t="s">
        <v>123</v>
      </c>
      <c r="F1680" s="401"/>
    </row>
    <row r="1681" spans="1:6" ht="15">
      <c r="A1681" s="401">
        <v>42695</v>
      </c>
      <c r="B1681" s="401" t="s">
        <v>8949</v>
      </c>
      <c r="C1681" s="401" t="s">
        <v>3161</v>
      </c>
      <c r="D1681" s="414" t="s">
        <v>16673</v>
      </c>
      <c r="E1681" s="401" t="s">
        <v>123</v>
      </c>
      <c r="F1681" s="401"/>
    </row>
    <row r="1682" spans="1:6" ht="15">
      <c r="A1682" s="401">
        <v>42694</v>
      </c>
      <c r="B1682" s="401" t="s">
        <v>8950</v>
      </c>
      <c r="C1682" s="401" t="s">
        <v>3161</v>
      </c>
      <c r="D1682" s="414" t="s">
        <v>16674</v>
      </c>
      <c r="E1682" s="401" t="s">
        <v>123</v>
      </c>
      <c r="F1682" s="401"/>
    </row>
    <row r="1683" spans="1:6" ht="15">
      <c r="A1683" s="401">
        <v>20097</v>
      </c>
      <c r="B1683" s="401" t="s">
        <v>16675</v>
      </c>
      <c r="C1683" s="401" t="s">
        <v>3161</v>
      </c>
      <c r="D1683" s="414" t="s">
        <v>16094</v>
      </c>
      <c r="E1683" s="401" t="s">
        <v>123</v>
      </c>
      <c r="F1683" s="401"/>
    </row>
    <row r="1684" spans="1:6" ht="15">
      <c r="A1684" s="401">
        <v>20098</v>
      </c>
      <c r="B1684" s="401" t="s">
        <v>16676</v>
      </c>
      <c r="C1684" s="401" t="s">
        <v>3161</v>
      </c>
      <c r="D1684" s="414" t="s">
        <v>16677</v>
      </c>
      <c r="E1684" s="401" t="s">
        <v>123</v>
      </c>
      <c r="F1684" s="401"/>
    </row>
    <row r="1685" spans="1:6" ht="15">
      <c r="A1685" s="401">
        <v>20096</v>
      </c>
      <c r="B1685" s="401" t="s">
        <v>16678</v>
      </c>
      <c r="C1685" s="401" t="s">
        <v>3161</v>
      </c>
      <c r="D1685" s="414" t="s">
        <v>15729</v>
      </c>
      <c r="E1685" s="401" t="s">
        <v>123</v>
      </c>
      <c r="F1685" s="401"/>
    </row>
    <row r="1686" spans="1:6" ht="15">
      <c r="A1686" s="401">
        <v>1964</v>
      </c>
      <c r="B1686" s="401" t="s">
        <v>5306</v>
      </c>
      <c r="C1686" s="401" t="s">
        <v>3161</v>
      </c>
      <c r="D1686" s="414" t="s">
        <v>14905</v>
      </c>
      <c r="E1686" s="401" t="s">
        <v>123</v>
      </c>
      <c r="F1686" s="401"/>
    </row>
    <row r="1687" spans="1:6" ht="15">
      <c r="A1687" s="401">
        <v>1880</v>
      </c>
      <c r="B1687" s="401" t="s">
        <v>5307</v>
      </c>
      <c r="C1687" s="401" t="s">
        <v>3161</v>
      </c>
      <c r="D1687" s="414" t="s">
        <v>14909</v>
      </c>
      <c r="E1687" s="401" t="s">
        <v>123</v>
      </c>
      <c r="F1687" s="401"/>
    </row>
    <row r="1688" spans="1:6" ht="15">
      <c r="A1688" s="401">
        <v>39274</v>
      </c>
      <c r="B1688" s="401" t="s">
        <v>5309</v>
      </c>
      <c r="C1688" s="401" t="s">
        <v>3161</v>
      </c>
      <c r="D1688" s="414" t="s">
        <v>4838</v>
      </c>
      <c r="E1688" s="401" t="s">
        <v>123</v>
      </c>
      <c r="F1688" s="401"/>
    </row>
    <row r="1689" spans="1:6" ht="15">
      <c r="A1689" s="401">
        <v>2628</v>
      </c>
      <c r="B1689" s="401" t="s">
        <v>5311</v>
      </c>
      <c r="C1689" s="401" t="s">
        <v>3161</v>
      </c>
      <c r="D1689" s="414" t="s">
        <v>16679</v>
      </c>
      <c r="E1689" s="401" t="s">
        <v>123</v>
      </c>
      <c r="F1689" s="401"/>
    </row>
    <row r="1690" spans="1:6" ht="15">
      <c r="A1690" s="401">
        <v>2622</v>
      </c>
      <c r="B1690" s="401" t="s">
        <v>5312</v>
      </c>
      <c r="C1690" s="401" t="s">
        <v>3161</v>
      </c>
      <c r="D1690" s="414" t="s">
        <v>12806</v>
      </c>
      <c r="E1690" s="401" t="s">
        <v>123</v>
      </c>
      <c r="F1690" s="401"/>
    </row>
    <row r="1691" spans="1:6" ht="15">
      <c r="A1691" s="401">
        <v>2623</v>
      </c>
      <c r="B1691" s="401" t="s">
        <v>5313</v>
      </c>
      <c r="C1691" s="401" t="s">
        <v>3161</v>
      </c>
      <c r="D1691" s="414" t="s">
        <v>16680</v>
      </c>
      <c r="E1691" s="401" t="s">
        <v>123</v>
      </c>
      <c r="F1691" s="401"/>
    </row>
    <row r="1692" spans="1:6" ht="15">
      <c r="A1692" s="401">
        <v>2624</v>
      </c>
      <c r="B1692" s="401" t="s">
        <v>5314</v>
      </c>
      <c r="C1692" s="401" t="s">
        <v>3161</v>
      </c>
      <c r="D1692" s="414" t="s">
        <v>14010</v>
      </c>
      <c r="E1692" s="401" t="s">
        <v>123</v>
      </c>
      <c r="F1692" s="401"/>
    </row>
    <row r="1693" spans="1:6" ht="15">
      <c r="A1693" s="401">
        <v>2625</v>
      </c>
      <c r="B1693" s="401" t="s">
        <v>5315</v>
      </c>
      <c r="C1693" s="401" t="s">
        <v>3161</v>
      </c>
      <c r="D1693" s="414" t="s">
        <v>15169</v>
      </c>
      <c r="E1693" s="401" t="s">
        <v>123</v>
      </c>
      <c r="F1693" s="401"/>
    </row>
    <row r="1694" spans="1:6" ht="15">
      <c r="A1694" s="401">
        <v>2626</v>
      </c>
      <c r="B1694" s="401" t="s">
        <v>5317</v>
      </c>
      <c r="C1694" s="401" t="s">
        <v>3161</v>
      </c>
      <c r="D1694" s="414" t="s">
        <v>16681</v>
      </c>
      <c r="E1694" s="401" t="s">
        <v>123</v>
      </c>
      <c r="F1694" s="401"/>
    </row>
    <row r="1695" spans="1:6" ht="15">
      <c r="A1695" s="401">
        <v>2630</v>
      </c>
      <c r="B1695" s="401" t="s">
        <v>5318</v>
      </c>
      <c r="C1695" s="401" t="s">
        <v>3161</v>
      </c>
      <c r="D1695" s="414" t="s">
        <v>14848</v>
      </c>
      <c r="E1695" s="401" t="s">
        <v>123</v>
      </c>
      <c r="F1695" s="401"/>
    </row>
    <row r="1696" spans="1:6" ht="15">
      <c r="A1696" s="401">
        <v>2627</v>
      </c>
      <c r="B1696" s="401" t="s">
        <v>5319</v>
      </c>
      <c r="C1696" s="401" t="s">
        <v>3161</v>
      </c>
      <c r="D1696" s="414" t="s">
        <v>16682</v>
      </c>
      <c r="E1696" s="401" t="s">
        <v>123</v>
      </c>
      <c r="F1696" s="401"/>
    </row>
    <row r="1697" spans="1:6" ht="15">
      <c r="A1697" s="401">
        <v>2629</v>
      </c>
      <c r="B1697" s="401" t="s">
        <v>5320</v>
      </c>
      <c r="C1697" s="401" t="s">
        <v>3161</v>
      </c>
      <c r="D1697" s="414" t="s">
        <v>16683</v>
      </c>
      <c r="E1697" s="401" t="s">
        <v>123</v>
      </c>
      <c r="F1697" s="401"/>
    </row>
    <row r="1698" spans="1:6" ht="15">
      <c r="A1698" s="401">
        <v>12033</v>
      </c>
      <c r="B1698" s="401" t="s">
        <v>5321</v>
      </c>
      <c r="C1698" s="401" t="s">
        <v>3161</v>
      </c>
      <c r="D1698" s="414" t="s">
        <v>15162</v>
      </c>
      <c r="E1698" s="401" t="s">
        <v>123</v>
      </c>
      <c r="F1698" s="401"/>
    </row>
    <row r="1699" spans="1:6" ht="15">
      <c r="A1699" s="401">
        <v>40408</v>
      </c>
      <c r="B1699" s="401" t="s">
        <v>5322</v>
      </c>
      <c r="C1699" s="401" t="s">
        <v>3161</v>
      </c>
      <c r="D1699" s="414" t="s">
        <v>4484</v>
      </c>
      <c r="E1699" s="401" t="s">
        <v>123</v>
      </c>
      <c r="F1699" s="401"/>
    </row>
    <row r="1700" spans="1:6" ht="15">
      <c r="A1700" s="401">
        <v>40409</v>
      </c>
      <c r="B1700" s="401" t="s">
        <v>5323</v>
      </c>
      <c r="C1700" s="401" t="s">
        <v>3161</v>
      </c>
      <c r="D1700" s="414" t="s">
        <v>3778</v>
      </c>
      <c r="E1700" s="401" t="s">
        <v>123</v>
      </c>
      <c r="F1700" s="401"/>
    </row>
    <row r="1701" spans="1:6" ht="15">
      <c r="A1701" s="401">
        <v>39276</v>
      </c>
      <c r="B1701" s="401" t="s">
        <v>5324</v>
      </c>
      <c r="C1701" s="401" t="s">
        <v>3161</v>
      </c>
      <c r="D1701" s="414" t="s">
        <v>6623</v>
      </c>
      <c r="E1701" s="401" t="s">
        <v>123</v>
      </c>
      <c r="F1701" s="401"/>
    </row>
    <row r="1702" spans="1:6" ht="15">
      <c r="A1702" s="401">
        <v>39277</v>
      </c>
      <c r="B1702" s="401" t="s">
        <v>5326</v>
      </c>
      <c r="C1702" s="401" t="s">
        <v>3161</v>
      </c>
      <c r="D1702" s="414" t="s">
        <v>13296</v>
      </c>
      <c r="E1702" s="401" t="s">
        <v>123</v>
      </c>
      <c r="F1702" s="401"/>
    </row>
    <row r="1703" spans="1:6" ht="15">
      <c r="A1703" s="401">
        <v>12034</v>
      </c>
      <c r="B1703" s="401" t="s">
        <v>5327</v>
      </c>
      <c r="C1703" s="401" t="s">
        <v>3161</v>
      </c>
      <c r="D1703" s="414" t="s">
        <v>12381</v>
      </c>
      <c r="E1703" s="401" t="s">
        <v>123</v>
      </c>
      <c r="F1703" s="401"/>
    </row>
    <row r="1704" spans="1:6" ht="15">
      <c r="A1704" s="401">
        <v>39879</v>
      </c>
      <c r="B1704" s="401" t="s">
        <v>5328</v>
      </c>
      <c r="C1704" s="401" t="s">
        <v>3161</v>
      </c>
      <c r="D1704" s="414" t="s">
        <v>8903</v>
      </c>
      <c r="E1704" s="401" t="s">
        <v>123</v>
      </c>
      <c r="F1704" s="401"/>
    </row>
    <row r="1705" spans="1:6" ht="15">
      <c r="A1705" s="401">
        <v>39880</v>
      </c>
      <c r="B1705" s="401" t="s">
        <v>5330</v>
      </c>
      <c r="C1705" s="401" t="s">
        <v>3161</v>
      </c>
      <c r="D1705" s="414" t="s">
        <v>6554</v>
      </c>
      <c r="E1705" s="401" t="s">
        <v>123</v>
      </c>
      <c r="F1705" s="401"/>
    </row>
    <row r="1706" spans="1:6" ht="15">
      <c r="A1706" s="401">
        <v>39881</v>
      </c>
      <c r="B1706" s="401" t="s">
        <v>5331</v>
      </c>
      <c r="C1706" s="401" t="s">
        <v>3161</v>
      </c>
      <c r="D1706" s="414" t="s">
        <v>16684</v>
      </c>
      <c r="E1706" s="401" t="s">
        <v>123</v>
      </c>
      <c r="F1706" s="401"/>
    </row>
    <row r="1707" spans="1:6" ht="15">
      <c r="A1707" s="401">
        <v>39882</v>
      </c>
      <c r="B1707" s="401" t="s">
        <v>5333</v>
      </c>
      <c r="C1707" s="401" t="s">
        <v>3161</v>
      </c>
      <c r="D1707" s="414" t="s">
        <v>15201</v>
      </c>
      <c r="E1707" s="401" t="s">
        <v>123</v>
      </c>
      <c r="F1707" s="401"/>
    </row>
    <row r="1708" spans="1:6" ht="15">
      <c r="A1708" s="401">
        <v>39883</v>
      </c>
      <c r="B1708" s="401" t="s">
        <v>5334</v>
      </c>
      <c r="C1708" s="401" t="s">
        <v>3161</v>
      </c>
      <c r="D1708" s="414" t="s">
        <v>16685</v>
      </c>
      <c r="E1708" s="401" t="s">
        <v>123</v>
      </c>
      <c r="F1708" s="401"/>
    </row>
    <row r="1709" spans="1:6" ht="15">
      <c r="A1709" s="401">
        <v>39884</v>
      </c>
      <c r="B1709" s="401" t="s">
        <v>5335</v>
      </c>
      <c r="C1709" s="401" t="s">
        <v>3161</v>
      </c>
      <c r="D1709" s="414" t="s">
        <v>16686</v>
      </c>
      <c r="E1709" s="401" t="s">
        <v>123</v>
      </c>
      <c r="F1709" s="401"/>
    </row>
    <row r="1710" spans="1:6" ht="15">
      <c r="A1710" s="401">
        <v>39885</v>
      </c>
      <c r="B1710" s="401" t="s">
        <v>5336</v>
      </c>
      <c r="C1710" s="401" t="s">
        <v>3161</v>
      </c>
      <c r="D1710" s="414" t="s">
        <v>16687</v>
      </c>
      <c r="E1710" s="401" t="s">
        <v>123</v>
      </c>
      <c r="F1710" s="401"/>
    </row>
    <row r="1711" spans="1:6" ht="15">
      <c r="A1711" s="401">
        <v>1777</v>
      </c>
      <c r="B1711" s="401" t="s">
        <v>5337</v>
      </c>
      <c r="C1711" s="401" t="s">
        <v>3161</v>
      </c>
      <c r="D1711" s="414" t="s">
        <v>16433</v>
      </c>
      <c r="E1711" s="401" t="s">
        <v>123</v>
      </c>
      <c r="F1711" s="401"/>
    </row>
    <row r="1712" spans="1:6" ht="15">
      <c r="A1712" s="401">
        <v>1819</v>
      </c>
      <c r="B1712" s="401" t="s">
        <v>5338</v>
      </c>
      <c r="C1712" s="401" t="s">
        <v>3161</v>
      </c>
      <c r="D1712" s="414" t="s">
        <v>14073</v>
      </c>
      <c r="E1712" s="401" t="s">
        <v>123</v>
      </c>
      <c r="F1712" s="401"/>
    </row>
    <row r="1713" spans="1:6" ht="15">
      <c r="A1713" s="401">
        <v>1775</v>
      </c>
      <c r="B1713" s="401" t="s">
        <v>5339</v>
      </c>
      <c r="C1713" s="401" t="s">
        <v>3161</v>
      </c>
      <c r="D1713" s="414" t="s">
        <v>12784</v>
      </c>
      <c r="E1713" s="401" t="s">
        <v>123</v>
      </c>
      <c r="F1713" s="401"/>
    </row>
    <row r="1714" spans="1:6" ht="15">
      <c r="A1714" s="401">
        <v>1776</v>
      </c>
      <c r="B1714" s="401" t="s">
        <v>5340</v>
      </c>
      <c r="C1714" s="401" t="s">
        <v>3161</v>
      </c>
      <c r="D1714" s="414" t="s">
        <v>16688</v>
      </c>
      <c r="E1714" s="401" t="s">
        <v>123</v>
      </c>
      <c r="F1714" s="401"/>
    </row>
    <row r="1715" spans="1:6" ht="15">
      <c r="A1715" s="401">
        <v>1778</v>
      </c>
      <c r="B1715" s="401" t="s">
        <v>5341</v>
      </c>
      <c r="C1715" s="401" t="s">
        <v>3161</v>
      </c>
      <c r="D1715" s="414" t="s">
        <v>16689</v>
      </c>
      <c r="E1715" s="401" t="s">
        <v>123</v>
      </c>
      <c r="F1715" s="401"/>
    </row>
    <row r="1716" spans="1:6" ht="15">
      <c r="A1716" s="401">
        <v>1818</v>
      </c>
      <c r="B1716" s="401" t="s">
        <v>5342</v>
      </c>
      <c r="C1716" s="401" t="s">
        <v>3161</v>
      </c>
      <c r="D1716" s="414" t="s">
        <v>16690</v>
      </c>
      <c r="E1716" s="401" t="s">
        <v>123</v>
      </c>
      <c r="F1716" s="401"/>
    </row>
    <row r="1717" spans="1:6" ht="15">
      <c r="A1717" s="401">
        <v>1820</v>
      </c>
      <c r="B1717" s="401" t="s">
        <v>5343</v>
      </c>
      <c r="C1717" s="401" t="s">
        <v>3161</v>
      </c>
      <c r="D1717" s="414" t="s">
        <v>14769</v>
      </c>
      <c r="E1717" s="401" t="s">
        <v>123</v>
      </c>
      <c r="F1717" s="401"/>
    </row>
    <row r="1718" spans="1:6" ht="15">
      <c r="A1718" s="401">
        <v>1779</v>
      </c>
      <c r="B1718" s="401" t="s">
        <v>5344</v>
      </c>
      <c r="C1718" s="401" t="s">
        <v>3161</v>
      </c>
      <c r="D1718" s="414" t="s">
        <v>16691</v>
      </c>
      <c r="E1718" s="401" t="s">
        <v>123</v>
      </c>
      <c r="F1718" s="401"/>
    </row>
    <row r="1719" spans="1:6" ht="15">
      <c r="A1719" s="401">
        <v>1780</v>
      </c>
      <c r="B1719" s="401" t="s">
        <v>5345</v>
      </c>
      <c r="C1719" s="401" t="s">
        <v>3161</v>
      </c>
      <c r="D1719" s="414" t="s">
        <v>16692</v>
      </c>
      <c r="E1719" s="401" t="s">
        <v>123</v>
      </c>
      <c r="F1719" s="401"/>
    </row>
    <row r="1720" spans="1:6" ht="15">
      <c r="A1720" s="401">
        <v>1783</v>
      </c>
      <c r="B1720" s="401" t="s">
        <v>5346</v>
      </c>
      <c r="C1720" s="401" t="s">
        <v>3161</v>
      </c>
      <c r="D1720" s="414" t="s">
        <v>16693</v>
      </c>
      <c r="E1720" s="401" t="s">
        <v>123</v>
      </c>
      <c r="F1720" s="401"/>
    </row>
    <row r="1721" spans="1:6" ht="15">
      <c r="A1721" s="401">
        <v>1782</v>
      </c>
      <c r="B1721" s="401" t="s">
        <v>5347</v>
      </c>
      <c r="C1721" s="401" t="s">
        <v>3161</v>
      </c>
      <c r="D1721" s="414" t="s">
        <v>14535</v>
      </c>
      <c r="E1721" s="401" t="s">
        <v>123</v>
      </c>
      <c r="F1721" s="401"/>
    </row>
    <row r="1722" spans="1:6" ht="15">
      <c r="A1722" s="401">
        <v>1817</v>
      </c>
      <c r="B1722" s="401" t="s">
        <v>5348</v>
      </c>
      <c r="C1722" s="401" t="s">
        <v>3161</v>
      </c>
      <c r="D1722" s="414" t="s">
        <v>9070</v>
      </c>
      <c r="E1722" s="401" t="s">
        <v>123</v>
      </c>
      <c r="F1722" s="401"/>
    </row>
    <row r="1723" spans="1:6" ht="15">
      <c r="A1723" s="401">
        <v>1781</v>
      </c>
      <c r="B1723" s="401" t="s">
        <v>5349</v>
      </c>
      <c r="C1723" s="401" t="s">
        <v>3161</v>
      </c>
      <c r="D1723" s="414" t="s">
        <v>16694</v>
      </c>
      <c r="E1723" s="401" t="s">
        <v>123</v>
      </c>
      <c r="F1723" s="401"/>
    </row>
    <row r="1724" spans="1:6" ht="15">
      <c r="A1724" s="401">
        <v>1784</v>
      </c>
      <c r="B1724" s="401" t="s">
        <v>5350</v>
      </c>
      <c r="C1724" s="401" t="s">
        <v>3161</v>
      </c>
      <c r="D1724" s="414" t="s">
        <v>16695</v>
      </c>
      <c r="E1724" s="401" t="s">
        <v>123</v>
      </c>
      <c r="F1724" s="401"/>
    </row>
    <row r="1725" spans="1:6" ht="15">
      <c r="A1725" s="401">
        <v>1810</v>
      </c>
      <c r="B1725" s="401" t="s">
        <v>5351</v>
      </c>
      <c r="C1725" s="401" t="s">
        <v>3161</v>
      </c>
      <c r="D1725" s="414" t="s">
        <v>15488</v>
      </c>
      <c r="E1725" s="401" t="s">
        <v>123</v>
      </c>
      <c r="F1725" s="401"/>
    </row>
    <row r="1726" spans="1:6" ht="15">
      <c r="A1726" s="401">
        <v>1811</v>
      </c>
      <c r="B1726" s="401" t="s">
        <v>5352</v>
      </c>
      <c r="C1726" s="401" t="s">
        <v>3161</v>
      </c>
      <c r="D1726" s="414" t="s">
        <v>5865</v>
      </c>
      <c r="E1726" s="401" t="s">
        <v>123</v>
      </c>
      <c r="F1726" s="401"/>
    </row>
    <row r="1727" spans="1:6" ht="15">
      <c r="A1727" s="401">
        <v>1812</v>
      </c>
      <c r="B1727" s="401" t="s">
        <v>5353</v>
      </c>
      <c r="C1727" s="401" t="s">
        <v>3161</v>
      </c>
      <c r="D1727" s="414" t="s">
        <v>16696</v>
      </c>
      <c r="E1727" s="401" t="s">
        <v>123</v>
      </c>
      <c r="F1727" s="401"/>
    </row>
    <row r="1728" spans="1:6" ht="15">
      <c r="A1728" s="401">
        <v>40386</v>
      </c>
      <c r="B1728" s="401" t="s">
        <v>5354</v>
      </c>
      <c r="C1728" s="401" t="s">
        <v>3161</v>
      </c>
      <c r="D1728" s="414" t="s">
        <v>16697</v>
      </c>
      <c r="E1728" s="401" t="s">
        <v>123</v>
      </c>
      <c r="F1728" s="401"/>
    </row>
    <row r="1729" spans="1:6" ht="15">
      <c r="A1729" s="401">
        <v>40384</v>
      </c>
      <c r="B1729" s="401" t="s">
        <v>5355</v>
      </c>
      <c r="C1729" s="401" t="s">
        <v>3161</v>
      </c>
      <c r="D1729" s="414" t="s">
        <v>16698</v>
      </c>
      <c r="E1729" s="401" t="s">
        <v>123</v>
      </c>
      <c r="F1729" s="401"/>
    </row>
    <row r="1730" spans="1:6" ht="15">
      <c r="A1730" s="401">
        <v>40379</v>
      </c>
      <c r="B1730" s="401" t="s">
        <v>5356</v>
      </c>
      <c r="C1730" s="401" t="s">
        <v>3161</v>
      </c>
      <c r="D1730" s="414" t="s">
        <v>15001</v>
      </c>
      <c r="E1730" s="401" t="s">
        <v>123</v>
      </c>
      <c r="F1730" s="401"/>
    </row>
    <row r="1731" spans="1:6" ht="15">
      <c r="A1731" s="401">
        <v>40423</v>
      </c>
      <c r="B1731" s="401" t="s">
        <v>5357</v>
      </c>
      <c r="C1731" s="401" t="s">
        <v>3161</v>
      </c>
      <c r="D1731" s="414" t="s">
        <v>16699</v>
      </c>
      <c r="E1731" s="401" t="s">
        <v>123</v>
      </c>
      <c r="F1731" s="401"/>
    </row>
    <row r="1732" spans="1:6" ht="15">
      <c r="A1732" s="401">
        <v>40389</v>
      </c>
      <c r="B1732" s="401" t="s">
        <v>5358</v>
      </c>
      <c r="C1732" s="401" t="s">
        <v>3161</v>
      </c>
      <c r="D1732" s="414" t="s">
        <v>16700</v>
      </c>
      <c r="E1732" s="401" t="s">
        <v>123</v>
      </c>
      <c r="F1732" s="401"/>
    </row>
    <row r="1733" spans="1:6" ht="15">
      <c r="A1733" s="401">
        <v>40388</v>
      </c>
      <c r="B1733" s="401" t="s">
        <v>5359</v>
      </c>
      <c r="C1733" s="401" t="s">
        <v>3161</v>
      </c>
      <c r="D1733" s="414" t="s">
        <v>8958</v>
      </c>
      <c r="E1733" s="401" t="s">
        <v>123</v>
      </c>
      <c r="F1733" s="401"/>
    </row>
    <row r="1734" spans="1:6" ht="15">
      <c r="A1734" s="401">
        <v>40381</v>
      </c>
      <c r="B1734" s="401" t="s">
        <v>5360</v>
      </c>
      <c r="C1734" s="401" t="s">
        <v>3161</v>
      </c>
      <c r="D1734" s="414" t="s">
        <v>13417</v>
      </c>
      <c r="E1734" s="401" t="s">
        <v>123</v>
      </c>
      <c r="F1734" s="401"/>
    </row>
    <row r="1735" spans="1:6" ht="15">
      <c r="A1735" s="401">
        <v>40391</v>
      </c>
      <c r="B1735" s="401" t="s">
        <v>5361</v>
      </c>
      <c r="C1735" s="401" t="s">
        <v>3161</v>
      </c>
      <c r="D1735" s="414" t="s">
        <v>16701</v>
      </c>
      <c r="E1735" s="401" t="s">
        <v>123</v>
      </c>
      <c r="F1735" s="401"/>
    </row>
    <row r="1736" spans="1:6" ht="15">
      <c r="A1736" s="401">
        <v>40414</v>
      </c>
      <c r="B1736" s="401" t="s">
        <v>5362</v>
      </c>
      <c r="C1736" s="401" t="s">
        <v>3161</v>
      </c>
      <c r="D1736" s="414" t="s">
        <v>12883</v>
      </c>
      <c r="E1736" s="401" t="s">
        <v>123</v>
      </c>
      <c r="F1736" s="401"/>
    </row>
    <row r="1737" spans="1:6" ht="15">
      <c r="A1737" s="401">
        <v>40416</v>
      </c>
      <c r="B1737" s="401" t="s">
        <v>5363</v>
      </c>
      <c r="C1737" s="401" t="s">
        <v>3161</v>
      </c>
      <c r="D1737" s="414" t="s">
        <v>13196</v>
      </c>
      <c r="E1737" s="401" t="s">
        <v>123</v>
      </c>
      <c r="F1737" s="401"/>
    </row>
    <row r="1738" spans="1:6" ht="15">
      <c r="A1738" s="401">
        <v>40418</v>
      </c>
      <c r="B1738" s="401" t="s">
        <v>5364</v>
      </c>
      <c r="C1738" s="401" t="s">
        <v>3161</v>
      </c>
      <c r="D1738" s="414" t="s">
        <v>16702</v>
      </c>
      <c r="E1738" s="401" t="s">
        <v>123</v>
      </c>
      <c r="F1738" s="401"/>
    </row>
    <row r="1739" spans="1:6" ht="15">
      <c r="A1739" s="401">
        <v>2609</v>
      </c>
      <c r="B1739" s="401" t="s">
        <v>5365</v>
      </c>
      <c r="C1739" s="401" t="s">
        <v>3161</v>
      </c>
      <c r="D1739" s="414" t="s">
        <v>8810</v>
      </c>
      <c r="E1739" s="401" t="s">
        <v>123</v>
      </c>
      <c r="F1739" s="401"/>
    </row>
    <row r="1740" spans="1:6" ht="15">
      <c r="A1740" s="401">
        <v>2634</v>
      </c>
      <c r="B1740" s="401" t="s">
        <v>5367</v>
      </c>
      <c r="C1740" s="401" t="s">
        <v>3161</v>
      </c>
      <c r="D1740" s="414" t="s">
        <v>15905</v>
      </c>
      <c r="E1740" s="401" t="s">
        <v>123</v>
      </c>
      <c r="F1740" s="401"/>
    </row>
    <row r="1741" spans="1:6" ht="15">
      <c r="A1741" s="401">
        <v>2611</v>
      </c>
      <c r="B1741" s="401" t="s">
        <v>5369</v>
      </c>
      <c r="C1741" s="401" t="s">
        <v>3161</v>
      </c>
      <c r="D1741" s="414" t="s">
        <v>16703</v>
      </c>
      <c r="E1741" s="401" t="s">
        <v>123</v>
      </c>
      <c r="F1741" s="401"/>
    </row>
    <row r="1742" spans="1:6" ht="15">
      <c r="A1742" s="401">
        <v>34359</v>
      </c>
      <c r="B1742" s="401" t="s">
        <v>5370</v>
      </c>
      <c r="C1742" s="401" t="s">
        <v>3161</v>
      </c>
      <c r="D1742" s="414" t="s">
        <v>16704</v>
      </c>
      <c r="E1742" s="401" t="s">
        <v>123</v>
      </c>
      <c r="F1742" s="401"/>
    </row>
    <row r="1743" spans="1:6" ht="15">
      <c r="A1743" s="401">
        <v>1789</v>
      </c>
      <c r="B1743" s="401" t="s">
        <v>5371</v>
      </c>
      <c r="C1743" s="401" t="s">
        <v>3161</v>
      </c>
      <c r="D1743" s="414" t="s">
        <v>16705</v>
      </c>
      <c r="E1743" s="401" t="s">
        <v>123</v>
      </c>
      <c r="F1743" s="401"/>
    </row>
    <row r="1744" spans="1:6" ht="15">
      <c r="A1744" s="401">
        <v>1788</v>
      </c>
      <c r="B1744" s="401" t="s">
        <v>5372</v>
      </c>
      <c r="C1744" s="401" t="s">
        <v>3161</v>
      </c>
      <c r="D1744" s="414" t="s">
        <v>15160</v>
      </c>
      <c r="E1744" s="401" t="s">
        <v>123</v>
      </c>
      <c r="F1744" s="401"/>
    </row>
    <row r="1745" spans="1:6" ht="15">
      <c r="A1745" s="401">
        <v>1786</v>
      </c>
      <c r="B1745" s="401" t="s">
        <v>5373</v>
      </c>
      <c r="C1745" s="401" t="s">
        <v>3161</v>
      </c>
      <c r="D1745" s="414" t="s">
        <v>14672</v>
      </c>
      <c r="E1745" s="401" t="s">
        <v>123</v>
      </c>
      <c r="F1745" s="401"/>
    </row>
    <row r="1746" spans="1:6" ht="15">
      <c r="A1746" s="401">
        <v>1787</v>
      </c>
      <c r="B1746" s="401" t="s">
        <v>5374</v>
      </c>
      <c r="C1746" s="401" t="s">
        <v>3161</v>
      </c>
      <c r="D1746" s="414" t="s">
        <v>16598</v>
      </c>
      <c r="E1746" s="401" t="s">
        <v>123</v>
      </c>
      <c r="F1746" s="401"/>
    </row>
    <row r="1747" spans="1:6" ht="15">
      <c r="A1747" s="401">
        <v>1791</v>
      </c>
      <c r="B1747" s="401" t="s">
        <v>5375</v>
      </c>
      <c r="C1747" s="401" t="s">
        <v>3161</v>
      </c>
      <c r="D1747" s="414" t="s">
        <v>16706</v>
      </c>
      <c r="E1747" s="401" t="s">
        <v>123</v>
      </c>
      <c r="F1747" s="401"/>
    </row>
    <row r="1748" spans="1:6" ht="15">
      <c r="A1748" s="401">
        <v>1790</v>
      </c>
      <c r="B1748" s="401" t="s">
        <v>5376</v>
      </c>
      <c r="C1748" s="401" t="s">
        <v>3161</v>
      </c>
      <c r="D1748" s="414" t="s">
        <v>16707</v>
      </c>
      <c r="E1748" s="401" t="s">
        <v>123</v>
      </c>
      <c r="F1748" s="401"/>
    </row>
    <row r="1749" spans="1:6" ht="15">
      <c r="A1749" s="401">
        <v>1813</v>
      </c>
      <c r="B1749" s="401" t="s">
        <v>5377</v>
      </c>
      <c r="C1749" s="401" t="s">
        <v>3161</v>
      </c>
      <c r="D1749" s="414" t="s">
        <v>15084</v>
      </c>
      <c r="E1749" s="401" t="s">
        <v>123</v>
      </c>
      <c r="F1749" s="401"/>
    </row>
    <row r="1750" spans="1:6" ht="15">
      <c r="A1750" s="401">
        <v>1792</v>
      </c>
      <c r="B1750" s="401" t="s">
        <v>5378</v>
      </c>
      <c r="C1750" s="401" t="s">
        <v>3161</v>
      </c>
      <c r="D1750" s="414" t="s">
        <v>16708</v>
      </c>
      <c r="E1750" s="401" t="s">
        <v>123</v>
      </c>
      <c r="F1750" s="401"/>
    </row>
    <row r="1751" spans="1:6" ht="15">
      <c r="A1751" s="401">
        <v>1793</v>
      </c>
      <c r="B1751" s="401" t="s">
        <v>5379</v>
      </c>
      <c r="C1751" s="401" t="s">
        <v>3161</v>
      </c>
      <c r="D1751" s="414" t="s">
        <v>16709</v>
      </c>
      <c r="E1751" s="401" t="s">
        <v>123</v>
      </c>
      <c r="F1751" s="401"/>
    </row>
    <row r="1752" spans="1:6" ht="15">
      <c r="A1752" s="401">
        <v>1809</v>
      </c>
      <c r="B1752" s="401" t="s">
        <v>5380</v>
      </c>
      <c r="C1752" s="401" t="s">
        <v>3161</v>
      </c>
      <c r="D1752" s="414" t="s">
        <v>13164</v>
      </c>
      <c r="E1752" s="401" t="s">
        <v>123</v>
      </c>
      <c r="F1752" s="401"/>
    </row>
    <row r="1753" spans="1:6" ht="15">
      <c r="A1753" s="401">
        <v>1814</v>
      </c>
      <c r="B1753" s="401" t="s">
        <v>5381</v>
      </c>
      <c r="C1753" s="401" t="s">
        <v>3161</v>
      </c>
      <c r="D1753" s="414" t="s">
        <v>7022</v>
      </c>
      <c r="E1753" s="401" t="s">
        <v>123</v>
      </c>
      <c r="F1753" s="401"/>
    </row>
    <row r="1754" spans="1:6" ht="15">
      <c r="A1754" s="401">
        <v>1803</v>
      </c>
      <c r="B1754" s="401" t="s">
        <v>5382</v>
      </c>
      <c r="C1754" s="401" t="s">
        <v>3161</v>
      </c>
      <c r="D1754" s="414" t="s">
        <v>16704</v>
      </c>
      <c r="E1754" s="401" t="s">
        <v>123</v>
      </c>
      <c r="F1754" s="401"/>
    </row>
    <row r="1755" spans="1:6" ht="15">
      <c r="A1755" s="401">
        <v>1805</v>
      </c>
      <c r="B1755" s="401" t="s">
        <v>5384</v>
      </c>
      <c r="C1755" s="401" t="s">
        <v>3161</v>
      </c>
      <c r="D1755" s="414" t="s">
        <v>13138</v>
      </c>
      <c r="E1755" s="401" t="s">
        <v>123</v>
      </c>
      <c r="F1755" s="401"/>
    </row>
    <row r="1756" spans="1:6" ht="15">
      <c r="A1756" s="401">
        <v>1821</v>
      </c>
      <c r="B1756" s="401" t="s">
        <v>5385</v>
      </c>
      <c r="C1756" s="401" t="s">
        <v>3161</v>
      </c>
      <c r="D1756" s="414" t="s">
        <v>16710</v>
      </c>
      <c r="E1756" s="401" t="s">
        <v>123</v>
      </c>
      <c r="F1756" s="401"/>
    </row>
    <row r="1757" spans="1:6" ht="15">
      <c r="A1757" s="401">
        <v>1806</v>
      </c>
      <c r="B1757" s="401" t="s">
        <v>5386</v>
      </c>
      <c r="C1757" s="401" t="s">
        <v>3161</v>
      </c>
      <c r="D1757" s="414" t="s">
        <v>15312</v>
      </c>
      <c r="E1757" s="401" t="s">
        <v>123</v>
      </c>
      <c r="F1757" s="401"/>
    </row>
    <row r="1758" spans="1:6" ht="15">
      <c r="A1758" s="401">
        <v>1804</v>
      </c>
      <c r="B1758" s="401" t="s">
        <v>5387</v>
      </c>
      <c r="C1758" s="401" t="s">
        <v>3161</v>
      </c>
      <c r="D1758" s="414" t="s">
        <v>16711</v>
      </c>
      <c r="E1758" s="401" t="s">
        <v>123</v>
      </c>
      <c r="F1758" s="401"/>
    </row>
    <row r="1759" spans="1:6" ht="15">
      <c r="A1759" s="401">
        <v>1807</v>
      </c>
      <c r="B1759" s="401" t="s">
        <v>5389</v>
      </c>
      <c r="C1759" s="401" t="s">
        <v>3161</v>
      </c>
      <c r="D1759" s="414" t="s">
        <v>16712</v>
      </c>
      <c r="E1759" s="401" t="s">
        <v>123</v>
      </c>
      <c r="F1759" s="401"/>
    </row>
    <row r="1760" spans="1:6" ht="15">
      <c r="A1760" s="401">
        <v>1808</v>
      </c>
      <c r="B1760" s="401" t="s">
        <v>5390</v>
      </c>
      <c r="C1760" s="401" t="s">
        <v>3161</v>
      </c>
      <c r="D1760" s="414" t="s">
        <v>16713</v>
      </c>
      <c r="E1760" s="401" t="s">
        <v>123</v>
      </c>
      <c r="F1760" s="401"/>
    </row>
    <row r="1761" spans="1:6" ht="15">
      <c r="A1761" s="401">
        <v>1797</v>
      </c>
      <c r="B1761" s="401" t="s">
        <v>5391</v>
      </c>
      <c r="C1761" s="401" t="s">
        <v>3161</v>
      </c>
      <c r="D1761" s="414" t="s">
        <v>16714</v>
      </c>
      <c r="E1761" s="401" t="s">
        <v>123</v>
      </c>
      <c r="F1761" s="401"/>
    </row>
    <row r="1762" spans="1:6" ht="15">
      <c r="A1762" s="401">
        <v>1796</v>
      </c>
      <c r="B1762" s="401" t="s">
        <v>5392</v>
      </c>
      <c r="C1762" s="401" t="s">
        <v>3161</v>
      </c>
      <c r="D1762" s="414" t="s">
        <v>13222</v>
      </c>
      <c r="E1762" s="401" t="s">
        <v>123</v>
      </c>
      <c r="F1762" s="401"/>
    </row>
    <row r="1763" spans="1:6" ht="15">
      <c r="A1763" s="401">
        <v>1794</v>
      </c>
      <c r="B1763" s="401" t="s">
        <v>5393</v>
      </c>
      <c r="C1763" s="401" t="s">
        <v>3161</v>
      </c>
      <c r="D1763" s="414" t="s">
        <v>8825</v>
      </c>
      <c r="E1763" s="401" t="s">
        <v>123</v>
      </c>
      <c r="F1763" s="401"/>
    </row>
    <row r="1764" spans="1:6" ht="15">
      <c r="A1764" s="401">
        <v>1816</v>
      </c>
      <c r="B1764" s="401" t="s">
        <v>5395</v>
      </c>
      <c r="C1764" s="401" t="s">
        <v>3161</v>
      </c>
      <c r="D1764" s="414" t="s">
        <v>16715</v>
      </c>
      <c r="E1764" s="401" t="s">
        <v>123</v>
      </c>
      <c r="F1764" s="401"/>
    </row>
    <row r="1765" spans="1:6" ht="15">
      <c r="A1765" s="401">
        <v>1815</v>
      </c>
      <c r="B1765" s="401" t="s">
        <v>5396</v>
      </c>
      <c r="C1765" s="401" t="s">
        <v>3161</v>
      </c>
      <c r="D1765" s="414" t="s">
        <v>16716</v>
      </c>
      <c r="E1765" s="401" t="s">
        <v>123</v>
      </c>
      <c r="F1765" s="401"/>
    </row>
    <row r="1766" spans="1:6" ht="15">
      <c r="A1766" s="401">
        <v>1798</v>
      </c>
      <c r="B1766" s="401" t="s">
        <v>5397</v>
      </c>
      <c r="C1766" s="401" t="s">
        <v>3161</v>
      </c>
      <c r="D1766" s="414" t="s">
        <v>16717</v>
      </c>
      <c r="E1766" s="401" t="s">
        <v>123</v>
      </c>
      <c r="F1766" s="401"/>
    </row>
    <row r="1767" spans="1:6" ht="15">
      <c r="A1767" s="401">
        <v>1795</v>
      </c>
      <c r="B1767" s="401" t="s">
        <v>5398</v>
      </c>
      <c r="C1767" s="401" t="s">
        <v>3161</v>
      </c>
      <c r="D1767" s="414" t="s">
        <v>9081</v>
      </c>
      <c r="E1767" s="401" t="s">
        <v>123</v>
      </c>
      <c r="F1767" s="401"/>
    </row>
    <row r="1768" spans="1:6" ht="15">
      <c r="A1768" s="401">
        <v>1799</v>
      </c>
      <c r="B1768" s="401" t="s">
        <v>5399</v>
      </c>
      <c r="C1768" s="401" t="s">
        <v>3161</v>
      </c>
      <c r="D1768" s="414" t="s">
        <v>16718</v>
      </c>
      <c r="E1768" s="401" t="s">
        <v>123</v>
      </c>
      <c r="F1768" s="401"/>
    </row>
    <row r="1769" spans="1:6" ht="15">
      <c r="A1769" s="401">
        <v>1800</v>
      </c>
      <c r="B1769" s="401" t="s">
        <v>5400</v>
      </c>
      <c r="C1769" s="401" t="s">
        <v>3161</v>
      </c>
      <c r="D1769" s="414" t="s">
        <v>16719</v>
      </c>
      <c r="E1769" s="401" t="s">
        <v>123</v>
      </c>
      <c r="F1769" s="401"/>
    </row>
    <row r="1770" spans="1:6" ht="15">
      <c r="A1770" s="401">
        <v>1802</v>
      </c>
      <c r="B1770" s="401" t="s">
        <v>5401</v>
      </c>
      <c r="C1770" s="401" t="s">
        <v>3161</v>
      </c>
      <c r="D1770" s="414" t="s">
        <v>16720</v>
      </c>
      <c r="E1770" s="401" t="s">
        <v>123</v>
      </c>
      <c r="F1770" s="401"/>
    </row>
    <row r="1771" spans="1:6" ht="15">
      <c r="A1771" s="401">
        <v>40385</v>
      </c>
      <c r="B1771" s="401" t="s">
        <v>5402</v>
      </c>
      <c r="C1771" s="401" t="s">
        <v>3161</v>
      </c>
      <c r="D1771" s="414" t="s">
        <v>16697</v>
      </c>
      <c r="E1771" s="401" t="s">
        <v>123</v>
      </c>
      <c r="F1771" s="401"/>
    </row>
    <row r="1772" spans="1:6" ht="15">
      <c r="A1772" s="401">
        <v>40383</v>
      </c>
      <c r="B1772" s="401" t="s">
        <v>5403</v>
      </c>
      <c r="C1772" s="401" t="s">
        <v>3161</v>
      </c>
      <c r="D1772" s="414" t="s">
        <v>16698</v>
      </c>
      <c r="E1772" s="401" t="s">
        <v>123</v>
      </c>
      <c r="F1772" s="401"/>
    </row>
    <row r="1773" spans="1:6" ht="15">
      <c r="A1773" s="401">
        <v>40378</v>
      </c>
      <c r="B1773" s="401" t="s">
        <v>5404</v>
      </c>
      <c r="C1773" s="401" t="s">
        <v>3161</v>
      </c>
      <c r="D1773" s="414" t="s">
        <v>15001</v>
      </c>
      <c r="E1773" s="401" t="s">
        <v>123</v>
      </c>
      <c r="F1773" s="401"/>
    </row>
    <row r="1774" spans="1:6" ht="15">
      <c r="A1774" s="401">
        <v>40382</v>
      </c>
      <c r="B1774" s="401" t="s">
        <v>5405</v>
      </c>
      <c r="C1774" s="401" t="s">
        <v>3161</v>
      </c>
      <c r="D1774" s="414" t="s">
        <v>16699</v>
      </c>
      <c r="E1774" s="401" t="s">
        <v>123</v>
      </c>
      <c r="F1774" s="401"/>
    </row>
    <row r="1775" spans="1:6" ht="15">
      <c r="A1775" s="401">
        <v>40422</v>
      </c>
      <c r="B1775" s="401" t="s">
        <v>5406</v>
      </c>
      <c r="C1775" s="401" t="s">
        <v>3161</v>
      </c>
      <c r="D1775" s="414" t="s">
        <v>16721</v>
      </c>
      <c r="E1775" s="401" t="s">
        <v>123</v>
      </c>
      <c r="F1775" s="401"/>
    </row>
    <row r="1776" spans="1:6" ht="15">
      <c r="A1776" s="401">
        <v>40387</v>
      </c>
      <c r="B1776" s="401" t="s">
        <v>5407</v>
      </c>
      <c r="C1776" s="401" t="s">
        <v>3161</v>
      </c>
      <c r="D1776" s="414" t="s">
        <v>16722</v>
      </c>
      <c r="E1776" s="401" t="s">
        <v>123</v>
      </c>
      <c r="F1776" s="401"/>
    </row>
    <row r="1777" spans="1:6" ht="15">
      <c r="A1777" s="401">
        <v>40380</v>
      </c>
      <c r="B1777" s="401" t="s">
        <v>5408</v>
      </c>
      <c r="C1777" s="401" t="s">
        <v>3161</v>
      </c>
      <c r="D1777" s="414" t="s">
        <v>13417</v>
      </c>
      <c r="E1777" s="401" t="s">
        <v>123</v>
      </c>
      <c r="F1777" s="401"/>
    </row>
    <row r="1778" spans="1:6" ht="15">
      <c r="A1778" s="401">
        <v>40390</v>
      </c>
      <c r="B1778" s="401" t="s">
        <v>5409</v>
      </c>
      <c r="C1778" s="401" t="s">
        <v>3161</v>
      </c>
      <c r="D1778" s="414" t="s">
        <v>16723</v>
      </c>
      <c r="E1778" s="401" t="s">
        <v>123</v>
      </c>
      <c r="F1778" s="401"/>
    </row>
    <row r="1779" spans="1:6" ht="15">
      <c r="A1779" s="401">
        <v>40413</v>
      </c>
      <c r="B1779" s="401" t="s">
        <v>5410</v>
      </c>
      <c r="C1779" s="401" t="s">
        <v>3161</v>
      </c>
      <c r="D1779" s="414" t="s">
        <v>16724</v>
      </c>
      <c r="E1779" s="401" t="s">
        <v>123</v>
      </c>
      <c r="F1779" s="401"/>
    </row>
    <row r="1780" spans="1:6" ht="15">
      <c r="A1780" s="401">
        <v>40415</v>
      </c>
      <c r="B1780" s="401" t="s">
        <v>5411</v>
      </c>
      <c r="C1780" s="401" t="s">
        <v>3161</v>
      </c>
      <c r="D1780" s="414" t="s">
        <v>16725</v>
      </c>
      <c r="E1780" s="401" t="s">
        <v>123</v>
      </c>
      <c r="F1780" s="401"/>
    </row>
    <row r="1781" spans="1:6" ht="15">
      <c r="A1781" s="401">
        <v>40417</v>
      </c>
      <c r="B1781" s="401" t="s">
        <v>5412</v>
      </c>
      <c r="C1781" s="401" t="s">
        <v>3161</v>
      </c>
      <c r="D1781" s="414" t="s">
        <v>16726</v>
      </c>
      <c r="E1781" s="401" t="s">
        <v>123</v>
      </c>
      <c r="F1781" s="401"/>
    </row>
    <row r="1782" spans="1:6" ht="15">
      <c r="A1782" s="401">
        <v>39271</v>
      </c>
      <c r="B1782" s="401" t="s">
        <v>5413</v>
      </c>
      <c r="C1782" s="401" t="s">
        <v>3161</v>
      </c>
      <c r="D1782" s="414" t="s">
        <v>4147</v>
      </c>
      <c r="E1782" s="401" t="s">
        <v>123</v>
      </c>
      <c r="F1782" s="401"/>
    </row>
    <row r="1783" spans="1:6" ht="15">
      <c r="A1783" s="401">
        <v>39273</v>
      </c>
      <c r="B1783" s="401" t="s">
        <v>5415</v>
      </c>
      <c r="C1783" s="401" t="s">
        <v>3161</v>
      </c>
      <c r="D1783" s="414" t="s">
        <v>6810</v>
      </c>
      <c r="E1783" s="401" t="s">
        <v>123</v>
      </c>
      <c r="F1783" s="401"/>
    </row>
    <row r="1784" spans="1:6" ht="15">
      <c r="A1784" s="401">
        <v>39272</v>
      </c>
      <c r="B1784" s="401" t="s">
        <v>5416</v>
      </c>
      <c r="C1784" s="401" t="s">
        <v>3161</v>
      </c>
      <c r="D1784" s="414" t="s">
        <v>4152</v>
      </c>
      <c r="E1784" s="401" t="s">
        <v>123</v>
      </c>
      <c r="F1784" s="401"/>
    </row>
    <row r="1785" spans="1:6" ht="15">
      <c r="A1785" s="401">
        <v>1875</v>
      </c>
      <c r="B1785" s="401" t="s">
        <v>5417</v>
      </c>
      <c r="C1785" s="401" t="s">
        <v>3161</v>
      </c>
      <c r="D1785" s="414" t="s">
        <v>14092</v>
      </c>
      <c r="E1785" s="401" t="s">
        <v>123</v>
      </c>
      <c r="F1785" s="401"/>
    </row>
    <row r="1786" spans="1:6" ht="15">
      <c r="A1786" s="401">
        <v>1874</v>
      </c>
      <c r="B1786" s="401" t="s">
        <v>5418</v>
      </c>
      <c r="C1786" s="401" t="s">
        <v>3161</v>
      </c>
      <c r="D1786" s="414" t="s">
        <v>12529</v>
      </c>
      <c r="E1786" s="401" t="s">
        <v>123</v>
      </c>
      <c r="F1786" s="401"/>
    </row>
    <row r="1787" spans="1:6" ht="15">
      <c r="A1787" s="401">
        <v>1870</v>
      </c>
      <c r="B1787" s="401" t="s">
        <v>5419</v>
      </c>
      <c r="C1787" s="401" t="s">
        <v>3161</v>
      </c>
      <c r="D1787" s="414" t="s">
        <v>4294</v>
      </c>
      <c r="E1787" s="401" t="s">
        <v>123</v>
      </c>
      <c r="F1787" s="401"/>
    </row>
    <row r="1788" spans="1:6" ht="15">
      <c r="A1788" s="401">
        <v>1884</v>
      </c>
      <c r="B1788" s="401" t="s">
        <v>5420</v>
      </c>
      <c r="C1788" s="401" t="s">
        <v>3161</v>
      </c>
      <c r="D1788" s="414" t="s">
        <v>8814</v>
      </c>
      <c r="E1788" s="401" t="s">
        <v>123</v>
      </c>
      <c r="F1788" s="401"/>
    </row>
    <row r="1789" spans="1:6" ht="15">
      <c r="A1789" s="401">
        <v>1887</v>
      </c>
      <c r="B1789" s="401" t="s">
        <v>5421</v>
      </c>
      <c r="C1789" s="401" t="s">
        <v>3161</v>
      </c>
      <c r="D1789" s="414" t="s">
        <v>13318</v>
      </c>
      <c r="E1789" s="401" t="s">
        <v>123</v>
      </c>
      <c r="F1789" s="401"/>
    </row>
    <row r="1790" spans="1:6" ht="15">
      <c r="A1790" s="401">
        <v>1876</v>
      </c>
      <c r="B1790" s="401" t="s">
        <v>5422</v>
      </c>
      <c r="C1790" s="401" t="s">
        <v>3161</v>
      </c>
      <c r="D1790" s="414" t="s">
        <v>14442</v>
      </c>
      <c r="E1790" s="401" t="s">
        <v>123</v>
      </c>
      <c r="F1790" s="401"/>
    </row>
    <row r="1791" spans="1:6" ht="15">
      <c r="A1791" s="401">
        <v>1879</v>
      </c>
      <c r="B1791" s="401" t="s">
        <v>5423</v>
      </c>
      <c r="C1791" s="401" t="s">
        <v>3161</v>
      </c>
      <c r="D1791" s="414" t="s">
        <v>7054</v>
      </c>
      <c r="E1791" s="401" t="s">
        <v>123</v>
      </c>
      <c r="F1791" s="401"/>
    </row>
    <row r="1792" spans="1:6" ht="15">
      <c r="A1792" s="401">
        <v>1877</v>
      </c>
      <c r="B1792" s="401" t="s">
        <v>5424</v>
      </c>
      <c r="C1792" s="401" t="s">
        <v>3161</v>
      </c>
      <c r="D1792" s="414" t="s">
        <v>12575</v>
      </c>
      <c r="E1792" s="401" t="s">
        <v>123</v>
      </c>
      <c r="F1792" s="401"/>
    </row>
    <row r="1793" spans="1:6" ht="15">
      <c r="A1793" s="401">
        <v>1878</v>
      </c>
      <c r="B1793" s="401" t="s">
        <v>5425</v>
      </c>
      <c r="C1793" s="401" t="s">
        <v>3161</v>
      </c>
      <c r="D1793" s="414" t="s">
        <v>15775</v>
      </c>
      <c r="E1793" s="401" t="s">
        <v>123</v>
      </c>
      <c r="F1793" s="401"/>
    </row>
    <row r="1794" spans="1:6" ht="15">
      <c r="A1794" s="401">
        <v>2621</v>
      </c>
      <c r="B1794" s="401" t="s">
        <v>5426</v>
      </c>
      <c r="C1794" s="401" t="s">
        <v>3161</v>
      </c>
      <c r="D1794" s="414" t="s">
        <v>16727</v>
      </c>
      <c r="E1794" s="401" t="s">
        <v>123</v>
      </c>
      <c r="F1794" s="401"/>
    </row>
    <row r="1795" spans="1:6" ht="15">
      <c r="A1795" s="401">
        <v>2616</v>
      </c>
      <c r="B1795" s="401" t="s">
        <v>5427</v>
      </c>
      <c r="C1795" s="401" t="s">
        <v>3161</v>
      </c>
      <c r="D1795" s="414" t="s">
        <v>4682</v>
      </c>
      <c r="E1795" s="401" t="s">
        <v>123</v>
      </c>
      <c r="F1795" s="401"/>
    </row>
    <row r="1796" spans="1:6" ht="15">
      <c r="A1796" s="401">
        <v>2633</v>
      </c>
      <c r="B1796" s="401" t="s">
        <v>5428</v>
      </c>
      <c r="C1796" s="401" t="s">
        <v>3161</v>
      </c>
      <c r="D1796" s="414" t="s">
        <v>3934</v>
      </c>
      <c r="E1796" s="401" t="s">
        <v>123</v>
      </c>
      <c r="F1796" s="401"/>
    </row>
    <row r="1797" spans="1:6" ht="15">
      <c r="A1797" s="401">
        <v>2617</v>
      </c>
      <c r="B1797" s="401" t="s">
        <v>5429</v>
      </c>
      <c r="C1797" s="401" t="s">
        <v>3161</v>
      </c>
      <c r="D1797" s="414" t="s">
        <v>12577</v>
      </c>
      <c r="E1797" s="401" t="s">
        <v>123</v>
      </c>
      <c r="F1797" s="401"/>
    </row>
    <row r="1798" spans="1:6" ht="15">
      <c r="A1798" s="401">
        <v>2618</v>
      </c>
      <c r="B1798" s="401" t="s">
        <v>5431</v>
      </c>
      <c r="C1798" s="401" t="s">
        <v>3161</v>
      </c>
      <c r="D1798" s="414" t="s">
        <v>6620</v>
      </c>
      <c r="E1798" s="401" t="s">
        <v>123</v>
      </c>
      <c r="F1798" s="401"/>
    </row>
    <row r="1799" spans="1:6" ht="15">
      <c r="A1799" s="401">
        <v>2632</v>
      </c>
      <c r="B1799" s="401" t="s">
        <v>5432</v>
      </c>
      <c r="C1799" s="401" t="s">
        <v>3161</v>
      </c>
      <c r="D1799" s="414" t="s">
        <v>5181</v>
      </c>
      <c r="E1799" s="401" t="s">
        <v>123</v>
      </c>
      <c r="F1799" s="401"/>
    </row>
    <row r="1800" spans="1:6" ht="15">
      <c r="A1800" s="401">
        <v>2631</v>
      </c>
      <c r="B1800" s="401" t="s">
        <v>5433</v>
      </c>
      <c r="C1800" s="401" t="s">
        <v>3161</v>
      </c>
      <c r="D1800" s="414" t="s">
        <v>15043</v>
      </c>
      <c r="E1800" s="401" t="s">
        <v>123</v>
      </c>
      <c r="F1800" s="401"/>
    </row>
    <row r="1801" spans="1:6" ht="15">
      <c r="A1801" s="401">
        <v>2619</v>
      </c>
      <c r="B1801" s="401" t="s">
        <v>5434</v>
      </c>
      <c r="C1801" s="401" t="s">
        <v>3161</v>
      </c>
      <c r="D1801" s="414" t="s">
        <v>14852</v>
      </c>
      <c r="E1801" s="401" t="s">
        <v>123</v>
      </c>
      <c r="F1801" s="401"/>
    </row>
    <row r="1802" spans="1:6" ht="15">
      <c r="A1802" s="401">
        <v>2620</v>
      </c>
      <c r="B1802" s="401" t="s">
        <v>5435</v>
      </c>
      <c r="C1802" s="401" t="s">
        <v>3161</v>
      </c>
      <c r="D1802" s="414" t="s">
        <v>15487</v>
      </c>
      <c r="E1802" s="401" t="s">
        <v>123</v>
      </c>
      <c r="F1802" s="401"/>
    </row>
    <row r="1803" spans="1:6" ht="15">
      <c r="A1803" s="401">
        <v>25968</v>
      </c>
      <c r="B1803" s="401" t="s">
        <v>5436</v>
      </c>
      <c r="C1803" s="401" t="s">
        <v>3161</v>
      </c>
      <c r="D1803" s="414" t="s">
        <v>16728</v>
      </c>
      <c r="E1803" s="401" t="s">
        <v>123</v>
      </c>
      <c r="F1803" s="401"/>
    </row>
    <row r="1804" spans="1:6" ht="15">
      <c r="A1804" s="401">
        <v>38369</v>
      </c>
      <c r="B1804" s="401" t="s">
        <v>5437</v>
      </c>
      <c r="C1804" s="401" t="s">
        <v>3161</v>
      </c>
      <c r="D1804" s="414" t="s">
        <v>12902</v>
      </c>
      <c r="E1804" s="401" t="s">
        <v>123</v>
      </c>
      <c r="F1804" s="401"/>
    </row>
    <row r="1805" spans="1:6" ht="15">
      <c r="A1805" s="401">
        <v>38370</v>
      </c>
      <c r="B1805" s="401" t="s">
        <v>5438</v>
      </c>
      <c r="C1805" s="401" t="s">
        <v>3161</v>
      </c>
      <c r="D1805" s="414" t="s">
        <v>12902</v>
      </c>
      <c r="E1805" s="401" t="s">
        <v>123</v>
      </c>
      <c r="F1805" s="401"/>
    </row>
    <row r="1806" spans="1:6" ht="15">
      <c r="A1806" s="401">
        <v>38372</v>
      </c>
      <c r="B1806" s="401" t="s">
        <v>5439</v>
      </c>
      <c r="C1806" s="401" t="s">
        <v>3161</v>
      </c>
      <c r="D1806" s="414" t="s">
        <v>16729</v>
      </c>
      <c r="E1806" s="401" t="s">
        <v>123</v>
      </c>
      <c r="F1806" s="401"/>
    </row>
    <row r="1807" spans="1:6" ht="15">
      <c r="A1807" s="401">
        <v>2357</v>
      </c>
      <c r="B1807" s="401" t="s">
        <v>5440</v>
      </c>
      <c r="C1807" s="401" t="s">
        <v>3160</v>
      </c>
      <c r="D1807" s="414" t="s">
        <v>9026</v>
      </c>
      <c r="E1807" s="401" t="s">
        <v>12034</v>
      </c>
      <c r="F1807" s="401"/>
    </row>
    <row r="1808" spans="1:6" ht="15">
      <c r="A1808" s="401">
        <v>40806</v>
      </c>
      <c r="B1808" s="401" t="s">
        <v>5442</v>
      </c>
      <c r="C1808" s="401" t="s">
        <v>3167</v>
      </c>
      <c r="D1808" s="414" t="s">
        <v>18583</v>
      </c>
      <c r="E1808" s="401" t="s">
        <v>12034</v>
      </c>
      <c r="F1808" s="401"/>
    </row>
    <row r="1809" spans="1:6" ht="15">
      <c r="A1809" s="401">
        <v>2355</v>
      </c>
      <c r="B1809" s="401" t="s">
        <v>5443</v>
      </c>
      <c r="C1809" s="401" t="s">
        <v>3160</v>
      </c>
      <c r="D1809" s="414" t="s">
        <v>18584</v>
      </c>
      <c r="E1809" s="401" t="s">
        <v>12034</v>
      </c>
      <c r="F1809" s="401"/>
    </row>
    <row r="1810" spans="1:6" ht="15">
      <c r="A1810" s="401">
        <v>40805</v>
      </c>
      <c r="B1810" s="401" t="s">
        <v>5445</v>
      </c>
      <c r="C1810" s="401" t="s">
        <v>3167</v>
      </c>
      <c r="D1810" s="414" t="s">
        <v>18585</v>
      </c>
      <c r="E1810" s="401" t="s">
        <v>12034</v>
      </c>
      <c r="F1810" s="401"/>
    </row>
    <row r="1811" spans="1:6" ht="15">
      <c r="A1811" s="401">
        <v>2358</v>
      </c>
      <c r="B1811" s="401" t="s">
        <v>5446</v>
      </c>
      <c r="C1811" s="401" t="s">
        <v>3160</v>
      </c>
      <c r="D1811" s="414" t="s">
        <v>18586</v>
      </c>
      <c r="E1811" s="401" t="s">
        <v>12034</v>
      </c>
      <c r="F1811" s="401"/>
    </row>
    <row r="1812" spans="1:6" ht="15">
      <c r="A1812" s="401">
        <v>40807</v>
      </c>
      <c r="B1812" s="401" t="s">
        <v>5447</v>
      </c>
      <c r="C1812" s="401" t="s">
        <v>3167</v>
      </c>
      <c r="D1812" s="414" t="s">
        <v>18587</v>
      </c>
      <c r="E1812" s="401" t="s">
        <v>12034</v>
      </c>
      <c r="F1812" s="401"/>
    </row>
    <row r="1813" spans="1:6" ht="15">
      <c r="A1813" s="401">
        <v>2359</v>
      </c>
      <c r="B1813" s="401" t="s">
        <v>5448</v>
      </c>
      <c r="C1813" s="401" t="s">
        <v>3160</v>
      </c>
      <c r="D1813" s="414" t="s">
        <v>18588</v>
      </c>
      <c r="E1813" s="401" t="s">
        <v>12034</v>
      </c>
      <c r="F1813" s="401"/>
    </row>
    <row r="1814" spans="1:6" ht="15">
      <c r="A1814" s="401">
        <v>40808</v>
      </c>
      <c r="B1814" s="401" t="s">
        <v>5449</v>
      </c>
      <c r="C1814" s="401" t="s">
        <v>3167</v>
      </c>
      <c r="D1814" s="414" t="s">
        <v>18589</v>
      </c>
      <c r="E1814" s="401" t="s">
        <v>12034</v>
      </c>
      <c r="F1814" s="401"/>
    </row>
    <row r="1815" spans="1:6" ht="15">
      <c r="A1815" s="401">
        <v>43144</v>
      </c>
      <c r="B1815" s="401" t="s">
        <v>12822</v>
      </c>
      <c r="C1815" s="401" t="s">
        <v>3165</v>
      </c>
      <c r="D1815" s="414" t="s">
        <v>14535</v>
      </c>
      <c r="E1815" s="401" t="s">
        <v>123</v>
      </c>
      <c r="F1815" s="401"/>
    </row>
    <row r="1816" spans="1:6" ht="15">
      <c r="A1816" s="401">
        <v>39397</v>
      </c>
      <c r="B1816" s="401" t="s">
        <v>5450</v>
      </c>
      <c r="C1816" s="401" t="s">
        <v>3166</v>
      </c>
      <c r="D1816" s="414" t="s">
        <v>9081</v>
      </c>
      <c r="E1816" s="401" t="s">
        <v>123</v>
      </c>
      <c r="F1816" s="401"/>
    </row>
    <row r="1817" spans="1:6" ht="15">
      <c r="A1817" s="401">
        <v>2692</v>
      </c>
      <c r="B1817" s="401" t="s">
        <v>5451</v>
      </c>
      <c r="C1817" s="401" t="s">
        <v>3166</v>
      </c>
      <c r="D1817" s="414" t="s">
        <v>12715</v>
      </c>
      <c r="E1817" s="401" t="s">
        <v>123</v>
      </c>
      <c r="F1817" s="401"/>
    </row>
    <row r="1818" spans="1:6" ht="15">
      <c r="A1818" s="401">
        <v>5330</v>
      </c>
      <c r="B1818" s="401" t="s">
        <v>5452</v>
      </c>
      <c r="C1818" s="401" t="s">
        <v>3166</v>
      </c>
      <c r="D1818" s="414" t="s">
        <v>13316</v>
      </c>
      <c r="E1818" s="401" t="s">
        <v>123</v>
      </c>
      <c r="F1818" s="401"/>
    </row>
    <row r="1819" spans="1:6" ht="15">
      <c r="A1819" s="401">
        <v>26017</v>
      </c>
      <c r="B1819" s="401" t="s">
        <v>5454</v>
      </c>
      <c r="C1819" s="401" t="s">
        <v>3161</v>
      </c>
      <c r="D1819" s="414" t="s">
        <v>16730</v>
      </c>
      <c r="E1819" s="401" t="s">
        <v>123</v>
      </c>
      <c r="F1819" s="401"/>
    </row>
    <row r="1820" spans="1:6" ht="15">
      <c r="A1820" s="401">
        <v>25931</v>
      </c>
      <c r="B1820" s="401" t="s">
        <v>5455</v>
      </c>
      <c r="C1820" s="401" t="s">
        <v>3161</v>
      </c>
      <c r="D1820" s="414" t="s">
        <v>16731</v>
      </c>
      <c r="E1820" s="401" t="s">
        <v>123</v>
      </c>
      <c r="F1820" s="401"/>
    </row>
    <row r="1821" spans="1:6" ht="15">
      <c r="A1821" s="401">
        <v>38140</v>
      </c>
      <c r="B1821" s="401" t="s">
        <v>5456</v>
      </c>
      <c r="C1821" s="401" t="s">
        <v>3161</v>
      </c>
      <c r="D1821" s="414" t="s">
        <v>9068</v>
      </c>
      <c r="E1821" s="401" t="s">
        <v>123</v>
      </c>
      <c r="F1821" s="401"/>
    </row>
    <row r="1822" spans="1:6" ht="15">
      <c r="A1822" s="401">
        <v>13887</v>
      </c>
      <c r="B1822" s="401" t="s">
        <v>5457</v>
      </c>
      <c r="C1822" s="401" t="s">
        <v>3161</v>
      </c>
      <c r="D1822" s="414" t="s">
        <v>16732</v>
      </c>
      <c r="E1822" s="401" t="s">
        <v>123</v>
      </c>
      <c r="F1822" s="401"/>
    </row>
    <row r="1823" spans="1:6" ht="15">
      <c r="A1823" s="401">
        <v>26018</v>
      </c>
      <c r="B1823" s="401" t="s">
        <v>5458</v>
      </c>
      <c r="C1823" s="401" t="s">
        <v>3161</v>
      </c>
      <c r="D1823" s="414" t="s">
        <v>13965</v>
      </c>
      <c r="E1823" s="401" t="s">
        <v>123</v>
      </c>
      <c r="F1823" s="401"/>
    </row>
    <row r="1824" spans="1:6" ht="15">
      <c r="A1824" s="401">
        <v>26019</v>
      </c>
      <c r="B1824" s="401" t="s">
        <v>5459</v>
      </c>
      <c r="C1824" s="401" t="s">
        <v>3161</v>
      </c>
      <c r="D1824" s="414" t="s">
        <v>15072</v>
      </c>
      <c r="E1824" s="401" t="s">
        <v>123</v>
      </c>
      <c r="F1824" s="401"/>
    </row>
    <row r="1825" spans="1:6" ht="15">
      <c r="A1825" s="401">
        <v>26020</v>
      </c>
      <c r="B1825" s="401" t="s">
        <v>5460</v>
      </c>
      <c r="C1825" s="401" t="s">
        <v>3161</v>
      </c>
      <c r="D1825" s="414" t="s">
        <v>14763</v>
      </c>
      <c r="E1825" s="401" t="s">
        <v>123</v>
      </c>
      <c r="F1825" s="401"/>
    </row>
    <row r="1826" spans="1:6" ht="15">
      <c r="A1826" s="401">
        <v>34544</v>
      </c>
      <c r="B1826" s="401" t="s">
        <v>5461</v>
      </c>
      <c r="C1826" s="401" t="s">
        <v>3161</v>
      </c>
      <c r="D1826" s="414" t="s">
        <v>16733</v>
      </c>
      <c r="E1826" s="401" t="s">
        <v>123</v>
      </c>
      <c r="F1826" s="401"/>
    </row>
    <row r="1827" spans="1:6" ht="15">
      <c r="A1827" s="401">
        <v>34729</v>
      </c>
      <c r="B1827" s="401" t="s">
        <v>5462</v>
      </c>
      <c r="C1827" s="401" t="s">
        <v>3161</v>
      </c>
      <c r="D1827" s="414" t="s">
        <v>16734</v>
      </c>
      <c r="E1827" s="401" t="s">
        <v>123</v>
      </c>
      <c r="F1827" s="401"/>
    </row>
    <row r="1828" spans="1:6" ht="15">
      <c r="A1828" s="401">
        <v>34734</v>
      </c>
      <c r="B1828" s="401" t="s">
        <v>5463</v>
      </c>
      <c r="C1828" s="401" t="s">
        <v>3161</v>
      </c>
      <c r="D1828" s="414" t="s">
        <v>16735</v>
      </c>
      <c r="E1828" s="401" t="s">
        <v>123</v>
      </c>
      <c r="F1828" s="401"/>
    </row>
    <row r="1829" spans="1:6" ht="15">
      <c r="A1829" s="401">
        <v>34738</v>
      </c>
      <c r="B1829" s="401" t="s">
        <v>5464</v>
      </c>
      <c r="C1829" s="401" t="s">
        <v>3161</v>
      </c>
      <c r="D1829" s="414" t="s">
        <v>16736</v>
      </c>
      <c r="E1829" s="401" t="s">
        <v>123</v>
      </c>
      <c r="F1829" s="401"/>
    </row>
    <row r="1830" spans="1:6" ht="15">
      <c r="A1830" s="401">
        <v>2391</v>
      </c>
      <c r="B1830" s="401" t="s">
        <v>5465</v>
      </c>
      <c r="C1830" s="401" t="s">
        <v>3161</v>
      </c>
      <c r="D1830" s="414" t="s">
        <v>16737</v>
      </c>
      <c r="E1830" s="401" t="s">
        <v>123</v>
      </c>
      <c r="F1830" s="401"/>
    </row>
    <row r="1831" spans="1:6" ht="15">
      <c r="A1831" s="401">
        <v>2374</v>
      </c>
      <c r="B1831" s="401" t="s">
        <v>5466</v>
      </c>
      <c r="C1831" s="401" t="s">
        <v>3161</v>
      </c>
      <c r="D1831" s="414" t="s">
        <v>16738</v>
      </c>
      <c r="E1831" s="401" t="s">
        <v>123</v>
      </c>
      <c r="F1831" s="401"/>
    </row>
    <row r="1832" spans="1:6" ht="15">
      <c r="A1832" s="401">
        <v>2377</v>
      </c>
      <c r="B1832" s="401" t="s">
        <v>5467</v>
      </c>
      <c r="C1832" s="401" t="s">
        <v>3161</v>
      </c>
      <c r="D1832" s="414" t="s">
        <v>16739</v>
      </c>
      <c r="E1832" s="401" t="s">
        <v>123</v>
      </c>
      <c r="F1832" s="401"/>
    </row>
    <row r="1833" spans="1:6" ht="15">
      <c r="A1833" s="401">
        <v>2393</v>
      </c>
      <c r="B1833" s="401" t="s">
        <v>5468</v>
      </c>
      <c r="C1833" s="401" t="s">
        <v>3161</v>
      </c>
      <c r="D1833" s="414" t="s">
        <v>16740</v>
      </c>
      <c r="E1833" s="401" t="s">
        <v>123</v>
      </c>
      <c r="F1833" s="401"/>
    </row>
    <row r="1834" spans="1:6" ht="15">
      <c r="A1834" s="401">
        <v>34705</v>
      </c>
      <c r="B1834" s="401" t="s">
        <v>5469</v>
      </c>
      <c r="C1834" s="401" t="s">
        <v>3161</v>
      </c>
      <c r="D1834" s="414" t="s">
        <v>16741</v>
      </c>
      <c r="E1834" s="401" t="s">
        <v>123</v>
      </c>
      <c r="F1834" s="401"/>
    </row>
    <row r="1835" spans="1:6" ht="15">
      <c r="A1835" s="401">
        <v>34707</v>
      </c>
      <c r="B1835" s="401" t="s">
        <v>5470</v>
      </c>
      <c r="C1835" s="401" t="s">
        <v>3161</v>
      </c>
      <c r="D1835" s="414" t="s">
        <v>16742</v>
      </c>
      <c r="E1835" s="401" t="s">
        <v>123</v>
      </c>
      <c r="F1835" s="401"/>
    </row>
    <row r="1836" spans="1:6" ht="15">
      <c r="A1836" s="401">
        <v>2378</v>
      </c>
      <c r="B1836" s="401" t="s">
        <v>5471</v>
      </c>
      <c r="C1836" s="401" t="s">
        <v>3161</v>
      </c>
      <c r="D1836" s="414" t="s">
        <v>16743</v>
      </c>
      <c r="E1836" s="401" t="s">
        <v>123</v>
      </c>
      <c r="F1836" s="401"/>
    </row>
    <row r="1837" spans="1:6" ht="15">
      <c r="A1837" s="401">
        <v>2379</v>
      </c>
      <c r="B1837" s="401" t="s">
        <v>5472</v>
      </c>
      <c r="C1837" s="401" t="s">
        <v>3161</v>
      </c>
      <c r="D1837" s="414" t="s">
        <v>16743</v>
      </c>
      <c r="E1837" s="401" t="s">
        <v>123</v>
      </c>
      <c r="F1837" s="401"/>
    </row>
    <row r="1838" spans="1:6" ht="15">
      <c r="A1838" s="401">
        <v>2376</v>
      </c>
      <c r="B1838" s="401" t="s">
        <v>5473</v>
      </c>
      <c r="C1838" s="401" t="s">
        <v>3161</v>
      </c>
      <c r="D1838" s="414" t="s">
        <v>16744</v>
      </c>
      <c r="E1838" s="401" t="s">
        <v>123</v>
      </c>
      <c r="F1838" s="401"/>
    </row>
    <row r="1839" spans="1:6" ht="15">
      <c r="A1839" s="401">
        <v>2394</v>
      </c>
      <c r="B1839" s="401" t="s">
        <v>5474</v>
      </c>
      <c r="C1839" s="401" t="s">
        <v>3161</v>
      </c>
      <c r="D1839" s="414" t="s">
        <v>16745</v>
      </c>
      <c r="E1839" s="401" t="s">
        <v>123</v>
      </c>
      <c r="F1839" s="401"/>
    </row>
    <row r="1840" spans="1:6" ht="15">
      <c r="A1840" s="401">
        <v>34686</v>
      </c>
      <c r="B1840" s="401" t="s">
        <v>5475</v>
      </c>
      <c r="C1840" s="401" t="s">
        <v>3161</v>
      </c>
      <c r="D1840" s="414" t="s">
        <v>12753</v>
      </c>
      <c r="E1840" s="401" t="s">
        <v>123</v>
      </c>
      <c r="F1840" s="401"/>
    </row>
    <row r="1841" spans="1:6" ht="15">
      <c r="A1841" s="401">
        <v>34616</v>
      </c>
      <c r="B1841" s="401" t="s">
        <v>5476</v>
      </c>
      <c r="C1841" s="401" t="s">
        <v>3161</v>
      </c>
      <c r="D1841" s="414" t="s">
        <v>16746</v>
      </c>
      <c r="E1841" s="401" t="s">
        <v>123</v>
      </c>
      <c r="F1841" s="401"/>
    </row>
    <row r="1842" spans="1:6" ht="15">
      <c r="A1842" s="401">
        <v>34623</v>
      </c>
      <c r="B1842" s="401" t="s">
        <v>5477</v>
      </c>
      <c r="C1842" s="401" t="s">
        <v>3161</v>
      </c>
      <c r="D1842" s="414" t="s">
        <v>16747</v>
      </c>
      <c r="E1842" s="401" t="s">
        <v>123</v>
      </c>
      <c r="F1842" s="401"/>
    </row>
    <row r="1843" spans="1:6" ht="15">
      <c r="A1843" s="401">
        <v>34628</v>
      </c>
      <c r="B1843" s="401" t="s">
        <v>5478</v>
      </c>
      <c r="C1843" s="401" t="s">
        <v>3161</v>
      </c>
      <c r="D1843" s="414" t="s">
        <v>16748</v>
      </c>
      <c r="E1843" s="401" t="s">
        <v>123</v>
      </c>
      <c r="F1843" s="401"/>
    </row>
    <row r="1844" spans="1:6" ht="15">
      <c r="A1844" s="401">
        <v>34653</v>
      </c>
      <c r="B1844" s="401" t="s">
        <v>5479</v>
      </c>
      <c r="C1844" s="401" t="s">
        <v>3161</v>
      </c>
      <c r="D1844" s="414" t="s">
        <v>14680</v>
      </c>
      <c r="E1844" s="401" t="s">
        <v>123</v>
      </c>
      <c r="F1844" s="401"/>
    </row>
    <row r="1845" spans="1:6" ht="15">
      <c r="A1845" s="401">
        <v>34688</v>
      </c>
      <c r="B1845" s="401" t="s">
        <v>5480</v>
      </c>
      <c r="C1845" s="401" t="s">
        <v>3161</v>
      </c>
      <c r="D1845" s="414" t="s">
        <v>16749</v>
      </c>
      <c r="E1845" s="401" t="s">
        <v>123</v>
      </c>
      <c r="F1845" s="401"/>
    </row>
    <row r="1846" spans="1:6" ht="15">
      <c r="A1846" s="401">
        <v>34709</v>
      </c>
      <c r="B1846" s="401" t="s">
        <v>5481</v>
      </c>
      <c r="C1846" s="401" t="s">
        <v>3161</v>
      </c>
      <c r="D1846" s="414" t="s">
        <v>16750</v>
      </c>
      <c r="E1846" s="401" t="s">
        <v>123</v>
      </c>
      <c r="F1846" s="401"/>
    </row>
    <row r="1847" spans="1:6" ht="15">
      <c r="A1847" s="401">
        <v>34714</v>
      </c>
      <c r="B1847" s="401" t="s">
        <v>5482</v>
      </c>
      <c r="C1847" s="401" t="s">
        <v>3161</v>
      </c>
      <c r="D1847" s="414" t="s">
        <v>16372</v>
      </c>
      <c r="E1847" s="401" t="s">
        <v>123</v>
      </c>
      <c r="F1847" s="401"/>
    </row>
    <row r="1848" spans="1:6" ht="15">
      <c r="A1848" s="401">
        <v>2388</v>
      </c>
      <c r="B1848" s="401" t="s">
        <v>5483</v>
      </c>
      <c r="C1848" s="401" t="s">
        <v>3161</v>
      </c>
      <c r="D1848" s="414" t="s">
        <v>16751</v>
      </c>
      <c r="E1848" s="401" t="s">
        <v>123</v>
      </c>
      <c r="F1848" s="401"/>
    </row>
    <row r="1849" spans="1:6" ht="15">
      <c r="A1849" s="401">
        <v>34606</v>
      </c>
      <c r="B1849" s="401" t="s">
        <v>5484</v>
      </c>
      <c r="C1849" s="401" t="s">
        <v>3161</v>
      </c>
      <c r="D1849" s="414" t="s">
        <v>16752</v>
      </c>
      <c r="E1849" s="401" t="s">
        <v>123</v>
      </c>
      <c r="F1849" s="401"/>
    </row>
    <row r="1850" spans="1:6" ht="15">
      <c r="A1850" s="401">
        <v>34689</v>
      </c>
      <c r="B1850" s="401" t="s">
        <v>5485</v>
      </c>
      <c r="C1850" s="401" t="s">
        <v>3161</v>
      </c>
      <c r="D1850" s="414" t="s">
        <v>15799</v>
      </c>
      <c r="E1850" s="401" t="s">
        <v>123</v>
      </c>
      <c r="F1850" s="401"/>
    </row>
    <row r="1851" spans="1:6" ht="15">
      <c r="A1851" s="401">
        <v>2370</v>
      </c>
      <c r="B1851" s="401" t="s">
        <v>5486</v>
      </c>
      <c r="C1851" s="401" t="s">
        <v>3161</v>
      </c>
      <c r="D1851" s="414" t="s">
        <v>6208</v>
      </c>
      <c r="E1851" s="401" t="s">
        <v>123</v>
      </c>
      <c r="F1851" s="401"/>
    </row>
    <row r="1852" spans="1:6" ht="15">
      <c r="A1852" s="401">
        <v>2386</v>
      </c>
      <c r="B1852" s="401" t="s">
        <v>5487</v>
      </c>
      <c r="C1852" s="401" t="s">
        <v>3161</v>
      </c>
      <c r="D1852" s="414" t="s">
        <v>15119</v>
      </c>
      <c r="E1852" s="401" t="s">
        <v>123</v>
      </c>
      <c r="F1852" s="401"/>
    </row>
    <row r="1853" spans="1:6" ht="15">
      <c r="A1853" s="401">
        <v>2392</v>
      </c>
      <c r="B1853" s="401" t="s">
        <v>5488</v>
      </c>
      <c r="C1853" s="401" t="s">
        <v>3161</v>
      </c>
      <c r="D1853" s="414" t="s">
        <v>15782</v>
      </c>
      <c r="E1853" s="401" t="s">
        <v>123</v>
      </c>
      <c r="F1853" s="401"/>
    </row>
    <row r="1854" spans="1:6" ht="15">
      <c r="A1854" s="401">
        <v>2373</v>
      </c>
      <c r="B1854" s="401" t="s">
        <v>5489</v>
      </c>
      <c r="C1854" s="401" t="s">
        <v>3161</v>
      </c>
      <c r="D1854" s="414" t="s">
        <v>16753</v>
      </c>
      <c r="E1854" s="401" t="s">
        <v>123</v>
      </c>
      <c r="F1854" s="401"/>
    </row>
    <row r="1855" spans="1:6" ht="15">
      <c r="A1855" s="401">
        <v>39465</v>
      </c>
      <c r="B1855" s="401" t="s">
        <v>5490</v>
      </c>
      <c r="C1855" s="401" t="s">
        <v>3161</v>
      </c>
      <c r="D1855" s="414" t="s">
        <v>15759</v>
      </c>
      <c r="E1855" s="401" t="s">
        <v>123</v>
      </c>
      <c r="F1855" s="401"/>
    </row>
    <row r="1856" spans="1:6" ht="15">
      <c r="A1856" s="401">
        <v>39466</v>
      </c>
      <c r="B1856" s="401" t="s">
        <v>5491</v>
      </c>
      <c r="C1856" s="401" t="s">
        <v>3161</v>
      </c>
      <c r="D1856" s="414" t="s">
        <v>16754</v>
      </c>
      <c r="E1856" s="401" t="s">
        <v>123</v>
      </c>
      <c r="F1856" s="401"/>
    </row>
    <row r="1857" spans="1:6" ht="15">
      <c r="A1857" s="401">
        <v>39467</v>
      </c>
      <c r="B1857" s="401" t="s">
        <v>5492</v>
      </c>
      <c r="C1857" s="401" t="s">
        <v>3161</v>
      </c>
      <c r="D1857" s="414" t="s">
        <v>16755</v>
      </c>
      <c r="E1857" s="401" t="s">
        <v>123</v>
      </c>
      <c r="F1857" s="401"/>
    </row>
    <row r="1858" spans="1:6" ht="15">
      <c r="A1858" s="401">
        <v>39468</v>
      </c>
      <c r="B1858" s="401" t="s">
        <v>5493</v>
      </c>
      <c r="C1858" s="401" t="s">
        <v>3161</v>
      </c>
      <c r="D1858" s="414" t="s">
        <v>16756</v>
      </c>
      <c r="E1858" s="401" t="s">
        <v>123</v>
      </c>
      <c r="F1858" s="401"/>
    </row>
    <row r="1859" spans="1:6" ht="15">
      <c r="A1859" s="401">
        <v>39469</v>
      </c>
      <c r="B1859" s="401" t="s">
        <v>5494</v>
      </c>
      <c r="C1859" s="401" t="s">
        <v>3161</v>
      </c>
      <c r="D1859" s="414" t="s">
        <v>16757</v>
      </c>
      <c r="E1859" s="401" t="s">
        <v>123</v>
      </c>
      <c r="F1859" s="401"/>
    </row>
    <row r="1860" spans="1:6" ht="15">
      <c r="A1860" s="401">
        <v>39470</v>
      </c>
      <c r="B1860" s="401" t="s">
        <v>5495</v>
      </c>
      <c r="C1860" s="401" t="s">
        <v>3161</v>
      </c>
      <c r="D1860" s="414" t="s">
        <v>16758</v>
      </c>
      <c r="E1860" s="401" t="s">
        <v>123</v>
      </c>
      <c r="F1860" s="401"/>
    </row>
    <row r="1861" spans="1:6" ht="15">
      <c r="A1861" s="401">
        <v>39471</v>
      </c>
      <c r="B1861" s="401" t="s">
        <v>5496</v>
      </c>
      <c r="C1861" s="401" t="s">
        <v>3161</v>
      </c>
      <c r="D1861" s="414" t="s">
        <v>16759</v>
      </c>
      <c r="E1861" s="401" t="s">
        <v>123</v>
      </c>
      <c r="F1861" s="401"/>
    </row>
    <row r="1862" spans="1:6" ht="15">
      <c r="A1862" s="401">
        <v>39472</v>
      </c>
      <c r="B1862" s="401" t="s">
        <v>5497</v>
      </c>
      <c r="C1862" s="401" t="s">
        <v>3161</v>
      </c>
      <c r="D1862" s="414" t="s">
        <v>16760</v>
      </c>
      <c r="E1862" s="401" t="s">
        <v>123</v>
      </c>
      <c r="F1862" s="401"/>
    </row>
    <row r="1863" spans="1:6" ht="15">
      <c r="A1863" s="401">
        <v>39473</v>
      </c>
      <c r="B1863" s="401" t="s">
        <v>5498</v>
      </c>
      <c r="C1863" s="401" t="s">
        <v>3161</v>
      </c>
      <c r="D1863" s="414" t="s">
        <v>16761</v>
      </c>
      <c r="E1863" s="401" t="s">
        <v>123</v>
      </c>
      <c r="F1863" s="401"/>
    </row>
    <row r="1864" spans="1:6" ht="15">
      <c r="A1864" s="401">
        <v>39474</v>
      </c>
      <c r="B1864" s="401" t="s">
        <v>5499</v>
      </c>
      <c r="C1864" s="401" t="s">
        <v>3161</v>
      </c>
      <c r="D1864" s="414" t="s">
        <v>16762</v>
      </c>
      <c r="E1864" s="401" t="s">
        <v>123</v>
      </c>
      <c r="F1864" s="401"/>
    </row>
    <row r="1865" spans="1:6" ht="15">
      <c r="A1865" s="401">
        <v>39475</v>
      </c>
      <c r="B1865" s="401" t="s">
        <v>5500</v>
      </c>
      <c r="C1865" s="401" t="s">
        <v>3161</v>
      </c>
      <c r="D1865" s="414" t="s">
        <v>16763</v>
      </c>
      <c r="E1865" s="401" t="s">
        <v>123</v>
      </c>
      <c r="F1865" s="401"/>
    </row>
    <row r="1866" spans="1:6" ht="15">
      <c r="A1866" s="401">
        <v>39476</v>
      </c>
      <c r="B1866" s="401" t="s">
        <v>5501</v>
      </c>
      <c r="C1866" s="401" t="s">
        <v>3161</v>
      </c>
      <c r="D1866" s="414" t="s">
        <v>16764</v>
      </c>
      <c r="E1866" s="401" t="s">
        <v>123</v>
      </c>
      <c r="F1866" s="401"/>
    </row>
    <row r="1867" spans="1:6" ht="15">
      <c r="A1867" s="401">
        <v>39477</v>
      </c>
      <c r="B1867" s="401" t="s">
        <v>5502</v>
      </c>
      <c r="C1867" s="401" t="s">
        <v>3161</v>
      </c>
      <c r="D1867" s="414" t="s">
        <v>16765</v>
      </c>
      <c r="E1867" s="401" t="s">
        <v>123</v>
      </c>
      <c r="F1867" s="401"/>
    </row>
    <row r="1868" spans="1:6" ht="15">
      <c r="A1868" s="401">
        <v>39478</v>
      </c>
      <c r="B1868" s="401" t="s">
        <v>5503</v>
      </c>
      <c r="C1868" s="401" t="s">
        <v>3161</v>
      </c>
      <c r="D1868" s="414" t="s">
        <v>16766</v>
      </c>
      <c r="E1868" s="401" t="s">
        <v>123</v>
      </c>
      <c r="F1868" s="401"/>
    </row>
    <row r="1869" spans="1:6" ht="15">
      <c r="A1869" s="401">
        <v>39479</v>
      </c>
      <c r="B1869" s="401" t="s">
        <v>5504</v>
      </c>
      <c r="C1869" s="401" t="s">
        <v>3161</v>
      </c>
      <c r="D1869" s="414" t="s">
        <v>16767</v>
      </c>
      <c r="E1869" s="401" t="s">
        <v>123</v>
      </c>
      <c r="F1869" s="401"/>
    </row>
    <row r="1870" spans="1:6" ht="15">
      <c r="A1870" s="401">
        <v>39480</v>
      </c>
      <c r="B1870" s="401" t="s">
        <v>5505</v>
      </c>
      <c r="C1870" s="401" t="s">
        <v>3161</v>
      </c>
      <c r="D1870" s="414" t="s">
        <v>16768</v>
      </c>
      <c r="E1870" s="401" t="s">
        <v>123</v>
      </c>
      <c r="F1870" s="401"/>
    </row>
    <row r="1871" spans="1:6" ht="15">
      <c r="A1871" s="401">
        <v>39459</v>
      </c>
      <c r="B1871" s="401" t="s">
        <v>5506</v>
      </c>
      <c r="C1871" s="401" t="s">
        <v>3161</v>
      </c>
      <c r="D1871" s="414" t="s">
        <v>16769</v>
      </c>
      <c r="E1871" s="401" t="s">
        <v>123</v>
      </c>
      <c r="F1871" s="401"/>
    </row>
    <row r="1872" spans="1:6" ht="15">
      <c r="A1872" s="401">
        <v>39445</v>
      </c>
      <c r="B1872" s="401" t="s">
        <v>5507</v>
      </c>
      <c r="C1872" s="401" t="s">
        <v>3161</v>
      </c>
      <c r="D1872" s="414" t="s">
        <v>16770</v>
      </c>
      <c r="E1872" s="401" t="s">
        <v>123</v>
      </c>
      <c r="F1872" s="401"/>
    </row>
    <row r="1873" spans="1:6" ht="15">
      <c r="A1873" s="401">
        <v>39446</v>
      </c>
      <c r="B1873" s="401" t="s">
        <v>5508</v>
      </c>
      <c r="C1873" s="401" t="s">
        <v>3161</v>
      </c>
      <c r="D1873" s="414" t="s">
        <v>16771</v>
      </c>
      <c r="E1873" s="401" t="s">
        <v>123</v>
      </c>
      <c r="F1873" s="401"/>
    </row>
    <row r="1874" spans="1:6" ht="15">
      <c r="A1874" s="401">
        <v>39447</v>
      </c>
      <c r="B1874" s="401" t="s">
        <v>5509</v>
      </c>
      <c r="C1874" s="401" t="s">
        <v>3161</v>
      </c>
      <c r="D1874" s="414" t="s">
        <v>16772</v>
      </c>
      <c r="E1874" s="401" t="s">
        <v>123</v>
      </c>
      <c r="F1874" s="401"/>
    </row>
    <row r="1875" spans="1:6" ht="15">
      <c r="A1875" s="401">
        <v>39448</v>
      </c>
      <c r="B1875" s="401" t="s">
        <v>5510</v>
      </c>
      <c r="C1875" s="401" t="s">
        <v>3161</v>
      </c>
      <c r="D1875" s="414" t="s">
        <v>16773</v>
      </c>
      <c r="E1875" s="401" t="s">
        <v>123</v>
      </c>
      <c r="F1875" s="401"/>
    </row>
    <row r="1876" spans="1:6" ht="15">
      <c r="A1876" s="401">
        <v>39450</v>
      </c>
      <c r="B1876" s="401" t="s">
        <v>5511</v>
      </c>
      <c r="C1876" s="401" t="s">
        <v>3161</v>
      </c>
      <c r="D1876" s="414" t="s">
        <v>16774</v>
      </c>
      <c r="E1876" s="401" t="s">
        <v>123</v>
      </c>
      <c r="F1876" s="401"/>
    </row>
    <row r="1877" spans="1:6" ht="15">
      <c r="A1877" s="401">
        <v>39451</v>
      </c>
      <c r="B1877" s="401" t="s">
        <v>5512</v>
      </c>
      <c r="C1877" s="401" t="s">
        <v>3161</v>
      </c>
      <c r="D1877" s="414" t="s">
        <v>16775</v>
      </c>
      <c r="E1877" s="401" t="s">
        <v>123</v>
      </c>
      <c r="F1877" s="401"/>
    </row>
    <row r="1878" spans="1:6" ht="15">
      <c r="A1878" s="401">
        <v>39452</v>
      </c>
      <c r="B1878" s="401" t="s">
        <v>5513</v>
      </c>
      <c r="C1878" s="401" t="s">
        <v>3161</v>
      </c>
      <c r="D1878" s="414" t="s">
        <v>16776</v>
      </c>
      <c r="E1878" s="401" t="s">
        <v>123</v>
      </c>
      <c r="F1878" s="401"/>
    </row>
    <row r="1879" spans="1:6" ht="15">
      <c r="A1879" s="401">
        <v>39523</v>
      </c>
      <c r="B1879" s="401" t="s">
        <v>5514</v>
      </c>
      <c r="C1879" s="401" t="s">
        <v>3161</v>
      </c>
      <c r="D1879" s="414" t="s">
        <v>16777</v>
      </c>
      <c r="E1879" s="401" t="s">
        <v>123</v>
      </c>
      <c r="F1879" s="401"/>
    </row>
    <row r="1880" spans="1:6" ht="15">
      <c r="A1880" s="401">
        <v>39449</v>
      </c>
      <c r="B1880" s="401" t="s">
        <v>5515</v>
      </c>
      <c r="C1880" s="401" t="s">
        <v>3161</v>
      </c>
      <c r="D1880" s="414" t="s">
        <v>16778</v>
      </c>
      <c r="E1880" s="401" t="s">
        <v>123</v>
      </c>
      <c r="F1880" s="401"/>
    </row>
    <row r="1881" spans="1:6" ht="15">
      <c r="A1881" s="401">
        <v>39455</v>
      </c>
      <c r="B1881" s="401" t="s">
        <v>5516</v>
      </c>
      <c r="C1881" s="401" t="s">
        <v>3161</v>
      </c>
      <c r="D1881" s="414" t="s">
        <v>16779</v>
      </c>
      <c r="E1881" s="401" t="s">
        <v>123</v>
      </c>
      <c r="F1881" s="401"/>
    </row>
    <row r="1882" spans="1:6" ht="15">
      <c r="A1882" s="401">
        <v>39456</v>
      </c>
      <c r="B1882" s="401" t="s">
        <v>5517</v>
      </c>
      <c r="C1882" s="401" t="s">
        <v>3161</v>
      </c>
      <c r="D1882" s="414" t="s">
        <v>16780</v>
      </c>
      <c r="E1882" s="401" t="s">
        <v>123</v>
      </c>
      <c r="F1882" s="401"/>
    </row>
    <row r="1883" spans="1:6" ht="15">
      <c r="A1883" s="401">
        <v>39457</v>
      </c>
      <c r="B1883" s="401" t="s">
        <v>5518</v>
      </c>
      <c r="C1883" s="401" t="s">
        <v>3161</v>
      </c>
      <c r="D1883" s="414" t="s">
        <v>16756</v>
      </c>
      <c r="E1883" s="401" t="s">
        <v>123</v>
      </c>
      <c r="F1883" s="401"/>
    </row>
    <row r="1884" spans="1:6" ht="15">
      <c r="A1884" s="401">
        <v>39458</v>
      </c>
      <c r="B1884" s="401" t="s">
        <v>5519</v>
      </c>
      <c r="C1884" s="401" t="s">
        <v>3161</v>
      </c>
      <c r="D1884" s="414" t="s">
        <v>16781</v>
      </c>
      <c r="E1884" s="401" t="s">
        <v>123</v>
      </c>
      <c r="F1884" s="401"/>
    </row>
    <row r="1885" spans="1:6" ht="15">
      <c r="A1885" s="401">
        <v>39464</v>
      </c>
      <c r="B1885" s="401" t="s">
        <v>5520</v>
      </c>
      <c r="C1885" s="401" t="s">
        <v>3161</v>
      </c>
      <c r="D1885" s="414" t="s">
        <v>16782</v>
      </c>
      <c r="E1885" s="401" t="s">
        <v>123</v>
      </c>
      <c r="F1885" s="401"/>
    </row>
    <row r="1886" spans="1:6" ht="15">
      <c r="A1886" s="401">
        <v>39460</v>
      </c>
      <c r="B1886" s="401" t="s">
        <v>5521</v>
      </c>
      <c r="C1886" s="401" t="s">
        <v>3161</v>
      </c>
      <c r="D1886" s="414" t="s">
        <v>16783</v>
      </c>
      <c r="E1886" s="401" t="s">
        <v>123</v>
      </c>
      <c r="F1886" s="401"/>
    </row>
    <row r="1887" spans="1:6" ht="15">
      <c r="A1887" s="401">
        <v>39461</v>
      </c>
      <c r="B1887" s="401" t="s">
        <v>5522</v>
      </c>
      <c r="C1887" s="401" t="s">
        <v>3161</v>
      </c>
      <c r="D1887" s="414" t="s">
        <v>16784</v>
      </c>
      <c r="E1887" s="401" t="s">
        <v>123</v>
      </c>
      <c r="F1887" s="401"/>
    </row>
    <row r="1888" spans="1:6" ht="15">
      <c r="A1888" s="401">
        <v>39462</v>
      </c>
      <c r="B1888" s="401" t="s">
        <v>5523</v>
      </c>
      <c r="C1888" s="401" t="s">
        <v>3161</v>
      </c>
      <c r="D1888" s="414" t="s">
        <v>13414</v>
      </c>
      <c r="E1888" s="401" t="s">
        <v>123</v>
      </c>
      <c r="F1888" s="401"/>
    </row>
    <row r="1889" spans="1:6" ht="15">
      <c r="A1889" s="401">
        <v>39463</v>
      </c>
      <c r="B1889" s="401" t="s">
        <v>5524</v>
      </c>
      <c r="C1889" s="401" t="s">
        <v>3161</v>
      </c>
      <c r="D1889" s="414" t="s">
        <v>16785</v>
      </c>
      <c r="E1889" s="401" t="s">
        <v>123</v>
      </c>
      <c r="F1889" s="401"/>
    </row>
    <row r="1890" spans="1:6" ht="15">
      <c r="A1890" s="401">
        <v>26039</v>
      </c>
      <c r="B1890" s="401" t="s">
        <v>5525</v>
      </c>
      <c r="C1890" s="401" t="s">
        <v>3161</v>
      </c>
      <c r="D1890" s="414" t="s">
        <v>16786</v>
      </c>
      <c r="E1890" s="401" t="s">
        <v>9663</v>
      </c>
      <c r="F1890" s="401"/>
    </row>
    <row r="1891" spans="1:6" ht="15">
      <c r="A1891" s="401">
        <v>2401</v>
      </c>
      <c r="B1891" s="401" t="s">
        <v>5526</v>
      </c>
      <c r="C1891" s="401" t="s">
        <v>3161</v>
      </c>
      <c r="D1891" s="414" t="s">
        <v>16787</v>
      </c>
      <c r="E1891" s="401" t="s">
        <v>9663</v>
      </c>
      <c r="F1891" s="401"/>
    </row>
    <row r="1892" spans="1:6" ht="15">
      <c r="A1892" s="401">
        <v>38870</v>
      </c>
      <c r="B1892" s="401" t="s">
        <v>5527</v>
      </c>
      <c r="C1892" s="401" t="s">
        <v>3161</v>
      </c>
      <c r="D1892" s="414" t="s">
        <v>12554</v>
      </c>
      <c r="E1892" s="401" t="s">
        <v>123</v>
      </c>
      <c r="F1892" s="401"/>
    </row>
    <row r="1893" spans="1:6" ht="15">
      <c r="A1893" s="401">
        <v>38869</v>
      </c>
      <c r="B1893" s="401" t="s">
        <v>5528</v>
      </c>
      <c r="C1893" s="401" t="s">
        <v>3161</v>
      </c>
      <c r="D1893" s="414" t="s">
        <v>16788</v>
      </c>
      <c r="E1893" s="401" t="s">
        <v>123</v>
      </c>
      <c r="F1893" s="401"/>
    </row>
    <row r="1894" spans="1:6" ht="15">
      <c r="A1894" s="401">
        <v>38872</v>
      </c>
      <c r="B1894" s="401" t="s">
        <v>5529</v>
      </c>
      <c r="C1894" s="401" t="s">
        <v>3161</v>
      </c>
      <c r="D1894" s="414" t="s">
        <v>14212</v>
      </c>
      <c r="E1894" s="401" t="s">
        <v>123</v>
      </c>
      <c r="F1894" s="401"/>
    </row>
    <row r="1895" spans="1:6" ht="15">
      <c r="A1895" s="401">
        <v>38871</v>
      </c>
      <c r="B1895" s="401" t="s">
        <v>5530</v>
      </c>
      <c r="C1895" s="401" t="s">
        <v>3161</v>
      </c>
      <c r="D1895" s="414" t="s">
        <v>16789</v>
      </c>
      <c r="E1895" s="401" t="s">
        <v>123</v>
      </c>
      <c r="F1895" s="401"/>
    </row>
    <row r="1896" spans="1:6" ht="15">
      <c r="A1896" s="401">
        <v>39283</v>
      </c>
      <c r="B1896" s="401" t="s">
        <v>5531</v>
      </c>
      <c r="C1896" s="401" t="s">
        <v>3161</v>
      </c>
      <c r="D1896" s="414" t="s">
        <v>16790</v>
      </c>
      <c r="E1896" s="401" t="s">
        <v>123</v>
      </c>
      <c r="F1896" s="401"/>
    </row>
    <row r="1897" spans="1:6" ht="15">
      <c r="A1897" s="401">
        <v>39284</v>
      </c>
      <c r="B1897" s="401" t="s">
        <v>5532</v>
      </c>
      <c r="C1897" s="401" t="s">
        <v>3161</v>
      </c>
      <c r="D1897" s="414" t="s">
        <v>16791</v>
      </c>
      <c r="E1897" s="401" t="s">
        <v>123</v>
      </c>
      <c r="F1897" s="401"/>
    </row>
    <row r="1898" spans="1:6" ht="15">
      <c r="A1898" s="401">
        <v>39285</v>
      </c>
      <c r="B1898" s="401" t="s">
        <v>5533</v>
      </c>
      <c r="C1898" s="401" t="s">
        <v>3161</v>
      </c>
      <c r="D1898" s="414" t="s">
        <v>16792</v>
      </c>
      <c r="E1898" s="401" t="s">
        <v>123</v>
      </c>
      <c r="F1898" s="401"/>
    </row>
    <row r="1899" spans="1:6" ht="15">
      <c r="A1899" s="401">
        <v>39286</v>
      </c>
      <c r="B1899" s="401" t="s">
        <v>5534</v>
      </c>
      <c r="C1899" s="401" t="s">
        <v>3161</v>
      </c>
      <c r="D1899" s="414" t="s">
        <v>16793</v>
      </c>
      <c r="E1899" s="401" t="s">
        <v>123</v>
      </c>
      <c r="F1899" s="401"/>
    </row>
    <row r="1900" spans="1:6" ht="15">
      <c r="A1900" s="401">
        <v>39287</v>
      </c>
      <c r="B1900" s="401" t="s">
        <v>5535</v>
      </c>
      <c r="C1900" s="401" t="s">
        <v>3161</v>
      </c>
      <c r="D1900" s="414" t="s">
        <v>16794</v>
      </c>
      <c r="E1900" s="401" t="s">
        <v>123</v>
      </c>
      <c r="F1900" s="401"/>
    </row>
    <row r="1901" spans="1:6" ht="15">
      <c r="A1901" s="401">
        <v>39288</v>
      </c>
      <c r="B1901" s="401" t="s">
        <v>5536</v>
      </c>
      <c r="C1901" s="401" t="s">
        <v>3161</v>
      </c>
      <c r="D1901" s="414" t="s">
        <v>16795</v>
      </c>
      <c r="E1901" s="401" t="s">
        <v>123</v>
      </c>
      <c r="F1901" s="401"/>
    </row>
    <row r="1902" spans="1:6" ht="15">
      <c r="A1902" s="401">
        <v>25976</v>
      </c>
      <c r="B1902" s="401" t="s">
        <v>5537</v>
      </c>
      <c r="C1902" s="401" t="s">
        <v>3163</v>
      </c>
      <c r="D1902" s="414" t="s">
        <v>16796</v>
      </c>
      <c r="E1902" s="401" t="s">
        <v>123</v>
      </c>
      <c r="F1902" s="401"/>
    </row>
    <row r="1903" spans="1:6" ht="15">
      <c r="A1903" s="401">
        <v>10629</v>
      </c>
      <c r="B1903" s="401" t="s">
        <v>5538</v>
      </c>
      <c r="C1903" s="401" t="s">
        <v>3163</v>
      </c>
      <c r="D1903" s="414" t="s">
        <v>16797</v>
      </c>
      <c r="E1903" s="401" t="s">
        <v>123</v>
      </c>
      <c r="F1903" s="401"/>
    </row>
    <row r="1904" spans="1:6" ht="15">
      <c r="A1904" s="401">
        <v>10698</v>
      </c>
      <c r="B1904" s="401" t="s">
        <v>5539</v>
      </c>
      <c r="C1904" s="401" t="s">
        <v>3163</v>
      </c>
      <c r="D1904" s="414" t="s">
        <v>16798</v>
      </c>
      <c r="E1904" s="401" t="s">
        <v>123</v>
      </c>
      <c r="F1904" s="401"/>
    </row>
    <row r="1905" spans="1:6" ht="15">
      <c r="A1905" s="401">
        <v>40521</v>
      </c>
      <c r="B1905" s="401" t="s">
        <v>5540</v>
      </c>
      <c r="C1905" s="401" t="s">
        <v>3161</v>
      </c>
      <c r="D1905" s="414" t="s">
        <v>16799</v>
      </c>
      <c r="E1905" s="401" t="s">
        <v>9663</v>
      </c>
      <c r="F1905" s="401"/>
    </row>
    <row r="1906" spans="1:6" ht="15">
      <c r="A1906" s="401">
        <v>2432</v>
      </c>
      <c r="B1906" s="401" t="s">
        <v>5541</v>
      </c>
      <c r="C1906" s="401" t="s">
        <v>3161</v>
      </c>
      <c r="D1906" s="414" t="s">
        <v>5865</v>
      </c>
      <c r="E1906" s="401" t="s">
        <v>123</v>
      </c>
      <c r="F1906" s="401"/>
    </row>
    <row r="1907" spans="1:6" ht="15">
      <c r="A1907" s="401">
        <v>2433</v>
      </c>
      <c r="B1907" s="401" t="s">
        <v>5542</v>
      </c>
      <c r="C1907" s="401" t="s">
        <v>3161</v>
      </c>
      <c r="D1907" s="414" t="s">
        <v>13021</v>
      </c>
      <c r="E1907" s="401" t="s">
        <v>123</v>
      </c>
      <c r="F1907" s="401"/>
    </row>
    <row r="1908" spans="1:6" ht="15">
      <c r="A1908" s="401">
        <v>2420</v>
      </c>
      <c r="B1908" s="401" t="s">
        <v>5544</v>
      </c>
      <c r="C1908" s="401" t="s">
        <v>3161</v>
      </c>
      <c r="D1908" s="414" t="s">
        <v>12579</v>
      </c>
      <c r="E1908" s="401" t="s">
        <v>123</v>
      </c>
      <c r="F1908" s="401"/>
    </row>
    <row r="1909" spans="1:6" ht="15">
      <c r="A1909" s="401">
        <v>11447</v>
      </c>
      <c r="B1909" s="401" t="s">
        <v>5545</v>
      </c>
      <c r="C1909" s="401" t="s">
        <v>3161</v>
      </c>
      <c r="D1909" s="414" t="s">
        <v>16800</v>
      </c>
      <c r="E1909" s="401" t="s">
        <v>123</v>
      </c>
      <c r="F1909" s="401"/>
    </row>
    <row r="1910" spans="1:6" ht="15">
      <c r="A1910" s="401">
        <v>11451</v>
      </c>
      <c r="B1910" s="401" t="s">
        <v>5546</v>
      </c>
      <c r="C1910" s="401" t="s">
        <v>3161</v>
      </c>
      <c r="D1910" s="414" t="s">
        <v>16387</v>
      </c>
      <c r="E1910" s="401" t="s">
        <v>123</v>
      </c>
      <c r="F1910" s="401"/>
    </row>
    <row r="1911" spans="1:6" ht="15">
      <c r="A1911" s="401">
        <v>11116</v>
      </c>
      <c r="B1911" s="401" t="s">
        <v>5547</v>
      </c>
      <c r="C1911" s="401" t="s">
        <v>3161</v>
      </c>
      <c r="D1911" s="414" t="s">
        <v>16801</v>
      </c>
      <c r="E1911" s="401" t="s">
        <v>123</v>
      </c>
      <c r="F1911" s="401"/>
    </row>
    <row r="1912" spans="1:6" ht="15">
      <c r="A1912" s="401">
        <v>38411</v>
      </c>
      <c r="B1912" s="401" t="s">
        <v>5548</v>
      </c>
      <c r="C1912" s="401" t="s">
        <v>3161</v>
      </c>
      <c r="D1912" s="414" t="s">
        <v>16802</v>
      </c>
      <c r="E1912" s="401" t="s">
        <v>123</v>
      </c>
      <c r="F1912" s="401"/>
    </row>
    <row r="1913" spans="1:6" ht="15">
      <c r="A1913" s="401">
        <v>1370</v>
      </c>
      <c r="B1913" s="401" t="s">
        <v>5549</v>
      </c>
      <c r="C1913" s="401" t="s">
        <v>3161</v>
      </c>
      <c r="D1913" s="414" t="s">
        <v>16803</v>
      </c>
      <c r="E1913" s="401" t="s">
        <v>123</v>
      </c>
      <c r="F1913" s="401"/>
    </row>
    <row r="1914" spans="1:6" ht="15">
      <c r="A1914" s="401">
        <v>38189</v>
      </c>
      <c r="B1914" s="401" t="s">
        <v>5550</v>
      </c>
      <c r="C1914" s="401" t="s">
        <v>3161</v>
      </c>
      <c r="D1914" s="414" t="s">
        <v>16804</v>
      </c>
      <c r="E1914" s="401" t="s">
        <v>123</v>
      </c>
      <c r="F1914" s="401"/>
    </row>
    <row r="1915" spans="1:6" ht="15">
      <c r="A1915" s="401">
        <v>38190</v>
      </c>
      <c r="B1915" s="401" t="s">
        <v>5551</v>
      </c>
      <c r="C1915" s="401" t="s">
        <v>3161</v>
      </c>
      <c r="D1915" s="414" t="s">
        <v>16805</v>
      </c>
      <c r="E1915" s="401" t="s">
        <v>123</v>
      </c>
      <c r="F1915" s="401"/>
    </row>
    <row r="1916" spans="1:6" ht="15">
      <c r="A1916" s="401">
        <v>36516</v>
      </c>
      <c r="B1916" s="401" t="s">
        <v>5552</v>
      </c>
      <c r="C1916" s="401" t="s">
        <v>3161</v>
      </c>
      <c r="D1916" s="414" t="s">
        <v>16806</v>
      </c>
      <c r="E1916" s="401" t="s">
        <v>9663</v>
      </c>
      <c r="F1916" s="401"/>
    </row>
    <row r="1917" spans="1:6" ht="15">
      <c r="A1917" s="401">
        <v>34777</v>
      </c>
      <c r="B1917" s="401" t="s">
        <v>12832</v>
      </c>
      <c r="C1917" s="401" t="s">
        <v>3161</v>
      </c>
      <c r="D1917" s="414" t="s">
        <v>8935</v>
      </c>
      <c r="E1917" s="401" t="s">
        <v>123</v>
      </c>
      <c r="F1917" s="401"/>
    </row>
    <row r="1918" spans="1:6" ht="15">
      <c r="A1918" s="401">
        <v>7272</v>
      </c>
      <c r="B1918" s="401" t="s">
        <v>12833</v>
      </c>
      <c r="C1918" s="401" t="s">
        <v>3161</v>
      </c>
      <c r="D1918" s="414" t="s">
        <v>15766</v>
      </c>
      <c r="E1918" s="401" t="s">
        <v>123</v>
      </c>
      <c r="F1918" s="401"/>
    </row>
    <row r="1919" spans="1:6" ht="15">
      <c r="A1919" s="401">
        <v>10605</v>
      </c>
      <c r="B1919" s="401" t="s">
        <v>5554</v>
      </c>
      <c r="C1919" s="401" t="s">
        <v>3161</v>
      </c>
      <c r="D1919" s="414" t="s">
        <v>4349</v>
      </c>
      <c r="E1919" s="401" t="s">
        <v>123</v>
      </c>
      <c r="F1919" s="401"/>
    </row>
    <row r="1920" spans="1:6" ht="15">
      <c r="A1920" s="401">
        <v>10604</v>
      </c>
      <c r="B1920" s="401" t="s">
        <v>5555</v>
      </c>
      <c r="C1920" s="401" t="s">
        <v>3161</v>
      </c>
      <c r="D1920" s="414" t="s">
        <v>14683</v>
      </c>
      <c r="E1920" s="401" t="s">
        <v>123</v>
      </c>
      <c r="F1920" s="401"/>
    </row>
    <row r="1921" spans="1:6" ht="15">
      <c r="A1921" s="401">
        <v>672</v>
      </c>
      <c r="B1921" s="401" t="s">
        <v>5557</v>
      </c>
      <c r="C1921" s="401" t="s">
        <v>3161</v>
      </c>
      <c r="D1921" s="414" t="s">
        <v>7269</v>
      </c>
      <c r="E1921" s="401" t="s">
        <v>123</v>
      </c>
      <c r="F1921" s="401"/>
    </row>
    <row r="1922" spans="1:6" ht="15">
      <c r="A1922" s="401">
        <v>668</v>
      </c>
      <c r="B1922" s="401" t="s">
        <v>5558</v>
      </c>
      <c r="C1922" s="401" t="s">
        <v>3161</v>
      </c>
      <c r="D1922" s="414" t="s">
        <v>15724</v>
      </c>
      <c r="E1922" s="401" t="s">
        <v>123</v>
      </c>
      <c r="F1922" s="401"/>
    </row>
    <row r="1923" spans="1:6" ht="15">
      <c r="A1923" s="401">
        <v>10578</v>
      </c>
      <c r="B1923" s="401" t="s">
        <v>5560</v>
      </c>
      <c r="C1923" s="401" t="s">
        <v>3161</v>
      </c>
      <c r="D1923" s="414" t="s">
        <v>14987</v>
      </c>
      <c r="E1923" s="401" t="s">
        <v>123</v>
      </c>
      <c r="F1923" s="401"/>
    </row>
    <row r="1924" spans="1:6" ht="15">
      <c r="A1924" s="401">
        <v>666</v>
      </c>
      <c r="B1924" s="401" t="s">
        <v>5562</v>
      </c>
      <c r="C1924" s="401" t="s">
        <v>3161</v>
      </c>
      <c r="D1924" s="414" t="s">
        <v>16807</v>
      </c>
      <c r="E1924" s="401" t="s">
        <v>123</v>
      </c>
      <c r="F1924" s="401"/>
    </row>
    <row r="1925" spans="1:6" ht="15">
      <c r="A1925" s="401">
        <v>665</v>
      </c>
      <c r="B1925" s="401" t="s">
        <v>5563</v>
      </c>
      <c r="C1925" s="401" t="s">
        <v>3161</v>
      </c>
      <c r="D1925" s="414" t="s">
        <v>15072</v>
      </c>
      <c r="E1925" s="401" t="s">
        <v>123</v>
      </c>
      <c r="F1925" s="401"/>
    </row>
    <row r="1926" spans="1:6" ht="15">
      <c r="A1926" s="401">
        <v>10577</v>
      </c>
      <c r="B1926" s="401" t="s">
        <v>5564</v>
      </c>
      <c r="C1926" s="401" t="s">
        <v>3161</v>
      </c>
      <c r="D1926" s="414" t="s">
        <v>12938</v>
      </c>
      <c r="E1926" s="401" t="s">
        <v>123</v>
      </c>
      <c r="F1926" s="401"/>
    </row>
    <row r="1927" spans="1:6" ht="15">
      <c r="A1927" s="401">
        <v>10583</v>
      </c>
      <c r="B1927" s="401" t="s">
        <v>5565</v>
      </c>
      <c r="C1927" s="401" t="s">
        <v>3161</v>
      </c>
      <c r="D1927" s="414" t="s">
        <v>16656</v>
      </c>
      <c r="E1927" s="401" t="s">
        <v>123</v>
      </c>
      <c r="F1927" s="401"/>
    </row>
    <row r="1928" spans="1:6" ht="15">
      <c r="A1928" s="401">
        <v>10579</v>
      </c>
      <c r="B1928" s="401" t="s">
        <v>5567</v>
      </c>
      <c r="C1928" s="401" t="s">
        <v>3161</v>
      </c>
      <c r="D1928" s="414" t="s">
        <v>16808</v>
      </c>
      <c r="E1928" s="401" t="s">
        <v>123</v>
      </c>
      <c r="F1928" s="401"/>
    </row>
    <row r="1929" spans="1:6" ht="15">
      <c r="A1929" s="401">
        <v>10582</v>
      </c>
      <c r="B1929" s="401" t="s">
        <v>5568</v>
      </c>
      <c r="C1929" s="401" t="s">
        <v>3161</v>
      </c>
      <c r="D1929" s="414" t="s">
        <v>15062</v>
      </c>
      <c r="E1929" s="401" t="s">
        <v>123</v>
      </c>
      <c r="F1929" s="401"/>
    </row>
    <row r="1930" spans="1:6" ht="15">
      <c r="A1930" s="401">
        <v>2436</v>
      </c>
      <c r="B1930" s="401" t="s">
        <v>5569</v>
      </c>
      <c r="C1930" s="401" t="s">
        <v>3160</v>
      </c>
      <c r="D1930" s="414" t="s">
        <v>7962</v>
      </c>
      <c r="E1930" s="401" t="s">
        <v>12034</v>
      </c>
      <c r="F1930" s="401"/>
    </row>
    <row r="1931" spans="1:6" ht="15">
      <c r="A1931" s="401">
        <v>40918</v>
      </c>
      <c r="B1931" s="401" t="s">
        <v>5570</v>
      </c>
      <c r="C1931" s="401" t="s">
        <v>3167</v>
      </c>
      <c r="D1931" s="414" t="s">
        <v>18555</v>
      </c>
      <c r="E1931" s="401" t="s">
        <v>12034</v>
      </c>
      <c r="F1931" s="401"/>
    </row>
    <row r="1932" spans="1:6" ht="15">
      <c r="A1932" s="401">
        <v>2439</v>
      </c>
      <c r="B1932" s="401" t="s">
        <v>5571</v>
      </c>
      <c r="C1932" s="401" t="s">
        <v>3160</v>
      </c>
      <c r="D1932" s="414" t="s">
        <v>7962</v>
      </c>
      <c r="E1932" s="401" t="s">
        <v>12034</v>
      </c>
      <c r="F1932" s="401"/>
    </row>
    <row r="1933" spans="1:6" ht="15">
      <c r="A1933" s="401">
        <v>40923</v>
      </c>
      <c r="B1933" s="401" t="s">
        <v>5572</v>
      </c>
      <c r="C1933" s="401" t="s">
        <v>3167</v>
      </c>
      <c r="D1933" s="414" t="s">
        <v>18590</v>
      </c>
      <c r="E1933" s="401" t="s">
        <v>12034</v>
      </c>
      <c r="F1933" s="401"/>
    </row>
    <row r="1934" spans="1:6" ht="15">
      <c r="A1934" s="401">
        <v>10998</v>
      </c>
      <c r="B1934" s="401" t="s">
        <v>5573</v>
      </c>
      <c r="C1934" s="401" t="s">
        <v>3165</v>
      </c>
      <c r="D1934" s="414" t="s">
        <v>13873</v>
      </c>
      <c r="E1934" s="401" t="s">
        <v>123</v>
      </c>
      <c r="F1934" s="401"/>
    </row>
    <row r="1935" spans="1:6" ht="15">
      <c r="A1935" s="401">
        <v>11002</v>
      </c>
      <c r="B1935" s="401" t="s">
        <v>5574</v>
      </c>
      <c r="C1935" s="401" t="s">
        <v>3165</v>
      </c>
      <c r="D1935" s="414" t="s">
        <v>14881</v>
      </c>
      <c r="E1935" s="401" t="s">
        <v>123</v>
      </c>
      <c r="F1935" s="401"/>
    </row>
    <row r="1936" spans="1:6" ht="15">
      <c r="A1936" s="401">
        <v>10999</v>
      </c>
      <c r="B1936" s="401" t="s">
        <v>5576</v>
      </c>
      <c r="C1936" s="401" t="s">
        <v>3165</v>
      </c>
      <c r="D1936" s="414" t="s">
        <v>12757</v>
      </c>
      <c r="E1936" s="401" t="s">
        <v>123</v>
      </c>
      <c r="F1936" s="401"/>
    </row>
    <row r="1937" spans="1:6" ht="15">
      <c r="A1937" s="401">
        <v>10997</v>
      </c>
      <c r="B1937" s="401" t="s">
        <v>5577</v>
      </c>
      <c r="C1937" s="401" t="s">
        <v>3165</v>
      </c>
      <c r="D1937" s="414" t="s">
        <v>9082</v>
      </c>
      <c r="E1937" s="401" t="s">
        <v>123</v>
      </c>
      <c r="F1937" s="401"/>
    </row>
    <row r="1938" spans="1:6" ht="15">
      <c r="A1938" s="401">
        <v>2685</v>
      </c>
      <c r="B1938" s="401" t="s">
        <v>5578</v>
      </c>
      <c r="C1938" s="401" t="s">
        <v>3164</v>
      </c>
      <c r="D1938" s="414" t="s">
        <v>5178</v>
      </c>
      <c r="E1938" s="401" t="s">
        <v>123</v>
      </c>
      <c r="F1938" s="401"/>
    </row>
    <row r="1939" spans="1:6" ht="15">
      <c r="A1939" s="401">
        <v>2680</v>
      </c>
      <c r="B1939" s="401" t="s">
        <v>5579</v>
      </c>
      <c r="C1939" s="401" t="s">
        <v>3164</v>
      </c>
      <c r="D1939" s="414" t="s">
        <v>15361</v>
      </c>
      <c r="E1939" s="401" t="s">
        <v>123</v>
      </c>
      <c r="F1939" s="401"/>
    </row>
    <row r="1940" spans="1:6" ht="15">
      <c r="A1940" s="401">
        <v>2684</v>
      </c>
      <c r="B1940" s="401" t="s">
        <v>5580</v>
      </c>
      <c r="C1940" s="401" t="s">
        <v>3164</v>
      </c>
      <c r="D1940" s="414" t="s">
        <v>13204</v>
      </c>
      <c r="E1940" s="401" t="s">
        <v>123</v>
      </c>
      <c r="F1940" s="401"/>
    </row>
    <row r="1941" spans="1:6" ht="15">
      <c r="A1941" s="401">
        <v>2673</v>
      </c>
      <c r="B1941" s="401" t="s">
        <v>5581</v>
      </c>
      <c r="C1941" s="401" t="s">
        <v>3164</v>
      </c>
      <c r="D1941" s="414" t="s">
        <v>15680</v>
      </c>
      <c r="E1941" s="401" t="s">
        <v>123</v>
      </c>
      <c r="F1941" s="401"/>
    </row>
    <row r="1942" spans="1:6" ht="15">
      <c r="A1942" s="401">
        <v>2681</v>
      </c>
      <c r="B1942" s="401" t="s">
        <v>5582</v>
      </c>
      <c r="C1942" s="401" t="s">
        <v>3164</v>
      </c>
      <c r="D1942" s="414" t="s">
        <v>16809</v>
      </c>
      <c r="E1942" s="401" t="s">
        <v>123</v>
      </c>
      <c r="F1942" s="401"/>
    </row>
    <row r="1943" spans="1:6" ht="15">
      <c r="A1943" s="401">
        <v>2682</v>
      </c>
      <c r="B1943" s="401" t="s">
        <v>5584</v>
      </c>
      <c r="C1943" s="401" t="s">
        <v>3164</v>
      </c>
      <c r="D1943" s="414" t="s">
        <v>16810</v>
      </c>
      <c r="E1943" s="401" t="s">
        <v>123</v>
      </c>
      <c r="F1943" s="401"/>
    </row>
    <row r="1944" spans="1:6" ht="15">
      <c r="A1944" s="401">
        <v>2686</v>
      </c>
      <c r="B1944" s="401" t="s">
        <v>5585</v>
      </c>
      <c r="C1944" s="401" t="s">
        <v>3164</v>
      </c>
      <c r="D1944" s="414" t="s">
        <v>15105</v>
      </c>
      <c r="E1944" s="401" t="s">
        <v>123</v>
      </c>
      <c r="F1944" s="401"/>
    </row>
    <row r="1945" spans="1:6" ht="15">
      <c r="A1945" s="401">
        <v>2674</v>
      </c>
      <c r="B1945" s="401" t="s">
        <v>5586</v>
      </c>
      <c r="C1945" s="401" t="s">
        <v>3164</v>
      </c>
      <c r="D1945" s="414" t="s">
        <v>14021</v>
      </c>
      <c r="E1945" s="401" t="s">
        <v>123</v>
      </c>
      <c r="F1945" s="401"/>
    </row>
    <row r="1946" spans="1:6" ht="15">
      <c r="A1946" s="401">
        <v>2683</v>
      </c>
      <c r="B1946" s="401" t="s">
        <v>5587</v>
      </c>
      <c r="C1946" s="401" t="s">
        <v>3164</v>
      </c>
      <c r="D1946" s="414" t="s">
        <v>16811</v>
      </c>
      <c r="E1946" s="401" t="s">
        <v>123</v>
      </c>
      <c r="F1946" s="401"/>
    </row>
    <row r="1947" spans="1:6" ht="15">
      <c r="A1947" s="401">
        <v>2676</v>
      </c>
      <c r="B1947" s="401" t="s">
        <v>5588</v>
      </c>
      <c r="C1947" s="401" t="s">
        <v>3164</v>
      </c>
      <c r="D1947" s="414" t="s">
        <v>5207</v>
      </c>
      <c r="E1947" s="401" t="s">
        <v>123</v>
      </c>
      <c r="F1947" s="401"/>
    </row>
    <row r="1948" spans="1:6" ht="15">
      <c r="A1948" s="401">
        <v>2678</v>
      </c>
      <c r="B1948" s="401" t="s">
        <v>5589</v>
      </c>
      <c r="C1948" s="401" t="s">
        <v>3164</v>
      </c>
      <c r="D1948" s="414" t="s">
        <v>15318</v>
      </c>
      <c r="E1948" s="401" t="s">
        <v>123</v>
      </c>
      <c r="F1948" s="401"/>
    </row>
    <row r="1949" spans="1:6" ht="15">
      <c r="A1949" s="401">
        <v>2679</v>
      </c>
      <c r="B1949" s="401" t="s">
        <v>5590</v>
      </c>
      <c r="C1949" s="401" t="s">
        <v>3164</v>
      </c>
      <c r="D1949" s="414" t="s">
        <v>13925</v>
      </c>
      <c r="E1949" s="401" t="s">
        <v>123</v>
      </c>
      <c r="F1949" s="401"/>
    </row>
    <row r="1950" spans="1:6" ht="15">
      <c r="A1950" s="401">
        <v>12070</v>
      </c>
      <c r="B1950" s="401" t="s">
        <v>5591</v>
      </c>
      <c r="C1950" s="401" t="s">
        <v>3164</v>
      </c>
      <c r="D1950" s="414" t="s">
        <v>13402</v>
      </c>
      <c r="E1950" s="401" t="s">
        <v>123</v>
      </c>
      <c r="F1950" s="401"/>
    </row>
    <row r="1951" spans="1:6" ht="15">
      <c r="A1951" s="401">
        <v>2675</v>
      </c>
      <c r="B1951" s="401" t="s">
        <v>5592</v>
      </c>
      <c r="C1951" s="401" t="s">
        <v>3164</v>
      </c>
      <c r="D1951" s="414" t="s">
        <v>16510</v>
      </c>
      <c r="E1951" s="401" t="s">
        <v>123</v>
      </c>
      <c r="F1951" s="401"/>
    </row>
    <row r="1952" spans="1:6" ht="15">
      <c r="A1952" s="401">
        <v>12067</v>
      </c>
      <c r="B1952" s="401" t="s">
        <v>5594</v>
      </c>
      <c r="C1952" s="401" t="s">
        <v>3164</v>
      </c>
      <c r="D1952" s="414" t="s">
        <v>8927</v>
      </c>
      <c r="E1952" s="401" t="s">
        <v>123</v>
      </c>
      <c r="F1952" s="401"/>
    </row>
    <row r="1953" spans="1:6" ht="15">
      <c r="A1953" s="401">
        <v>40401</v>
      </c>
      <c r="B1953" s="401" t="s">
        <v>5595</v>
      </c>
      <c r="C1953" s="401" t="s">
        <v>3164</v>
      </c>
      <c r="D1953" s="414" t="s">
        <v>9210</v>
      </c>
      <c r="E1953" s="401" t="s">
        <v>123</v>
      </c>
      <c r="F1953" s="401"/>
    </row>
    <row r="1954" spans="1:6" ht="15">
      <c r="A1954" s="401">
        <v>40402</v>
      </c>
      <c r="B1954" s="401" t="s">
        <v>5596</v>
      </c>
      <c r="C1954" s="401" t="s">
        <v>3164</v>
      </c>
      <c r="D1954" s="414" t="s">
        <v>15680</v>
      </c>
      <c r="E1954" s="401" t="s">
        <v>123</v>
      </c>
      <c r="F1954" s="401"/>
    </row>
    <row r="1955" spans="1:6" ht="15">
      <c r="A1955" s="401">
        <v>40400</v>
      </c>
      <c r="B1955" s="401" t="s">
        <v>5597</v>
      </c>
      <c r="C1955" s="401" t="s">
        <v>3164</v>
      </c>
      <c r="D1955" s="414" t="s">
        <v>4169</v>
      </c>
      <c r="E1955" s="401" t="s">
        <v>123</v>
      </c>
      <c r="F1955" s="401"/>
    </row>
    <row r="1956" spans="1:6" ht="15">
      <c r="A1956" s="401">
        <v>2504</v>
      </c>
      <c r="B1956" s="401" t="s">
        <v>5598</v>
      </c>
      <c r="C1956" s="401" t="s">
        <v>3164</v>
      </c>
      <c r="D1956" s="414" t="s">
        <v>16812</v>
      </c>
      <c r="E1956" s="401" t="s">
        <v>123</v>
      </c>
      <c r="F1956" s="401"/>
    </row>
    <row r="1957" spans="1:6" ht="15">
      <c r="A1957" s="401">
        <v>2501</v>
      </c>
      <c r="B1957" s="401" t="s">
        <v>5599</v>
      </c>
      <c r="C1957" s="401" t="s">
        <v>3164</v>
      </c>
      <c r="D1957" s="414" t="s">
        <v>12594</v>
      </c>
      <c r="E1957" s="401" t="s">
        <v>123</v>
      </c>
      <c r="F1957" s="401"/>
    </row>
    <row r="1958" spans="1:6" ht="15">
      <c r="A1958" s="401">
        <v>2502</v>
      </c>
      <c r="B1958" s="401" t="s">
        <v>5600</v>
      </c>
      <c r="C1958" s="401" t="s">
        <v>3164</v>
      </c>
      <c r="D1958" s="414" t="s">
        <v>16808</v>
      </c>
      <c r="E1958" s="401" t="s">
        <v>123</v>
      </c>
      <c r="F1958" s="401"/>
    </row>
    <row r="1959" spans="1:6" ht="15">
      <c r="A1959" s="401">
        <v>2503</v>
      </c>
      <c r="B1959" s="401" t="s">
        <v>5601</v>
      </c>
      <c r="C1959" s="401" t="s">
        <v>3164</v>
      </c>
      <c r="D1959" s="414" t="s">
        <v>16813</v>
      </c>
      <c r="E1959" s="401" t="s">
        <v>123</v>
      </c>
      <c r="F1959" s="401"/>
    </row>
    <row r="1960" spans="1:6" ht="15">
      <c r="A1960" s="401">
        <v>2500</v>
      </c>
      <c r="B1960" s="401" t="s">
        <v>5602</v>
      </c>
      <c r="C1960" s="401" t="s">
        <v>3164</v>
      </c>
      <c r="D1960" s="414" t="s">
        <v>13899</v>
      </c>
      <c r="E1960" s="401" t="s">
        <v>123</v>
      </c>
      <c r="F1960" s="401"/>
    </row>
    <row r="1961" spans="1:6" ht="15">
      <c r="A1961" s="401">
        <v>2505</v>
      </c>
      <c r="B1961" s="401" t="s">
        <v>5603</v>
      </c>
      <c r="C1961" s="401" t="s">
        <v>3164</v>
      </c>
      <c r="D1961" s="414" t="s">
        <v>14545</v>
      </c>
      <c r="E1961" s="401" t="s">
        <v>123</v>
      </c>
      <c r="F1961" s="401"/>
    </row>
    <row r="1962" spans="1:6" ht="15">
      <c r="A1962" s="401">
        <v>12056</v>
      </c>
      <c r="B1962" s="401" t="s">
        <v>5604</v>
      </c>
      <c r="C1962" s="401" t="s">
        <v>3164</v>
      </c>
      <c r="D1962" s="414" t="s">
        <v>9060</v>
      </c>
      <c r="E1962" s="401" t="s">
        <v>123</v>
      </c>
      <c r="F1962" s="401"/>
    </row>
    <row r="1963" spans="1:6" ht="15">
      <c r="A1963" s="401">
        <v>12057</v>
      </c>
      <c r="B1963" s="401" t="s">
        <v>5605</v>
      </c>
      <c r="C1963" s="401" t="s">
        <v>3164</v>
      </c>
      <c r="D1963" s="414" t="s">
        <v>15024</v>
      </c>
      <c r="E1963" s="401" t="s">
        <v>123</v>
      </c>
      <c r="F1963" s="401"/>
    </row>
    <row r="1964" spans="1:6" ht="15">
      <c r="A1964" s="401">
        <v>12059</v>
      </c>
      <c r="B1964" s="401" t="s">
        <v>5606</v>
      </c>
      <c r="C1964" s="401" t="s">
        <v>3164</v>
      </c>
      <c r="D1964" s="414" t="s">
        <v>15419</v>
      </c>
      <c r="E1964" s="401" t="s">
        <v>123</v>
      </c>
      <c r="F1964" s="401"/>
    </row>
    <row r="1965" spans="1:6" ht="15">
      <c r="A1965" s="401">
        <v>12058</v>
      </c>
      <c r="B1965" s="401" t="s">
        <v>5607</v>
      </c>
      <c r="C1965" s="401" t="s">
        <v>3164</v>
      </c>
      <c r="D1965" s="414" t="s">
        <v>12907</v>
      </c>
      <c r="E1965" s="401" t="s">
        <v>123</v>
      </c>
      <c r="F1965" s="401"/>
    </row>
    <row r="1966" spans="1:6" ht="15">
      <c r="A1966" s="401">
        <v>12060</v>
      </c>
      <c r="B1966" s="401" t="s">
        <v>5609</v>
      </c>
      <c r="C1966" s="401" t="s">
        <v>3164</v>
      </c>
      <c r="D1966" s="414" t="s">
        <v>16814</v>
      </c>
      <c r="E1966" s="401" t="s">
        <v>123</v>
      </c>
      <c r="F1966" s="401"/>
    </row>
    <row r="1967" spans="1:6" ht="15">
      <c r="A1967" s="401">
        <v>12061</v>
      </c>
      <c r="B1967" s="401" t="s">
        <v>5610</v>
      </c>
      <c r="C1967" s="401" t="s">
        <v>3164</v>
      </c>
      <c r="D1967" s="414" t="s">
        <v>16815</v>
      </c>
      <c r="E1967" s="401" t="s">
        <v>123</v>
      </c>
      <c r="F1967" s="401"/>
    </row>
    <row r="1968" spans="1:6" ht="15">
      <c r="A1968" s="401">
        <v>12062</v>
      </c>
      <c r="B1968" s="401" t="s">
        <v>5611</v>
      </c>
      <c r="C1968" s="401" t="s">
        <v>3164</v>
      </c>
      <c r="D1968" s="414" t="s">
        <v>16816</v>
      </c>
      <c r="E1968" s="401" t="s">
        <v>123</v>
      </c>
      <c r="F1968" s="401"/>
    </row>
    <row r="1969" spans="1:6" ht="15">
      <c r="A1969" s="401">
        <v>21137</v>
      </c>
      <c r="B1969" s="401" t="s">
        <v>5612</v>
      </c>
      <c r="C1969" s="401" t="s">
        <v>3164</v>
      </c>
      <c r="D1969" s="414" t="s">
        <v>12744</v>
      </c>
      <c r="E1969" s="401" t="s">
        <v>123</v>
      </c>
      <c r="F1969" s="401"/>
    </row>
    <row r="1970" spans="1:6" ht="15">
      <c r="A1970" s="401">
        <v>2687</v>
      </c>
      <c r="B1970" s="401" t="s">
        <v>5613</v>
      </c>
      <c r="C1970" s="401" t="s">
        <v>3164</v>
      </c>
      <c r="D1970" s="414" t="s">
        <v>6107</v>
      </c>
      <c r="E1970" s="401" t="s">
        <v>123</v>
      </c>
      <c r="F1970" s="401"/>
    </row>
    <row r="1971" spans="1:6" ht="15">
      <c r="A1971" s="401">
        <v>2689</v>
      </c>
      <c r="B1971" s="401" t="s">
        <v>5614</v>
      </c>
      <c r="C1971" s="401" t="s">
        <v>3164</v>
      </c>
      <c r="D1971" s="414" t="s">
        <v>9179</v>
      </c>
      <c r="E1971" s="401" t="s">
        <v>123</v>
      </c>
      <c r="F1971" s="401"/>
    </row>
    <row r="1972" spans="1:6" ht="15">
      <c r="A1972" s="401">
        <v>2688</v>
      </c>
      <c r="B1972" s="401" t="s">
        <v>5615</v>
      </c>
      <c r="C1972" s="401" t="s">
        <v>3164</v>
      </c>
      <c r="D1972" s="414" t="s">
        <v>4039</v>
      </c>
      <c r="E1972" s="401" t="s">
        <v>123</v>
      </c>
      <c r="F1972" s="401"/>
    </row>
    <row r="1973" spans="1:6" ht="15">
      <c r="A1973" s="401">
        <v>2690</v>
      </c>
      <c r="B1973" s="401" t="s">
        <v>5616</v>
      </c>
      <c r="C1973" s="401" t="s">
        <v>3164</v>
      </c>
      <c r="D1973" s="414" t="s">
        <v>16817</v>
      </c>
      <c r="E1973" s="401" t="s">
        <v>123</v>
      </c>
      <c r="F1973" s="401"/>
    </row>
    <row r="1974" spans="1:6" ht="15">
      <c r="A1974" s="401">
        <v>39243</v>
      </c>
      <c r="B1974" s="401" t="s">
        <v>5617</v>
      </c>
      <c r="C1974" s="401" t="s">
        <v>3164</v>
      </c>
      <c r="D1974" s="414" t="s">
        <v>4503</v>
      </c>
      <c r="E1974" s="401" t="s">
        <v>123</v>
      </c>
      <c r="F1974" s="401"/>
    </row>
    <row r="1975" spans="1:6" ht="15">
      <c r="A1975" s="401">
        <v>39244</v>
      </c>
      <c r="B1975" s="401" t="s">
        <v>5618</v>
      </c>
      <c r="C1975" s="401" t="s">
        <v>3164</v>
      </c>
      <c r="D1975" s="414" t="s">
        <v>4331</v>
      </c>
      <c r="E1975" s="401" t="s">
        <v>123</v>
      </c>
      <c r="F1975" s="401"/>
    </row>
    <row r="1976" spans="1:6" ht="15">
      <c r="A1976" s="401">
        <v>39245</v>
      </c>
      <c r="B1976" s="401" t="s">
        <v>5619</v>
      </c>
      <c r="C1976" s="401" t="s">
        <v>3164</v>
      </c>
      <c r="D1976" s="414" t="s">
        <v>14972</v>
      </c>
      <c r="E1976" s="401" t="s">
        <v>123</v>
      </c>
      <c r="F1976" s="401"/>
    </row>
    <row r="1977" spans="1:6" ht="15">
      <c r="A1977" s="401">
        <v>39254</v>
      </c>
      <c r="B1977" s="401" t="s">
        <v>5620</v>
      </c>
      <c r="C1977" s="401" t="s">
        <v>3164</v>
      </c>
      <c r="D1977" s="414" t="s">
        <v>16818</v>
      </c>
      <c r="E1977" s="401" t="s">
        <v>123</v>
      </c>
      <c r="F1977" s="401"/>
    </row>
    <row r="1978" spans="1:6" ht="15">
      <c r="A1978" s="401">
        <v>39255</v>
      </c>
      <c r="B1978" s="401" t="s">
        <v>5622</v>
      </c>
      <c r="C1978" s="401" t="s">
        <v>3164</v>
      </c>
      <c r="D1978" s="414" t="s">
        <v>13186</v>
      </c>
      <c r="E1978" s="401" t="s">
        <v>123</v>
      </c>
      <c r="F1978" s="401"/>
    </row>
    <row r="1979" spans="1:6" ht="15">
      <c r="A1979" s="401">
        <v>39253</v>
      </c>
      <c r="B1979" s="401" t="s">
        <v>5623</v>
      </c>
      <c r="C1979" s="401" t="s">
        <v>3164</v>
      </c>
      <c r="D1979" s="414" t="s">
        <v>12976</v>
      </c>
      <c r="E1979" s="401" t="s">
        <v>123</v>
      </c>
      <c r="F1979" s="401"/>
    </row>
    <row r="1980" spans="1:6" ht="15">
      <c r="A1980" s="401">
        <v>2446</v>
      </c>
      <c r="B1980" s="401" t="s">
        <v>5624</v>
      </c>
      <c r="C1980" s="401" t="s">
        <v>3164</v>
      </c>
      <c r="D1980" s="414" t="s">
        <v>5543</v>
      </c>
      <c r="E1980" s="401" t="s">
        <v>123</v>
      </c>
      <c r="F1980" s="401"/>
    </row>
    <row r="1981" spans="1:6" ht="15">
      <c r="A1981" s="401">
        <v>2442</v>
      </c>
      <c r="B1981" s="401" t="s">
        <v>5625</v>
      </c>
      <c r="C1981" s="401" t="s">
        <v>3164</v>
      </c>
      <c r="D1981" s="414" t="s">
        <v>12746</v>
      </c>
      <c r="E1981" s="401" t="s">
        <v>123</v>
      </c>
      <c r="F1981" s="401"/>
    </row>
    <row r="1982" spans="1:6" ht="15">
      <c r="A1982" s="401">
        <v>39246</v>
      </c>
      <c r="B1982" s="401" t="s">
        <v>5626</v>
      </c>
      <c r="C1982" s="401" t="s">
        <v>3164</v>
      </c>
      <c r="D1982" s="414" t="s">
        <v>12786</v>
      </c>
      <c r="E1982" s="401" t="s">
        <v>123</v>
      </c>
      <c r="F1982" s="401"/>
    </row>
    <row r="1983" spans="1:6" ht="15">
      <c r="A1983" s="401">
        <v>39247</v>
      </c>
      <c r="B1983" s="401" t="s">
        <v>5627</v>
      </c>
      <c r="C1983" s="401" t="s">
        <v>3164</v>
      </c>
      <c r="D1983" s="414" t="s">
        <v>7816</v>
      </c>
      <c r="E1983" s="401" t="s">
        <v>123</v>
      </c>
      <c r="F1983" s="401"/>
    </row>
    <row r="1984" spans="1:6" ht="15">
      <c r="A1984" s="401">
        <v>39248</v>
      </c>
      <c r="B1984" s="401" t="s">
        <v>5628</v>
      </c>
      <c r="C1984" s="401" t="s">
        <v>3164</v>
      </c>
      <c r="D1984" s="414" t="s">
        <v>14978</v>
      </c>
      <c r="E1984" s="401" t="s">
        <v>123</v>
      </c>
      <c r="F1984" s="401"/>
    </row>
    <row r="1985" spans="1:6" ht="15">
      <c r="A1985" s="401">
        <v>2438</v>
      </c>
      <c r="B1985" s="401" t="s">
        <v>5630</v>
      </c>
      <c r="C1985" s="401" t="s">
        <v>3160</v>
      </c>
      <c r="D1985" s="414" t="s">
        <v>9118</v>
      </c>
      <c r="E1985" s="401" t="s">
        <v>12034</v>
      </c>
      <c r="F1985" s="401"/>
    </row>
    <row r="1986" spans="1:6" ht="15">
      <c r="A1986" s="401">
        <v>40922</v>
      </c>
      <c r="B1986" s="401" t="s">
        <v>5631</v>
      </c>
      <c r="C1986" s="401" t="s">
        <v>3167</v>
      </c>
      <c r="D1986" s="414" t="s">
        <v>18591</v>
      </c>
      <c r="E1986" s="401" t="s">
        <v>12034</v>
      </c>
      <c r="F1986" s="401"/>
    </row>
    <row r="1987" spans="1:6" ht="15">
      <c r="A1987" s="401">
        <v>36486</v>
      </c>
      <c r="B1987" s="401" t="s">
        <v>5632</v>
      </c>
      <c r="C1987" s="401" t="s">
        <v>3161</v>
      </c>
      <c r="D1987" s="414" t="s">
        <v>16819</v>
      </c>
      <c r="E1987" s="401" t="s">
        <v>9663</v>
      </c>
      <c r="F1987" s="401"/>
    </row>
    <row r="1988" spans="1:6" ht="15">
      <c r="A1988" s="401">
        <v>37777</v>
      </c>
      <c r="B1988" s="401" t="s">
        <v>5633</v>
      </c>
      <c r="C1988" s="401" t="s">
        <v>3161</v>
      </c>
      <c r="D1988" s="414" t="s">
        <v>16820</v>
      </c>
      <c r="E1988" s="401" t="s">
        <v>9663</v>
      </c>
      <c r="F1988" s="401"/>
    </row>
    <row r="1989" spans="1:6" ht="15">
      <c r="A1989" s="401">
        <v>12624</v>
      </c>
      <c r="B1989" s="401" t="s">
        <v>5634</v>
      </c>
      <c r="C1989" s="401" t="s">
        <v>3161</v>
      </c>
      <c r="D1989" s="414" t="s">
        <v>9109</v>
      </c>
      <c r="E1989" s="401" t="s">
        <v>123</v>
      </c>
      <c r="F1989" s="401"/>
    </row>
    <row r="1990" spans="1:6" ht="15">
      <c r="A1990" s="401">
        <v>517</v>
      </c>
      <c r="B1990" s="401" t="s">
        <v>5635</v>
      </c>
      <c r="C1990" s="401" t="s">
        <v>3166</v>
      </c>
      <c r="D1990" s="414" t="s">
        <v>5629</v>
      </c>
      <c r="E1990" s="401" t="s">
        <v>123</v>
      </c>
      <c r="F1990" s="401"/>
    </row>
    <row r="1991" spans="1:6" ht="15">
      <c r="A1991" s="401">
        <v>41904</v>
      </c>
      <c r="B1991" s="401" t="s">
        <v>5636</v>
      </c>
      <c r="C1991" s="401" t="s">
        <v>3172</v>
      </c>
      <c r="D1991" s="414" t="s">
        <v>16821</v>
      </c>
      <c r="E1991" s="401" t="s">
        <v>123</v>
      </c>
      <c r="F1991" s="401"/>
    </row>
    <row r="1992" spans="1:6" ht="15">
      <c r="A1992" s="401">
        <v>41903</v>
      </c>
      <c r="B1992" s="401" t="s">
        <v>5637</v>
      </c>
      <c r="C1992" s="401" t="s">
        <v>3165</v>
      </c>
      <c r="D1992" s="414" t="s">
        <v>6932</v>
      </c>
      <c r="E1992" s="401" t="s">
        <v>123</v>
      </c>
      <c r="F1992" s="401"/>
    </row>
    <row r="1993" spans="1:6" ht="15">
      <c r="A1993" s="401">
        <v>37534</v>
      </c>
      <c r="B1993" s="401" t="s">
        <v>5638</v>
      </c>
      <c r="C1993" s="401" t="s">
        <v>3165</v>
      </c>
      <c r="D1993" s="414" t="s">
        <v>13250</v>
      </c>
      <c r="E1993" s="401" t="s">
        <v>123</v>
      </c>
      <c r="F1993" s="401"/>
    </row>
    <row r="1994" spans="1:6" ht="15">
      <c r="A1994" s="401">
        <v>37535</v>
      </c>
      <c r="B1994" s="401" t="s">
        <v>5639</v>
      </c>
      <c r="C1994" s="401" t="s">
        <v>3165</v>
      </c>
      <c r="D1994" s="414" t="s">
        <v>13250</v>
      </c>
      <c r="E1994" s="401" t="s">
        <v>123</v>
      </c>
      <c r="F1994" s="401"/>
    </row>
    <row r="1995" spans="1:6" ht="15">
      <c r="A1995" s="401">
        <v>37533</v>
      </c>
      <c r="B1995" s="401" t="s">
        <v>5640</v>
      </c>
      <c r="C1995" s="401" t="s">
        <v>3165</v>
      </c>
      <c r="D1995" s="414" t="s">
        <v>13250</v>
      </c>
      <c r="E1995" s="401" t="s">
        <v>123</v>
      </c>
      <c r="F1995" s="401"/>
    </row>
    <row r="1996" spans="1:6" ht="15">
      <c r="A1996" s="401">
        <v>37537</v>
      </c>
      <c r="B1996" s="401" t="s">
        <v>5641</v>
      </c>
      <c r="C1996" s="401" t="s">
        <v>3165</v>
      </c>
      <c r="D1996" s="414" t="s">
        <v>8926</v>
      </c>
      <c r="E1996" s="401" t="s">
        <v>123</v>
      </c>
      <c r="F1996" s="401"/>
    </row>
    <row r="1997" spans="1:6" ht="15">
      <c r="A1997" s="401">
        <v>37536</v>
      </c>
      <c r="B1997" s="401" t="s">
        <v>5642</v>
      </c>
      <c r="C1997" s="401" t="s">
        <v>3165</v>
      </c>
      <c r="D1997" s="414" t="s">
        <v>8926</v>
      </c>
      <c r="E1997" s="401" t="s">
        <v>123</v>
      </c>
      <c r="F1997" s="401"/>
    </row>
    <row r="1998" spans="1:6" ht="15">
      <c r="A1998" s="401">
        <v>37532</v>
      </c>
      <c r="B1998" s="401" t="s">
        <v>5643</v>
      </c>
      <c r="C1998" s="401" t="s">
        <v>3165</v>
      </c>
      <c r="D1998" s="414" t="s">
        <v>8926</v>
      </c>
      <c r="E1998" s="401" t="s">
        <v>123</v>
      </c>
      <c r="F1998" s="401"/>
    </row>
    <row r="1999" spans="1:6" ht="15">
      <c r="A1999" s="401">
        <v>2696</v>
      </c>
      <c r="B1999" s="401" t="s">
        <v>5644</v>
      </c>
      <c r="C1999" s="401" t="s">
        <v>3160</v>
      </c>
      <c r="D1999" s="414" t="s">
        <v>7962</v>
      </c>
      <c r="E1999" s="401" t="s">
        <v>12034</v>
      </c>
      <c r="F1999" s="401"/>
    </row>
    <row r="2000" spans="1:6" ht="15">
      <c r="A2000" s="401">
        <v>40928</v>
      </c>
      <c r="B2000" s="401" t="s">
        <v>5645</v>
      </c>
      <c r="C2000" s="401" t="s">
        <v>3167</v>
      </c>
      <c r="D2000" s="414" t="s">
        <v>18555</v>
      </c>
      <c r="E2000" s="401" t="s">
        <v>12034</v>
      </c>
      <c r="F2000" s="401"/>
    </row>
    <row r="2001" spans="1:6" ht="15">
      <c r="A2001" s="401">
        <v>4083</v>
      </c>
      <c r="B2001" s="401" t="s">
        <v>5646</v>
      </c>
      <c r="C2001" s="401" t="s">
        <v>3160</v>
      </c>
      <c r="D2001" s="414" t="s">
        <v>7962</v>
      </c>
      <c r="E2001" s="401" t="s">
        <v>12034</v>
      </c>
      <c r="F2001" s="401"/>
    </row>
    <row r="2002" spans="1:6" ht="15">
      <c r="A2002" s="401">
        <v>40818</v>
      </c>
      <c r="B2002" s="401" t="s">
        <v>5647</v>
      </c>
      <c r="C2002" s="401" t="s">
        <v>3167</v>
      </c>
      <c r="D2002" s="414" t="s">
        <v>18555</v>
      </c>
      <c r="E2002" s="401" t="s">
        <v>12034</v>
      </c>
      <c r="F2002" s="401"/>
    </row>
    <row r="2003" spans="1:6" ht="15">
      <c r="A2003" s="401">
        <v>43146</v>
      </c>
      <c r="B2003" s="401" t="s">
        <v>12844</v>
      </c>
      <c r="C2003" s="401" t="s">
        <v>3165</v>
      </c>
      <c r="D2003" s="414" t="s">
        <v>14991</v>
      </c>
      <c r="E2003" s="401" t="s">
        <v>123</v>
      </c>
      <c r="F2003" s="401"/>
    </row>
    <row r="2004" spans="1:6" ht="15">
      <c r="A2004" s="401">
        <v>2705</v>
      </c>
      <c r="B2004" s="401" t="s">
        <v>5648</v>
      </c>
      <c r="C2004" s="401" t="s">
        <v>3175</v>
      </c>
      <c r="D2004" s="414" t="s">
        <v>3983</v>
      </c>
      <c r="E2004" s="401" t="s">
        <v>123</v>
      </c>
      <c r="F2004" s="401"/>
    </row>
    <row r="2005" spans="1:6" ht="15">
      <c r="A2005" s="401">
        <v>14250</v>
      </c>
      <c r="B2005" s="401" t="s">
        <v>5650</v>
      </c>
      <c r="C2005" s="401" t="s">
        <v>3175</v>
      </c>
      <c r="D2005" s="414" t="s">
        <v>14133</v>
      </c>
      <c r="E2005" s="401" t="s">
        <v>123</v>
      </c>
      <c r="F2005" s="401"/>
    </row>
    <row r="2006" spans="1:6" ht="15">
      <c r="A2006" s="401">
        <v>11683</v>
      </c>
      <c r="B2006" s="401" t="s">
        <v>5652</v>
      </c>
      <c r="C2006" s="401" t="s">
        <v>3161</v>
      </c>
      <c r="D2006" s="414" t="s">
        <v>15251</v>
      </c>
      <c r="E2006" s="401" t="s">
        <v>123</v>
      </c>
      <c r="F2006" s="401"/>
    </row>
    <row r="2007" spans="1:6" ht="15">
      <c r="A2007" s="401">
        <v>11684</v>
      </c>
      <c r="B2007" s="401" t="s">
        <v>5653</v>
      </c>
      <c r="C2007" s="401" t="s">
        <v>3161</v>
      </c>
      <c r="D2007" s="414" t="s">
        <v>13123</v>
      </c>
      <c r="E2007" s="401" t="s">
        <v>123</v>
      </c>
      <c r="F2007" s="401"/>
    </row>
    <row r="2008" spans="1:6" ht="15">
      <c r="A2008" s="401">
        <v>6141</v>
      </c>
      <c r="B2008" s="401" t="s">
        <v>5654</v>
      </c>
      <c r="C2008" s="401" t="s">
        <v>3161</v>
      </c>
      <c r="D2008" s="414" t="s">
        <v>12893</v>
      </c>
      <c r="E2008" s="401" t="s">
        <v>123</v>
      </c>
      <c r="F2008" s="401"/>
    </row>
    <row r="2009" spans="1:6" ht="15">
      <c r="A2009" s="401">
        <v>11681</v>
      </c>
      <c r="B2009" s="401" t="s">
        <v>5655</v>
      </c>
      <c r="C2009" s="401" t="s">
        <v>3161</v>
      </c>
      <c r="D2009" s="414" t="s">
        <v>13021</v>
      </c>
      <c r="E2009" s="401" t="s">
        <v>123</v>
      </c>
      <c r="F2009" s="401"/>
    </row>
    <row r="2010" spans="1:6" ht="15">
      <c r="A2010" s="401">
        <v>2706</v>
      </c>
      <c r="B2010" s="401" t="s">
        <v>5656</v>
      </c>
      <c r="C2010" s="401" t="s">
        <v>3160</v>
      </c>
      <c r="D2010" s="414" t="s">
        <v>18592</v>
      </c>
      <c r="E2010" s="401" t="s">
        <v>12034</v>
      </c>
      <c r="F2010" s="401"/>
    </row>
    <row r="2011" spans="1:6" ht="15">
      <c r="A2011" s="401">
        <v>40811</v>
      </c>
      <c r="B2011" s="401" t="s">
        <v>5657</v>
      </c>
      <c r="C2011" s="401" t="s">
        <v>3167</v>
      </c>
      <c r="D2011" s="414" t="s">
        <v>18593</v>
      </c>
      <c r="E2011" s="401" t="s">
        <v>12034</v>
      </c>
      <c r="F2011" s="401"/>
    </row>
    <row r="2012" spans="1:6" ht="15">
      <c r="A2012" s="401">
        <v>2707</v>
      </c>
      <c r="B2012" s="401" t="s">
        <v>5658</v>
      </c>
      <c r="C2012" s="401" t="s">
        <v>3160</v>
      </c>
      <c r="D2012" s="414" t="s">
        <v>18594</v>
      </c>
      <c r="E2012" s="401" t="s">
        <v>12034</v>
      </c>
      <c r="F2012" s="401"/>
    </row>
    <row r="2013" spans="1:6" ht="15">
      <c r="A2013" s="401">
        <v>40813</v>
      </c>
      <c r="B2013" s="401" t="s">
        <v>5659</v>
      </c>
      <c r="C2013" s="401" t="s">
        <v>3167</v>
      </c>
      <c r="D2013" s="414" t="s">
        <v>18595</v>
      </c>
      <c r="E2013" s="401" t="s">
        <v>12034</v>
      </c>
      <c r="F2013" s="401"/>
    </row>
    <row r="2014" spans="1:6" ht="15">
      <c r="A2014" s="401">
        <v>2708</v>
      </c>
      <c r="B2014" s="401" t="s">
        <v>5660</v>
      </c>
      <c r="C2014" s="401" t="s">
        <v>3160</v>
      </c>
      <c r="D2014" s="414" t="s">
        <v>18596</v>
      </c>
      <c r="E2014" s="401" t="s">
        <v>12034</v>
      </c>
      <c r="F2014" s="401"/>
    </row>
    <row r="2015" spans="1:6" ht="15">
      <c r="A2015" s="401">
        <v>40814</v>
      </c>
      <c r="B2015" s="401" t="s">
        <v>5661</v>
      </c>
      <c r="C2015" s="401" t="s">
        <v>3167</v>
      </c>
      <c r="D2015" s="414" t="s">
        <v>18597</v>
      </c>
      <c r="E2015" s="401" t="s">
        <v>12034</v>
      </c>
      <c r="F2015" s="401"/>
    </row>
    <row r="2016" spans="1:6" ht="15">
      <c r="A2016" s="401">
        <v>34779</v>
      </c>
      <c r="B2016" s="401" t="s">
        <v>5662</v>
      </c>
      <c r="C2016" s="401" t="s">
        <v>3160</v>
      </c>
      <c r="D2016" s="414" t="s">
        <v>18598</v>
      </c>
      <c r="E2016" s="401" t="s">
        <v>12034</v>
      </c>
      <c r="F2016" s="401"/>
    </row>
    <row r="2017" spans="1:6" ht="15">
      <c r="A2017" s="401">
        <v>40936</v>
      </c>
      <c r="B2017" s="401" t="s">
        <v>5663</v>
      </c>
      <c r="C2017" s="401" t="s">
        <v>3167</v>
      </c>
      <c r="D2017" s="414" t="s">
        <v>18599</v>
      </c>
      <c r="E2017" s="401" t="s">
        <v>12034</v>
      </c>
      <c r="F2017" s="401"/>
    </row>
    <row r="2018" spans="1:6" ht="15">
      <c r="A2018" s="401">
        <v>34780</v>
      </c>
      <c r="B2018" s="401" t="s">
        <v>5664</v>
      </c>
      <c r="C2018" s="401" t="s">
        <v>3160</v>
      </c>
      <c r="D2018" s="414" t="s">
        <v>18600</v>
      </c>
      <c r="E2018" s="401" t="s">
        <v>12034</v>
      </c>
      <c r="F2018" s="401"/>
    </row>
    <row r="2019" spans="1:6" ht="15">
      <c r="A2019" s="401">
        <v>40937</v>
      </c>
      <c r="B2019" s="401" t="s">
        <v>5665</v>
      </c>
      <c r="C2019" s="401" t="s">
        <v>3167</v>
      </c>
      <c r="D2019" s="414" t="s">
        <v>18601</v>
      </c>
      <c r="E2019" s="401" t="s">
        <v>12034</v>
      </c>
      <c r="F2019" s="401"/>
    </row>
    <row r="2020" spans="1:6" ht="15">
      <c r="A2020" s="401">
        <v>34782</v>
      </c>
      <c r="B2020" s="401" t="s">
        <v>5666</v>
      </c>
      <c r="C2020" s="401" t="s">
        <v>3160</v>
      </c>
      <c r="D2020" s="414" t="s">
        <v>18602</v>
      </c>
      <c r="E2020" s="401" t="s">
        <v>12034</v>
      </c>
      <c r="F2020" s="401"/>
    </row>
    <row r="2021" spans="1:6" ht="15">
      <c r="A2021" s="401">
        <v>40938</v>
      </c>
      <c r="B2021" s="401" t="s">
        <v>5667</v>
      </c>
      <c r="C2021" s="401" t="s">
        <v>3167</v>
      </c>
      <c r="D2021" s="414" t="s">
        <v>18603</v>
      </c>
      <c r="E2021" s="401" t="s">
        <v>12034</v>
      </c>
      <c r="F2021" s="401"/>
    </row>
    <row r="2022" spans="1:6" ht="15">
      <c r="A2022" s="401">
        <v>34783</v>
      </c>
      <c r="B2022" s="401" t="s">
        <v>5668</v>
      </c>
      <c r="C2022" s="401" t="s">
        <v>3160</v>
      </c>
      <c r="D2022" s="414" t="s">
        <v>18604</v>
      </c>
      <c r="E2022" s="401" t="s">
        <v>12034</v>
      </c>
      <c r="F2022" s="401"/>
    </row>
    <row r="2023" spans="1:6" ht="15">
      <c r="A2023" s="401">
        <v>40939</v>
      </c>
      <c r="B2023" s="401" t="s">
        <v>5669</v>
      </c>
      <c r="C2023" s="401" t="s">
        <v>3167</v>
      </c>
      <c r="D2023" s="414" t="s">
        <v>18605</v>
      </c>
      <c r="E2023" s="401" t="s">
        <v>12034</v>
      </c>
      <c r="F2023" s="401"/>
    </row>
    <row r="2024" spans="1:6" ht="15">
      <c r="A2024" s="401">
        <v>34785</v>
      </c>
      <c r="B2024" s="401" t="s">
        <v>5670</v>
      </c>
      <c r="C2024" s="401" t="s">
        <v>3160</v>
      </c>
      <c r="D2024" s="414" t="s">
        <v>18606</v>
      </c>
      <c r="E2024" s="401" t="s">
        <v>12034</v>
      </c>
      <c r="F2024" s="401"/>
    </row>
    <row r="2025" spans="1:6" ht="15">
      <c r="A2025" s="401">
        <v>40940</v>
      </c>
      <c r="B2025" s="401" t="s">
        <v>5671</v>
      </c>
      <c r="C2025" s="401" t="s">
        <v>3167</v>
      </c>
      <c r="D2025" s="414" t="s">
        <v>18607</v>
      </c>
      <c r="E2025" s="401" t="s">
        <v>12034</v>
      </c>
      <c r="F2025" s="401"/>
    </row>
    <row r="2026" spans="1:6" ht="15">
      <c r="A2026" s="401">
        <v>38403</v>
      </c>
      <c r="B2026" s="401" t="s">
        <v>5672</v>
      </c>
      <c r="C2026" s="401" t="s">
        <v>3161</v>
      </c>
      <c r="D2026" s="414" t="s">
        <v>13273</v>
      </c>
      <c r="E2026" s="401" t="s">
        <v>123</v>
      </c>
      <c r="F2026" s="401"/>
    </row>
    <row r="2027" spans="1:6" ht="15">
      <c r="A2027" s="401">
        <v>43482</v>
      </c>
      <c r="B2027" s="401" t="s">
        <v>8966</v>
      </c>
      <c r="C2027" s="401" t="s">
        <v>3160</v>
      </c>
      <c r="D2027" s="414" t="s">
        <v>12846</v>
      </c>
      <c r="E2027" s="401" t="s">
        <v>16823</v>
      </c>
      <c r="F2027" s="401"/>
    </row>
    <row r="2028" spans="1:6" ht="15">
      <c r="A2028" s="401">
        <v>43494</v>
      </c>
      <c r="B2028" s="401" t="s">
        <v>12847</v>
      </c>
      <c r="C2028" s="401" t="s">
        <v>3167</v>
      </c>
      <c r="D2028" s="414" t="s">
        <v>12848</v>
      </c>
      <c r="E2028" s="401" t="s">
        <v>16823</v>
      </c>
      <c r="F2028" s="401"/>
    </row>
    <row r="2029" spans="1:6" ht="15">
      <c r="A2029" s="401">
        <v>43483</v>
      </c>
      <c r="B2029" s="401" t="s">
        <v>8967</v>
      </c>
      <c r="C2029" s="401" t="s">
        <v>3160</v>
      </c>
      <c r="D2029" s="414" t="s">
        <v>4003</v>
      </c>
      <c r="E2029" s="401" t="s">
        <v>16823</v>
      </c>
      <c r="F2029" s="401"/>
    </row>
    <row r="2030" spans="1:6" ht="15">
      <c r="A2030" s="401">
        <v>43495</v>
      </c>
      <c r="B2030" s="401" t="s">
        <v>8968</v>
      </c>
      <c r="C2030" s="401" t="s">
        <v>3167</v>
      </c>
      <c r="D2030" s="414" t="s">
        <v>12779</v>
      </c>
      <c r="E2030" s="401" t="s">
        <v>16823</v>
      </c>
      <c r="F2030" s="401"/>
    </row>
    <row r="2031" spans="1:6" ht="15">
      <c r="A2031" s="401">
        <v>43484</v>
      </c>
      <c r="B2031" s="401" t="s">
        <v>8969</v>
      </c>
      <c r="C2031" s="401" t="s">
        <v>3160</v>
      </c>
      <c r="D2031" s="414" t="s">
        <v>12461</v>
      </c>
      <c r="E2031" s="401" t="s">
        <v>16823</v>
      </c>
      <c r="F2031" s="401"/>
    </row>
    <row r="2032" spans="1:6" ht="15">
      <c r="A2032" s="401">
        <v>43496</v>
      </c>
      <c r="B2032" s="401" t="s">
        <v>8970</v>
      </c>
      <c r="C2032" s="401" t="s">
        <v>3167</v>
      </c>
      <c r="D2032" s="414" t="s">
        <v>12849</v>
      </c>
      <c r="E2032" s="401" t="s">
        <v>16823</v>
      </c>
      <c r="F2032" s="401"/>
    </row>
    <row r="2033" spans="1:6" ht="15">
      <c r="A2033" s="401">
        <v>43485</v>
      </c>
      <c r="B2033" s="401" t="s">
        <v>8971</v>
      </c>
      <c r="C2033" s="401" t="s">
        <v>3160</v>
      </c>
      <c r="D2033" s="414" t="s">
        <v>4482</v>
      </c>
      <c r="E2033" s="401" t="s">
        <v>16823</v>
      </c>
      <c r="F2033" s="401"/>
    </row>
    <row r="2034" spans="1:6" ht="15">
      <c r="A2034" s="401">
        <v>43497</v>
      </c>
      <c r="B2034" s="401" t="s">
        <v>8972</v>
      </c>
      <c r="C2034" s="401" t="s">
        <v>3167</v>
      </c>
      <c r="D2034" s="414" t="s">
        <v>12850</v>
      </c>
      <c r="E2034" s="401" t="s">
        <v>16823</v>
      </c>
      <c r="F2034" s="401"/>
    </row>
    <row r="2035" spans="1:6" ht="15">
      <c r="A2035" s="401">
        <v>43487</v>
      </c>
      <c r="B2035" s="401" t="s">
        <v>8973</v>
      </c>
      <c r="C2035" s="401" t="s">
        <v>3160</v>
      </c>
      <c r="D2035" s="414" t="s">
        <v>3684</v>
      </c>
      <c r="E2035" s="401" t="s">
        <v>16823</v>
      </c>
      <c r="F2035" s="401"/>
    </row>
    <row r="2036" spans="1:6" ht="15">
      <c r="A2036" s="401">
        <v>43499</v>
      </c>
      <c r="B2036" s="401" t="s">
        <v>12851</v>
      </c>
      <c r="C2036" s="401" t="s">
        <v>3167</v>
      </c>
      <c r="D2036" s="414" t="s">
        <v>12852</v>
      </c>
      <c r="E2036" s="401" t="s">
        <v>16823</v>
      </c>
      <c r="F2036" s="401"/>
    </row>
    <row r="2037" spans="1:6" ht="15">
      <c r="A2037" s="401">
        <v>43486</v>
      </c>
      <c r="B2037" s="401" t="s">
        <v>8974</v>
      </c>
      <c r="C2037" s="401" t="s">
        <v>3160</v>
      </c>
      <c r="D2037" s="414" t="s">
        <v>3726</v>
      </c>
      <c r="E2037" s="401" t="s">
        <v>16823</v>
      </c>
      <c r="F2037" s="401"/>
    </row>
    <row r="2038" spans="1:6" ht="15">
      <c r="A2038" s="401">
        <v>43498</v>
      </c>
      <c r="B2038" s="401" t="s">
        <v>8976</v>
      </c>
      <c r="C2038" s="401" t="s">
        <v>3167</v>
      </c>
      <c r="D2038" s="414" t="s">
        <v>12853</v>
      </c>
      <c r="E2038" s="401" t="s">
        <v>16823</v>
      </c>
      <c r="F2038" s="401"/>
    </row>
    <row r="2039" spans="1:6" ht="15">
      <c r="A2039" s="401">
        <v>43488</v>
      </c>
      <c r="B2039" s="401" t="s">
        <v>8977</v>
      </c>
      <c r="C2039" s="401" t="s">
        <v>3160</v>
      </c>
      <c r="D2039" s="414" t="s">
        <v>12854</v>
      </c>
      <c r="E2039" s="401" t="s">
        <v>16823</v>
      </c>
      <c r="F2039" s="401"/>
    </row>
    <row r="2040" spans="1:6" ht="15">
      <c r="A2040" s="401">
        <v>43500</v>
      </c>
      <c r="B2040" s="401" t="s">
        <v>8978</v>
      </c>
      <c r="C2040" s="401" t="s">
        <v>3167</v>
      </c>
      <c r="D2040" s="414" t="s">
        <v>12855</v>
      </c>
      <c r="E2040" s="401" t="s">
        <v>16823</v>
      </c>
      <c r="F2040" s="401"/>
    </row>
    <row r="2041" spans="1:6" ht="15">
      <c r="A2041" s="401">
        <v>43489</v>
      </c>
      <c r="B2041" s="401" t="s">
        <v>8979</v>
      </c>
      <c r="C2041" s="401" t="s">
        <v>3160</v>
      </c>
      <c r="D2041" s="414" t="s">
        <v>3710</v>
      </c>
      <c r="E2041" s="401" t="s">
        <v>16823</v>
      </c>
      <c r="F2041" s="401"/>
    </row>
    <row r="2042" spans="1:6" ht="15">
      <c r="A2042" s="401">
        <v>43501</v>
      </c>
      <c r="B2042" s="401" t="s">
        <v>8980</v>
      </c>
      <c r="C2042" s="401" t="s">
        <v>3167</v>
      </c>
      <c r="D2042" s="414" t="s">
        <v>12856</v>
      </c>
      <c r="E2042" s="401" t="s">
        <v>16823</v>
      </c>
      <c r="F2042" s="401"/>
    </row>
    <row r="2043" spans="1:6" ht="15">
      <c r="A2043" s="401">
        <v>43490</v>
      </c>
      <c r="B2043" s="401" t="s">
        <v>8981</v>
      </c>
      <c r="C2043" s="401" t="s">
        <v>3160</v>
      </c>
      <c r="D2043" s="414" t="s">
        <v>4368</v>
      </c>
      <c r="E2043" s="401" t="s">
        <v>16823</v>
      </c>
      <c r="F2043" s="401"/>
    </row>
    <row r="2044" spans="1:6" ht="15">
      <c r="A2044" s="401">
        <v>43502</v>
      </c>
      <c r="B2044" s="401" t="s">
        <v>8982</v>
      </c>
      <c r="C2044" s="401" t="s">
        <v>3167</v>
      </c>
      <c r="D2044" s="414" t="s">
        <v>12857</v>
      </c>
      <c r="E2044" s="401" t="s">
        <v>16823</v>
      </c>
      <c r="F2044" s="401"/>
    </row>
    <row r="2045" spans="1:6" ht="15">
      <c r="A2045" s="401">
        <v>43491</v>
      </c>
      <c r="B2045" s="401" t="s">
        <v>8983</v>
      </c>
      <c r="C2045" s="401" t="s">
        <v>3160</v>
      </c>
      <c r="D2045" s="414" t="s">
        <v>6502</v>
      </c>
      <c r="E2045" s="401" t="s">
        <v>16823</v>
      </c>
      <c r="F2045" s="401"/>
    </row>
    <row r="2046" spans="1:6" ht="15">
      <c r="A2046" s="401">
        <v>43503</v>
      </c>
      <c r="B2046" s="401" t="s">
        <v>8984</v>
      </c>
      <c r="C2046" s="401" t="s">
        <v>3167</v>
      </c>
      <c r="D2046" s="414" t="s">
        <v>12858</v>
      </c>
      <c r="E2046" s="401" t="s">
        <v>16823</v>
      </c>
      <c r="F2046" s="401"/>
    </row>
    <row r="2047" spans="1:6" ht="15">
      <c r="A2047" s="401">
        <v>43492</v>
      </c>
      <c r="B2047" s="401" t="s">
        <v>8985</v>
      </c>
      <c r="C2047" s="401" t="s">
        <v>3160</v>
      </c>
      <c r="D2047" s="414" t="s">
        <v>6350</v>
      </c>
      <c r="E2047" s="401" t="s">
        <v>16823</v>
      </c>
      <c r="F2047" s="401"/>
    </row>
    <row r="2048" spans="1:6" ht="15">
      <c r="A2048" s="401">
        <v>43504</v>
      </c>
      <c r="B2048" s="401" t="s">
        <v>8986</v>
      </c>
      <c r="C2048" s="401" t="s">
        <v>3167</v>
      </c>
      <c r="D2048" s="414" t="s">
        <v>12859</v>
      </c>
      <c r="E2048" s="401" t="s">
        <v>16823</v>
      </c>
      <c r="F2048" s="401"/>
    </row>
    <row r="2049" spans="1:6" ht="15">
      <c r="A2049" s="401">
        <v>43493</v>
      </c>
      <c r="B2049" s="401" t="s">
        <v>8987</v>
      </c>
      <c r="C2049" s="401" t="s">
        <v>3160</v>
      </c>
      <c r="D2049" s="414" t="s">
        <v>5651</v>
      </c>
      <c r="E2049" s="401" t="s">
        <v>16823</v>
      </c>
      <c r="F2049" s="401"/>
    </row>
    <row r="2050" spans="1:6" ht="15">
      <c r="A2050" s="401">
        <v>43505</v>
      </c>
      <c r="B2050" s="401" t="s">
        <v>8988</v>
      </c>
      <c r="C2050" s="401" t="s">
        <v>3167</v>
      </c>
      <c r="D2050" s="414" t="s">
        <v>12682</v>
      </c>
      <c r="E2050" s="401" t="s">
        <v>16823</v>
      </c>
      <c r="F2050" s="401"/>
    </row>
    <row r="2051" spans="1:6" ht="15">
      <c r="A2051" s="401">
        <v>37774</v>
      </c>
      <c r="B2051" s="401" t="s">
        <v>5673</v>
      </c>
      <c r="C2051" s="401" t="s">
        <v>3161</v>
      </c>
      <c r="D2051" s="414" t="s">
        <v>16824</v>
      </c>
      <c r="E2051" s="401" t="s">
        <v>9663</v>
      </c>
      <c r="F2051" s="401"/>
    </row>
    <row r="2052" spans="1:6" ht="15">
      <c r="A2052" s="401">
        <v>38630</v>
      </c>
      <c r="B2052" s="401" t="s">
        <v>5674</v>
      </c>
      <c r="C2052" s="401" t="s">
        <v>3161</v>
      </c>
      <c r="D2052" s="414" t="s">
        <v>16825</v>
      </c>
      <c r="E2052" s="401" t="s">
        <v>9663</v>
      </c>
      <c r="F2052" s="401"/>
    </row>
    <row r="2053" spans="1:6" ht="15">
      <c r="A2053" s="401">
        <v>38629</v>
      </c>
      <c r="B2053" s="401" t="s">
        <v>5675</v>
      </c>
      <c r="C2053" s="401" t="s">
        <v>3161</v>
      </c>
      <c r="D2053" s="414" t="s">
        <v>16826</v>
      </c>
      <c r="E2053" s="401" t="s">
        <v>9663</v>
      </c>
      <c r="F2053" s="401"/>
    </row>
    <row r="2054" spans="1:6" ht="15">
      <c r="A2054" s="401">
        <v>38476</v>
      </c>
      <c r="B2054" s="401" t="s">
        <v>5676</v>
      </c>
      <c r="C2054" s="401" t="s">
        <v>3161</v>
      </c>
      <c r="D2054" s="414" t="s">
        <v>16827</v>
      </c>
      <c r="E2054" s="401" t="s">
        <v>123</v>
      </c>
      <c r="F2054" s="401"/>
    </row>
    <row r="2055" spans="1:6" ht="15">
      <c r="A2055" s="401">
        <v>38477</v>
      </c>
      <c r="B2055" s="401" t="s">
        <v>5677</v>
      </c>
      <c r="C2055" s="401" t="s">
        <v>3161</v>
      </c>
      <c r="D2055" s="414" t="s">
        <v>16828</v>
      </c>
      <c r="E2055" s="401" t="s">
        <v>123</v>
      </c>
      <c r="F2055" s="401"/>
    </row>
    <row r="2056" spans="1:6" ht="15">
      <c r="A2056" s="401">
        <v>40635</v>
      </c>
      <c r="B2056" s="401" t="s">
        <v>5678</v>
      </c>
      <c r="C2056" s="401" t="s">
        <v>3161</v>
      </c>
      <c r="D2056" s="414" t="s">
        <v>16829</v>
      </c>
      <c r="E2056" s="401" t="s">
        <v>9663</v>
      </c>
      <c r="F2056" s="401"/>
    </row>
    <row r="2057" spans="1:6" ht="15">
      <c r="A2057" s="401">
        <v>36483</v>
      </c>
      <c r="B2057" s="401" t="s">
        <v>5679</v>
      </c>
      <c r="C2057" s="401" t="s">
        <v>3161</v>
      </c>
      <c r="D2057" s="414" t="s">
        <v>16830</v>
      </c>
      <c r="E2057" s="401" t="s">
        <v>9663</v>
      </c>
      <c r="F2057" s="401"/>
    </row>
    <row r="2058" spans="1:6" ht="15">
      <c r="A2058" s="401">
        <v>14525</v>
      </c>
      <c r="B2058" s="401" t="s">
        <v>5680</v>
      </c>
      <c r="C2058" s="401" t="s">
        <v>3161</v>
      </c>
      <c r="D2058" s="414" t="s">
        <v>16831</v>
      </c>
      <c r="E2058" s="401" t="s">
        <v>9663</v>
      </c>
      <c r="F2058" s="401"/>
    </row>
    <row r="2059" spans="1:6" ht="15">
      <c r="A2059" s="401">
        <v>36482</v>
      </c>
      <c r="B2059" s="401" t="s">
        <v>5681</v>
      </c>
      <c r="C2059" s="401" t="s">
        <v>3161</v>
      </c>
      <c r="D2059" s="414" t="s">
        <v>16832</v>
      </c>
      <c r="E2059" s="401" t="s">
        <v>9663</v>
      </c>
      <c r="F2059" s="401"/>
    </row>
    <row r="2060" spans="1:6" ht="15">
      <c r="A2060" s="401">
        <v>36408</v>
      </c>
      <c r="B2060" s="401" t="s">
        <v>5682</v>
      </c>
      <c r="C2060" s="401" t="s">
        <v>3161</v>
      </c>
      <c r="D2060" s="414" t="s">
        <v>16833</v>
      </c>
      <c r="E2060" s="401" t="s">
        <v>9663</v>
      </c>
      <c r="F2060" s="401"/>
    </row>
    <row r="2061" spans="1:6" ht="15">
      <c r="A2061" s="401">
        <v>2723</v>
      </c>
      <c r="B2061" s="401" t="s">
        <v>5683</v>
      </c>
      <c r="C2061" s="401" t="s">
        <v>3161</v>
      </c>
      <c r="D2061" s="414" t="s">
        <v>16834</v>
      </c>
      <c r="E2061" s="401" t="s">
        <v>9663</v>
      </c>
      <c r="F2061" s="401"/>
    </row>
    <row r="2062" spans="1:6" ht="15">
      <c r="A2062" s="401">
        <v>36481</v>
      </c>
      <c r="B2062" s="401" t="s">
        <v>5684</v>
      </c>
      <c r="C2062" s="401" t="s">
        <v>3161</v>
      </c>
      <c r="D2062" s="414" t="s">
        <v>16835</v>
      </c>
      <c r="E2062" s="401" t="s">
        <v>9663</v>
      </c>
      <c r="F2062" s="401"/>
    </row>
    <row r="2063" spans="1:6" ht="15">
      <c r="A2063" s="401">
        <v>10685</v>
      </c>
      <c r="B2063" s="401" t="s">
        <v>5685</v>
      </c>
      <c r="C2063" s="401" t="s">
        <v>3161</v>
      </c>
      <c r="D2063" s="414" t="s">
        <v>16836</v>
      </c>
      <c r="E2063" s="401" t="s">
        <v>9663</v>
      </c>
      <c r="F2063" s="401"/>
    </row>
    <row r="2064" spans="1:6" ht="15">
      <c r="A2064" s="401">
        <v>40636</v>
      </c>
      <c r="B2064" s="401" t="s">
        <v>5686</v>
      </c>
      <c r="C2064" s="401" t="s">
        <v>3161</v>
      </c>
      <c r="D2064" s="414" t="s">
        <v>16837</v>
      </c>
      <c r="E2064" s="401" t="s">
        <v>9663</v>
      </c>
      <c r="F2064" s="401"/>
    </row>
    <row r="2065" spans="1:6" ht="15">
      <c r="A2065" s="401">
        <v>4111</v>
      </c>
      <c r="B2065" s="401" t="s">
        <v>5687</v>
      </c>
      <c r="C2065" s="401" t="s">
        <v>3161</v>
      </c>
      <c r="D2065" s="414" t="s">
        <v>16838</v>
      </c>
      <c r="E2065" s="401" t="s">
        <v>123</v>
      </c>
      <c r="F2065" s="401"/>
    </row>
    <row r="2066" spans="1:6" ht="15">
      <c r="A2066" s="401">
        <v>26021</v>
      </c>
      <c r="B2066" s="401" t="s">
        <v>5688</v>
      </c>
      <c r="C2066" s="401" t="s">
        <v>3161</v>
      </c>
      <c r="D2066" s="414" t="s">
        <v>16839</v>
      </c>
      <c r="E2066" s="401" t="s">
        <v>123</v>
      </c>
      <c r="F2066" s="401"/>
    </row>
    <row r="2067" spans="1:6" ht="15">
      <c r="A2067" s="401">
        <v>12</v>
      </c>
      <c r="B2067" s="401" t="s">
        <v>5689</v>
      </c>
      <c r="C2067" s="401" t="s">
        <v>3161</v>
      </c>
      <c r="D2067" s="414" t="s">
        <v>12775</v>
      </c>
      <c r="E2067" s="401" t="s">
        <v>123</v>
      </c>
      <c r="F2067" s="401"/>
    </row>
    <row r="2068" spans="1:6" ht="15">
      <c r="A2068" s="401">
        <v>37554</v>
      </c>
      <c r="B2068" s="401" t="s">
        <v>5690</v>
      </c>
      <c r="C2068" s="401" t="s">
        <v>3161</v>
      </c>
      <c r="D2068" s="414" t="s">
        <v>16840</v>
      </c>
      <c r="E2068" s="401" t="s">
        <v>123</v>
      </c>
      <c r="F2068" s="401"/>
    </row>
    <row r="2069" spans="1:6" ht="15">
      <c r="A2069" s="401">
        <v>37555</v>
      </c>
      <c r="B2069" s="401" t="s">
        <v>5691</v>
      </c>
      <c r="C2069" s="401" t="s">
        <v>3161</v>
      </c>
      <c r="D2069" s="414" t="s">
        <v>16841</v>
      </c>
      <c r="E2069" s="401" t="s">
        <v>123</v>
      </c>
      <c r="F2069" s="401"/>
    </row>
    <row r="2070" spans="1:6" ht="15">
      <c r="A2070" s="401">
        <v>10902</v>
      </c>
      <c r="B2070" s="401" t="s">
        <v>5692</v>
      </c>
      <c r="C2070" s="401" t="s">
        <v>3161</v>
      </c>
      <c r="D2070" s="414" t="s">
        <v>16842</v>
      </c>
      <c r="E2070" s="401" t="s">
        <v>123</v>
      </c>
      <c r="F2070" s="401"/>
    </row>
    <row r="2071" spans="1:6" ht="15">
      <c r="A2071" s="401">
        <v>20965</v>
      </c>
      <c r="B2071" s="401" t="s">
        <v>5693</v>
      </c>
      <c r="C2071" s="401" t="s">
        <v>3161</v>
      </c>
      <c r="D2071" s="414" t="s">
        <v>13170</v>
      </c>
      <c r="E2071" s="401" t="s">
        <v>123</v>
      </c>
      <c r="F2071" s="401"/>
    </row>
    <row r="2072" spans="1:6" ht="15">
      <c r="A2072" s="401">
        <v>20966</v>
      </c>
      <c r="B2072" s="401" t="s">
        <v>5694</v>
      </c>
      <c r="C2072" s="401" t="s">
        <v>3161</v>
      </c>
      <c r="D2072" s="414" t="s">
        <v>12948</v>
      </c>
      <c r="E2072" s="401" t="s">
        <v>123</v>
      </c>
      <c r="F2072" s="401"/>
    </row>
    <row r="2073" spans="1:6" ht="15">
      <c r="A2073" s="401">
        <v>10903</v>
      </c>
      <c r="B2073" s="401" t="s">
        <v>5695</v>
      </c>
      <c r="C2073" s="401" t="s">
        <v>3161</v>
      </c>
      <c r="D2073" s="414" t="s">
        <v>12592</v>
      </c>
      <c r="E2073" s="401" t="s">
        <v>123</v>
      </c>
      <c r="F2073" s="401"/>
    </row>
    <row r="2074" spans="1:6" ht="15">
      <c r="A2074" s="401">
        <v>20967</v>
      </c>
      <c r="B2074" s="401" t="s">
        <v>5696</v>
      </c>
      <c r="C2074" s="401" t="s">
        <v>3161</v>
      </c>
      <c r="D2074" s="414" t="s">
        <v>12592</v>
      </c>
      <c r="E2074" s="401" t="s">
        <v>123</v>
      </c>
      <c r="F2074" s="401"/>
    </row>
    <row r="2075" spans="1:6" ht="15">
      <c r="A2075" s="401">
        <v>20968</v>
      </c>
      <c r="B2075" s="401" t="s">
        <v>5697</v>
      </c>
      <c r="C2075" s="401" t="s">
        <v>3161</v>
      </c>
      <c r="D2075" s="414" t="s">
        <v>16843</v>
      </c>
      <c r="E2075" s="401" t="s">
        <v>123</v>
      </c>
      <c r="F2075" s="401"/>
    </row>
    <row r="2076" spans="1:6" ht="15">
      <c r="A2076" s="401">
        <v>11359</v>
      </c>
      <c r="B2076" s="401" t="s">
        <v>5698</v>
      </c>
      <c r="C2076" s="401" t="s">
        <v>3161</v>
      </c>
      <c r="D2076" s="414" t="s">
        <v>16844</v>
      </c>
      <c r="E2076" s="401" t="s">
        <v>123</v>
      </c>
      <c r="F2076" s="401"/>
    </row>
    <row r="2077" spans="1:6" ht="15">
      <c r="A2077" s="401">
        <v>39017</v>
      </c>
      <c r="B2077" s="401" t="s">
        <v>5699</v>
      </c>
      <c r="C2077" s="401" t="s">
        <v>3161</v>
      </c>
      <c r="D2077" s="414" t="s">
        <v>13088</v>
      </c>
      <c r="E2077" s="401" t="s">
        <v>123</v>
      </c>
      <c r="F2077" s="401"/>
    </row>
    <row r="2078" spans="1:6" ht="15">
      <c r="A2078" s="401">
        <v>39315</v>
      </c>
      <c r="B2078" s="401" t="s">
        <v>5700</v>
      </c>
      <c r="C2078" s="401" t="s">
        <v>3161</v>
      </c>
      <c r="D2078" s="414" t="s">
        <v>4843</v>
      </c>
      <c r="E2078" s="401" t="s">
        <v>123</v>
      </c>
      <c r="F2078" s="401"/>
    </row>
    <row r="2079" spans="1:6" ht="15">
      <c r="A2079" s="401">
        <v>39016</v>
      </c>
      <c r="B2079" s="401" t="s">
        <v>5701</v>
      </c>
      <c r="C2079" s="401" t="s">
        <v>3161</v>
      </c>
      <c r="D2079" s="414" t="s">
        <v>4843</v>
      </c>
      <c r="E2079" s="401" t="s">
        <v>123</v>
      </c>
      <c r="F2079" s="401"/>
    </row>
    <row r="2080" spans="1:6" ht="15">
      <c r="A2080" s="401">
        <v>40432</v>
      </c>
      <c r="B2080" s="401" t="s">
        <v>5702</v>
      </c>
      <c r="C2080" s="401" t="s">
        <v>3161</v>
      </c>
      <c r="D2080" s="414" t="s">
        <v>4351</v>
      </c>
      <c r="E2080" s="401" t="s">
        <v>123</v>
      </c>
      <c r="F2080" s="401"/>
    </row>
    <row r="2081" spans="1:6" ht="15">
      <c r="A2081" s="401">
        <v>39481</v>
      </c>
      <c r="B2081" s="401" t="s">
        <v>5703</v>
      </c>
      <c r="C2081" s="401" t="s">
        <v>3161</v>
      </c>
      <c r="D2081" s="414" t="s">
        <v>16845</v>
      </c>
      <c r="E2081" s="401" t="s">
        <v>123</v>
      </c>
      <c r="F2081" s="401"/>
    </row>
    <row r="2082" spans="1:6" ht="15">
      <c r="A2082" s="401">
        <v>40433</v>
      </c>
      <c r="B2082" s="401" t="s">
        <v>5704</v>
      </c>
      <c r="C2082" s="401" t="s">
        <v>3161</v>
      </c>
      <c r="D2082" s="414" t="s">
        <v>12473</v>
      </c>
      <c r="E2082" s="401" t="s">
        <v>123</v>
      </c>
      <c r="F2082" s="401"/>
    </row>
    <row r="2083" spans="1:6" ht="15">
      <c r="A2083" s="401">
        <v>20219</v>
      </c>
      <c r="B2083" s="401" t="s">
        <v>5705</v>
      </c>
      <c r="C2083" s="401" t="s">
        <v>3161</v>
      </c>
      <c r="D2083" s="414" t="s">
        <v>16846</v>
      </c>
      <c r="E2083" s="401" t="s">
        <v>9663</v>
      </c>
      <c r="F2083" s="401"/>
    </row>
    <row r="2084" spans="1:6" ht="15">
      <c r="A2084" s="401">
        <v>36484</v>
      </c>
      <c r="B2084" s="401" t="s">
        <v>5706</v>
      </c>
      <c r="C2084" s="401" t="s">
        <v>3161</v>
      </c>
      <c r="D2084" s="414" t="s">
        <v>16847</v>
      </c>
      <c r="E2084" s="401" t="s">
        <v>9663</v>
      </c>
      <c r="F2084" s="401"/>
    </row>
    <row r="2085" spans="1:6" ht="15">
      <c r="A2085" s="401">
        <v>38367</v>
      </c>
      <c r="B2085" s="401" t="s">
        <v>5707</v>
      </c>
      <c r="C2085" s="401" t="s">
        <v>3161</v>
      </c>
      <c r="D2085" s="414" t="s">
        <v>15807</v>
      </c>
      <c r="E2085" s="401" t="s">
        <v>123</v>
      </c>
      <c r="F2085" s="401"/>
    </row>
    <row r="2086" spans="1:6" ht="15">
      <c r="A2086" s="401">
        <v>38368</v>
      </c>
      <c r="B2086" s="401" t="s">
        <v>5709</v>
      </c>
      <c r="C2086" s="401" t="s">
        <v>3161</v>
      </c>
      <c r="D2086" s="414" t="s">
        <v>16630</v>
      </c>
      <c r="E2086" s="401" t="s">
        <v>123</v>
      </c>
      <c r="F2086" s="401"/>
    </row>
    <row r="2087" spans="1:6" ht="15">
      <c r="A2087" s="401">
        <v>38091</v>
      </c>
      <c r="B2087" s="401" t="s">
        <v>5710</v>
      </c>
      <c r="C2087" s="401" t="s">
        <v>3161</v>
      </c>
      <c r="D2087" s="414" t="s">
        <v>4151</v>
      </c>
      <c r="E2087" s="401" t="s">
        <v>123</v>
      </c>
      <c r="F2087" s="401"/>
    </row>
    <row r="2088" spans="1:6" ht="15">
      <c r="A2088" s="401">
        <v>38095</v>
      </c>
      <c r="B2088" s="401" t="s">
        <v>5711</v>
      </c>
      <c r="C2088" s="401" t="s">
        <v>3161</v>
      </c>
      <c r="D2088" s="414" t="s">
        <v>3756</v>
      </c>
      <c r="E2088" s="401" t="s">
        <v>123</v>
      </c>
      <c r="F2088" s="401"/>
    </row>
    <row r="2089" spans="1:6" ht="15">
      <c r="A2089" s="401">
        <v>38092</v>
      </c>
      <c r="B2089" s="401" t="s">
        <v>5713</v>
      </c>
      <c r="C2089" s="401" t="s">
        <v>3161</v>
      </c>
      <c r="D2089" s="414" t="s">
        <v>6532</v>
      </c>
      <c r="E2089" s="401" t="s">
        <v>123</v>
      </c>
      <c r="F2089" s="401"/>
    </row>
    <row r="2090" spans="1:6" ht="15">
      <c r="A2090" s="401">
        <v>38093</v>
      </c>
      <c r="B2090" s="401" t="s">
        <v>5715</v>
      </c>
      <c r="C2090" s="401" t="s">
        <v>3161</v>
      </c>
      <c r="D2090" s="414" t="s">
        <v>5201</v>
      </c>
      <c r="E2090" s="401" t="s">
        <v>123</v>
      </c>
      <c r="F2090" s="401"/>
    </row>
    <row r="2091" spans="1:6" ht="15">
      <c r="A2091" s="401">
        <v>38096</v>
      </c>
      <c r="B2091" s="401" t="s">
        <v>5716</v>
      </c>
      <c r="C2091" s="401" t="s">
        <v>3161</v>
      </c>
      <c r="D2091" s="414" t="s">
        <v>8807</v>
      </c>
      <c r="E2091" s="401" t="s">
        <v>123</v>
      </c>
      <c r="F2091" s="401"/>
    </row>
    <row r="2092" spans="1:6" ht="15">
      <c r="A2092" s="401">
        <v>38094</v>
      </c>
      <c r="B2092" s="401" t="s">
        <v>5717</v>
      </c>
      <c r="C2092" s="401" t="s">
        <v>3161</v>
      </c>
      <c r="D2092" s="414" t="s">
        <v>7057</v>
      </c>
      <c r="E2092" s="401" t="s">
        <v>123</v>
      </c>
      <c r="F2092" s="401"/>
    </row>
    <row r="2093" spans="1:6" ht="15">
      <c r="A2093" s="401">
        <v>38097</v>
      </c>
      <c r="B2093" s="401" t="s">
        <v>5718</v>
      </c>
      <c r="C2093" s="401" t="s">
        <v>3161</v>
      </c>
      <c r="D2093" s="414" t="s">
        <v>3757</v>
      </c>
      <c r="E2093" s="401" t="s">
        <v>123</v>
      </c>
      <c r="F2093" s="401"/>
    </row>
    <row r="2094" spans="1:6" ht="15">
      <c r="A2094" s="401">
        <v>38098</v>
      </c>
      <c r="B2094" s="401" t="s">
        <v>5719</v>
      </c>
      <c r="C2094" s="401" t="s">
        <v>3161</v>
      </c>
      <c r="D2094" s="414" t="s">
        <v>3757</v>
      </c>
      <c r="E2094" s="401" t="s">
        <v>123</v>
      </c>
      <c r="F2094" s="401"/>
    </row>
    <row r="2095" spans="1:6" ht="15">
      <c r="A2095" s="401">
        <v>11186</v>
      </c>
      <c r="B2095" s="401" t="s">
        <v>5720</v>
      </c>
      <c r="C2095" s="401" t="s">
        <v>3163</v>
      </c>
      <c r="D2095" s="414" t="s">
        <v>16848</v>
      </c>
      <c r="E2095" s="401" t="s">
        <v>123</v>
      </c>
      <c r="F2095" s="401"/>
    </row>
    <row r="2096" spans="1:6" ht="15">
      <c r="A2096" s="401">
        <v>11558</v>
      </c>
      <c r="B2096" s="401" t="s">
        <v>5721</v>
      </c>
      <c r="C2096" s="401" t="s">
        <v>3168</v>
      </c>
      <c r="D2096" s="414" t="s">
        <v>3811</v>
      </c>
      <c r="E2096" s="401" t="s">
        <v>123</v>
      </c>
      <c r="F2096" s="401"/>
    </row>
    <row r="2097" spans="1:6" ht="15">
      <c r="A2097" s="401">
        <v>11557</v>
      </c>
      <c r="B2097" s="401" t="s">
        <v>5722</v>
      </c>
      <c r="C2097" s="401" t="s">
        <v>3168</v>
      </c>
      <c r="D2097" s="414" t="s">
        <v>12942</v>
      </c>
      <c r="E2097" s="401" t="s">
        <v>123</v>
      </c>
      <c r="F2097" s="401"/>
    </row>
    <row r="2098" spans="1:6" ht="15">
      <c r="A2098" s="401">
        <v>2759</v>
      </c>
      <c r="B2098" s="401" t="s">
        <v>5724</v>
      </c>
      <c r="C2098" s="401" t="s">
        <v>3161</v>
      </c>
      <c r="D2098" s="414" t="s">
        <v>9117</v>
      </c>
      <c r="E2098" s="401" t="s">
        <v>123</v>
      </c>
      <c r="F2098" s="401"/>
    </row>
    <row r="2099" spans="1:6" ht="15">
      <c r="A2099" s="401">
        <v>38124</v>
      </c>
      <c r="B2099" s="401" t="s">
        <v>5725</v>
      </c>
      <c r="C2099" s="401" t="s">
        <v>3161</v>
      </c>
      <c r="D2099" s="414" t="s">
        <v>5259</v>
      </c>
      <c r="E2099" s="401" t="s">
        <v>123</v>
      </c>
      <c r="F2099" s="401"/>
    </row>
    <row r="2100" spans="1:6" ht="15">
      <c r="A2100" s="401">
        <v>38380</v>
      </c>
      <c r="B2100" s="401" t="s">
        <v>5726</v>
      </c>
      <c r="C2100" s="401" t="s">
        <v>3161</v>
      </c>
      <c r="D2100" s="414" t="s">
        <v>9068</v>
      </c>
      <c r="E2100" s="401" t="s">
        <v>123</v>
      </c>
      <c r="F2100" s="401"/>
    </row>
    <row r="2101" spans="1:6" ht="15">
      <c r="A2101" s="401">
        <v>20059</v>
      </c>
      <c r="B2101" s="401" t="s">
        <v>5727</v>
      </c>
      <c r="C2101" s="401" t="s">
        <v>3161</v>
      </c>
      <c r="D2101" s="414" t="s">
        <v>8883</v>
      </c>
      <c r="E2101" s="401" t="s">
        <v>123</v>
      </c>
      <c r="F2101" s="401"/>
    </row>
    <row r="2102" spans="1:6" ht="15">
      <c r="A2102" s="401">
        <v>42429</v>
      </c>
      <c r="B2102" s="401" t="s">
        <v>8991</v>
      </c>
      <c r="C2102" s="401" t="s">
        <v>3161</v>
      </c>
      <c r="D2102" s="414" t="s">
        <v>16849</v>
      </c>
      <c r="E2102" s="401" t="s">
        <v>123</v>
      </c>
      <c r="F2102" s="401"/>
    </row>
    <row r="2103" spans="1:6" ht="15">
      <c r="A2103" s="401">
        <v>39616</v>
      </c>
      <c r="B2103" s="401" t="s">
        <v>12865</v>
      </c>
      <c r="C2103" s="401" t="s">
        <v>3161</v>
      </c>
      <c r="D2103" s="414" t="s">
        <v>16850</v>
      </c>
      <c r="E2103" s="401" t="s">
        <v>123</v>
      </c>
      <c r="F2103" s="401"/>
    </row>
    <row r="2104" spans="1:6" ht="15">
      <c r="A2104" s="401">
        <v>39618</v>
      </c>
      <c r="B2104" s="401" t="s">
        <v>12866</v>
      </c>
      <c r="C2104" s="401" t="s">
        <v>3161</v>
      </c>
      <c r="D2104" s="414" t="s">
        <v>16851</v>
      </c>
      <c r="E2104" s="401" t="s">
        <v>123</v>
      </c>
      <c r="F2104" s="401"/>
    </row>
    <row r="2105" spans="1:6" ht="15">
      <c r="A2105" s="401">
        <v>39619</v>
      </c>
      <c r="B2105" s="401" t="s">
        <v>12867</v>
      </c>
      <c r="C2105" s="401" t="s">
        <v>3161</v>
      </c>
      <c r="D2105" s="414" t="s">
        <v>16852</v>
      </c>
      <c r="E2105" s="401" t="s">
        <v>123</v>
      </c>
      <c r="F2105" s="401"/>
    </row>
    <row r="2106" spans="1:6" ht="15">
      <c r="A2106" s="401">
        <v>39613</v>
      </c>
      <c r="B2106" s="401" t="s">
        <v>12868</v>
      </c>
      <c r="C2106" s="401" t="s">
        <v>3161</v>
      </c>
      <c r="D2106" s="414" t="s">
        <v>16853</v>
      </c>
      <c r="E2106" s="401" t="s">
        <v>123</v>
      </c>
      <c r="F2106" s="401"/>
    </row>
    <row r="2107" spans="1:6" ht="15">
      <c r="A2107" s="401">
        <v>39614</v>
      </c>
      <c r="B2107" s="401" t="s">
        <v>12869</v>
      </c>
      <c r="C2107" s="401" t="s">
        <v>3161</v>
      </c>
      <c r="D2107" s="414" t="s">
        <v>16854</v>
      </c>
      <c r="E2107" s="401" t="s">
        <v>123</v>
      </c>
      <c r="F2107" s="401"/>
    </row>
    <row r="2108" spans="1:6" ht="15">
      <c r="A2108" s="401">
        <v>38538</v>
      </c>
      <c r="B2108" s="401" t="s">
        <v>5728</v>
      </c>
      <c r="C2108" s="401" t="s">
        <v>3164</v>
      </c>
      <c r="D2108" s="414" t="s">
        <v>16855</v>
      </c>
      <c r="E2108" s="401" t="s">
        <v>123</v>
      </c>
      <c r="F2108" s="401"/>
    </row>
    <row r="2109" spans="1:6" ht="15">
      <c r="A2109" s="401">
        <v>38539</v>
      </c>
      <c r="B2109" s="401" t="s">
        <v>5729</v>
      </c>
      <c r="C2109" s="401" t="s">
        <v>3164</v>
      </c>
      <c r="D2109" s="414" t="s">
        <v>13241</v>
      </c>
      <c r="E2109" s="401" t="s">
        <v>123</v>
      </c>
      <c r="F2109" s="401"/>
    </row>
    <row r="2110" spans="1:6" ht="15">
      <c r="A2110" s="401">
        <v>38540</v>
      </c>
      <c r="B2110" s="401" t="s">
        <v>5730</v>
      </c>
      <c r="C2110" s="401" t="s">
        <v>3164</v>
      </c>
      <c r="D2110" s="414" t="s">
        <v>16856</v>
      </c>
      <c r="E2110" s="401" t="s">
        <v>123</v>
      </c>
      <c r="F2110" s="401"/>
    </row>
    <row r="2111" spans="1:6" ht="15">
      <c r="A2111" s="401">
        <v>38384</v>
      </c>
      <c r="B2111" s="401" t="s">
        <v>5731</v>
      </c>
      <c r="C2111" s="401" t="s">
        <v>3161</v>
      </c>
      <c r="D2111" s="414" t="s">
        <v>14881</v>
      </c>
      <c r="E2111" s="401" t="s">
        <v>123</v>
      </c>
      <c r="F2111" s="401"/>
    </row>
    <row r="2112" spans="1:6" ht="15">
      <c r="A2112" s="401">
        <v>13</v>
      </c>
      <c r="B2112" s="401" t="s">
        <v>5732</v>
      </c>
      <c r="C2112" s="401" t="s">
        <v>3165</v>
      </c>
      <c r="D2112" s="414" t="s">
        <v>12765</v>
      </c>
      <c r="E2112" s="401" t="s">
        <v>123</v>
      </c>
      <c r="F2112" s="401"/>
    </row>
    <row r="2113" spans="1:6" ht="15">
      <c r="A2113" s="401">
        <v>2762</v>
      </c>
      <c r="B2113" s="401" t="s">
        <v>5733</v>
      </c>
      <c r="C2113" s="401" t="s">
        <v>3164</v>
      </c>
      <c r="D2113" s="414" t="s">
        <v>8923</v>
      </c>
      <c r="E2113" s="401" t="s">
        <v>123</v>
      </c>
      <c r="F2113" s="401"/>
    </row>
    <row r="2114" spans="1:6" ht="15">
      <c r="A2114" s="401">
        <v>21142</v>
      </c>
      <c r="B2114" s="401" t="s">
        <v>5734</v>
      </c>
      <c r="C2114" s="401" t="s">
        <v>3161</v>
      </c>
      <c r="D2114" s="414" t="s">
        <v>13138</v>
      </c>
      <c r="E2114" s="401" t="s">
        <v>123</v>
      </c>
      <c r="F2114" s="401"/>
    </row>
    <row r="2115" spans="1:6" ht="15">
      <c r="A2115" s="401">
        <v>4223</v>
      </c>
      <c r="B2115" s="401" t="s">
        <v>5736</v>
      </c>
      <c r="C2115" s="401" t="s">
        <v>3166</v>
      </c>
      <c r="D2115" s="414" t="s">
        <v>16857</v>
      </c>
      <c r="E2115" s="401" t="s">
        <v>123</v>
      </c>
      <c r="F2115" s="401"/>
    </row>
    <row r="2116" spans="1:6" ht="15">
      <c r="A2116" s="401">
        <v>37372</v>
      </c>
      <c r="B2116" s="401" t="s">
        <v>8992</v>
      </c>
      <c r="C2116" s="401" t="s">
        <v>3160</v>
      </c>
      <c r="D2116" s="414" t="s">
        <v>3726</v>
      </c>
      <c r="E2116" s="401" t="s">
        <v>16858</v>
      </c>
      <c r="F2116" s="401"/>
    </row>
    <row r="2117" spans="1:6" ht="15">
      <c r="A2117" s="401">
        <v>40863</v>
      </c>
      <c r="B2117" s="401" t="s">
        <v>8993</v>
      </c>
      <c r="C2117" s="401" t="s">
        <v>3167</v>
      </c>
      <c r="D2117" s="414" t="s">
        <v>12872</v>
      </c>
      <c r="E2117" s="401" t="s">
        <v>16858</v>
      </c>
      <c r="F2117" s="401"/>
    </row>
    <row r="2118" spans="1:6" ht="15">
      <c r="A2118" s="401">
        <v>38475</v>
      </c>
      <c r="B2118" s="401" t="s">
        <v>5737</v>
      </c>
      <c r="C2118" s="401" t="s">
        <v>3161</v>
      </c>
      <c r="D2118" s="414" t="s">
        <v>13022</v>
      </c>
      <c r="E2118" s="401" t="s">
        <v>123</v>
      </c>
      <c r="F2118" s="401"/>
    </row>
    <row r="2119" spans="1:6" ht="15">
      <c r="A2119" s="401">
        <v>38474</v>
      </c>
      <c r="B2119" s="401" t="s">
        <v>5738</v>
      </c>
      <c r="C2119" s="401" t="s">
        <v>3161</v>
      </c>
      <c r="D2119" s="414" t="s">
        <v>16859</v>
      </c>
      <c r="E2119" s="401" t="s">
        <v>123</v>
      </c>
      <c r="F2119" s="401"/>
    </row>
    <row r="2120" spans="1:6" ht="15">
      <c r="A2120" s="401">
        <v>10886</v>
      </c>
      <c r="B2120" s="401" t="s">
        <v>5739</v>
      </c>
      <c r="C2120" s="401" t="s">
        <v>3161</v>
      </c>
      <c r="D2120" s="414" t="s">
        <v>16860</v>
      </c>
      <c r="E2120" s="401" t="s">
        <v>123</v>
      </c>
      <c r="F2120" s="401"/>
    </row>
    <row r="2121" spans="1:6" ht="15">
      <c r="A2121" s="401">
        <v>10888</v>
      </c>
      <c r="B2121" s="401" t="s">
        <v>5740</v>
      </c>
      <c r="C2121" s="401" t="s">
        <v>3161</v>
      </c>
      <c r="D2121" s="414" t="s">
        <v>16861</v>
      </c>
      <c r="E2121" s="401" t="s">
        <v>123</v>
      </c>
      <c r="F2121" s="401"/>
    </row>
    <row r="2122" spans="1:6" ht="15">
      <c r="A2122" s="401">
        <v>10889</v>
      </c>
      <c r="B2122" s="401" t="s">
        <v>5741</v>
      </c>
      <c r="C2122" s="401" t="s">
        <v>3161</v>
      </c>
      <c r="D2122" s="414" t="s">
        <v>16862</v>
      </c>
      <c r="E2122" s="401" t="s">
        <v>123</v>
      </c>
      <c r="F2122" s="401"/>
    </row>
    <row r="2123" spans="1:6" ht="15">
      <c r="A2123" s="401">
        <v>10890</v>
      </c>
      <c r="B2123" s="401" t="s">
        <v>5742</v>
      </c>
      <c r="C2123" s="401" t="s">
        <v>3161</v>
      </c>
      <c r="D2123" s="414" t="s">
        <v>13910</v>
      </c>
      <c r="E2123" s="401" t="s">
        <v>123</v>
      </c>
      <c r="F2123" s="401"/>
    </row>
    <row r="2124" spans="1:6" ht="15">
      <c r="A2124" s="401">
        <v>10891</v>
      </c>
      <c r="B2124" s="401" t="s">
        <v>5743</v>
      </c>
      <c r="C2124" s="401" t="s">
        <v>3161</v>
      </c>
      <c r="D2124" s="414" t="s">
        <v>16863</v>
      </c>
      <c r="E2124" s="401" t="s">
        <v>123</v>
      </c>
      <c r="F2124" s="401"/>
    </row>
    <row r="2125" spans="1:6" ht="15">
      <c r="A2125" s="401">
        <v>10892</v>
      </c>
      <c r="B2125" s="401" t="s">
        <v>5744</v>
      </c>
      <c r="C2125" s="401" t="s">
        <v>3161</v>
      </c>
      <c r="D2125" s="414" t="s">
        <v>16864</v>
      </c>
      <c r="E2125" s="401" t="s">
        <v>123</v>
      </c>
      <c r="F2125" s="401"/>
    </row>
    <row r="2126" spans="1:6" ht="15">
      <c r="A2126" s="401">
        <v>20977</v>
      </c>
      <c r="B2126" s="401" t="s">
        <v>5745</v>
      </c>
      <c r="C2126" s="401" t="s">
        <v>3161</v>
      </c>
      <c r="D2126" s="414" t="s">
        <v>16865</v>
      </c>
      <c r="E2126" s="401" t="s">
        <v>123</v>
      </c>
      <c r="F2126" s="401"/>
    </row>
    <row r="2127" spans="1:6" ht="15">
      <c r="A2127" s="401">
        <v>3073</v>
      </c>
      <c r="B2127" s="401" t="s">
        <v>5746</v>
      </c>
      <c r="C2127" s="401" t="s">
        <v>3161</v>
      </c>
      <c r="D2127" s="414" t="s">
        <v>16866</v>
      </c>
      <c r="E2127" s="401" t="s">
        <v>123</v>
      </c>
      <c r="F2127" s="401"/>
    </row>
    <row r="2128" spans="1:6" ht="15">
      <c r="A2128" s="401">
        <v>3068</v>
      </c>
      <c r="B2128" s="401" t="s">
        <v>5747</v>
      </c>
      <c r="C2128" s="401" t="s">
        <v>3161</v>
      </c>
      <c r="D2128" s="414" t="s">
        <v>16867</v>
      </c>
      <c r="E2128" s="401" t="s">
        <v>123</v>
      </c>
      <c r="F2128" s="401"/>
    </row>
    <row r="2129" spans="1:6" ht="15">
      <c r="A2129" s="401">
        <v>3074</v>
      </c>
      <c r="B2129" s="401" t="s">
        <v>5748</v>
      </c>
      <c r="C2129" s="401" t="s">
        <v>3161</v>
      </c>
      <c r="D2129" s="414" t="s">
        <v>16868</v>
      </c>
      <c r="E2129" s="401" t="s">
        <v>123</v>
      </c>
      <c r="F2129" s="401"/>
    </row>
    <row r="2130" spans="1:6" ht="15">
      <c r="A2130" s="401">
        <v>3076</v>
      </c>
      <c r="B2130" s="401" t="s">
        <v>5749</v>
      </c>
      <c r="C2130" s="401" t="s">
        <v>3161</v>
      </c>
      <c r="D2130" s="414" t="s">
        <v>16869</v>
      </c>
      <c r="E2130" s="401" t="s">
        <v>123</v>
      </c>
      <c r="F2130" s="401"/>
    </row>
    <row r="2131" spans="1:6" ht="15">
      <c r="A2131" s="401">
        <v>3072</v>
      </c>
      <c r="B2131" s="401" t="s">
        <v>5750</v>
      </c>
      <c r="C2131" s="401" t="s">
        <v>3161</v>
      </c>
      <c r="D2131" s="414" t="s">
        <v>12605</v>
      </c>
      <c r="E2131" s="401" t="s">
        <v>123</v>
      </c>
      <c r="F2131" s="401"/>
    </row>
    <row r="2132" spans="1:6" ht="15">
      <c r="A2132" s="401">
        <v>3075</v>
      </c>
      <c r="B2132" s="401" t="s">
        <v>5751</v>
      </c>
      <c r="C2132" s="401" t="s">
        <v>3161</v>
      </c>
      <c r="D2132" s="414" t="s">
        <v>13391</v>
      </c>
      <c r="E2132" s="401" t="s">
        <v>123</v>
      </c>
      <c r="F2132" s="401"/>
    </row>
    <row r="2133" spans="1:6" ht="15">
      <c r="A2133" s="401">
        <v>10780</v>
      </c>
      <c r="B2133" s="401" t="s">
        <v>5752</v>
      </c>
      <c r="C2133" s="401" t="s">
        <v>3161</v>
      </c>
      <c r="D2133" s="414" t="s">
        <v>6169</v>
      </c>
      <c r="E2133" s="401" t="s">
        <v>123</v>
      </c>
      <c r="F2133" s="401"/>
    </row>
    <row r="2134" spans="1:6" ht="15">
      <c r="A2134" s="401">
        <v>10781</v>
      </c>
      <c r="B2134" s="401" t="s">
        <v>5753</v>
      </c>
      <c r="C2134" s="401" t="s">
        <v>3161</v>
      </c>
      <c r="D2134" s="414" t="s">
        <v>14118</v>
      </c>
      <c r="E2134" s="401" t="s">
        <v>123</v>
      </c>
      <c r="F2134" s="401"/>
    </row>
    <row r="2135" spans="1:6" ht="15">
      <c r="A2135" s="401">
        <v>20106</v>
      </c>
      <c r="B2135" s="401" t="s">
        <v>5755</v>
      </c>
      <c r="C2135" s="401" t="s">
        <v>3161</v>
      </c>
      <c r="D2135" s="414" t="s">
        <v>4774</v>
      </c>
      <c r="E2135" s="401" t="s">
        <v>123</v>
      </c>
      <c r="F2135" s="401"/>
    </row>
    <row r="2136" spans="1:6" ht="15">
      <c r="A2136" s="401">
        <v>20107</v>
      </c>
      <c r="B2136" s="401" t="s">
        <v>5756</v>
      </c>
      <c r="C2136" s="401" t="s">
        <v>3161</v>
      </c>
      <c r="D2136" s="414" t="s">
        <v>6506</v>
      </c>
      <c r="E2136" s="401" t="s">
        <v>123</v>
      </c>
      <c r="F2136" s="401"/>
    </row>
    <row r="2137" spans="1:6" ht="15">
      <c r="A2137" s="401">
        <v>20108</v>
      </c>
      <c r="B2137" s="401" t="s">
        <v>5757</v>
      </c>
      <c r="C2137" s="401" t="s">
        <v>3161</v>
      </c>
      <c r="D2137" s="414" t="s">
        <v>16870</v>
      </c>
      <c r="E2137" s="401" t="s">
        <v>123</v>
      </c>
      <c r="F2137" s="401"/>
    </row>
    <row r="2138" spans="1:6" ht="15">
      <c r="A2138" s="401">
        <v>20109</v>
      </c>
      <c r="B2138" s="401" t="s">
        <v>5758</v>
      </c>
      <c r="C2138" s="401" t="s">
        <v>3161</v>
      </c>
      <c r="D2138" s="414" t="s">
        <v>6169</v>
      </c>
      <c r="E2138" s="401" t="s">
        <v>123</v>
      </c>
      <c r="F2138" s="401"/>
    </row>
    <row r="2139" spans="1:6" ht="15">
      <c r="A2139" s="401">
        <v>43612</v>
      </c>
      <c r="B2139" s="401" t="s">
        <v>16871</v>
      </c>
      <c r="C2139" s="401" t="s">
        <v>3173</v>
      </c>
      <c r="D2139" s="414" t="s">
        <v>16872</v>
      </c>
      <c r="E2139" s="401" t="s">
        <v>123</v>
      </c>
      <c r="F2139" s="401"/>
    </row>
    <row r="2140" spans="1:6" ht="15">
      <c r="A2140" s="401">
        <v>43613</v>
      </c>
      <c r="B2140" s="401" t="s">
        <v>16873</v>
      </c>
      <c r="C2140" s="401" t="s">
        <v>3173</v>
      </c>
      <c r="D2140" s="414" t="s">
        <v>16874</v>
      </c>
      <c r="E2140" s="401" t="s">
        <v>123</v>
      </c>
      <c r="F2140" s="401"/>
    </row>
    <row r="2141" spans="1:6" ht="15">
      <c r="A2141" s="401">
        <v>11480</v>
      </c>
      <c r="B2141" s="401" t="s">
        <v>16875</v>
      </c>
      <c r="C2141" s="401" t="s">
        <v>3173</v>
      </c>
      <c r="D2141" s="414" t="s">
        <v>16876</v>
      </c>
      <c r="E2141" s="401" t="s">
        <v>123</v>
      </c>
      <c r="F2141" s="401"/>
    </row>
    <row r="2142" spans="1:6" ht="15">
      <c r="A2142" s="401">
        <v>11469</v>
      </c>
      <c r="B2142" s="401" t="s">
        <v>16877</v>
      </c>
      <c r="C2142" s="401" t="s">
        <v>3161</v>
      </c>
      <c r="D2142" s="414" t="s">
        <v>13805</v>
      </c>
      <c r="E2142" s="401" t="s">
        <v>123</v>
      </c>
      <c r="F2142" s="401"/>
    </row>
    <row r="2143" spans="1:6" ht="15">
      <c r="A2143" s="401">
        <v>11468</v>
      </c>
      <c r="B2143" s="401" t="s">
        <v>16878</v>
      </c>
      <c r="C2143" s="401" t="s">
        <v>3161</v>
      </c>
      <c r="D2143" s="414" t="s">
        <v>9103</v>
      </c>
      <c r="E2143" s="401" t="s">
        <v>123</v>
      </c>
      <c r="F2143" s="401"/>
    </row>
    <row r="2144" spans="1:6" ht="15">
      <c r="A2144" s="401">
        <v>11484</v>
      </c>
      <c r="B2144" s="401" t="s">
        <v>16879</v>
      </c>
      <c r="C2144" s="401" t="s">
        <v>3161</v>
      </c>
      <c r="D2144" s="414" t="s">
        <v>14879</v>
      </c>
      <c r="E2144" s="401" t="s">
        <v>123</v>
      </c>
      <c r="F2144" s="401"/>
    </row>
    <row r="2145" spans="1:6" ht="15">
      <c r="A2145" s="401">
        <v>38155</v>
      </c>
      <c r="B2145" s="401" t="s">
        <v>16880</v>
      </c>
      <c r="C2145" s="401" t="s">
        <v>3161</v>
      </c>
      <c r="D2145" s="414" t="s">
        <v>16881</v>
      </c>
      <c r="E2145" s="401" t="s">
        <v>123</v>
      </c>
      <c r="F2145" s="401"/>
    </row>
    <row r="2146" spans="1:6" ht="15">
      <c r="A2146" s="401">
        <v>11467</v>
      </c>
      <c r="B2146" s="401" t="s">
        <v>16882</v>
      </c>
      <c r="C2146" s="401" t="s">
        <v>3161</v>
      </c>
      <c r="D2146" s="414" t="s">
        <v>8962</v>
      </c>
      <c r="E2146" s="401" t="s">
        <v>123</v>
      </c>
      <c r="F2146" s="401"/>
    </row>
    <row r="2147" spans="1:6" ht="15">
      <c r="A2147" s="401">
        <v>38153</v>
      </c>
      <c r="B2147" s="401" t="s">
        <v>16883</v>
      </c>
      <c r="C2147" s="401" t="s">
        <v>3173</v>
      </c>
      <c r="D2147" s="414" t="s">
        <v>13957</v>
      </c>
      <c r="E2147" s="401" t="s">
        <v>123</v>
      </c>
      <c r="F2147" s="401"/>
    </row>
    <row r="2148" spans="1:6" ht="15">
      <c r="A2148" s="401">
        <v>43607</v>
      </c>
      <c r="B2148" s="401" t="s">
        <v>16884</v>
      </c>
      <c r="C2148" s="401" t="s">
        <v>3161</v>
      </c>
      <c r="D2148" s="414" t="s">
        <v>16885</v>
      </c>
      <c r="E2148" s="401" t="s">
        <v>123</v>
      </c>
      <c r="F2148" s="401"/>
    </row>
    <row r="2149" spans="1:6" ht="15">
      <c r="A2149" s="401">
        <v>3080</v>
      </c>
      <c r="B2149" s="401" t="s">
        <v>16886</v>
      </c>
      <c r="C2149" s="401" t="s">
        <v>3173</v>
      </c>
      <c r="D2149" s="414" t="s">
        <v>12880</v>
      </c>
      <c r="E2149" s="401" t="s">
        <v>123</v>
      </c>
      <c r="F2149" s="401"/>
    </row>
    <row r="2150" spans="1:6" ht="15">
      <c r="A2150" s="401">
        <v>3081</v>
      </c>
      <c r="B2150" s="401" t="s">
        <v>16887</v>
      </c>
      <c r="C2150" s="401" t="s">
        <v>3173</v>
      </c>
      <c r="D2150" s="414" t="s">
        <v>12802</v>
      </c>
      <c r="E2150" s="401" t="s">
        <v>123</v>
      </c>
      <c r="F2150" s="401"/>
    </row>
    <row r="2151" spans="1:6" ht="15">
      <c r="A2151" s="401">
        <v>3090</v>
      </c>
      <c r="B2151" s="401" t="s">
        <v>16888</v>
      </c>
      <c r="C2151" s="401" t="s">
        <v>3173</v>
      </c>
      <c r="D2151" s="414" t="s">
        <v>16889</v>
      </c>
      <c r="E2151" s="401" t="s">
        <v>123</v>
      </c>
      <c r="F2151" s="401"/>
    </row>
    <row r="2152" spans="1:6" ht="15">
      <c r="A2152" s="401">
        <v>43611</v>
      </c>
      <c r="B2152" s="401" t="s">
        <v>16890</v>
      </c>
      <c r="C2152" s="401" t="s">
        <v>3173</v>
      </c>
      <c r="D2152" s="414" t="s">
        <v>16891</v>
      </c>
      <c r="E2152" s="401" t="s">
        <v>123</v>
      </c>
      <c r="F2152" s="401"/>
    </row>
    <row r="2153" spans="1:6" ht="15">
      <c r="A2153" s="401">
        <v>3103</v>
      </c>
      <c r="B2153" s="401" t="s">
        <v>16892</v>
      </c>
      <c r="C2153" s="401" t="s">
        <v>3161</v>
      </c>
      <c r="D2153" s="414" t="s">
        <v>14003</v>
      </c>
      <c r="E2153" s="401" t="s">
        <v>123</v>
      </c>
      <c r="F2153" s="401"/>
    </row>
    <row r="2154" spans="1:6" ht="15">
      <c r="A2154" s="401">
        <v>3097</v>
      </c>
      <c r="B2154" s="401" t="s">
        <v>16893</v>
      </c>
      <c r="C2154" s="401" t="s">
        <v>3173</v>
      </c>
      <c r="D2154" s="414" t="s">
        <v>16527</v>
      </c>
      <c r="E2154" s="401" t="s">
        <v>123</v>
      </c>
      <c r="F2154" s="401"/>
    </row>
    <row r="2155" spans="1:6" ht="15">
      <c r="A2155" s="401">
        <v>3099</v>
      </c>
      <c r="B2155" s="401" t="s">
        <v>16894</v>
      </c>
      <c r="C2155" s="401" t="s">
        <v>3173</v>
      </c>
      <c r="D2155" s="414" t="s">
        <v>12989</v>
      </c>
      <c r="E2155" s="401" t="s">
        <v>123</v>
      </c>
      <c r="F2155" s="401"/>
    </row>
    <row r="2156" spans="1:6" ht="15">
      <c r="A2156" s="401">
        <v>38151</v>
      </c>
      <c r="B2156" s="401" t="s">
        <v>16895</v>
      </c>
      <c r="C2156" s="401" t="s">
        <v>3173</v>
      </c>
      <c r="D2156" s="414" t="s">
        <v>15210</v>
      </c>
      <c r="E2156" s="401" t="s">
        <v>123</v>
      </c>
      <c r="F2156" s="401"/>
    </row>
    <row r="2157" spans="1:6" ht="15">
      <c r="A2157" s="401">
        <v>38152</v>
      </c>
      <c r="B2157" s="401" t="s">
        <v>16896</v>
      </c>
      <c r="C2157" s="401" t="s">
        <v>3173</v>
      </c>
      <c r="D2157" s="414" t="s">
        <v>15592</v>
      </c>
      <c r="E2157" s="401" t="s">
        <v>123</v>
      </c>
      <c r="F2157" s="401"/>
    </row>
    <row r="2158" spans="1:6" ht="15">
      <c r="A2158" s="401">
        <v>43610</v>
      </c>
      <c r="B2158" s="401" t="s">
        <v>16897</v>
      </c>
      <c r="C2158" s="401" t="s">
        <v>3161</v>
      </c>
      <c r="D2158" s="414" t="s">
        <v>16898</v>
      </c>
      <c r="E2158" s="401" t="s">
        <v>123</v>
      </c>
      <c r="F2158" s="401"/>
    </row>
    <row r="2159" spans="1:6" ht="15">
      <c r="A2159" s="401">
        <v>3093</v>
      </c>
      <c r="B2159" s="401" t="s">
        <v>16899</v>
      </c>
      <c r="C2159" s="401" t="s">
        <v>3173</v>
      </c>
      <c r="D2159" s="414" t="s">
        <v>12989</v>
      </c>
      <c r="E2159" s="401" t="s">
        <v>123</v>
      </c>
      <c r="F2159" s="401"/>
    </row>
    <row r="2160" spans="1:6" ht="15">
      <c r="A2160" s="401">
        <v>38165</v>
      </c>
      <c r="B2160" s="401" t="s">
        <v>5759</v>
      </c>
      <c r="C2160" s="401" t="s">
        <v>3173</v>
      </c>
      <c r="D2160" s="414" t="s">
        <v>14556</v>
      </c>
      <c r="E2160" s="401" t="s">
        <v>123</v>
      </c>
      <c r="F2160" s="401"/>
    </row>
    <row r="2161" spans="1:6" ht="15">
      <c r="A2161" s="401">
        <v>38177</v>
      </c>
      <c r="B2161" s="401" t="s">
        <v>16900</v>
      </c>
      <c r="C2161" s="401" t="s">
        <v>3161</v>
      </c>
      <c r="D2161" s="414" t="s">
        <v>16901</v>
      </c>
      <c r="E2161" s="401" t="s">
        <v>123</v>
      </c>
      <c r="F2161" s="401"/>
    </row>
    <row r="2162" spans="1:6" ht="15">
      <c r="A2162" s="401">
        <v>11458</v>
      </c>
      <c r="B2162" s="401" t="s">
        <v>5762</v>
      </c>
      <c r="C2162" s="401" t="s">
        <v>3161</v>
      </c>
      <c r="D2162" s="414" t="s">
        <v>16902</v>
      </c>
      <c r="E2162" s="401" t="s">
        <v>123</v>
      </c>
      <c r="F2162" s="401"/>
    </row>
    <row r="2163" spans="1:6" ht="15">
      <c r="A2163" s="401">
        <v>3108</v>
      </c>
      <c r="B2163" s="401" t="s">
        <v>16903</v>
      </c>
      <c r="C2163" s="401" t="s">
        <v>3161</v>
      </c>
      <c r="D2163" s="414" t="s">
        <v>16904</v>
      </c>
      <c r="E2163" s="401" t="s">
        <v>123</v>
      </c>
      <c r="F2163" s="401"/>
    </row>
    <row r="2164" spans="1:6" ht="15">
      <c r="A2164" s="401">
        <v>3105</v>
      </c>
      <c r="B2164" s="401" t="s">
        <v>16905</v>
      </c>
      <c r="C2164" s="401" t="s">
        <v>3161</v>
      </c>
      <c r="D2164" s="414" t="s">
        <v>15075</v>
      </c>
      <c r="E2164" s="401" t="s">
        <v>123</v>
      </c>
      <c r="F2164" s="401"/>
    </row>
    <row r="2165" spans="1:6" ht="15">
      <c r="A2165" s="401">
        <v>38178</v>
      </c>
      <c r="B2165" s="401" t="s">
        <v>16906</v>
      </c>
      <c r="C2165" s="401" t="s">
        <v>3161</v>
      </c>
      <c r="D2165" s="414" t="s">
        <v>13417</v>
      </c>
      <c r="E2165" s="401" t="s">
        <v>123</v>
      </c>
      <c r="F2165" s="401"/>
    </row>
    <row r="2166" spans="1:6" ht="15">
      <c r="A2166" s="401">
        <v>43575</v>
      </c>
      <c r="B2166" s="401" t="s">
        <v>16907</v>
      </c>
      <c r="C2166" s="401" t="s">
        <v>3161</v>
      </c>
      <c r="D2166" s="414" t="s">
        <v>13394</v>
      </c>
      <c r="E2166" s="401" t="s">
        <v>123</v>
      </c>
      <c r="F2166" s="401"/>
    </row>
    <row r="2167" spans="1:6" ht="15">
      <c r="A2167" s="401">
        <v>43577</v>
      </c>
      <c r="B2167" s="401" t="s">
        <v>16908</v>
      </c>
      <c r="C2167" s="401" t="s">
        <v>3161</v>
      </c>
      <c r="D2167" s="414" t="s">
        <v>16909</v>
      </c>
      <c r="E2167" s="401" t="s">
        <v>123</v>
      </c>
      <c r="F2167" s="401"/>
    </row>
    <row r="2168" spans="1:6" ht="15">
      <c r="A2168" s="401">
        <v>42481</v>
      </c>
      <c r="B2168" s="401" t="s">
        <v>5763</v>
      </c>
      <c r="C2168" s="401" t="s">
        <v>3163</v>
      </c>
      <c r="D2168" s="414" t="s">
        <v>12604</v>
      </c>
      <c r="E2168" s="401" t="s">
        <v>123</v>
      </c>
      <c r="F2168" s="401"/>
    </row>
    <row r="2169" spans="1:6" ht="15">
      <c r="A2169" s="401">
        <v>43458</v>
      </c>
      <c r="B2169" s="401" t="s">
        <v>8999</v>
      </c>
      <c r="C2169" s="401" t="s">
        <v>3160</v>
      </c>
      <c r="D2169" s="414" t="s">
        <v>9000</v>
      </c>
      <c r="E2169" s="401" t="s">
        <v>16910</v>
      </c>
      <c r="F2169" s="401"/>
    </row>
    <row r="2170" spans="1:6" ht="15">
      <c r="A2170" s="401">
        <v>43470</v>
      </c>
      <c r="B2170" s="401" t="s">
        <v>9001</v>
      </c>
      <c r="C2170" s="401" t="s">
        <v>3167</v>
      </c>
      <c r="D2170" s="414" t="s">
        <v>12737</v>
      </c>
      <c r="E2170" s="401" t="s">
        <v>16910</v>
      </c>
      <c r="F2170" s="401"/>
    </row>
    <row r="2171" spans="1:6" ht="15">
      <c r="A2171" s="401">
        <v>43459</v>
      </c>
      <c r="B2171" s="401" t="s">
        <v>9002</v>
      </c>
      <c r="C2171" s="401" t="s">
        <v>3160</v>
      </c>
      <c r="D2171" s="414" t="s">
        <v>3724</v>
      </c>
      <c r="E2171" s="401" t="s">
        <v>16910</v>
      </c>
      <c r="F2171" s="401"/>
    </row>
    <row r="2172" spans="1:6" ht="15">
      <c r="A2172" s="401">
        <v>43471</v>
      </c>
      <c r="B2172" s="401" t="s">
        <v>9003</v>
      </c>
      <c r="C2172" s="401" t="s">
        <v>3167</v>
      </c>
      <c r="D2172" s="414" t="s">
        <v>12884</v>
      </c>
      <c r="E2172" s="401" t="s">
        <v>16910</v>
      </c>
      <c r="F2172" s="401"/>
    </row>
    <row r="2173" spans="1:6" ht="15">
      <c r="A2173" s="401">
        <v>43460</v>
      </c>
      <c r="B2173" s="401" t="s">
        <v>9004</v>
      </c>
      <c r="C2173" s="401" t="s">
        <v>3160</v>
      </c>
      <c r="D2173" s="414" t="s">
        <v>3938</v>
      </c>
      <c r="E2173" s="401" t="s">
        <v>16910</v>
      </c>
      <c r="F2173" s="401"/>
    </row>
    <row r="2174" spans="1:6" ht="15">
      <c r="A2174" s="401">
        <v>43472</v>
      </c>
      <c r="B2174" s="401" t="s">
        <v>9005</v>
      </c>
      <c r="C2174" s="401" t="s">
        <v>3167</v>
      </c>
      <c r="D2174" s="414" t="s">
        <v>12885</v>
      </c>
      <c r="E2174" s="401" t="s">
        <v>16910</v>
      </c>
      <c r="F2174" s="401"/>
    </row>
    <row r="2175" spans="1:6" ht="15">
      <c r="A2175" s="401">
        <v>43461</v>
      </c>
      <c r="B2175" s="401" t="s">
        <v>9006</v>
      </c>
      <c r="C2175" s="401" t="s">
        <v>3160</v>
      </c>
      <c r="D2175" s="414" t="s">
        <v>6117</v>
      </c>
      <c r="E2175" s="401" t="s">
        <v>16910</v>
      </c>
      <c r="F2175" s="401"/>
    </row>
    <row r="2176" spans="1:6" ht="15">
      <c r="A2176" s="401">
        <v>43473</v>
      </c>
      <c r="B2176" s="401" t="s">
        <v>9007</v>
      </c>
      <c r="C2176" s="401" t="s">
        <v>3167</v>
      </c>
      <c r="D2176" s="414" t="s">
        <v>12886</v>
      </c>
      <c r="E2176" s="401" t="s">
        <v>16910</v>
      </c>
      <c r="F2176" s="401"/>
    </row>
    <row r="2177" spans="1:6" ht="15">
      <c r="A2177" s="401">
        <v>43463</v>
      </c>
      <c r="B2177" s="401" t="s">
        <v>9008</v>
      </c>
      <c r="C2177" s="401" t="s">
        <v>3160</v>
      </c>
      <c r="D2177" s="414" t="s">
        <v>6922</v>
      </c>
      <c r="E2177" s="401" t="s">
        <v>16910</v>
      </c>
      <c r="F2177" s="401"/>
    </row>
    <row r="2178" spans="1:6" ht="15">
      <c r="A2178" s="401">
        <v>43475</v>
      </c>
      <c r="B2178" s="401" t="s">
        <v>12887</v>
      </c>
      <c r="C2178" s="401" t="s">
        <v>3167</v>
      </c>
      <c r="D2178" s="414" t="s">
        <v>12606</v>
      </c>
      <c r="E2178" s="401" t="s">
        <v>16910</v>
      </c>
      <c r="F2178" s="401"/>
    </row>
    <row r="2179" spans="1:6" ht="15">
      <c r="A2179" s="401">
        <v>43462</v>
      </c>
      <c r="B2179" s="401" t="s">
        <v>9009</v>
      </c>
      <c r="C2179" s="401" t="s">
        <v>3160</v>
      </c>
      <c r="D2179" s="414" t="s">
        <v>9010</v>
      </c>
      <c r="E2179" s="401" t="s">
        <v>16910</v>
      </c>
      <c r="F2179" s="401"/>
    </row>
    <row r="2180" spans="1:6" ht="15">
      <c r="A2180" s="401">
        <v>43474</v>
      </c>
      <c r="B2180" s="401" t="s">
        <v>9011</v>
      </c>
      <c r="C2180" s="401" t="s">
        <v>3167</v>
      </c>
      <c r="D2180" s="414" t="s">
        <v>4142</v>
      </c>
      <c r="E2180" s="401" t="s">
        <v>16910</v>
      </c>
      <c r="F2180" s="401"/>
    </row>
    <row r="2181" spans="1:6" ht="15">
      <c r="A2181" s="401">
        <v>43464</v>
      </c>
      <c r="B2181" s="401" t="s">
        <v>9012</v>
      </c>
      <c r="C2181" s="401" t="s">
        <v>3160</v>
      </c>
      <c r="D2181" s="414" t="s">
        <v>9010</v>
      </c>
      <c r="E2181" s="401" t="s">
        <v>16910</v>
      </c>
      <c r="F2181" s="401"/>
    </row>
    <row r="2182" spans="1:6" ht="15">
      <c r="A2182" s="401">
        <v>43476</v>
      </c>
      <c r="B2182" s="401" t="s">
        <v>9013</v>
      </c>
      <c r="C2182" s="401" t="s">
        <v>3167</v>
      </c>
      <c r="D2182" s="414" t="s">
        <v>9010</v>
      </c>
      <c r="E2182" s="401" t="s">
        <v>16910</v>
      </c>
      <c r="F2182" s="401"/>
    </row>
    <row r="2183" spans="1:6" ht="15">
      <c r="A2183" s="401">
        <v>43465</v>
      </c>
      <c r="B2183" s="401" t="s">
        <v>9014</v>
      </c>
      <c r="C2183" s="401" t="s">
        <v>3160</v>
      </c>
      <c r="D2183" s="414" t="s">
        <v>12846</v>
      </c>
      <c r="E2183" s="401" t="s">
        <v>16910</v>
      </c>
      <c r="F2183" s="401"/>
    </row>
    <row r="2184" spans="1:6" ht="15">
      <c r="A2184" s="401">
        <v>43477</v>
      </c>
      <c r="B2184" s="401" t="s">
        <v>9016</v>
      </c>
      <c r="C2184" s="401" t="s">
        <v>3167</v>
      </c>
      <c r="D2184" s="414" t="s">
        <v>12888</v>
      </c>
      <c r="E2184" s="401" t="s">
        <v>16910</v>
      </c>
      <c r="F2184" s="401"/>
    </row>
    <row r="2185" spans="1:6" ht="15">
      <c r="A2185" s="401">
        <v>43466</v>
      </c>
      <c r="B2185" s="401" t="s">
        <v>9017</v>
      </c>
      <c r="C2185" s="401" t="s">
        <v>3160</v>
      </c>
      <c r="D2185" s="414" t="s">
        <v>5798</v>
      </c>
      <c r="E2185" s="401" t="s">
        <v>16910</v>
      </c>
      <c r="F2185" s="401"/>
    </row>
    <row r="2186" spans="1:6" ht="15">
      <c r="A2186" s="401">
        <v>43478</v>
      </c>
      <c r="B2186" s="401" t="s">
        <v>9018</v>
      </c>
      <c r="C2186" s="401" t="s">
        <v>3167</v>
      </c>
      <c r="D2186" s="414" t="s">
        <v>12889</v>
      </c>
      <c r="E2186" s="401" t="s">
        <v>16910</v>
      </c>
      <c r="F2186" s="401"/>
    </row>
    <row r="2187" spans="1:6" ht="15">
      <c r="A2187" s="401">
        <v>43467</v>
      </c>
      <c r="B2187" s="401" t="s">
        <v>9019</v>
      </c>
      <c r="C2187" s="401" t="s">
        <v>3160</v>
      </c>
      <c r="D2187" s="414" t="s">
        <v>4842</v>
      </c>
      <c r="E2187" s="401" t="s">
        <v>16910</v>
      </c>
      <c r="F2187" s="401"/>
    </row>
    <row r="2188" spans="1:6" ht="15">
      <c r="A2188" s="401">
        <v>43479</v>
      </c>
      <c r="B2188" s="401" t="s">
        <v>9020</v>
      </c>
      <c r="C2188" s="401" t="s">
        <v>3167</v>
      </c>
      <c r="D2188" s="414" t="s">
        <v>8994</v>
      </c>
      <c r="E2188" s="401" t="s">
        <v>16910</v>
      </c>
      <c r="F2188" s="401"/>
    </row>
    <row r="2189" spans="1:6" ht="15">
      <c r="A2189" s="401">
        <v>43468</v>
      </c>
      <c r="B2189" s="401" t="s">
        <v>9021</v>
      </c>
      <c r="C2189" s="401" t="s">
        <v>3160</v>
      </c>
      <c r="D2189" s="414" t="s">
        <v>3694</v>
      </c>
      <c r="E2189" s="401" t="s">
        <v>16910</v>
      </c>
      <c r="F2189" s="401"/>
    </row>
    <row r="2190" spans="1:6" ht="15">
      <c r="A2190" s="401">
        <v>43480</v>
      </c>
      <c r="B2190" s="401" t="s">
        <v>9022</v>
      </c>
      <c r="C2190" s="401" t="s">
        <v>3167</v>
      </c>
      <c r="D2190" s="414" t="s">
        <v>12890</v>
      </c>
      <c r="E2190" s="401" t="s">
        <v>16910</v>
      </c>
      <c r="F2190" s="401"/>
    </row>
    <row r="2191" spans="1:6" ht="15">
      <c r="A2191" s="401">
        <v>43469</v>
      </c>
      <c r="B2191" s="401" t="s">
        <v>9023</v>
      </c>
      <c r="C2191" s="401" t="s">
        <v>3160</v>
      </c>
      <c r="D2191" s="414" t="s">
        <v>3678</v>
      </c>
      <c r="E2191" s="401" t="s">
        <v>16910</v>
      </c>
      <c r="F2191" s="401"/>
    </row>
    <row r="2192" spans="1:6" ht="15">
      <c r="A2192" s="401">
        <v>43481</v>
      </c>
      <c r="B2192" s="401" t="s">
        <v>9024</v>
      </c>
      <c r="C2192" s="401" t="s">
        <v>3167</v>
      </c>
      <c r="D2192" s="414" t="s">
        <v>7900</v>
      </c>
      <c r="E2192" s="401" t="s">
        <v>16910</v>
      </c>
      <c r="F2192" s="401"/>
    </row>
    <row r="2193" spans="1:6" ht="15">
      <c r="A2193" s="401">
        <v>3119</v>
      </c>
      <c r="B2193" s="401" t="s">
        <v>16911</v>
      </c>
      <c r="C2193" s="401" t="s">
        <v>3161</v>
      </c>
      <c r="D2193" s="414" t="s">
        <v>16912</v>
      </c>
      <c r="E2193" s="401" t="s">
        <v>123</v>
      </c>
      <c r="F2193" s="401"/>
    </row>
    <row r="2194" spans="1:6" ht="15">
      <c r="A2194" s="401">
        <v>3122</v>
      </c>
      <c r="B2194" s="401" t="s">
        <v>16913</v>
      </c>
      <c r="C2194" s="401" t="s">
        <v>3161</v>
      </c>
      <c r="D2194" s="414" t="s">
        <v>15686</v>
      </c>
      <c r="E2194" s="401" t="s">
        <v>123</v>
      </c>
      <c r="F2194" s="401"/>
    </row>
    <row r="2195" spans="1:6" ht="15">
      <c r="A2195" s="401">
        <v>3121</v>
      </c>
      <c r="B2195" s="401" t="s">
        <v>16914</v>
      </c>
      <c r="C2195" s="401" t="s">
        <v>3161</v>
      </c>
      <c r="D2195" s="414" t="s">
        <v>6623</v>
      </c>
      <c r="E2195" s="401" t="s">
        <v>123</v>
      </c>
      <c r="F2195" s="401"/>
    </row>
    <row r="2196" spans="1:6" ht="15">
      <c r="A2196" s="401">
        <v>3120</v>
      </c>
      <c r="B2196" s="401" t="s">
        <v>16915</v>
      </c>
      <c r="C2196" s="401" t="s">
        <v>3161</v>
      </c>
      <c r="D2196" s="414" t="s">
        <v>14776</v>
      </c>
      <c r="E2196" s="401" t="s">
        <v>123</v>
      </c>
      <c r="F2196" s="401"/>
    </row>
    <row r="2197" spans="1:6" ht="15">
      <c r="A2197" s="401">
        <v>11455</v>
      </c>
      <c r="B2197" s="401" t="s">
        <v>16916</v>
      </c>
      <c r="C2197" s="401" t="s">
        <v>3161</v>
      </c>
      <c r="D2197" s="414" t="s">
        <v>12703</v>
      </c>
      <c r="E2197" s="401" t="s">
        <v>123</v>
      </c>
      <c r="F2197" s="401"/>
    </row>
    <row r="2198" spans="1:6" ht="15">
      <c r="A2198" s="401">
        <v>11456</v>
      </c>
      <c r="B2198" s="401" t="s">
        <v>16917</v>
      </c>
      <c r="C2198" s="401" t="s">
        <v>3161</v>
      </c>
      <c r="D2198" s="414" t="s">
        <v>13907</v>
      </c>
      <c r="E2198" s="401" t="s">
        <v>123</v>
      </c>
      <c r="F2198" s="401"/>
    </row>
    <row r="2199" spans="1:6" ht="15">
      <c r="A2199" s="401">
        <v>3107</v>
      </c>
      <c r="B2199" s="401" t="s">
        <v>16918</v>
      </c>
      <c r="C2199" s="401" t="s">
        <v>3161</v>
      </c>
      <c r="D2199" s="414" t="s">
        <v>7752</v>
      </c>
      <c r="E2199" s="401" t="s">
        <v>123</v>
      </c>
      <c r="F2199" s="401"/>
    </row>
    <row r="2200" spans="1:6" ht="15">
      <c r="A2200" s="401">
        <v>43583</v>
      </c>
      <c r="B2200" s="401" t="s">
        <v>16919</v>
      </c>
      <c r="C2200" s="401" t="s">
        <v>3161</v>
      </c>
      <c r="D2200" s="414" t="s">
        <v>6546</v>
      </c>
      <c r="E2200" s="401" t="s">
        <v>123</v>
      </c>
      <c r="F2200" s="401"/>
    </row>
    <row r="2201" spans="1:6" ht="15">
      <c r="A2201" s="401">
        <v>43586</v>
      </c>
      <c r="B2201" s="401" t="s">
        <v>16920</v>
      </c>
      <c r="C2201" s="401" t="s">
        <v>3161</v>
      </c>
      <c r="D2201" s="414" t="s">
        <v>16921</v>
      </c>
      <c r="E2201" s="401" t="s">
        <v>123</v>
      </c>
      <c r="F2201" s="401"/>
    </row>
    <row r="2202" spans="1:6" ht="15">
      <c r="A2202" s="401">
        <v>11461</v>
      </c>
      <c r="B2202" s="401" t="s">
        <v>16922</v>
      </c>
      <c r="C2202" s="401" t="s">
        <v>3161</v>
      </c>
      <c r="D2202" s="414" t="s">
        <v>6808</v>
      </c>
      <c r="E2202" s="401" t="s">
        <v>123</v>
      </c>
      <c r="F2202" s="401"/>
    </row>
    <row r="2203" spans="1:6" ht="15">
      <c r="A2203" s="401">
        <v>43587</v>
      </c>
      <c r="B2203" s="401" t="s">
        <v>16923</v>
      </c>
      <c r="C2203" s="401" t="s">
        <v>3161</v>
      </c>
      <c r="D2203" s="414" t="s">
        <v>16260</v>
      </c>
      <c r="E2203" s="401" t="s">
        <v>123</v>
      </c>
      <c r="F2203" s="401"/>
    </row>
    <row r="2204" spans="1:6" ht="15">
      <c r="A2204" s="401">
        <v>3106</v>
      </c>
      <c r="B2204" s="401" t="s">
        <v>16924</v>
      </c>
      <c r="C2204" s="401" t="s">
        <v>3161</v>
      </c>
      <c r="D2204" s="414" t="s">
        <v>12814</v>
      </c>
      <c r="E2204" s="401" t="s">
        <v>123</v>
      </c>
      <c r="F2204" s="401"/>
    </row>
    <row r="2205" spans="1:6" ht="15">
      <c r="A2205" s="401">
        <v>25951</v>
      </c>
      <c r="B2205" s="401" t="s">
        <v>5764</v>
      </c>
      <c r="C2205" s="401" t="s">
        <v>3165</v>
      </c>
      <c r="D2205" s="414" t="s">
        <v>12655</v>
      </c>
      <c r="E2205" s="401" t="s">
        <v>123</v>
      </c>
      <c r="F2205" s="401"/>
    </row>
    <row r="2206" spans="1:6" ht="15">
      <c r="A2206" s="401">
        <v>3123</v>
      </c>
      <c r="B2206" s="401" t="s">
        <v>5765</v>
      </c>
      <c r="C2206" s="401" t="s">
        <v>3165</v>
      </c>
      <c r="D2206" s="414" t="s">
        <v>5783</v>
      </c>
      <c r="E2206" s="401" t="s">
        <v>123</v>
      </c>
      <c r="F2206" s="401"/>
    </row>
    <row r="2207" spans="1:6" ht="15">
      <c r="A2207" s="401">
        <v>38125</v>
      </c>
      <c r="B2207" s="401" t="s">
        <v>5766</v>
      </c>
      <c r="C2207" s="401" t="s">
        <v>3165</v>
      </c>
      <c r="D2207" s="414" t="s">
        <v>6222</v>
      </c>
      <c r="E2207" s="401" t="s">
        <v>123</v>
      </c>
      <c r="F2207" s="401"/>
    </row>
    <row r="2208" spans="1:6" ht="15">
      <c r="A2208" s="401">
        <v>39014</v>
      </c>
      <c r="B2208" s="401" t="s">
        <v>5768</v>
      </c>
      <c r="C2208" s="401" t="s">
        <v>3165</v>
      </c>
      <c r="D2208" s="414" t="s">
        <v>14681</v>
      </c>
      <c r="E2208" s="401" t="s">
        <v>123</v>
      </c>
      <c r="F2208" s="401"/>
    </row>
    <row r="2209" spans="1:6" ht="15">
      <c r="A2209" s="401">
        <v>39365</v>
      </c>
      <c r="B2209" s="401" t="s">
        <v>5769</v>
      </c>
      <c r="C2209" s="401" t="s">
        <v>3161</v>
      </c>
      <c r="D2209" s="414" t="s">
        <v>16925</v>
      </c>
      <c r="E2209" s="401" t="s">
        <v>123</v>
      </c>
      <c r="F2209" s="401"/>
    </row>
    <row r="2210" spans="1:6" ht="15">
      <c r="A2210" s="401">
        <v>39366</v>
      </c>
      <c r="B2210" s="401" t="s">
        <v>5770</v>
      </c>
      <c r="C2210" s="401" t="s">
        <v>3161</v>
      </c>
      <c r="D2210" s="414" t="s">
        <v>16926</v>
      </c>
      <c r="E2210" s="401" t="s">
        <v>123</v>
      </c>
      <c r="F2210" s="401"/>
    </row>
    <row r="2211" spans="1:6" ht="15">
      <c r="A2211" s="401">
        <v>39367</v>
      </c>
      <c r="B2211" s="401" t="s">
        <v>5771</v>
      </c>
      <c r="C2211" s="401" t="s">
        <v>3161</v>
      </c>
      <c r="D2211" s="414" t="s">
        <v>16927</v>
      </c>
      <c r="E2211" s="401" t="s">
        <v>123</v>
      </c>
      <c r="F2211" s="401"/>
    </row>
    <row r="2212" spans="1:6" ht="15">
      <c r="A2212" s="401">
        <v>37394</v>
      </c>
      <c r="B2212" s="401" t="s">
        <v>5772</v>
      </c>
      <c r="C2212" s="401" t="s">
        <v>3176</v>
      </c>
      <c r="D2212" s="414" t="s">
        <v>12667</v>
      </c>
      <c r="E2212" s="401" t="s">
        <v>123</v>
      </c>
      <c r="F2212" s="401"/>
    </row>
    <row r="2213" spans="1:6" ht="15">
      <c r="A2213" s="401">
        <v>14146</v>
      </c>
      <c r="B2213" s="401" t="s">
        <v>5773</v>
      </c>
      <c r="C2213" s="401" t="s">
        <v>3176</v>
      </c>
      <c r="D2213" s="414" t="s">
        <v>16928</v>
      </c>
      <c r="E2213" s="401" t="s">
        <v>123</v>
      </c>
      <c r="F2213" s="401"/>
    </row>
    <row r="2214" spans="1:6" ht="15">
      <c r="A2214" s="401">
        <v>38134</v>
      </c>
      <c r="B2214" s="401" t="s">
        <v>5774</v>
      </c>
      <c r="C2214" s="401" t="s">
        <v>3165</v>
      </c>
      <c r="D2214" s="414" t="s">
        <v>15115</v>
      </c>
      <c r="E2214" s="401" t="s">
        <v>123</v>
      </c>
      <c r="F2214" s="401"/>
    </row>
    <row r="2215" spans="1:6" ht="15">
      <c r="A2215" s="401">
        <v>38132</v>
      </c>
      <c r="B2215" s="401" t="s">
        <v>5775</v>
      </c>
      <c r="C2215" s="401" t="s">
        <v>3165</v>
      </c>
      <c r="D2215" s="414" t="s">
        <v>15245</v>
      </c>
      <c r="E2215" s="401" t="s">
        <v>123</v>
      </c>
      <c r="F2215" s="401"/>
    </row>
    <row r="2216" spans="1:6" ht="15">
      <c r="A2216" s="401">
        <v>38133</v>
      </c>
      <c r="B2216" s="401" t="s">
        <v>5776</v>
      </c>
      <c r="C2216" s="401" t="s">
        <v>3165</v>
      </c>
      <c r="D2216" s="414" t="s">
        <v>16929</v>
      </c>
      <c r="E2216" s="401" t="s">
        <v>123</v>
      </c>
      <c r="F2216" s="401"/>
    </row>
    <row r="2217" spans="1:6" ht="15">
      <c r="A2217" s="401">
        <v>938</v>
      </c>
      <c r="B2217" s="401" t="s">
        <v>5777</v>
      </c>
      <c r="C2217" s="401" t="s">
        <v>3164</v>
      </c>
      <c r="D2217" s="414" t="s">
        <v>6096</v>
      </c>
      <c r="E2217" s="401" t="s">
        <v>123</v>
      </c>
      <c r="F2217" s="401"/>
    </row>
    <row r="2218" spans="1:6" ht="15">
      <c r="A2218" s="401">
        <v>937</v>
      </c>
      <c r="B2218" s="401" t="s">
        <v>5778</v>
      </c>
      <c r="C2218" s="401" t="s">
        <v>3164</v>
      </c>
      <c r="D2218" s="414" t="s">
        <v>15051</v>
      </c>
      <c r="E2218" s="401" t="s">
        <v>123</v>
      </c>
      <c r="F2218" s="401"/>
    </row>
    <row r="2219" spans="1:6" ht="15">
      <c r="A2219" s="401">
        <v>939</v>
      </c>
      <c r="B2219" s="401" t="s">
        <v>5779</v>
      </c>
      <c r="C2219" s="401" t="s">
        <v>3164</v>
      </c>
      <c r="D2219" s="414" t="s">
        <v>3700</v>
      </c>
      <c r="E2219" s="401" t="s">
        <v>123</v>
      </c>
      <c r="F2219" s="401"/>
    </row>
    <row r="2220" spans="1:6" ht="15">
      <c r="A2220" s="401">
        <v>944</v>
      </c>
      <c r="B2220" s="401" t="s">
        <v>5781</v>
      </c>
      <c r="C2220" s="401" t="s">
        <v>3164</v>
      </c>
      <c r="D2220" s="414" t="s">
        <v>4644</v>
      </c>
      <c r="E2220" s="401" t="s">
        <v>123</v>
      </c>
      <c r="F2220" s="401"/>
    </row>
    <row r="2221" spans="1:6" ht="15">
      <c r="A2221" s="401">
        <v>940</v>
      </c>
      <c r="B2221" s="401" t="s">
        <v>5782</v>
      </c>
      <c r="C2221" s="401" t="s">
        <v>3164</v>
      </c>
      <c r="D2221" s="414" t="s">
        <v>4340</v>
      </c>
      <c r="E2221" s="401" t="s">
        <v>123</v>
      </c>
      <c r="F2221" s="401"/>
    </row>
    <row r="2222" spans="1:6" ht="15">
      <c r="A2222" s="401">
        <v>936</v>
      </c>
      <c r="B2222" s="401" t="s">
        <v>5784</v>
      </c>
      <c r="C2222" s="401" t="s">
        <v>3164</v>
      </c>
      <c r="D2222" s="414" t="s">
        <v>6622</v>
      </c>
      <c r="E2222" s="401" t="s">
        <v>123</v>
      </c>
      <c r="F2222" s="401"/>
    </row>
    <row r="2223" spans="1:6" ht="15">
      <c r="A2223" s="401">
        <v>935</v>
      </c>
      <c r="B2223" s="401" t="s">
        <v>5785</v>
      </c>
      <c r="C2223" s="401" t="s">
        <v>3164</v>
      </c>
      <c r="D2223" s="414" t="s">
        <v>3902</v>
      </c>
      <c r="E2223" s="401" t="s">
        <v>123</v>
      </c>
      <c r="F2223" s="401"/>
    </row>
    <row r="2224" spans="1:6" ht="15">
      <c r="A2224" s="401">
        <v>406</v>
      </c>
      <c r="B2224" s="401" t="s">
        <v>5786</v>
      </c>
      <c r="C2224" s="401" t="s">
        <v>3161</v>
      </c>
      <c r="D2224" s="414" t="s">
        <v>16930</v>
      </c>
      <c r="E2224" s="401" t="s">
        <v>123</v>
      </c>
      <c r="F2224" s="401"/>
    </row>
    <row r="2225" spans="1:6" ht="15">
      <c r="A2225" s="401">
        <v>42529</v>
      </c>
      <c r="B2225" s="401" t="s">
        <v>5787</v>
      </c>
      <c r="C2225" s="401" t="s">
        <v>3164</v>
      </c>
      <c r="D2225" s="414" t="s">
        <v>3911</v>
      </c>
      <c r="E2225" s="401" t="s">
        <v>123</v>
      </c>
      <c r="F2225" s="401"/>
    </row>
    <row r="2226" spans="1:6" ht="15">
      <c r="A2226" s="401">
        <v>39634</v>
      </c>
      <c r="B2226" s="401" t="s">
        <v>5788</v>
      </c>
      <c r="C2226" s="401" t="s">
        <v>3164</v>
      </c>
      <c r="D2226" s="414" t="s">
        <v>9052</v>
      </c>
      <c r="E2226" s="401" t="s">
        <v>123</v>
      </c>
      <c r="F2226" s="401"/>
    </row>
    <row r="2227" spans="1:6" ht="15">
      <c r="A2227" s="401">
        <v>39701</v>
      </c>
      <c r="B2227" s="401" t="s">
        <v>5789</v>
      </c>
      <c r="C2227" s="401" t="s">
        <v>3161</v>
      </c>
      <c r="D2227" s="414" t="s">
        <v>16931</v>
      </c>
      <c r="E2227" s="401" t="s">
        <v>123</v>
      </c>
      <c r="F2227" s="401"/>
    </row>
    <row r="2228" spans="1:6" ht="15">
      <c r="A2228" s="401">
        <v>12815</v>
      </c>
      <c r="B2228" s="401" t="s">
        <v>5790</v>
      </c>
      <c r="C2228" s="401" t="s">
        <v>3161</v>
      </c>
      <c r="D2228" s="414" t="s">
        <v>12489</v>
      </c>
      <c r="E2228" s="401" t="s">
        <v>123</v>
      </c>
      <c r="F2228" s="401"/>
    </row>
    <row r="2229" spans="1:6" ht="15">
      <c r="A2229" s="401">
        <v>407</v>
      </c>
      <c r="B2229" s="401" t="s">
        <v>5791</v>
      </c>
      <c r="C2229" s="401" t="s">
        <v>3165</v>
      </c>
      <c r="D2229" s="414" t="s">
        <v>16932</v>
      </c>
      <c r="E2229" s="401" t="s">
        <v>123</v>
      </c>
      <c r="F2229" s="401"/>
    </row>
    <row r="2230" spans="1:6" ht="15">
      <c r="A2230" s="401">
        <v>39431</v>
      </c>
      <c r="B2230" s="401" t="s">
        <v>5792</v>
      </c>
      <c r="C2230" s="401" t="s">
        <v>3164</v>
      </c>
      <c r="D2230" s="414" t="s">
        <v>3680</v>
      </c>
      <c r="E2230" s="401" t="s">
        <v>123</v>
      </c>
      <c r="F2230" s="401"/>
    </row>
    <row r="2231" spans="1:6" ht="15">
      <c r="A2231" s="401">
        <v>39432</v>
      </c>
      <c r="B2231" s="401" t="s">
        <v>5793</v>
      </c>
      <c r="C2231" s="401" t="s">
        <v>3164</v>
      </c>
      <c r="D2231" s="414" t="s">
        <v>3907</v>
      </c>
      <c r="E2231" s="401" t="s">
        <v>123</v>
      </c>
      <c r="F2231" s="401"/>
    </row>
    <row r="2232" spans="1:6" ht="15">
      <c r="A2232" s="401">
        <v>20111</v>
      </c>
      <c r="B2232" s="401" t="s">
        <v>5795</v>
      </c>
      <c r="C2232" s="401" t="s">
        <v>3161</v>
      </c>
      <c r="D2232" s="414" t="s">
        <v>12775</v>
      </c>
      <c r="E2232" s="401" t="s">
        <v>123</v>
      </c>
      <c r="F2232" s="401"/>
    </row>
    <row r="2233" spans="1:6" ht="15">
      <c r="A2233" s="401">
        <v>21127</v>
      </c>
      <c r="B2233" s="401" t="s">
        <v>5796</v>
      </c>
      <c r="C2233" s="401" t="s">
        <v>3161</v>
      </c>
      <c r="D2233" s="414" t="s">
        <v>15676</v>
      </c>
      <c r="E2233" s="401" t="s">
        <v>123</v>
      </c>
      <c r="F2233" s="401"/>
    </row>
    <row r="2234" spans="1:6" ht="15">
      <c r="A2234" s="401">
        <v>404</v>
      </c>
      <c r="B2234" s="401" t="s">
        <v>5797</v>
      </c>
      <c r="C2234" s="401" t="s">
        <v>3164</v>
      </c>
      <c r="D2234" s="414" t="s">
        <v>4165</v>
      </c>
      <c r="E2234" s="401" t="s">
        <v>123</v>
      </c>
      <c r="F2234" s="401"/>
    </row>
    <row r="2235" spans="1:6" ht="15">
      <c r="A2235" s="401">
        <v>14151</v>
      </c>
      <c r="B2235" s="401" t="s">
        <v>5799</v>
      </c>
      <c r="C2235" s="401" t="s">
        <v>3161</v>
      </c>
      <c r="D2235" s="414" t="s">
        <v>16933</v>
      </c>
      <c r="E2235" s="401" t="s">
        <v>123</v>
      </c>
      <c r="F2235" s="401"/>
    </row>
    <row r="2236" spans="1:6" ht="15">
      <c r="A2236" s="401">
        <v>14153</v>
      </c>
      <c r="B2236" s="401" t="s">
        <v>5800</v>
      </c>
      <c r="C2236" s="401" t="s">
        <v>3161</v>
      </c>
      <c r="D2236" s="414" t="s">
        <v>16934</v>
      </c>
      <c r="E2236" s="401" t="s">
        <v>123</v>
      </c>
      <c r="F2236" s="401"/>
    </row>
    <row r="2237" spans="1:6" ht="15">
      <c r="A2237" s="401">
        <v>14152</v>
      </c>
      <c r="B2237" s="401" t="s">
        <v>5801</v>
      </c>
      <c r="C2237" s="401" t="s">
        <v>3161</v>
      </c>
      <c r="D2237" s="414" t="s">
        <v>12383</v>
      </c>
      <c r="E2237" s="401" t="s">
        <v>123</v>
      </c>
      <c r="F2237" s="401"/>
    </row>
    <row r="2238" spans="1:6" ht="15">
      <c r="A2238" s="401">
        <v>14154</v>
      </c>
      <c r="B2238" s="401" t="s">
        <v>5802</v>
      </c>
      <c r="C2238" s="401" t="s">
        <v>3161</v>
      </c>
      <c r="D2238" s="414" t="s">
        <v>16935</v>
      </c>
      <c r="E2238" s="401" t="s">
        <v>123</v>
      </c>
      <c r="F2238" s="401"/>
    </row>
    <row r="2239" spans="1:6" ht="15">
      <c r="A2239" s="401">
        <v>42015</v>
      </c>
      <c r="B2239" s="401" t="s">
        <v>5803</v>
      </c>
      <c r="C2239" s="401" t="s">
        <v>3164</v>
      </c>
      <c r="D2239" s="414" t="s">
        <v>4142</v>
      </c>
      <c r="E2239" s="401" t="s">
        <v>123</v>
      </c>
      <c r="F2239" s="401"/>
    </row>
    <row r="2240" spans="1:6" ht="15">
      <c r="A2240" s="401">
        <v>3146</v>
      </c>
      <c r="B2240" s="401" t="s">
        <v>5805</v>
      </c>
      <c r="C2240" s="401" t="s">
        <v>3161</v>
      </c>
      <c r="D2240" s="414" t="s">
        <v>14143</v>
      </c>
      <c r="E2240" s="401" t="s">
        <v>123</v>
      </c>
      <c r="F2240" s="401"/>
    </row>
    <row r="2241" spans="1:6" ht="15">
      <c r="A2241" s="401">
        <v>3143</v>
      </c>
      <c r="B2241" s="401" t="s">
        <v>5807</v>
      </c>
      <c r="C2241" s="401" t="s">
        <v>3161</v>
      </c>
      <c r="D2241" s="414" t="s">
        <v>4251</v>
      </c>
      <c r="E2241" s="401" t="s">
        <v>123</v>
      </c>
      <c r="F2241" s="401"/>
    </row>
    <row r="2242" spans="1:6" ht="15">
      <c r="A2242" s="401">
        <v>3148</v>
      </c>
      <c r="B2242" s="401" t="s">
        <v>5808</v>
      </c>
      <c r="C2242" s="401" t="s">
        <v>3161</v>
      </c>
      <c r="D2242" s="414" t="s">
        <v>14431</v>
      </c>
      <c r="E2242" s="401" t="s">
        <v>123</v>
      </c>
      <c r="F2242" s="401"/>
    </row>
    <row r="2243" spans="1:6" ht="15">
      <c r="A2243" s="401">
        <v>4310</v>
      </c>
      <c r="B2243" s="401" t="s">
        <v>5809</v>
      </c>
      <c r="C2243" s="401" t="s">
        <v>3161</v>
      </c>
      <c r="D2243" s="414" t="s">
        <v>5714</v>
      </c>
      <c r="E2243" s="401" t="s">
        <v>123</v>
      </c>
      <c r="F2243" s="401"/>
    </row>
    <row r="2244" spans="1:6" ht="15">
      <c r="A2244" s="401">
        <v>4311</v>
      </c>
      <c r="B2244" s="401" t="s">
        <v>5811</v>
      </c>
      <c r="C2244" s="401" t="s">
        <v>3161</v>
      </c>
      <c r="D2244" s="414" t="s">
        <v>5018</v>
      </c>
      <c r="E2244" s="401" t="s">
        <v>123</v>
      </c>
      <c r="F2244" s="401"/>
    </row>
    <row r="2245" spans="1:6" ht="15">
      <c r="A2245" s="401">
        <v>4312</v>
      </c>
      <c r="B2245" s="401" t="s">
        <v>5813</v>
      </c>
      <c r="C2245" s="401" t="s">
        <v>3161</v>
      </c>
      <c r="D2245" s="414" t="s">
        <v>15784</v>
      </c>
      <c r="E2245" s="401" t="s">
        <v>123</v>
      </c>
      <c r="F2245" s="401"/>
    </row>
    <row r="2246" spans="1:6" ht="15">
      <c r="A2246" s="401">
        <v>13261</v>
      </c>
      <c r="B2246" s="401" t="s">
        <v>5815</v>
      </c>
      <c r="C2246" s="401" t="s">
        <v>3161</v>
      </c>
      <c r="D2246" s="414" t="s">
        <v>16912</v>
      </c>
      <c r="E2246" s="401" t="s">
        <v>123</v>
      </c>
      <c r="F2246" s="401"/>
    </row>
    <row r="2247" spans="1:6" ht="15">
      <c r="A2247" s="401">
        <v>3255</v>
      </c>
      <c r="B2247" s="401" t="s">
        <v>5816</v>
      </c>
      <c r="C2247" s="401" t="s">
        <v>3161</v>
      </c>
      <c r="D2247" s="414" t="s">
        <v>8921</v>
      </c>
      <c r="E2247" s="401" t="s">
        <v>123</v>
      </c>
      <c r="F2247" s="401"/>
    </row>
    <row r="2248" spans="1:6" ht="15">
      <c r="A2248" s="401">
        <v>3254</v>
      </c>
      <c r="B2248" s="401" t="s">
        <v>5817</v>
      </c>
      <c r="C2248" s="401" t="s">
        <v>3161</v>
      </c>
      <c r="D2248" s="414" t="s">
        <v>14086</v>
      </c>
      <c r="E2248" s="401" t="s">
        <v>123</v>
      </c>
      <c r="F2248" s="401"/>
    </row>
    <row r="2249" spans="1:6" ht="15">
      <c r="A2249" s="401">
        <v>3259</v>
      </c>
      <c r="B2249" s="401" t="s">
        <v>5818</v>
      </c>
      <c r="C2249" s="401" t="s">
        <v>3161</v>
      </c>
      <c r="D2249" s="414" t="s">
        <v>5575</v>
      </c>
      <c r="E2249" s="401" t="s">
        <v>123</v>
      </c>
      <c r="F2249" s="401"/>
    </row>
    <row r="2250" spans="1:6" ht="15">
      <c r="A2250" s="401">
        <v>3258</v>
      </c>
      <c r="B2250" s="401" t="s">
        <v>5819</v>
      </c>
      <c r="C2250" s="401" t="s">
        <v>3161</v>
      </c>
      <c r="D2250" s="414" t="s">
        <v>7263</v>
      </c>
      <c r="E2250" s="401" t="s">
        <v>123</v>
      </c>
      <c r="F2250" s="401"/>
    </row>
    <row r="2251" spans="1:6" ht="15">
      <c r="A2251" s="401">
        <v>3251</v>
      </c>
      <c r="B2251" s="401" t="s">
        <v>5820</v>
      </c>
      <c r="C2251" s="401" t="s">
        <v>3161</v>
      </c>
      <c r="D2251" s="414" t="s">
        <v>14834</v>
      </c>
      <c r="E2251" s="401" t="s">
        <v>123</v>
      </c>
      <c r="F2251" s="401"/>
    </row>
    <row r="2252" spans="1:6" ht="15">
      <c r="A2252" s="401">
        <v>3256</v>
      </c>
      <c r="B2252" s="401" t="s">
        <v>5821</v>
      </c>
      <c r="C2252" s="401" t="s">
        <v>3161</v>
      </c>
      <c r="D2252" s="414" t="s">
        <v>14034</v>
      </c>
      <c r="E2252" s="401" t="s">
        <v>123</v>
      </c>
      <c r="F2252" s="401"/>
    </row>
    <row r="2253" spans="1:6" ht="15">
      <c r="A2253" s="401">
        <v>3261</v>
      </c>
      <c r="B2253" s="401" t="s">
        <v>5822</v>
      </c>
      <c r="C2253" s="401" t="s">
        <v>3161</v>
      </c>
      <c r="D2253" s="414" t="s">
        <v>15748</v>
      </c>
      <c r="E2253" s="401" t="s">
        <v>123</v>
      </c>
      <c r="F2253" s="401"/>
    </row>
    <row r="2254" spans="1:6" ht="15">
      <c r="A2254" s="401">
        <v>3260</v>
      </c>
      <c r="B2254" s="401" t="s">
        <v>5823</v>
      </c>
      <c r="C2254" s="401" t="s">
        <v>3161</v>
      </c>
      <c r="D2254" s="414" t="s">
        <v>16936</v>
      </c>
      <c r="E2254" s="401" t="s">
        <v>123</v>
      </c>
      <c r="F2254" s="401"/>
    </row>
    <row r="2255" spans="1:6" ht="15">
      <c r="A2255" s="401">
        <v>3272</v>
      </c>
      <c r="B2255" s="401" t="s">
        <v>5824</v>
      </c>
      <c r="C2255" s="401" t="s">
        <v>3161</v>
      </c>
      <c r="D2255" s="414" t="s">
        <v>16937</v>
      </c>
      <c r="E2255" s="401" t="s">
        <v>123</v>
      </c>
      <c r="F2255" s="401"/>
    </row>
    <row r="2256" spans="1:6" ht="15">
      <c r="A2256" s="401">
        <v>3265</v>
      </c>
      <c r="B2256" s="401" t="s">
        <v>5825</v>
      </c>
      <c r="C2256" s="401" t="s">
        <v>3161</v>
      </c>
      <c r="D2256" s="414" t="s">
        <v>7923</v>
      </c>
      <c r="E2256" s="401" t="s">
        <v>123</v>
      </c>
      <c r="F2256" s="401"/>
    </row>
    <row r="2257" spans="1:6" ht="15">
      <c r="A2257" s="401">
        <v>3262</v>
      </c>
      <c r="B2257" s="401" t="s">
        <v>5826</v>
      </c>
      <c r="C2257" s="401" t="s">
        <v>3161</v>
      </c>
      <c r="D2257" s="414" t="s">
        <v>12340</v>
      </c>
      <c r="E2257" s="401" t="s">
        <v>123</v>
      </c>
      <c r="F2257" s="401"/>
    </row>
    <row r="2258" spans="1:6" ht="15">
      <c r="A2258" s="401">
        <v>3264</v>
      </c>
      <c r="B2258" s="401" t="s">
        <v>5828</v>
      </c>
      <c r="C2258" s="401" t="s">
        <v>3161</v>
      </c>
      <c r="D2258" s="414" t="s">
        <v>15094</v>
      </c>
      <c r="E2258" s="401" t="s">
        <v>123</v>
      </c>
      <c r="F2258" s="401"/>
    </row>
    <row r="2259" spans="1:6" ht="15">
      <c r="A2259" s="401">
        <v>3267</v>
      </c>
      <c r="B2259" s="401" t="s">
        <v>5829</v>
      </c>
      <c r="C2259" s="401" t="s">
        <v>3161</v>
      </c>
      <c r="D2259" s="414" t="s">
        <v>16938</v>
      </c>
      <c r="E2259" s="401" t="s">
        <v>123</v>
      </c>
      <c r="F2259" s="401"/>
    </row>
    <row r="2260" spans="1:6" ht="15">
      <c r="A2260" s="401">
        <v>3266</v>
      </c>
      <c r="B2260" s="401" t="s">
        <v>5830</v>
      </c>
      <c r="C2260" s="401" t="s">
        <v>3161</v>
      </c>
      <c r="D2260" s="414" t="s">
        <v>15053</v>
      </c>
      <c r="E2260" s="401" t="s">
        <v>123</v>
      </c>
      <c r="F2260" s="401"/>
    </row>
    <row r="2261" spans="1:6" ht="15">
      <c r="A2261" s="401">
        <v>3263</v>
      </c>
      <c r="B2261" s="401" t="s">
        <v>5831</v>
      </c>
      <c r="C2261" s="401" t="s">
        <v>3161</v>
      </c>
      <c r="D2261" s="414" t="s">
        <v>13416</v>
      </c>
      <c r="E2261" s="401" t="s">
        <v>123</v>
      </c>
      <c r="F2261" s="401"/>
    </row>
    <row r="2262" spans="1:6" ht="15">
      <c r="A2262" s="401">
        <v>3268</v>
      </c>
      <c r="B2262" s="401" t="s">
        <v>5833</v>
      </c>
      <c r="C2262" s="401" t="s">
        <v>3161</v>
      </c>
      <c r="D2262" s="414" t="s">
        <v>16939</v>
      </c>
      <c r="E2262" s="401" t="s">
        <v>123</v>
      </c>
      <c r="F2262" s="401"/>
    </row>
    <row r="2263" spans="1:6" ht="15">
      <c r="A2263" s="401">
        <v>3271</v>
      </c>
      <c r="B2263" s="401" t="s">
        <v>5834</v>
      </c>
      <c r="C2263" s="401" t="s">
        <v>3161</v>
      </c>
      <c r="D2263" s="414" t="s">
        <v>16940</v>
      </c>
      <c r="E2263" s="401" t="s">
        <v>123</v>
      </c>
      <c r="F2263" s="401"/>
    </row>
    <row r="2264" spans="1:6" ht="15">
      <c r="A2264" s="401">
        <v>3270</v>
      </c>
      <c r="B2264" s="401" t="s">
        <v>5835</v>
      </c>
      <c r="C2264" s="401" t="s">
        <v>3161</v>
      </c>
      <c r="D2264" s="414" t="s">
        <v>16941</v>
      </c>
      <c r="E2264" s="401" t="s">
        <v>123</v>
      </c>
      <c r="F2264" s="401"/>
    </row>
    <row r="2265" spans="1:6" ht="15">
      <c r="A2265" s="401">
        <v>3275</v>
      </c>
      <c r="B2265" s="401" t="s">
        <v>5836</v>
      </c>
      <c r="C2265" s="401" t="s">
        <v>3163</v>
      </c>
      <c r="D2265" s="414" t="s">
        <v>13317</v>
      </c>
      <c r="E2265" s="401" t="s">
        <v>123</v>
      </c>
      <c r="F2265" s="401"/>
    </row>
    <row r="2266" spans="1:6" ht="15">
      <c r="A2266" s="401">
        <v>39512</v>
      </c>
      <c r="B2266" s="401" t="s">
        <v>5837</v>
      </c>
      <c r="C2266" s="401" t="s">
        <v>3163</v>
      </c>
      <c r="D2266" s="414" t="s">
        <v>12888</v>
      </c>
      <c r="E2266" s="401" t="s">
        <v>123</v>
      </c>
      <c r="F2266" s="401"/>
    </row>
    <row r="2267" spans="1:6" ht="15">
      <c r="A2267" s="401">
        <v>39511</v>
      </c>
      <c r="B2267" s="401" t="s">
        <v>5838</v>
      </c>
      <c r="C2267" s="401" t="s">
        <v>3163</v>
      </c>
      <c r="D2267" s="414" t="s">
        <v>16942</v>
      </c>
      <c r="E2267" s="401" t="s">
        <v>123</v>
      </c>
      <c r="F2267" s="401"/>
    </row>
    <row r="2268" spans="1:6" ht="15">
      <c r="A2268" s="401">
        <v>39513</v>
      </c>
      <c r="B2268" s="401" t="s">
        <v>5839</v>
      </c>
      <c r="C2268" s="401" t="s">
        <v>3163</v>
      </c>
      <c r="D2268" s="414" t="s">
        <v>16943</v>
      </c>
      <c r="E2268" s="401" t="s">
        <v>123</v>
      </c>
      <c r="F2268" s="401"/>
    </row>
    <row r="2269" spans="1:6" ht="15">
      <c r="A2269" s="401">
        <v>3286</v>
      </c>
      <c r="B2269" s="401" t="s">
        <v>5840</v>
      </c>
      <c r="C2269" s="401" t="s">
        <v>3163</v>
      </c>
      <c r="D2269" s="414" t="s">
        <v>12899</v>
      </c>
      <c r="E2269" s="401" t="s">
        <v>123</v>
      </c>
      <c r="F2269" s="401"/>
    </row>
    <row r="2270" spans="1:6" ht="15">
      <c r="A2270" s="401">
        <v>3287</v>
      </c>
      <c r="B2270" s="401" t="s">
        <v>5841</v>
      </c>
      <c r="C2270" s="401" t="s">
        <v>3163</v>
      </c>
      <c r="D2270" s="414" t="s">
        <v>12900</v>
      </c>
      <c r="E2270" s="401" t="s">
        <v>123</v>
      </c>
      <c r="F2270" s="401"/>
    </row>
    <row r="2271" spans="1:6" ht="15">
      <c r="A2271" s="401">
        <v>3283</v>
      </c>
      <c r="B2271" s="401" t="s">
        <v>5842</v>
      </c>
      <c r="C2271" s="401" t="s">
        <v>3163</v>
      </c>
      <c r="D2271" s="414" t="s">
        <v>12901</v>
      </c>
      <c r="E2271" s="401" t="s">
        <v>123</v>
      </c>
      <c r="F2271" s="401"/>
    </row>
    <row r="2272" spans="1:6" ht="15">
      <c r="A2272" s="401">
        <v>11587</v>
      </c>
      <c r="B2272" s="401" t="s">
        <v>5844</v>
      </c>
      <c r="C2272" s="401" t="s">
        <v>3163</v>
      </c>
      <c r="D2272" s="414" t="s">
        <v>16944</v>
      </c>
      <c r="E2272" s="401" t="s">
        <v>123</v>
      </c>
      <c r="F2272" s="401"/>
    </row>
    <row r="2273" spans="1:6" ht="15">
      <c r="A2273" s="401">
        <v>36225</v>
      </c>
      <c r="B2273" s="401" t="s">
        <v>5845</v>
      </c>
      <c r="C2273" s="401" t="s">
        <v>3163</v>
      </c>
      <c r="D2273" s="414" t="s">
        <v>12378</v>
      </c>
      <c r="E2273" s="401" t="s">
        <v>123</v>
      </c>
      <c r="F2273" s="401"/>
    </row>
    <row r="2274" spans="1:6" ht="15">
      <c r="A2274" s="401">
        <v>36230</v>
      </c>
      <c r="B2274" s="401" t="s">
        <v>5846</v>
      </c>
      <c r="C2274" s="401" t="s">
        <v>3163</v>
      </c>
      <c r="D2274" s="414" t="s">
        <v>13019</v>
      </c>
      <c r="E2274" s="401" t="s">
        <v>123</v>
      </c>
      <c r="F2274" s="401"/>
    </row>
    <row r="2275" spans="1:6" ht="15">
      <c r="A2275" s="401">
        <v>36238</v>
      </c>
      <c r="B2275" s="401" t="s">
        <v>5847</v>
      </c>
      <c r="C2275" s="401" t="s">
        <v>3163</v>
      </c>
      <c r="D2275" s="414" t="s">
        <v>16945</v>
      </c>
      <c r="E2275" s="401" t="s">
        <v>123</v>
      </c>
      <c r="F2275" s="401"/>
    </row>
    <row r="2276" spans="1:6" ht="15">
      <c r="A2276" s="401">
        <v>39363</v>
      </c>
      <c r="B2276" s="401" t="s">
        <v>5848</v>
      </c>
      <c r="C2276" s="401" t="s">
        <v>3161</v>
      </c>
      <c r="D2276" s="414" t="s">
        <v>16946</v>
      </c>
      <c r="E2276" s="401" t="s">
        <v>123</v>
      </c>
      <c r="F2276" s="401"/>
    </row>
    <row r="2277" spans="1:6" ht="15">
      <c r="A2277" s="401">
        <v>39361</v>
      </c>
      <c r="B2277" s="401" t="s">
        <v>5849</v>
      </c>
      <c r="C2277" s="401" t="s">
        <v>3161</v>
      </c>
      <c r="D2277" s="414" t="s">
        <v>16947</v>
      </c>
      <c r="E2277" s="401" t="s">
        <v>123</v>
      </c>
      <c r="F2277" s="401"/>
    </row>
    <row r="2278" spans="1:6" ht="15">
      <c r="A2278" s="401">
        <v>39362</v>
      </c>
      <c r="B2278" s="401" t="s">
        <v>5850</v>
      </c>
      <c r="C2278" s="401" t="s">
        <v>3161</v>
      </c>
      <c r="D2278" s="414" t="s">
        <v>16948</v>
      </c>
      <c r="E2278" s="401" t="s">
        <v>123</v>
      </c>
      <c r="F2278" s="401"/>
    </row>
    <row r="2279" spans="1:6" ht="15">
      <c r="A2279" s="401">
        <v>39364</v>
      </c>
      <c r="B2279" s="401" t="s">
        <v>5851</v>
      </c>
      <c r="C2279" s="401" t="s">
        <v>3161</v>
      </c>
      <c r="D2279" s="414" t="s">
        <v>16949</v>
      </c>
      <c r="E2279" s="401" t="s">
        <v>123</v>
      </c>
      <c r="F2279" s="401"/>
    </row>
    <row r="2280" spans="1:6" ht="15">
      <c r="A2280" s="401">
        <v>14576</v>
      </c>
      <c r="B2280" s="401" t="s">
        <v>5852</v>
      </c>
      <c r="C2280" s="401" t="s">
        <v>3161</v>
      </c>
      <c r="D2280" s="414" t="s">
        <v>16950</v>
      </c>
      <c r="E2280" s="401" t="s">
        <v>9663</v>
      </c>
      <c r="F2280" s="401"/>
    </row>
    <row r="2281" spans="1:6" ht="15">
      <c r="A2281" s="401">
        <v>13877</v>
      </c>
      <c r="B2281" s="401" t="s">
        <v>5853</v>
      </c>
      <c r="C2281" s="401" t="s">
        <v>3161</v>
      </c>
      <c r="D2281" s="414" t="s">
        <v>16951</v>
      </c>
      <c r="E2281" s="401" t="s">
        <v>9663</v>
      </c>
      <c r="F2281" s="401"/>
    </row>
    <row r="2282" spans="1:6" ht="15">
      <c r="A2282" s="401">
        <v>7307</v>
      </c>
      <c r="B2282" s="401" t="s">
        <v>5854</v>
      </c>
      <c r="C2282" s="401" t="s">
        <v>3166</v>
      </c>
      <c r="D2282" s="414" t="s">
        <v>16952</v>
      </c>
      <c r="E2282" s="401" t="s">
        <v>123</v>
      </c>
      <c r="F2282" s="401"/>
    </row>
    <row r="2283" spans="1:6" ht="15">
      <c r="A2283" s="401">
        <v>38122</v>
      </c>
      <c r="B2283" s="401" t="s">
        <v>5855</v>
      </c>
      <c r="C2283" s="401" t="s">
        <v>3166</v>
      </c>
      <c r="D2283" s="414" t="s">
        <v>16953</v>
      </c>
      <c r="E2283" s="401" t="s">
        <v>123</v>
      </c>
      <c r="F2283" s="401"/>
    </row>
    <row r="2284" spans="1:6" ht="15">
      <c r="A2284" s="401">
        <v>38633</v>
      </c>
      <c r="B2284" s="401" t="s">
        <v>5856</v>
      </c>
      <c r="C2284" s="401" t="s">
        <v>3161</v>
      </c>
      <c r="D2284" s="414" t="s">
        <v>9183</v>
      </c>
      <c r="E2284" s="401" t="s">
        <v>123</v>
      </c>
      <c r="F2284" s="401"/>
    </row>
    <row r="2285" spans="1:6" ht="15">
      <c r="A2285" s="401">
        <v>12344</v>
      </c>
      <c r="B2285" s="401" t="s">
        <v>5858</v>
      </c>
      <c r="C2285" s="401" t="s">
        <v>3161</v>
      </c>
      <c r="D2285" s="414" t="s">
        <v>5209</v>
      </c>
      <c r="E2285" s="401" t="s">
        <v>123</v>
      </c>
      <c r="F2285" s="401"/>
    </row>
    <row r="2286" spans="1:6" ht="15">
      <c r="A2286" s="401">
        <v>12343</v>
      </c>
      <c r="B2286" s="401" t="s">
        <v>5859</v>
      </c>
      <c r="C2286" s="401" t="s">
        <v>3161</v>
      </c>
      <c r="D2286" s="414" t="s">
        <v>3953</v>
      </c>
      <c r="E2286" s="401" t="s">
        <v>123</v>
      </c>
      <c r="F2286" s="401"/>
    </row>
    <row r="2287" spans="1:6" ht="15">
      <c r="A2287" s="401">
        <v>3295</v>
      </c>
      <c r="B2287" s="401" t="s">
        <v>5860</v>
      </c>
      <c r="C2287" s="401" t="s">
        <v>3161</v>
      </c>
      <c r="D2287" s="414" t="s">
        <v>15179</v>
      </c>
      <c r="E2287" s="401" t="s">
        <v>123</v>
      </c>
      <c r="F2287" s="401"/>
    </row>
    <row r="2288" spans="1:6" ht="15">
      <c r="A2288" s="401">
        <v>3302</v>
      </c>
      <c r="B2288" s="401" t="s">
        <v>5861</v>
      </c>
      <c r="C2288" s="401" t="s">
        <v>3161</v>
      </c>
      <c r="D2288" s="414" t="s">
        <v>14677</v>
      </c>
      <c r="E2288" s="401" t="s">
        <v>123</v>
      </c>
      <c r="F2288" s="401"/>
    </row>
    <row r="2289" spans="1:6" ht="15">
      <c r="A2289" s="401">
        <v>3297</v>
      </c>
      <c r="B2289" s="401" t="s">
        <v>5862</v>
      </c>
      <c r="C2289" s="401" t="s">
        <v>3161</v>
      </c>
      <c r="D2289" s="414" t="s">
        <v>15023</v>
      </c>
      <c r="E2289" s="401" t="s">
        <v>123</v>
      </c>
      <c r="F2289" s="401"/>
    </row>
    <row r="2290" spans="1:6" ht="15">
      <c r="A2290" s="401">
        <v>3294</v>
      </c>
      <c r="B2290" s="401" t="s">
        <v>5863</v>
      </c>
      <c r="C2290" s="401" t="s">
        <v>3161</v>
      </c>
      <c r="D2290" s="414" t="s">
        <v>15727</v>
      </c>
      <c r="E2290" s="401" t="s">
        <v>123</v>
      </c>
      <c r="F2290" s="401"/>
    </row>
    <row r="2291" spans="1:6" ht="15">
      <c r="A2291" s="401">
        <v>3292</v>
      </c>
      <c r="B2291" s="401" t="s">
        <v>5864</v>
      </c>
      <c r="C2291" s="401" t="s">
        <v>3161</v>
      </c>
      <c r="D2291" s="414" t="s">
        <v>16954</v>
      </c>
      <c r="E2291" s="401" t="s">
        <v>123</v>
      </c>
      <c r="F2291" s="401"/>
    </row>
    <row r="2292" spans="1:6" ht="15">
      <c r="A2292" s="401">
        <v>3298</v>
      </c>
      <c r="B2292" s="401" t="s">
        <v>5866</v>
      </c>
      <c r="C2292" s="401" t="s">
        <v>3161</v>
      </c>
      <c r="D2292" s="414" t="s">
        <v>16955</v>
      </c>
      <c r="E2292" s="401" t="s">
        <v>123</v>
      </c>
      <c r="F2292" s="401"/>
    </row>
    <row r="2293" spans="1:6" ht="15">
      <c r="A2293" s="401">
        <v>11596</v>
      </c>
      <c r="B2293" s="401" t="s">
        <v>5867</v>
      </c>
      <c r="C2293" s="401" t="s">
        <v>3161</v>
      </c>
      <c r="D2293" s="414" t="s">
        <v>16956</v>
      </c>
      <c r="E2293" s="401" t="s">
        <v>123</v>
      </c>
      <c r="F2293" s="401"/>
    </row>
    <row r="2294" spans="1:6" ht="15">
      <c r="A2294" s="401">
        <v>34802</v>
      </c>
      <c r="B2294" s="401" t="s">
        <v>9029</v>
      </c>
      <c r="C2294" s="401" t="s">
        <v>3161</v>
      </c>
      <c r="D2294" s="414" t="s">
        <v>16957</v>
      </c>
      <c r="E2294" s="401" t="s">
        <v>123</v>
      </c>
      <c r="F2294" s="401"/>
    </row>
    <row r="2295" spans="1:6" ht="15">
      <c r="A2295" s="401">
        <v>11588</v>
      </c>
      <c r="B2295" s="401" t="s">
        <v>9030</v>
      </c>
      <c r="C2295" s="401" t="s">
        <v>3161</v>
      </c>
      <c r="D2295" s="414" t="s">
        <v>16958</v>
      </c>
      <c r="E2295" s="401" t="s">
        <v>123</v>
      </c>
      <c r="F2295" s="401"/>
    </row>
    <row r="2296" spans="1:6" ht="15">
      <c r="A2296" s="401">
        <v>34383</v>
      </c>
      <c r="B2296" s="401" t="s">
        <v>9031</v>
      </c>
      <c r="C2296" s="401" t="s">
        <v>3161</v>
      </c>
      <c r="D2296" s="414" t="s">
        <v>16959</v>
      </c>
      <c r="E2296" s="401" t="s">
        <v>123</v>
      </c>
      <c r="F2296" s="401"/>
    </row>
    <row r="2297" spans="1:6" ht="15">
      <c r="A2297" s="401">
        <v>40451</v>
      </c>
      <c r="B2297" s="401" t="s">
        <v>9032</v>
      </c>
      <c r="C2297" s="401" t="s">
        <v>3163</v>
      </c>
      <c r="D2297" s="414" t="s">
        <v>16960</v>
      </c>
      <c r="E2297" s="401" t="s">
        <v>123</v>
      </c>
      <c r="F2297" s="401"/>
    </row>
    <row r="2298" spans="1:6" ht="15">
      <c r="A2298" s="401">
        <v>40453</v>
      </c>
      <c r="B2298" s="401" t="s">
        <v>9033</v>
      </c>
      <c r="C2298" s="401" t="s">
        <v>3163</v>
      </c>
      <c r="D2298" s="414" t="s">
        <v>14956</v>
      </c>
      <c r="E2298" s="401" t="s">
        <v>123</v>
      </c>
      <c r="F2298" s="401"/>
    </row>
    <row r="2299" spans="1:6" ht="15">
      <c r="A2299" s="401">
        <v>40452</v>
      </c>
      <c r="B2299" s="401" t="s">
        <v>9034</v>
      </c>
      <c r="C2299" s="401" t="s">
        <v>3163</v>
      </c>
      <c r="D2299" s="414" t="s">
        <v>16961</v>
      </c>
      <c r="E2299" s="401" t="s">
        <v>123</v>
      </c>
      <c r="F2299" s="401"/>
    </row>
    <row r="2300" spans="1:6" ht="15">
      <c r="A2300" s="401">
        <v>11594</v>
      </c>
      <c r="B2300" s="401" t="s">
        <v>9035</v>
      </c>
      <c r="C2300" s="401" t="s">
        <v>3161</v>
      </c>
      <c r="D2300" s="414" t="s">
        <v>16962</v>
      </c>
      <c r="E2300" s="401" t="s">
        <v>123</v>
      </c>
      <c r="F2300" s="401"/>
    </row>
    <row r="2301" spans="1:6" ht="15">
      <c r="A2301" s="401">
        <v>3311</v>
      </c>
      <c r="B2301" s="401" t="s">
        <v>9036</v>
      </c>
      <c r="C2301" s="401" t="s">
        <v>3162</v>
      </c>
      <c r="D2301" s="414" t="s">
        <v>16962</v>
      </c>
      <c r="E2301" s="401" t="s">
        <v>123</v>
      </c>
      <c r="F2301" s="401"/>
    </row>
    <row r="2302" spans="1:6" ht="15">
      <c r="A2302" s="401">
        <v>11599</v>
      </c>
      <c r="B2302" s="401" t="s">
        <v>5868</v>
      </c>
      <c r="C2302" s="401" t="s">
        <v>3161</v>
      </c>
      <c r="D2302" s="414" t="s">
        <v>16963</v>
      </c>
      <c r="E2302" s="401" t="s">
        <v>123</v>
      </c>
      <c r="F2302" s="401"/>
    </row>
    <row r="2303" spans="1:6" ht="15">
      <c r="A2303" s="401">
        <v>11593</v>
      </c>
      <c r="B2303" s="401" t="s">
        <v>9037</v>
      </c>
      <c r="C2303" s="401" t="s">
        <v>3161</v>
      </c>
      <c r="D2303" s="414" t="s">
        <v>16964</v>
      </c>
      <c r="E2303" s="401" t="s">
        <v>123</v>
      </c>
      <c r="F2303" s="401"/>
    </row>
    <row r="2304" spans="1:6" ht="15">
      <c r="A2304" s="401">
        <v>3314</v>
      </c>
      <c r="B2304" s="401" t="s">
        <v>9038</v>
      </c>
      <c r="C2304" s="401" t="s">
        <v>3162</v>
      </c>
      <c r="D2304" s="414" t="s">
        <v>16965</v>
      </c>
      <c r="E2304" s="401" t="s">
        <v>123</v>
      </c>
      <c r="F2304" s="401"/>
    </row>
    <row r="2305" spans="1:6" ht="15">
      <c r="A2305" s="401">
        <v>11597</v>
      </c>
      <c r="B2305" s="401" t="s">
        <v>5869</v>
      </c>
      <c r="C2305" s="401" t="s">
        <v>3161</v>
      </c>
      <c r="D2305" s="414" t="s">
        <v>16966</v>
      </c>
      <c r="E2305" s="401" t="s">
        <v>123</v>
      </c>
      <c r="F2305" s="401"/>
    </row>
    <row r="2306" spans="1:6" ht="15">
      <c r="A2306" s="401">
        <v>3309</v>
      </c>
      <c r="B2306" s="401" t="s">
        <v>5870</v>
      </c>
      <c r="C2306" s="401" t="s">
        <v>3162</v>
      </c>
      <c r="D2306" s="414" t="s">
        <v>16956</v>
      </c>
      <c r="E2306" s="401" t="s">
        <v>123</v>
      </c>
      <c r="F2306" s="401"/>
    </row>
    <row r="2307" spans="1:6" ht="15">
      <c r="A2307" s="401">
        <v>34612</v>
      </c>
      <c r="B2307" s="401" t="s">
        <v>9039</v>
      </c>
      <c r="C2307" s="401" t="s">
        <v>3161</v>
      </c>
      <c r="D2307" s="414" t="s">
        <v>16967</v>
      </c>
      <c r="E2307" s="401" t="s">
        <v>123</v>
      </c>
      <c r="F2307" s="401"/>
    </row>
    <row r="2308" spans="1:6" ht="15">
      <c r="A2308" s="401">
        <v>34635</v>
      </c>
      <c r="B2308" s="401" t="s">
        <v>9040</v>
      </c>
      <c r="C2308" s="401" t="s">
        <v>3161</v>
      </c>
      <c r="D2308" s="414" t="s">
        <v>16968</v>
      </c>
      <c r="E2308" s="401" t="s">
        <v>123</v>
      </c>
      <c r="F2308" s="401"/>
    </row>
    <row r="2309" spans="1:6" ht="15">
      <c r="A2309" s="401">
        <v>34633</v>
      </c>
      <c r="B2309" s="401" t="s">
        <v>9041</v>
      </c>
      <c r="C2309" s="401" t="s">
        <v>3161</v>
      </c>
      <c r="D2309" s="414" t="s">
        <v>16969</v>
      </c>
      <c r="E2309" s="401" t="s">
        <v>123</v>
      </c>
      <c r="F2309" s="401"/>
    </row>
    <row r="2310" spans="1:6" ht="15">
      <c r="A2310" s="401">
        <v>40440</v>
      </c>
      <c r="B2310" s="401" t="s">
        <v>9042</v>
      </c>
      <c r="C2310" s="401" t="s">
        <v>3162</v>
      </c>
      <c r="D2310" s="414" t="s">
        <v>16970</v>
      </c>
      <c r="E2310" s="401" t="s">
        <v>123</v>
      </c>
      <c r="F2310" s="401"/>
    </row>
    <row r="2311" spans="1:6" ht="15">
      <c r="A2311" s="401">
        <v>40441</v>
      </c>
      <c r="B2311" s="401" t="s">
        <v>9043</v>
      </c>
      <c r="C2311" s="401" t="s">
        <v>3162</v>
      </c>
      <c r="D2311" s="414" t="s">
        <v>16971</v>
      </c>
      <c r="E2311" s="401" t="s">
        <v>123</v>
      </c>
      <c r="F2311" s="401"/>
    </row>
    <row r="2312" spans="1:6" ht="15">
      <c r="A2312" s="401">
        <v>40449</v>
      </c>
      <c r="B2312" s="401" t="s">
        <v>9044</v>
      </c>
      <c r="C2312" s="401" t="s">
        <v>3162</v>
      </c>
      <c r="D2312" s="414" t="s">
        <v>16972</v>
      </c>
      <c r="E2312" s="401" t="s">
        <v>123</v>
      </c>
      <c r="F2312" s="401"/>
    </row>
    <row r="2313" spans="1:6" ht="15">
      <c r="A2313" s="401">
        <v>34800</v>
      </c>
      <c r="B2313" s="401" t="s">
        <v>9045</v>
      </c>
      <c r="C2313" s="401" t="s">
        <v>3162</v>
      </c>
      <c r="D2313" s="414" t="s">
        <v>16973</v>
      </c>
      <c r="E2313" s="401" t="s">
        <v>123</v>
      </c>
      <c r="F2313" s="401"/>
    </row>
    <row r="2314" spans="1:6" ht="15">
      <c r="A2314" s="401">
        <v>11592</v>
      </c>
      <c r="B2314" s="401" t="s">
        <v>9046</v>
      </c>
      <c r="C2314" s="401" t="s">
        <v>3161</v>
      </c>
      <c r="D2314" s="414" t="s">
        <v>16965</v>
      </c>
      <c r="E2314" s="401" t="s">
        <v>123</v>
      </c>
      <c r="F2314" s="401"/>
    </row>
    <row r="2315" spans="1:6" ht="15">
      <c r="A2315" s="401">
        <v>40438</v>
      </c>
      <c r="B2315" s="401" t="s">
        <v>5871</v>
      </c>
      <c r="C2315" s="401" t="s">
        <v>3162</v>
      </c>
      <c r="D2315" s="414" t="s">
        <v>16974</v>
      </c>
      <c r="E2315" s="401" t="s">
        <v>123</v>
      </c>
      <c r="F2315" s="401"/>
    </row>
    <row r="2316" spans="1:6" ht="15">
      <c r="A2316" s="401">
        <v>40436</v>
      </c>
      <c r="B2316" s="401" t="s">
        <v>5872</v>
      </c>
      <c r="C2316" s="401" t="s">
        <v>3162</v>
      </c>
      <c r="D2316" s="414" t="s">
        <v>16975</v>
      </c>
      <c r="E2316" s="401" t="s">
        <v>123</v>
      </c>
      <c r="F2316" s="401"/>
    </row>
    <row r="2317" spans="1:6" ht="15">
      <c r="A2317" s="401">
        <v>4315</v>
      </c>
      <c r="B2317" s="401" t="s">
        <v>5873</v>
      </c>
      <c r="C2317" s="401" t="s">
        <v>3161</v>
      </c>
      <c r="D2317" s="414" t="s">
        <v>15764</v>
      </c>
      <c r="E2317" s="401" t="s">
        <v>123</v>
      </c>
      <c r="F2317" s="401"/>
    </row>
    <row r="2318" spans="1:6" ht="15">
      <c r="A2318" s="401">
        <v>402</v>
      </c>
      <c r="B2318" s="401" t="s">
        <v>5874</v>
      </c>
      <c r="C2318" s="401" t="s">
        <v>3161</v>
      </c>
      <c r="D2318" s="414" t="s">
        <v>12600</v>
      </c>
      <c r="E2318" s="401" t="s">
        <v>123</v>
      </c>
      <c r="F2318" s="401"/>
    </row>
    <row r="2319" spans="1:6" ht="15">
      <c r="A2319" s="401">
        <v>4226</v>
      </c>
      <c r="B2319" s="401" t="s">
        <v>5875</v>
      </c>
      <c r="C2319" s="401" t="s">
        <v>3165</v>
      </c>
      <c r="D2319" s="414" t="s">
        <v>6845</v>
      </c>
      <c r="E2319" s="401" t="s">
        <v>123</v>
      </c>
      <c r="F2319" s="401"/>
    </row>
    <row r="2320" spans="1:6" ht="15">
      <c r="A2320" s="401">
        <v>4222</v>
      </c>
      <c r="B2320" s="401" t="s">
        <v>5877</v>
      </c>
      <c r="C2320" s="401" t="s">
        <v>3166</v>
      </c>
      <c r="D2320" s="414" t="s">
        <v>4756</v>
      </c>
      <c r="E2320" s="401" t="s">
        <v>123</v>
      </c>
      <c r="F2320" s="401"/>
    </row>
    <row r="2321" spans="1:6" ht="15">
      <c r="A2321" s="401">
        <v>34804</v>
      </c>
      <c r="B2321" s="401" t="s">
        <v>5879</v>
      </c>
      <c r="C2321" s="401" t="s">
        <v>3163</v>
      </c>
      <c r="D2321" s="414" t="s">
        <v>9048</v>
      </c>
      <c r="E2321" s="401" t="s">
        <v>123</v>
      </c>
      <c r="F2321" s="401"/>
    </row>
    <row r="2322" spans="1:6" ht="15">
      <c r="A2322" s="401">
        <v>4013</v>
      </c>
      <c r="B2322" s="401" t="s">
        <v>5880</v>
      </c>
      <c r="C2322" s="401" t="s">
        <v>3163</v>
      </c>
      <c r="D2322" s="414" t="s">
        <v>5265</v>
      </c>
      <c r="E2322" s="401" t="s">
        <v>123</v>
      </c>
      <c r="F2322" s="401"/>
    </row>
    <row r="2323" spans="1:6" ht="15">
      <c r="A2323" s="401">
        <v>4011</v>
      </c>
      <c r="B2323" s="401" t="s">
        <v>5881</v>
      </c>
      <c r="C2323" s="401" t="s">
        <v>3163</v>
      </c>
      <c r="D2323" s="414" t="s">
        <v>3752</v>
      </c>
      <c r="E2323" s="401" t="s">
        <v>123</v>
      </c>
      <c r="F2323" s="401"/>
    </row>
    <row r="2324" spans="1:6" ht="15">
      <c r="A2324" s="401">
        <v>4021</v>
      </c>
      <c r="B2324" s="401" t="s">
        <v>5882</v>
      </c>
      <c r="C2324" s="401" t="s">
        <v>3163</v>
      </c>
      <c r="D2324" s="414" t="s">
        <v>7465</v>
      </c>
      <c r="E2324" s="401" t="s">
        <v>123</v>
      </c>
      <c r="F2324" s="401"/>
    </row>
    <row r="2325" spans="1:6" ht="15">
      <c r="A2325" s="401">
        <v>4019</v>
      </c>
      <c r="B2325" s="401" t="s">
        <v>5883</v>
      </c>
      <c r="C2325" s="401" t="s">
        <v>3163</v>
      </c>
      <c r="D2325" s="414" t="s">
        <v>6608</v>
      </c>
      <c r="E2325" s="401" t="s">
        <v>123</v>
      </c>
      <c r="F2325" s="401"/>
    </row>
    <row r="2326" spans="1:6" ht="15">
      <c r="A2326" s="401">
        <v>4012</v>
      </c>
      <c r="B2326" s="401" t="s">
        <v>5885</v>
      </c>
      <c r="C2326" s="401" t="s">
        <v>3163</v>
      </c>
      <c r="D2326" s="414" t="s">
        <v>4316</v>
      </c>
      <c r="E2326" s="401" t="s">
        <v>123</v>
      </c>
      <c r="F2326" s="401"/>
    </row>
    <row r="2327" spans="1:6" ht="15">
      <c r="A2327" s="401">
        <v>4020</v>
      </c>
      <c r="B2327" s="401" t="s">
        <v>5887</v>
      </c>
      <c r="C2327" s="401" t="s">
        <v>3163</v>
      </c>
      <c r="D2327" s="414" t="s">
        <v>12820</v>
      </c>
      <c r="E2327" s="401" t="s">
        <v>123</v>
      </c>
      <c r="F2327" s="401"/>
    </row>
    <row r="2328" spans="1:6" ht="15">
      <c r="A2328" s="401">
        <v>4018</v>
      </c>
      <c r="B2328" s="401" t="s">
        <v>5888</v>
      </c>
      <c r="C2328" s="401" t="s">
        <v>3163</v>
      </c>
      <c r="D2328" s="414" t="s">
        <v>16976</v>
      </c>
      <c r="E2328" s="401" t="s">
        <v>123</v>
      </c>
      <c r="F2328" s="401"/>
    </row>
    <row r="2329" spans="1:6" ht="15">
      <c r="A2329" s="401">
        <v>36498</v>
      </c>
      <c r="B2329" s="401" t="s">
        <v>5889</v>
      </c>
      <c r="C2329" s="401" t="s">
        <v>3161</v>
      </c>
      <c r="D2329" s="414" t="s">
        <v>16977</v>
      </c>
      <c r="E2329" s="401" t="s">
        <v>9663</v>
      </c>
      <c r="F2329" s="401"/>
    </row>
    <row r="2330" spans="1:6" ht="15">
      <c r="A2330" s="401">
        <v>12872</v>
      </c>
      <c r="B2330" s="401" t="s">
        <v>5890</v>
      </c>
      <c r="C2330" s="401" t="s">
        <v>3160</v>
      </c>
      <c r="D2330" s="414" t="s">
        <v>7962</v>
      </c>
      <c r="E2330" s="401" t="s">
        <v>12034</v>
      </c>
      <c r="F2330" s="401"/>
    </row>
    <row r="2331" spans="1:6" ht="15">
      <c r="A2331" s="401">
        <v>41075</v>
      </c>
      <c r="B2331" s="401" t="s">
        <v>5891</v>
      </c>
      <c r="C2331" s="401" t="s">
        <v>3167</v>
      </c>
      <c r="D2331" s="414" t="s">
        <v>18555</v>
      </c>
      <c r="E2331" s="401" t="s">
        <v>12034</v>
      </c>
      <c r="F2331" s="401"/>
    </row>
    <row r="2332" spans="1:6" ht="15">
      <c r="A2332" s="401">
        <v>3315</v>
      </c>
      <c r="B2332" s="401" t="s">
        <v>12905</v>
      </c>
      <c r="C2332" s="401" t="s">
        <v>3165</v>
      </c>
      <c r="D2332" s="414" t="s">
        <v>3724</v>
      </c>
      <c r="E2332" s="401" t="s">
        <v>123</v>
      </c>
      <c r="F2332" s="401"/>
    </row>
    <row r="2333" spans="1:6" ht="15">
      <c r="A2333" s="401">
        <v>36870</v>
      </c>
      <c r="B2333" s="401" t="s">
        <v>5892</v>
      </c>
      <c r="C2333" s="401" t="s">
        <v>3165</v>
      </c>
      <c r="D2333" s="414" t="s">
        <v>8975</v>
      </c>
      <c r="E2333" s="401" t="s">
        <v>123</v>
      </c>
      <c r="F2333" s="401"/>
    </row>
    <row r="2334" spans="1:6" ht="15">
      <c r="A2334" s="401">
        <v>5092</v>
      </c>
      <c r="B2334" s="401" t="s">
        <v>5893</v>
      </c>
      <c r="C2334" s="401" t="s">
        <v>3168</v>
      </c>
      <c r="D2334" s="414" t="s">
        <v>3988</v>
      </c>
      <c r="E2334" s="401" t="s">
        <v>123</v>
      </c>
      <c r="F2334" s="401"/>
    </row>
    <row r="2335" spans="1:6" ht="15">
      <c r="A2335" s="401">
        <v>11462</v>
      </c>
      <c r="B2335" s="401" t="s">
        <v>5894</v>
      </c>
      <c r="C2335" s="401" t="s">
        <v>3168</v>
      </c>
      <c r="D2335" s="414" t="s">
        <v>15737</v>
      </c>
      <c r="E2335" s="401" t="s">
        <v>123</v>
      </c>
      <c r="F2335" s="401"/>
    </row>
    <row r="2336" spans="1:6" ht="15">
      <c r="A2336" s="401">
        <v>36529</v>
      </c>
      <c r="B2336" s="401" t="s">
        <v>5895</v>
      </c>
      <c r="C2336" s="401" t="s">
        <v>3161</v>
      </c>
      <c r="D2336" s="414" t="s">
        <v>16978</v>
      </c>
      <c r="E2336" s="401" t="s">
        <v>9663</v>
      </c>
      <c r="F2336" s="401"/>
    </row>
    <row r="2337" spans="1:6" ht="15">
      <c r="A2337" s="401">
        <v>3318</v>
      </c>
      <c r="B2337" s="401" t="s">
        <v>5896</v>
      </c>
      <c r="C2337" s="401" t="s">
        <v>3161</v>
      </c>
      <c r="D2337" s="414" t="s">
        <v>16979</v>
      </c>
      <c r="E2337" s="401" t="s">
        <v>9663</v>
      </c>
      <c r="F2337" s="401"/>
    </row>
    <row r="2338" spans="1:6" ht="15">
      <c r="A2338" s="401">
        <v>3324</v>
      </c>
      <c r="B2338" s="401" t="s">
        <v>5897</v>
      </c>
      <c r="C2338" s="401" t="s">
        <v>3163</v>
      </c>
      <c r="D2338" s="414" t="s">
        <v>12812</v>
      </c>
      <c r="E2338" s="401" t="s">
        <v>123</v>
      </c>
      <c r="F2338" s="401"/>
    </row>
    <row r="2339" spans="1:6" ht="15">
      <c r="A2339" s="401">
        <v>3322</v>
      </c>
      <c r="B2339" s="401" t="s">
        <v>5898</v>
      </c>
      <c r="C2339" s="401" t="s">
        <v>3163</v>
      </c>
      <c r="D2339" s="414" t="s">
        <v>14684</v>
      </c>
      <c r="E2339" s="401" t="s">
        <v>123</v>
      </c>
      <c r="F2339" s="401"/>
    </row>
    <row r="2340" spans="1:6" ht="15">
      <c r="A2340" s="401">
        <v>5076</v>
      </c>
      <c r="B2340" s="401" t="s">
        <v>5899</v>
      </c>
      <c r="C2340" s="401" t="s">
        <v>3165</v>
      </c>
      <c r="D2340" s="414" t="s">
        <v>9082</v>
      </c>
      <c r="E2340" s="401" t="s">
        <v>123</v>
      </c>
      <c r="F2340" s="401"/>
    </row>
    <row r="2341" spans="1:6" ht="15">
      <c r="A2341" s="401">
        <v>5077</v>
      </c>
      <c r="B2341" s="401" t="s">
        <v>5900</v>
      </c>
      <c r="C2341" s="401" t="s">
        <v>3165</v>
      </c>
      <c r="D2341" s="414" t="s">
        <v>16669</v>
      </c>
      <c r="E2341" s="401" t="s">
        <v>123</v>
      </c>
      <c r="F2341" s="401"/>
    </row>
    <row r="2342" spans="1:6" ht="15">
      <c r="A2342" s="401">
        <v>11837</v>
      </c>
      <c r="B2342" s="401" t="s">
        <v>5901</v>
      </c>
      <c r="C2342" s="401" t="s">
        <v>3161</v>
      </c>
      <c r="D2342" s="414" t="s">
        <v>16380</v>
      </c>
      <c r="E2342" s="401" t="s">
        <v>123</v>
      </c>
      <c r="F2342" s="401"/>
    </row>
    <row r="2343" spans="1:6" ht="15">
      <c r="A2343" s="401">
        <v>38055</v>
      </c>
      <c r="B2343" s="401" t="s">
        <v>5902</v>
      </c>
      <c r="C2343" s="401" t="s">
        <v>3161</v>
      </c>
      <c r="D2343" s="414" t="s">
        <v>5712</v>
      </c>
      <c r="E2343" s="401" t="s">
        <v>123</v>
      </c>
      <c r="F2343" s="401"/>
    </row>
    <row r="2344" spans="1:6" ht="15">
      <c r="A2344" s="401">
        <v>415</v>
      </c>
      <c r="B2344" s="401" t="s">
        <v>5904</v>
      </c>
      <c r="C2344" s="401" t="s">
        <v>3161</v>
      </c>
      <c r="D2344" s="414" t="s">
        <v>13970</v>
      </c>
      <c r="E2344" s="401" t="s">
        <v>123</v>
      </c>
      <c r="F2344" s="401"/>
    </row>
    <row r="2345" spans="1:6" ht="15">
      <c r="A2345" s="401">
        <v>416</v>
      </c>
      <c r="B2345" s="401" t="s">
        <v>5905</v>
      </c>
      <c r="C2345" s="401" t="s">
        <v>3161</v>
      </c>
      <c r="D2345" s="414" t="s">
        <v>12413</v>
      </c>
      <c r="E2345" s="401" t="s">
        <v>123</v>
      </c>
      <c r="F2345" s="401"/>
    </row>
    <row r="2346" spans="1:6" ht="15">
      <c r="A2346" s="401">
        <v>425</v>
      </c>
      <c r="B2346" s="401" t="s">
        <v>5906</v>
      </c>
      <c r="C2346" s="401" t="s">
        <v>3161</v>
      </c>
      <c r="D2346" s="414" t="s">
        <v>16511</v>
      </c>
      <c r="E2346" s="401" t="s">
        <v>123</v>
      </c>
      <c r="F2346" s="401"/>
    </row>
    <row r="2347" spans="1:6" ht="15">
      <c r="A2347" s="401">
        <v>426</v>
      </c>
      <c r="B2347" s="401" t="s">
        <v>5907</v>
      </c>
      <c r="C2347" s="401" t="s">
        <v>3161</v>
      </c>
      <c r="D2347" s="414" t="s">
        <v>16980</v>
      </c>
      <c r="E2347" s="401" t="s">
        <v>123</v>
      </c>
      <c r="F2347" s="401"/>
    </row>
    <row r="2348" spans="1:6" ht="15">
      <c r="A2348" s="401">
        <v>38056</v>
      </c>
      <c r="B2348" s="401" t="s">
        <v>5908</v>
      </c>
      <c r="C2348" s="401" t="s">
        <v>3161</v>
      </c>
      <c r="D2348" s="414" t="s">
        <v>14704</v>
      </c>
      <c r="E2348" s="401" t="s">
        <v>123</v>
      </c>
      <c r="F2348" s="401"/>
    </row>
    <row r="2349" spans="1:6" ht="15">
      <c r="A2349" s="401">
        <v>1564</v>
      </c>
      <c r="B2349" s="401" t="s">
        <v>5909</v>
      </c>
      <c r="C2349" s="401" t="s">
        <v>3161</v>
      </c>
      <c r="D2349" s="414" t="s">
        <v>15866</v>
      </c>
      <c r="E2349" s="401" t="s">
        <v>123</v>
      </c>
      <c r="F2349" s="401"/>
    </row>
    <row r="2350" spans="1:6" ht="15">
      <c r="A2350" s="401">
        <v>11032</v>
      </c>
      <c r="B2350" s="401" t="s">
        <v>5910</v>
      </c>
      <c r="C2350" s="401" t="s">
        <v>3161</v>
      </c>
      <c r="D2350" s="414" t="s">
        <v>5394</v>
      </c>
      <c r="E2350" s="401" t="s">
        <v>123</v>
      </c>
      <c r="F2350" s="401"/>
    </row>
    <row r="2351" spans="1:6" ht="15">
      <c r="A2351" s="401">
        <v>36786</v>
      </c>
      <c r="B2351" s="401" t="s">
        <v>5911</v>
      </c>
      <c r="C2351" s="401" t="s">
        <v>3178</v>
      </c>
      <c r="D2351" s="414" t="s">
        <v>16981</v>
      </c>
      <c r="E2351" s="401" t="s">
        <v>123</v>
      </c>
      <c r="F2351" s="401"/>
    </row>
    <row r="2352" spans="1:6" ht="15">
      <c r="A2352" s="401">
        <v>36785</v>
      </c>
      <c r="B2352" s="401" t="s">
        <v>5912</v>
      </c>
      <c r="C2352" s="401" t="s">
        <v>3178</v>
      </c>
      <c r="D2352" s="414" t="s">
        <v>16982</v>
      </c>
      <c r="E2352" s="401" t="s">
        <v>123</v>
      </c>
      <c r="F2352" s="401"/>
    </row>
    <row r="2353" spans="1:6" ht="15">
      <c r="A2353" s="401">
        <v>36782</v>
      </c>
      <c r="B2353" s="401" t="s">
        <v>5913</v>
      </c>
      <c r="C2353" s="401" t="s">
        <v>3178</v>
      </c>
      <c r="D2353" s="414" t="s">
        <v>16983</v>
      </c>
      <c r="E2353" s="401" t="s">
        <v>123</v>
      </c>
      <c r="F2353" s="401"/>
    </row>
    <row r="2354" spans="1:6" ht="15">
      <c r="A2354" s="401">
        <v>25930</v>
      </c>
      <c r="B2354" s="401" t="s">
        <v>5914</v>
      </c>
      <c r="C2354" s="401" t="s">
        <v>3178</v>
      </c>
      <c r="D2354" s="414" t="s">
        <v>16984</v>
      </c>
      <c r="E2354" s="401" t="s">
        <v>123</v>
      </c>
      <c r="F2354" s="401"/>
    </row>
    <row r="2355" spans="1:6" ht="15">
      <c r="A2355" s="401">
        <v>4824</v>
      </c>
      <c r="B2355" s="401" t="s">
        <v>5915</v>
      </c>
      <c r="C2355" s="401" t="s">
        <v>3165</v>
      </c>
      <c r="D2355" s="414" t="s">
        <v>12906</v>
      </c>
      <c r="E2355" s="401" t="s">
        <v>123</v>
      </c>
      <c r="F2355" s="401"/>
    </row>
    <row r="2356" spans="1:6" ht="15">
      <c r="A2356" s="401">
        <v>11795</v>
      </c>
      <c r="B2356" s="401" t="s">
        <v>5916</v>
      </c>
      <c r="C2356" s="401" t="s">
        <v>3163</v>
      </c>
      <c r="D2356" s="414" t="s">
        <v>16985</v>
      </c>
      <c r="E2356" s="401" t="s">
        <v>123</v>
      </c>
      <c r="F2356" s="401"/>
    </row>
    <row r="2357" spans="1:6" ht="15">
      <c r="A2357" s="401">
        <v>134</v>
      </c>
      <c r="B2357" s="401" t="s">
        <v>5917</v>
      </c>
      <c r="C2357" s="401" t="s">
        <v>3165</v>
      </c>
      <c r="D2357" s="414" t="s">
        <v>12473</v>
      </c>
      <c r="E2357" s="401" t="s">
        <v>123</v>
      </c>
      <c r="F2357" s="401"/>
    </row>
    <row r="2358" spans="1:6" ht="15">
      <c r="A2358" s="401">
        <v>4229</v>
      </c>
      <c r="B2358" s="401" t="s">
        <v>5918</v>
      </c>
      <c r="C2358" s="401" t="s">
        <v>3165</v>
      </c>
      <c r="D2358" s="414" t="s">
        <v>12805</v>
      </c>
      <c r="E2358" s="401" t="s">
        <v>123</v>
      </c>
      <c r="F2358" s="401"/>
    </row>
    <row r="2359" spans="1:6" ht="15">
      <c r="A2359" s="401">
        <v>11244</v>
      </c>
      <c r="B2359" s="401" t="s">
        <v>5919</v>
      </c>
      <c r="C2359" s="401" t="s">
        <v>3161</v>
      </c>
      <c r="D2359" s="414" t="s">
        <v>16986</v>
      </c>
      <c r="E2359" s="401" t="s">
        <v>123</v>
      </c>
      <c r="F2359" s="401"/>
    </row>
    <row r="2360" spans="1:6" ht="15">
      <c r="A2360" s="401">
        <v>11245</v>
      </c>
      <c r="B2360" s="401" t="s">
        <v>5920</v>
      </c>
      <c r="C2360" s="401" t="s">
        <v>3161</v>
      </c>
      <c r="D2360" s="414" t="s">
        <v>16987</v>
      </c>
      <c r="E2360" s="401" t="s">
        <v>123</v>
      </c>
      <c r="F2360" s="401"/>
    </row>
    <row r="2361" spans="1:6" ht="15">
      <c r="A2361" s="401">
        <v>11235</v>
      </c>
      <c r="B2361" s="401" t="s">
        <v>5921</v>
      </c>
      <c r="C2361" s="401" t="s">
        <v>3161</v>
      </c>
      <c r="D2361" s="414" t="s">
        <v>16988</v>
      </c>
      <c r="E2361" s="401" t="s">
        <v>123</v>
      </c>
      <c r="F2361" s="401"/>
    </row>
    <row r="2362" spans="1:6" ht="15">
      <c r="A2362" s="401">
        <v>11236</v>
      </c>
      <c r="B2362" s="401" t="s">
        <v>5922</v>
      </c>
      <c r="C2362" s="401" t="s">
        <v>3161</v>
      </c>
      <c r="D2362" s="414" t="s">
        <v>16989</v>
      </c>
      <c r="E2362" s="401" t="s">
        <v>123</v>
      </c>
      <c r="F2362" s="401"/>
    </row>
    <row r="2363" spans="1:6" ht="15">
      <c r="A2363" s="401">
        <v>11731</v>
      </c>
      <c r="B2363" s="401" t="s">
        <v>5923</v>
      </c>
      <c r="C2363" s="401" t="s">
        <v>3161</v>
      </c>
      <c r="D2363" s="414" t="s">
        <v>13909</v>
      </c>
      <c r="E2363" s="401" t="s">
        <v>123</v>
      </c>
      <c r="F2363" s="401"/>
    </row>
    <row r="2364" spans="1:6" ht="15">
      <c r="A2364" s="401">
        <v>11732</v>
      </c>
      <c r="B2364" s="401" t="s">
        <v>5924</v>
      </c>
      <c r="C2364" s="401" t="s">
        <v>3161</v>
      </c>
      <c r="D2364" s="414" t="s">
        <v>14897</v>
      </c>
      <c r="E2364" s="401" t="s">
        <v>123</v>
      </c>
      <c r="F2364" s="401"/>
    </row>
    <row r="2365" spans="1:6" ht="15">
      <c r="A2365" s="401">
        <v>36494</v>
      </c>
      <c r="B2365" s="401" t="s">
        <v>5925</v>
      </c>
      <c r="C2365" s="401" t="s">
        <v>3161</v>
      </c>
      <c r="D2365" s="414" t="s">
        <v>16990</v>
      </c>
      <c r="E2365" s="401" t="s">
        <v>9663</v>
      </c>
      <c r="F2365" s="401"/>
    </row>
    <row r="2366" spans="1:6" ht="15">
      <c r="A2366" s="401">
        <v>36493</v>
      </c>
      <c r="B2366" s="401" t="s">
        <v>5926</v>
      </c>
      <c r="C2366" s="401" t="s">
        <v>3161</v>
      </c>
      <c r="D2366" s="414" t="s">
        <v>16991</v>
      </c>
      <c r="E2366" s="401" t="s">
        <v>9663</v>
      </c>
      <c r="F2366" s="401"/>
    </row>
    <row r="2367" spans="1:6" ht="15">
      <c r="A2367" s="401">
        <v>36492</v>
      </c>
      <c r="B2367" s="401" t="s">
        <v>5927</v>
      </c>
      <c r="C2367" s="401" t="s">
        <v>3161</v>
      </c>
      <c r="D2367" s="414" t="s">
        <v>16992</v>
      </c>
      <c r="E2367" s="401" t="s">
        <v>9663</v>
      </c>
      <c r="F2367" s="401"/>
    </row>
    <row r="2368" spans="1:6" ht="15">
      <c r="A2368" s="401">
        <v>13333</v>
      </c>
      <c r="B2368" s="401" t="s">
        <v>5928</v>
      </c>
      <c r="C2368" s="401" t="s">
        <v>3161</v>
      </c>
      <c r="D2368" s="414" t="s">
        <v>16993</v>
      </c>
      <c r="E2368" s="401" t="s">
        <v>9663</v>
      </c>
      <c r="F2368" s="401"/>
    </row>
    <row r="2369" spans="1:6" ht="15">
      <c r="A2369" s="401">
        <v>13533</v>
      </c>
      <c r="B2369" s="401" t="s">
        <v>5929</v>
      </c>
      <c r="C2369" s="401" t="s">
        <v>3161</v>
      </c>
      <c r="D2369" s="414" t="s">
        <v>16994</v>
      </c>
      <c r="E2369" s="401" t="s">
        <v>9663</v>
      </c>
      <c r="F2369" s="401"/>
    </row>
    <row r="2370" spans="1:6" ht="15">
      <c r="A2370" s="401">
        <v>36499</v>
      </c>
      <c r="B2370" s="401" t="s">
        <v>5930</v>
      </c>
      <c r="C2370" s="401" t="s">
        <v>3161</v>
      </c>
      <c r="D2370" s="414" t="s">
        <v>16995</v>
      </c>
      <c r="E2370" s="401" t="s">
        <v>9663</v>
      </c>
      <c r="F2370" s="401"/>
    </row>
    <row r="2371" spans="1:6" ht="15">
      <c r="A2371" s="401">
        <v>39585</v>
      </c>
      <c r="B2371" s="401" t="s">
        <v>5931</v>
      </c>
      <c r="C2371" s="401" t="s">
        <v>3161</v>
      </c>
      <c r="D2371" s="414" t="s">
        <v>16996</v>
      </c>
      <c r="E2371" s="401" t="s">
        <v>9663</v>
      </c>
      <c r="F2371" s="401"/>
    </row>
    <row r="2372" spans="1:6" ht="15">
      <c r="A2372" s="401">
        <v>39586</v>
      </c>
      <c r="B2372" s="401" t="s">
        <v>5932</v>
      </c>
      <c r="C2372" s="401" t="s">
        <v>3161</v>
      </c>
      <c r="D2372" s="414" t="s">
        <v>16997</v>
      </c>
      <c r="E2372" s="401" t="s">
        <v>9663</v>
      </c>
      <c r="F2372" s="401"/>
    </row>
    <row r="2373" spans="1:6" ht="15">
      <c r="A2373" s="401">
        <v>39587</v>
      </c>
      <c r="B2373" s="401" t="s">
        <v>5933</v>
      </c>
      <c r="C2373" s="401" t="s">
        <v>3161</v>
      </c>
      <c r="D2373" s="414" t="s">
        <v>16998</v>
      </c>
      <c r="E2373" s="401" t="s">
        <v>9663</v>
      </c>
      <c r="F2373" s="401"/>
    </row>
    <row r="2374" spans="1:6" ht="15">
      <c r="A2374" s="401">
        <v>39588</v>
      </c>
      <c r="B2374" s="401" t="s">
        <v>5934</v>
      </c>
      <c r="C2374" s="401" t="s">
        <v>3161</v>
      </c>
      <c r="D2374" s="414" t="s">
        <v>16999</v>
      </c>
      <c r="E2374" s="401" t="s">
        <v>9663</v>
      </c>
      <c r="F2374" s="401"/>
    </row>
    <row r="2375" spans="1:6" ht="15">
      <c r="A2375" s="401">
        <v>39584</v>
      </c>
      <c r="B2375" s="401" t="s">
        <v>5935</v>
      </c>
      <c r="C2375" s="401" t="s">
        <v>3161</v>
      </c>
      <c r="D2375" s="414" t="s">
        <v>17000</v>
      </c>
      <c r="E2375" s="401" t="s">
        <v>9663</v>
      </c>
      <c r="F2375" s="401"/>
    </row>
    <row r="2376" spans="1:6" ht="15">
      <c r="A2376" s="401">
        <v>39590</v>
      </c>
      <c r="B2376" s="401" t="s">
        <v>5936</v>
      </c>
      <c r="C2376" s="401" t="s">
        <v>3161</v>
      </c>
      <c r="D2376" s="414" t="s">
        <v>17001</v>
      </c>
      <c r="E2376" s="401" t="s">
        <v>9663</v>
      </c>
      <c r="F2376" s="401"/>
    </row>
    <row r="2377" spans="1:6" ht="15">
      <c r="A2377" s="401">
        <v>39592</v>
      </c>
      <c r="B2377" s="401" t="s">
        <v>5937</v>
      </c>
      <c r="C2377" s="401" t="s">
        <v>3161</v>
      </c>
      <c r="D2377" s="414" t="s">
        <v>17002</v>
      </c>
      <c r="E2377" s="401" t="s">
        <v>9663</v>
      </c>
      <c r="F2377" s="401"/>
    </row>
    <row r="2378" spans="1:6" ht="15">
      <c r="A2378" s="401">
        <v>39593</v>
      </c>
      <c r="B2378" s="401" t="s">
        <v>5938</v>
      </c>
      <c r="C2378" s="401" t="s">
        <v>3161</v>
      </c>
      <c r="D2378" s="414" t="s">
        <v>16998</v>
      </c>
      <c r="E2378" s="401" t="s">
        <v>9663</v>
      </c>
      <c r="F2378" s="401"/>
    </row>
    <row r="2379" spans="1:6" ht="15">
      <c r="A2379" s="401">
        <v>14254</v>
      </c>
      <c r="B2379" s="401" t="s">
        <v>5939</v>
      </c>
      <c r="C2379" s="401" t="s">
        <v>3161</v>
      </c>
      <c r="D2379" s="414" t="s">
        <v>17003</v>
      </c>
      <c r="E2379" s="401" t="s">
        <v>9663</v>
      </c>
      <c r="F2379" s="401"/>
    </row>
    <row r="2380" spans="1:6" ht="15">
      <c r="A2380" s="401">
        <v>25987</v>
      </c>
      <c r="B2380" s="401" t="s">
        <v>5940</v>
      </c>
      <c r="C2380" s="401" t="s">
        <v>3161</v>
      </c>
      <c r="D2380" s="414" t="s">
        <v>17004</v>
      </c>
      <c r="E2380" s="401" t="s">
        <v>9663</v>
      </c>
      <c r="F2380" s="401"/>
    </row>
    <row r="2381" spans="1:6" ht="15">
      <c r="A2381" s="401">
        <v>25019</v>
      </c>
      <c r="B2381" s="401" t="s">
        <v>5941</v>
      </c>
      <c r="C2381" s="401" t="s">
        <v>3161</v>
      </c>
      <c r="D2381" s="414" t="s">
        <v>17005</v>
      </c>
      <c r="E2381" s="401" t="s">
        <v>9663</v>
      </c>
      <c r="F2381" s="401"/>
    </row>
    <row r="2382" spans="1:6" ht="15">
      <c r="A2382" s="401">
        <v>36501</v>
      </c>
      <c r="B2382" s="401" t="s">
        <v>5942</v>
      </c>
      <c r="C2382" s="401" t="s">
        <v>3161</v>
      </c>
      <c r="D2382" s="414" t="s">
        <v>17006</v>
      </c>
      <c r="E2382" s="401" t="s">
        <v>9663</v>
      </c>
      <c r="F2382" s="401"/>
    </row>
    <row r="2383" spans="1:6" ht="15">
      <c r="A2383" s="401">
        <v>25986</v>
      </c>
      <c r="B2383" s="401" t="s">
        <v>5943</v>
      </c>
      <c r="C2383" s="401" t="s">
        <v>3161</v>
      </c>
      <c r="D2383" s="414" t="s">
        <v>17007</v>
      </c>
      <c r="E2383" s="401" t="s">
        <v>9663</v>
      </c>
      <c r="F2383" s="401"/>
    </row>
    <row r="2384" spans="1:6" ht="15">
      <c r="A2384" s="401">
        <v>36500</v>
      </c>
      <c r="B2384" s="401" t="s">
        <v>5944</v>
      </c>
      <c r="C2384" s="401" t="s">
        <v>3161</v>
      </c>
      <c r="D2384" s="414" t="s">
        <v>17008</v>
      </c>
      <c r="E2384" s="401" t="s">
        <v>9663</v>
      </c>
      <c r="F2384" s="401"/>
    </row>
    <row r="2385" spans="1:6" ht="15">
      <c r="A2385" s="401">
        <v>20017</v>
      </c>
      <c r="B2385" s="401" t="s">
        <v>5945</v>
      </c>
      <c r="C2385" s="401" t="s">
        <v>3164</v>
      </c>
      <c r="D2385" s="414" t="s">
        <v>6278</v>
      </c>
      <c r="E2385" s="401" t="s">
        <v>123</v>
      </c>
      <c r="F2385" s="401"/>
    </row>
    <row r="2386" spans="1:6" ht="15">
      <c r="A2386" s="401">
        <v>20007</v>
      </c>
      <c r="B2386" s="401" t="s">
        <v>5947</v>
      </c>
      <c r="C2386" s="401" t="s">
        <v>3164</v>
      </c>
      <c r="D2386" s="414" t="s">
        <v>12350</v>
      </c>
      <c r="E2386" s="401" t="s">
        <v>123</v>
      </c>
      <c r="F2386" s="401"/>
    </row>
    <row r="2387" spans="1:6" ht="15">
      <c r="A2387" s="401">
        <v>39836</v>
      </c>
      <c r="B2387" s="401" t="s">
        <v>5948</v>
      </c>
      <c r="C2387" s="401" t="s">
        <v>3170</v>
      </c>
      <c r="D2387" s="414" t="s">
        <v>17009</v>
      </c>
      <c r="E2387" s="401" t="s">
        <v>123</v>
      </c>
      <c r="F2387" s="401"/>
    </row>
    <row r="2388" spans="1:6" ht="15">
      <c r="A2388" s="401">
        <v>39830</v>
      </c>
      <c r="B2388" s="401" t="s">
        <v>5949</v>
      </c>
      <c r="C2388" s="401" t="s">
        <v>3170</v>
      </c>
      <c r="D2388" s="414" t="s">
        <v>17010</v>
      </c>
      <c r="E2388" s="401" t="s">
        <v>123</v>
      </c>
      <c r="F2388" s="401"/>
    </row>
    <row r="2389" spans="1:6" ht="15">
      <c r="A2389" s="401">
        <v>39831</v>
      </c>
      <c r="B2389" s="401" t="s">
        <v>5950</v>
      </c>
      <c r="C2389" s="401" t="s">
        <v>3170</v>
      </c>
      <c r="D2389" s="414" t="s">
        <v>17011</v>
      </c>
      <c r="E2389" s="401" t="s">
        <v>123</v>
      </c>
      <c r="F2389" s="401"/>
    </row>
    <row r="2390" spans="1:6" ht="15">
      <c r="A2390" s="401">
        <v>36888</v>
      </c>
      <c r="B2390" s="401" t="s">
        <v>5951</v>
      </c>
      <c r="C2390" s="401" t="s">
        <v>3164</v>
      </c>
      <c r="D2390" s="414" t="s">
        <v>12916</v>
      </c>
      <c r="E2390" s="401" t="s">
        <v>123</v>
      </c>
      <c r="F2390" s="401"/>
    </row>
    <row r="2391" spans="1:6" ht="15">
      <c r="A2391" s="401">
        <v>40527</v>
      </c>
      <c r="B2391" s="401" t="s">
        <v>5952</v>
      </c>
      <c r="C2391" s="401" t="s">
        <v>3161</v>
      </c>
      <c r="D2391" s="414" t="s">
        <v>17012</v>
      </c>
      <c r="E2391" s="401" t="s">
        <v>9663</v>
      </c>
      <c r="F2391" s="401"/>
    </row>
    <row r="2392" spans="1:6" ht="15">
      <c r="A2392" s="401">
        <v>36497</v>
      </c>
      <c r="B2392" s="401" t="s">
        <v>5953</v>
      </c>
      <c r="C2392" s="401" t="s">
        <v>3161</v>
      </c>
      <c r="D2392" s="414" t="s">
        <v>17013</v>
      </c>
      <c r="E2392" s="401" t="s">
        <v>9663</v>
      </c>
      <c r="F2392" s="401"/>
    </row>
    <row r="2393" spans="1:6" ht="15">
      <c r="A2393" s="401">
        <v>36487</v>
      </c>
      <c r="B2393" s="401" t="s">
        <v>5954</v>
      </c>
      <c r="C2393" s="401" t="s">
        <v>3161</v>
      </c>
      <c r="D2393" s="414" t="s">
        <v>17014</v>
      </c>
      <c r="E2393" s="401" t="s">
        <v>9663</v>
      </c>
      <c r="F2393" s="401"/>
    </row>
    <row r="2394" spans="1:6" ht="15">
      <c r="A2394" s="401">
        <v>25952</v>
      </c>
      <c r="B2394" s="401" t="s">
        <v>5955</v>
      </c>
      <c r="C2394" s="401" t="s">
        <v>3161</v>
      </c>
      <c r="D2394" s="414" t="s">
        <v>17015</v>
      </c>
      <c r="E2394" s="401" t="s">
        <v>9663</v>
      </c>
      <c r="F2394" s="401"/>
    </row>
    <row r="2395" spans="1:6" ht="15">
      <c r="A2395" s="401">
        <v>25954</v>
      </c>
      <c r="B2395" s="401" t="s">
        <v>5956</v>
      </c>
      <c r="C2395" s="401" t="s">
        <v>3161</v>
      </c>
      <c r="D2395" s="414" t="s">
        <v>17016</v>
      </c>
      <c r="E2395" s="401" t="s">
        <v>9663</v>
      </c>
      <c r="F2395" s="401"/>
    </row>
    <row r="2396" spans="1:6" ht="15">
      <c r="A2396" s="401">
        <v>25953</v>
      </c>
      <c r="B2396" s="401" t="s">
        <v>5957</v>
      </c>
      <c r="C2396" s="401" t="s">
        <v>3161</v>
      </c>
      <c r="D2396" s="414" t="s">
        <v>17017</v>
      </c>
      <c r="E2396" s="401" t="s">
        <v>9663</v>
      </c>
      <c r="F2396" s="401"/>
    </row>
    <row r="2397" spans="1:6" ht="15">
      <c r="A2397" s="401">
        <v>37776</v>
      </c>
      <c r="B2397" s="401" t="s">
        <v>5958</v>
      </c>
      <c r="C2397" s="401" t="s">
        <v>3161</v>
      </c>
      <c r="D2397" s="414" t="s">
        <v>17018</v>
      </c>
      <c r="E2397" s="401" t="s">
        <v>9663</v>
      </c>
      <c r="F2397" s="401"/>
    </row>
    <row r="2398" spans="1:6" ht="15">
      <c r="A2398" s="401">
        <v>37775</v>
      </c>
      <c r="B2398" s="401" t="s">
        <v>5959</v>
      </c>
      <c r="C2398" s="401" t="s">
        <v>3161</v>
      </c>
      <c r="D2398" s="414" t="s">
        <v>17019</v>
      </c>
      <c r="E2398" s="401" t="s">
        <v>9663</v>
      </c>
      <c r="F2398" s="401"/>
    </row>
    <row r="2399" spans="1:6" ht="15">
      <c r="A2399" s="401">
        <v>36491</v>
      </c>
      <c r="B2399" s="401" t="s">
        <v>5960</v>
      </c>
      <c r="C2399" s="401" t="s">
        <v>3161</v>
      </c>
      <c r="D2399" s="414" t="s">
        <v>17020</v>
      </c>
      <c r="E2399" s="401" t="s">
        <v>9663</v>
      </c>
      <c r="F2399" s="401"/>
    </row>
    <row r="2400" spans="1:6" ht="15">
      <c r="A2400" s="401">
        <v>10712</v>
      </c>
      <c r="B2400" s="401" t="s">
        <v>5961</v>
      </c>
      <c r="C2400" s="401" t="s">
        <v>3161</v>
      </c>
      <c r="D2400" s="414" t="s">
        <v>17021</v>
      </c>
      <c r="E2400" s="401" t="s">
        <v>9663</v>
      </c>
      <c r="F2400" s="401"/>
    </row>
    <row r="2401" spans="1:6" ht="15">
      <c r="A2401" s="401">
        <v>3363</v>
      </c>
      <c r="B2401" s="401" t="s">
        <v>5962</v>
      </c>
      <c r="C2401" s="401" t="s">
        <v>3161</v>
      </c>
      <c r="D2401" s="414" t="s">
        <v>17022</v>
      </c>
      <c r="E2401" s="401" t="s">
        <v>9663</v>
      </c>
      <c r="F2401" s="401"/>
    </row>
    <row r="2402" spans="1:6" ht="15">
      <c r="A2402" s="401">
        <v>3365</v>
      </c>
      <c r="B2402" s="401" t="s">
        <v>5963</v>
      </c>
      <c r="C2402" s="401" t="s">
        <v>3161</v>
      </c>
      <c r="D2402" s="414" t="s">
        <v>17023</v>
      </c>
      <c r="E2402" s="401" t="s">
        <v>9663</v>
      </c>
      <c r="F2402" s="401"/>
    </row>
    <row r="2403" spans="1:6" ht="15">
      <c r="A2403" s="401">
        <v>7569</v>
      </c>
      <c r="B2403" s="401" t="s">
        <v>5964</v>
      </c>
      <c r="C2403" s="401" t="s">
        <v>3161</v>
      </c>
      <c r="D2403" s="414" t="s">
        <v>17024</v>
      </c>
      <c r="E2403" s="401" t="s">
        <v>123</v>
      </c>
      <c r="F2403" s="401"/>
    </row>
    <row r="2404" spans="1:6" ht="15">
      <c r="A2404" s="401">
        <v>34349</v>
      </c>
      <c r="B2404" s="401" t="s">
        <v>5965</v>
      </c>
      <c r="C2404" s="401" t="s">
        <v>3161</v>
      </c>
      <c r="D2404" s="414" t="s">
        <v>15170</v>
      </c>
      <c r="E2404" s="401" t="s">
        <v>123</v>
      </c>
      <c r="F2404" s="401"/>
    </row>
    <row r="2405" spans="1:6" ht="15">
      <c r="A2405" s="401">
        <v>11991</v>
      </c>
      <c r="B2405" s="401" t="s">
        <v>5966</v>
      </c>
      <c r="C2405" s="401" t="s">
        <v>3161</v>
      </c>
      <c r="D2405" s="414" t="s">
        <v>17025</v>
      </c>
      <c r="E2405" s="401" t="s">
        <v>123</v>
      </c>
      <c r="F2405" s="401"/>
    </row>
    <row r="2406" spans="1:6" ht="15">
      <c r="A2406" s="401">
        <v>20062</v>
      </c>
      <c r="B2406" s="401" t="s">
        <v>5967</v>
      </c>
      <c r="C2406" s="401" t="s">
        <v>3161</v>
      </c>
      <c r="D2406" s="414" t="s">
        <v>9136</v>
      </c>
      <c r="E2406" s="401" t="s">
        <v>123</v>
      </c>
      <c r="F2406" s="401"/>
    </row>
    <row r="2407" spans="1:6" ht="15">
      <c r="A2407" s="401">
        <v>11029</v>
      </c>
      <c r="B2407" s="401" t="s">
        <v>5968</v>
      </c>
      <c r="C2407" s="401" t="s">
        <v>3173</v>
      </c>
      <c r="D2407" s="414" t="s">
        <v>12957</v>
      </c>
      <c r="E2407" s="401" t="s">
        <v>123</v>
      </c>
      <c r="F2407" s="401"/>
    </row>
    <row r="2408" spans="1:6" ht="15">
      <c r="A2408" s="401">
        <v>4316</v>
      </c>
      <c r="B2408" s="401" t="s">
        <v>5969</v>
      </c>
      <c r="C2408" s="401" t="s">
        <v>3161</v>
      </c>
      <c r="D2408" s="414" t="s">
        <v>5812</v>
      </c>
      <c r="E2408" s="401" t="s">
        <v>123</v>
      </c>
      <c r="F2408" s="401"/>
    </row>
    <row r="2409" spans="1:6" ht="15">
      <c r="A2409" s="401">
        <v>4313</v>
      </c>
      <c r="B2409" s="401" t="s">
        <v>5970</v>
      </c>
      <c r="C2409" s="401" t="s">
        <v>3173</v>
      </c>
      <c r="D2409" s="414" t="s">
        <v>3706</v>
      </c>
      <c r="E2409" s="401" t="s">
        <v>123</v>
      </c>
      <c r="F2409" s="401"/>
    </row>
    <row r="2410" spans="1:6" ht="15">
      <c r="A2410" s="401">
        <v>4317</v>
      </c>
      <c r="B2410" s="401" t="s">
        <v>5971</v>
      </c>
      <c r="C2410" s="401" t="s">
        <v>3161</v>
      </c>
      <c r="D2410" s="414" t="s">
        <v>4390</v>
      </c>
      <c r="E2410" s="401" t="s">
        <v>123</v>
      </c>
      <c r="F2410" s="401"/>
    </row>
    <row r="2411" spans="1:6" ht="15">
      <c r="A2411" s="401">
        <v>4314</v>
      </c>
      <c r="B2411" s="401" t="s">
        <v>5972</v>
      </c>
      <c r="C2411" s="401" t="s">
        <v>3173</v>
      </c>
      <c r="D2411" s="414" t="s">
        <v>5034</v>
      </c>
      <c r="E2411" s="401" t="s">
        <v>123</v>
      </c>
      <c r="F2411" s="401"/>
    </row>
    <row r="2412" spans="1:6" ht="15">
      <c r="A2412" s="401">
        <v>10921</v>
      </c>
      <c r="B2412" s="401" t="s">
        <v>5974</v>
      </c>
      <c r="C2412" s="401" t="s">
        <v>3161</v>
      </c>
      <c r="D2412" s="414" t="s">
        <v>17026</v>
      </c>
      <c r="E2412" s="401" t="s">
        <v>123</v>
      </c>
      <c r="F2412" s="401"/>
    </row>
    <row r="2413" spans="1:6" ht="15">
      <c r="A2413" s="401">
        <v>10922</v>
      </c>
      <c r="B2413" s="401" t="s">
        <v>5975</v>
      </c>
      <c r="C2413" s="401" t="s">
        <v>3161</v>
      </c>
      <c r="D2413" s="414" t="s">
        <v>17027</v>
      </c>
      <c r="E2413" s="401" t="s">
        <v>123</v>
      </c>
      <c r="F2413" s="401"/>
    </row>
    <row r="2414" spans="1:6" ht="15">
      <c r="A2414" s="401">
        <v>10923</v>
      </c>
      <c r="B2414" s="401" t="s">
        <v>5976</v>
      </c>
      <c r="C2414" s="401" t="s">
        <v>3161</v>
      </c>
      <c r="D2414" s="414" t="s">
        <v>17028</v>
      </c>
      <c r="E2414" s="401" t="s">
        <v>123</v>
      </c>
      <c r="F2414" s="401"/>
    </row>
    <row r="2415" spans="1:6" ht="15">
      <c r="A2415" s="401">
        <v>10924</v>
      </c>
      <c r="B2415" s="401" t="s">
        <v>5977</v>
      </c>
      <c r="C2415" s="401" t="s">
        <v>3161</v>
      </c>
      <c r="D2415" s="414" t="s">
        <v>17029</v>
      </c>
      <c r="E2415" s="401" t="s">
        <v>123</v>
      </c>
      <c r="F2415" s="401"/>
    </row>
    <row r="2416" spans="1:6" ht="15">
      <c r="A2416" s="401">
        <v>37772</v>
      </c>
      <c r="B2416" s="401" t="s">
        <v>5978</v>
      </c>
      <c r="C2416" s="401" t="s">
        <v>3161</v>
      </c>
      <c r="D2416" s="414" t="s">
        <v>17030</v>
      </c>
      <c r="E2416" s="401" t="s">
        <v>9663</v>
      </c>
      <c r="F2416" s="401"/>
    </row>
    <row r="2417" spans="1:6" ht="15">
      <c r="A2417" s="401">
        <v>37771</v>
      </c>
      <c r="B2417" s="401" t="s">
        <v>5979</v>
      </c>
      <c r="C2417" s="401" t="s">
        <v>3161</v>
      </c>
      <c r="D2417" s="414" t="s">
        <v>17031</v>
      </c>
      <c r="E2417" s="401" t="s">
        <v>9663</v>
      </c>
      <c r="F2417" s="401"/>
    </row>
    <row r="2418" spans="1:6" ht="15">
      <c r="A2418" s="401">
        <v>12772</v>
      </c>
      <c r="B2418" s="401" t="s">
        <v>17032</v>
      </c>
      <c r="C2418" s="401" t="s">
        <v>3161</v>
      </c>
      <c r="D2418" s="414" t="s">
        <v>17033</v>
      </c>
      <c r="E2418" s="401" t="s">
        <v>123</v>
      </c>
      <c r="F2418" s="401"/>
    </row>
    <row r="2419" spans="1:6" ht="15">
      <c r="A2419" s="401">
        <v>12770</v>
      </c>
      <c r="B2419" s="401" t="s">
        <v>17034</v>
      </c>
      <c r="C2419" s="401" t="s">
        <v>3161</v>
      </c>
      <c r="D2419" s="414" t="s">
        <v>17035</v>
      </c>
      <c r="E2419" s="401" t="s">
        <v>123</v>
      </c>
      <c r="F2419" s="401"/>
    </row>
    <row r="2420" spans="1:6" ht="15">
      <c r="A2420" s="401">
        <v>12775</v>
      </c>
      <c r="B2420" s="401" t="s">
        <v>17036</v>
      </c>
      <c r="C2420" s="401" t="s">
        <v>3161</v>
      </c>
      <c r="D2420" s="414" t="s">
        <v>17037</v>
      </c>
      <c r="E2420" s="401" t="s">
        <v>123</v>
      </c>
      <c r="F2420" s="401"/>
    </row>
    <row r="2421" spans="1:6" ht="15">
      <c r="A2421" s="401">
        <v>12768</v>
      </c>
      <c r="B2421" s="401" t="s">
        <v>17038</v>
      </c>
      <c r="C2421" s="401" t="s">
        <v>3161</v>
      </c>
      <c r="D2421" s="414" t="s">
        <v>17039</v>
      </c>
      <c r="E2421" s="401" t="s">
        <v>123</v>
      </c>
      <c r="F2421" s="401"/>
    </row>
    <row r="2422" spans="1:6" ht="15">
      <c r="A2422" s="401">
        <v>12769</v>
      </c>
      <c r="B2422" s="401" t="s">
        <v>17040</v>
      </c>
      <c r="C2422" s="401" t="s">
        <v>3161</v>
      </c>
      <c r="D2422" s="414" t="s">
        <v>17041</v>
      </c>
      <c r="E2422" s="401" t="s">
        <v>123</v>
      </c>
      <c r="F2422" s="401"/>
    </row>
    <row r="2423" spans="1:6" ht="15">
      <c r="A2423" s="401">
        <v>12773</v>
      </c>
      <c r="B2423" s="401" t="s">
        <v>17042</v>
      </c>
      <c r="C2423" s="401" t="s">
        <v>3161</v>
      </c>
      <c r="D2423" s="414" t="s">
        <v>17043</v>
      </c>
      <c r="E2423" s="401" t="s">
        <v>123</v>
      </c>
      <c r="F2423" s="401"/>
    </row>
    <row r="2424" spans="1:6" ht="15">
      <c r="A2424" s="401">
        <v>12774</v>
      </c>
      <c r="B2424" s="401" t="s">
        <v>17044</v>
      </c>
      <c r="C2424" s="401" t="s">
        <v>3161</v>
      </c>
      <c r="D2424" s="414" t="s">
        <v>17045</v>
      </c>
      <c r="E2424" s="401" t="s">
        <v>123</v>
      </c>
      <c r="F2424" s="401"/>
    </row>
    <row r="2425" spans="1:6" ht="15">
      <c r="A2425" s="401">
        <v>12776</v>
      </c>
      <c r="B2425" s="401" t="s">
        <v>17046</v>
      </c>
      <c r="C2425" s="401" t="s">
        <v>3161</v>
      </c>
      <c r="D2425" s="414" t="s">
        <v>17047</v>
      </c>
      <c r="E2425" s="401" t="s">
        <v>123</v>
      </c>
      <c r="F2425" s="401"/>
    </row>
    <row r="2426" spans="1:6" ht="15">
      <c r="A2426" s="401">
        <v>12777</v>
      </c>
      <c r="B2426" s="401" t="s">
        <v>17048</v>
      </c>
      <c r="C2426" s="401" t="s">
        <v>3161</v>
      </c>
      <c r="D2426" s="414" t="s">
        <v>17049</v>
      </c>
      <c r="E2426" s="401" t="s">
        <v>123</v>
      </c>
      <c r="F2426" s="401"/>
    </row>
    <row r="2427" spans="1:6" ht="15">
      <c r="A2427" s="401">
        <v>3391</v>
      </c>
      <c r="B2427" s="401" t="s">
        <v>5980</v>
      </c>
      <c r="C2427" s="401" t="s">
        <v>3161</v>
      </c>
      <c r="D2427" s="414" t="s">
        <v>17050</v>
      </c>
      <c r="E2427" s="401" t="s">
        <v>123</v>
      </c>
      <c r="F2427" s="401"/>
    </row>
    <row r="2428" spans="1:6" ht="15">
      <c r="A2428" s="401">
        <v>3389</v>
      </c>
      <c r="B2428" s="401" t="s">
        <v>5981</v>
      </c>
      <c r="C2428" s="401" t="s">
        <v>3161</v>
      </c>
      <c r="D2428" s="414" t="s">
        <v>8264</v>
      </c>
      <c r="E2428" s="401" t="s">
        <v>123</v>
      </c>
      <c r="F2428" s="401"/>
    </row>
    <row r="2429" spans="1:6" ht="15">
      <c r="A2429" s="401">
        <v>3390</v>
      </c>
      <c r="B2429" s="401" t="s">
        <v>5982</v>
      </c>
      <c r="C2429" s="401" t="s">
        <v>3161</v>
      </c>
      <c r="D2429" s="414" t="s">
        <v>14686</v>
      </c>
      <c r="E2429" s="401" t="s">
        <v>123</v>
      </c>
      <c r="F2429" s="401"/>
    </row>
    <row r="2430" spans="1:6" ht="15">
      <c r="A2430" s="401">
        <v>12873</v>
      </c>
      <c r="B2430" s="401" t="s">
        <v>5983</v>
      </c>
      <c r="C2430" s="401" t="s">
        <v>3160</v>
      </c>
      <c r="D2430" s="414" t="s">
        <v>7962</v>
      </c>
      <c r="E2430" s="401" t="s">
        <v>12034</v>
      </c>
      <c r="F2430" s="401"/>
    </row>
    <row r="2431" spans="1:6" ht="15">
      <c r="A2431" s="401">
        <v>41076</v>
      </c>
      <c r="B2431" s="401" t="s">
        <v>5984</v>
      </c>
      <c r="C2431" s="401" t="s">
        <v>3167</v>
      </c>
      <c r="D2431" s="414" t="s">
        <v>18555</v>
      </c>
      <c r="E2431" s="401" t="s">
        <v>12034</v>
      </c>
      <c r="F2431" s="401"/>
    </row>
    <row r="2432" spans="1:6" ht="15">
      <c r="A2432" s="401">
        <v>140</v>
      </c>
      <c r="B2432" s="401" t="s">
        <v>5985</v>
      </c>
      <c r="C2432" s="401" t="s">
        <v>3165</v>
      </c>
      <c r="D2432" s="414" t="s">
        <v>12773</v>
      </c>
      <c r="E2432" s="401" t="s">
        <v>123</v>
      </c>
      <c r="F2432" s="401"/>
    </row>
    <row r="2433" spans="1:6" ht="15">
      <c r="A2433" s="401">
        <v>151</v>
      </c>
      <c r="B2433" s="401" t="s">
        <v>5986</v>
      </c>
      <c r="C2433" s="401" t="s">
        <v>3166</v>
      </c>
      <c r="D2433" s="414" t="s">
        <v>17051</v>
      </c>
      <c r="E2433" s="401" t="s">
        <v>123</v>
      </c>
      <c r="F2433" s="401"/>
    </row>
    <row r="2434" spans="1:6" ht="15">
      <c r="A2434" s="401">
        <v>7340</v>
      </c>
      <c r="B2434" s="401" t="s">
        <v>5987</v>
      </c>
      <c r="C2434" s="401" t="s">
        <v>3166</v>
      </c>
      <c r="D2434" s="414" t="s">
        <v>14237</v>
      </c>
      <c r="E2434" s="401" t="s">
        <v>123</v>
      </c>
      <c r="F2434" s="401"/>
    </row>
    <row r="2435" spans="1:6" ht="15">
      <c r="A2435" s="401">
        <v>2701</v>
      </c>
      <c r="B2435" s="401" t="s">
        <v>5988</v>
      </c>
      <c r="C2435" s="401" t="s">
        <v>3160</v>
      </c>
      <c r="D2435" s="414" t="s">
        <v>13092</v>
      </c>
      <c r="E2435" s="401" t="s">
        <v>12034</v>
      </c>
      <c r="F2435" s="401"/>
    </row>
    <row r="2436" spans="1:6" ht="15">
      <c r="A2436" s="401">
        <v>40929</v>
      </c>
      <c r="B2436" s="401" t="s">
        <v>5990</v>
      </c>
      <c r="C2436" s="401" t="s">
        <v>3167</v>
      </c>
      <c r="D2436" s="414" t="s">
        <v>18608</v>
      </c>
      <c r="E2436" s="401" t="s">
        <v>12034</v>
      </c>
      <c r="F2436" s="401"/>
    </row>
    <row r="2437" spans="1:6" ht="15">
      <c r="A2437" s="401">
        <v>38114</v>
      </c>
      <c r="B2437" s="401" t="s">
        <v>5991</v>
      </c>
      <c r="C2437" s="401" t="s">
        <v>3161</v>
      </c>
      <c r="D2437" s="414" t="s">
        <v>15331</v>
      </c>
      <c r="E2437" s="401" t="s">
        <v>123</v>
      </c>
      <c r="F2437" s="401"/>
    </row>
    <row r="2438" spans="1:6" ht="15">
      <c r="A2438" s="401">
        <v>38064</v>
      </c>
      <c r="B2438" s="401" t="s">
        <v>5992</v>
      </c>
      <c r="C2438" s="401" t="s">
        <v>3161</v>
      </c>
      <c r="D2438" s="414" t="s">
        <v>12818</v>
      </c>
      <c r="E2438" s="401" t="s">
        <v>123</v>
      </c>
      <c r="F2438" s="401"/>
    </row>
    <row r="2439" spans="1:6" ht="15">
      <c r="A2439" s="401">
        <v>38115</v>
      </c>
      <c r="B2439" s="401" t="s">
        <v>5993</v>
      </c>
      <c r="C2439" s="401" t="s">
        <v>3161</v>
      </c>
      <c r="D2439" s="414" t="s">
        <v>12903</v>
      </c>
      <c r="E2439" s="401" t="s">
        <v>123</v>
      </c>
      <c r="F2439" s="401"/>
    </row>
    <row r="2440" spans="1:6" ht="15">
      <c r="A2440" s="401">
        <v>38065</v>
      </c>
      <c r="B2440" s="401" t="s">
        <v>5994</v>
      </c>
      <c r="C2440" s="401" t="s">
        <v>3161</v>
      </c>
      <c r="D2440" s="414" t="s">
        <v>17052</v>
      </c>
      <c r="E2440" s="401" t="s">
        <v>123</v>
      </c>
      <c r="F2440" s="401"/>
    </row>
    <row r="2441" spans="1:6" ht="15">
      <c r="A2441" s="401">
        <v>38078</v>
      </c>
      <c r="B2441" s="401" t="s">
        <v>5995</v>
      </c>
      <c r="C2441" s="401" t="s">
        <v>3161</v>
      </c>
      <c r="D2441" s="414" t="s">
        <v>13074</v>
      </c>
      <c r="E2441" s="401" t="s">
        <v>123</v>
      </c>
      <c r="F2441" s="401"/>
    </row>
    <row r="2442" spans="1:6" ht="15">
      <c r="A2442" s="401">
        <v>38113</v>
      </c>
      <c r="B2442" s="401" t="s">
        <v>5996</v>
      </c>
      <c r="C2442" s="401" t="s">
        <v>3161</v>
      </c>
      <c r="D2442" s="414" t="s">
        <v>4998</v>
      </c>
      <c r="E2442" s="401" t="s">
        <v>123</v>
      </c>
      <c r="F2442" s="401"/>
    </row>
    <row r="2443" spans="1:6" ht="15">
      <c r="A2443" s="401">
        <v>38063</v>
      </c>
      <c r="B2443" s="401" t="s">
        <v>5998</v>
      </c>
      <c r="C2443" s="401" t="s">
        <v>3161</v>
      </c>
      <c r="D2443" s="414" t="s">
        <v>6538</v>
      </c>
      <c r="E2443" s="401" t="s">
        <v>123</v>
      </c>
      <c r="F2443" s="401"/>
    </row>
    <row r="2444" spans="1:6" ht="15">
      <c r="A2444" s="401">
        <v>38080</v>
      </c>
      <c r="B2444" s="401" t="s">
        <v>5999</v>
      </c>
      <c r="C2444" s="401" t="s">
        <v>3161</v>
      </c>
      <c r="D2444" s="414" t="s">
        <v>12940</v>
      </c>
      <c r="E2444" s="401" t="s">
        <v>123</v>
      </c>
      <c r="F2444" s="401"/>
    </row>
    <row r="2445" spans="1:6" ht="15">
      <c r="A2445" s="401">
        <v>38069</v>
      </c>
      <c r="B2445" s="401" t="s">
        <v>6000</v>
      </c>
      <c r="C2445" s="401" t="s">
        <v>3161</v>
      </c>
      <c r="D2445" s="414" t="s">
        <v>12936</v>
      </c>
      <c r="E2445" s="401" t="s">
        <v>123</v>
      </c>
      <c r="F2445" s="401"/>
    </row>
    <row r="2446" spans="1:6" ht="15">
      <c r="A2446" s="401">
        <v>38077</v>
      </c>
      <c r="B2446" s="401" t="s">
        <v>6001</v>
      </c>
      <c r="C2446" s="401" t="s">
        <v>3161</v>
      </c>
      <c r="D2446" s="414" t="s">
        <v>6877</v>
      </c>
      <c r="E2446" s="401" t="s">
        <v>123</v>
      </c>
      <c r="F2446" s="401"/>
    </row>
    <row r="2447" spans="1:6" ht="15">
      <c r="A2447" s="401">
        <v>38073</v>
      </c>
      <c r="B2447" s="401" t="s">
        <v>6002</v>
      </c>
      <c r="C2447" s="401" t="s">
        <v>3161</v>
      </c>
      <c r="D2447" s="414" t="s">
        <v>8928</v>
      </c>
      <c r="E2447" s="401" t="s">
        <v>123</v>
      </c>
      <c r="F2447" s="401"/>
    </row>
    <row r="2448" spans="1:6" ht="15">
      <c r="A2448" s="401">
        <v>38112</v>
      </c>
      <c r="B2448" s="401" t="s">
        <v>6003</v>
      </c>
      <c r="C2448" s="401" t="s">
        <v>3161</v>
      </c>
      <c r="D2448" s="414" t="s">
        <v>17053</v>
      </c>
      <c r="E2448" s="401" t="s">
        <v>123</v>
      </c>
      <c r="F2448" s="401"/>
    </row>
    <row r="2449" spans="1:6" ht="15">
      <c r="A2449" s="401">
        <v>38062</v>
      </c>
      <c r="B2449" s="401" t="s">
        <v>6004</v>
      </c>
      <c r="C2449" s="401" t="s">
        <v>3161</v>
      </c>
      <c r="D2449" s="414" t="s">
        <v>5007</v>
      </c>
      <c r="E2449" s="401" t="s">
        <v>123</v>
      </c>
      <c r="F2449" s="401"/>
    </row>
    <row r="2450" spans="1:6" ht="15">
      <c r="A2450" s="401">
        <v>12128</v>
      </c>
      <c r="B2450" s="401" t="s">
        <v>6005</v>
      </c>
      <c r="C2450" s="401" t="s">
        <v>3161</v>
      </c>
      <c r="D2450" s="414" t="s">
        <v>14761</v>
      </c>
      <c r="E2450" s="401" t="s">
        <v>123</v>
      </c>
      <c r="F2450" s="401"/>
    </row>
    <row r="2451" spans="1:6" ht="15">
      <c r="A2451" s="401">
        <v>12129</v>
      </c>
      <c r="B2451" s="401" t="s">
        <v>6006</v>
      </c>
      <c r="C2451" s="401" t="s">
        <v>3161</v>
      </c>
      <c r="D2451" s="414" t="s">
        <v>14106</v>
      </c>
      <c r="E2451" s="401" t="s">
        <v>123</v>
      </c>
      <c r="F2451" s="401"/>
    </row>
    <row r="2452" spans="1:6" ht="15">
      <c r="A2452" s="401">
        <v>38081</v>
      </c>
      <c r="B2452" s="401" t="s">
        <v>6007</v>
      </c>
      <c r="C2452" s="401" t="s">
        <v>3161</v>
      </c>
      <c r="D2452" s="414" t="s">
        <v>5735</v>
      </c>
      <c r="E2452" s="401" t="s">
        <v>123</v>
      </c>
      <c r="F2452" s="401"/>
    </row>
    <row r="2453" spans="1:6" ht="15">
      <c r="A2453" s="401">
        <v>38070</v>
      </c>
      <c r="B2453" s="401" t="s">
        <v>6008</v>
      </c>
      <c r="C2453" s="401" t="s">
        <v>3161</v>
      </c>
      <c r="D2453" s="414" t="s">
        <v>16711</v>
      </c>
      <c r="E2453" s="401" t="s">
        <v>123</v>
      </c>
      <c r="F2453" s="401"/>
    </row>
    <row r="2454" spans="1:6" ht="15">
      <c r="A2454" s="401">
        <v>38074</v>
      </c>
      <c r="B2454" s="401" t="s">
        <v>6010</v>
      </c>
      <c r="C2454" s="401" t="s">
        <v>3161</v>
      </c>
      <c r="D2454" s="414" t="s">
        <v>16601</v>
      </c>
      <c r="E2454" s="401" t="s">
        <v>123</v>
      </c>
      <c r="F2454" s="401"/>
    </row>
    <row r="2455" spans="1:6" ht="15">
      <c r="A2455" s="401">
        <v>38079</v>
      </c>
      <c r="B2455" s="401" t="s">
        <v>6011</v>
      </c>
      <c r="C2455" s="401" t="s">
        <v>3161</v>
      </c>
      <c r="D2455" s="414" t="s">
        <v>15739</v>
      </c>
      <c r="E2455" s="401" t="s">
        <v>123</v>
      </c>
      <c r="F2455" s="401"/>
    </row>
    <row r="2456" spans="1:6" ht="15">
      <c r="A2456" s="401">
        <v>38072</v>
      </c>
      <c r="B2456" s="401" t="s">
        <v>6012</v>
      </c>
      <c r="C2456" s="401" t="s">
        <v>3161</v>
      </c>
      <c r="D2456" s="414" t="s">
        <v>13223</v>
      </c>
      <c r="E2456" s="401" t="s">
        <v>123</v>
      </c>
      <c r="F2456" s="401"/>
    </row>
    <row r="2457" spans="1:6" ht="15">
      <c r="A2457" s="401">
        <v>38068</v>
      </c>
      <c r="B2457" s="401" t="s">
        <v>6013</v>
      </c>
      <c r="C2457" s="401" t="s">
        <v>3161</v>
      </c>
      <c r="D2457" s="414" t="s">
        <v>17054</v>
      </c>
      <c r="E2457" s="401" t="s">
        <v>123</v>
      </c>
      <c r="F2457" s="401"/>
    </row>
    <row r="2458" spans="1:6" ht="15">
      <c r="A2458" s="401">
        <v>38071</v>
      </c>
      <c r="B2458" s="401" t="s">
        <v>6014</v>
      </c>
      <c r="C2458" s="401" t="s">
        <v>3161</v>
      </c>
      <c r="D2458" s="414" t="s">
        <v>12935</v>
      </c>
      <c r="E2458" s="401" t="s">
        <v>123</v>
      </c>
      <c r="F2458" s="401"/>
    </row>
    <row r="2459" spans="1:6" ht="15">
      <c r="A2459" s="401">
        <v>38412</v>
      </c>
      <c r="B2459" s="401" t="s">
        <v>6015</v>
      </c>
      <c r="C2459" s="401" t="s">
        <v>3161</v>
      </c>
      <c r="D2459" s="414" t="s">
        <v>17055</v>
      </c>
      <c r="E2459" s="401" t="s">
        <v>123</v>
      </c>
      <c r="F2459" s="401"/>
    </row>
    <row r="2460" spans="1:6" ht="15">
      <c r="A2460" s="401">
        <v>3405</v>
      </c>
      <c r="B2460" s="401" t="s">
        <v>6016</v>
      </c>
      <c r="C2460" s="401" t="s">
        <v>3161</v>
      </c>
      <c r="D2460" s="414" t="s">
        <v>17056</v>
      </c>
      <c r="E2460" s="401" t="s">
        <v>123</v>
      </c>
      <c r="F2460" s="401"/>
    </row>
    <row r="2461" spans="1:6" ht="15">
      <c r="A2461" s="401">
        <v>3394</v>
      </c>
      <c r="B2461" s="401" t="s">
        <v>6017</v>
      </c>
      <c r="C2461" s="401" t="s">
        <v>3161</v>
      </c>
      <c r="D2461" s="414" t="s">
        <v>17057</v>
      </c>
      <c r="E2461" s="401" t="s">
        <v>123</v>
      </c>
      <c r="F2461" s="401"/>
    </row>
    <row r="2462" spans="1:6" ht="15">
      <c r="A2462" s="401">
        <v>3393</v>
      </c>
      <c r="B2462" s="401" t="s">
        <v>6018</v>
      </c>
      <c r="C2462" s="401" t="s">
        <v>3161</v>
      </c>
      <c r="D2462" s="414" t="s">
        <v>17058</v>
      </c>
      <c r="E2462" s="401" t="s">
        <v>123</v>
      </c>
      <c r="F2462" s="401"/>
    </row>
    <row r="2463" spans="1:6" ht="15">
      <c r="A2463" s="401">
        <v>3406</v>
      </c>
      <c r="B2463" s="401" t="s">
        <v>6019</v>
      </c>
      <c r="C2463" s="401" t="s">
        <v>3161</v>
      </c>
      <c r="D2463" s="414" t="s">
        <v>17059</v>
      </c>
      <c r="E2463" s="401" t="s">
        <v>123</v>
      </c>
      <c r="F2463" s="401"/>
    </row>
    <row r="2464" spans="1:6" ht="15">
      <c r="A2464" s="401">
        <v>3395</v>
      </c>
      <c r="B2464" s="401" t="s">
        <v>6020</v>
      </c>
      <c r="C2464" s="401" t="s">
        <v>3161</v>
      </c>
      <c r="D2464" s="414" t="s">
        <v>13419</v>
      </c>
      <c r="E2464" s="401" t="s">
        <v>123</v>
      </c>
      <c r="F2464" s="401"/>
    </row>
    <row r="2465" spans="1:6" ht="15">
      <c r="A2465" s="401">
        <v>3398</v>
      </c>
      <c r="B2465" s="401" t="s">
        <v>6021</v>
      </c>
      <c r="C2465" s="401" t="s">
        <v>3161</v>
      </c>
      <c r="D2465" s="414" t="s">
        <v>17060</v>
      </c>
      <c r="E2465" s="401" t="s">
        <v>123</v>
      </c>
      <c r="F2465" s="401"/>
    </row>
    <row r="2466" spans="1:6" ht="15">
      <c r="A2466" s="401">
        <v>34377</v>
      </c>
      <c r="B2466" s="401" t="s">
        <v>6022</v>
      </c>
      <c r="C2466" s="401" t="s">
        <v>3161</v>
      </c>
      <c r="D2466" s="414" t="s">
        <v>17061</v>
      </c>
      <c r="E2466" s="401" t="s">
        <v>123</v>
      </c>
      <c r="F2466" s="401"/>
    </row>
    <row r="2467" spans="1:6" ht="15">
      <c r="A2467" s="401">
        <v>40662</v>
      </c>
      <c r="B2467" s="401" t="s">
        <v>6023</v>
      </c>
      <c r="C2467" s="401" t="s">
        <v>3161</v>
      </c>
      <c r="D2467" s="414" t="s">
        <v>17062</v>
      </c>
      <c r="E2467" s="401" t="s">
        <v>123</v>
      </c>
      <c r="F2467" s="401"/>
    </row>
    <row r="2468" spans="1:6" ht="15">
      <c r="A2468" s="401">
        <v>3437</v>
      </c>
      <c r="B2468" s="401" t="s">
        <v>6024</v>
      </c>
      <c r="C2468" s="401" t="s">
        <v>3163</v>
      </c>
      <c r="D2468" s="414" t="s">
        <v>17063</v>
      </c>
      <c r="E2468" s="401" t="s">
        <v>123</v>
      </c>
      <c r="F2468" s="401"/>
    </row>
    <row r="2469" spans="1:6" ht="15">
      <c r="A2469" s="401">
        <v>11190</v>
      </c>
      <c r="B2469" s="401" t="s">
        <v>6025</v>
      </c>
      <c r="C2469" s="401" t="s">
        <v>3161</v>
      </c>
      <c r="D2469" s="414" t="s">
        <v>17064</v>
      </c>
      <c r="E2469" s="401" t="s">
        <v>123</v>
      </c>
      <c r="F2469" s="401"/>
    </row>
    <row r="2470" spans="1:6" ht="15">
      <c r="A2470" s="401">
        <v>3428</v>
      </c>
      <c r="B2470" s="401" t="s">
        <v>6026</v>
      </c>
      <c r="C2470" s="401" t="s">
        <v>3163</v>
      </c>
      <c r="D2470" s="414" t="s">
        <v>17065</v>
      </c>
      <c r="E2470" s="401" t="s">
        <v>123</v>
      </c>
      <c r="F2470" s="401"/>
    </row>
    <row r="2471" spans="1:6" ht="15">
      <c r="A2471" s="401">
        <v>3429</v>
      </c>
      <c r="B2471" s="401" t="s">
        <v>6027</v>
      </c>
      <c r="C2471" s="401" t="s">
        <v>3163</v>
      </c>
      <c r="D2471" s="414" t="s">
        <v>17066</v>
      </c>
      <c r="E2471" s="401" t="s">
        <v>123</v>
      </c>
      <c r="F2471" s="401"/>
    </row>
    <row r="2472" spans="1:6" ht="15">
      <c r="A2472" s="401">
        <v>34370</v>
      </c>
      <c r="B2472" s="401" t="s">
        <v>6028</v>
      </c>
      <c r="C2472" s="401" t="s">
        <v>3161</v>
      </c>
      <c r="D2472" s="414" t="s">
        <v>17067</v>
      </c>
      <c r="E2472" s="401" t="s">
        <v>123</v>
      </c>
      <c r="F2472" s="401"/>
    </row>
    <row r="2473" spans="1:6" ht="15">
      <c r="A2473" s="401">
        <v>34372</v>
      </c>
      <c r="B2473" s="401" t="s">
        <v>6029</v>
      </c>
      <c r="C2473" s="401" t="s">
        <v>3161</v>
      </c>
      <c r="D2473" s="414" t="s">
        <v>17068</v>
      </c>
      <c r="E2473" s="401" t="s">
        <v>123</v>
      </c>
      <c r="F2473" s="401"/>
    </row>
    <row r="2474" spans="1:6" ht="15">
      <c r="A2474" s="401">
        <v>36896</v>
      </c>
      <c r="B2474" s="401" t="s">
        <v>6030</v>
      </c>
      <c r="C2474" s="401" t="s">
        <v>3161</v>
      </c>
      <c r="D2474" s="414" t="s">
        <v>17069</v>
      </c>
      <c r="E2474" s="401" t="s">
        <v>123</v>
      </c>
      <c r="F2474" s="401"/>
    </row>
    <row r="2475" spans="1:6" ht="15">
      <c r="A2475" s="401">
        <v>34367</v>
      </c>
      <c r="B2475" s="401" t="s">
        <v>6031</v>
      </c>
      <c r="C2475" s="401" t="s">
        <v>3161</v>
      </c>
      <c r="D2475" s="414" t="s">
        <v>17070</v>
      </c>
      <c r="E2475" s="401" t="s">
        <v>123</v>
      </c>
      <c r="F2475" s="401"/>
    </row>
    <row r="2476" spans="1:6" ht="15">
      <c r="A2476" s="401">
        <v>36897</v>
      </c>
      <c r="B2476" s="401" t="s">
        <v>6032</v>
      </c>
      <c r="C2476" s="401" t="s">
        <v>3161</v>
      </c>
      <c r="D2476" s="414" t="s">
        <v>17071</v>
      </c>
      <c r="E2476" s="401" t="s">
        <v>123</v>
      </c>
      <c r="F2476" s="401"/>
    </row>
    <row r="2477" spans="1:6" ht="15">
      <c r="A2477" s="401">
        <v>34369</v>
      </c>
      <c r="B2477" s="401" t="s">
        <v>6033</v>
      </c>
      <c r="C2477" s="401" t="s">
        <v>3161</v>
      </c>
      <c r="D2477" s="414" t="s">
        <v>17072</v>
      </c>
      <c r="E2477" s="401" t="s">
        <v>123</v>
      </c>
      <c r="F2477" s="401"/>
    </row>
    <row r="2478" spans="1:6" ht="15">
      <c r="A2478" s="401">
        <v>34364</v>
      </c>
      <c r="B2478" s="401" t="s">
        <v>6034</v>
      </c>
      <c r="C2478" s="401" t="s">
        <v>3161</v>
      </c>
      <c r="D2478" s="414" t="s">
        <v>17073</v>
      </c>
      <c r="E2478" s="401" t="s">
        <v>123</v>
      </c>
      <c r="F2478" s="401"/>
    </row>
    <row r="2479" spans="1:6" ht="15">
      <c r="A2479" s="401">
        <v>40659</v>
      </c>
      <c r="B2479" s="401" t="s">
        <v>6035</v>
      </c>
      <c r="C2479" s="401" t="s">
        <v>3163</v>
      </c>
      <c r="D2479" s="414" t="s">
        <v>17074</v>
      </c>
      <c r="E2479" s="401" t="s">
        <v>123</v>
      </c>
      <c r="F2479" s="401"/>
    </row>
    <row r="2480" spans="1:6" ht="15">
      <c r="A2480" s="401">
        <v>40660</v>
      </c>
      <c r="B2480" s="401" t="s">
        <v>6036</v>
      </c>
      <c r="C2480" s="401" t="s">
        <v>3163</v>
      </c>
      <c r="D2480" s="414" t="s">
        <v>17075</v>
      </c>
      <c r="E2480" s="401" t="s">
        <v>123</v>
      </c>
      <c r="F2480" s="401"/>
    </row>
    <row r="2481" spans="1:6" ht="15">
      <c r="A2481" s="401">
        <v>40661</v>
      </c>
      <c r="B2481" s="401" t="s">
        <v>6037</v>
      </c>
      <c r="C2481" s="401" t="s">
        <v>3163</v>
      </c>
      <c r="D2481" s="414" t="s">
        <v>17076</v>
      </c>
      <c r="E2481" s="401" t="s">
        <v>123</v>
      </c>
      <c r="F2481" s="401"/>
    </row>
    <row r="2482" spans="1:6" ht="15">
      <c r="A2482" s="401">
        <v>3421</v>
      </c>
      <c r="B2482" s="401" t="s">
        <v>6038</v>
      </c>
      <c r="C2482" s="401" t="s">
        <v>3163</v>
      </c>
      <c r="D2482" s="414" t="s">
        <v>17077</v>
      </c>
      <c r="E2482" s="401" t="s">
        <v>123</v>
      </c>
      <c r="F2482" s="401"/>
    </row>
    <row r="2483" spans="1:6" ht="15">
      <c r="A2483" s="401">
        <v>599</v>
      </c>
      <c r="B2483" s="401" t="s">
        <v>6039</v>
      </c>
      <c r="C2483" s="401" t="s">
        <v>3163</v>
      </c>
      <c r="D2483" s="414" t="s">
        <v>17078</v>
      </c>
      <c r="E2483" s="401" t="s">
        <v>123</v>
      </c>
      <c r="F2483" s="401"/>
    </row>
    <row r="2484" spans="1:6" ht="15">
      <c r="A2484" s="401">
        <v>34381</v>
      </c>
      <c r="B2484" s="401" t="s">
        <v>6040</v>
      </c>
      <c r="C2484" s="401" t="s">
        <v>3161</v>
      </c>
      <c r="D2484" s="414" t="s">
        <v>17079</v>
      </c>
      <c r="E2484" s="401" t="s">
        <v>123</v>
      </c>
      <c r="F2484" s="401"/>
    </row>
    <row r="2485" spans="1:6" ht="15">
      <c r="A2485" s="401">
        <v>3423</v>
      </c>
      <c r="B2485" s="401" t="s">
        <v>6041</v>
      </c>
      <c r="C2485" s="401" t="s">
        <v>3163</v>
      </c>
      <c r="D2485" s="414" t="s">
        <v>17080</v>
      </c>
      <c r="E2485" s="401" t="s">
        <v>123</v>
      </c>
      <c r="F2485" s="401"/>
    </row>
    <row r="2486" spans="1:6" ht="15">
      <c r="A2486" s="401">
        <v>34797</v>
      </c>
      <c r="B2486" s="401" t="s">
        <v>6042</v>
      </c>
      <c r="C2486" s="401" t="s">
        <v>3161</v>
      </c>
      <c r="D2486" s="414" t="s">
        <v>17081</v>
      </c>
      <c r="E2486" s="401" t="s">
        <v>123</v>
      </c>
      <c r="F2486" s="401"/>
    </row>
    <row r="2487" spans="1:6" ht="15">
      <c r="A2487" s="401">
        <v>25964</v>
      </c>
      <c r="B2487" s="401" t="s">
        <v>6043</v>
      </c>
      <c r="C2487" s="401" t="s">
        <v>3160</v>
      </c>
      <c r="D2487" s="414" t="s">
        <v>13816</v>
      </c>
      <c r="E2487" s="401" t="s">
        <v>12034</v>
      </c>
      <c r="F2487" s="401"/>
    </row>
    <row r="2488" spans="1:6" ht="15">
      <c r="A2488" s="401">
        <v>41077</v>
      </c>
      <c r="B2488" s="401" t="s">
        <v>6044</v>
      </c>
      <c r="C2488" s="401" t="s">
        <v>3167</v>
      </c>
      <c r="D2488" s="414" t="s">
        <v>18609</v>
      </c>
      <c r="E2488" s="401" t="s">
        <v>12034</v>
      </c>
      <c r="F2488" s="401"/>
    </row>
    <row r="2489" spans="1:6" ht="15">
      <c r="A2489" s="401">
        <v>20159</v>
      </c>
      <c r="B2489" s="401" t="s">
        <v>17082</v>
      </c>
      <c r="C2489" s="401" t="s">
        <v>3161</v>
      </c>
      <c r="D2489" s="414" t="s">
        <v>15798</v>
      </c>
      <c r="E2489" s="401" t="s">
        <v>123</v>
      </c>
      <c r="F2489" s="401"/>
    </row>
    <row r="2490" spans="1:6" ht="15">
      <c r="A2490" s="401">
        <v>37963</v>
      </c>
      <c r="B2490" s="401" t="s">
        <v>6045</v>
      </c>
      <c r="C2490" s="401" t="s">
        <v>3161</v>
      </c>
      <c r="D2490" s="414" t="s">
        <v>4153</v>
      </c>
      <c r="E2490" s="401" t="s">
        <v>123</v>
      </c>
      <c r="F2490" s="401"/>
    </row>
    <row r="2491" spans="1:6" ht="15">
      <c r="A2491" s="401">
        <v>37964</v>
      </c>
      <c r="B2491" s="401" t="s">
        <v>6046</v>
      </c>
      <c r="C2491" s="401" t="s">
        <v>3161</v>
      </c>
      <c r="D2491" s="414" t="s">
        <v>3764</v>
      </c>
      <c r="E2491" s="401" t="s">
        <v>123</v>
      </c>
      <c r="F2491" s="401"/>
    </row>
    <row r="2492" spans="1:6" ht="15">
      <c r="A2492" s="401">
        <v>37965</v>
      </c>
      <c r="B2492" s="401" t="s">
        <v>6047</v>
      </c>
      <c r="C2492" s="401" t="s">
        <v>3161</v>
      </c>
      <c r="D2492" s="414" t="s">
        <v>13893</v>
      </c>
      <c r="E2492" s="401" t="s">
        <v>123</v>
      </c>
      <c r="F2492" s="401"/>
    </row>
    <row r="2493" spans="1:6" ht="15">
      <c r="A2493" s="401">
        <v>37966</v>
      </c>
      <c r="B2493" s="401" t="s">
        <v>6048</v>
      </c>
      <c r="C2493" s="401" t="s">
        <v>3161</v>
      </c>
      <c r="D2493" s="414" t="s">
        <v>17083</v>
      </c>
      <c r="E2493" s="401" t="s">
        <v>123</v>
      </c>
      <c r="F2493" s="401"/>
    </row>
    <row r="2494" spans="1:6" ht="15">
      <c r="A2494" s="401">
        <v>37967</v>
      </c>
      <c r="B2494" s="401" t="s">
        <v>6049</v>
      </c>
      <c r="C2494" s="401" t="s">
        <v>3161</v>
      </c>
      <c r="D2494" s="414" t="s">
        <v>15864</v>
      </c>
      <c r="E2494" s="401" t="s">
        <v>123</v>
      </c>
      <c r="F2494" s="401"/>
    </row>
    <row r="2495" spans="1:6" ht="15">
      <c r="A2495" s="401">
        <v>37968</v>
      </c>
      <c r="B2495" s="401" t="s">
        <v>6050</v>
      </c>
      <c r="C2495" s="401" t="s">
        <v>3161</v>
      </c>
      <c r="D2495" s="414" t="s">
        <v>17084</v>
      </c>
      <c r="E2495" s="401" t="s">
        <v>123</v>
      </c>
      <c r="F2495" s="401"/>
    </row>
    <row r="2496" spans="1:6" ht="15">
      <c r="A2496" s="401">
        <v>37969</v>
      </c>
      <c r="B2496" s="401" t="s">
        <v>6051</v>
      </c>
      <c r="C2496" s="401" t="s">
        <v>3161</v>
      </c>
      <c r="D2496" s="414" t="s">
        <v>17085</v>
      </c>
      <c r="E2496" s="401" t="s">
        <v>123</v>
      </c>
      <c r="F2496" s="401"/>
    </row>
    <row r="2497" spans="1:6" ht="15">
      <c r="A2497" s="401">
        <v>37970</v>
      </c>
      <c r="B2497" s="401" t="s">
        <v>6052</v>
      </c>
      <c r="C2497" s="401" t="s">
        <v>3161</v>
      </c>
      <c r="D2497" s="414" t="s">
        <v>15046</v>
      </c>
      <c r="E2497" s="401" t="s">
        <v>123</v>
      </c>
      <c r="F2497" s="401"/>
    </row>
    <row r="2498" spans="1:6" ht="15">
      <c r="A2498" s="401">
        <v>21118</v>
      </c>
      <c r="B2498" s="401" t="s">
        <v>6053</v>
      </c>
      <c r="C2498" s="401" t="s">
        <v>3161</v>
      </c>
      <c r="D2498" s="414" t="s">
        <v>4344</v>
      </c>
      <c r="E2498" s="401" t="s">
        <v>123</v>
      </c>
      <c r="F2498" s="401"/>
    </row>
    <row r="2499" spans="1:6" ht="15">
      <c r="A2499" s="401">
        <v>37956</v>
      </c>
      <c r="B2499" s="401" t="s">
        <v>6054</v>
      </c>
      <c r="C2499" s="401" t="s">
        <v>3161</v>
      </c>
      <c r="D2499" s="414" t="s">
        <v>12877</v>
      </c>
      <c r="E2499" s="401" t="s">
        <v>123</v>
      </c>
      <c r="F2499" s="401"/>
    </row>
    <row r="2500" spans="1:6" ht="15">
      <c r="A2500" s="401">
        <v>37957</v>
      </c>
      <c r="B2500" s="401" t="s">
        <v>6055</v>
      </c>
      <c r="C2500" s="401" t="s">
        <v>3161</v>
      </c>
      <c r="D2500" s="414" t="s">
        <v>5857</v>
      </c>
      <c r="E2500" s="401" t="s">
        <v>123</v>
      </c>
      <c r="F2500" s="401"/>
    </row>
    <row r="2501" spans="1:6" ht="15">
      <c r="A2501" s="401">
        <v>37958</v>
      </c>
      <c r="B2501" s="401" t="s">
        <v>6056</v>
      </c>
      <c r="C2501" s="401" t="s">
        <v>3161</v>
      </c>
      <c r="D2501" s="414" t="s">
        <v>17083</v>
      </c>
      <c r="E2501" s="401" t="s">
        <v>123</v>
      </c>
      <c r="F2501" s="401"/>
    </row>
    <row r="2502" spans="1:6" ht="15">
      <c r="A2502" s="401">
        <v>37959</v>
      </c>
      <c r="B2502" s="401" t="s">
        <v>6057</v>
      </c>
      <c r="C2502" s="401" t="s">
        <v>3161</v>
      </c>
      <c r="D2502" s="414" t="s">
        <v>15864</v>
      </c>
      <c r="E2502" s="401" t="s">
        <v>123</v>
      </c>
      <c r="F2502" s="401"/>
    </row>
    <row r="2503" spans="1:6" ht="15">
      <c r="A2503" s="401">
        <v>37960</v>
      </c>
      <c r="B2503" s="401" t="s">
        <v>6058</v>
      </c>
      <c r="C2503" s="401" t="s">
        <v>3161</v>
      </c>
      <c r="D2503" s="414" t="s">
        <v>17086</v>
      </c>
      <c r="E2503" s="401" t="s">
        <v>123</v>
      </c>
      <c r="F2503" s="401"/>
    </row>
    <row r="2504" spans="1:6" ht="15">
      <c r="A2504" s="401">
        <v>37961</v>
      </c>
      <c r="B2504" s="401" t="s">
        <v>6059</v>
      </c>
      <c r="C2504" s="401" t="s">
        <v>3161</v>
      </c>
      <c r="D2504" s="414" t="s">
        <v>13913</v>
      </c>
      <c r="E2504" s="401" t="s">
        <v>123</v>
      </c>
      <c r="F2504" s="401"/>
    </row>
    <row r="2505" spans="1:6" ht="15">
      <c r="A2505" s="401">
        <v>37962</v>
      </c>
      <c r="B2505" s="401" t="s">
        <v>6060</v>
      </c>
      <c r="C2505" s="401" t="s">
        <v>3161</v>
      </c>
      <c r="D2505" s="414" t="s">
        <v>17087</v>
      </c>
      <c r="E2505" s="401" t="s">
        <v>123</v>
      </c>
      <c r="F2505" s="401"/>
    </row>
    <row r="2506" spans="1:6" ht="15">
      <c r="A2506" s="401">
        <v>3533</v>
      </c>
      <c r="B2506" s="401" t="s">
        <v>6061</v>
      </c>
      <c r="C2506" s="401" t="s">
        <v>3161</v>
      </c>
      <c r="D2506" s="414" t="s">
        <v>4284</v>
      </c>
      <c r="E2506" s="401" t="s">
        <v>123</v>
      </c>
      <c r="F2506" s="401"/>
    </row>
    <row r="2507" spans="1:6" ht="15">
      <c r="A2507" s="401">
        <v>3538</v>
      </c>
      <c r="B2507" s="401" t="s">
        <v>6062</v>
      </c>
      <c r="C2507" s="401" t="s">
        <v>3161</v>
      </c>
      <c r="D2507" s="414" t="s">
        <v>9056</v>
      </c>
      <c r="E2507" s="401" t="s">
        <v>123</v>
      </c>
      <c r="F2507" s="401"/>
    </row>
    <row r="2508" spans="1:6" ht="15">
      <c r="A2508" s="401">
        <v>3497</v>
      </c>
      <c r="B2508" s="401" t="s">
        <v>6063</v>
      </c>
      <c r="C2508" s="401" t="s">
        <v>3161</v>
      </c>
      <c r="D2508" s="414" t="s">
        <v>15737</v>
      </c>
      <c r="E2508" s="401" t="s">
        <v>123</v>
      </c>
      <c r="F2508" s="401"/>
    </row>
    <row r="2509" spans="1:6" ht="15">
      <c r="A2509" s="401">
        <v>3498</v>
      </c>
      <c r="B2509" s="401" t="s">
        <v>6064</v>
      </c>
      <c r="C2509" s="401" t="s">
        <v>3161</v>
      </c>
      <c r="D2509" s="414" t="s">
        <v>14109</v>
      </c>
      <c r="E2509" s="401" t="s">
        <v>123</v>
      </c>
      <c r="F2509" s="401"/>
    </row>
    <row r="2510" spans="1:6" ht="15">
      <c r="A2510" s="401">
        <v>3496</v>
      </c>
      <c r="B2510" s="401" t="s">
        <v>6065</v>
      </c>
      <c r="C2510" s="401" t="s">
        <v>3161</v>
      </c>
      <c r="D2510" s="414" t="s">
        <v>12924</v>
      </c>
      <c r="E2510" s="401" t="s">
        <v>123</v>
      </c>
      <c r="F2510" s="401"/>
    </row>
    <row r="2511" spans="1:6" ht="15">
      <c r="A2511" s="401">
        <v>38429</v>
      </c>
      <c r="B2511" s="401" t="s">
        <v>6066</v>
      </c>
      <c r="C2511" s="401" t="s">
        <v>3161</v>
      </c>
      <c r="D2511" s="414" t="s">
        <v>5383</v>
      </c>
      <c r="E2511" s="401" t="s">
        <v>123</v>
      </c>
      <c r="F2511" s="401"/>
    </row>
    <row r="2512" spans="1:6" ht="15">
      <c r="A2512" s="401">
        <v>38431</v>
      </c>
      <c r="B2512" s="401" t="s">
        <v>6067</v>
      </c>
      <c r="C2512" s="401" t="s">
        <v>3161</v>
      </c>
      <c r="D2512" s="414" t="s">
        <v>17088</v>
      </c>
      <c r="E2512" s="401" t="s">
        <v>123</v>
      </c>
      <c r="F2512" s="401"/>
    </row>
    <row r="2513" spans="1:6" ht="15">
      <c r="A2513" s="401">
        <v>38430</v>
      </c>
      <c r="B2513" s="401" t="s">
        <v>6068</v>
      </c>
      <c r="C2513" s="401" t="s">
        <v>3161</v>
      </c>
      <c r="D2513" s="414" t="s">
        <v>16233</v>
      </c>
      <c r="E2513" s="401" t="s">
        <v>123</v>
      </c>
      <c r="F2513" s="401"/>
    </row>
    <row r="2514" spans="1:6" ht="15">
      <c r="A2514" s="401">
        <v>36348</v>
      </c>
      <c r="B2514" s="401" t="s">
        <v>6069</v>
      </c>
      <c r="C2514" s="401" t="s">
        <v>3161</v>
      </c>
      <c r="D2514" s="414" t="s">
        <v>4169</v>
      </c>
      <c r="E2514" s="401" t="s">
        <v>123</v>
      </c>
      <c r="F2514" s="401"/>
    </row>
    <row r="2515" spans="1:6" ht="15">
      <c r="A2515" s="401">
        <v>36349</v>
      </c>
      <c r="B2515" s="401" t="s">
        <v>6070</v>
      </c>
      <c r="C2515" s="401" t="s">
        <v>3161</v>
      </c>
      <c r="D2515" s="414" t="s">
        <v>4535</v>
      </c>
      <c r="E2515" s="401" t="s">
        <v>123</v>
      </c>
      <c r="F2515" s="401"/>
    </row>
    <row r="2516" spans="1:6" ht="15">
      <c r="A2516" s="401">
        <v>38433</v>
      </c>
      <c r="B2516" s="401" t="s">
        <v>6071</v>
      </c>
      <c r="C2516" s="401" t="s">
        <v>3161</v>
      </c>
      <c r="D2516" s="414" t="s">
        <v>13959</v>
      </c>
      <c r="E2516" s="401" t="s">
        <v>123</v>
      </c>
      <c r="F2516" s="401"/>
    </row>
    <row r="2517" spans="1:6" ht="15">
      <c r="A2517" s="401">
        <v>38440</v>
      </c>
      <c r="B2517" s="401" t="s">
        <v>6072</v>
      </c>
      <c r="C2517" s="401" t="s">
        <v>3161</v>
      </c>
      <c r="D2517" s="414" t="s">
        <v>17089</v>
      </c>
      <c r="E2517" s="401" t="s">
        <v>123</v>
      </c>
      <c r="F2517" s="401"/>
    </row>
    <row r="2518" spans="1:6" ht="15">
      <c r="A2518" s="401">
        <v>36359</v>
      </c>
      <c r="B2518" s="401" t="s">
        <v>6073</v>
      </c>
      <c r="C2518" s="401" t="s">
        <v>3161</v>
      </c>
      <c r="D2518" s="414" t="s">
        <v>4489</v>
      </c>
      <c r="E2518" s="401" t="s">
        <v>123</v>
      </c>
      <c r="F2518" s="401"/>
    </row>
    <row r="2519" spans="1:6" ht="15">
      <c r="A2519" s="401">
        <v>36360</v>
      </c>
      <c r="B2519" s="401" t="s">
        <v>6074</v>
      </c>
      <c r="C2519" s="401" t="s">
        <v>3161</v>
      </c>
      <c r="D2519" s="414" t="s">
        <v>13403</v>
      </c>
      <c r="E2519" s="401" t="s">
        <v>123</v>
      </c>
      <c r="F2519" s="401"/>
    </row>
    <row r="2520" spans="1:6" ht="15">
      <c r="A2520" s="401">
        <v>38434</v>
      </c>
      <c r="B2520" s="401" t="s">
        <v>6075</v>
      </c>
      <c r="C2520" s="401" t="s">
        <v>3161</v>
      </c>
      <c r="D2520" s="414" t="s">
        <v>15164</v>
      </c>
      <c r="E2520" s="401" t="s">
        <v>123</v>
      </c>
      <c r="F2520" s="401"/>
    </row>
    <row r="2521" spans="1:6" ht="15">
      <c r="A2521" s="401">
        <v>38435</v>
      </c>
      <c r="B2521" s="401" t="s">
        <v>6077</v>
      </c>
      <c r="C2521" s="401" t="s">
        <v>3161</v>
      </c>
      <c r="D2521" s="414" t="s">
        <v>15324</v>
      </c>
      <c r="E2521" s="401" t="s">
        <v>123</v>
      </c>
      <c r="F2521" s="401"/>
    </row>
    <row r="2522" spans="1:6" ht="15">
      <c r="A2522" s="401">
        <v>38436</v>
      </c>
      <c r="B2522" s="401" t="s">
        <v>6078</v>
      </c>
      <c r="C2522" s="401" t="s">
        <v>3161</v>
      </c>
      <c r="D2522" s="414" t="s">
        <v>13174</v>
      </c>
      <c r="E2522" s="401" t="s">
        <v>123</v>
      </c>
      <c r="F2522" s="401"/>
    </row>
    <row r="2523" spans="1:6" ht="15">
      <c r="A2523" s="401">
        <v>38437</v>
      </c>
      <c r="B2523" s="401" t="s">
        <v>6079</v>
      </c>
      <c r="C2523" s="401" t="s">
        <v>3161</v>
      </c>
      <c r="D2523" s="414" t="s">
        <v>14014</v>
      </c>
      <c r="E2523" s="401" t="s">
        <v>123</v>
      </c>
      <c r="F2523" s="401"/>
    </row>
    <row r="2524" spans="1:6" ht="15">
      <c r="A2524" s="401">
        <v>38438</v>
      </c>
      <c r="B2524" s="401" t="s">
        <v>6080</v>
      </c>
      <c r="C2524" s="401" t="s">
        <v>3161</v>
      </c>
      <c r="D2524" s="414" t="s">
        <v>15118</v>
      </c>
      <c r="E2524" s="401" t="s">
        <v>123</v>
      </c>
      <c r="F2524" s="401"/>
    </row>
    <row r="2525" spans="1:6" ht="15">
      <c r="A2525" s="401">
        <v>38439</v>
      </c>
      <c r="B2525" s="401" t="s">
        <v>6081</v>
      </c>
      <c r="C2525" s="401" t="s">
        <v>3161</v>
      </c>
      <c r="D2525" s="414" t="s">
        <v>17090</v>
      </c>
      <c r="E2525" s="401" t="s">
        <v>123</v>
      </c>
      <c r="F2525" s="401"/>
    </row>
    <row r="2526" spans="1:6" ht="15">
      <c r="A2526" s="401">
        <v>10836</v>
      </c>
      <c r="B2526" s="401" t="s">
        <v>6082</v>
      </c>
      <c r="C2526" s="401" t="s">
        <v>3161</v>
      </c>
      <c r="D2526" s="414" t="s">
        <v>16729</v>
      </c>
      <c r="E2526" s="401" t="s">
        <v>123</v>
      </c>
      <c r="F2526" s="401"/>
    </row>
    <row r="2527" spans="1:6" ht="15">
      <c r="A2527" s="401">
        <v>20128</v>
      </c>
      <c r="B2527" s="401" t="s">
        <v>6083</v>
      </c>
      <c r="C2527" s="401" t="s">
        <v>3161</v>
      </c>
      <c r="D2527" s="414" t="s">
        <v>17091</v>
      </c>
      <c r="E2527" s="401" t="s">
        <v>123</v>
      </c>
      <c r="F2527" s="401"/>
    </row>
    <row r="2528" spans="1:6" ht="15">
      <c r="A2528" s="401">
        <v>20131</v>
      </c>
      <c r="B2528" s="401" t="s">
        <v>6084</v>
      </c>
      <c r="C2528" s="401" t="s">
        <v>3161</v>
      </c>
      <c r="D2528" s="414" t="s">
        <v>17092</v>
      </c>
      <c r="E2528" s="401" t="s">
        <v>123</v>
      </c>
      <c r="F2528" s="401"/>
    </row>
    <row r="2529" spans="1:6" ht="15">
      <c r="A2529" s="401">
        <v>3521</v>
      </c>
      <c r="B2529" s="401" t="s">
        <v>6085</v>
      </c>
      <c r="C2529" s="401" t="s">
        <v>3161</v>
      </c>
      <c r="D2529" s="414" t="s">
        <v>12891</v>
      </c>
      <c r="E2529" s="401" t="s">
        <v>123</v>
      </c>
      <c r="F2529" s="401"/>
    </row>
    <row r="2530" spans="1:6" ht="15">
      <c r="A2530" s="401">
        <v>3531</v>
      </c>
      <c r="B2530" s="401" t="s">
        <v>6086</v>
      </c>
      <c r="C2530" s="401" t="s">
        <v>3161</v>
      </c>
      <c r="D2530" s="414" t="s">
        <v>3744</v>
      </c>
      <c r="E2530" s="401" t="s">
        <v>123</v>
      </c>
      <c r="F2530" s="401"/>
    </row>
    <row r="2531" spans="1:6" ht="15">
      <c r="A2531" s="401">
        <v>3522</v>
      </c>
      <c r="B2531" s="401" t="s">
        <v>6087</v>
      </c>
      <c r="C2531" s="401" t="s">
        <v>3161</v>
      </c>
      <c r="D2531" s="414" t="s">
        <v>16011</v>
      </c>
      <c r="E2531" s="401" t="s">
        <v>123</v>
      </c>
      <c r="F2531" s="401"/>
    </row>
    <row r="2532" spans="1:6" ht="15">
      <c r="A2532" s="401">
        <v>3527</v>
      </c>
      <c r="B2532" s="401" t="s">
        <v>6088</v>
      </c>
      <c r="C2532" s="401" t="s">
        <v>3161</v>
      </c>
      <c r="D2532" s="414" t="s">
        <v>13075</v>
      </c>
      <c r="E2532" s="401" t="s">
        <v>123</v>
      </c>
      <c r="F2532" s="401"/>
    </row>
    <row r="2533" spans="1:6" ht="15">
      <c r="A2533" s="401">
        <v>10835</v>
      </c>
      <c r="B2533" s="401" t="s">
        <v>6089</v>
      </c>
      <c r="C2533" s="401" t="s">
        <v>3161</v>
      </c>
      <c r="D2533" s="414" t="s">
        <v>12770</v>
      </c>
      <c r="E2533" s="401" t="s">
        <v>123</v>
      </c>
      <c r="F2533" s="401"/>
    </row>
    <row r="2534" spans="1:6" ht="15">
      <c r="A2534" s="401">
        <v>3475</v>
      </c>
      <c r="B2534" s="401" t="s">
        <v>6090</v>
      </c>
      <c r="C2534" s="401" t="s">
        <v>3161</v>
      </c>
      <c r="D2534" s="414" t="s">
        <v>8931</v>
      </c>
      <c r="E2534" s="401" t="s">
        <v>123</v>
      </c>
      <c r="F2534" s="401"/>
    </row>
    <row r="2535" spans="1:6" ht="15">
      <c r="A2535" s="401">
        <v>3485</v>
      </c>
      <c r="B2535" s="401" t="s">
        <v>6091</v>
      </c>
      <c r="C2535" s="401" t="s">
        <v>3161</v>
      </c>
      <c r="D2535" s="414" t="s">
        <v>15768</v>
      </c>
      <c r="E2535" s="401" t="s">
        <v>123</v>
      </c>
      <c r="F2535" s="401"/>
    </row>
    <row r="2536" spans="1:6" ht="15">
      <c r="A2536" s="401">
        <v>3534</v>
      </c>
      <c r="B2536" s="401" t="s">
        <v>6092</v>
      </c>
      <c r="C2536" s="401" t="s">
        <v>3161</v>
      </c>
      <c r="D2536" s="414" t="s">
        <v>12581</v>
      </c>
      <c r="E2536" s="401" t="s">
        <v>123</v>
      </c>
      <c r="F2536" s="401"/>
    </row>
    <row r="2537" spans="1:6" ht="15">
      <c r="A2537" s="401">
        <v>3543</v>
      </c>
      <c r="B2537" s="401" t="s">
        <v>6093</v>
      </c>
      <c r="C2537" s="401" t="s">
        <v>3161</v>
      </c>
      <c r="D2537" s="414" t="s">
        <v>13865</v>
      </c>
      <c r="E2537" s="401" t="s">
        <v>123</v>
      </c>
      <c r="F2537" s="401"/>
    </row>
    <row r="2538" spans="1:6" ht="15">
      <c r="A2538" s="401">
        <v>3482</v>
      </c>
      <c r="B2538" s="401" t="s">
        <v>6094</v>
      </c>
      <c r="C2538" s="401" t="s">
        <v>3161</v>
      </c>
      <c r="D2538" s="414" t="s">
        <v>16510</v>
      </c>
      <c r="E2538" s="401" t="s">
        <v>123</v>
      </c>
      <c r="F2538" s="401"/>
    </row>
    <row r="2539" spans="1:6" ht="15">
      <c r="A2539" s="401">
        <v>3505</v>
      </c>
      <c r="B2539" s="401" t="s">
        <v>6095</v>
      </c>
      <c r="C2539" s="401" t="s">
        <v>3161</v>
      </c>
      <c r="D2539" s="414" t="s">
        <v>3708</v>
      </c>
      <c r="E2539" s="401" t="s">
        <v>123</v>
      </c>
      <c r="F2539" s="401"/>
    </row>
    <row r="2540" spans="1:6" ht="15">
      <c r="A2540" s="401">
        <v>3516</v>
      </c>
      <c r="B2540" s="401" t="s">
        <v>6097</v>
      </c>
      <c r="C2540" s="401" t="s">
        <v>3161</v>
      </c>
      <c r="D2540" s="414" t="s">
        <v>4678</v>
      </c>
      <c r="E2540" s="401" t="s">
        <v>123</v>
      </c>
      <c r="F2540" s="401"/>
    </row>
    <row r="2541" spans="1:6" ht="15">
      <c r="A2541" s="401">
        <v>3517</v>
      </c>
      <c r="B2541" s="401" t="s">
        <v>6098</v>
      </c>
      <c r="C2541" s="401" t="s">
        <v>3161</v>
      </c>
      <c r="D2541" s="414" t="s">
        <v>12772</v>
      </c>
      <c r="E2541" s="401" t="s">
        <v>123</v>
      </c>
      <c r="F2541" s="401"/>
    </row>
    <row r="2542" spans="1:6" ht="15">
      <c r="A2542" s="401">
        <v>3515</v>
      </c>
      <c r="B2542" s="401" t="s">
        <v>6099</v>
      </c>
      <c r="C2542" s="401" t="s">
        <v>3161</v>
      </c>
      <c r="D2542" s="414" t="s">
        <v>5133</v>
      </c>
      <c r="E2542" s="401" t="s">
        <v>123</v>
      </c>
      <c r="F2542" s="401"/>
    </row>
    <row r="2543" spans="1:6" ht="15">
      <c r="A2543" s="401">
        <v>20147</v>
      </c>
      <c r="B2543" s="401" t="s">
        <v>6100</v>
      </c>
      <c r="C2543" s="401" t="s">
        <v>3161</v>
      </c>
      <c r="D2543" s="414" t="s">
        <v>14766</v>
      </c>
      <c r="E2543" s="401" t="s">
        <v>123</v>
      </c>
      <c r="F2543" s="401"/>
    </row>
    <row r="2544" spans="1:6" ht="15">
      <c r="A2544" s="401">
        <v>3524</v>
      </c>
      <c r="B2544" s="401" t="s">
        <v>6101</v>
      </c>
      <c r="C2544" s="401" t="s">
        <v>3161</v>
      </c>
      <c r="D2544" s="414" t="s">
        <v>12895</v>
      </c>
      <c r="E2544" s="401" t="s">
        <v>123</v>
      </c>
      <c r="F2544" s="401"/>
    </row>
    <row r="2545" spans="1:6" ht="15">
      <c r="A2545" s="401">
        <v>3532</v>
      </c>
      <c r="B2545" s="401" t="s">
        <v>6102</v>
      </c>
      <c r="C2545" s="401" t="s">
        <v>3161</v>
      </c>
      <c r="D2545" s="414" t="s">
        <v>14240</v>
      </c>
      <c r="E2545" s="401" t="s">
        <v>123</v>
      </c>
      <c r="F2545" s="401"/>
    </row>
    <row r="2546" spans="1:6" ht="15">
      <c r="A2546" s="401">
        <v>3528</v>
      </c>
      <c r="B2546" s="401" t="s">
        <v>6103</v>
      </c>
      <c r="C2546" s="401" t="s">
        <v>3161</v>
      </c>
      <c r="D2546" s="414" t="s">
        <v>5080</v>
      </c>
      <c r="E2546" s="401" t="s">
        <v>123</v>
      </c>
      <c r="F2546" s="401"/>
    </row>
    <row r="2547" spans="1:6" ht="15">
      <c r="A2547" s="401">
        <v>37952</v>
      </c>
      <c r="B2547" s="401" t="s">
        <v>6104</v>
      </c>
      <c r="C2547" s="401" t="s">
        <v>3161</v>
      </c>
      <c r="D2547" s="414" t="s">
        <v>17093</v>
      </c>
      <c r="E2547" s="401" t="s">
        <v>123</v>
      </c>
      <c r="F2547" s="401"/>
    </row>
    <row r="2548" spans="1:6" ht="15">
      <c r="A2548" s="401">
        <v>37951</v>
      </c>
      <c r="B2548" s="401" t="s">
        <v>6105</v>
      </c>
      <c r="C2548" s="401" t="s">
        <v>3161</v>
      </c>
      <c r="D2548" s="414" t="s">
        <v>4151</v>
      </c>
      <c r="E2548" s="401" t="s">
        <v>123</v>
      </c>
      <c r="F2548" s="401"/>
    </row>
    <row r="2549" spans="1:6" ht="15">
      <c r="A2549" s="401">
        <v>3518</v>
      </c>
      <c r="B2549" s="401" t="s">
        <v>6106</v>
      </c>
      <c r="C2549" s="401" t="s">
        <v>3161</v>
      </c>
      <c r="D2549" s="414" t="s">
        <v>7148</v>
      </c>
      <c r="E2549" s="401" t="s">
        <v>123</v>
      </c>
      <c r="F2549" s="401"/>
    </row>
    <row r="2550" spans="1:6" ht="15">
      <c r="A2550" s="401">
        <v>3519</v>
      </c>
      <c r="B2550" s="401" t="s">
        <v>6108</v>
      </c>
      <c r="C2550" s="401" t="s">
        <v>3161</v>
      </c>
      <c r="D2550" s="414" t="s">
        <v>12735</v>
      </c>
      <c r="E2550" s="401" t="s">
        <v>123</v>
      </c>
      <c r="F2550" s="401"/>
    </row>
    <row r="2551" spans="1:6" ht="15">
      <c r="A2551" s="401">
        <v>3520</v>
      </c>
      <c r="B2551" s="401" t="s">
        <v>6109</v>
      </c>
      <c r="C2551" s="401" t="s">
        <v>3161</v>
      </c>
      <c r="D2551" s="414" t="s">
        <v>4745</v>
      </c>
      <c r="E2551" s="401" t="s">
        <v>123</v>
      </c>
      <c r="F2551" s="401"/>
    </row>
    <row r="2552" spans="1:6" ht="15">
      <c r="A2552" s="401">
        <v>37950</v>
      </c>
      <c r="B2552" s="401" t="s">
        <v>6110</v>
      </c>
      <c r="C2552" s="401" t="s">
        <v>3161</v>
      </c>
      <c r="D2552" s="414" t="s">
        <v>17092</v>
      </c>
      <c r="E2552" s="401" t="s">
        <v>123</v>
      </c>
      <c r="F2552" s="401"/>
    </row>
    <row r="2553" spans="1:6" ht="15">
      <c r="A2553" s="401">
        <v>37949</v>
      </c>
      <c r="B2553" s="401" t="s">
        <v>6111</v>
      </c>
      <c r="C2553" s="401" t="s">
        <v>3161</v>
      </c>
      <c r="D2553" s="414" t="s">
        <v>4147</v>
      </c>
      <c r="E2553" s="401" t="s">
        <v>123</v>
      </c>
      <c r="F2553" s="401"/>
    </row>
    <row r="2554" spans="1:6" ht="15">
      <c r="A2554" s="401">
        <v>3526</v>
      </c>
      <c r="B2554" s="401" t="s">
        <v>6112</v>
      </c>
      <c r="C2554" s="401" t="s">
        <v>3161</v>
      </c>
      <c r="D2554" s="414" t="s">
        <v>14121</v>
      </c>
      <c r="E2554" s="401" t="s">
        <v>123</v>
      </c>
      <c r="F2554" s="401"/>
    </row>
    <row r="2555" spans="1:6" ht="15">
      <c r="A2555" s="401">
        <v>3509</v>
      </c>
      <c r="B2555" s="401" t="s">
        <v>6113</v>
      </c>
      <c r="C2555" s="401" t="s">
        <v>3161</v>
      </c>
      <c r="D2555" s="414" t="s">
        <v>5884</v>
      </c>
      <c r="E2555" s="401" t="s">
        <v>123</v>
      </c>
      <c r="F2555" s="401"/>
    </row>
    <row r="2556" spans="1:6" ht="15">
      <c r="A2556" s="401">
        <v>3530</v>
      </c>
      <c r="B2556" s="401" t="s">
        <v>6115</v>
      </c>
      <c r="C2556" s="401" t="s">
        <v>3161</v>
      </c>
      <c r="D2556" s="414" t="s">
        <v>17094</v>
      </c>
      <c r="E2556" s="401" t="s">
        <v>123</v>
      </c>
      <c r="F2556" s="401"/>
    </row>
    <row r="2557" spans="1:6" ht="15">
      <c r="A2557" s="401">
        <v>3542</v>
      </c>
      <c r="B2557" s="401" t="s">
        <v>6116</v>
      </c>
      <c r="C2557" s="401" t="s">
        <v>3161</v>
      </c>
      <c r="D2557" s="414" t="s">
        <v>12846</v>
      </c>
      <c r="E2557" s="401" t="s">
        <v>123</v>
      </c>
      <c r="F2557" s="401"/>
    </row>
    <row r="2558" spans="1:6" ht="15">
      <c r="A2558" s="401">
        <v>3529</v>
      </c>
      <c r="B2558" s="401" t="s">
        <v>6118</v>
      </c>
      <c r="C2558" s="401" t="s">
        <v>3161</v>
      </c>
      <c r="D2558" s="414" t="s">
        <v>4482</v>
      </c>
      <c r="E2558" s="401" t="s">
        <v>123</v>
      </c>
      <c r="F2558" s="401"/>
    </row>
    <row r="2559" spans="1:6" ht="15">
      <c r="A2559" s="401">
        <v>3536</v>
      </c>
      <c r="B2559" s="401" t="s">
        <v>6120</v>
      </c>
      <c r="C2559" s="401" t="s">
        <v>3161</v>
      </c>
      <c r="D2559" s="414" t="s">
        <v>12410</v>
      </c>
      <c r="E2559" s="401" t="s">
        <v>123</v>
      </c>
      <c r="F2559" s="401"/>
    </row>
    <row r="2560" spans="1:6" ht="15">
      <c r="A2560" s="401">
        <v>3535</v>
      </c>
      <c r="B2560" s="401" t="s">
        <v>6122</v>
      </c>
      <c r="C2560" s="401" t="s">
        <v>3161</v>
      </c>
      <c r="D2560" s="414" t="s">
        <v>3749</v>
      </c>
      <c r="E2560" s="401" t="s">
        <v>123</v>
      </c>
      <c r="F2560" s="401"/>
    </row>
    <row r="2561" spans="1:6" ht="15">
      <c r="A2561" s="401">
        <v>3540</v>
      </c>
      <c r="B2561" s="401" t="s">
        <v>6124</v>
      </c>
      <c r="C2561" s="401" t="s">
        <v>3161</v>
      </c>
      <c r="D2561" s="414" t="s">
        <v>9131</v>
      </c>
      <c r="E2561" s="401" t="s">
        <v>123</v>
      </c>
      <c r="F2561" s="401"/>
    </row>
    <row r="2562" spans="1:6" ht="15">
      <c r="A2562" s="401">
        <v>3539</v>
      </c>
      <c r="B2562" s="401" t="s">
        <v>6126</v>
      </c>
      <c r="C2562" s="401" t="s">
        <v>3161</v>
      </c>
      <c r="D2562" s="414" t="s">
        <v>13002</v>
      </c>
      <c r="E2562" s="401" t="s">
        <v>123</v>
      </c>
      <c r="F2562" s="401"/>
    </row>
    <row r="2563" spans="1:6" ht="15">
      <c r="A2563" s="401">
        <v>3513</v>
      </c>
      <c r="B2563" s="401" t="s">
        <v>6127</v>
      </c>
      <c r="C2563" s="401" t="s">
        <v>3161</v>
      </c>
      <c r="D2563" s="414" t="s">
        <v>17095</v>
      </c>
      <c r="E2563" s="401" t="s">
        <v>123</v>
      </c>
      <c r="F2563" s="401"/>
    </row>
    <row r="2564" spans="1:6" ht="15">
      <c r="A2564" s="401">
        <v>3492</v>
      </c>
      <c r="B2564" s="401" t="s">
        <v>6128</v>
      </c>
      <c r="C2564" s="401" t="s">
        <v>3161</v>
      </c>
      <c r="D2564" s="414" t="s">
        <v>16612</v>
      </c>
      <c r="E2564" s="401" t="s">
        <v>123</v>
      </c>
      <c r="F2564" s="401"/>
    </row>
    <row r="2565" spans="1:6" ht="15">
      <c r="A2565" s="401">
        <v>3491</v>
      </c>
      <c r="B2565" s="401" t="s">
        <v>6129</v>
      </c>
      <c r="C2565" s="401" t="s">
        <v>3161</v>
      </c>
      <c r="D2565" s="414" t="s">
        <v>9165</v>
      </c>
      <c r="E2565" s="401" t="s">
        <v>123</v>
      </c>
      <c r="F2565" s="401"/>
    </row>
    <row r="2566" spans="1:6" ht="15">
      <c r="A2566" s="401">
        <v>3493</v>
      </c>
      <c r="B2566" s="401" t="s">
        <v>6130</v>
      </c>
      <c r="C2566" s="401" t="s">
        <v>3161</v>
      </c>
      <c r="D2566" s="414" t="s">
        <v>14147</v>
      </c>
      <c r="E2566" s="401" t="s">
        <v>123</v>
      </c>
      <c r="F2566" s="401"/>
    </row>
    <row r="2567" spans="1:6" ht="15">
      <c r="A2567" s="401">
        <v>12628</v>
      </c>
      <c r="B2567" s="401" t="s">
        <v>6131</v>
      </c>
      <c r="C2567" s="401" t="s">
        <v>3161</v>
      </c>
      <c r="D2567" s="414" t="s">
        <v>4379</v>
      </c>
      <c r="E2567" s="401" t="s">
        <v>123</v>
      </c>
      <c r="F2567" s="401"/>
    </row>
    <row r="2568" spans="1:6" ht="15">
      <c r="A2568" s="401">
        <v>12629</v>
      </c>
      <c r="B2568" s="401" t="s">
        <v>6132</v>
      </c>
      <c r="C2568" s="401" t="s">
        <v>3161</v>
      </c>
      <c r="D2568" s="414" t="s">
        <v>15093</v>
      </c>
      <c r="E2568" s="401" t="s">
        <v>123</v>
      </c>
      <c r="F2568" s="401"/>
    </row>
    <row r="2569" spans="1:6" ht="15">
      <c r="A2569" s="401">
        <v>3481</v>
      </c>
      <c r="B2569" s="401" t="s">
        <v>6133</v>
      </c>
      <c r="C2569" s="401" t="s">
        <v>3161</v>
      </c>
      <c r="D2569" s="414" t="s">
        <v>12927</v>
      </c>
      <c r="E2569" s="401" t="s">
        <v>123</v>
      </c>
      <c r="F2569" s="401"/>
    </row>
    <row r="2570" spans="1:6" ht="15">
      <c r="A2570" s="401">
        <v>3510</v>
      </c>
      <c r="B2570" s="401" t="s">
        <v>6134</v>
      </c>
      <c r="C2570" s="401" t="s">
        <v>3161</v>
      </c>
      <c r="D2570" s="414" t="s">
        <v>13296</v>
      </c>
      <c r="E2570" s="401" t="s">
        <v>123</v>
      </c>
      <c r="F2570" s="401"/>
    </row>
    <row r="2571" spans="1:6" ht="15">
      <c r="A2571" s="401">
        <v>3508</v>
      </c>
      <c r="B2571" s="401" t="s">
        <v>6135</v>
      </c>
      <c r="C2571" s="401" t="s">
        <v>3161</v>
      </c>
      <c r="D2571" s="414" t="s">
        <v>13307</v>
      </c>
      <c r="E2571" s="401" t="s">
        <v>123</v>
      </c>
      <c r="F2571" s="401"/>
    </row>
    <row r="2572" spans="1:6" ht="15">
      <c r="A2572" s="401">
        <v>38939</v>
      </c>
      <c r="B2572" s="401" t="s">
        <v>6136</v>
      </c>
      <c r="C2572" s="401" t="s">
        <v>3161</v>
      </c>
      <c r="D2572" s="414" t="s">
        <v>13094</v>
      </c>
      <c r="E2572" s="401" t="s">
        <v>123</v>
      </c>
      <c r="F2572" s="401"/>
    </row>
    <row r="2573" spans="1:6" ht="15">
      <c r="A2573" s="401">
        <v>38940</v>
      </c>
      <c r="B2573" s="401" t="s">
        <v>6137</v>
      </c>
      <c r="C2573" s="401" t="s">
        <v>3161</v>
      </c>
      <c r="D2573" s="414" t="s">
        <v>14924</v>
      </c>
      <c r="E2573" s="401" t="s">
        <v>123</v>
      </c>
      <c r="F2573" s="401"/>
    </row>
    <row r="2574" spans="1:6" ht="15">
      <c r="A2574" s="401">
        <v>38941</v>
      </c>
      <c r="B2574" s="401" t="s">
        <v>6138</v>
      </c>
      <c r="C2574" s="401" t="s">
        <v>3161</v>
      </c>
      <c r="D2574" s="414" t="s">
        <v>13139</v>
      </c>
      <c r="E2574" s="401" t="s">
        <v>123</v>
      </c>
      <c r="F2574" s="401"/>
    </row>
    <row r="2575" spans="1:6" ht="15">
      <c r="A2575" s="401">
        <v>38942</v>
      </c>
      <c r="B2575" s="401" t="s">
        <v>6139</v>
      </c>
      <c r="C2575" s="401" t="s">
        <v>3161</v>
      </c>
      <c r="D2575" s="414" t="s">
        <v>16435</v>
      </c>
      <c r="E2575" s="401" t="s">
        <v>123</v>
      </c>
      <c r="F2575" s="401"/>
    </row>
    <row r="2576" spans="1:6" ht="15">
      <c r="A2576" s="401">
        <v>38987</v>
      </c>
      <c r="B2576" s="401" t="s">
        <v>6140</v>
      </c>
      <c r="C2576" s="401" t="s">
        <v>3161</v>
      </c>
      <c r="D2576" s="414" t="s">
        <v>14760</v>
      </c>
      <c r="E2576" s="401" t="s">
        <v>123</v>
      </c>
      <c r="F2576" s="401"/>
    </row>
    <row r="2577" spans="1:6" ht="15">
      <c r="A2577" s="401">
        <v>38988</v>
      </c>
      <c r="B2577" s="401" t="s">
        <v>6141</v>
      </c>
      <c r="C2577" s="401" t="s">
        <v>3161</v>
      </c>
      <c r="D2577" s="414" t="s">
        <v>13007</v>
      </c>
      <c r="E2577" s="401" t="s">
        <v>123</v>
      </c>
      <c r="F2577" s="401"/>
    </row>
    <row r="2578" spans="1:6" ht="15">
      <c r="A2578" s="401">
        <v>38989</v>
      </c>
      <c r="B2578" s="401" t="s">
        <v>6142</v>
      </c>
      <c r="C2578" s="401" t="s">
        <v>3161</v>
      </c>
      <c r="D2578" s="414" t="s">
        <v>17096</v>
      </c>
      <c r="E2578" s="401" t="s">
        <v>123</v>
      </c>
      <c r="F2578" s="401"/>
    </row>
    <row r="2579" spans="1:6" ht="15">
      <c r="A2579" s="401">
        <v>38990</v>
      </c>
      <c r="B2579" s="401" t="s">
        <v>6143</v>
      </c>
      <c r="C2579" s="401" t="s">
        <v>3161</v>
      </c>
      <c r="D2579" s="414" t="s">
        <v>14212</v>
      </c>
      <c r="E2579" s="401" t="s">
        <v>123</v>
      </c>
      <c r="F2579" s="401"/>
    </row>
    <row r="2580" spans="1:6" ht="15">
      <c r="A2580" s="401">
        <v>38991</v>
      </c>
      <c r="B2580" s="401" t="s">
        <v>6144</v>
      </c>
      <c r="C2580" s="401" t="s">
        <v>3161</v>
      </c>
      <c r="D2580" s="414" t="s">
        <v>17097</v>
      </c>
      <c r="E2580" s="401" t="s">
        <v>123</v>
      </c>
      <c r="F2580" s="401"/>
    </row>
    <row r="2581" spans="1:6" ht="15">
      <c r="A2581" s="401">
        <v>38913</v>
      </c>
      <c r="B2581" s="401" t="s">
        <v>6145</v>
      </c>
      <c r="C2581" s="401" t="s">
        <v>3161</v>
      </c>
      <c r="D2581" s="414" t="s">
        <v>15042</v>
      </c>
      <c r="E2581" s="401" t="s">
        <v>123</v>
      </c>
      <c r="F2581" s="401"/>
    </row>
    <row r="2582" spans="1:6" ht="15">
      <c r="A2582" s="401">
        <v>38914</v>
      </c>
      <c r="B2582" s="401" t="s">
        <v>6147</v>
      </c>
      <c r="C2582" s="401" t="s">
        <v>3161</v>
      </c>
      <c r="D2582" s="414" t="s">
        <v>15208</v>
      </c>
      <c r="E2582" s="401" t="s">
        <v>123</v>
      </c>
      <c r="F2582" s="401"/>
    </row>
    <row r="2583" spans="1:6" ht="15">
      <c r="A2583" s="401">
        <v>38915</v>
      </c>
      <c r="B2583" s="401" t="s">
        <v>6148</v>
      </c>
      <c r="C2583" s="401" t="s">
        <v>3161</v>
      </c>
      <c r="D2583" s="414" t="s">
        <v>17098</v>
      </c>
      <c r="E2583" s="401" t="s">
        <v>123</v>
      </c>
      <c r="F2583" s="401"/>
    </row>
    <row r="2584" spans="1:6" ht="15">
      <c r="A2584" s="401">
        <v>38916</v>
      </c>
      <c r="B2584" s="401" t="s">
        <v>6149</v>
      </c>
      <c r="C2584" s="401" t="s">
        <v>3161</v>
      </c>
      <c r="D2584" s="414" t="s">
        <v>9048</v>
      </c>
      <c r="E2584" s="401" t="s">
        <v>123</v>
      </c>
      <c r="F2584" s="401"/>
    </row>
    <row r="2585" spans="1:6" ht="15">
      <c r="A2585" s="401">
        <v>39300</v>
      </c>
      <c r="B2585" s="401" t="s">
        <v>6150</v>
      </c>
      <c r="C2585" s="401" t="s">
        <v>3161</v>
      </c>
      <c r="D2585" s="414" t="s">
        <v>16809</v>
      </c>
      <c r="E2585" s="401" t="s">
        <v>123</v>
      </c>
      <c r="F2585" s="401"/>
    </row>
    <row r="2586" spans="1:6" ht="15">
      <c r="A2586" s="401">
        <v>39301</v>
      </c>
      <c r="B2586" s="401" t="s">
        <v>6151</v>
      </c>
      <c r="C2586" s="401" t="s">
        <v>3161</v>
      </c>
      <c r="D2586" s="414" t="s">
        <v>8907</v>
      </c>
      <c r="E2586" s="401" t="s">
        <v>123</v>
      </c>
      <c r="F2586" s="401"/>
    </row>
    <row r="2587" spans="1:6" ht="15">
      <c r="A2587" s="401">
        <v>39302</v>
      </c>
      <c r="B2587" s="401" t="s">
        <v>6152</v>
      </c>
      <c r="C2587" s="401" t="s">
        <v>3161</v>
      </c>
      <c r="D2587" s="414" t="s">
        <v>17099</v>
      </c>
      <c r="E2587" s="401" t="s">
        <v>123</v>
      </c>
      <c r="F2587" s="401"/>
    </row>
    <row r="2588" spans="1:6" ht="15">
      <c r="A2588" s="401">
        <v>39303</v>
      </c>
      <c r="B2588" s="401" t="s">
        <v>6153</v>
      </c>
      <c r="C2588" s="401" t="s">
        <v>3161</v>
      </c>
      <c r="D2588" s="414" t="s">
        <v>13232</v>
      </c>
      <c r="E2588" s="401" t="s">
        <v>123</v>
      </c>
      <c r="F2588" s="401"/>
    </row>
    <row r="2589" spans="1:6" ht="15">
      <c r="A2589" s="401">
        <v>38923</v>
      </c>
      <c r="B2589" s="401" t="s">
        <v>6155</v>
      </c>
      <c r="C2589" s="401" t="s">
        <v>3161</v>
      </c>
      <c r="D2589" s="414" t="s">
        <v>15179</v>
      </c>
      <c r="E2589" s="401" t="s">
        <v>123</v>
      </c>
      <c r="F2589" s="401"/>
    </row>
    <row r="2590" spans="1:6" ht="15">
      <c r="A2590" s="401">
        <v>38925</v>
      </c>
      <c r="B2590" s="401" t="s">
        <v>6156</v>
      </c>
      <c r="C2590" s="401" t="s">
        <v>3161</v>
      </c>
      <c r="D2590" s="414" t="s">
        <v>17100</v>
      </c>
      <c r="E2590" s="401" t="s">
        <v>123</v>
      </c>
      <c r="F2590" s="401"/>
    </row>
    <row r="2591" spans="1:6" ht="15">
      <c r="A2591" s="401">
        <v>38926</v>
      </c>
      <c r="B2591" s="401" t="s">
        <v>6157</v>
      </c>
      <c r="C2591" s="401" t="s">
        <v>3161</v>
      </c>
      <c r="D2591" s="414" t="s">
        <v>14797</v>
      </c>
      <c r="E2591" s="401" t="s">
        <v>123</v>
      </c>
      <c r="F2591" s="401"/>
    </row>
    <row r="2592" spans="1:6" ht="15">
      <c r="A2592" s="401">
        <v>38927</v>
      </c>
      <c r="B2592" s="401" t="s">
        <v>6158</v>
      </c>
      <c r="C2592" s="401" t="s">
        <v>3161</v>
      </c>
      <c r="D2592" s="414" t="s">
        <v>17101</v>
      </c>
      <c r="E2592" s="401" t="s">
        <v>123</v>
      </c>
      <c r="F2592" s="401"/>
    </row>
    <row r="2593" spans="1:6" ht="15">
      <c r="A2593" s="401">
        <v>39304</v>
      </c>
      <c r="B2593" s="401" t="s">
        <v>6159</v>
      </c>
      <c r="C2593" s="401" t="s">
        <v>3161</v>
      </c>
      <c r="D2593" s="414" t="s">
        <v>15739</v>
      </c>
      <c r="E2593" s="401" t="s">
        <v>123</v>
      </c>
      <c r="F2593" s="401"/>
    </row>
    <row r="2594" spans="1:6" ht="15">
      <c r="A2594" s="401">
        <v>38924</v>
      </c>
      <c r="B2594" s="401" t="s">
        <v>6160</v>
      </c>
      <c r="C2594" s="401" t="s">
        <v>3161</v>
      </c>
      <c r="D2594" s="414" t="s">
        <v>8855</v>
      </c>
      <c r="E2594" s="401" t="s">
        <v>123</v>
      </c>
      <c r="F2594" s="401"/>
    </row>
    <row r="2595" spans="1:6" ht="15">
      <c r="A2595" s="401">
        <v>39305</v>
      </c>
      <c r="B2595" s="401" t="s">
        <v>6161</v>
      </c>
      <c r="C2595" s="401" t="s">
        <v>3161</v>
      </c>
      <c r="D2595" s="414" t="s">
        <v>9162</v>
      </c>
      <c r="E2595" s="401" t="s">
        <v>123</v>
      </c>
      <c r="F2595" s="401"/>
    </row>
    <row r="2596" spans="1:6" ht="15">
      <c r="A2596" s="401">
        <v>39306</v>
      </c>
      <c r="B2596" s="401" t="s">
        <v>6162</v>
      </c>
      <c r="C2596" s="401" t="s">
        <v>3161</v>
      </c>
      <c r="D2596" s="414" t="s">
        <v>14430</v>
      </c>
      <c r="E2596" s="401" t="s">
        <v>123</v>
      </c>
      <c r="F2596" s="401"/>
    </row>
    <row r="2597" spans="1:6" ht="15">
      <c r="A2597" s="401">
        <v>38928</v>
      </c>
      <c r="B2597" s="401" t="s">
        <v>6163</v>
      </c>
      <c r="C2597" s="401" t="s">
        <v>3161</v>
      </c>
      <c r="D2597" s="414" t="s">
        <v>17102</v>
      </c>
      <c r="E2597" s="401" t="s">
        <v>123</v>
      </c>
      <c r="F2597" s="401"/>
    </row>
    <row r="2598" spans="1:6" ht="15">
      <c r="A2598" s="401">
        <v>38929</v>
      </c>
      <c r="B2598" s="401" t="s">
        <v>6164</v>
      </c>
      <c r="C2598" s="401" t="s">
        <v>3161</v>
      </c>
      <c r="D2598" s="414" t="s">
        <v>17103</v>
      </c>
      <c r="E2598" s="401" t="s">
        <v>123</v>
      </c>
      <c r="F2598" s="401"/>
    </row>
    <row r="2599" spans="1:6" ht="15">
      <c r="A2599" s="401">
        <v>39307</v>
      </c>
      <c r="B2599" s="401" t="s">
        <v>6165</v>
      </c>
      <c r="C2599" s="401" t="s">
        <v>3161</v>
      </c>
      <c r="D2599" s="414" t="s">
        <v>12874</v>
      </c>
      <c r="E2599" s="401" t="s">
        <v>123</v>
      </c>
      <c r="F2599" s="401"/>
    </row>
    <row r="2600" spans="1:6" ht="15">
      <c r="A2600" s="401">
        <v>38930</v>
      </c>
      <c r="B2600" s="401" t="s">
        <v>6166</v>
      </c>
      <c r="C2600" s="401" t="s">
        <v>3161</v>
      </c>
      <c r="D2600" s="414" t="s">
        <v>17104</v>
      </c>
      <c r="E2600" s="401" t="s">
        <v>123</v>
      </c>
      <c r="F2600" s="401"/>
    </row>
    <row r="2601" spans="1:6" ht="15">
      <c r="A2601" s="401">
        <v>38931</v>
      </c>
      <c r="B2601" s="401" t="s">
        <v>6167</v>
      </c>
      <c r="C2601" s="401" t="s">
        <v>3161</v>
      </c>
      <c r="D2601" s="414" t="s">
        <v>12765</v>
      </c>
      <c r="E2601" s="401" t="s">
        <v>123</v>
      </c>
      <c r="F2601" s="401"/>
    </row>
    <row r="2602" spans="1:6" ht="15">
      <c r="A2602" s="401">
        <v>38932</v>
      </c>
      <c r="B2602" s="401" t="s">
        <v>6168</v>
      </c>
      <c r="C2602" s="401" t="s">
        <v>3161</v>
      </c>
      <c r="D2602" s="414" t="s">
        <v>9161</v>
      </c>
      <c r="E2602" s="401" t="s">
        <v>123</v>
      </c>
      <c r="F2602" s="401"/>
    </row>
    <row r="2603" spans="1:6" ht="15">
      <c r="A2603" s="401">
        <v>38934</v>
      </c>
      <c r="B2603" s="401" t="s">
        <v>6170</v>
      </c>
      <c r="C2603" s="401" t="s">
        <v>3161</v>
      </c>
      <c r="D2603" s="414" t="s">
        <v>15611</v>
      </c>
      <c r="E2603" s="401" t="s">
        <v>123</v>
      </c>
      <c r="F2603" s="401"/>
    </row>
    <row r="2604" spans="1:6" ht="15">
      <c r="A2604" s="401">
        <v>38935</v>
      </c>
      <c r="B2604" s="401" t="s">
        <v>6171</v>
      </c>
      <c r="C2604" s="401" t="s">
        <v>3161</v>
      </c>
      <c r="D2604" s="414" t="s">
        <v>15731</v>
      </c>
      <c r="E2604" s="401" t="s">
        <v>123</v>
      </c>
      <c r="F2604" s="401"/>
    </row>
    <row r="2605" spans="1:6" ht="15">
      <c r="A2605" s="401">
        <v>38936</v>
      </c>
      <c r="B2605" s="401" t="s">
        <v>6172</v>
      </c>
      <c r="C2605" s="401" t="s">
        <v>3161</v>
      </c>
      <c r="D2605" s="414" t="s">
        <v>14870</v>
      </c>
      <c r="E2605" s="401" t="s">
        <v>123</v>
      </c>
      <c r="F2605" s="401"/>
    </row>
    <row r="2606" spans="1:6" ht="15">
      <c r="A2606" s="401">
        <v>38937</v>
      </c>
      <c r="B2606" s="401" t="s">
        <v>6173</v>
      </c>
      <c r="C2606" s="401" t="s">
        <v>3161</v>
      </c>
      <c r="D2606" s="414" t="s">
        <v>17105</v>
      </c>
      <c r="E2606" s="401" t="s">
        <v>123</v>
      </c>
      <c r="F2606" s="401"/>
    </row>
    <row r="2607" spans="1:6" ht="15">
      <c r="A2607" s="401">
        <v>38938</v>
      </c>
      <c r="B2607" s="401" t="s">
        <v>6175</v>
      </c>
      <c r="C2607" s="401" t="s">
        <v>3161</v>
      </c>
      <c r="D2607" s="414" t="s">
        <v>17106</v>
      </c>
      <c r="E2607" s="401" t="s">
        <v>123</v>
      </c>
      <c r="F2607" s="401"/>
    </row>
    <row r="2608" spans="1:6" ht="15">
      <c r="A2608" s="401">
        <v>3489</v>
      </c>
      <c r="B2608" s="401" t="s">
        <v>6176</v>
      </c>
      <c r="C2608" s="401" t="s">
        <v>3161</v>
      </c>
      <c r="D2608" s="414" t="s">
        <v>8893</v>
      </c>
      <c r="E2608" s="401" t="s">
        <v>123</v>
      </c>
      <c r="F2608" s="401"/>
    </row>
    <row r="2609" spans="1:6" ht="15">
      <c r="A2609" s="401">
        <v>20151</v>
      </c>
      <c r="B2609" s="401" t="s">
        <v>17107</v>
      </c>
      <c r="C2609" s="401" t="s">
        <v>3161</v>
      </c>
      <c r="D2609" s="414" t="s">
        <v>12809</v>
      </c>
      <c r="E2609" s="401" t="s">
        <v>123</v>
      </c>
      <c r="F2609" s="401"/>
    </row>
    <row r="2610" spans="1:6" ht="15">
      <c r="A2610" s="401">
        <v>20152</v>
      </c>
      <c r="B2610" s="401" t="s">
        <v>17108</v>
      </c>
      <c r="C2610" s="401" t="s">
        <v>3161</v>
      </c>
      <c r="D2610" s="414" t="s">
        <v>17109</v>
      </c>
      <c r="E2610" s="401" t="s">
        <v>123</v>
      </c>
      <c r="F2610" s="401"/>
    </row>
    <row r="2611" spans="1:6" ht="15">
      <c r="A2611" s="401">
        <v>20148</v>
      </c>
      <c r="B2611" s="401" t="s">
        <v>17110</v>
      </c>
      <c r="C2611" s="401" t="s">
        <v>3161</v>
      </c>
      <c r="D2611" s="414" t="s">
        <v>6563</v>
      </c>
      <c r="E2611" s="401" t="s">
        <v>123</v>
      </c>
      <c r="F2611" s="401"/>
    </row>
    <row r="2612" spans="1:6" ht="15">
      <c r="A2612" s="401">
        <v>20149</v>
      </c>
      <c r="B2612" s="401" t="s">
        <v>17111</v>
      </c>
      <c r="C2612" s="401" t="s">
        <v>3161</v>
      </c>
      <c r="D2612" s="414" t="s">
        <v>16410</v>
      </c>
      <c r="E2612" s="401" t="s">
        <v>123</v>
      </c>
      <c r="F2612" s="401"/>
    </row>
    <row r="2613" spans="1:6" ht="15">
      <c r="A2613" s="401">
        <v>20150</v>
      </c>
      <c r="B2613" s="401" t="s">
        <v>17112</v>
      </c>
      <c r="C2613" s="401" t="s">
        <v>3161</v>
      </c>
      <c r="D2613" s="414" t="s">
        <v>17113</v>
      </c>
      <c r="E2613" s="401" t="s">
        <v>123</v>
      </c>
      <c r="F2613" s="401"/>
    </row>
    <row r="2614" spans="1:6" ht="15">
      <c r="A2614" s="401">
        <v>20157</v>
      </c>
      <c r="B2614" s="401" t="s">
        <v>17114</v>
      </c>
      <c r="C2614" s="401" t="s">
        <v>3161</v>
      </c>
      <c r="D2614" s="414" t="s">
        <v>15020</v>
      </c>
      <c r="E2614" s="401" t="s">
        <v>123</v>
      </c>
      <c r="F2614" s="401"/>
    </row>
    <row r="2615" spans="1:6" ht="15">
      <c r="A2615" s="401">
        <v>20158</v>
      </c>
      <c r="B2615" s="401" t="s">
        <v>17115</v>
      </c>
      <c r="C2615" s="401" t="s">
        <v>3161</v>
      </c>
      <c r="D2615" s="414" t="s">
        <v>17116</v>
      </c>
      <c r="E2615" s="401" t="s">
        <v>123</v>
      </c>
      <c r="F2615" s="401"/>
    </row>
    <row r="2616" spans="1:6" ht="15">
      <c r="A2616" s="401">
        <v>20154</v>
      </c>
      <c r="B2616" s="401" t="s">
        <v>17117</v>
      </c>
      <c r="C2616" s="401" t="s">
        <v>3161</v>
      </c>
      <c r="D2616" s="414" t="s">
        <v>17118</v>
      </c>
      <c r="E2616" s="401" t="s">
        <v>123</v>
      </c>
      <c r="F2616" s="401"/>
    </row>
    <row r="2617" spans="1:6" ht="15">
      <c r="A2617" s="401">
        <v>20155</v>
      </c>
      <c r="B2617" s="401" t="s">
        <v>17119</v>
      </c>
      <c r="C2617" s="401" t="s">
        <v>3161</v>
      </c>
      <c r="D2617" s="414" t="s">
        <v>14760</v>
      </c>
      <c r="E2617" s="401" t="s">
        <v>123</v>
      </c>
      <c r="F2617" s="401"/>
    </row>
    <row r="2618" spans="1:6" ht="15">
      <c r="A2618" s="401">
        <v>20156</v>
      </c>
      <c r="B2618" s="401" t="s">
        <v>17120</v>
      </c>
      <c r="C2618" s="401" t="s">
        <v>3161</v>
      </c>
      <c r="D2618" s="414" t="s">
        <v>17121</v>
      </c>
      <c r="E2618" s="401" t="s">
        <v>123</v>
      </c>
      <c r="F2618" s="401"/>
    </row>
    <row r="2619" spans="1:6" ht="15">
      <c r="A2619" s="401">
        <v>3512</v>
      </c>
      <c r="B2619" s="401" t="s">
        <v>6178</v>
      </c>
      <c r="C2619" s="401" t="s">
        <v>3161</v>
      </c>
      <c r="D2619" s="414" t="s">
        <v>17122</v>
      </c>
      <c r="E2619" s="401" t="s">
        <v>123</v>
      </c>
      <c r="F2619" s="401"/>
    </row>
    <row r="2620" spans="1:6" ht="15">
      <c r="A2620" s="401">
        <v>3499</v>
      </c>
      <c r="B2620" s="401" t="s">
        <v>6179</v>
      </c>
      <c r="C2620" s="401" t="s">
        <v>3161</v>
      </c>
      <c r="D2620" s="414" t="s">
        <v>3676</v>
      </c>
      <c r="E2620" s="401" t="s">
        <v>123</v>
      </c>
      <c r="F2620" s="401"/>
    </row>
    <row r="2621" spans="1:6" ht="15">
      <c r="A2621" s="401">
        <v>3500</v>
      </c>
      <c r="B2621" s="401" t="s">
        <v>6180</v>
      </c>
      <c r="C2621" s="401" t="s">
        <v>3161</v>
      </c>
      <c r="D2621" s="414" t="s">
        <v>15764</v>
      </c>
      <c r="E2621" s="401" t="s">
        <v>123</v>
      </c>
      <c r="F2621" s="401"/>
    </row>
    <row r="2622" spans="1:6" ht="15">
      <c r="A2622" s="401">
        <v>3501</v>
      </c>
      <c r="B2622" s="401" t="s">
        <v>6182</v>
      </c>
      <c r="C2622" s="401" t="s">
        <v>3161</v>
      </c>
      <c r="D2622" s="414" t="s">
        <v>14184</v>
      </c>
      <c r="E2622" s="401" t="s">
        <v>123</v>
      </c>
      <c r="F2622" s="401"/>
    </row>
    <row r="2623" spans="1:6" ht="15">
      <c r="A2623" s="401">
        <v>3502</v>
      </c>
      <c r="B2623" s="401" t="s">
        <v>6183</v>
      </c>
      <c r="C2623" s="401" t="s">
        <v>3161</v>
      </c>
      <c r="D2623" s="414" t="s">
        <v>14759</v>
      </c>
      <c r="E2623" s="401" t="s">
        <v>123</v>
      </c>
      <c r="F2623" s="401"/>
    </row>
    <row r="2624" spans="1:6" ht="15">
      <c r="A2624" s="401">
        <v>3503</v>
      </c>
      <c r="B2624" s="401" t="s">
        <v>6184</v>
      </c>
      <c r="C2624" s="401" t="s">
        <v>3161</v>
      </c>
      <c r="D2624" s="414" t="s">
        <v>15056</v>
      </c>
      <c r="E2624" s="401" t="s">
        <v>123</v>
      </c>
      <c r="F2624" s="401"/>
    </row>
    <row r="2625" spans="1:6" ht="15">
      <c r="A2625" s="401">
        <v>3477</v>
      </c>
      <c r="B2625" s="401" t="s">
        <v>6185</v>
      </c>
      <c r="C2625" s="401" t="s">
        <v>3161</v>
      </c>
      <c r="D2625" s="414" t="s">
        <v>15826</v>
      </c>
      <c r="E2625" s="401" t="s">
        <v>123</v>
      </c>
      <c r="F2625" s="401"/>
    </row>
    <row r="2626" spans="1:6" ht="15">
      <c r="A2626" s="401">
        <v>3478</v>
      </c>
      <c r="B2626" s="401" t="s">
        <v>6187</v>
      </c>
      <c r="C2626" s="401" t="s">
        <v>3161</v>
      </c>
      <c r="D2626" s="414" t="s">
        <v>14934</v>
      </c>
      <c r="E2626" s="401" t="s">
        <v>123</v>
      </c>
      <c r="F2626" s="401"/>
    </row>
    <row r="2627" spans="1:6" ht="15">
      <c r="A2627" s="401">
        <v>3525</v>
      </c>
      <c r="B2627" s="401" t="s">
        <v>6188</v>
      </c>
      <c r="C2627" s="401" t="s">
        <v>3161</v>
      </c>
      <c r="D2627" s="414" t="s">
        <v>17123</v>
      </c>
      <c r="E2627" s="401" t="s">
        <v>123</v>
      </c>
      <c r="F2627" s="401"/>
    </row>
    <row r="2628" spans="1:6" ht="15">
      <c r="A2628" s="401">
        <v>3511</v>
      </c>
      <c r="B2628" s="401" t="s">
        <v>6189</v>
      </c>
      <c r="C2628" s="401" t="s">
        <v>3161</v>
      </c>
      <c r="D2628" s="414" t="s">
        <v>17124</v>
      </c>
      <c r="E2628" s="401" t="s">
        <v>123</v>
      </c>
      <c r="F2628" s="401"/>
    </row>
    <row r="2629" spans="1:6" ht="15">
      <c r="A2629" s="401">
        <v>38917</v>
      </c>
      <c r="B2629" s="401" t="s">
        <v>6190</v>
      </c>
      <c r="C2629" s="401" t="s">
        <v>3161</v>
      </c>
      <c r="D2629" s="414" t="s">
        <v>9083</v>
      </c>
      <c r="E2629" s="401" t="s">
        <v>123</v>
      </c>
      <c r="F2629" s="401"/>
    </row>
    <row r="2630" spans="1:6" ht="15">
      <c r="A2630" s="401">
        <v>38919</v>
      </c>
      <c r="B2630" s="401" t="s">
        <v>6191</v>
      </c>
      <c r="C2630" s="401" t="s">
        <v>3161</v>
      </c>
      <c r="D2630" s="414" t="s">
        <v>8889</v>
      </c>
      <c r="E2630" s="401" t="s">
        <v>123</v>
      </c>
      <c r="F2630" s="401"/>
    </row>
    <row r="2631" spans="1:6" ht="15">
      <c r="A2631" s="401">
        <v>38922</v>
      </c>
      <c r="B2631" s="401" t="s">
        <v>6192</v>
      </c>
      <c r="C2631" s="401" t="s">
        <v>3161</v>
      </c>
      <c r="D2631" s="414" t="s">
        <v>15136</v>
      </c>
      <c r="E2631" s="401" t="s">
        <v>123</v>
      </c>
      <c r="F2631" s="401"/>
    </row>
    <row r="2632" spans="1:6" ht="15">
      <c r="A2632" s="401">
        <v>38921</v>
      </c>
      <c r="B2632" s="401" t="s">
        <v>6193</v>
      </c>
      <c r="C2632" s="401" t="s">
        <v>3161</v>
      </c>
      <c r="D2632" s="414" t="s">
        <v>7518</v>
      </c>
      <c r="E2632" s="401" t="s">
        <v>123</v>
      </c>
      <c r="F2632" s="401"/>
    </row>
    <row r="2633" spans="1:6" ht="15">
      <c r="A2633" s="401">
        <v>38918</v>
      </c>
      <c r="B2633" s="401" t="s">
        <v>6194</v>
      </c>
      <c r="C2633" s="401" t="s">
        <v>3161</v>
      </c>
      <c r="D2633" s="414" t="s">
        <v>15733</v>
      </c>
      <c r="E2633" s="401" t="s">
        <v>123</v>
      </c>
      <c r="F2633" s="401"/>
    </row>
    <row r="2634" spans="1:6" ht="15">
      <c r="A2634" s="401">
        <v>38920</v>
      </c>
      <c r="B2634" s="401" t="s">
        <v>6195</v>
      </c>
      <c r="C2634" s="401" t="s">
        <v>3161</v>
      </c>
      <c r="D2634" s="414" t="s">
        <v>17125</v>
      </c>
      <c r="E2634" s="401" t="s">
        <v>123</v>
      </c>
      <c r="F2634" s="401"/>
    </row>
    <row r="2635" spans="1:6" ht="15">
      <c r="A2635" s="401">
        <v>12032</v>
      </c>
      <c r="B2635" s="401" t="s">
        <v>6196</v>
      </c>
      <c r="C2635" s="401" t="s">
        <v>3170</v>
      </c>
      <c r="D2635" s="414" t="s">
        <v>14225</v>
      </c>
      <c r="E2635" s="401" t="s">
        <v>123</v>
      </c>
      <c r="F2635" s="401"/>
    </row>
    <row r="2636" spans="1:6" ht="15">
      <c r="A2636" s="401">
        <v>12030</v>
      </c>
      <c r="B2636" s="401" t="s">
        <v>6197</v>
      </c>
      <c r="C2636" s="401" t="s">
        <v>3170</v>
      </c>
      <c r="D2636" s="414" t="s">
        <v>17126</v>
      </c>
      <c r="E2636" s="401" t="s">
        <v>123</v>
      </c>
      <c r="F2636" s="401"/>
    </row>
    <row r="2637" spans="1:6" ht="15">
      <c r="A2637" s="401">
        <v>10908</v>
      </c>
      <c r="B2637" s="401" t="s">
        <v>6198</v>
      </c>
      <c r="C2637" s="401" t="s">
        <v>3161</v>
      </c>
      <c r="D2637" s="414" t="s">
        <v>9206</v>
      </c>
      <c r="E2637" s="401" t="s">
        <v>123</v>
      </c>
      <c r="F2637" s="401"/>
    </row>
    <row r="2638" spans="1:6" ht="15">
      <c r="A2638" s="401">
        <v>10909</v>
      </c>
      <c r="B2638" s="401" t="s">
        <v>6200</v>
      </c>
      <c r="C2638" s="401" t="s">
        <v>3161</v>
      </c>
      <c r="D2638" s="414" t="s">
        <v>14952</v>
      </c>
      <c r="E2638" s="401" t="s">
        <v>123</v>
      </c>
      <c r="F2638" s="401"/>
    </row>
    <row r="2639" spans="1:6" ht="15">
      <c r="A2639" s="401">
        <v>3669</v>
      </c>
      <c r="B2639" s="401" t="s">
        <v>6202</v>
      </c>
      <c r="C2639" s="401" t="s">
        <v>3161</v>
      </c>
      <c r="D2639" s="414" t="s">
        <v>6880</v>
      </c>
      <c r="E2639" s="401" t="s">
        <v>123</v>
      </c>
      <c r="F2639" s="401"/>
    </row>
    <row r="2640" spans="1:6" ht="15">
      <c r="A2640" s="401">
        <v>20138</v>
      </c>
      <c r="B2640" s="401" t="s">
        <v>6203</v>
      </c>
      <c r="C2640" s="401" t="s">
        <v>3161</v>
      </c>
      <c r="D2640" s="414" t="s">
        <v>15939</v>
      </c>
      <c r="E2640" s="401" t="s">
        <v>123</v>
      </c>
      <c r="F2640" s="401"/>
    </row>
    <row r="2641" spans="1:6" ht="15">
      <c r="A2641" s="401">
        <v>20139</v>
      </c>
      <c r="B2641" s="401" t="s">
        <v>17127</v>
      </c>
      <c r="C2641" s="401" t="s">
        <v>3161</v>
      </c>
      <c r="D2641" s="414" t="s">
        <v>17128</v>
      </c>
      <c r="E2641" s="401" t="s">
        <v>123</v>
      </c>
      <c r="F2641" s="401"/>
    </row>
    <row r="2642" spans="1:6" ht="15">
      <c r="A2642" s="401">
        <v>3668</v>
      </c>
      <c r="B2642" s="401" t="s">
        <v>6204</v>
      </c>
      <c r="C2642" s="401" t="s">
        <v>3161</v>
      </c>
      <c r="D2642" s="414" t="s">
        <v>17129</v>
      </c>
      <c r="E2642" s="401" t="s">
        <v>123</v>
      </c>
      <c r="F2642" s="401"/>
    </row>
    <row r="2643" spans="1:6" ht="15">
      <c r="A2643" s="401">
        <v>3656</v>
      </c>
      <c r="B2643" s="401" t="s">
        <v>6205</v>
      </c>
      <c r="C2643" s="401" t="s">
        <v>3161</v>
      </c>
      <c r="D2643" s="414" t="s">
        <v>12871</v>
      </c>
      <c r="E2643" s="401" t="s">
        <v>123</v>
      </c>
      <c r="F2643" s="401"/>
    </row>
    <row r="2644" spans="1:6" ht="15">
      <c r="A2644" s="401">
        <v>10911</v>
      </c>
      <c r="B2644" s="401" t="s">
        <v>6206</v>
      </c>
      <c r="C2644" s="401" t="s">
        <v>3161</v>
      </c>
      <c r="D2644" s="414" t="s">
        <v>12482</v>
      </c>
      <c r="E2644" s="401" t="s">
        <v>123</v>
      </c>
      <c r="F2644" s="401"/>
    </row>
    <row r="2645" spans="1:6" ht="15">
      <c r="A2645" s="401">
        <v>3654</v>
      </c>
      <c r="B2645" s="401" t="s">
        <v>6207</v>
      </c>
      <c r="C2645" s="401" t="s">
        <v>3161</v>
      </c>
      <c r="D2645" s="414" t="s">
        <v>16078</v>
      </c>
      <c r="E2645" s="401" t="s">
        <v>123</v>
      </c>
      <c r="F2645" s="401"/>
    </row>
    <row r="2646" spans="1:6" ht="15">
      <c r="A2646" s="401">
        <v>3664</v>
      </c>
      <c r="B2646" s="401" t="s">
        <v>6209</v>
      </c>
      <c r="C2646" s="401" t="s">
        <v>3161</v>
      </c>
      <c r="D2646" s="414" t="s">
        <v>4073</v>
      </c>
      <c r="E2646" s="401" t="s">
        <v>123</v>
      </c>
      <c r="F2646" s="401"/>
    </row>
    <row r="2647" spans="1:6" ht="15">
      <c r="A2647" s="401">
        <v>3657</v>
      </c>
      <c r="B2647" s="401" t="s">
        <v>6210</v>
      </c>
      <c r="C2647" s="401" t="s">
        <v>3161</v>
      </c>
      <c r="D2647" s="414" t="s">
        <v>16243</v>
      </c>
      <c r="E2647" s="401" t="s">
        <v>123</v>
      </c>
      <c r="F2647" s="401"/>
    </row>
    <row r="2648" spans="1:6" ht="15">
      <c r="A2648" s="401">
        <v>12625</v>
      </c>
      <c r="B2648" s="401" t="s">
        <v>6211</v>
      </c>
      <c r="C2648" s="401" t="s">
        <v>3161</v>
      </c>
      <c r="D2648" s="414" t="s">
        <v>14681</v>
      </c>
      <c r="E2648" s="401" t="s">
        <v>123</v>
      </c>
      <c r="F2648" s="401"/>
    </row>
    <row r="2649" spans="1:6" ht="15">
      <c r="A2649" s="401">
        <v>20136</v>
      </c>
      <c r="B2649" s="401" t="s">
        <v>6212</v>
      </c>
      <c r="C2649" s="401" t="s">
        <v>3161</v>
      </c>
      <c r="D2649" s="414" t="s">
        <v>17130</v>
      </c>
      <c r="E2649" s="401" t="s">
        <v>123</v>
      </c>
      <c r="F2649" s="401"/>
    </row>
    <row r="2650" spans="1:6" ht="15">
      <c r="A2650" s="401">
        <v>20144</v>
      </c>
      <c r="B2650" s="401" t="s">
        <v>17131</v>
      </c>
      <c r="C2650" s="401" t="s">
        <v>3161</v>
      </c>
      <c r="D2650" s="414" t="s">
        <v>15717</v>
      </c>
      <c r="E2650" s="401" t="s">
        <v>123</v>
      </c>
      <c r="F2650" s="401"/>
    </row>
    <row r="2651" spans="1:6" ht="15">
      <c r="A2651" s="401">
        <v>20143</v>
      </c>
      <c r="B2651" s="401" t="s">
        <v>17132</v>
      </c>
      <c r="C2651" s="401" t="s">
        <v>3161</v>
      </c>
      <c r="D2651" s="414" t="s">
        <v>17133</v>
      </c>
      <c r="E2651" s="401" t="s">
        <v>123</v>
      </c>
      <c r="F2651" s="401"/>
    </row>
    <row r="2652" spans="1:6" ht="15">
      <c r="A2652" s="401">
        <v>20145</v>
      </c>
      <c r="B2652" s="401" t="s">
        <v>17134</v>
      </c>
      <c r="C2652" s="401" t="s">
        <v>3161</v>
      </c>
      <c r="D2652" s="414" t="s">
        <v>17135</v>
      </c>
      <c r="E2652" s="401" t="s">
        <v>123</v>
      </c>
      <c r="F2652" s="401"/>
    </row>
    <row r="2653" spans="1:6" ht="15">
      <c r="A2653" s="401">
        <v>20146</v>
      </c>
      <c r="B2653" s="401" t="s">
        <v>17136</v>
      </c>
      <c r="C2653" s="401" t="s">
        <v>3161</v>
      </c>
      <c r="D2653" s="414" t="s">
        <v>17137</v>
      </c>
      <c r="E2653" s="401" t="s">
        <v>123</v>
      </c>
      <c r="F2653" s="401"/>
    </row>
    <row r="2654" spans="1:6" ht="15">
      <c r="A2654" s="401">
        <v>20140</v>
      </c>
      <c r="B2654" s="401" t="s">
        <v>17138</v>
      </c>
      <c r="C2654" s="401" t="s">
        <v>3161</v>
      </c>
      <c r="D2654" s="414" t="s">
        <v>4048</v>
      </c>
      <c r="E2654" s="401" t="s">
        <v>123</v>
      </c>
      <c r="F2654" s="401"/>
    </row>
    <row r="2655" spans="1:6" ht="15">
      <c r="A2655" s="401">
        <v>20141</v>
      </c>
      <c r="B2655" s="401" t="s">
        <v>17139</v>
      </c>
      <c r="C2655" s="401" t="s">
        <v>3161</v>
      </c>
      <c r="D2655" s="414" t="s">
        <v>4714</v>
      </c>
      <c r="E2655" s="401" t="s">
        <v>123</v>
      </c>
      <c r="F2655" s="401"/>
    </row>
    <row r="2656" spans="1:6" ht="15">
      <c r="A2656" s="401">
        <v>20142</v>
      </c>
      <c r="B2656" s="401" t="s">
        <v>17140</v>
      </c>
      <c r="C2656" s="401" t="s">
        <v>3161</v>
      </c>
      <c r="D2656" s="414" t="s">
        <v>13123</v>
      </c>
      <c r="E2656" s="401" t="s">
        <v>123</v>
      </c>
      <c r="F2656" s="401"/>
    </row>
    <row r="2657" spans="1:6" ht="15">
      <c r="A2657" s="401">
        <v>3659</v>
      </c>
      <c r="B2657" s="401" t="s">
        <v>6213</v>
      </c>
      <c r="C2657" s="401" t="s">
        <v>3161</v>
      </c>
      <c r="D2657" s="414" t="s">
        <v>7931</v>
      </c>
      <c r="E2657" s="401" t="s">
        <v>123</v>
      </c>
      <c r="F2657" s="401"/>
    </row>
    <row r="2658" spans="1:6" ht="15">
      <c r="A2658" s="401">
        <v>3660</v>
      </c>
      <c r="B2658" s="401" t="s">
        <v>6214</v>
      </c>
      <c r="C2658" s="401" t="s">
        <v>3161</v>
      </c>
      <c r="D2658" s="414" t="s">
        <v>13175</v>
      </c>
      <c r="E2658" s="401" t="s">
        <v>123</v>
      </c>
      <c r="F2658" s="401"/>
    </row>
    <row r="2659" spans="1:6" ht="15">
      <c r="A2659" s="401">
        <v>3662</v>
      </c>
      <c r="B2659" s="401" t="s">
        <v>6215</v>
      </c>
      <c r="C2659" s="401" t="s">
        <v>3161</v>
      </c>
      <c r="D2659" s="414" t="s">
        <v>5997</v>
      </c>
      <c r="E2659" s="401" t="s">
        <v>123</v>
      </c>
      <c r="F2659" s="401"/>
    </row>
    <row r="2660" spans="1:6" ht="15">
      <c r="A2660" s="401">
        <v>3661</v>
      </c>
      <c r="B2660" s="401" t="s">
        <v>6216</v>
      </c>
      <c r="C2660" s="401" t="s">
        <v>3161</v>
      </c>
      <c r="D2660" s="414" t="s">
        <v>4860</v>
      </c>
      <c r="E2660" s="401" t="s">
        <v>123</v>
      </c>
      <c r="F2660" s="401"/>
    </row>
    <row r="2661" spans="1:6" ht="15">
      <c r="A2661" s="401">
        <v>3658</v>
      </c>
      <c r="B2661" s="401" t="s">
        <v>6218</v>
      </c>
      <c r="C2661" s="401" t="s">
        <v>3161</v>
      </c>
      <c r="D2661" s="414" t="s">
        <v>17141</v>
      </c>
      <c r="E2661" s="401" t="s">
        <v>123</v>
      </c>
      <c r="F2661" s="401"/>
    </row>
    <row r="2662" spans="1:6" ht="15">
      <c r="A2662" s="401">
        <v>3670</v>
      </c>
      <c r="B2662" s="401" t="s">
        <v>6219</v>
      </c>
      <c r="C2662" s="401" t="s">
        <v>3161</v>
      </c>
      <c r="D2662" s="414" t="s">
        <v>17142</v>
      </c>
      <c r="E2662" s="401" t="s">
        <v>123</v>
      </c>
      <c r="F2662" s="401"/>
    </row>
    <row r="2663" spans="1:6" ht="15">
      <c r="A2663" s="401">
        <v>3666</v>
      </c>
      <c r="B2663" s="401" t="s">
        <v>6220</v>
      </c>
      <c r="C2663" s="401" t="s">
        <v>3161</v>
      </c>
      <c r="D2663" s="414" t="s">
        <v>12772</v>
      </c>
      <c r="E2663" s="401" t="s">
        <v>123</v>
      </c>
      <c r="F2663" s="401"/>
    </row>
    <row r="2664" spans="1:6" ht="15">
      <c r="A2664" s="401">
        <v>14157</v>
      </c>
      <c r="B2664" s="401" t="s">
        <v>6221</v>
      </c>
      <c r="C2664" s="401" t="s">
        <v>3161</v>
      </c>
      <c r="D2664" s="414" t="s">
        <v>14165</v>
      </c>
      <c r="E2664" s="401" t="s">
        <v>123</v>
      </c>
      <c r="F2664" s="401"/>
    </row>
    <row r="2665" spans="1:6" ht="15">
      <c r="A2665" s="401">
        <v>3653</v>
      </c>
      <c r="B2665" s="401" t="s">
        <v>6223</v>
      </c>
      <c r="C2665" s="401" t="s">
        <v>3161</v>
      </c>
      <c r="D2665" s="414" t="s">
        <v>17143</v>
      </c>
      <c r="E2665" s="401" t="s">
        <v>123</v>
      </c>
      <c r="F2665" s="401"/>
    </row>
    <row r="2666" spans="1:6" ht="15">
      <c r="A2666" s="401">
        <v>3649</v>
      </c>
      <c r="B2666" s="401" t="s">
        <v>6224</v>
      </c>
      <c r="C2666" s="401" t="s">
        <v>3161</v>
      </c>
      <c r="D2666" s="414" t="s">
        <v>17144</v>
      </c>
      <c r="E2666" s="401" t="s">
        <v>123</v>
      </c>
      <c r="F2666" s="401"/>
    </row>
    <row r="2667" spans="1:6" ht="15">
      <c r="A2667" s="401">
        <v>42696</v>
      </c>
      <c r="B2667" s="401" t="s">
        <v>9063</v>
      </c>
      <c r="C2667" s="401" t="s">
        <v>3161</v>
      </c>
      <c r="D2667" s="414" t="s">
        <v>17145</v>
      </c>
      <c r="E2667" s="401" t="s">
        <v>123</v>
      </c>
      <c r="F2667" s="401"/>
    </row>
    <row r="2668" spans="1:6" ht="15">
      <c r="A2668" s="401">
        <v>42697</v>
      </c>
      <c r="B2668" s="401" t="s">
        <v>9064</v>
      </c>
      <c r="C2668" s="401" t="s">
        <v>3161</v>
      </c>
      <c r="D2668" s="414" t="s">
        <v>17146</v>
      </c>
      <c r="E2668" s="401" t="s">
        <v>123</v>
      </c>
      <c r="F2668" s="401"/>
    </row>
    <row r="2669" spans="1:6" ht="15">
      <c r="A2669" s="401">
        <v>42698</v>
      </c>
      <c r="B2669" s="401" t="s">
        <v>9065</v>
      </c>
      <c r="C2669" s="401" t="s">
        <v>3161</v>
      </c>
      <c r="D2669" s="414" t="s">
        <v>17147</v>
      </c>
      <c r="E2669" s="401" t="s">
        <v>123</v>
      </c>
      <c r="F2669" s="401"/>
    </row>
    <row r="2670" spans="1:6" ht="15">
      <c r="A2670" s="401">
        <v>39875</v>
      </c>
      <c r="B2670" s="401" t="s">
        <v>6225</v>
      </c>
      <c r="C2670" s="401" t="s">
        <v>3161</v>
      </c>
      <c r="D2670" s="414" t="s">
        <v>17148</v>
      </c>
      <c r="E2670" s="401" t="s">
        <v>123</v>
      </c>
      <c r="F2670" s="401"/>
    </row>
    <row r="2671" spans="1:6" ht="15">
      <c r="A2671" s="401">
        <v>39876</v>
      </c>
      <c r="B2671" s="401" t="s">
        <v>6226</v>
      </c>
      <c r="C2671" s="401" t="s">
        <v>3161</v>
      </c>
      <c r="D2671" s="414" t="s">
        <v>17149</v>
      </c>
      <c r="E2671" s="401" t="s">
        <v>123</v>
      </c>
      <c r="F2671" s="401"/>
    </row>
    <row r="2672" spans="1:6" ht="15">
      <c r="A2672" s="401">
        <v>39877</v>
      </c>
      <c r="B2672" s="401" t="s">
        <v>6227</v>
      </c>
      <c r="C2672" s="401" t="s">
        <v>3161</v>
      </c>
      <c r="D2672" s="414" t="s">
        <v>17150</v>
      </c>
      <c r="E2672" s="401" t="s">
        <v>123</v>
      </c>
      <c r="F2672" s="401"/>
    </row>
    <row r="2673" spans="1:6" ht="15">
      <c r="A2673" s="401">
        <v>39878</v>
      </c>
      <c r="B2673" s="401" t="s">
        <v>6228</v>
      </c>
      <c r="C2673" s="401" t="s">
        <v>3161</v>
      </c>
      <c r="D2673" s="414" t="s">
        <v>17151</v>
      </c>
      <c r="E2673" s="401" t="s">
        <v>123</v>
      </c>
      <c r="F2673" s="401"/>
    </row>
    <row r="2674" spans="1:6" ht="15">
      <c r="A2674" s="401">
        <v>39872</v>
      </c>
      <c r="B2674" s="401" t="s">
        <v>6229</v>
      </c>
      <c r="C2674" s="401" t="s">
        <v>3161</v>
      </c>
      <c r="D2674" s="414" t="s">
        <v>14719</v>
      </c>
      <c r="E2674" s="401" t="s">
        <v>123</v>
      </c>
      <c r="F2674" s="401"/>
    </row>
    <row r="2675" spans="1:6" ht="15">
      <c r="A2675" s="401">
        <v>39873</v>
      </c>
      <c r="B2675" s="401" t="s">
        <v>6230</v>
      </c>
      <c r="C2675" s="401" t="s">
        <v>3161</v>
      </c>
      <c r="D2675" s="414" t="s">
        <v>17152</v>
      </c>
      <c r="E2675" s="401" t="s">
        <v>123</v>
      </c>
      <c r="F2675" s="401"/>
    </row>
    <row r="2676" spans="1:6" ht="15">
      <c r="A2676" s="401">
        <v>39874</v>
      </c>
      <c r="B2676" s="401" t="s">
        <v>6231</v>
      </c>
      <c r="C2676" s="401" t="s">
        <v>3161</v>
      </c>
      <c r="D2676" s="414" t="s">
        <v>17153</v>
      </c>
      <c r="E2676" s="401" t="s">
        <v>123</v>
      </c>
      <c r="F2676" s="401"/>
    </row>
    <row r="2677" spans="1:6" ht="15">
      <c r="A2677" s="401">
        <v>3674</v>
      </c>
      <c r="B2677" s="401" t="s">
        <v>6232</v>
      </c>
      <c r="C2677" s="401" t="s">
        <v>3164</v>
      </c>
      <c r="D2677" s="414" t="s">
        <v>17154</v>
      </c>
      <c r="E2677" s="401" t="s">
        <v>123</v>
      </c>
      <c r="F2677" s="401"/>
    </row>
    <row r="2678" spans="1:6" ht="15">
      <c r="A2678" s="401">
        <v>3681</v>
      </c>
      <c r="B2678" s="401" t="s">
        <v>6233</v>
      </c>
      <c r="C2678" s="401" t="s">
        <v>3164</v>
      </c>
      <c r="D2678" s="414" t="s">
        <v>17155</v>
      </c>
      <c r="E2678" s="401" t="s">
        <v>123</v>
      </c>
      <c r="F2678" s="401"/>
    </row>
    <row r="2679" spans="1:6" ht="15">
      <c r="A2679" s="401">
        <v>3676</v>
      </c>
      <c r="B2679" s="401" t="s">
        <v>6234</v>
      </c>
      <c r="C2679" s="401" t="s">
        <v>3164</v>
      </c>
      <c r="D2679" s="414" t="s">
        <v>17156</v>
      </c>
      <c r="E2679" s="401" t="s">
        <v>123</v>
      </c>
      <c r="F2679" s="401"/>
    </row>
    <row r="2680" spans="1:6" ht="15">
      <c r="A2680" s="401">
        <v>3679</v>
      </c>
      <c r="B2680" s="401" t="s">
        <v>6235</v>
      </c>
      <c r="C2680" s="401" t="s">
        <v>3164</v>
      </c>
      <c r="D2680" s="414" t="s">
        <v>17157</v>
      </c>
      <c r="E2680" s="401" t="s">
        <v>123</v>
      </c>
      <c r="F2680" s="401"/>
    </row>
    <row r="2681" spans="1:6" ht="15">
      <c r="A2681" s="401">
        <v>3672</v>
      </c>
      <c r="B2681" s="401" t="s">
        <v>6236</v>
      </c>
      <c r="C2681" s="401" t="s">
        <v>3164</v>
      </c>
      <c r="D2681" s="414" t="s">
        <v>5414</v>
      </c>
      <c r="E2681" s="401" t="s">
        <v>123</v>
      </c>
      <c r="F2681" s="401"/>
    </row>
    <row r="2682" spans="1:6" ht="15">
      <c r="A2682" s="401">
        <v>3671</v>
      </c>
      <c r="B2682" s="401" t="s">
        <v>6237</v>
      </c>
      <c r="C2682" s="401" t="s">
        <v>3164</v>
      </c>
      <c r="D2682" s="414" t="s">
        <v>3861</v>
      </c>
      <c r="E2682" s="401" t="s">
        <v>123</v>
      </c>
      <c r="F2682" s="401"/>
    </row>
    <row r="2683" spans="1:6" ht="15">
      <c r="A2683" s="401">
        <v>3673</v>
      </c>
      <c r="B2683" s="401" t="s">
        <v>6238</v>
      </c>
      <c r="C2683" s="401" t="s">
        <v>3164</v>
      </c>
      <c r="D2683" s="414" t="s">
        <v>9125</v>
      </c>
      <c r="E2683" s="401" t="s">
        <v>123</v>
      </c>
      <c r="F2683" s="401"/>
    </row>
    <row r="2684" spans="1:6" ht="15">
      <c r="A2684" s="401">
        <v>38394</v>
      </c>
      <c r="B2684" s="401" t="s">
        <v>6239</v>
      </c>
      <c r="C2684" s="401" t="s">
        <v>3161</v>
      </c>
      <c r="D2684" s="414" t="s">
        <v>17158</v>
      </c>
      <c r="E2684" s="401" t="s">
        <v>123</v>
      </c>
      <c r="F2684" s="401"/>
    </row>
    <row r="2685" spans="1:6" ht="15">
      <c r="A2685" s="401">
        <v>3729</v>
      </c>
      <c r="B2685" s="401" t="s">
        <v>9066</v>
      </c>
      <c r="C2685" s="401" t="s">
        <v>3161</v>
      </c>
      <c r="D2685" s="414" t="s">
        <v>17159</v>
      </c>
      <c r="E2685" s="401" t="s">
        <v>123</v>
      </c>
      <c r="F2685" s="401"/>
    </row>
    <row r="2686" spans="1:6" ht="15">
      <c r="A2686" s="401">
        <v>39357</v>
      </c>
      <c r="B2686" s="401" t="s">
        <v>6240</v>
      </c>
      <c r="C2686" s="401" t="s">
        <v>3161</v>
      </c>
      <c r="D2686" s="414" t="s">
        <v>17160</v>
      </c>
      <c r="E2686" s="401" t="s">
        <v>123</v>
      </c>
      <c r="F2686" s="401"/>
    </row>
    <row r="2687" spans="1:6" ht="15">
      <c r="A2687" s="401">
        <v>39358</v>
      </c>
      <c r="B2687" s="401" t="s">
        <v>6241</v>
      </c>
      <c r="C2687" s="401" t="s">
        <v>3161</v>
      </c>
      <c r="D2687" s="414" t="s">
        <v>17161</v>
      </c>
      <c r="E2687" s="401" t="s">
        <v>123</v>
      </c>
      <c r="F2687" s="401"/>
    </row>
    <row r="2688" spans="1:6" ht="15">
      <c r="A2688" s="401">
        <v>39356</v>
      </c>
      <c r="B2688" s="401" t="s">
        <v>6242</v>
      </c>
      <c r="C2688" s="401" t="s">
        <v>3161</v>
      </c>
      <c r="D2688" s="414" t="s">
        <v>17162</v>
      </c>
      <c r="E2688" s="401" t="s">
        <v>123</v>
      </c>
      <c r="F2688" s="401"/>
    </row>
    <row r="2689" spans="1:6" ht="15">
      <c r="A2689" s="401">
        <v>39355</v>
      </c>
      <c r="B2689" s="401" t="s">
        <v>6243</v>
      </c>
      <c r="C2689" s="401" t="s">
        <v>3161</v>
      </c>
      <c r="D2689" s="414" t="s">
        <v>17163</v>
      </c>
      <c r="E2689" s="401" t="s">
        <v>123</v>
      </c>
      <c r="F2689" s="401"/>
    </row>
    <row r="2690" spans="1:6" ht="15">
      <c r="A2690" s="401">
        <v>39353</v>
      </c>
      <c r="B2690" s="401" t="s">
        <v>6244</v>
      </c>
      <c r="C2690" s="401" t="s">
        <v>3161</v>
      </c>
      <c r="D2690" s="414" t="s">
        <v>17164</v>
      </c>
      <c r="E2690" s="401" t="s">
        <v>123</v>
      </c>
      <c r="F2690" s="401"/>
    </row>
    <row r="2691" spans="1:6" ht="15">
      <c r="A2691" s="401">
        <v>39354</v>
      </c>
      <c r="B2691" s="401" t="s">
        <v>6245</v>
      </c>
      <c r="C2691" s="401" t="s">
        <v>3161</v>
      </c>
      <c r="D2691" s="414" t="s">
        <v>17165</v>
      </c>
      <c r="E2691" s="401" t="s">
        <v>123</v>
      </c>
      <c r="F2691" s="401"/>
    </row>
    <row r="2692" spans="1:6" ht="15">
      <c r="A2692" s="401">
        <v>39398</v>
      </c>
      <c r="B2692" s="401" t="s">
        <v>6246</v>
      </c>
      <c r="C2692" s="401" t="s">
        <v>3161</v>
      </c>
      <c r="D2692" s="414" t="s">
        <v>17166</v>
      </c>
      <c r="E2692" s="401" t="s">
        <v>123</v>
      </c>
      <c r="F2692" s="401"/>
    </row>
    <row r="2693" spans="1:6" ht="15">
      <c r="A2693" s="401">
        <v>13343</v>
      </c>
      <c r="B2693" s="401" t="s">
        <v>6247</v>
      </c>
      <c r="C2693" s="401" t="s">
        <v>3161</v>
      </c>
      <c r="D2693" s="414" t="s">
        <v>16715</v>
      </c>
      <c r="E2693" s="401" t="s">
        <v>123</v>
      </c>
      <c r="F2693" s="401"/>
    </row>
    <row r="2694" spans="1:6" ht="15">
      <c r="A2694" s="401">
        <v>12118</v>
      </c>
      <c r="B2694" s="401" t="s">
        <v>6248</v>
      </c>
      <c r="C2694" s="401" t="s">
        <v>3161</v>
      </c>
      <c r="D2694" s="414" t="s">
        <v>13128</v>
      </c>
      <c r="E2694" s="401" t="s">
        <v>123</v>
      </c>
      <c r="F2694" s="401"/>
    </row>
    <row r="2695" spans="1:6" ht="15">
      <c r="A2695" s="401">
        <v>39482</v>
      </c>
      <c r="B2695" s="401" t="s">
        <v>17167</v>
      </c>
      <c r="C2695" s="401" t="s">
        <v>3161</v>
      </c>
      <c r="D2695" s="414" t="s">
        <v>17168</v>
      </c>
      <c r="E2695" s="401" t="s">
        <v>123</v>
      </c>
      <c r="F2695" s="401"/>
    </row>
    <row r="2696" spans="1:6" ht="15">
      <c r="A2696" s="401">
        <v>39486</v>
      </c>
      <c r="B2696" s="401" t="s">
        <v>17169</v>
      </c>
      <c r="C2696" s="401" t="s">
        <v>3161</v>
      </c>
      <c r="D2696" s="414" t="s">
        <v>17170</v>
      </c>
      <c r="E2696" s="401" t="s">
        <v>123</v>
      </c>
      <c r="F2696" s="401"/>
    </row>
    <row r="2697" spans="1:6" ht="15">
      <c r="A2697" s="401">
        <v>39484</v>
      </c>
      <c r="B2697" s="401" t="s">
        <v>17171</v>
      </c>
      <c r="C2697" s="401" t="s">
        <v>3161</v>
      </c>
      <c r="D2697" s="414" t="s">
        <v>17168</v>
      </c>
      <c r="E2697" s="401" t="s">
        <v>123</v>
      </c>
      <c r="F2697" s="401"/>
    </row>
    <row r="2698" spans="1:6" ht="15">
      <c r="A2698" s="401">
        <v>39488</v>
      </c>
      <c r="B2698" s="401" t="s">
        <v>17172</v>
      </c>
      <c r="C2698" s="401" t="s">
        <v>3161</v>
      </c>
      <c r="D2698" s="414" t="s">
        <v>17173</v>
      </c>
      <c r="E2698" s="401" t="s">
        <v>123</v>
      </c>
      <c r="F2698" s="401"/>
    </row>
    <row r="2699" spans="1:6" ht="15">
      <c r="A2699" s="401">
        <v>39485</v>
      </c>
      <c r="B2699" s="401" t="s">
        <v>17174</v>
      </c>
      <c r="C2699" s="401" t="s">
        <v>3161</v>
      </c>
      <c r="D2699" s="414" t="s">
        <v>17168</v>
      </c>
      <c r="E2699" s="401" t="s">
        <v>123</v>
      </c>
      <c r="F2699" s="401"/>
    </row>
    <row r="2700" spans="1:6" ht="15">
      <c r="A2700" s="401">
        <v>39489</v>
      </c>
      <c r="B2700" s="401" t="s">
        <v>17175</v>
      </c>
      <c r="C2700" s="401" t="s">
        <v>3161</v>
      </c>
      <c r="D2700" s="414" t="s">
        <v>17176</v>
      </c>
      <c r="E2700" s="401" t="s">
        <v>123</v>
      </c>
      <c r="F2700" s="401"/>
    </row>
    <row r="2701" spans="1:6" ht="15">
      <c r="A2701" s="401">
        <v>39490</v>
      </c>
      <c r="B2701" s="401" t="s">
        <v>17177</v>
      </c>
      <c r="C2701" s="401" t="s">
        <v>3161</v>
      </c>
      <c r="D2701" s="414" t="s">
        <v>17063</v>
      </c>
      <c r="E2701" s="401" t="s">
        <v>123</v>
      </c>
      <c r="F2701" s="401"/>
    </row>
    <row r="2702" spans="1:6" ht="15">
      <c r="A2702" s="401">
        <v>39494</v>
      </c>
      <c r="B2702" s="401" t="s">
        <v>17178</v>
      </c>
      <c r="C2702" s="401" t="s">
        <v>3161</v>
      </c>
      <c r="D2702" s="414" t="s">
        <v>17179</v>
      </c>
      <c r="E2702" s="401" t="s">
        <v>123</v>
      </c>
      <c r="F2702" s="401"/>
    </row>
    <row r="2703" spans="1:6" ht="15">
      <c r="A2703" s="401">
        <v>39495</v>
      </c>
      <c r="B2703" s="401" t="s">
        <v>17180</v>
      </c>
      <c r="C2703" s="401" t="s">
        <v>3161</v>
      </c>
      <c r="D2703" s="414" t="s">
        <v>17181</v>
      </c>
      <c r="E2703" s="401" t="s">
        <v>123</v>
      </c>
      <c r="F2703" s="401"/>
    </row>
    <row r="2704" spans="1:6" ht="15">
      <c r="A2704" s="401">
        <v>39496</v>
      </c>
      <c r="B2704" s="401" t="s">
        <v>17182</v>
      </c>
      <c r="C2704" s="401" t="s">
        <v>3161</v>
      </c>
      <c r="D2704" s="414" t="s">
        <v>17183</v>
      </c>
      <c r="E2704" s="401" t="s">
        <v>123</v>
      </c>
      <c r="F2704" s="401"/>
    </row>
    <row r="2705" spans="1:6" ht="15">
      <c r="A2705" s="401">
        <v>39492</v>
      </c>
      <c r="B2705" s="401" t="s">
        <v>17184</v>
      </c>
      <c r="C2705" s="401" t="s">
        <v>3161</v>
      </c>
      <c r="D2705" s="414" t="s">
        <v>17185</v>
      </c>
      <c r="E2705" s="401" t="s">
        <v>123</v>
      </c>
      <c r="F2705" s="401"/>
    </row>
    <row r="2706" spans="1:6" ht="15">
      <c r="A2706" s="401">
        <v>39497</v>
      </c>
      <c r="B2706" s="401" t="s">
        <v>17186</v>
      </c>
      <c r="C2706" s="401" t="s">
        <v>3161</v>
      </c>
      <c r="D2706" s="414" t="s">
        <v>17187</v>
      </c>
      <c r="E2706" s="401" t="s">
        <v>123</v>
      </c>
      <c r="F2706" s="401"/>
    </row>
    <row r="2707" spans="1:6" ht="15">
      <c r="A2707" s="401">
        <v>39493</v>
      </c>
      <c r="B2707" s="401" t="s">
        <v>17188</v>
      </c>
      <c r="C2707" s="401" t="s">
        <v>3161</v>
      </c>
      <c r="D2707" s="414" t="s">
        <v>17189</v>
      </c>
      <c r="E2707" s="401" t="s">
        <v>123</v>
      </c>
      <c r="F2707" s="401"/>
    </row>
    <row r="2708" spans="1:6" ht="15">
      <c r="A2708" s="401">
        <v>39500</v>
      </c>
      <c r="B2708" s="401" t="s">
        <v>17190</v>
      </c>
      <c r="C2708" s="401" t="s">
        <v>3161</v>
      </c>
      <c r="D2708" s="414" t="s">
        <v>17191</v>
      </c>
      <c r="E2708" s="401" t="s">
        <v>123</v>
      </c>
      <c r="F2708" s="401"/>
    </row>
    <row r="2709" spans="1:6" ht="15">
      <c r="A2709" s="401">
        <v>39498</v>
      </c>
      <c r="B2709" s="401" t="s">
        <v>17192</v>
      </c>
      <c r="C2709" s="401" t="s">
        <v>3161</v>
      </c>
      <c r="D2709" s="414" t="s">
        <v>17193</v>
      </c>
      <c r="E2709" s="401" t="s">
        <v>123</v>
      </c>
      <c r="F2709" s="401"/>
    </row>
    <row r="2710" spans="1:6" ht="15">
      <c r="A2710" s="401">
        <v>43628</v>
      </c>
      <c r="B2710" s="401" t="s">
        <v>17194</v>
      </c>
      <c r="C2710" s="401" t="s">
        <v>3161</v>
      </c>
      <c r="D2710" s="414" t="s">
        <v>17195</v>
      </c>
      <c r="E2710" s="401" t="s">
        <v>123</v>
      </c>
      <c r="F2710" s="401"/>
    </row>
    <row r="2711" spans="1:6" ht="15">
      <c r="A2711" s="401">
        <v>39501</v>
      </c>
      <c r="B2711" s="401" t="s">
        <v>17196</v>
      </c>
      <c r="C2711" s="401" t="s">
        <v>3161</v>
      </c>
      <c r="D2711" s="414" t="s">
        <v>17197</v>
      </c>
      <c r="E2711" s="401" t="s">
        <v>123</v>
      </c>
      <c r="F2711" s="401"/>
    </row>
    <row r="2712" spans="1:6" ht="15">
      <c r="A2712" s="401">
        <v>39499</v>
      </c>
      <c r="B2712" s="401" t="s">
        <v>17198</v>
      </c>
      <c r="C2712" s="401" t="s">
        <v>3161</v>
      </c>
      <c r="D2712" s="414" t="s">
        <v>17199</v>
      </c>
      <c r="E2712" s="401" t="s">
        <v>123</v>
      </c>
      <c r="F2712" s="401"/>
    </row>
    <row r="2713" spans="1:6" ht="15">
      <c r="A2713" s="401">
        <v>43621</v>
      </c>
      <c r="B2713" s="401" t="s">
        <v>17200</v>
      </c>
      <c r="C2713" s="401" t="s">
        <v>3161</v>
      </c>
      <c r="D2713" s="414" t="s">
        <v>17201</v>
      </c>
      <c r="E2713" s="401" t="s">
        <v>123</v>
      </c>
      <c r="F2713" s="401"/>
    </row>
    <row r="2714" spans="1:6" ht="15">
      <c r="A2714" s="401">
        <v>3733</v>
      </c>
      <c r="B2714" s="401" t="s">
        <v>6249</v>
      </c>
      <c r="C2714" s="401" t="s">
        <v>3163</v>
      </c>
      <c r="D2714" s="414" t="s">
        <v>17202</v>
      </c>
      <c r="E2714" s="401" t="s">
        <v>123</v>
      </c>
      <c r="F2714" s="401"/>
    </row>
    <row r="2715" spans="1:6" ht="15">
      <c r="A2715" s="401">
        <v>3731</v>
      </c>
      <c r="B2715" s="401" t="s">
        <v>6250</v>
      </c>
      <c r="C2715" s="401" t="s">
        <v>3163</v>
      </c>
      <c r="D2715" s="414" t="s">
        <v>13812</v>
      </c>
      <c r="E2715" s="401" t="s">
        <v>123</v>
      </c>
      <c r="F2715" s="401"/>
    </row>
    <row r="2716" spans="1:6" ht="15">
      <c r="A2716" s="401">
        <v>38137</v>
      </c>
      <c r="B2716" s="401" t="s">
        <v>6251</v>
      </c>
      <c r="C2716" s="401" t="s">
        <v>3163</v>
      </c>
      <c r="D2716" s="414" t="s">
        <v>17086</v>
      </c>
      <c r="E2716" s="401" t="s">
        <v>123</v>
      </c>
      <c r="F2716" s="401"/>
    </row>
    <row r="2717" spans="1:6" ht="15">
      <c r="A2717" s="401">
        <v>38135</v>
      </c>
      <c r="B2717" s="401" t="s">
        <v>6252</v>
      </c>
      <c r="C2717" s="401" t="s">
        <v>3163</v>
      </c>
      <c r="D2717" s="414" t="s">
        <v>17203</v>
      </c>
      <c r="E2717" s="401" t="s">
        <v>123</v>
      </c>
      <c r="F2717" s="401"/>
    </row>
    <row r="2718" spans="1:6" ht="15">
      <c r="A2718" s="401">
        <v>38138</v>
      </c>
      <c r="B2718" s="401" t="s">
        <v>6253</v>
      </c>
      <c r="C2718" s="401" t="s">
        <v>3163</v>
      </c>
      <c r="D2718" s="414" t="s">
        <v>14547</v>
      </c>
      <c r="E2718" s="401" t="s">
        <v>123</v>
      </c>
      <c r="F2718" s="401"/>
    </row>
    <row r="2719" spans="1:6" ht="15">
      <c r="A2719" s="401">
        <v>3736</v>
      </c>
      <c r="B2719" s="401" t="s">
        <v>6254</v>
      </c>
      <c r="C2719" s="401" t="s">
        <v>3163</v>
      </c>
      <c r="D2719" s="414" t="s">
        <v>4984</v>
      </c>
      <c r="E2719" s="401" t="s">
        <v>123</v>
      </c>
      <c r="F2719" s="401"/>
    </row>
    <row r="2720" spans="1:6" ht="15">
      <c r="A2720" s="401">
        <v>3741</v>
      </c>
      <c r="B2720" s="401" t="s">
        <v>6255</v>
      </c>
      <c r="C2720" s="401" t="s">
        <v>3163</v>
      </c>
      <c r="D2720" s="414" t="s">
        <v>17204</v>
      </c>
      <c r="E2720" s="401" t="s">
        <v>123</v>
      </c>
      <c r="F2720" s="401"/>
    </row>
    <row r="2721" spans="1:6" ht="15">
      <c r="A2721" s="401">
        <v>3745</v>
      </c>
      <c r="B2721" s="401" t="s">
        <v>6257</v>
      </c>
      <c r="C2721" s="401" t="s">
        <v>3163</v>
      </c>
      <c r="D2721" s="414" t="s">
        <v>14128</v>
      </c>
      <c r="E2721" s="401" t="s">
        <v>123</v>
      </c>
      <c r="F2721" s="401"/>
    </row>
    <row r="2722" spans="1:6" ht="15">
      <c r="A2722" s="401">
        <v>3743</v>
      </c>
      <c r="B2722" s="401" t="s">
        <v>6258</v>
      </c>
      <c r="C2722" s="401" t="s">
        <v>3163</v>
      </c>
      <c r="D2722" s="414" t="s">
        <v>17205</v>
      </c>
      <c r="E2722" s="401" t="s">
        <v>123</v>
      </c>
      <c r="F2722" s="401"/>
    </row>
    <row r="2723" spans="1:6" ht="15">
      <c r="A2723" s="401">
        <v>3744</v>
      </c>
      <c r="B2723" s="401" t="s">
        <v>6259</v>
      </c>
      <c r="C2723" s="401" t="s">
        <v>3163</v>
      </c>
      <c r="D2723" s="414" t="s">
        <v>15102</v>
      </c>
      <c r="E2723" s="401" t="s">
        <v>123</v>
      </c>
      <c r="F2723" s="401"/>
    </row>
    <row r="2724" spans="1:6" ht="15">
      <c r="A2724" s="401">
        <v>3739</v>
      </c>
      <c r="B2724" s="401" t="s">
        <v>6260</v>
      </c>
      <c r="C2724" s="401" t="s">
        <v>3163</v>
      </c>
      <c r="D2724" s="414" t="s">
        <v>17206</v>
      </c>
      <c r="E2724" s="401" t="s">
        <v>123</v>
      </c>
      <c r="F2724" s="401"/>
    </row>
    <row r="2725" spans="1:6" ht="15">
      <c r="A2725" s="401">
        <v>3737</v>
      </c>
      <c r="B2725" s="401" t="s">
        <v>6261</v>
      </c>
      <c r="C2725" s="401" t="s">
        <v>3163</v>
      </c>
      <c r="D2725" s="414" t="s">
        <v>17207</v>
      </c>
      <c r="E2725" s="401" t="s">
        <v>123</v>
      </c>
      <c r="F2725" s="401"/>
    </row>
    <row r="2726" spans="1:6" ht="15">
      <c r="A2726" s="401">
        <v>3738</v>
      </c>
      <c r="B2726" s="401" t="s">
        <v>6262</v>
      </c>
      <c r="C2726" s="401" t="s">
        <v>3163</v>
      </c>
      <c r="D2726" s="414" t="s">
        <v>17208</v>
      </c>
      <c r="E2726" s="401" t="s">
        <v>123</v>
      </c>
      <c r="F2726" s="401"/>
    </row>
    <row r="2727" spans="1:6" ht="15">
      <c r="A2727" s="401">
        <v>3747</v>
      </c>
      <c r="B2727" s="401" t="s">
        <v>6263</v>
      </c>
      <c r="C2727" s="401" t="s">
        <v>3163</v>
      </c>
      <c r="D2727" s="414" t="s">
        <v>15102</v>
      </c>
      <c r="E2727" s="401" t="s">
        <v>123</v>
      </c>
      <c r="F2727" s="401"/>
    </row>
    <row r="2728" spans="1:6" ht="15">
      <c r="A2728" s="401">
        <v>11649</v>
      </c>
      <c r="B2728" s="401" t="s">
        <v>6264</v>
      </c>
      <c r="C2728" s="401" t="s">
        <v>3161</v>
      </c>
      <c r="D2728" s="414" t="s">
        <v>17209</v>
      </c>
      <c r="E2728" s="401" t="s">
        <v>123</v>
      </c>
      <c r="F2728" s="401"/>
    </row>
    <row r="2729" spans="1:6" ht="15">
      <c r="A2729" s="401">
        <v>11650</v>
      </c>
      <c r="B2729" s="401" t="s">
        <v>6265</v>
      </c>
      <c r="C2729" s="401" t="s">
        <v>3161</v>
      </c>
      <c r="D2729" s="414" t="s">
        <v>17210</v>
      </c>
      <c r="E2729" s="401" t="s">
        <v>123</v>
      </c>
      <c r="F2729" s="401"/>
    </row>
    <row r="2730" spans="1:6" ht="15">
      <c r="A2730" s="401">
        <v>3742</v>
      </c>
      <c r="B2730" s="401" t="s">
        <v>6266</v>
      </c>
      <c r="C2730" s="401" t="s">
        <v>3163</v>
      </c>
      <c r="D2730" s="414" t="s">
        <v>17211</v>
      </c>
      <c r="E2730" s="401" t="s">
        <v>123</v>
      </c>
      <c r="F2730" s="401"/>
    </row>
    <row r="2731" spans="1:6" ht="15">
      <c r="A2731" s="401">
        <v>3746</v>
      </c>
      <c r="B2731" s="401" t="s">
        <v>6267</v>
      </c>
      <c r="C2731" s="401" t="s">
        <v>3163</v>
      </c>
      <c r="D2731" s="414" t="s">
        <v>17212</v>
      </c>
      <c r="E2731" s="401" t="s">
        <v>123</v>
      </c>
      <c r="F2731" s="401"/>
    </row>
    <row r="2732" spans="1:6" ht="15">
      <c r="A2732" s="401">
        <v>21106</v>
      </c>
      <c r="B2732" s="401" t="s">
        <v>12951</v>
      </c>
      <c r="C2732" s="401" t="s">
        <v>3165</v>
      </c>
      <c r="D2732" s="414" t="s">
        <v>17213</v>
      </c>
      <c r="E2732" s="401" t="s">
        <v>123</v>
      </c>
      <c r="F2732" s="401"/>
    </row>
    <row r="2733" spans="1:6" ht="15">
      <c r="A2733" s="401">
        <v>3755</v>
      </c>
      <c r="B2733" s="401" t="s">
        <v>6268</v>
      </c>
      <c r="C2733" s="401" t="s">
        <v>3161</v>
      </c>
      <c r="D2733" s="414" t="s">
        <v>8939</v>
      </c>
      <c r="E2733" s="401" t="s">
        <v>123</v>
      </c>
      <c r="F2733" s="401"/>
    </row>
    <row r="2734" spans="1:6" ht="15">
      <c r="A2734" s="401">
        <v>3750</v>
      </c>
      <c r="B2734" s="401" t="s">
        <v>6269</v>
      </c>
      <c r="C2734" s="401" t="s">
        <v>3161</v>
      </c>
      <c r="D2734" s="414" t="s">
        <v>17214</v>
      </c>
      <c r="E2734" s="401" t="s">
        <v>123</v>
      </c>
      <c r="F2734" s="401"/>
    </row>
    <row r="2735" spans="1:6" ht="15">
      <c r="A2735" s="401">
        <v>3756</v>
      </c>
      <c r="B2735" s="401" t="s">
        <v>6270</v>
      </c>
      <c r="C2735" s="401" t="s">
        <v>3161</v>
      </c>
      <c r="D2735" s="414" t="s">
        <v>17215</v>
      </c>
      <c r="E2735" s="401" t="s">
        <v>123</v>
      </c>
      <c r="F2735" s="401"/>
    </row>
    <row r="2736" spans="1:6" ht="15">
      <c r="A2736" s="401">
        <v>39377</v>
      </c>
      <c r="B2736" s="401" t="s">
        <v>6271</v>
      </c>
      <c r="C2736" s="401" t="s">
        <v>3161</v>
      </c>
      <c r="D2736" s="414" t="s">
        <v>17216</v>
      </c>
      <c r="E2736" s="401" t="s">
        <v>123</v>
      </c>
      <c r="F2736" s="401"/>
    </row>
    <row r="2737" spans="1:6" ht="15">
      <c r="A2737" s="401">
        <v>38191</v>
      </c>
      <c r="B2737" s="401" t="s">
        <v>6272</v>
      </c>
      <c r="C2737" s="401" t="s">
        <v>3161</v>
      </c>
      <c r="D2737" s="414" t="s">
        <v>16711</v>
      </c>
      <c r="E2737" s="401" t="s">
        <v>123</v>
      </c>
      <c r="F2737" s="401"/>
    </row>
    <row r="2738" spans="1:6" ht="15">
      <c r="A2738" s="401">
        <v>39381</v>
      </c>
      <c r="B2738" s="401" t="s">
        <v>6273</v>
      </c>
      <c r="C2738" s="401" t="s">
        <v>3161</v>
      </c>
      <c r="D2738" s="414" t="s">
        <v>14107</v>
      </c>
      <c r="E2738" s="401" t="s">
        <v>123</v>
      </c>
      <c r="F2738" s="401"/>
    </row>
    <row r="2739" spans="1:6" ht="15">
      <c r="A2739" s="401">
        <v>38780</v>
      </c>
      <c r="B2739" s="401" t="s">
        <v>6274</v>
      </c>
      <c r="C2739" s="401" t="s">
        <v>3161</v>
      </c>
      <c r="D2739" s="414" t="s">
        <v>17217</v>
      </c>
      <c r="E2739" s="401" t="s">
        <v>123</v>
      </c>
      <c r="F2739" s="401"/>
    </row>
    <row r="2740" spans="1:6" ht="15">
      <c r="A2740" s="401">
        <v>38781</v>
      </c>
      <c r="B2740" s="401" t="s">
        <v>6275</v>
      </c>
      <c r="C2740" s="401" t="s">
        <v>3161</v>
      </c>
      <c r="D2740" s="414" t="s">
        <v>17218</v>
      </c>
      <c r="E2740" s="401" t="s">
        <v>123</v>
      </c>
      <c r="F2740" s="401"/>
    </row>
    <row r="2741" spans="1:6" ht="15">
      <c r="A2741" s="401">
        <v>38192</v>
      </c>
      <c r="B2741" s="401" t="s">
        <v>6276</v>
      </c>
      <c r="C2741" s="401" t="s">
        <v>3161</v>
      </c>
      <c r="D2741" s="414" t="s">
        <v>17219</v>
      </c>
      <c r="E2741" s="401" t="s">
        <v>123</v>
      </c>
      <c r="F2741" s="401"/>
    </row>
    <row r="2742" spans="1:6" ht="15">
      <c r="A2742" s="401">
        <v>3753</v>
      </c>
      <c r="B2742" s="401" t="s">
        <v>6277</v>
      </c>
      <c r="C2742" s="401" t="s">
        <v>3161</v>
      </c>
      <c r="D2742" s="414" t="s">
        <v>12404</v>
      </c>
      <c r="E2742" s="401" t="s">
        <v>123</v>
      </c>
      <c r="F2742" s="401"/>
    </row>
    <row r="2743" spans="1:6" ht="15">
      <c r="A2743" s="401">
        <v>38782</v>
      </c>
      <c r="B2743" s="401" t="s">
        <v>6279</v>
      </c>
      <c r="C2743" s="401" t="s">
        <v>3161</v>
      </c>
      <c r="D2743" s="414" t="s">
        <v>12929</v>
      </c>
      <c r="E2743" s="401" t="s">
        <v>123</v>
      </c>
      <c r="F2743" s="401"/>
    </row>
    <row r="2744" spans="1:6" ht="15">
      <c r="A2744" s="401">
        <v>38778</v>
      </c>
      <c r="B2744" s="401" t="s">
        <v>6280</v>
      </c>
      <c r="C2744" s="401" t="s">
        <v>3161</v>
      </c>
      <c r="D2744" s="414" t="s">
        <v>16921</v>
      </c>
      <c r="E2744" s="401" t="s">
        <v>123</v>
      </c>
      <c r="F2744" s="401"/>
    </row>
    <row r="2745" spans="1:6" ht="15">
      <c r="A2745" s="401">
        <v>38779</v>
      </c>
      <c r="B2745" s="401" t="s">
        <v>6281</v>
      </c>
      <c r="C2745" s="401" t="s">
        <v>3161</v>
      </c>
      <c r="D2745" s="414" t="s">
        <v>14768</v>
      </c>
      <c r="E2745" s="401" t="s">
        <v>123</v>
      </c>
      <c r="F2745" s="401"/>
    </row>
    <row r="2746" spans="1:6" ht="15">
      <c r="A2746" s="401">
        <v>39388</v>
      </c>
      <c r="B2746" s="401" t="s">
        <v>6282</v>
      </c>
      <c r="C2746" s="401" t="s">
        <v>3161</v>
      </c>
      <c r="D2746" s="414" t="s">
        <v>17220</v>
      </c>
      <c r="E2746" s="401" t="s">
        <v>123</v>
      </c>
      <c r="F2746" s="401"/>
    </row>
    <row r="2747" spans="1:6" ht="15">
      <c r="A2747" s="401">
        <v>39387</v>
      </c>
      <c r="B2747" s="401" t="s">
        <v>6283</v>
      </c>
      <c r="C2747" s="401" t="s">
        <v>3161</v>
      </c>
      <c r="D2747" s="414" t="s">
        <v>16230</v>
      </c>
      <c r="E2747" s="401" t="s">
        <v>123</v>
      </c>
      <c r="F2747" s="401"/>
    </row>
    <row r="2748" spans="1:6" ht="15">
      <c r="A2748" s="401">
        <v>39386</v>
      </c>
      <c r="B2748" s="401" t="s">
        <v>6284</v>
      </c>
      <c r="C2748" s="401" t="s">
        <v>3161</v>
      </c>
      <c r="D2748" s="414" t="s">
        <v>12702</v>
      </c>
      <c r="E2748" s="401" t="s">
        <v>123</v>
      </c>
      <c r="F2748" s="401"/>
    </row>
    <row r="2749" spans="1:6" ht="15">
      <c r="A2749" s="401">
        <v>38194</v>
      </c>
      <c r="B2749" s="401" t="s">
        <v>6285</v>
      </c>
      <c r="C2749" s="401" t="s">
        <v>3161</v>
      </c>
      <c r="D2749" s="414" t="s">
        <v>12607</v>
      </c>
      <c r="E2749" s="401" t="s">
        <v>123</v>
      </c>
      <c r="F2749" s="401"/>
    </row>
    <row r="2750" spans="1:6" ht="15">
      <c r="A2750" s="401">
        <v>38193</v>
      </c>
      <c r="B2750" s="401" t="s">
        <v>6286</v>
      </c>
      <c r="C2750" s="401" t="s">
        <v>3161</v>
      </c>
      <c r="D2750" s="414" t="s">
        <v>14771</v>
      </c>
      <c r="E2750" s="401" t="s">
        <v>123</v>
      </c>
      <c r="F2750" s="401"/>
    </row>
    <row r="2751" spans="1:6" ht="15">
      <c r="A2751" s="401">
        <v>12216</v>
      </c>
      <c r="B2751" s="401" t="s">
        <v>6287</v>
      </c>
      <c r="C2751" s="401" t="s">
        <v>3161</v>
      </c>
      <c r="D2751" s="414" t="s">
        <v>17221</v>
      </c>
      <c r="E2751" s="401" t="s">
        <v>123</v>
      </c>
      <c r="F2751" s="401"/>
    </row>
    <row r="2752" spans="1:6" ht="15">
      <c r="A2752" s="401">
        <v>3757</v>
      </c>
      <c r="B2752" s="401" t="s">
        <v>6288</v>
      </c>
      <c r="C2752" s="401" t="s">
        <v>3161</v>
      </c>
      <c r="D2752" s="414" t="s">
        <v>9027</v>
      </c>
      <c r="E2752" s="401" t="s">
        <v>123</v>
      </c>
      <c r="F2752" s="401"/>
    </row>
    <row r="2753" spans="1:6" ht="15">
      <c r="A2753" s="401">
        <v>3758</v>
      </c>
      <c r="B2753" s="401" t="s">
        <v>6289</v>
      </c>
      <c r="C2753" s="401" t="s">
        <v>3161</v>
      </c>
      <c r="D2753" s="414" t="s">
        <v>14929</v>
      </c>
      <c r="E2753" s="401" t="s">
        <v>123</v>
      </c>
      <c r="F2753" s="401"/>
    </row>
    <row r="2754" spans="1:6" ht="15">
      <c r="A2754" s="401">
        <v>12214</v>
      </c>
      <c r="B2754" s="401" t="s">
        <v>6290</v>
      </c>
      <c r="C2754" s="401" t="s">
        <v>3161</v>
      </c>
      <c r="D2754" s="414" t="s">
        <v>17222</v>
      </c>
      <c r="E2754" s="401" t="s">
        <v>123</v>
      </c>
      <c r="F2754" s="401"/>
    </row>
    <row r="2755" spans="1:6" ht="15">
      <c r="A2755" s="401">
        <v>3749</v>
      </c>
      <c r="B2755" s="401" t="s">
        <v>6291</v>
      </c>
      <c r="C2755" s="401" t="s">
        <v>3161</v>
      </c>
      <c r="D2755" s="414" t="s">
        <v>14205</v>
      </c>
      <c r="E2755" s="401" t="s">
        <v>123</v>
      </c>
      <c r="F2755" s="401"/>
    </row>
    <row r="2756" spans="1:6" ht="15">
      <c r="A2756" s="401">
        <v>3751</v>
      </c>
      <c r="B2756" s="401" t="s">
        <v>6292</v>
      </c>
      <c r="C2756" s="401" t="s">
        <v>3161</v>
      </c>
      <c r="D2756" s="414" t="s">
        <v>17223</v>
      </c>
      <c r="E2756" s="401" t="s">
        <v>123</v>
      </c>
      <c r="F2756" s="401"/>
    </row>
    <row r="2757" spans="1:6" ht="15">
      <c r="A2757" s="401">
        <v>39376</v>
      </c>
      <c r="B2757" s="401" t="s">
        <v>6293</v>
      </c>
      <c r="C2757" s="401" t="s">
        <v>3161</v>
      </c>
      <c r="D2757" s="414" t="s">
        <v>14548</v>
      </c>
      <c r="E2757" s="401" t="s">
        <v>123</v>
      </c>
      <c r="F2757" s="401"/>
    </row>
    <row r="2758" spans="1:6" ht="15">
      <c r="A2758" s="401">
        <v>3752</v>
      </c>
      <c r="B2758" s="401" t="s">
        <v>6294</v>
      </c>
      <c r="C2758" s="401" t="s">
        <v>3161</v>
      </c>
      <c r="D2758" s="414" t="s">
        <v>14438</v>
      </c>
      <c r="E2758" s="401" t="s">
        <v>123</v>
      </c>
      <c r="F2758" s="401"/>
    </row>
    <row r="2759" spans="1:6" ht="15">
      <c r="A2759" s="401">
        <v>746</v>
      </c>
      <c r="B2759" s="401" t="s">
        <v>17224</v>
      </c>
      <c r="C2759" s="401" t="s">
        <v>3161</v>
      </c>
      <c r="D2759" s="414" t="s">
        <v>17225</v>
      </c>
      <c r="E2759" s="401" t="s">
        <v>9663</v>
      </c>
      <c r="F2759" s="401"/>
    </row>
    <row r="2760" spans="1:6" ht="15">
      <c r="A2760" s="401">
        <v>36521</v>
      </c>
      <c r="B2760" s="401" t="s">
        <v>6295</v>
      </c>
      <c r="C2760" s="401" t="s">
        <v>3161</v>
      </c>
      <c r="D2760" s="414" t="s">
        <v>17226</v>
      </c>
      <c r="E2760" s="401" t="s">
        <v>123</v>
      </c>
      <c r="F2760" s="401"/>
    </row>
    <row r="2761" spans="1:6" ht="15">
      <c r="A2761" s="401">
        <v>36794</v>
      </c>
      <c r="B2761" s="401" t="s">
        <v>6296</v>
      </c>
      <c r="C2761" s="401" t="s">
        <v>3161</v>
      </c>
      <c r="D2761" s="414" t="s">
        <v>17227</v>
      </c>
      <c r="E2761" s="401" t="s">
        <v>123</v>
      </c>
      <c r="F2761" s="401"/>
    </row>
    <row r="2762" spans="1:6" ht="15">
      <c r="A2762" s="401">
        <v>10426</v>
      </c>
      <c r="B2762" s="401" t="s">
        <v>6297</v>
      </c>
      <c r="C2762" s="401" t="s">
        <v>3161</v>
      </c>
      <c r="D2762" s="414" t="s">
        <v>17228</v>
      </c>
      <c r="E2762" s="401" t="s">
        <v>123</v>
      </c>
      <c r="F2762" s="401"/>
    </row>
    <row r="2763" spans="1:6" ht="15">
      <c r="A2763" s="401">
        <v>10425</v>
      </c>
      <c r="B2763" s="401" t="s">
        <v>6298</v>
      </c>
      <c r="C2763" s="401" t="s">
        <v>3161</v>
      </c>
      <c r="D2763" s="414" t="s">
        <v>17229</v>
      </c>
      <c r="E2763" s="401" t="s">
        <v>123</v>
      </c>
      <c r="F2763" s="401"/>
    </row>
    <row r="2764" spans="1:6" ht="15">
      <c r="A2764" s="401">
        <v>10431</v>
      </c>
      <c r="B2764" s="401" t="s">
        <v>6299</v>
      </c>
      <c r="C2764" s="401" t="s">
        <v>3161</v>
      </c>
      <c r="D2764" s="414" t="s">
        <v>17230</v>
      </c>
      <c r="E2764" s="401" t="s">
        <v>123</v>
      </c>
      <c r="F2764" s="401"/>
    </row>
    <row r="2765" spans="1:6" ht="15">
      <c r="A2765" s="401">
        <v>10429</v>
      </c>
      <c r="B2765" s="401" t="s">
        <v>6300</v>
      </c>
      <c r="C2765" s="401" t="s">
        <v>3161</v>
      </c>
      <c r="D2765" s="414" t="s">
        <v>17231</v>
      </c>
      <c r="E2765" s="401" t="s">
        <v>123</v>
      </c>
      <c r="F2765" s="401"/>
    </row>
    <row r="2766" spans="1:6" ht="15">
      <c r="A2766" s="401">
        <v>20269</v>
      </c>
      <c r="B2766" s="401" t="s">
        <v>6301</v>
      </c>
      <c r="C2766" s="401" t="s">
        <v>3161</v>
      </c>
      <c r="D2766" s="414" t="s">
        <v>17232</v>
      </c>
      <c r="E2766" s="401" t="s">
        <v>123</v>
      </c>
      <c r="F2766" s="401"/>
    </row>
    <row r="2767" spans="1:6" ht="15">
      <c r="A2767" s="401">
        <v>20270</v>
      </c>
      <c r="B2767" s="401" t="s">
        <v>6302</v>
      </c>
      <c r="C2767" s="401" t="s">
        <v>3161</v>
      </c>
      <c r="D2767" s="414" t="s">
        <v>17233</v>
      </c>
      <c r="E2767" s="401" t="s">
        <v>123</v>
      </c>
      <c r="F2767" s="401"/>
    </row>
    <row r="2768" spans="1:6" ht="15">
      <c r="A2768" s="401">
        <v>11696</v>
      </c>
      <c r="B2768" s="401" t="s">
        <v>6303</v>
      </c>
      <c r="C2768" s="401" t="s">
        <v>3161</v>
      </c>
      <c r="D2768" s="414" t="s">
        <v>17234</v>
      </c>
      <c r="E2768" s="401" t="s">
        <v>123</v>
      </c>
      <c r="F2768" s="401"/>
    </row>
    <row r="2769" spans="1:6" ht="15">
      <c r="A2769" s="401">
        <v>10427</v>
      </c>
      <c r="B2769" s="401" t="s">
        <v>6304</v>
      </c>
      <c r="C2769" s="401" t="s">
        <v>3161</v>
      </c>
      <c r="D2769" s="414" t="s">
        <v>17235</v>
      </c>
      <c r="E2769" s="401" t="s">
        <v>123</v>
      </c>
      <c r="F2769" s="401"/>
    </row>
    <row r="2770" spans="1:6" ht="15">
      <c r="A2770" s="401">
        <v>10428</v>
      </c>
      <c r="B2770" s="401" t="s">
        <v>6305</v>
      </c>
      <c r="C2770" s="401" t="s">
        <v>3161</v>
      </c>
      <c r="D2770" s="414" t="s">
        <v>17236</v>
      </c>
      <c r="E2770" s="401" t="s">
        <v>123</v>
      </c>
      <c r="F2770" s="401"/>
    </row>
    <row r="2771" spans="1:6" ht="15">
      <c r="A2771" s="401">
        <v>2354</v>
      </c>
      <c r="B2771" s="401" t="s">
        <v>6306</v>
      </c>
      <c r="C2771" s="401" t="s">
        <v>3160</v>
      </c>
      <c r="D2771" s="414" t="s">
        <v>12831</v>
      </c>
      <c r="E2771" s="401" t="s">
        <v>12034</v>
      </c>
      <c r="F2771" s="401"/>
    </row>
    <row r="2772" spans="1:6" ht="15">
      <c r="A2772" s="401">
        <v>40932</v>
      </c>
      <c r="B2772" s="401" t="s">
        <v>6307</v>
      </c>
      <c r="C2772" s="401" t="s">
        <v>3167</v>
      </c>
      <c r="D2772" s="414" t="s">
        <v>18610</v>
      </c>
      <c r="E2772" s="401" t="s">
        <v>12034</v>
      </c>
      <c r="F2772" s="401"/>
    </row>
    <row r="2773" spans="1:6" ht="15">
      <c r="A2773" s="401">
        <v>10853</v>
      </c>
      <c r="B2773" s="401" t="s">
        <v>6308</v>
      </c>
      <c r="C2773" s="401" t="s">
        <v>3161</v>
      </c>
      <c r="D2773" s="414" t="s">
        <v>17237</v>
      </c>
      <c r="E2773" s="401" t="s">
        <v>123</v>
      </c>
      <c r="F2773" s="401"/>
    </row>
    <row r="2774" spans="1:6" ht="15">
      <c r="A2774" s="401">
        <v>5093</v>
      </c>
      <c r="B2774" s="401" t="s">
        <v>6309</v>
      </c>
      <c r="C2774" s="401" t="s">
        <v>3168</v>
      </c>
      <c r="D2774" s="414" t="s">
        <v>4264</v>
      </c>
      <c r="E2774" s="401" t="s">
        <v>123</v>
      </c>
      <c r="F2774" s="401"/>
    </row>
    <row r="2775" spans="1:6" ht="15">
      <c r="A2775" s="401">
        <v>37768</v>
      </c>
      <c r="B2775" s="401" t="s">
        <v>6310</v>
      </c>
      <c r="C2775" s="401" t="s">
        <v>3161</v>
      </c>
      <c r="D2775" s="414" t="s">
        <v>17238</v>
      </c>
      <c r="E2775" s="401" t="s">
        <v>9663</v>
      </c>
      <c r="F2775" s="401"/>
    </row>
    <row r="2776" spans="1:6" ht="15">
      <c r="A2776" s="401">
        <v>37773</v>
      </c>
      <c r="B2776" s="401" t="s">
        <v>6311</v>
      </c>
      <c r="C2776" s="401" t="s">
        <v>3161</v>
      </c>
      <c r="D2776" s="414" t="s">
        <v>17239</v>
      </c>
      <c r="E2776" s="401" t="s">
        <v>9663</v>
      </c>
      <c r="F2776" s="401"/>
    </row>
    <row r="2777" spans="1:6" ht="15">
      <c r="A2777" s="401">
        <v>37769</v>
      </c>
      <c r="B2777" s="401" t="s">
        <v>6312</v>
      </c>
      <c r="C2777" s="401" t="s">
        <v>3161</v>
      </c>
      <c r="D2777" s="414" t="s">
        <v>17240</v>
      </c>
      <c r="E2777" s="401" t="s">
        <v>9663</v>
      </c>
      <c r="F2777" s="401"/>
    </row>
    <row r="2778" spans="1:6" ht="15">
      <c r="A2778" s="401">
        <v>37770</v>
      </c>
      <c r="B2778" s="401" t="s">
        <v>6313</v>
      </c>
      <c r="C2778" s="401" t="s">
        <v>3161</v>
      </c>
      <c r="D2778" s="414" t="s">
        <v>17241</v>
      </c>
      <c r="E2778" s="401" t="s">
        <v>9663</v>
      </c>
      <c r="F2778" s="401"/>
    </row>
    <row r="2779" spans="1:6" ht="15">
      <c r="A2779" s="401">
        <v>38382</v>
      </c>
      <c r="B2779" s="401" t="s">
        <v>6314</v>
      </c>
      <c r="C2779" s="401" t="s">
        <v>3161</v>
      </c>
      <c r="D2779" s="414" t="s">
        <v>8825</v>
      </c>
      <c r="E2779" s="401" t="s">
        <v>123</v>
      </c>
      <c r="F2779" s="401"/>
    </row>
    <row r="2780" spans="1:6" ht="15">
      <c r="A2780" s="401">
        <v>38383</v>
      </c>
      <c r="B2780" s="401" t="s">
        <v>6315</v>
      </c>
      <c r="C2780" s="401" t="s">
        <v>3161</v>
      </c>
      <c r="D2780" s="414" t="s">
        <v>7730</v>
      </c>
      <c r="E2780" s="401" t="s">
        <v>123</v>
      </c>
      <c r="F2780" s="401"/>
    </row>
    <row r="2781" spans="1:6" ht="15">
      <c r="A2781" s="401">
        <v>3768</v>
      </c>
      <c r="B2781" s="401" t="s">
        <v>6316</v>
      </c>
      <c r="C2781" s="401" t="s">
        <v>3161</v>
      </c>
      <c r="D2781" s="414" t="s">
        <v>14137</v>
      </c>
      <c r="E2781" s="401" t="s">
        <v>123</v>
      </c>
      <c r="F2781" s="401"/>
    </row>
    <row r="2782" spans="1:6" ht="15">
      <c r="A2782" s="401">
        <v>3767</v>
      </c>
      <c r="B2782" s="401" t="s">
        <v>6317</v>
      </c>
      <c r="C2782" s="401" t="s">
        <v>3161</v>
      </c>
      <c r="D2782" s="414" t="s">
        <v>14110</v>
      </c>
      <c r="E2782" s="401" t="s">
        <v>123</v>
      </c>
      <c r="F2782" s="401"/>
    </row>
    <row r="2783" spans="1:6" ht="15">
      <c r="A2783" s="401">
        <v>13192</v>
      </c>
      <c r="B2783" s="401" t="s">
        <v>6318</v>
      </c>
      <c r="C2783" s="401" t="s">
        <v>3161</v>
      </c>
      <c r="D2783" s="414" t="s">
        <v>17242</v>
      </c>
      <c r="E2783" s="401" t="s">
        <v>9663</v>
      </c>
      <c r="F2783" s="401"/>
    </row>
    <row r="2784" spans="1:6" ht="15">
      <c r="A2784" s="401">
        <v>38413</v>
      </c>
      <c r="B2784" s="401" t="s">
        <v>6319</v>
      </c>
      <c r="C2784" s="401" t="s">
        <v>3161</v>
      </c>
      <c r="D2784" s="414" t="s">
        <v>17243</v>
      </c>
      <c r="E2784" s="401" t="s">
        <v>123</v>
      </c>
      <c r="F2784" s="401"/>
    </row>
    <row r="2785" spans="1:6" ht="15">
      <c r="A2785" s="401">
        <v>42440</v>
      </c>
      <c r="B2785" s="401" t="s">
        <v>9072</v>
      </c>
      <c r="C2785" s="401" t="s">
        <v>3161</v>
      </c>
      <c r="D2785" s="414" t="s">
        <v>17244</v>
      </c>
      <c r="E2785" s="401" t="s">
        <v>123</v>
      </c>
      <c r="F2785" s="401"/>
    </row>
    <row r="2786" spans="1:6" ht="15">
      <c r="A2786" s="401">
        <v>20193</v>
      </c>
      <c r="B2786" s="401" t="s">
        <v>6320</v>
      </c>
      <c r="C2786" s="401" t="s">
        <v>9073</v>
      </c>
      <c r="D2786" s="414" t="s">
        <v>12786</v>
      </c>
      <c r="E2786" s="401" t="s">
        <v>123</v>
      </c>
      <c r="F2786" s="401"/>
    </row>
    <row r="2787" spans="1:6" ht="15">
      <c r="A2787" s="401">
        <v>10527</v>
      </c>
      <c r="B2787" s="401" t="s">
        <v>17245</v>
      </c>
      <c r="C2787" s="401" t="s">
        <v>9074</v>
      </c>
      <c r="D2787" s="414" t="s">
        <v>9077</v>
      </c>
      <c r="E2787" s="401" t="s">
        <v>123</v>
      </c>
      <c r="F2787" s="401"/>
    </row>
    <row r="2788" spans="1:6" ht="15">
      <c r="A2788" s="401">
        <v>41805</v>
      </c>
      <c r="B2788" s="401" t="s">
        <v>6322</v>
      </c>
      <c r="C2788" s="401" t="s">
        <v>3167</v>
      </c>
      <c r="D2788" s="414" t="s">
        <v>6323</v>
      </c>
      <c r="E2788" s="401" t="s">
        <v>12034</v>
      </c>
      <c r="F2788" s="401"/>
    </row>
    <row r="2789" spans="1:6" ht="15">
      <c r="A2789" s="401">
        <v>40271</v>
      </c>
      <c r="B2789" s="401" t="s">
        <v>6324</v>
      </c>
      <c r="C2789" s="401" t="s">
        <v>3167</v>
      </c>
      <c r="D2789" s="414" t="s">
        <v>17246</v>
      </c>
      <c r="E2789" s="401" t="s">
        <v>12034</v>
      </c>
      <c r="F2789" s="401"/>
    </row>
    <row r="2790" spans="1:6" ht="15">
      <c r="A2790" s="401">
        <v>40287</v>
      </c>
      <c r="B2790" s="401" t="s">
        <v>6325</v>
      </c>
      <c r="C2790" s="401" t="s">
        <v>3167</v>
      </c>
      <c r="D2790" s="414" t="s">
        <v>4153</v>
      </c>
      <c r="E2790" s="401" t="s">
        <v>12034</v>
      </c>
      <c r="F2790" s="401"/>
    </row>
    <row r="2791" spans="1:6" ht="15">
      <c r="A2791" s="401">
        <v>40295</v>
      </c>
      <c r="B2791" s="401" t="s">
        <v>6326</v>
      </c>
      <c r="C2791" s="401" t="s">
        <v>3160</v>
      </c>
      <c r="D2791" s="414" t="s">
        <v>6932</v>
      </c>
      <c r="E2791" s="401" t="s">
        <v>9663</v>
      </c>
      <c r="F2791" s="401"/>
    </row>
    <row r="2792" spans="1:6" ht="15">
      <c r="A2792" s="401">
        <v>745</v>
      </c>
      <c r="B2792" s="401" t="s">
        <v>6327</v>
      </c>
      <c r="C2792" s="401" t="s">
        <v>3160</v>
      </c>
      <c r="D2792" s="414" t="s">
        <v>7873</v>
      </c>
      <c r="E2792" s="401" t="s">
        <v>9663</v>
      </c>
      <c r="F2792" s="401"/>
    </row>
    <row r="2793" spans="1:6" ht="15">
      <c r="A2793" s="401">
        <v>4084</v>
      </c>
      <c r="B2793" s="401" t="s">
        <v>6328</v>
      </c>
      <c r="C2793" s="401" t="s">
        <v>3160</v>
      </c>
      <c r="D2793" s="414" t="s">
        <v>7593</v>
      </c>
      <c r="E2793" s="401" t="s">
        <v>9663</v>
      </c>
      <c r="F2793" s="401"/>
    </row>
    <row r="2794" spans="1:6" ht="15">
      <c r="A2794" s="401">
        <v>743</v>
      </c>
      <c r="B2794" s="401" t="s">
        <v>6329</v>
      </c>
      <c r="C2794" s="401" t="s">
        <v>3160</v>
      </c>
      <c r="D2794" s="414" t="s">
        <v>7593</v>
      </c>
      <c r="E2794" s="401" t="s">
        <v>9663</v>
      </c>
      <c r="F2794" s="401"/>
    </row>
    <row r="2795" spans="1:6" ht="15">
      <c r="A2795" s="401">
        <v>40293</v>
      </c>
      <c r="B2795" s="401" t="s">
        <v>6330</v>
      </c>
      <c r="C2795" s="401" t="s">
        <v>3160</v>
      </c>
      <c r="D2795" s="414" t="s">
        <v>5783</v>
      </c>
      <c r="E2795" s="401" t="s">
        <v>9663</v>
      </c>
      <c r="F2795" s="401"/>
    </row>
    <row r="2796" spans="1:6" ht="15">
      <c r="A2796" s="401">
        <v>40294</v>
      </c>
      <c r="B2796" s="401" t="s">
        <v>6331</v>
      </c>
      <c r="C2796" s="401" t="s">
        <v>3160</v>
      </c>
      <c r="D2796" s="414" t="s">
        <v>7593</v>
      </c>
      <c r="E2796" s="401" t="s">
        <v>9663</v>
      </c>
      <c r="F2796" s="401"/>
    </row>
    <row r="2797" spans="1:6" ht="15">
      <c r="A2797" s="401">
        <v>4085</v>
      </c>
      <c r="B2797" s="401" t="s">
        <v>6332</v>
      </c>
      <c r="C2797" s="401" t="s">
        <v>3160</v>
      </c>
      <c r="D2797" s="414" t="s">
        <v>15676</v>
      </c>
      <c r="E2797" s="401" t="s">
        <v>9663</v>
      </c>
      <c r="F2797" s="401"/>
    </row>
    <row r="2798" spans="1:6" ht="15">
      <c r="A2798" s="401">
        <v>10775</v>
      </c>
      <c r="B2798" s="401" t="s">
        <v>6334</v>
      </c>
      <c r="C2798" s="401" t="s">
        <v>3167</v>
      </c>
      <c r="D2798" s="414" t="s">
        <v>17247</v>
      </c>
      <c r="E2798" s="401" t="s">
        <v>12034</v>
      </c>
      <c r="F2798" s="401"/>
    </row>
    <row r="2799" spans="1:6" ht="15">
      <c r="A2799" s="401">
        <v>10776</v>
      </c>
      <c r="B2799" s="401" t="s">
        <v>6335</v>
      </c>
      <c r="C2799" s="401" t="s">
        <v>3167</v>
      </c>
      <c r="D2799" s="414" t="s">
        <v>17248</v>
      </c>
      <c r="E2799" s="401" t="s">
        <v>12034</v>
      </c>
      <c r="F2799" s="401"/>
    </row>
    <row r="2800" spans="1:6" ht="15">
      <c r="A2800" s="401">
        <v>10779</v>
      </c>
      <c r="B2800" s="401" t="s">
        <v>6336</v>
      </c>
      <c r="C2800" s="401" t="s">
        <v>3167</v>
      </c>
      <c r="D2800" s="414" t="s">
        <v>17249</v>
      </c>
      <c r="E2800" s="401" t="s">
        <v>12034</v>
      </c>
      <c r="F2800" s="401"/>
    </row>
    <row r="2801" spans="1:6" ht="15">
      <c r="A2801" s="401">
        <v>10777</v>
      </c>
      <c r="B2801" s="401" t="s">
        <v>6337</v>
      </c>
      <c r="C2801" s="401" t="s">
        <v>3167</v>
      </c>
      <c r="D2801" s="414" t="s">
        <v>17250</v>
      </c>
      <c r="E2801" s="401" t="s">
        <v>12034</v>
      </c>
      <c r="F2801" s="401"/>
    </row>
    <row r="2802" spans="1:6" ht="15">
      <c r="A2802" s="401">
        <v>10778</v>
      </c>
      <c r="B2802" s="401" t="s">
        <v>6338</v>
      </c>
      <c r="C2802" s="401" t="s">
        <v>3167</v>
      </c>
      <c r="D2802" s="414" t="s">
        <v>17249</v>
      </c>
      <c r="E2802" s="401" t="s">
        <v>12034</v>
      </c>
      <c r="F2802" s="401"/>
    </row>
    <row r="2803" spans="1:6" ht="15">
      <c r="A2803" s="401">
        <v>40339</v>
      </c>
      <c r="B2803" s="401" t="s">
        <v>6339</v>
      </c>
      <c r="C2803" s="401" t="s">
        <v>3167</v>
      </c>
      <c r="D2803" s="414" t="s">
        <v>4153</v>
      </c>
      <c r="E2803" s="401" t="s">
        <v>12034</v>
      </c>
      <c r="F2803" s="401"/>
    </row>
    <row r="2804" spans="1:6" ht="15">
      <c r="A2804" s="401">
        <v>3355</v>
      </c>
      <c r="B2804" s="401" t="s">
        <v>6340</v>
      </c>
      <c r="C2804" s="401" t="s">
        <v>3160</v>
      </c>
      <c r="D2804" s="414" t="s">
        <v>17251</v>
      </c>
      <c r="E2804" s="401" t="s">
        <v>9663</v>
      </c>
      <c r="F2804" s="401"/>
    </row>
    <row r="2805" spans="1:6" ht="15">
      <c r="A2805" s="401">
        <v>39814</v>
      </c>
      <c r="B2805" s="401" t="s">
        <v>6341</v>
      </c>
      <c r="C2805" s="401" t="s">
        <v>3160</v>
      </c>
      <c r="D2805" s="414" t="s">
        <v>17252</v>
      </c>
      <c r="E2805" s="401" t="s">
        <v>9663</v>
      </c>
      <c r="F2805" s="401"/>
    </row>
    <row r="2806" spans="1:6" ht="15">
      <c r="A2806" s="401">
        <v>10749</v>
      </c>
      <c r="B2806" s="401" t="s">
        <v>6342</v>
      </c>
      <c r="C2806" s="401" t="s">
        <v>3167</v>
      </c>
      <c r="D2806" s="414" t="s">
        <v>6707</v>
      </c>
      <c r="E2806" s="401" t="s">
        <v>12034</v>
      </c>
      <c r="F2806" s="401"/>
    </row>
    <row r="2807" spans="1:6" ht="15">
      <c r="A2807" s="401">
        <v>40290</v>
      </c>
      <c r="B2807" s="401" t="s">
        <v>6344</v>
      </c>
      <c r="C2807" s="401" t="s">
        <v>3167</v>
      </c>
      <c r="D2807" s="414" t="s">
        <v>12404</v>
      </c>
      <c r="E2807" s="401" t="s">
        <v>12034</v>
      </c>
      <c r="F2807" s="401"/>
    </row>
    <row r="2808" spans="1:6" ht="15">
      <c r="A2808" s="401">
        <v>3346</v>
      </c>
      <c r="B2808" s="401" t="s">
        <v>17253</v>
      </c>
      <c r="C2808" s="401" t="s">
        <v>3160</v>
      </c>
      <c r="D2808" s="414" t="s">
        <v>17254</v>
      </c>
      <c r="E2808" s="401" t="s">
        <v>9663</v>
      </c>
      <c r="F2808" s="401"/>
    </row>
    <row r="2809" spans="1:6" ht="15">
      <c r="A2809" s="401">
        <v>3348</v>
      </c>
      <c r="B2809" s="401" t="s">
        <v>17255</v>
      </c>
      <c r="C2809" s="401" t="s">
        <v>3160</v>
      </c>
      <c r="D2809" s="414" t="s">
        <v>17217</v>
      </c>
      <c r="E2809" s="401" t="s">
        <v>9663</v>
      </c>
      <c r="F2809" s="401"/>
    </row>
    <row r="2810" spans="1:6" ht="15">
      <c r="A2810" s="401">
        <v>39833</v>
      </c>
      <c r="B2810" s="401" t="s">
        <v>17256</v>
      </c>
      <c r="C2810" s="401" t="s">
        <v>3160</v>
      </c>
      <c r="D2810" s="414" t="s">
        <v>8882</v>
      </c>
      <c r="E2810" s="401" t="s">
        <v>9663</v>
      </c>
      <c r="F2810" s="401"/>
    </row>
    <row r="2811" spans="1:6" ht="15">
      <c r="A2811" s="401">
        <v>7252</v>
      </c>
      <c r="B2811" s="401" t="s">
        <v>6345</v>
      </c>
      <c r="C2811" s="401" t="s">
        <v>3160</v>
      </c>
      <c r="D2811" s="414" t="s">
        <v>5714</v>
      </c>
      <c r="E2811" s="401" t="s">
        <v>9663</v>
      </c>
      <c r="F2811" s="401"/>
    </row>
    <row r="2812" spans="1:6" ht="15">
      <c r="A2812" s="401">
        <v>4778</v>
      </c>
      <c r="B2812" s="401" t="s">
        <v>6346</v>
      </c>
      <c r="C2812" s="401" t="s">
        <v>3160</v>
      </c>
      <c r="D2812" s="414" t="s">
        <v>14037</v>
      </c>
      <c r="E2812" s="401" t="s">
        <v>9663</v>
      </c>
      <c r="F2812" s="401"/>
    </row>
    <row r="2813" spans="1:6" ht="15">
      <c r="A2813" s="401">
        <v>4780</v>
      </c>
      <c r="B2813" s="401" t="s">
        <v>6347</v>
      </c>
      <c r="C2813" s="401" t="s">
        <v>3160</v>
      </c>
      <c r="D2813" s="414" t="s">
        <v>7873</v>
      </c>
      <c r="E2813" s="401" t="s">
        <v>9663</v>
      </c>
      <c r="F2813" s="401"/>
    </row>
    <row r="2814" spans="1:6" ht="15">
      <c r="A2814" s="401">
        <v>10809</v>
      </c>
      <c r="B2814" s="401" t="s">
        <v>6348</v>
      </c>
      <c r="C2814" s="401" t="s">
        <v>3160</v>
      </c>
      <c r="D2814" s="414" t="s">
        <v>3728</v>
      </c>
      <c r="E2814" s="401" t="s">
        <v>9663</v>
      </c>
      <c r="F2814" s="401"/>
    </row>
    <row r="2815" spans="1:6" ht="15">
      <c r="A2815" s="401">
        <v>10811</v>
      </c>
      <c r="B2815" s="401" t="s">
        <v>6349</v>
      </c>
      <c r="C2815" s="401" t="s">
        <v>3160</v>
      </c>
      <c r="D2815" s="414" t="s">
        <v>6350</v>
      </c>
      <c r="E2815" s="401" t="s">
        <v>9663</v>
      </c>
      <c r="F2815" s="401"/>
    </row>
    <row r="2816" spans="1:6" ht="15">
      <c r="A2816" s="401">
        <v>7247</v>
      </c>
      <c r="B2816" s="401" t="s">
        <v>6351</v>
      </c>
      <c r="C2816" s="401" t="s">
        <v>3160</v>
      </c>
      <c r="D2816" s="414" t="s">
        <v>5714</v>
      </c>
      <c r="E2816" s="401" t="s">
        <v>9663</v>
      </c>
      <c r="F2816" s="401"/>
    </row>
    <row r="2817" spans="1:6" ht="15">
      <c r="A2817" s="401">
        <v>40291</v>
      </c>
      <c r="B2817" s="401" t="s">
        <v>6352</v>
      </c>
      <c r="C2817" s="401" t="s">
        <v>3167</v>
      </c>
      <c r="D2817" s="414" t="s">
        <v>17257</v>
      </c>
      <c r="E2817" s="401" t="s">
        <v>12034</v>
      </c>
      <c r="F2817" s="401"/>
    </row>
    <row r="2818" spans="1:6" ht="15">
      <c r="A2818" s="401">
        <v>40275</v>
      </c>
      <c r="B2818" s="401" t="s">
        <v>6353</v>
      </c>
      <c r="C2818" s="401" t="s">
        <v>3167</v>
      </c>
      <c r="D2818" s="414" t="s">
        <v>9077</v>
      </c>
      <c r="E2818" s="401" t="s">
        <v>12034</v>
      </c>
      <c r="F2818" s="401"/>
    </row>
    <row r="2819" spans="1:6" ht="15">
      <c r="A2819" s="401">
        <v>42408</v>
      </c>
      <c r="B2819" s="401" t="s">
        <v>12958</v>
      </c>
      <c r="C2819" s="401" t="s">
        <v>3163</v>
      </c>
      <c r="D2819" s="414" t="s">
        <v>3861</v>
      </c>
      <c r="E2819" s="401" t="s">
        <v>123</v>
      </c>
      <c r="F2819" s="401"/>
    </row>
    <row r="2820" spans="1:6" ht="15">
      <c r="A2820" s="401">
        <v>3777</v>
      </c>
      <c r="B2820" s="401" t="s">
        <v>12959</v>
      </c>
      <c r="C2820" s="401" t="s">
        <v>3163</v>
      </c>
      <c r="D2820" s="414" t="s">
        <v>6723</v>
      </c>
      <c r="E2820" s="401" t="s">
        <v>123</v>
      </c>
      <c r="F2820" s="401"/>
    </row>
    <row r="2821" spans="1:6" ht="15">
      <c r="A2821" s="401">
        <v>3798</v>
      </c>
      <c r="B2821" s="401" t="s">
        <v>6355</v>
      </c>
      <c r="C2821" s="401" t="s">
        <v>3161</v>
      </c>
      <c r="D2821" s="414" t="s">
        <v>17258</v>
      </c>
      <c r="E2821" s="401" t="s">
        <v>123</v>
      </c>
      <c r="F2821" s="401"/>
    </row>
    <row r="2822" spans="1:6" ht="15">
      <c r="A2822" s="401">
        <v>38769</v>
      </c>
      <c r="B2822" s="401" t="s">
        <v>6356</v>
      </c>
      <c r="C2822" s="401" t="s">
        <v>3161</v>
      </c>
      <c r="D2822" s="414" t="s">
        <v>13195</v>
      </c>
      <c r="E2822" s="401" t="s">
        <v>123</v>
      </c>
      <c r="F2822" s="401"/>
    </row>
    <row r="2823" spans="1:6" ht="15">
      <c r="A2823" s="401">
        <v>39510</v>
      </c>
      <c r="B2823" s="401" t="s">
        <v>6357</v>
      </c>
      <c r="C2823" s="401" t="s">
        <v>3161</v>
      </c>
      <c r="D2823" s="414" t="s">
        <v>17259</v>
      </c>
      <c r="E2823" s="401" t="s">
        <v>123</v>
      </c>
      <c r="F2823" s="401"/>
    </row>
    <row r="2824" spans="1:6" ht="15">
      <c r="A2824" s="401">
        <v>38776</v>
      </c>
      <c r="B2824" s="401" t="s">
        <v>6358</v>
      </c>
      <c r="C2824" s="401" t="s">
        <v>3161</v>
      </c>
      <c r="D2824" s="414" t="s">
        <v>17260</v>
      </c>
      <c r="E2824" s="401" t="s">
        <v>123</v>
      </c>
      <c r="F2824" s="401"/>
    </row>
    <row r="2825" spans="1:6" ht="15">
      <c r="A2825" s="401">
        <v>38774</v>
      </c>
      <c r="B2825" s="401" t="s">
        <v>6359</v>
      </c>
      <c r="C2825" s="401" t="s">
        <v>3161</v>
      </c>
      <c r="D2825" s="414" t="s">
        <v>12716</v>
      </c>
      <c r="E2825" s="401" t="s">
        <v>123</v>
      </c>
      <c r="F2825" s="401"/>
    </row>
    <row r="2826" spans="1:6" ht="15">
      <c r="A2826" s="401">
        <v>42247</v>
      </c>
      <c r="B2826" s="401" t="s">
        <v>12962</v>
      </c>
      <c r="C2826" s="401" t="s">
        <v>3161</v>
      </c>
      <c r="D2826" s="414" t="s">
        <v>17261</v>
      </c>
      <c r="E2826" s="401" t="s">
        <v>123</v>
      </c>
      <c r="F2826" s="401"/>
    </row>
    <row r="2827" spans="1:6" ht="15">
      <c r="A2827" s="401">
        <v>42248</v>
      </c>
      <c r="B2827" s="401" t="s">
        <v>12963</v>
      </c>
      <c r="C2827" s="401" t="s">
        <v>3161</v>
      </c>
      <c r="D2827" s="414" t="s">
        <v>17262</v>
      </c>
      <c r="E2827" s="401" t="s">
        <v>123</v>
      </c>
      <c r="F2827" s="401"/>
    </row>
    <row r="2828" spans="1:6" ht="15">
      <c r="A2828" s="401">
        <v>42249</v>
      </c>
      <c r="B2828" s="401" t="s">
        <v>12964</v>
      </c>
      <c r="C2828" s="401" t="s">
        <v>3161</v>
      </c>
      <c r="D2828" s="414" t="s">
        <v>17263</v>
      </c>
      <c r="E2828" s="401" t="s">
        <v>123</v>
      </c>
      <c r="F2828" s="401"/>
    </row>
    <row r="2829" spans="1:6" ht="15">
      <c r="A2829" s="401">
        <v>42244</v>
      </c>
      <c r="B2829" s="401" t="s">
        <v>12965</v>
      </c>
      <c r="C2829" s="401" t="s">
        <v>3161</v>
      </c>
      <c r="D2829" s="414" t="s">
        <v>17264</v>
      </c>
      <c r="E2829" s="401" t="s">
        <v>123</v>
      </c>
      <c r="F2829" s="401"/>
    </row>
    <row r="2830" spans="1:6" ht="15">
      <c r="A2830" s="401">
        <v>42245</v>
      </c>
      <c r="B2830" s="401" t="s">
        <v>12966</v>
      </c>
      <c r="C2830" s="401" t="s">
        <v>3161</v>
      </c>
      <c r="D2830" s="414" t="s">
        <v>17265</v>
      </c>
      <c r="E2830" s="401" t="s">
        <v>123</v>
      </c>
      <c r="F2830" s="401"/>
    </row>
    <row r="2831" spans="1:6" ht="15">
      <c r="A2831" s="401">
        <v>42246</v>
      </c>
      <c r="B2831" s="401" t="s">
        <v>12967</v>
      </c>
      <c r="C2831" s="401" t="s">
        <v>3161</v>
      </c>
      <c r="D2831" s="414" t="s">
        <v>17266</v>
      </c>
      <c r="E2831" s="401" t="s">
        <v>123</v>
      </c>
      <c r="F2831" s="401"/>
    </row>
    <row r="2832" spans="1:6" ht="15">
      <c r="A2832" s="401">
        <v>42243</v>
      </c>
      <c r="B2832" s="401" t="s">
        <v>12968</v>
      </c>
      <c r="C2832" s="401" t="s">
        <v>3161</v>
      </c>
      <c r="D2832" s="414" t="s">
        <v>17267</v>
      </c>
      <c r="E2832" s="401" t="s">
        <v>123</v>
      </c>
      <c r="F2832" s="401"/>
    </row>
    <row r="2833" spans="1:6" ht="15">
      <c r="A2833" s="401">
        <v>38889</v>
      </c>
      <c r="B2833" s="401" t="s">
        <v>6360</v>
      </c>
      <c r="C2833" s="401" t="s">
        <v>3161</v>
      </c>
      <c r="D2833" s="414" t="s">
        <v>17268</v>
      </c>
      <c r="E2833" s="401" t="s">
        <v>123</v>
      </c>
      <c r="F2833" s="401"/>
    </row>
    <row r="2834" spans="1:6" ht="15">
      <c r="A2834" s="401">
        <v>38784</v>
      </c>
      <c r="B2834" s="401" t="s">
        <v>6361</v>
      </c>
      <c r="C2834" s="401" t="s">
        <v>3161</v>
      </c>
      <c r="D2834" s="414" t="s">
        <v>17269</v>
      </c>
      <c r="E2834" s="401" t="s">
        <v>123</v>
      </c>
      <c r="F2834" s="401"/>
    </row>
    <row r="2835" spans="1:6" ht="15">
      <c r="A2835" s="401">
        <v>3788</v>
      </c>
      <c r="B2835" s="401" t="s">
        <v>6362</v>
      </c>
      <c r="C2835" s="401" t="s">
        <v>3161</v>
      </c>
      <c r="D2835" s="414" t="s">
        <v>17270</v>
      </c>
      <c r="E2835" s="401" t="s">
        <v>123</v>
      </c>
      <c r="F2835" s="401"/>
    </row>
    <row r="2836" spans="1:6" ht="15">
      <c r="A2836" s="401">
        <v>12230</v>
      </c>
      <c r="B2836" s="401" t="s">
        <v>6363</v>
      </c>
      <c r="C2836" s="401" t="s">
        <v>3161</v>
      </c>
      <c r="D2836" s="414" t="s">
        <v>14836</v>
      </c>
      <c r="E2836" s="401" t="s">
        <v>123</v>
      </c>
      <c r="F2836" s="401"/>
    </row>
    <row r="2837" spans="1:6" ht="15">
      <c r="A2837" s="401">
        <v>3780</v>
      </c>
      <c r="B2837" s="401" t="s">
        <v>6364</v>
      </c>
      <c r="C2837" s="401" t="s">
        <v>3161</v>
      </c>
      <c r="D2837" s="414" t="s">
        <v>17271</v>
      </c>
      <c r="E2837" s="401" t="s">
        <v>123</v>
      </c>
      <c r="F2837" s="401"/>
    </row>
    <row r="2838" spans="1:6" ht="15">
      <c r="A2838" s="401">
        <v>12231</v>
      </c>
      <c r="B2838" s="401" t="s">
        <v>6365</v>
      </c>
      <c r="C2838" s="401" t="s">
        <v>3161</v>
      </c>
      <c r="D2838" s="414" t="s">
        <v>16631</v>
      </c>
      <c r="E2838" s="401" t="s">
        <v>123</v>
      </c>
      <c r="F2838" s="401"/>
    </row>
    <row r="2839" spans="1:6" ht="15">
      <c r="A2839" s="401">
        <v>3811</v>
      </c>
      <c r="B2839" s="401" t="s">
        <v>6366</v>
      </c>
      <c r="C2839" s="401" t="s">
        <v>3161</v>
      </c>
      <c r="D2839" s="414" t="s">
        <v>17272</v>
      </c>
      <c r="E2839" s="401" t="s">
        <v>123</v>
      </c>
      <c r="F2839" s="401"/>
    </row>
    <row r="2840" spans="1:6" ht="15">
      <c r="A2840" s="401">
        <v>12232</v>
      </c>
      <c r="B2840" s="401" t="s">
        <v>6367</v>
      </c>
      <c r="C2840" s="401" t="s">
        <v>3161</v>
      </c>
      <c r="D2840" s="414" t="s">
        <v>12939</v>
      </c>
      <c r="E2840" s="401" t="s">
        <v>123</v>
      </c>
      <c r="F2840" s="401"/>
    </row>
    <row r="2841" spans="1:6" ht="15">
      <c r="A2841" s="401">
        <v>3799</v>
      </c>
      <c r="B2841" s="401" t="s">
        <v>6368</v>
      </c>
      <c r="C2841" s="401" t="s">
        <v>3161</v>
      </c>
      <c r="D2841" s="414" t="s">
        <v>13904</v>
      </c>
      <c r="E2841" s="401" t="s">
        <v>123</v>
      </c>
      <c r="F2841" s="401"/>
    </row>
    <row r="2842" spans="1:6" ht="15">
      <c r="A2842" s="401">
        <v>12239</v>
      </c>
      <c r="B2842" s="401" t="s">
        <v>6369</v>
      </c>
      <c r="C2842" s="401" t="s">
        <v>3161</v>
      </c>
      <c r="D2842" s="414" t="s">
        <v>17273</v>
      </c>
      <c r="E2842" s="401" t="s">
        <v>123</v>
      </c>
      <c r="F2842" s="401"/>
    </row>
    <row r="2843" spans="1:6" ht="15">
      <c r="A2843" s="401">
        <v>38773</v>
      </c>
      <c r="B2843" s="401" t="s">
        <v>6370</v>
      </c>
      <c r="C2843" s="401" t="s">
        <v>3161</v>
      </c>
      <c r="D2843" s="414" t="s">
        <v>3755</v>
      </c>
      <c r="E2843" s="401" t="s">
        <v>123</v>
      </c>
      <c r="F2843" s="401"/>
    </row>
    <row r="2844" spans="1:6" ht="15">
      <c r="A2844" s="401">
        <v>12271</v>
      </c>
      <c r="B2844" s="401" t="s">
        <v>6371</v>
      </c>
      <c r="C2844" s="401" t="s">
        <v>3161</v>
      </c>
      <c r="D2844" s="414" t="s">
        <v>17274</v>
      </c>
      <c r="E2844" s="401" t="s">
        <v>123</v>
      </c>
      <c r="F2844" s="401"/>
    </row>
    <row r="2845" spans="1:6" ht="15">
      <c r="A2845" s="401">
        <v>38785</v>
      </c>
      <c r="B2845" s="401" t="s">
        <v>6372</v>
      </c>
      <c r="C2845" s="401" t="s">
        <v>3161</v>
      </c>
      <c r="D2845" s="414" t="s">
        <v>17275</v>
      </c>
      <c r="E2845" s="401" t="s">
        <v>123</v>
      </c>
      <c r="F2845" s="401"/>
    </row>
    <row r="2846" spans="1:6" ht="15">
      <c r="A2846" s="401">
        <v>38786</v>
      </c>
      <c r="B2846" s="401" t="s">
        <v>6373</v>
      </c>
      <c r="C2846" s="401" t="s">
        <v>3161</v>
      </c>
      <c r="D2846" s="414" t="s">
        <v>17276</v>
      </c>
      <c r="E2846" s="401" t="s">
        <v>123</v>
      </c>
      <c r="F2846" s="401"/>
    </row>
    <row r="2847" spans="1:6" ht="15">
      <c r="A2847" s="401">
        <v>39385</v>
      </c>
      <c r="B2847" s="401" t="s">
        <v>6374</v>
      </c>
      <c r="C2847" s="401" t="s">
        <v>3161</v>
      </c>
      <c r="D2847" s="414" t="s">
        <v>15325</v>
      </c>
      <c r="E2847" s="401" t="s">
        <v>123</v>
      </c>
      <c r="F2847" s="401"/>
    </row>
    <row r="2848" spans="1:6" ht="15">
      <c r="A2848" s="401">
        <v>39389</v>
      </c>
      <c r="B2848" s="401" t="s">
        <v>6375</v>
      </c>
      <c r="C2848" s="401" t="s">
        <v>3161</v>
      </c>
      <c r="D2848" s="414" t="s">
        <v>15864</v>
      </c>
      <c r="E2848" s="401" t="s">
        <v>123</v>
      </c>
      <c r="F2848" s="401"/>
    </row>
    <row r="2849" spans="1:6" ht="15">
      <c r="A2849" s="401">
        <v>39390</v>
      </c>
      <c r="B2849" s="401" t="s">
        <v>6376</v>
      </c>
      <c r="C2849" s="401" t="s">
        <v>3161</v>
      </c>
      <c r="D2849" s="414" t="s">
        <v>17277</v>
      </c>
      <c r="E2849" s="401" t="s">
        <v>123</v>
      </c>
      <c r="F2849" s="401"/>
    </row>
    <row r="2850" spans="1:6" ht="15">
      <c r="A2850" s="401">
        <v>39391</v>
      </c>
      <c r="B2850" s="401" t="s">
        <v>6377</v>
      </c>
      <c r="C2850" s="401" t="s">
        <v>3161</v>
      </c>
      <c r="D2850" s="414" t="s">
        <v>15190</v>
      </c>
      <c r="E2850" s="401" t="s">
        <v>123</v>
      </c>
      <c r="F2850" s="401"/>
    </row>
    <row r="2851" spans="1:6" ht="15">
      <c r="A2851" s="401">
        <v>3803</v>
      </c>
      <c r="B2851" s="401" t="s">
        <v>6378</v>
      </c>
      <c r="C2851" s="401" t="s">
        <v>3161</v>
      </c>
      <c r="D2851" s="414" t="s">
        <v>17278</v>
      </c>
      <c r="E2851" s="401" t="s">
        <v>123</v>
      </c>
      <c r="F2851" s="401"/>
    </row>
    <row r="2852" spans="1:6" ht="15">
      <c r="A2852" s="401">
        <v>38770</v>
      </c>
      <c r="B2852" s="401" t="s">
        <v>6379</v>
      </c>
      <c r="C2852" s="401" t="s">
        <v>3161</v>
      </c>
      <c r="D2852" s="414" t="s">
        <v>17279</v>
      </c>
      <c r="E2852" s="401" t="s">
        <v>123</v>
      </c>
      <c r="F2852" s="401"/>
    </row>
    <row r="2853" spans="1:6" ht="15">
      <c r="A2853" s="401">
        <v>12267</v>
      </c>
      <c r="B2853" s="401" t="s">
        <v>6380</v>
      </c>
      <c r="C2853" s="401" t="s">
        <v>3161</v>
      </c>
      <c r="D2853" s="414" t="s">
        <v>17280</v>
      </c>
      <c r="E2853" s="401" t="s">
        <v>123</v>
      </c>
      <c r="F2853" s="401"/>
    </row>
    <row r="2854" spans="1:6" ht="15">
      <c r="A2854" s="401">
        <v>43265</v>
      </c>
      <c r="B2854" s="401" t="s">
        <v>12972</v>
      </c>
      <c r="C2854" s="401" t="s">
        <v>3161</v>
      </c>
      <c r="D2854" s="414" t="s">
        <v>17281</v>
      </c>
      <c r="E2854" s="401" t="s">
        <v>123</v>
      </c>
      <c r="F2854" s="401"/>
    </row>
    <row r="2855" spans="1:6" ht="15">
      <c r="A2855" s="401">
        <v>12266</v>
      </c>
      <c r="B2855" s="401" t="s">
        <v>6381</v>
      </c>
      <c r="C2855" s="401" t="s">
        <v>3161</v>
      </c>
      <c r="D2855" s="414" t="s">
        <v>17282</v>
      </c>
      <c r="E2855" s="401" t="s">
        <v>123</v>
      </c>
      <c r="F2855" s="401"/>
    </row>
    <row r="2856" spans="1:6" ht="15">
      <c r="A2856" s="401">
        <v>39378</v>
      </c>
      <c r="B2856" s="401" t="s">
        <v>6382</v>
      </c>
      <c r="C2856" s="401" t="s">
        <v>3161</v>
      </c>
      <c r="D2856" s="414" t="s">
        <v>17283</v>
      </c>
      <c r="E2856" s="401" t="s">
        <v>123</v>
      </c>
      <c r="F2856" s="401"/>
    </row>
    <row r="2857" spans="1:6" ht="15">
      <c r="A2857" s="401">
        <v>43543</v>
      </c>
      <c r="B2857" s="401" t="s">
        <v>12973</v>
      </c>
      <c r="C2857" s="401" t="s">
        <v>3161</v>
      </c>
      <c r="D2857" s="414" t="s">
        <v>17284</v>
      </c>
      <c r="E2857" s="401" t="s">
        <v>123</v>
      </c>
      <c r="F2857" s="401"/>
    </row>
    <row r="2858" spans="1:6" ht="15">
      <c r="A2858" s="401">
        <v>38775</v>
      </c>
      <c r="B2858" s="401" t="s">
        <v>6383</v>
      </c>
      <c r="C2858" s="401" t="s">
        <v>3161</v>
      </c>
      <c r="D2858" s="414" t="s">
        <v>9062</v>
      </c>
      <c r="E2858" s="401" t="s">
        <v>123</v>
      </c>
      <c r="F2858" s="401"/>
    </row>
    <row r="2859" spans="1:6" ht="15">
      <c r="A2859" s="401">
        <v>21119</v>
      </c>
      <c r="B2859" s="401" t="s">
        <v>6384</v>
      </c>
      <c r="C2859" s="401" t="s">
        <v>3161</v>
      </c>
      <c r="D2859" s="414" t="s">
        <v>8868</v>
      </c>
      <c r="E2859" s="401" t="s">
        <v>123</v>
      </c>
      <c r="F2859" s="401"/>
    </row>
    <row r="2860" spans="1:6" ht="15">
      <c r="A2860" s="401">
        <v>37974</v>
      </c>
      <c r="B2860" s="401" t="s">
        <v>6386</v>
      </c>
      <c r="C2860" s="401" t="s">
        <v>3161</v>
      </c>
      <c r="D2860" s="414" t="s">
        <v>5714</v>
      </c>
      <c r="E2860" s="401" t="s">
        <v>123</v>
      </c>
      <c r="F2860" s="401"/>
    </row>
    <row r="2861" spans="1:6" ht="15">
      <c r="A2861" s="401">
        <v>37975</v>
      </c>
      <c r="B2861" s="401" t="s">
        <v>6387</v>
      </c>
      <c r="C2861" s="401" t="s">
        <v>3161</v>
      </c>
      <c r="D2861" s="414" t="s">
        <v>12983</v>
      </c>
      <c r="E2861" s="401" t="s">
        <v>123</v>
      </c>
      <c r="F2861" s="401"/>
    </row>
    <row r="2862" spans="1:6" ht="15">
      <c r="A2862" s="401">
        <v>37976</v>
      </c>
      <c r="B2862" s="401" t="s">
        <v>6388</v>
      </c>
      <c r="C2862" s="401" t="s">
        <v>3161</v>
      </c>
      <c r="D2862" s="414" t="s">
        <v>16397</v>
      </c>
      <c r="E2862" s="401" t="s">
        <v>123</v>
      </c>
      <c r="F2862" s="401"/>
    </row>
    <row r="2863" spans="1:6" ht="15">
      <c r="A2863" s="401">
        <v>37977</v>
      </c>
      <c r="B2863" s="401" t="s">
        <v>6389</v>
      </c>
      <c r="C2863" s="401" t="s">
        <v>3161</v>
      </c>
      <c r="D2863" s="414" t="s">
        <v>14985</v>
      </c>
      <c r="E2863" s="401" t="s">
        <v>123</v>
      </c>
      <c r="F2863" s="401"/>
    </row>
    <row r="2864" spans="1:6" ht="15">
      <c r="A2864" s="401">
        <v>37978</v>
      </c>
      <c r="B2864" s="401" t="s">
        <v>6390</v>
      </c>
      <c r="C2864" s="401" t="s">
        <v>3161</v>
      </c>
      <c r="D2864" s="414" t="s">
        <v>17285</v>
      </c>
      <c r="E2864" s="401" t="s">
        <v>123</v>
      </c>
      <c r="F2864" s="401"/>
    </row>
    <row r="2865" spans="1:6" ht="15">
      <c r="A2865" s="401">
        <v>37979</v>
      </c>
      <c r="B2865" s="401" t="s">
        <v>6391</v>
      </c>
      <c r="C2865" s="401" t="s">
        <v>3161</v>
      </c>
      <c r="D2865" s="414" t="s">
        <v>17286</v>
      </c>
      <c r="E2865" s="401" t="s">
        <v>123</v>
      </c>
      <c r="F2865" s="401"/>
    </row>
    <row r="2866" spans="1:6" ht="15">
      <c r="A2866" s="401">
        <v>37980</v>
      </c>
      <c r="B2866" s="401" t="s">
        <v>6392</v>
      </c>
      <c r="C2866" s="401" t="s">
        <v>3161</v>
      </c>
      <c r="D2866" s="414" t="s">
        <v>17287</v>
      </c>
      <c r="E2866" s="401" t="s">
        <v>123</v>
      </c>
      <c r="F2866" s="401"/>
    </row>
    <row r="2867" spans="1:6" ht="15">
      <c r="A2867" s="401">
        <v>36147</v>
      </c>
      <c r="B2867" s="401" t="s">
        <v>6393</v>
      </c>
      <c r="C2867" s="401" t="s">
        <v>3168</v>
      </c>
      <c r="D2867" s="414" t="s">
        <v>17288</v>
      </c>
      <c r="E2867" s="401" t="s">
        <v>123</v>
      </c>
      <c r="F2867" s="401"/>
    </row>
    <row r="2868" spans="1:6" ht="15">
      <c r="A2868" s="401">
        <v>12731</v>
      </c>
      <c r="B2868" s="401" t="s">
        <v>6394</v>
      </c>
      <c r="C2868" s="401" t="s">
        <v>3161</v>
      </c>
      <c r="D2868" s="414" t="s">
        <v>17289</v>
      </c>
      <c r="E2868" s="401" t="s">
        <v>123</v>
      </c>
      <c r="F2868" s="401"/>
    </row>
    <row r="2869" spans="1:6" ht="15">
      <c r="A2869" s="401">
        <v>12723</v>
      </c>
      <c r="B2869" s="401" t="s">
        <v>6395</v>
      </c>
      <c r="C2869" s="401" t="s">
        <v>3161</v>
      </c>
      <c r="D2869" s="414" t="s">
        <v>3862</v>
      </c>
      <c r="E2869" s="401" t="s">
        <v>123</v>
      </c>
      <c r="F2869" s="401"/>
    </row>
    <row r="2870" spans="1:6" ht="15">
      <c r="A2870" s="401">
        <v>12724</v>
      </c>
      <c r="B2870" s="401" t="s">
        <v>6396</v>
      </c>
      <c r="C2870" s="401" t="s">
        <v>3161</v>
      </c>
      <c r="D2870" s="414" t="s">
        <v>4774</v>
      </c>
      <c r="E2870" s="401" t="s">
        <v>123</v>
      </c>
      <c r="F2870" s="401"/>
    </row>
    <row r="2871" spans="1:6" ht="15">
      <c r="A2871" s="401">
        <v>12725</v>
      </c>
      <c r="B2871" s="401" t="s">
        <v>6397</v>
      </c>
      <c r="C2871" s="401" t="s">
        <v>3161</v>
      </c>
      <c r="D2871" s="414" t="s">
        <v>12763</v>
      </c>
      <c r="E2871" s="401" t="s">
        <v>123</v>
      </c>
      <c r="F2871" s="401"/>
    </row>
    <row r="2872" spans="1:6" ht="15">
      <c r="A2872" s="401">
        <v>12726</v>
      </c>
      <c r="B2872" s="401" t="s">
        <v>6399</v>
      </c>
      <c r="C2872" s="401" t="s">
        <v>3161</v>
      </c>
      <c r="D2872" s="414" t="s">
        <v>17290</v>
      </c>
      <c r="E2872" s="401" t="s">
        <v>123</v>
      </c>
      <c r="F2872" s="401"/>
    </row>
    <row r="2873" spans="1:6" ht="15">
      <c r="A2873" s="401">
        <v>12727</v>
      </c>
      <c r="B2873" s="401" t="s">
        <v>6400</v>
      </c>
      <c r="C2873" s="401" t="s">
        <v>3161</v>
      </c>
      <c r="D2873" s="414" t="s">
        <v>17291</v>
      </c>
      <c r="E2873" s="401" t="s">
        <v>123</v>
      </c>
      <c r="F2873" s="401"/>
    </row>
    <row r="2874" spans="1:6" ht="15">
      <c r="A2874" s="401">
        <v>12728</v>
      </c>
      <c r="B2874" s="401" t="s">
        <v>6401</v>
      </c>
      <c r="C2874" s="401" t="s">
        <v>3161</v>
      </c>
      <c r="D2874" s="414" t="s">
        <v>17292</v>
      </c>
      <c r="E2874" s="401" t="s">
        <v>123</v>
      </c>
      <c r="F2874" s="401"/>
    </row>
    <row r="2875" spans="1:6" ht="15">
      <c r="A2875" s="401">
        <v>12729</v>
      </c>
      <c r="B2875" s="401" t="s">
        <v>6402</v>
      </c>
      <c r="C2875" s="401" t="s">
        <v>3161</v>
      </c>
      <c r="D2875" s="414" t="s">
        <v>17293</v>
      </c>
      <c r="E2875" s="401" t="s">
        <v>123</v>
      </c>
      <c r="F2875" s="401"/>
    </row>
    <row r="2876" spans="1:6" ht="15">
      <c r="A2876" s="401">
        <v>12730</v>
      </c>
      <c r="B2876" s="401" t="s">
        <v>6403</v>
      </c>
      <c r="C2876" s="401" t="s">
        <v>3161</v>
      </c>
      <c r="D2876" s="414" t="s">
        <v>17294</v>
      </c>
      <c r="E2876" s="401" t="s">
        <v>123</v>
      </c>
      <c r="F2876" s="401"/>
    </row>
    <row r="2877" spans="1:6" ht="15">
      <c r="A2877" s="401">
        <v>3840</v>
      </c>
      <c r="B2877" s="401" t="s">
        <v>6404</v>
      </c>
      <c r="C2877" s="401" t="s">
        <v>3161</v>
      </c>
      <c r="D2877" s="414" t="s">
        <v>17295</v>
      </c>
      <c r="E2877" s="401" t="s">
        <v>123</v>
      </c>
      <c r="F2877" s="401"/>
    </row>
    <row r="2878" spans="1:6" ht="15">
      <c r="A2878" s="401">
        <v>3838</v>
      </c>
      <c r="B2878" s="401" t="s">
        <v>6405</v>
      </c>
      <c r="C2878" s="401" t="s">
        <v>3161</v>
      </c>
      <c r="D2878" s="414" t="s">
        <v>17296</v>
      </c>
      <c r="E2878" s="401" t="s">
        <v>123</v>
      </c>
      <c r="F2878" s="401"/>
    </row>
    <row r="2879" spans="1:6" ht="15">
      <c r="A2879" s="401">
        <v>3844</v>
      </c>
      <c r="B2879" s="401" t="s">
        <v>6406</v>
      </c>
      <c r="C2879" s="401" t="s">
        <v>3161</v>
      </c>
      <c r="D2879" s="414" t="s">
        <v>17297</v>
      </c>
      <c r="E2879" s="401" t="s">
        <v>123</v>
      </c>
      <c r="F2879" s="401"/>
    </row>
    <row r="2880" spans="1:6" ht="15">
      <c r="A2880" s="401">
        <v>3839</v>
      </c>
      <c r="B2880" s="401" t="s">
        <v>6407</v>
      </c>
      <c r="C2880" s="401" t="s">
        <v>3161</v>
      </c>
      <c r="D2880" s="414" t="s">
        <v>17298</v>
      </c>
      <c r="E2880" s="401" t="s">
        <v>123</v>
      </c>
      <c r="F2880" s="401"/>
    </row>
    <row r="2881" spans="1:6" ht="15">
      <c r="A2881" s="401">
        <v>3843</v>
      </c>
      <c r="B2881" s="401" t="s">
        <v>6408</v>
      </c>
      <c r="C2881" s="401" t="s">
        <v>3161</v>
      </c>
      <c r="D2881" s="414" t="s">
        <v>17299</v>
      </c>
      <c r="E2881" s="401" t="s">
        <v>123</v>
      </c>
      <c r="F2881" s="401"/>
    </row>
    <row r="2882" spans="1:6" ht="15">
      <c r="A2882" s="401">
        <v>3900</v>
      </c>
      <c r="B2882" s="401" t="s">
        <v>6409</v>
      </c>
      <c r="C2882" s="401" t="s">
        <v>3161</v>
      </c>
      <c r="D2882" s="414" t="s">
        <v>17300</v>
      </c>
      <c r="E2882" s="401" t="s">
        <v>123</v>
      </c>
      <c r="F2882" s="401"/>
    </row>
    <row r="2883" spans="1:6" ht="15">
      <c r="A2883" s="401">
        <v>3846</v>
      </c>
      <c r="B2883" s="401" t="s">
        <v>6410</v>
      </c>
      <c r="C2883" s="401" t="s">
        <v>3161</v>
      </c>
      <c r="D2883" s="414" t="s">
        <v>14431</v>
      </c>
      <c r="E2883" s="401" t="s">
        <v>123</v>
      </c>
      <c r="F2883" s="401"/>
    </row>
    <row r="2884" spans="1:6" ht="15">
      <c r="A2884" s="401">
        <v>3886</v>
      </c>
      <c r="B2884" s="401" t="s">
        <v>6411</v>
      </c>
      <c r="C2884" s="401" t="s">
        <v>3161</v>
      </c>
      <c r="D2884" s="414" t="s">
        <v>17301</v>
      </c>
      <c r="E2884" s="401" t="s">
        <v>123</v>
      </c>
      <c r="F2884" s="401"/>
    </row>
    <row r="2885" spans="1:6" ht="15">
      <c r="A2885" s="401">
        <v>3854</v>
      </c>
      <c r="B2885" s="401" t="s">
        <v>6412</v>
      </c>
      <c r="C2885" s="401" t="s">
        <v>3161</v>
      </c>
      <c r="D2885" s="414" t="s">
        <v>12489</v>
      </c>
      <c r="E2885" s="401" t="s">
        <v>123</v>
      </c>
      <c r="F2885" s="401"/>
    </row>
    <row r="2886" spans="1:6" ht="15">
      <c r="A2886" s="401">
        <v>3873</v>
      </c>
      <c r="B2886" s="401" t="s">
        <v>6413</v>
      </c>
      <c r="C2886" s="401" t="s">
        <v>3161</v>
      </c>
      <c r="D2886" s="414" t="s">
        <v>6146</v>
      </c>
      <c r="E2886" s="401" t="s">
        <v>123</v>
      </c>
      <c r="F2886" s="401"/>
    </row>
    <row r="2887" spans="1:6" ht="15">
      <c r="A2887" s="401">
        <v>38021</v>
      </c>
      <c r="B2887" s="401" t="s">
        <v>6414</v>
      </c>
      <c r="C2887" s="401" t="s">
        <v>3161</v>
      </c>
      <c r="D2887" s="414" t="s">
        <v>8242</v>
      </c>
      <c r="E2887" s="401" t="s">
        <v>123</v>
      </c>
      <c r="F2887" s="401"/>
    </row>
    <row r="2888" spans="1:6" ht="15">
      <c r="A2888" s="401">
        <v>3847</v>
      </c>
      <c r="B2888" s="401" t="s">
        <v>6416</v>
      </c>
      <c r="C2888" s="401" t="s">
        <v>3161</v>
      </c>
      <c r="D2888" s="414" t="s">
        <v>17302</v>
      </c>
      <c r="E2888" s="401" t="s">
        <v>123</v>
      </c>
      <c r="F2888" s="401"/>
    </row>
    <row r="2889" spans="1:6" ht="15">
      <c r="A2889" s="401">
        <v>38022</v>
      </c>
      <c r="B2889" s="401" t="s">
        <v>6417</v>
      </c>
      <c r="C2889" s="401" t="s">
        <v>3161</v>
      </c>
      <c r="D2889" s="414" t="s">
        <v>17303</v>
      </c>
      <c r="E2889" s="401" t="s">
        <v>123</v>
      </c>
      <c r="F2889" s="401"/>
    </row>
    <row r="2890" spans="1:6" ht="15">
      <c r="A2890" s="401">
        <v>3833</v>
      </c>
      <c r="B2890" s="401" t="s">
        <v>6418</v>
      </c>
      <c r="C2890" s="401" t="s">
        <v>3161</v>
      </c>
      <c r="D2890" s="414" t="s">
        <v>17304</v>
      </c>
      <c r="E2890" s="401" t="s">
        <v>123</v>
      </c>
      <c r="F2890" s="401"/>
    </row>
    <row r="2891" spans="1:6" ht="15">
      <c r="A2891" s="401">
        <v>3835</v>
      </c>
      <c r="B2891" s="401" t="s">
        <v>6419</v>
      </c>
      <c r="C2891" s="401" t="s">
        <v>3161</v>
      </c>
      <c r="D2891" s="414" t="s">
        <v>17305</v>
      </c>
      <c r="E2891" s="401" t="s">
        <v>123</v>
      </c>
      <c r="F2891" s="401"/>
    </row>
    <row r="2892" spans="1:6" ht="15">
      <c r="A2892" s="401">
        <v>3836</v>
      </c>
      <c r="B2892" s="401" t="s">
        <v>6420</v>
      </c>
      <c r="C2892" s="401" t="s">
        <v>3161</v>
      </c>
      <c r="D2892" s="414" t="s">
        <v>17306</v>
      </c>
      <c r="E2892" s="401" t="s">
        <v>123</v>
      </c>
      <c r="F2892" s="401"/>
    </row>
    <row r="2893" spans="1:6" ht="15">
      <c r="A2893" s="401">
        <v>3830</v>
      </c>
      <c r="B2893" s="401" t="s">
        <v>6421</v>
      </c>
      <c r="C2893" s="401" t="s">
        <v>3161</v>
      </c>
      <c r="D2893" s="414" t="s">
        <v>17307</v>
      </c>
      <c r="E2893" s="401" t="s">
        <v>123</v>
      </c>
      <c r="F2893" s="401"/>
    </row>
    <row r="2894" spans="1:6" ht="15">
      <c r="A2894" s="401">
        <v>3831</v>
      </c>
      <c r="B2894" s="401" t="s">
        <v>6422</v>
      </c>
      <c r="C2894" s="401" t="s">
        <v>3161</v>
      </c>
      <c r="D2894" s="414" t="s">
        <v>17308</v>
      </c>
      <c r="E2894" s="401" t="s">
        <v>123</v>
      </c>
      <c r="F2894" s="401"/>
    </row>
    <row r="2895" spans="1:6" ht="15">
      <c r="A2895" s="401">
        <v>37981</v>
      </c>
      <c r="B2895" s="401" t="s">
        <v>6423</v>
      </c>
      <c r="C2895" s="401" t="s">
        <v>3161</v>
      </c>
      <c r="D2895" s="414" t="s">
        <v>8877</v>
      </c>
      <c r="E2895" s="401" t="s">
        <v>123</v>
      </c>
      <c r="F2895" s="401"/>
    </row>
    <row r="2896" spans="1:6" ht="15">
      <c r="A2896" s="401">
        <v>37982</v>
      </c>
      <c r="B2896" s="401" t="s">
        <v>6424</v>
      </c>
      <c r="C2896" s="401" t="s">
        <v>3161</v>
      </c>
      <c r="D2896" s="414" t="s">
        <v>15032</v>
      </c>
      <c r="E2896" s="401" t="s">
        <v>123</v>
      </c>
      <c r="F2896" s="401"/>
    </row>
    <row r="2897" spans="1:6" ht="15">
      <c r="A2897" s="401">
        <v>37983</v>
      </c>
      <c r="B2897" s="401" t="s">
        <v>6425</v>
      </c>
      <c r="C2897" s="401" t="s">
        <v>3161</v>
      </c>
      <c r="D2897" s="414" t="s">
        <v>14994</v>
      </c>
      <c r="E2897" s="401" t="s">
        <v>123</v>
      </c>
      <c r="F2897" s="401"/>
    </row>
    <row r="2898" spans="1:6" ht="15">
      <c r="A2898" s="401">
        <v>37984</v>
      </c>
      <c r="B2898" s="401" t="s">
        <v>6427</v>
      </c>
      <c r="C2898" s="401" t="s">
        <v>3161</v>
      </c>
      <c r="D2898" s="414" t="s">
        <v>17309</v>
      </c>
      <c r="E2898" s="401" t="s">
        <v>123</v>
      </c>
      <c r="F2898" s="401"/>
    </row>
    <row r="2899" spans="1:6" ht="15">
      <c r="A2899" s="401">
        <v>37985</v>
      </c>
      <c r="B2899" s="401" t="s">
        <v>6428</v>
      </c>
      <c r="C2899" s="401" t="s">
        <v>3161</v>
      </c>
      <c r="D2899" s="414" t="s">
        <v>17310</v>
      </c>
      <c r="E2899" s="401" t="s">
        <v>123</v>
      </c>
      <c r="F2899" s="401"/>
    </row>
    <row r="2900" spans="1:6" ht="15">
      <c r="A2900" s="401">
        <v>3826</v>
      </c>
      <c r="B2900" s="401" t="s">
        <v>6429</v>
      </c>
      <c r="C2900" s="401" t="s">
        <v>3161</v>
      </c>
      <c r="D2900" s="414" t="s">
        <v>17311</v>
      </c>
      <c r="E2900" s="401" t="s">
        <v>123</v>
      </c>
      <c r="F2900" s="401"/>
    </row>
    <row r="2901" spans="1:6" ht="15">
      <c r="A2901" s="401">
        <v>3825</v>
      </c>
      <c r="B2901" s="401" t="s">
        <v>6431</v>
      </c>
      <c r="C2901" s="401" t="s">
        <v>3161</v>
      </c>
      <c r="D2901" s="414" t="s">
        <v>12467</v>
      </c>
      <c r="E2901" s="401" t="s">
        <v>123</v>
      </c>
      <c r="F2901" s="401"/>
    </row>
    <row r="2902" spans="1:6" ht="15">
      <c r="A2902" s="401">
        <v>3827</v>
      </c>
      <c r="B2902" s="401" t="s">
        <v>6432</v>
      </c>
      <c r="C2902" s="401" t="s">
        <v>3161</v>
      </c>
      <c r="D2902" s="414" t="s">
        <v>17312</v>
      </c>
      <c r="E2902" s="401" t="s">
        <v>123</v>
      </c>
      <c r="F2902" s="401"/>
    </row>
    <row r="2903" spans="1:6" ht="15">
      <c r="A2903" s="401">
        <v>20165</v>
      </c>
      <c r="B2903" s="401" t="s">
        <v>17313</v>
      </c>
      <c r="C2903" s="401" t="s">
        <v>3161</v>
      </c>
      <c r="D2903" s="414" t="s">
        <v>15891</v>
      </c>
      <c r="E2903" s="401" t="s">
        <v>123</v>
      </c>
      <c r="F2903" s="401"/>
    </row>
    <row r="2904" spans="1:6" ht="15">
      <c r="A2904" s="401">
        <v>20166</v>
      </c>
      <c r="B2904" s="401" t="s">
        <v>17314</v>
      </c>
      <c r="C2904" s="401" t="s">
        <v>3161</v>
      </c>
      <c r="D2904" s="414" t="s">
        <v>17315</v>
      </c>
      <c r="E2904" s="401" t="s">
        <v>123</v>
      </c>
      <c r="F2904" s="401"/>
    </row>
    <row r="2905" spans="1:6" ht="15">
      <c r="A2905" s="401">
        <v>20164</v>
      </c>
      <c r="B2905" s="401" t="s">
        <v>17316</v>
      </c>
      <c r="C2905" s="401" t="s">
        <v>3161</v>
      </c>
      <c r="D2905" s="414" t="s">
        <v>6624</v>
      </c>
      <c r="E2905" s="401" t="s">
        <v>123</v>
      </c>
      <c r="F2905" s="401"/>
    </row>
    <row r="2906" spans="1:6" ht="15">
      <c r="A2906" s="401">
        <v>3893</v>
      </c>
      <c r="B2906" s="401" t="s">
        <v>6433</v>
      </c>
      <c r="C2906" s="401" t="s">
        <v>3161</v>
      </c>
      <c r="D2906" s="414" t="s">
        <v>15805</v>
      </c>
      <c r="E2906" s="401" t="s">
        <v>123</v>
      </c>
      <c r="F2906" s="401"/>
    </row>
    <row r="2907" spans="1:6" ht="15">
      <c r="A2907" s="401">
        <v>3848</v>
      </c>
      <c r="B2907" s="401" t="s">
        <v>6435</v>
      </c>
      <c r="C2907" s="401" t="s">
        <v>3161</v>
      </c>
      <c r="D2907" s="414" t="s">
        <v>8861</v>
      </c>
      <c r="E2907" s="401" t="s">
        <v>123</v>
      </c>
      <c r="F2907" s="401"/>
    </row>
    <row r="2908" spans="1:6" ht="15">
      <c r="A2908" s="401">
        <v>3895</v>
      </c>
      <c r="B2908" s="401" t="s">
        <v>6436</v>
      </c>
      <c r="C2908" s="401" t="s">
        <v>3161</v>
      </c>
      <c r="D2908" s="414" t="s">
        <v>17317</v>
      </c>
      <c r="E2908" s="401" t="s">
        <v>123</v>
      </c>
      <c r="F2908" s="401"/>
    </row>
    <row r="2909" spans="1:6" ht="15">
      <c r="A2909" s="401">
        <v>12404</v>
      </c>
      <c r="B2909" s="401" t="s">
        <v>6437</v>
      </c>
      <c r="C2909" s="401" t="s">
        <v>3161</v>
      </c>
      <c r="D2909" s="414" t="s">
        <v>15093</v>
      </c>
      <c r="E2909" s="401" t="s">
        <v>123</v>
      </c>
      <c r="F2909" s="401"/>
    </row>
    <row r="2910" spans="1:6" ht="15">
      <c r="A2910" s="401">
        <v>3939</v>
      </c>
      <c r="B2910" s="401" t="s">
        <v>6438</v>
      </c>
      <c r="C2910" s="401" t="s">
        <v>3161</v>
      </c>
      <c r="D2910" s="414" t="s">
        <v>6415</v>
      </c>
      <c r="E2910" s="401" t="s">
        <v>123</v>
      </c>
      <c r="F2910" s="401"/>
    </row>
    <row r="2911" spans="1:6" ht="15">
      <c r="A2911" s="401">
        <v>3911</v>
      </c>
      <c r="B2911" s="401" t="s">
        <v>6439</v>
      </c>
      <c r="C2911" s="401" t="s">
        <v>3161</v>
      </c>
      <c r="D2911" s="414" t="s">
        <v>8833</v>
      </c>
      <c r="E2911" s="401" t="s">
        <v>123</v>
      </c>
      <c r="F2911" s="401"/>
    </row>
    <row r="2912" spans="1:6" ht="15">
      <c r="A2912" s="401">
        <v>3908</v>
      </c>
      <c r="B2912" s="401" t="s">
        <v>6441</v>
      </c>
      <c r="C2912" s="401" t="s">
        <v>3161</v>
      </c>
      <c r="D2912" s="414" t="s">
        <v>13006</v>
      </c>
      <c r="E2912" s="401" t="s">
        <v>123</v>
      </c>
      <c r="F2912" s="401"/>
    </row>
    <row r="2913" spans="1:6" ht="15">
      <c r="A2913" s="401">
        <v>3910</v>
      </c>
      <c r="B2913" s="401" t="s">
        <v>6442</v>
      </c>
      <c r="C2913" s="401" t="s">
        <v>3161</v>
      </c>
      <c r="D2913" s="414" t="s">
        <v>12404</v>
      </c>
      <c r="E2913" s="401" t="s">
        <v>123</v>
      </c>
      <c r="F2913" s="401"/>
    </row>
    <row r="2914" spans="1:6" ht="15">
      <c r="A2914" s="401">
        <v>3913</v>
      </c>
      <c r="B2914" s="401" t="s">
        <v>6443</v>
      </c>
      <c r="C2914" s="401" t="s">
        <v>3161</v>
      </c>
      <c r="D2914" s="414" t="s">
        <v>14858</v>
      </c>
      <c r="E2914" s="401" t="s">
        <v>123</v>
      </c>
      <c r="F2914" s="401"/>
    </row>
    <row r="2915" spans="1:6" ht="15">
      <c r="A2915" s="401">
        <v>3912</v>
      </c>
      <c r="B2915" s="401" t="s">
        <v>6444</v>
      </c>
      <c r="C2915" s="401" t="s">
        <v>3161</v>
      </c>
      <c r="D2915" s="414" t="s">
        <v>17318</v>
      </c>
      <c r="E2915" s="401" t="s">
        <v>123</v>
      </c>
      <c r="F2915" s="401"/>
    </row>
    <row r="2916" spans="1:6" ht="15">
      <c r="A2916" s="401">
        <v>3909</v>
      </c>
      <c r="B2916" s="401" t="s">
        <v>6445</v>
      </c>
      <c r="C2916" s="401" t="s">
        <v>3161</v>
      </c>
      <c r="D2916" s="414" t="s">
        <v>5754</v>
      </c>
      <c r="E2916" s="401" t="s">
        <v>123</v>
      </c>
      <c r="F2916" s="401"/>
    </row>
    <row r="2917" spans="1:6" ht="15">
      <c r="A2917" s="401">
        <v>3914</v>
      </c>
      <c r="B2917" s="401" t="s">
        <v>6446</v>
      </c>
      <c r="C2917" s="401" t="s">
        <v>3161</v>
      </c>
      <c r="D2917" s="414" t="s">
        <v>17319</v>
      </c>
      <c r="E2917" s="401" t="s">
        <v>123</v>
      </c>
      <c r="F2917" s="401"/>
    </row>
    <row r="2918" spans="1:6" ht="15">
      <c r="A2918" s="401">
        <v>3915</v>
      </c>
      <c r="B2918" s="401" t="s">
        <v>6447</v>
      </c>
      <c r="C2918" s="401" t="s">
        <v>3161</v>
      </c>
      <c r="D2918" s="414" t="s">
        <v>17320</v>
      </c>
      <c r="E2918" s="401" t="s">
        <v>123</v>
      </c>
      <c r="F2918" s="401"/>
    </row>
    <row r="2919" spans="1:6" ht="15">
      <c r="A2919" s="401">
        <v>3916</v>
      </c>
      <c r="B2919" s="401" t="s">
        <v>6448</v>
      </c>
      <c r="C2919" s="401" t="s">
        <v>3161</v>
      </c>
      <c r="D2919" s="414" t="s">
        <v>17321</v>
      </c>
      <c r="E2919" s="401" t="s">
        <v>123</v>
      </c>
      <c r="F2919" s="401"/>
    </row>
    <row r="2920" spans="1:6" ht="15">
      <c r="A2920" s="401">
        <v>3917</v>
      </c>
      <c r="B2920" s="401" t="s">
        <v>6449</v>
      </c>
      <c r="C2920" s="401" t="s">
        <v>3161</v>
      </c>
      <c r="D2920" s="414" t="s">
        <v>17322</v>
      </c>
      <c r="E2920" s="401" t="s">
        <v>123</v>
      </c>
      <c r="F2920" s="401"/>
    </row>
    <row r="2921" spans="1:6" ht="15">
      <c r="A2921" s="401">
        <v>1904</v>
      </c>
      <c r="B2921" s="401" t="s">
        <v>6450</v>
      </c>
      <c r="C2921" s="401" t="s">
        <v>3161</v>
      </c>
      <c r="D2921" s="414" t="s">
        <v>6723</v>
      </c>
      <c r="E2921" s="401" t="s">
        <v>123</v>
      </c>
      <c r="F2921" s="401"/>
    </row>
    <row r="2922" spans="1:6" ht="15">
      <c r="A2922" s="401">
        <v>1899</v>
      </c>
      <c r="B2922" s="401" t="s">
        <v>6451</v>
      </c>
      <c r="C2922" s="401" t="s">
        <v>3161</v>
      </c>
      <c r="D2922" s="414" t="s">
        <v>3684</v>
      </c>
      <c r="E2922" s="401" t="s">
        <v>123</v>
      </c>
      <c r="F2922" s="401"/>
    </row>
    <row r="2923" spans="1:6" ht="15">
      <c r="A2923" s="401">
        <v>1900</v>
      </c>
      <c r="B2923" s="401" t="s">
        <v>6452</v>
      </c>
      <c r="C2923" s="401" t="s">
        <v>3161</v>
      </c>
      <c r="D2923" s="414" t="s">
        <v>4041</v>
      </c>
      <c r="E2923" s="401" t="s">
        <v>123</v>
      </c>
      <c r="F2923" s="401"/>
    </row>
    <row r="2924" spans="1:6" ht="15">
      <c r="A2924" s="401">
        <v>12407</v>
      </c>
      <c r="B2924" s="401" t="s">
        <v>6453</v>
      </c>
      <c r="C2924" s="401" t="s">
        <v>3161</v>
      </c>
      <c r="D2924" s="414" t="s">
        <v>12864</v>
      </c>
      <c r="E2924" s="401" t="s">
        <v>123</v>
      </c>
      <c r="F2924" s="401"/>
    </row>
    <row r="2925" spans="1:6" ht="15">
      <c r="A2925" s="401">
        <v>12408</v>
      </c>
      <c r="B2925" s="401" t="s">
        <v>6454</v>
      </c>
      <c r="C2925" s="401" t="s">
        <v>3161</v>
      </c>
      <c r="D2925" s="414" t="s">
        <v>6186</v>
      </c>
      <c r="E2925" s="401" t="s">
        <v>123</v>
      </c>
      <c r="F2925" s="401"/>
    </row>
    <row r="2926" spans="1:6" ht="15">
      <c r="A2926" s="401">
        <v>12409</v>
      </c>
      <c r="B2926" s="401" t="s">
        <v>6455</v>
      </c>
      <c r="C2926" s="401" t="s">
        <v>3161</v>
      </c>
      <c r="D2926" s="414" t="s">
        <v>6186</v>
      </c>
      <c r="E2926" s="401" t="s">
        <v>123</v>
      </c>
      <c r="F2926" s="401"/>
    </row>
    <row r="2927" spans="1:6" ht="15">
      <c r="A2927" s="401">
        <v>12410</v>
      </c>
      <c r="B2927" s="401" t="s">
        <v>6456</v>
      </c>
      <c r="C2927" s="401" t="s">
        <v>3161</v>
      </c>
      <c r="D2927" s="414" t="s">
        <v>12918</v>
      </c>
      <c r="E2927" s="401" t="s">
        <v>123</v>
      </c>
      <c r="F2927" s="401"/>
    </row>
    <row r="2928" spans="1:6" ht="15">
      <c r="A2928" s="401">
        <v>3936</v>
      </c>
      <c r="B2928" s="401" t="s">
        <v>6457</v>
      </c>
      <c r="C2928" s="401" t="s">
        <v>3161</v>
      </c>
      <c r="D2928" s="414" t="s">
        <v>17323</v>
      </c>
      <c r="E2928" s="401" t="s">
        <v>123</v>
      </c>
      <c r="F2928" s="401"/>
    </row>
    <row r="2929" spans="1:6" ht="15">
      <c r="A2929" s="401">
        <v>3922</v>
      </c>
      <c r="B2929" s="401" t="s">
        <v>6458</v>
      </c>
      <c r="C2929" s="401" t="s">
        <v>3161</v>
      </c>
      <c r="D2929" s="414" t="s">
        <v>17324</v>
      </c>
      <c r="E2929" s="401" t="s">
        <v>123</v>
      </c>
      <c r="F2929" s="401"/>
    </row>
    <row r="2930" spans="1:6" ht="15">
      <c r="A2930" s="401">
        <v>3924</v>
      </c>
      <c r="B2930" s="401" t="s">
        <v>6459</v>
      </c>
      <c r="C2930" s="401" t="s">
        <v>3161</v>
      </c>
      <c r="D2930" s="414" t="s">
        <v>17323</v>
      </c>
      <c r="E2930" s="401" t="s">
        <v>123</v>
      </c>
      <c r="F2930" s="401"/>
    </row>
    <row r="2931" spans="1:6" ht="15">
      <c r="A2931" s="401">
        <v>3923</v>
      </c>
      <c r="B2931" s="401" t="s">
        <v>6460</v>
      </c>
      <c r="C2931" s="401" t="s">
        <v>3161</v>
      </c>
      <c r="D2931" s="414" t="s">
        <v>17323</v>
      </c>
      <c r="E2931" s="401" t="s">
        <v>123</v>
      </c>
      <c r="F2931" s="401"/>
    </row>
    <row r="2932" spans="1:6" ht="15">
      <c r="A2932" s="401">
        <v>3937</v>
      </c>
      <c r="B2932" s="401" t="s">
        <v>6461</v>
      </c>
      <c r="C2932" s="401" t="s">
        <v>3161</v>
      </c>
      <c r="D2932" s="414" t="s">
        <v>17325</v>
      </c>
      <c r="E2932" s="401" t="s">
        <v>123</v>
      </c>
      <c r="F2932" s="401"/>
    </row>
    <row r="2933" spans="1:6" ht="15">
      <c r="A2933" s="401">
        <v>3921</v>
      </c>
      <c r="B2933" s="401" t="s">
        <v>6462</v>
      </c>
      <c r="C2933" s="401" t="s">
        <v>3161</v>
      </c>
      <c r="D2933" s="414" t="s">
        <v>6877</v>
      </c>
      <c r="E2933" s="401" t="s">
        <v>123</v>
      </c>
      <c r="F2933" s="401"/>
    </row>
    <row r="2934" spans="1:6" ht="15">
      <c r="A2934" s="401">
        <v>3920</v>
      </c>
      <c r="B2934" s="401" t="s">
        <v>6463</v>
      </c>
      <c r="C2934" s="401" t="s">
        <v>3161</v>
      </c>
      <c r="D2934" s="414" t="s">
        <v>17325</v>
      </c>
      <c r="E2934" s="401" t="s">
        <v>123</v>
      </c>
      <c r="F2934" s="401"/>
    </row>
    <row r="2935" spans="1:6" ht="15">
      <c r="A2935" s="401">
        <v>3938</v>
      </c>
      <c r="B2935" s="401" t="s">
        <v>6464</v>
      </c>
      <c r="C2935" s="401" t="s">
        <v>3161</v>
      </c>
      <c r="D2935" s="414" t="s">
        <v>17326</v>
      </c>
      <c r="E2935" s="401" t="s">
        <v>123</v>
      </c>
      <c r="F2935" s="401"/>
    </row>
    <row r="2936" spans="1:6" ht="15">
      <c r="A2936" s="401">
        <v>3919</v>
      </c>
      <c r="B2936" s="401" t="s">
        <v>6465</v>
      </c>
      <c r="C2936" s="401" t="s">
        <v>3161</v>
      </c>
      <c r="D2936" s="414" t="s">
        <v>13182</v>
      </c>
      <c r="E2936" s="401" t="s">
        <v>123</v>
      </c>
      <c r="F2936" s="401"/>
    </row>
    <row r="2937" spans="1:6" ht="15">
      <c r="A2937" s="401">
        <v>3927</v>
      </c>
      <c r="B2937" s="401" t="s">
        <v>6466</v>
      </c>
      <c r="C2937" s="401" t="s">
        <v>3161</v>
      </c>
      <c r="D2937" s="414" t="s">
        <v>12981</v>
      </c>
      <c r="E2937" s="401" t="s">
        <v>123</v>
      </c>
      <c r="F2937" s="401"/>
    </row>
    <row r="2938" spans="1:6" ht="15">
      <c r="A2938" s="401">
        <v>3928</v>
      </c>
      <c r="B2938" s="401" t="s">
        <v>6467</v>
      </c>
      <c r="C2938" s="401" t="s">
        <v>3161</v>
      </c>
      <c r="D2938" s="414" t="s">
        <v>12981</v>
      </c>
      <c r="E2938" s="401" t="s">
        <v>123</v>
      </c>
      <c r="F2938" s="401"/>
    </row>
    <row r="2939" spans="1:6" ht="15">
      <c r="A2939" s="401">
        <v>3926</v>
      </c>
      <c r="B2939" s="401" t="s">
        <v>6468</v>
      </c>
      <c r="C2939" s="401" t="s">
        <v>3161</v>
      </c>
      <c r="D2939" s="414" t="s">
        <v>17327</v>
      </c>
      <c r="E2939" s="401" t="s">
        <v>123</v>
      </c>
      <c r="F2939" s="401"/>
    </row>
    <row r="2940" spans="1:6" ht="15">
      <c r="A2940" s="401">
        <v>3935</v>
      </c>
      <c r="B2940" s="401" t="s">
        <v>6469</v>
      </c>
      <c r="C2940" s="401" t="s">
        <v>3161</v>
      </c>
      <c r="D2940" s="414" t="s">
        <v>17327</v>
      </c>
      <c r="E2940" s="401" t="s">
        <v>123</v>
      </c>
      <c r="F2940" s="401"/>
    </row>
    <row r="2941" spans="1:6" ht="15">
      <c r="A2941" s="401">
        <v>3925</v>
      </c>
      <c r="B2941" s="401" t="s">
        <v>6470</v>
      </c>
      <c r="C2941" s="401" t="s">
        <v>3161</v>
      </c>
      <c r="D2941" s="414" t="s">
        <v>17327</v>
      </c>
      <c r="E2941" s="401" t="s">
        <v>123</v>
      </c>
      <c r="F2941" s="401"/>
    </row>
    <row r="2942" spans="1:6" ht="15">
      <c r="A2942" s="401">
        <v>12406</v>
      </c>
      <c r="B2942" s="401" t="s">
        <v>6471</v>
      </c>
      <c r="C2942" s="401" t="s">
        <v>3161</v>
      </c>
      <c r="D2942" s="414" t="s">
        <v>6942</v>
      </c>
      <c r="E2942" s="401" t="s">
        <v>123</v>
      </c>
      <c r="F2942" s="401"/>
    </row>
    <row r="2943" spans="1:6" ht="15">
      <c r="A2943" s="401">
        <v>3929</v>
      </c>
      <c r="B2943" s="401" t="s">
        <v>6473</v>
      </c>
      <c r="C2943" s="401" t="s">
        <v>3161</v>
      </c>
      <c r="D2943" s="414" t="s">
        <v>12591</v>
      </c>
      <c r="E2943" s="401" t="s">
        <v>123</v>
      </c>
      <c r="F2943" s="401"/>
    </row>
    <row r="2944" spans="1:6" ht="15">
      <c r="A2944" s="401">
        <v>3931</v>
      </c>
      <c r="B2944" s="401" t="s">
        <v>6474</v>
      </c>
      <c r="C2944" s="401" t="s">
        <v>3161</v>
      </c>
      <c r="D2944" s="414" t="s">
        <v>12591</v>
      </c>
      <c r="E2944" s="401" t="s">
        <v>123</v>
      </c>
      <c r="F2944" s="401"/>
    </row>
    <row r="2945" spans="1:6" ht="15">
      <c r="A2945" s="401">
        <v>3930</v>
      </c>
      <c r="B2945" s="401" t="s">
        <v>6475</v>
      </c>
      <c r="C2945" s="401" t="s">
        <v>3161</v>
      </c>
      <c r="D2945" s="414" t="s">
        <v>12591</v>
      </c>
      <c r="E2945" s="401" t="s">
        <v>123</v>
      </c>
      <c r="F2945" s="401"/>
    </row>
    <row r="2946" spans="1:6" ht="15">
      <c r="A2946" s="401">
        <v>3932</v>
      </c>
      <c r="B2946" s="401" t="s">
        <v>6476</v>
      </c>
      <c r="C2946" s="401" t="s">
        <v>3161</v>
      </c>
      <c r="D2946" s="414" t="s">
        <v>17328</v>
      </c>
      <c r="E2946" s="401" t="s">
        <v>123</v>
      </c>
      <c r="F2946" s="401"/>
    </row>
    <row r="2947" spans="1:6" ht="15">
      <c r="A2947" s="401">
        <v>3933</v>
      </c>
      <c r="B2947" s="401" t="s">
        <v>6477</v>
      </c>
      <c r="C2947" s="401" t="s">
        <v>3161</v>
      </c>
      <c r="D2947" s="414" t="s">
        <v>17328</v>
      </c>
      <c r="E2947" s="401" t="s">
        <v>123</v>
      </c>
      <c r="F2947" s="401"/>
    </row>
    <row r="2948" spans="1:6" ht="15">
      <c r="A2948" s="401">
        <v>3934</v>
      </c>
      <c r="B2948" s="401" t="s">
        <v>6478</v>
      </c>
      <c r="C2948" s="401" t="s">
        <v>3161</v>
      </c>
      <c r="D2948" s="414" t="s">
        <v>17328</v>
      </c>
      <c r="E2948" s="401" t="s">
        <v>123</v>
      </c>
      <c r="F2948" s="401"/>
    </row>
    <row r="2949" spans="1:6" ht="15">
      <c r="A2949" s="401">
        <v>40355</v>
      </c>
      <c r="B2949" s="401" t="s">
        <v>6479</v>
      </c>
      <c r="C2949" s="401" t="s">
        <v>3161</v>
      </c>
      <c r="D2949" s="414" t="s">
        <v>9047</v>
      </c>
      <c r="E2949" s="401" t="s">
        <v>123</v>
      </c>
      <c r="F2949" s="401"/>
    </row>
    <row r="2950" spans="1:6" ht="15">
      <c r="A2950" s="401">
        <v>40364</v>
      </c>
      <c r="B2950" s="401" t="s">
        <v>6480</v>
      </c>
      <c r="C2950" s="401" t="s">
        <v>3161</v>
      </c>
      <c r="D2950" s="414" t="s">
        <v>9050</v>
      </c>
      <c r="E2950" s="401" t="s">
        <v>123</v>
      </c>
      <c r="F2950" s="401"/>
    </row>
    <row r="2951" spans="1:6" ht="15">
      <c r="A2951" s="401">
        <v>40361</v>
      </c>
      <c r="B2951" s="401" t="s">
        <v>6481</v>
      </c>
      <c r="C2951" s="401" t="s">
        <v>3161</v>
      </c>
      <c r="D2951" s="414" t="s">
        <v>12559</v>
      </c>
      <c r="E2951" s="401" t="s">
        <v>123</v>
      </c>
      <c r="F2951" s="401"/>
    </row>
    <row r="2952" spans="1:6" ht="15">
      <c r="A2952" s="401">
        <v>40358</v>
      </c>
      <c r="B2952" s="401" t="s">
        <v>6482</v>
      </c>
      <c r="C2952" s="401" t="s">
        <v>3161</v>
      </c>
      <c r="D2952" s="414" t="s">
        <v>12405</v>
      </c>
      <c r="E2952" s="401" t="s">
        <v>123</v>
      </c>
      <c r="F2952" s="401"/>
    </row>
    <row r="2953" spans="1:6" ht="15">
      <c r="A2953" s="401">
        <v>40370</v>
      </c>
      <c r="B2953" s="401" t="s">
        <v>6483</v>
      </c>
      <c r="C2953" s="401" t="s">
        <v>3161</v>
      </c>
      <c r="D2953" s="414" t="s">
        <v>17329</v>
      </c>
      <c r="E2953" s="401" t="s">
        <v>123</v>
      </c>
      <c r="F2953" s="401"/>
    </row>
    <row r="2954" spans="1:6" ht="15">
      <c r="A2954" s="401">
        <v>40367</v>
      </c>
      <c r="B2954" s="401" t="s">
        <v>6484</v>
      </c>
      <c r="C2954" s="401" t="s">
        <v>3161</v>
      </c>
      <c r="D2954" s="414" t="s">
        <v>17330</v>
      </c>
      <c r="E2954" s="401" t="s">
        <v>123</v>
      </c>
      <c r="F2954" s="401"/>
    </row>
    <row r="2955" spans="1:6" ht="15">
      <c r="A2955" s="401">
        <v>40373</v>
      </c>
      <c r="B2955" s="401" t="s">
        <v>6485</v>
      </c>
      <c r="C2955" s="401" t="s">
        <v>3161</v>
      </c>
      <c r="D2955" s="414" t="s">
        <v>17331</v>
      </c>
      <c r="E2955" s="401" t="s">
        <v>123</v>
      </c>
      <c r="F2955" s="401"/>
    </row>
    <row r="2956" spans="1:6" ht="15">
      <c r="A2956" s="401">
        <v>38947</v>
      </c>
      <c r="B2956" s="401" t="s">
        <v>6486</v>
      </c>
      <c r="C2956" s="401" t="s">
        <v>3161</v>
      </c>
      <c r="D2956" s="414" t="s">
        <v>13920</v>
      </c>
      <c r="E2956" s="401" t="s">
        <v>123</v>
      </c>
      <c r="F2956" s="401"/>
    </row>
    <row r="2957" spans="1:6" ht="15">
      <c r="A2957" s="401">
        <v>38948</v>
      </c>
      <c r="B2957" s="401" t="s">
        <v>6487</v>
      </c>
      <c r="C2957" s="401" t="s">
        <v>3161</v>
      </c>
      <c r="D2957" s="414" t="s">
        <v>15121</v>
      </c>
      <c r="E2957" s="401" t="s">
        <v>123</v>
      </c>
      <c r="F2957" s="401"/>
    </row>
    <row r="2958" spans="1:6" ht="15">
      <c r="A2958" s="401">
        <v>38949</v>
      </c>
      <c r="B2958" s="401" t="s">
        <v>6488</v>
      </c>
      <c r="C2958" s="401" t="s">
        <v>3161</v>
      </c>
      <c r="D2958" s="414" t="s">
        <v>13005</v>
      </c>
      <c r="E2958" s="401" t="s">
        <v>123</v>
      </c>
      <c r="F2958" s="401"/>
    </row>
    <row r="2959" spans="1:6" ht="15">
      <c r="A2959" s="401">
        <v>38951</v>
      </c>
      <c r="B2959" s="401" t="s">
        <v>6489</v>
      </c>
      <c r="C2959" s="401" t="s">
        <v>3161</v>
      </c>
      <c r="D2959" s="414" t="s">
        <v>14799</v>
      </c>
      <c r="E2959" s="401" t="s">
        <v>123</v>
      </c>
      <c r="F2959" s="401"/>
    </row>
    <row r="2960" spans="1:6" ht="15">
      <c r="A2960" s="401">
        <v>39312</v>
      </c>
      <c r="B2960" s="401" t="s">
        <v>6490</v>
      </c>
      <c r="C2960" s="401" t="s">
        <v>3161</v>
      </c>
      <c r="D2960" s="414" t="s">
        <v>17332</v>
      </c>
      <c r="E2960" s="401" t="s">
        <v>123</v>
      </c>
      <c r="F2960" s="401"/>
    </row>
    <row r="2961" spans="1:6" ht="15">
      <c r="A2961" s="401">
        <v>39313</v>
      </c>
      <c r="B2961" s="401" t="s">
        <v>6491</v>
      </c>
      <c r="C2961" s="401" t="s">
        <v>3161</v>
      </c>
      <c r="D2961" s="414" t="s">
        <v>13168</v>
      </c>
      <c r="E2961" s="401" t="s">
        <v>123</v>
      </c>
      <c r="F2961" s="401"/>
    </row>
    <row r="2962" spans="1:6" ht="15">
      <c r="A2962" s="401">
        <v>38950</v>
      </c>
      <c r="B2962" s="401" t="s">
        <v>6492</v>
      </c>
      <c r="C2962" s="401" t="s">
        <v>3161</v>
      </c>
      <c r="D2962" s="414" t="s">
        <v>12481</v>
      </c>
      <c r="E2962" s="401" t="s">
        <v>123</v>
      </c>
      <c r="F2962" s="401"/>
    </row>
    <row r="2963" spans="1:6" ht="15">
      <c r="A2963" s="401">
        <v>39314</v>
      </c>
      <c r="B2963" s="401" t="s">
        <v>6493</v>
      </c>
      <c r="C2963" s="401" t="s">
        <v>3161</v>
      </c>
      <c r="D2963" s="414" t="s">
        <v>17129</v>
      </c>
      <c r="E2963" s="401" t="s">
        <v>123</v>
      </c>
      <c r="F2963" s="401"/>
    </row>
    <row r="2964" spans="1:6" ht="15">
      <c r="A2964" s="401">
        <v>3907</v>
      </c>
      <c r="B2964" s="401" t="s">
        <v>6494</v>
      </c>
      <c r="C2964" s="401" t="s">
        <v>3161</v>
      </c>
      <c r="D2964" s="414" t="s">
        <v>14184</v>
      </c>
      <c r="E2964" s="401" t="s">
        <v>123</v>
      </c>
      <c r="F2964" s="401"/>
    </row>
    <row r="2965" spans="1:6" ht="15">
      <c r="A2965" s="401">
        <v>3889</v>
      </c>
      <c r="B2965" s="401" t="s">
        <v>6495</v>
      </c>
      <c r="C2965" s="401" t="s">
        <v>3161</v>
      </c>
      <c r="D2965" s="414" t="s">
        <v>5760</v>
      </c>
      <c r="E2965" s="401" t="s">
        <v>123</v>
      </c>
      <c r="F2965" s="401"/>
    </row>
    <row r="2966" spans="1:6" ht="15">
      <c r="A2966" s="401">
        <v>3868</v>
      </c>
      <c r="B2966" s="401" t="s">
        <v>6496</v>
      </c>
      <c r="C2966" s="401" t="s">
        <v>3161</v>
      </c>
      <c r="D2966" s="414" t="s">
        <v>3792</v>
      </c>
      <c r="E2966" s="401" t="s">
        <v>123</v>
      </c>
      <c r="F2966" s="401"/>
    </row>
    <row r="2967" spans="1:6" ht="15">
      <c r="A2967" s="401">
        <v>3869</v>
      </c>
      <c r="B2967" s="401" t="s">
        <v>6497</v>
      </c>
      <c r="C2967" s="401" t="s">
        <v>3161</v>
      </c>
      <c r="D2967" s="414" t="s">
        <v>4349</v>
      </c>
      <c r="E2967" s="401" t="s">
        <v>123</v>
      </c>
      <c r="F2967" s="401"/>
    </row>
    <row r="2968" spans="1:6" ht="15">
      <c r="A2968" s="401">
        <v>3872</v>
      </c>
      <c r="B2968" s="401" t="s">
        <v>6498</v>
      </c>
      <c r="C2968" s="401" t="s">
        <v>3161</v>
      </c>
      <c r="D2968" s="414" t="s">
        <v>12863</v>
      </c>
      <c r="E2968" s="401" t="s">
        <v>123</v>
      </c>
      <c r="F2968" s="401"/>
    </row>
    <row r="2969" spans="1:6" ht="15">
      <c r="A2969" s="401">
        <v>3850</v>
      </c>
      <c r="B2969" s="401" t="s">
        <v>6499</v>
      </c>
      <c r="C2969" s="401" t="s">
        <v>3161</v>
      </c>
      <c r="D2969" s="414" t="s">
        <v>12820</v>
      </c>
      <c r="E2969" s="401" t="s">
        <v>123</v>
      </c>
      <c r="F2969" s="401"/>
    </row>
    <row r="2970" spans="1:6" ht="15">
      <c r="A2970" s="401">
        <v>38023</v>
      </c>
      <c r="B2970" s="401" t="s">
        <v>6500</v>
      </c>
      <c r="C2970" s="401" t="s">
        <v>3161</v>
      </c>
      <c r="D2970" s="414" t="s">
        <v>17333</v>
      </c>
      <c r="E2970" s="401" t="s">
        <v>123</v>
      </c>
      <c r="F2970" s="401"/>
    </row>
    <row r="2971" spans="1:6" ht="15">
      <c r="A2971" s="401">
        <v>37986</v>
      </c>
      <c r="B2971" s="401" t="s">
        <v>6501</v>
      </c>
      <c r="C2971" s="401" t="s">
        <v>3161</v>
      </c>
      <c r="D2971" s="414" t="s">
        <v>4174</v>
      </c>
      <c r="E2971" s="401" t="s">
        <v>123</v>
      </c>
      <c r="F2971" s="401"/>
    </row>
    <row r="2972" spans="1:6" ht="15">
      <c r="A2972" s="401">
        <v>37987</v>
      </c>
      <c r="B2972" s="401" t="s">
        <v>6503</v>
      </c>
      <c r="C2972" s="401" t="s">
        <v>3161</v>
      </c>
      <c r="D2972" s="414" t="s">
        <v>17334</v>
      </c>
      <c r="E2972" s="401" t="s">
        <v>123</v>
      </c>
      <c r="F2972" s="401"/>
    </row>
    <row r="2973" spans="1:6" ht="15">
      <c r="A2973" s="401">
        <v>37988</v>
      </c>
      <c r="B2973" s="401" t="s">
        <v>6504</v>
      </c>
      <c r="C2973" s="401" t="s">
        <v>3161</v>
      </c>
      <c r="D2973" s="414" t="s">
        <v>15536</v>
      </c>
      <c r="E2973" s="401" t="s">
        <v>123</v>
      </c>
      <c r="F2973" s="401"/>
    </row>
    <row r="2974" spans="1:6" ht="15">
      <c r="A2974" s="401">
        <v>21120</v>
      </c>
      <c r="B2974" s="401" t="s">
        <v>6505</v>
      </c>
      <c r="C2974" s="401" t="s">
        <v>3161</v>
      </c>
      <c r="D2974" s="414" t="s">
        <v>13200</v>
      </c>
      <c r="E2974" s="401" t="s">
        <v>123</v>
      </c>
      <c r="F2974" s="401"/>
    </row>
    <row r="2975" spans="1:6" ht="15">
      <c r="A2975" s="401">
        <v>39318</v>
      </c>
      <c r="B2975" s="401" t="s">
        <v>6507</v>
      </c>
      <c r="C2975" s="401" t="s">
        <v>3161</v>
      </c>
      <c r="D2975" s="414" t="s">
        <v>9133</v>
      </c>
      <c r="E2975" s="401" t="s">
        <v>123</v>
      </c>
      <c r="F2975" s="401"/>
    </row>
    <row r="2976" spans="1:6" ht="15">
      <c r="A2976" s="401">
        <v>20162</v>
      </c>
      <c r="B2976" s="401" t="s">
        <v>6508</v>
      </c>
      <c r="C2976" s="401" t="s">
        <v>3161</v>
      </c>
      <c r="D2976" s="414" t="s">
        <v>16684</v>
      </c>
      <c r="E2976" s="401" t="s">
        <v>123</v>
      </c>
      <c r="F2976" s="401"/>
    </row>
    <row r="2977" spans="1:6" ht="15">
      <c r="A2977" s="401">
        <v>40366</v>
      </c>
      <c r="B2977" s="401" t="s">
        <v>6510</v>
      </c>
      <c r="C2977" s="401" t="s">
        <v>3161</v>
      </c>
      <c r="D2977" s="414" t="s">
        <v>14132</v>
      </c>
      <c r="E2977" s="401" t="s">
        <v>123</v>
      </c>
      <c r="F2977" s="401"/>
    </row>
    <row r="2978" spans="1:6" ht="15">
      <c r="A2978" s="401">
        <v>40363</v>
      </c>
      <c r="B2978" s="401" t="s">
        <v>6511</v>
      </c>
      <c r="C2978" s="401" t="s">
        <v>3161</v>
      </c>
      <c r="D2978" s="414" t="s">
        <v>16459</v>
      </c>
      <c r="E2978" s="401" t="s">
        <v>123</v>
      </c>
      <c r="F2978" s="401"/>
    </row>
    <row r="2979" spans="1:6" ht="15">
      <c r="A2979" s="401">
        <v>40354</v>
      </c>
      <c r="B2979" s="401" t="s">
        <v>6512</v>
      </c>
      <c r="C2979" s="401" t="s">
        <v>3161</v>
      </c>
      <c r="D2979" s="414" t="s">
        <v>17335</v>
      </c>
      <c r="E2979" s="401" t="s">
        <v>123</v>
      </c>
      <c r="F2979" s="401"/>
    </row>
    <row r="2980" spans="1:6" ht="15">
      <c r="A2980" s="401">
        <v>40360</v>
      </c>
      <c r="B2980" s="401" t="s">
        <v>6513</v>
      </c>
      <c r="C2980" s="401" t="s">
        <v>3161</v>
      </c>
      <c r="D2980" s="414" t="s">
        <v>13816</v>
      </c>
      <c r="E2980" s="401" t="s">
        <v>123</v>
      </c>
      <c r="F2980" s="401"/>
    </row>
    <row r="2981" spans="1:6" ht="15">
      <c r="A2981" s="401">
        <v>40372</v>
      </c>
      <c r="B2981" s="401" t="s">
        <v>6514</v>
      </c>
      <c r="C2981" s="401" t="s">
        <v>3161</v>
      </c>
      <c r="D2981" s="414" t="s">
        <v>17336</v>
      </c>
      <c r="E2981" s="401" t="s">
        <v>123</v>
      </c>
      <c r="F2981" s="401"/>
    </row>
    <row r="2982" spans="1:6" ht="15">
      <c r="A2982" s="401">
        <v>40369</v>
      </c>
      <c r="B2982" s="401" t="s">
        <v>6515</v>
      </c>
      <c r="C2982" s="401" t="s">
        <v>3161</v>
      </c>
      <c r="D2982" s="414" t="s">
        <v>17337</v>
      </c>
      <c r="E2982" s="401" t="s">
        <v>123</v>
      </c>
      <c r="F2982" s="401"/>
    </row>
    <row r="2983" spans="1:6" ht="15">
      <c r="A2983" s="401">
        <v>40357</v>
      </c>
      <c r="B2983" s="401" t="s">
        <v>6516</v>
      </c>
      <c r="C2983" s="401" t="s">
        <v>3161</v>
      </c>
      <c r="D2983" s="414" t="s">
        <v>12405</v>
      </c>
      <c r="E2983" s="401" t="s">
        <v>123</v>
      </c>
      <c r="F2983" s="401"/>
    </row>
    <row r="2984" spans="1:6" ht="15">
      <c r="A2984" s="401">
        <v>40375</v>
      </c>
      <c r="B2984" s="401" t="s">
        <v>6517</v>
      </c>
      <c r="C2984" s="401" t="s">
        <v>3161</v>
      </c>
      <c r="D2984" s="414" t="s">
        <v>17338</v>
      </c>
      <c r="E2984" s="401" t="s">
        <v>123</v>
      </c>
      <c r="F2984" s="401"/>
    </row>
    <row r="2985" spans="1:6" ht="15">
      <c r="A2985" s="401">
        <v>1893</v>
      </c>
      <c r="B2985" s="401" t="s">
        <v>6518</v>
      </c>
      <c r="C2985" s="401" t="s">
        <v>3161</v>
      </c>
      <c r="D2985" s="414" t="s">
        <v>4298</v>
      </c>
      <c r="E2985" s="401" t="s">
        <v>123</v>
      </c>
      <c r="F2985" s="401"/>
    </row>
    <row r="2986" spans="1:6" ht="15">
      <c r="A2986" s="401">
        <v>1902</v>
      </c>
      <c r="B2986" s="401" t="s">
        <v>6519</v>
      </c>
      <c r="C2986" s="401" t="s">
        <v>3161</v>
      </c>
      <c r="D2986" s="414" t="s">
        <v>4152</v>
      </c>
      <c r="E2986" s="401" t="s">
        <v>123</v>
      </c>
      <c r="F2986" s="401"/>
    </row>
    <row r="2987" spans="1:6" ht="15">
      <c r="A2987" s="401">
        <v>1901</v>
      </c>
      <c r="B2987" s="401" t="s">
        <v>6520</v>
      </c>
      <c r="C2987" s="401" t="s">
        <v>3161</v>
      </c>
      <c r="D2987" s="414" t="s">
        <v>3790</v>
      </c>
      <c r="E2987" s="401" t="s">
        <v>123</v>
      </c>
      <c r="F2987" s="401"/>
    </row>
    <row r="2988" spans="1:6" ht="15">
      <c r="A2988" s="401">
        <v>1892</v>
      </c>
      <c r="B2988" s="401" t="s">
        <v>6521</v>
      </c>
      <c r="C2988" s="401" t="s">
        <v>3161</v>
      </c>
      <c r="D2988" s="414" t="s">
        <v>5310</v>
      </c>
      <c r="E2988" s="401" t="s">
        <v>123</v>
      </c>
      <c r="F2988" s="401"/>
    </row>
    <row r="2989" spans="1:6" ht="15">
      <c r="A2989" s="401">
        <v>1907</v>
      </c>
      <c r="B2989" s="401" t="s">
        <v>6522</v>
      </c>
      <c r="C2989" s="401" t="s">
        <v>3161</v>
      </c>
      <c r="D2989" s="414" t="s">
        <v>16558</v>
      </c>
      <c r="E2989" s="401" t="s">
        <v>123</v>
      </c>
      <c r="F2989" s="401"/>
    </row>
    <row r="2990" spans="1:6" ht="15">
      <c r="A2990" s="401">
        <v>1894</v>
      </c>
      <c r="B2990" s="401" t="s">
        <v>6523</v>
      </c>
      <c r="C2990" s="401" t="s">
        <v>3161</v>
      </c>
      <c r="D2990" s="414" t="s">
        <v>6563</v>
      </c>
      <c r="E2990" s="401" t="s">
        <v>123</v>
      </c>
      <c r="F2990" s="401"/>
    </row>
    <row r="2991" spans="1:6" ht="15">
      <c r="A2991" s="401">
        <v>1891</v>
      </c>
      <c r="B2991" s="401" t="s">
        <v>6524</v>
      </c>
      <c r="C2991" s="401" t="s">
        <v>3161</v>
      </c>
      <c r="D2991" s="414" t="s">
        <v>4003</v>
      </c>
      <c r="E2991" s="401" t="s">
        <v>123</v>
      </c>
      <c r="F2991" s="401"/>
    </row>
    <row r="2992" spans="1:6" ht="15">
      <c r="A2992" s="401">
        <v>1896</v>
      </c>
      <c r="B2992" s="401" t="s">
        <v>6525</v>
      </c>
      <c r="C2992" s="401" t="s">
        <v>3161</v>
      </c>
      <c r="D2992" s="414" t="s">
        <v>12991</v>
      </c>
      <c r="E2992" s="401" t="s">
        <v>123</v>
      </c>
      <c r="F2992" s="401"/>
    </row>
    <row r="2993" spans="1:6" ht="15">
      <c r="A2993" s="401">
        <v>1895</v>
      </c>
      <c r="B2993" s="401" t="s">
        <v>6527</v>
      </c>
      <c r="C2993" s="401" t="s">
        <v>3161</v>
      </c>
      <c r="D2993" s="414" t="s">
        <v>12716</v>
      </c>
      <c r="E2993" s="401" t="s">
        <v>123</v>
      </c>
      <c r="F2993" s="401"/>
    </row>
    <row r="2994" spans="1:6" ht="15">
      <c r="A2994" s="401">
        <v>2641</v>
      </c>
      <c r="B2994" s="401" t="s">
        <v>6528</v>
      </c>
      <c r="C2994" s="401" t="s">
        <v>3161</v>
      </c>
      <c r="D2994" s="414" t="s">
        <v>14793</v>
      </c>
      <c r="E2994" s="401" t="s">
        <v>123</v>
      </c>
      <c r="F2994" s="401"/>
    </row>
    <row r="2995" spans="1:6" ht="15">
      <c r="A2995" s="401">
        <v>2636</v>
      </c>
      <c r="B2995" s="401" t="s">
        <v>6530</v>
      </c>
      <c r="C2995" s="401" t="s">
        <v>3161</v>
      </c>
      <c r="D2995" s="414" t="s">
        <v>16845</v>
      </c>
      <c r="E2995" s="401" t="s">
        <v>123</v>
      </c>
      <c r="F2995" s="401"/>
    </row>
    <row r="2996" spans="1:6" ht="15">
      <c r="A2996" s="401">
        <v>2637</v>
      </c>
      <c r="B2996" s="401" t="s">
        <v>6531</v>
      </c>
      <c r="C2996" s="401" t="s">
        <v>3161</v>
      </c>
      <c r="D2996" s="414" t="s">
        <v>4172</v>
      </c>
      <c r="E2996" s="401" t="s">
        <v>123</v>
      </c>
      <c r="F2996" s="401"/>
    </row>
    <row r="2997" spans="1:6" ht="15">
      <c r="A2997" s="401">
        <v>2638</v>
      </c>
      <c r="B2997" s="401" t="s">
        <v>6533</v>
      </c>
      <c r="C2997" s="401" t="s">
        <v>3161</v>
      </c>
      <c r="D2997" s="414" t="s">
        <v>12347</v>
      </c>
      <c r="E2997" s="401" t="s">
        <v>123</v>
      </c>
      <c r="F2997" s="401"/>
    </row>
    <row r="2998" spans="1:6" ht="15">
      <c r="A2998" s="401">
        <v>2639</v>
      </c>
      <c r="B2998" s="401" t="s">
        <v>6535</v>
      </c>
      <c r="C2998" s="401" t="s">
        <v>3161</v>
      </c>
      <c r="D2998" s="414" t="s">
        <v>13925</v>
      </c>
      <c r="E2998" s="401" t="s">
        <v>123</v>
      </c>
      <c r="F2998" s="401"/>
    </row>
    <row r="2999" spans="1:6" ht="15">
      <c r="A2999" s="401">
        <v>2644</v>
      </c>
      <c r="B2999" s="401" t="s">
        <v>6536</v>
      </c>
      <c r="C2999" s="401" t="s">
        <v>3161</v>
      </c>
      <c r="D2999" s="414" t="s">
        <v>4522</v>
      </c>
      <c r="E2999" s="401" t="s">
        <v>123</v>
      </c>
      <c r="F2999" s="401"/>
    </row>
    <row r="3000" spans="1:6" ht="15">
      <c r="A3000" s="401">
        <v>2643</v>
      </c>
      <c r="B3000" s="401" t="s">
        <v>6537</v>
      </c>
      <c r="C3000" s="401" t="s">
        <v>3161</v>
      </c>
      <c r="D3000" s="414" t="s">
        <v>13909</v>
      </c>
      <c r="E3000" s="401" t="s">
        <v>123</v>
      </c>
      <c r="F3000" s="401"/>
    </row>
    <row r="3001" spans="1:6" ht="15">
      <c r="A3001" s="401">
        <v>2640</v>
      </c>
      <c r="B3001" s="401" t="s">
        <v>6539</v>
      </c>
      <c r="C3001" s="401" t="s">
        <v>3161</v>
      </c>
      <c r="D3001" s="414" t="s">
        <v>12732</v>
      </c>
      <c r="E3001" s="401" t="s">
        <v>123</v>
      </c>
      <c r="F3001" s="401"/>
    </row>
    <row r="3002" spans="1:6" ht="15">
      <c r="A3002" s="401">
        <v>2642</v>
      </c>
      <c r="B3002" s="401" t="s">
        <v>6540</v>
      </c>
      <c r="C3002" s="401" t="s">
        <v>3161</v>
      </c>
      <c r="D3002" s="414" t="s">
        <v>13166</v>
      </c>
      <c r="E3002" s="401" t="s">
        <v>123</v>
      </c>
      <c r="F3002" s="401"/>
    </row>
    <row r="3003" spans="1:6" ht="15">
      <c r="A3003" s="401">
        <v>38943</v>
      </c>
      <c r="B3003" s="401" t="s">
        <v>6541</v>
      </c>
      <c r="C3003" s="401" t="s">
        <v>3161</v>
      </c>
      <c r="D3003" s="414" t="s">
        <v>4967</v>
      </c>
      <c r="E3003" s="401" t="s">
        <v>123</v>
      </c>
      <c r="F3003" s="401"/>
    </row>
    <row r="3004" spans="1:6" ht="15">
      <c r="A3004" s="401">
        <v>38944</v>
      </c>
      <c r="B3004" s="401" t="s">
        <v>6542</v>
      </c>
      <c r="C3004" s="401" t="s">
        <v>3161</v>
      </c>
      <c r="D3004" s="414" t="s">
        <v>12736</v>
      </c>
      <c r="E3004" s="401" t="s">
        <v>123</v>
      </c>
      <c r="F3004" s="401"/>
    </row>
    <row r="3005" spans="1:6" ht="15">
      <c r="A3005" s="401">
        <v>38945</v>
      </c>
      <c r="B3005" s="401" t="s">
        <v>6543</v>
      </c>
      <c r="C3005" s="401" t="s">
        <v>3161</v>
      </c>
      <c r="D3005" s="414" t="s">
        <v>15172</v>
      </c>
      <c r="E3005" s="401" t="s">
        <v>123</v>
      </c>
      <c r="F3005" s="401"/>
    </row>
    <row r="3006" spans="1:6" ht="15">
      <c r="A3006" s="401">
        <v>38946</v>
      </c>
      <c r="B3006" s="401" t="s">
        <v>6544</v>
      </c>
      <c r="C3006" s="401" t="s">
        <v>3161</v>
      </c>
      <c r="D3006" s="414" t="s">
        <v>17339</v>
      </c>
      <c r="E3006" s="401" t="s">
        <v>123</v>
      </c>
      <c r="F3006" s="401"/>
    </row>
    <row r="3007" spans="1:6" ht="15">
      <c r="A3007" s="401">
        <v>39308</v>
      </c>
      <c r="B3007" s="401" t="s">
        <v>6545</v>
      </c>
      <c r="C3007" s="401" t="s">
        <v>3161</v>
      </c>
      <c r="D3007" s="414" t="s">
        <v>9026</v>
      </c>
      <c r="E3007" s="401" t="s">
        <v>123</v>
      </c>
      <c r="F3007" s="401"/>
    </row>
    <row r="3008" spans="1:6" ht="15">
      <c r="A3008" s="401">
        <v>39309</v>
      </c>
      <c r="B3008" s="401" t="s">
        <v>6547</v>
      </c>
      <c r="C3008" s="401" t="s">
        <v>3161</v>
      </c>
      <c r="D3008" s="414" t="s">
        <v>12755</v>
      </c>
      <c r="E3008" s="401" t="s">
        <v>123</v>
      </c>
      <c r="F3008" s="401"/>
    </row>
    <row r="3009" spans="1:6" ht="15">
      <c r="A3009" s="401">
        <v>39310</v>
      </c>
      <c r="B3009" s="401" t="s">
        <v>6548</v>
      </c>
      <c r="C3009" s="401" t="s">
        <v>3161</v>
      </c>
      <c r="D3009" s="414" t="s">
        <v>12982</v>
      </c>
      <c r="E3009" s="401" t="s">
        <v>123</v>
      </c>
      <c r="F3009" s="401"/>
    </row>
    <row r="3010" spans="1:6" ht="15">
      <c r="A3010" s="401">
        <v>39311</v>
      </c>
      <c r="B3010" s="401" t="s">
        <v>6549</v>
      </c>
      <c r="C3010" s="401" t="s">
        <v>3161</v>
      </c>
      <c r="D3010" s="414" t="s">
        <v>16668</v>
      </c>
      <c r="E3010" s="401" t="s">
        <v>123</v>
      </c>
      <c r="F3010" s="401"/>
    </row>
    <row r="3011" spans="1:6" ht="15">
      <c r="A3011" s="401">
        <v>39855</v>
      </c>
      <c r="B3011" s="401" t="s">
        <v>6550</v>
      </c>
      <c r="C3011" s="401" t="s">
        <v>3161</v>
      </c>
      <c r="D3011" s="414" t="s">
        <v>6574</v>
      </c>
      <c r="E3011" s="401" t="s">
        <v>123</v>
      </c>
      <c r="F3011" s="401"/>
    </row>
    <row r="3012" spans="1:6" ht="15">
      <c r="A3012" s="401">
        <v>39856</v>
      </c>
      <c r="B3012" s="401" t="s">
        <v>6551</v>
      </c>
      <c r="C3012" s="401" t="s">
        <v>3161</v>
      </c>
      <c r="D3012" s="414" t="s">
        <v>12896</v>
      </c>
      <c r="E3012" s="401" t="s">
        <v>123</v>
      </c>
      <c r="F3012" s="401"/>
    </row>
    <row r="3013" spans="1:6" ht="15">
      <c r="A3013" s="401">
        <v>39857</v>
      </c>
      <c r="B3013" s="401" t="s">
        <v>6552</v>
      </c>
      <c r="C3013" s="401" t="s">
        <v>3161</v>
      </c>
      <c r="D3013" s="414" t="s">
        <v>12763</v>
      </c>
      <c r="E3013" s="401" t="s">
        <v>123</v>
      </c>
      <c r="F3013" s="401"/>
    </row>
    <row r="3014" spans="1:6" ht="15">
      <c r="A3014" s="401">
        <v>39858</v>
      </c>
      <c r="B3014" s="401" t="s">
        <v>6553</v>
      </c>
      <c r="C3014" s="401" t="s">
        <v>3161</v>
      </c>
      <c r="D3014" s="414" t="s">
        <v>17340</v>
      </c>
      <c r="E3014" s="401" t="s">
        <v>123</v>
      </c>
      <c r="F3014" s="401"/>
    </row>
    <row r="3015" spans="1:6" ht="15">
      <c r="A3015" s="401">
        <v>39859</v>
      </c>
      <c r="B3015" s="401" t="s">
        <v>6555</v>
      </c>
      <c r="C3015" s="401" t="s">
        <v>3161</v>
      </c>
      <c r="D3015" s="414" t="s">
        <v>17341</v>
      </c>
      <c r="E3015" s="401" t="s">
        <v>123</v>
      </c>
      <c r="F3015" s="401"/>
    </row>
    <row r="3016" spans="1:6" ht="15">
      <c r="A3016" s="401">
        <v>39860</v>
      </c>
      <c r="B3016" s="401" t="s">
        <v>6556</v>
      </c>
      <c r="C3016" s="401" t="s">
        <v>3161</v>
      </c>
      <c r="D3016" s="414" t="s">
        <v>17342</v>
      </c>
      <c r="E3016" s="401" t="s">
        <v>123</v>
      </c>
      <c r="F3016" s="401"/>
    </row>
    <row r="3017" spans="1:6" ht="15">
      <c r="A3017" s="401">
        <v>39861</v>
      </c>
      <c r="B3017" s="401" t="s">
        <v>6557</v>
      </c>
      <c r="C3017" s="401" t="s">
        <v>3161</v>
      </c>
      <c r="D3017" s="414" t="s">
        <v>17293</v>
      </c>
      <c r="E3017" s="401" t="s">
        <v>123</v>
      </c>
      <c r="F3017" s="401"/>
    </row>
    <row r="3018" spans="1:6" ht="15">
      <c r="A3018" s="401">
        <v>38447</v>
      </c>
      <c r="B3018" s="401" t="s">
        <v>6558</v>
      </c>
      <c r="C3018" s="401" t="s">
        <v>3161</v>
      </c>
      <c r="D3018" s="414" t="s">
        <v>17343</v>
      </c>
      <c r="E3018" s="401" t="s">
        <v>123</v>
      </c>
      <c r="F3018" s="401"/>
    </row>
    <row r="3019" spans="1:6" ht="15">
      <c r="A3019" s="401">
        <v>36320</v>
      </c>
      <c r="B3019" s="401" t="s">
        <v>6559</v>
      </c>
      <c r="C3019" s="401" t="s">
        <v>3161</v>
      </c>
      <c r="D3019" s="414" t="s">
        <v>4169</v>
      </c>
      <c r="E3019" s="401" t="s">
        <v>123</v>
      </c>
      <c r="F3019" s="401"/>
    </row>
    <row r="3020" spans="1:6" ht="15">
      <c r="A3020" s="401">
        <v>36324</v>
      </c>
      <c r="B3020" s="401" t="s">
        <v>6560</v>
      </c>
      <c r="C3020" s="401" t="s">
        <v>3161</v>
      </c>
      <c r="D3020" s="414" t="s">
        <v>13865</v>
      </c>
      <c r="E3020" s="401" t="s">
        <v>123</v>
      </c>
      <c r="F3020" s="401"/>
    </row>
    <row r="3021" spans="1:6" ht="15">
      <c r="A3021" s="401">
        <v>38441</v>
      </c>
      <c r="B3021" s="401" t="s">
        <v>6561</v>
      </c>
      <c r="C3021" s="401" t="s">
        <v>3161</v>
      </c>
      <c r="D3021" s="414" t="s">
        <v>15080</v>
      </c>
      <c r="E3021" s="401" t="s">
        <v>123</v>
      </c>
      <c r="F3021" s="401"/>
    </row>
    <row r="3022" spans="1:6" ht="15">
      <c r="A3022" s="401">
        <v>38442</v>
      </c>
      <c r="B3022" s="401" t="s">
        <v>6562</v>
      </c>
      <c r="C3022" s="401" t="s">
        <v>3161</v>
      </c>
      <c r="D3022" s="414" t="s">
        <v>12400</v>
      </c>
      <c r="E3022" s="401" t="s">
        <v>123</v>
      </c>
      <c r="F3022" s="401"/>
    </row>
    <row r="3023" spans="1:6" ht="15">
      <c r="A3023" s="401">
        <v>38443</v>
      </c>
      <c r="B3023" s="401" t="s">
        <v>6564</v>
      </c>
      <c r="C3023" s="401" t="s">
        <v>3161</v>
      </c>
      <c r="D3023" s="414" t="s">
        <v>15768</v>
      </c>
      <c r="E3023" s="401" t="s">
        <v>123</v>
      </c>
      <c r="F3023" s="401"/>
    </row>
    <row r="3024" spans="1:6" ht="15">
      <c r="A3024" s="401">
        <v>38444</v>
      </c>
      <c r="B3024" s="401" t="s">
        <v>6565</v>
      </c>
      <c r="C3024" s="401" t="s">
        <v>3161</v>
      </c>
      <c r="D3024" s="414" t="s">
        <v>13940</v>
      </c>
      <c r="E3024" s="401" t="s">
        <v>123</v>
      </c>
      <c r="F3024" s="401"/>
    </row>
    <row r="3025" spans="1:6" ht="15">
      <c r="A3025" s="401">
        <v>38445</v>
      </c>
      <c r="B3025" s="401" t="s">
        <v>6567</v>
      </c>
      <c r="C3025" s="401" t="s">
        <v>3161</v>
      </c>
      <c r="D3025" s="414" t="s">
        <v>17344</v>
      </c>
      <c r="E3025" s="401" t="s">
        <v>123</v>
      </c>
      <c r="F3025" s="401"/>
    </row>
    <row r="3026" spans="1:6" ht="15">
      <c r="A3026" s="401">
        <v>38446</v>
      </c>
      <c r="B3026" s="401" t="s">
        <v>6568</v>
      </c>
      <c r="C3026" s="401" t="s">
        <v>3161</v>
      </c>
      <c r="D3026" s="414" t="s">
        <v>15750</v>
      </c>
      <c r="E3026" s="401" t="s">
        <v>123</v>
      </c>
      <c r="F3026" s="401"/>
    </row>
    <row r="3027" spans="1:6" ht="15">
      <c r="A3027" s="401">
        <v>3867</v>
      </c>
      <c r="B3027" s="401" t="s">
        <v>6569</v>
      </c>
      <c r="C3027" s="401" t="s">
        <v>3161</v>
      </c>
      <c r="D3027" s="414" t="s">
        <v>17345</v>
      </c>
      <c r="E3027" s="401" t="s">
        <v>123</v>
      </c>
      <c r="F3027" s="401"/>
    </row>
    <row r="3028" spans="1:6" ht="15">
      <c r="A3028" s="401">
        <v>3861</v>
      </c>
      <c r="B3028" s="401" t="s">
        <v>6570</v>
      </c>
      <c r="C3028" s="401" t="s">
        <v>3161</v>
      </c>
      <c r="D3028" s="414" t="s">
        <v>14110</v>
      </c>
      <c r="E3028" s="401" t="s">
        <v>123</v>
      </c>
      <c r="F3028" s="401"/>
    </row>
    <row r="3029" spans="1:6" ht="15">
      <c r="A3029" s="401">
        <v>3904</v>
      </c>
      <c r="B3029" s="401" t="s">
        <v>6571</v>
      </c>
      <c r="C3029" s="401" t="s">
        <v>3161</v>
      </c>
      <c r="D3029" s="414" t="s">
        <v>5767</v>
      </c>
      <c r="E3029" s="401" t="s">
        <v>123</v>
      </c>
      <c r="F3029" s="401"/>
    </row>
    <row r="3030" spans="1:6" ht="15">
      <c r="A3030" s="401">
        <v>3903</v>
      </c>
      <c r="B3030" s="401" t="s">
        <v>6572</v>
      </c>
      <c r="C3030" s="401" t="s">
        <v>3161</v>
      </c>
      <c r="D3030" s="414" t="s">
        <v>12347</v>
      </c>
      <c r="E3030" s="401" t="s">
        <v>123</v>
      </c>
      <c r="F3030" s="401"/>
    </row>
    <row r="3031" spans="1:6" ht="15">
      <c r="A3031" s="401">
        <v>3862</v>
      </c>
      <c r="B3031" s="401" t="s">
        <v>6573</v>
      </c>
      <c r="C3031" s="401" t="s">
        <v>3161</v>
      </c>
      <c r="D3031" s="414" t="s">
        <v>5205</v>
      </c>
      <c r="E3031" s="401" t="s">
        <v>123</v>
      </c>
      <c r="F3031" s="401"/>
    </row>
    <row r="3032" spans="1:6" ht="15">
      <c r="A3032" s="401">
        <v>3863</v>
      </c>
      <c r="B3032" s="401" t="s">
        <v>6575</v>
      </c>
      <c r="C3032" s="401" t="s">
        <v>3161</v>
      </c>
      <c r="D3032" s="414" t="s">
        <v>15401</v>
      </c>
      <c r="E3032" s="401" t="s">
        <v>123</v>
      </c>
      <c r="F3032" s="401"/>
    </row>
    <row r="3033" spans="1:6" ht="15">
      <c r="A3033" s="401">
        <v>3864</v>
      </c>
      <c r="B3033" s="401" t="s">
        <v>6576</v>
      </c>
      <c r="C3033" s="401" t="s">
        <v>3161</v>
      </c>
      <c r="D3033" s="414" t="s">
        <v>13140</v>
      </c>
      <c r="E3033" s="401" t="s">
        <v>123</v>
      </c>
      <c r="F3033" s="401"/>
    </row>
    <row r="3034" spans="1:6" ht="15">
      <c r="A3034" s="401">
        <v>3865</v>
      </c>
      <c r="B3034" s="401" t="s">
        <v>6578</v>
      </c>
      <c r="C3034" s="401" t="s">
        <v>3161</v>
      </c>
      <c r="D3034" s="414" t="s">
        <v>16612</v>
      </c>
      <c r="E3034" s="401" t="s">
        <v>123</v>
      </c>
      <c r="F3034" s="401"/>
    </row>
    <row r="3035" spans="1:6" ht="15">
      <c r="A3035" s="401">
        <v>3866</v>
      </c>
      <c r="B3035" s="401" t="s">
        <v>6579</v>
      </c>
      <c r="C3035" s="401" t="s">
        <v>3161</v>
      </c>
      <c r="D3035" s="414" t="s">
        <v>14842</v>
      </c>
      <c r="E3035" s="401" t="s">
        <v>123</v>
      </c>
      <c r="F3035" s="401"/>
    </row>
    <row r="3036" spans="1:6" ht="15">
      <c r="A3036" s="401">
        <v>3902</v>
      </c>
      <c r="B3036" s="401" t="s">
        <v>6580</v>
      </c>
      <c r="C3036" s="401" t="s">
        <v>3161</v>
      </c>
      <c r="D3036" s="414" t="s">
        <v>17346</v>
      </c>
      <c r="E3036" s="401" t="s">
        <v>123</v>
      </c>
      <c r="F3036" s="401"/>
    </row>
    <row r="3037" spans="1:6" ht="15">
      <c r="A3037" s="401">
        <v>3878</v>
      </c>
      <c r="B3037" s="401" t="s">
        <v>6581</v>
      </c>
      <c r="C3037" s="401" t="s">
        <v>3161</v>
      </c>
      <c r="D3037" s="414" t="s">
        <v>5761</v>
      </c>
      <c r="E3037" s="401" t="s">
        <v>123</v>
      </c>
      <c r="F3037" s="401"/>
    </row>
    <row r="3038" spans="1:6" ht="15">
      <c r="A3038" s="401">
        <v>3877</v>
      </c>
      <c r="B3038" s="401" t="s">
        <v>6582</v>
      </c>
      <c r="C3038" s="401" t="s">
        <v>3161</v>
      </c>
      <c r="D3038" s="414" t="s">
        <v>3741</v>
      </c>
      <c r="E3038" s="401" t="s">
        <v>123</v>
      </c>
      <c r="F3038" s="401"/>
    </row>
    <row r="3039" spans="1:6" ht="15">
      <c r="A3039" s="401">
        <v>3879</v>
      </c>
      <c r="B3039" s="401" t="s">
        <v>6583</v>
      </c>
      <c r="C3039" s="401" t="s">
        <v>3161</v>
      </c>
      <c r="D3039" s="414" t="s">
        <v>17347</v>
      </c>
      <c r="E3039" s="401" t="s">
        <v>123</v>
      </c>
      <c r="F3039" s="401"/>
    </row>
    <row r="3040" spans="1:6" ht="15">
      <c r="A3040" s="401">
        <v>3880</v>
      </c>
      <c r="B3040" s="401" t="s">
        <v>6584</v>
      </c>
      <c r="C3040" s="401" t="s">
        <v>3161</v>
      </c>
      <c r="D3040" s="414" t="s">
        <v>16599</v>
      </c>
      <c r="E3040" s="401" t="s">
        <v>123</v>
      </c>
      <c r="F3040" s="401"/>
    </row>
    <row r="3041" spans="1:6" ht="15">
      <c r="A3041" s="401">
        <v>12892</v>
      </c>
      <c r="B3041" s="401" t="s">
        <v>6585</v>
      </c>
      <c r="C3041" s="401" t="s">
        <v>3168</v>
      </c>
      <c r="D3041" s="414" t="s">
        <v>14661</v>
      </c>
      <c r="E3041" s="401" t="s">
        <v>123</v>
      </c>
      <c r="F3041" s="401"/>
    </row>
    <row r="3042" spans="1:6" ht="15">
      <c r="A3042" s="401">
        <v>3883</v>
      </c>
      <c r="B3042" s="401" t="s">
        <v>6586</v>
      </c>
      <c r="C3042" s="401" t="s">
        <v>3161</v>
      </c>
      <c r="D3042" s="414" t="s">
        <v>6107</v>
      </c>
      <c r="E3042" s="401" t="s">
        <v>123</v>
      </c>
      <c r="F3042" s="401"/>
    </row>
    <row r="3043" spans="1:6" ht="15">
      <c r="A3043" s="401">
        <v>3876</v>
      </c>
      <c r="B3043" s="401" t="s">
        <v>6587</v>
      </c>
      <c r="C3043" s="401" t="s">
        <v>3161</v>
      </c>
      <c r="D3043" s="414" t="s">
        <v>8822</v>
      </c>
      <c r="E3043" s="401" t="s">
        <v>123</v>
      </c>
      <c r="F3043" s="401"/>
    </row>
    <row r="3044" spans="1:6" ht="15">
      <c r="A3044" s="401">
        <v>3884</v>
      </c>
      <c r="B3044" s="401" t="s">
        <v>6588</v>
      </c>
      <c r="C3044" s="401" t="s">
        <v>3161</v>
      </c>
      <c r="D3044" s="414" t="s">
        <v>6076</v>
      </c>
      <c r="E3044" s="401" t="s">
        <v>123</v>
      </c>
      <c r="F3044" s="401"/>
    </row>
    <row r="3045" spans="1:6" ht="15">
      <c r="A3045" s="401">
        <v>3837</v>
      </c>
      <c r="B3045" s="401" t="s">
        <v>6589</v>
      </c>
      <c r="C3045" s="401" t="s">
        <v>3161</v>
      </c>
      <c r="D3045" s="414" t="s">
        <v>14862</v>
      </c>
      <c r="E3045" s="401" t="s">
        <v>123</v>
      </c>
      <c r="F3045" s="401"/>
    </row>
    <row r="3046" spans="1:6" ht="15">
      <c r="A3046" s="401">
        <v>3845</v>
      </c>
      <c r="B3046" s="401" t="s">
        <v>6590</v>
      </c>
      <c r="C3046" s="401" t="s">
        <v>3161</v>
      </c>
      <c r="D3046" s="414" t="s">
        <v>14881</v>
      </c>
      <c r="E3046" s="401" t="s">
        <v>123</v>
      </c>
      <c r="F3046" s="401"/>
    </row>
    <row r="3047" spans="1:6" ht="15">
      <c r="A3047" s="401">
        <v>11045</v>
      </c>
      <c r="B3047" s="401" t="s">
        <v>6591</v>
      </c>
      <c r="C3047" s="401" t="s">
        <v>3161</v>
      </c>
      <c r="D3047" s="414" t="s">
        <v>16015</v>
      </c>
      <c r="E3047" s="401" t="s">
        <v>123</v>
      </c>
      <c r="F3047" s="401"/>
    </row>
    <row r="3048" spans="1:6" ht="15">
      <c r="A3048" s="401">
        <v>20170</v>
      </c>
      <c r="B3048" s="401" t="s">
        <v>17348</v>
      </c>
      <c r="C3048" s="401" t="s">
        <v>3161</v>
      </c>
      <c r="D3048" s="414" t="s">
        <v>15366</v>
      </c>
      <c r="E3048" s="401" t="s">
        <v>123</v>
      </c>
      <c r="F3048" s="401"/>
    </row>
    <row r="3049" spans="1:6" ht="15">
      <c r="A3049" s="401">
        <v>20171</v>
      </c>
      <c r="B3049" s="401" t="s">
        <v>17349</v>
      </c>
      <c r="C3049" s="401" t="s">
        <v>3161</v>
      </c>
      <c r="D3049" s="414" t="s">
        <v>17350</v>
      </c>
      <c r="E3049" s="401" t="s">
        <v>123</v>
      </c>
      <c r="F3049" s="401"/>
    </row>
    <row r="3050" spans="1:6" ht="15">
      <c r="A3050" s="401">
        <v>20167</v>
      </c>
      <c r="B3050" s="401" t="s">
        <v>17351</v>
      </c>
      <c r="C3050" s="401" t="s">
        <v>3161</v>
      </c>
      <c r="D3050" s="414" t="s">
        <v>13106</v>
      </c>
      <c r="E3050" s="401" t="s">
        <v>123</v>
      </c>
      <c r="F3050" s="401"/>
    </row>
    <row r="3051" spans="1:6" ht="15">
      <c r="A3051" s="401">
        <v>20168</v>
      </c>
      <c r="B3051" s="401" t="s">
        <v>17352</v>
      </c>
      <c r="C3051" s="401" t="s">
        <v>3161</v>
      </c>
      <c r="D3051" s="414" t="s">
        <v>17353</v>
      </c>
      <c r="E3051" s="401" t="s">
        <v>123</v>
      </c>
      <c r="F3051" s="401"/>
    </row>
    <row r="3052" spans="1:6" ht="15">
      <c r="A3052" s="401">
        <v>20169</v>
      </c>
      <c r="B3052" s="401" t="s">
        <v>17354</v>
      </c>
      <c r="C3052" s="401" t="s">
        <v>3161</v>
      </c>
      <c r="D3052" s="414" t="s">
        <v>5989</v>
      </c>
      <c r="E3052" s="401" t="s">
        <v>123</v>
      </c>
      <c r="F3052" s="401"/>
    </row>
    <row r="3053" spans="1:6" ht="15">
      <c r="A3053" s="401">
        <v>3899</v>
      </c>
      <c r="B3053" s="401" t="s">
        <v>6592</v>
      </c>
      <c r="C3053" s="401" t="s">
        <v>3161</v>
      </c>
      <c r="D3053" s="414" t="s">
        <v>17355</v>
      </c>
      <c r="E3053" s="401" t="s">
        <v>123</v>
      </c>
      <c r="F3053" s="401"/>
    </row>
    <row r="3054" spans="1:6" ht="15">
      <c r="A3054" s="401">
        <v>38676</v>
      </c>
      <c r="B3054" s="401" t="s">
        <v>6593</v>
      </c>
      <c r="C3054" s="401" t="s">
        <v>3161</v>
      </c>
      <c r="D3054" s="414" t="s">
        <v>17356</v>
      </c>
      <c r="E3054" s="401" t="s">
        <v>123</v>
      </c>
      <c r="F3054" s="401"/>
    </row>
    <row r="3055" spans="1:6" ht="15">
      <c r="A3055" s="401">
        <v>3897</v>
      </c>
      <c r="B3055" s="401" t="s">
        <v>6594</v>
      </c>
      <c r="C3055" s="401" t="s">
        <v>3161</v>
      </c>
      <c r="D3055" s="414" t="s">
        <v>4163</v>
      </c>
      <c r="E3055" s="401" t="s">
        <v>123</v>
      </c>
      <c r="F3055" s="401"/>
    </row>
    <row r="3056" spans="1:6" ht="15">
      <c r="A3056" s="401">
        <v>3875</v>
      </c>
      <c r="B3056" s="401" t="s">
        <v>6595</v>
      </c>
      <c r="C3056" s="401" t="s">
        <v>3161</v>
      </c>
      <c r="D3056" s="414" t="s">
        <v>5124</v>
      </c>
      <c r="E3056" s="401" t="s">
        <v>123</v>
      </c>
      <c r="F3056" s="401"/>
    </row>
    <row r="3057" spans="1:6" ht="15">
      <c r="A3057" s="401">
        <v>3898</v>
      </c>
      <c r="B3057" s="401" t="s">
        <v>6596</v>
      </c>
      <c r="C3057" s="401" t="s">
        <v>3161</v>
      </c>
      <c r="D3057" s="414" t="s">
        <v>8880</v>
      </c>
      <c r="E3057" s="401" t="s">
        <v>123</v>
      </c>
      <c r="F3057" s="401"/>
    </row>
    <row r="3058" spans="1:6" ht="15">
      <c r="A3058" s="401">
        <v>3855</v>
      </c>
      <c r="B3058" s="401" t="s">
        <v>6598</v>
      </c>
      <c r="C3058" s="401" t="s">
        <v>3161</v>
      </c>
      <c r="D3058" s="414" t="s">
        <v>4257</v>
      </c>
      <c r="E3058" s="401" t="s">
        <v>123</v>
      </c>
      <c r="F3058" s="401"/>
    </row>
    <row r="3059" spans="1:6" ht="15">
      <c r="A3059" s="401">
        <v>3874</v>
      </c>
      <c r="B3059" s="401" t="s">
        <v>6599</v>
      </c>
      <c r="C3059" s="401" t="s">
        <v>3161</v>
      </c>
      <c r="D3059" s="414" t="s">
        <v>4539</v>
      </c>
      <c r="E3059" s="401" t="s">
        <v>123</v>
      </c>
      <c r="F3059" s="401"/>
    </row>
    <row r="3060" spans="1:6" ht="15">
      <c r="A3060" s="401">
        <v>3870</v>
      </c>
      <c r="B3060" s="401" t="s">
        <v>6600</v>
      </c>
      <c r="C3060" s="401" t="s">
        <v>3161</v>
      </c>
      <c r="D3060" s="414" t="s">
        <v>15383</v>
      </c>
      <c r="E3060" s="401" t="s">
        <v>123</v>
      </c>
      <c r="F3060" s="401"/>
    </row>
    <row r="3061" spans="1:6" ht="15">
      <c r="A3061" s="401">
        <v>38678</v>
      </c>
      <c r="B3061" s="401" t="s">
        <v>6601</v>
      </c>
      <c r="C3061" s="401" t="s">
        <v>3161</v>
      </c>
      <c r="D3061" s="414" t="s">
        <v>17357</v>
      </c>
      <c r="E3061" s="401" t="s">
        <v>123</v>
      </c>
      <c r="F3061" s="401"/>
    </row>
    <row r="3062" spans="1:6" ht="15">
      <c r="A3062" s="401">
        <v>3859</v>
      </c>
      <c r="B3062" s="401" t="s">
        <v>6603</v>
      </c>
      <c r="C3062" s="401" t="s">
        <v>3161</v>
      </c>
      <c r="D3062" s="414" t="s">
        <v>4291</v>
      </c>
      <c r="E3062" s="401" t="s">
        <v>123</v>
      </c>
      <c r="F3062" s="401"/>
    </row>
    <row r="3063" spans="1:6" ht="15">
      <c r="A3063" s="401">
        <v>3856</v>
      </c>
      <c r="B3063" s="401" t="s">
        <v>6604</v>
      </c>
      <c r="C3063" s="401" t="s">
        <v>3161</v>
      </c>
      <c r="D3063" s="414" t="s">
        <v>4684</v>
      </c>
      <c r="E3063" s="401" t="s">
        <v>123</v>
      </c>
      <c r="F3063" s="401"/>
    </row>
    <row r="3064" spans="1:6" ht="15">
      <c r="A3064" s="401">
        <v>3906</v>
      </c>
      <c r="B3064" s="401" t="s">
        <v>6605</v>
      </c>
      <c r="C3064" s="401" t="s">
        <v>3161</v>
      </c>
      <c r="D3064" s="414" t="s">
        <v>15783</v>
      </c>
      <c r="E3064" s="401" t="s">
        <v>123</v>
      </c>
      <c r="F3064" s="401"/>
    </row>
    <row r="3065" spans="1:6" ht="15">
      <c r="A3065" s="401">
        <v>3860</v>
      </c>
      <c r="B3065" s="401" t="s">
        <v>6606</v>
      </c>
      <c r="C3065" s="401" t="s">
        <v>3161</v>
      </c>
      <c r="D3065" s="414" t="s">
        <v>12365</v>
      </c>
      <c r="E3065" s="401" t="s">
        <v>123</v>
      </c>
      <c r="F3065" s="401"/>
    </row>
    <row r="3066" spans="1:6" ht="15">
      <c r="A3066" s="401">
        <v>3905</v>
      </c>
      <c r="B3066" s="401" t="s">
        <v>6607</v>
      </c>
      <c r="C3066" s="401" t="s">
        <v>3161</v>
      </c>
      <c r="D3066" s="414" t="s">
        <v>14985</v>
      </c>
      <c r="E3066" s="401" t="s">
        <v>123</v>
      </c>
      <c r="F3066" s="401"/>
    </row>
    <row r="3067" spans="1:6" ht="15">
      <c r="A3067" s="401">
        <v>3871</v>
      </c>
      <c r="B3067" s="401" t="s">
        <v>6609</v>
      </c>
      <c r="C3067" s="401" t="s">
        <v>3161</v>
      </c>
      <c r="D3067" s="414" t="s">
        <v>15059</v>
      </c>
      <c r="E3067" s="401" t="s">
        <v>123</v>
      </c>
      <c r="F3067" s="401"/>
    </row>
    <row r="3068" spans="1:6" ht="15">
      <c r="A3068" s="401">
        <v>37429</v>
      </c>
      <c r="B3068" s="401" t="s">
        <v>6610</v>
      </c>
      <c r="C3068" s="401" t="s">
        <v>3161</v>
      </c>
      <c r="D3068" s="414" t="s">
        <v>17358</v>
      </c>
      <c r="E3068" s="401" t="s">
        <v>123</v>
      </c>
      <c r="F3068" s="401"/>
    </row>
    <row r="3069" spans="1:6" ht="15">
      <c r="A3069" s="401">
        <v>37426</v>
      </c>
      <c r="B3069" s="401" t="s">
        <v>6611</v>
      </c>
      <c r="C3069" s="401" t="s">
        <v>3161</v>
      </c>
      <c r="D3069" s="414" t="s">
        <v>15367</v>
      </c>
      <c r="E3069" s="401" t="s">
        <v>123</v>
      </c>
      <c r="F3069" s="401"/>
    </row>
    <row r="3070" spans="1:6" ht="15">
      <c r="A3070" s="401">
        <v>37427</v>
      </c>
      <c r="B3070" s="401" t="s">
        <v>6612</v>
      </c>
      <c r="C3070" s="401" t="s">
        <v>3161</v>
      </c>
      <c r="D3070" s="414" t="s">
        <v>17359</v>
      </c>
      <c r="E3070" s="401" t="s">
        <v>123</v>
      </c>
      <c r="F3070" s="401"/>
    </row>
    <row r="3071" spans="1:6" ht="15">
      <c r="A3071" s="401">
        <v>37424</v>
      </c>
      <c r="B3071" s="401" t="s">
        <v>6613</v>
      </c>
      <c r="C3071" s="401" t="s">
        <v>3161</v>
      </c>
      <c r="D3071" s="414" t="s">
        <v>5394</v>
      </c>
      <c r="E3071" s="401" t="s">
        <v>123</v>
      </c>
      <c r="F3071" s="401"/>
    </row>
    <row r="3072" spans="1:6" ht="15">
      <c r="A3072" s="401">
        <v>37428</v>
      </c>
      <c r="B3072" s="401" t="s">
        <v>6615</v>
      </c>
      <c r="C3072" s="401" t="s">
        <v>3161</v>
      </c>
      <c r="D3072" s="414" t="s">
        <v>17360</v>
      </c>
      <c r="E3072" s="401" t="s">
        <v>123</v>
      </c>
      <c r="F3072" s="401"/>
    </row>
    <row r="3073" spans="1:6" ht="15">
      <c r="A3073" s="401">
        <v>37425</v>
      </c>
      <c r="B3073" s="401" t="s">
        <v>6616</v>
      </c>
      <c r="C3073" s="401" t="s">
        <v>3161</v>
      </c>
      <c r="D3073" s="414" t="s">
        <v>15721</v>
      </c>
      <c r="E3073" s="401" t="s">
        <v>123</v>
      </c>
      <c r="F3073" s="401"/>
    </row>
    <row r="3074" spans="1:6" ht="15">
      <c r="A3074" s="401">
        <v>11519</v>
      </c>
      <c r="B3074" s="401" t="s">
        <v>17361</v>
      </c>
      <c r="C3074" s="401" t="s">
        <v>3168</v>
      </c>
      <c r="D3074" s="414" t="s">
        <v>13375</v>
      </c>
      <c r="E3074" s="401" t="s">
        <v>123</v>
      </c>
      <c r="F3074" s="401"/>
    </row>
    <row r="3075" spans="1:6" ht="15">
      <c r="A3075" s="401">
        <v>11520</v>
      </c>
      <c r="B3075" s="401" t="s">
        <v>6617</v>
      </c>
      <c r="C3075" s="401" t="s">
        <v>3168</v>
      </c>
      <c r="D3075" s="414" t="s">
        <v>17362</v>
      </c>
      <c r="E3075" s="401" t="s">
        <v>123</v>
      </c>
      <c r="F3075" s="401"/>
    </row>
    <row r="3076" spans="1:6" ht="15">
      <c r="A3076" s="401">
        <v>11518</v>
      </c>
      <c r="B3076" s="401" t="s">
        <v>17363</v>
      </c>
      <c r="C3076" s="401" t="s">
        <v>3168</v>
      </c>
      <c r="D3076" s="414" t="s">
        <v>17364</v>
      </c>
      <c r="E3076" s="401" t="s">
        <v>123</v>
      </c>
      <c r="F3076" s="401"/>
    </row>
    <row r="3077" spans="1:6" ht="15">
      <c r="A3077" s="401">
        <v>38473</v>
      </c>
      <c r="B3077" s="401" t="s">
        <v>6618</v>
      </c>
      <c r="C3077" s="401" t="s">
        <v>3161</v>
      </c>
      <c r="D3077" s="414" t="s">
        <v>17365</v>
      </c>
      <c r="E3077" s="401" t="s">
        <v>123</v>
      </c>
      <c r="F3077" s="401"/>
    </row>
    <row r="3078" spans="1:6" ht="15">
      <c r="A3078" s="401">
        <v>4244</v>
      </c>
      <c r="B3078" s="401" t="s">
        <v>6619</v>
      </c>
      <c r="C3078" s="401" t="s">
        <v>3160</v>
      </c>
      <c r="D3078" s="414" t="s">
        <v>14917</v>
      </c>
      <c r="E3078" s="401" t="s">
        <v>12034</v>
      </c>
      <c r="F3078" s="401"/>
    </row>
    <row r="3079" spans="1:6" ht="15">
      <c r="A3079" s="401">
        <v>40977</v>
      </c>
      <c r="B3079" s="401" t="s">
        <v>6621</v>
      </c>
      <c r="C3079" s="401" t="s">
        <v>3167</v>
      </c>
      <c r="D3079" s="414" t="s">
        <v>18611</v>
      </c>
      <c r="E3079" s="401" t="s">
        <v>12034</v>
      </c>
      <c r="F3079" s="401"/>
    </row>
    <row r="3080" spans="1:6" ht="15">
      <c r="A3080" s="401">
        <v>4115</v>
      </c>
      <c r="B3080" s="401" t="s">
        <v>13011</v>
      </c>
      <c r="C3080" s="401" t="s">
        <v>3164</v>
      </c>
      <c r="D3080" s="414" t="s">
        <v>12757</v>
      </c>
      <c r="E3080" s="401" t="s">
        <v>123</v>
      </c>
      <c r="F3080" s="401"/>
    </row>
    <row r="3081" spans="1:6" ht="15">
      <c r="A3081" s="401">
        <v>4119</v>
      </c>
      <c r="B3081" s="401" t="s">
        <v>13012</v>
      </c>
      <c r="C3081" s="401" t="s">
        <v>3164</v>
      </c>
      <c r="D3081" s="414" t="s">
        <v>13013</v>
      </c>
      <c r="E3081" s="401" t="s">
        <v>123</v>
      </c>
      <c r="F3081" s="401"/>
    </row>
    <row r="3082" spans="1:6" ht="15">
      <c r="A3082" s="401">
        <v>2794</v>
      </c>
      <c r="B3082" s="401" t="s">
        <v>13014</v>
      </c>
      <c r="C3082" s="401" t="s">
        <v>3164</v>
      </c>
      <c r="D3082" s="414" t="s">
        <v>13015</v>
      </c>
      <c r="E3082" s="401" t="s">
        <v>123</v>
      </c>
      <c r="F3082" s="401"/>
    </row>
    <row r="3083" spans="1:6" ht="15">
      <c r="A3083" s="401">
        <v>2788</v>
      </c>
      <c r="B3083" s="401" t="s">
        <v>13016</v>
      </c>
      <c r="C3083" s="401" t="s">
        <v>3164</v>
      </c>
      <c r="D3083" s="414" t="s">
        <v>13017</v>
      </c>
      <c r="E3083" s="401" t="s">
        <v>123</v>
      </c>
      <c r="F3083" s="401"/>
    </row>
    <row r="3084" spans="1:6" ht="15">
      <c r="A3084" s="401">
        <v>4006</v>
      </c>
      <c r="B3084" s="401" t="s">
        <v>13018</v>
      </c>
      <c r="C3084" s="401" t="s">
        <v>3162</v>
      </c>
      <c r="D3084" s="414" t="s">
        <v>17366</v>
      </c>
      <c r="E3084" s="401" t="s">
        <v>123</v>
      </c>
      <c r="F3084" s="401"/>
    </row>
    <row r="3085" spans="1:6" ht="15">
      <c r="A3085" s="401">
        <v>36151</v>
      </c>
      <c r="B3085" s="401" t="s">
        <v>6625</v>
      </c>
      <c r="C3085" s="401" t="s">
        <v>3161</v>
      </c>
      <c r="D3085" s="414" t="s">
        <v>7449</v>
      </c>
      <c r="E3085" s="401" t="s">
        <v>123</v>
      </c>
      <c r="F3085" s="401"/>
    </row>
    <row r="3086" spans="1:6" ht="15">
      <c r="A3086" s="401">
        <v>37457</v>
      </c>
      <c r="B3086" s="401" t="s">
        <v>6626</v>
      </c>
      <c r="C3086" s="401" t="s">
        <v>3164</v>
      </c>
      <c r="D3086" s="414" t="s">
        <v>8937</v>
      </c>
      <c r="E3086" s="401" t="s">
        <v>123</v>
      </c>
      <c r="F3086" s="401"/>
    </row>
    <row r="3087" spans="1:6" ht="15">
      <c r="A3087" s="401">
        <v>37456</v>
      </c>
      <c r="B3087" s="401" t="s">
        <v>6627</v>
      </c>
      <c r="C3087" s="401" t="s">
        <v>3164</v>
      </c>
      <c r="D3087" s="414" t="s">
        <v>15783</v>
      </c>
      <c r="E3087" s="401" t="s">
        <v>123</v>
      </c>
      <c r="F3087" s="401"/>
    </row>
    <row r="3088" spans="1:6" ht="15">
      <c r="A3088" s="401">
        <v>37461</v>
      </c>
      <c r="B3088" s="401" t="s">
        <v>6628</v>
      </c>
      <c r="C3088" s="401" t="s">
        <v>3164</v>
      </c>
      <c r="D3088" s="414" t="s">
        <v>14116</v>
      </c>
      <c r="E3088" s="401" t="s">
        <v>123</v>
      </c>
      <c r="F3088" s="401"/>
    </row>
    <row r="3089" spans="1:6" ht="15">
      <c r="A3089" s="401">
        <v>37460</v>
      </c>
      <c r="B3089" s="401" t="s">
        <v>6630</v>
      </c>
      <c r="C3089" s="401" t="s">
        <v>3164</v>
      </c>
      <c r="D3089" s="414" t="s">
        <v>15742</v>
      </c>
      <c r="E3089" s="401" t="s">
        <v>123</v>
      </c>
      <c r="F3089" s="401"/>
    </row>
    <row r="3090" spans="1:6" ht="15">
      <c r="A3090" s="401">
        <v>37458</v>
      </c>
      <c r="B3090" s="401" t="s">
        <v>6631</v>
      </c>
      <c r="C3090" s="401" t="s">
        <v>3164</v>
      </c>
      <c r="D3090" s="414" t="s">
        <v>3752</v>
      </c>
      <c r="E3090" s="401" t="s">
        <v>123</v>
      </c>
      <c r="F3090" s="401"/>
    </row>
    <row r="3091" spans="1:6" ht="15">
      <c r="A3091" s="401">
        <v>37454</v>
      </c>
      <c r="B3091" s="401" t="s">
        <v>6632</v>
      </c>
      <c r="C3091" s="401" t="s">
        <v>3164</v>
      </c>
      <c r="D3091" s="414" t="s">
        <v>12597</v>
      </c>
      <c r="E3091" s="401" t="s">
        <v>123</v>
      </c>
      <c r="F3091" s="401"/>
    </row>
    <row r="3092" spans="1:6" ht="15">
      <c r="A3092" s="401">
        <v>37455</v>
      </c>
      <c r="B3092" s="401" t="s">
        <v>6633</v>
      </c>
      <c r="C3092" s="401" t="s">
        <v>3164</v>
      </c>
      <c r="D3092" s="414" t="s">
        <v>3881</v>
      </c>
      <c r="E3092" s="401" t="s">
        <v>123</v>
      </c>
      <c r="F3092" s="401"/>
    </row>
    <row r="3093" spans="1:6" ht="15">
      <c r="A3093" s="401">
        <v>37459</v>
      </c>
      <c r="B3093" s="401" t="s">
        <v>6634</v>
      </c>
      <c r="C3093" s="401" t="s">
        <v>3164</v>
      </c>
      <c r="D3093" s="414" t="s">
        <v>16410</v>
      </c>
      <c r="E3093" s="401" t="s">
        <v>123</v>
      </c>
      <c r="F3093" s="401"/>
    </row>
    <row r="3094" spans="1:6" ht="15">
      <c r="A3094" s="401">
        <v>21029</v>
      </c>
      <c r="B3094" s="401" t="s">
        <v>6636</v>
      </c>
      <c r="C3094" s="401" t="s">
        <v>3161</v>
      </c>
      <c r="D3094" s="414" t="s">
        <v>13125</v>
      </c>
      <c r="E3094" s="401" t="s">
        <v>123</v>
      </c>
      <c r="F3094" s="401"/>
    </row>
    <row r="3095" spans="1:6" ht="15">
      <c r="A3095" s="401">
        <v>21030</v>
      </c>
      <c r="B3095" s="401" t="s">
        <v>6637</v>
      </c>
      <c r="C3095" s="401" t="s">
        <v>3161</v>
      </c>
      <c r="D3095" s="414" t="s">
        <v>15248</v>
      </c>
      <c r="E3095" s="401" t="s">
        <v>123</v>
      </c>
      <c r="F3095" s="401"/>
    </row>
    <row r="3096" spans="1:6" ht="15">
      <c r="A3096" s="401">
        <v>21031</v>
      </c>
      <c r="B3096" s="401" t="s">
        <v>6638</v>
      </c>
      <c r="C3096" s="401" t="s">
        <v>3161</v>
      </c>
      <c r="D3096" s="414" t="s">
        <v>17367</v>
      </c>
      <c r="E3096" s="401" t="s">
        <v>123</v>
      </c>
      <c r="F3096" s="401"/>
    </row>
    <row r="3097" spans="1:6" ht="15">
      <c r="A3097" s="401">
        <v>21032</v>
      </c>
      <c r="B3097" s="401" t="s">
        <v>6639</v>
      </c>
      <c r="C3097" s="401" t="s">
        <v>3161</v>
      </c>
      <c r="D3097" s="414" t="s">
        <v>17368</v>
      </c>
      <c r="E3097" s="401" t="s">
        <v>123</v>
      </c>
      <c r="F3097" s="401"/>
    </row>
    <row r="3098" spans="1:6" ht="15">
      <c r="A3098" s="401">
        <v>37527</v>
      </c>
      <c r="B3098" s="401" t="s">
        <v>6640</v>
      </c>
      <c r="C3098" s="401" t="s">
        <v>3161</v>
      </c>
      <c r="D3098" s="414" t="s">
        <v>17369</v>
      </c>
      <c r="E3098" s="401" t="s">
        <v>123</v>
      </c>
      <c r="F3098" s="401"/>
    </row>
    <row r="3099" spans="1:6" ht="15">
      <c r="A3099" s="401">
        <v>37528</v>
      </c>
      <c r="B3099" s="401" t="s">
        <v>6641</v>
      </c>
      <c r="C3099" s="401" t="s">
        <v>3161</v>
      </c>
      <c r="D3099" s="414" t="s">
        <v>17370</v>
      </c>
      <c r="E3099" s="401" t="s">
        <v>123</v>
      </c>
      <c r="F3099" s="401"/>
    </row>
    <row r="3100" spans="1:6" ht="15">
      <c r="A3100" s="401">
        <v>37529</v>
      </c>
      <c r="B3100" s="401" t="s">
        <v>6642</v>
      </c>
      <c r="C3100" s="401" t="s">
        <v>3161</v>
      </c>
      <c r="D3100" s="414" t="s">
        <v>17371</v>
      </c>
      <c r="E3100" s="401" t="s">
        <v>123</v>
      </c>
      <c r="F3100" s="401"/>
    </row>
    <row r="3101" spans="1:6" ht="15">
      <c r="A3101" s="401">
        <v>37530</v>
      </c>
      <c r="B3101" s="401" t="s">
        <v>6643</v>
      </c>
      <c r="C3101" s="401" t="s">
        <v>3161</v>
      </c>
      <c r="D3101" s="414" t="s">
        <v>17372</v>
      </c>
      <c r="E3101" s="401" t="s">
        <v>123</v>
      </c>
      <c r="F3101" s="401"/>
    </row>
    <row r="3102" spans="1:6" ht="15">
      <c r="A3102" s="401">
        <v>21034</v>
      </c>
      <c r="B3102" s="401" t="s">
        <v>6644</v>
      </c>
      <c r="C3102" s="401" t="s">
        <v>3161</v>
      </c>
      <c r="D3102" s="414" t="s">
        <v>17373</v>
      </c>
      <c r="E3102" s="401" t="s">
        <v>123</v>
      </c>
      <c r="F3102" s="401"/>
    </row>
    <row r="3103" spans="1:6" ht="15">
      <c r="A3103" s="401">
        <v>37531</v>
      </c>
      <c r="B3103" s="401" t="s">
        <v>6645</v>
      </c>
      <c r="C3103" s="401" t="s">
        <v>3161</v>
      </c>
      <c r="D3103" s="414" t="s">
        <v>17374</v>
      </c>
      <c r="E3103" s="401" t="s">
        <v>123</v>
      </c>
      <c r="F3103" s="401"/>
    </row>
    <row r="3104" spans="1:6" ht="15">
      <c r="A3104" s="401">
        <v>21036</v>
      </c>
      <c r="B3104" s="401" t="s">
        <v>6646</v>
      </c>
      <c r="C3104" s="401" t="s">
        <v>3161</v>
      </c>
      <c r="D3104" s="414" t="s">
        <v>17375</v>
      </c>
      <c r="E3104" s="401" t="s">
        <v>123</v>
      </c>
      <c r="F3104" s="401"/>
    </row>
    <row r="3105" spans="1:6" ht="15">
      <c r="A3105" s="401">
        <v>21037</v>
      </c>
      <c r="B3105" s="401" t="s">
        <v>6647</v>
      </c>
      <c r="C3105" s="401" t="s">
        <v>3161</v>
      </c>
      <c r="D3105" s="414" t="s">
        <v>17376</v>
      </c>
      <c r="E3105" s="401" t="s">
        <v>123</v>
      </c>
      <c r="F3105" s="401"/>
    </row>
    <row r="3106" spans="1:6" ht="15">
      <c r="A3106" s="401">
        <v>20185</v>
      </c>
      <c r="B3106" s="401" t="s">
        <v>6648</v>
      </c>
      <c r="C3106" s="401" t="s">
        <v>3164</v>
      </c>
      <c r="D3106" s="414" t="s">
        <v>15025</v>
      </c>
      <c r="E3106" s="401" t="s">
        <v>123</v>
      </c>
      <c r="F3106" s="401"/>
    </row>
    <row r="3107" spans="1:6" ht="15">
      <c r="A3107" s="401">
        <v>20260</v>
      </c>
      <c r="B3107" s="401" t="s">
        <v>9096</v>
      </c>
      <c r="C3107" s="401" t="s">
        <v>3161</v>
      </c>
      <c r="D3107" s="414" t="s">
        <v>5156</v>
      </c>
      <c r="E3107" s="401" t="s">
        <v>123</v>
      </c>
      <c r="F3107" s="401"/>
    </row>
    <row r="3108" spans="1:6" ht="15">
      <c r="A3108" s="401">
        <v>37523</v>
      </c>
      <c r="B3108" s="401" t="s">
        <v>6649</v>
      </c>
      <c r="C3108" s="401" t="s">
        <v>3161</v>
      </c>
      <c r="D3108" s="414" t="s">
        <v>17377</v>
      </c>
      <c r="E3108" s="401" t="s">
        <v>9663</v>
      </c>
      <c r="F3108" s="401"/>
    </row>
    <row r="3109" spans="1:6" ht="15">
      <c r="A3109" s="401">
        <v>37515</v>
      </c>
      <c r="B3109" s="401" t="s">
        <v>6650</v>
      </c>
      <c r="C3109" s="401" t="s">
        <v>3161</v>
      </c>
      <c r="D3109" s="414" t="s">
        <v>17378</v>
      </c>
      <c r="E3109" s="401" t="s">
        <v>9663</v>
      </c>
      <c r="F3109" s="401"/>
    </row>
    <row r="3110" spans="1:6" ht="15">
      <c r="A3110" s="401">
        <v>12899</v>
      </c>
      <c r="B3110" s="401" t="s">
        <v>6651</v>
      </c>
      <c r="C3110" s="401" t="s">
        <v>3161</v>
      </c>
      <c r="D3110" s="414" t="s">
        <v>17379</v>
      </c>
      <c r="E3110" s="401" t="s">
        <v>123</v>
      </c>
      <c r="F3110" s="401"/>
    </row>
    <row r="3111" spans="1:6" ht="15">
      <c r="A3111" s="401">
        <v>12898</v>
      </c>
      <c r="B3111" s="401" t="s">
        <v>6652</v>
      </c>
      <c r="C3111" s="401" t="s">
        <v>3161</v>
      </c>
      <c r="D3111" s="414" t="s">
        <v>17380</v>
      </c>
      <c r="E3111" s="401" t="s">
        <v>123</v>
      </c>
      <c r="F3111" s="401"/>
    </row>
    <row r="3112" spans="1:6" ht="15">
      <c r="A3112" s="401">
        <v>42528</v>
      </c>
      <c r="B3112" s="401" t="s">
        <v>6653</v>
      </c>
      <c r="C3112" s="401" t="s">
        <v>3163</v>
      </c>
      <c r="D3112" s="414" t="s">
        <v>12862</v>
      </c>
      <c r="E3112" s="401" t="s">
        <v>123</v>
      </c>
      <c r="F3112" s="401"/>
    </row>
    <row r="3113" spans="1:6" ht="15">
      <c r="A3113" s="401">
        <v>39696</v>
      </c>
      <c r="B3113" s="401" t="s">
        <v>6654</v>
      </c>
      <c r="C3113" s="401" t="s">
        <v>3163</v>
      </c>
      <c r="D3113" s="414" t="s">
        <v>12780</v>
      </c>
      <c r="E3113" s="401" t="s">
        <v>123</v>
      </c>
      <c r="F3113" s="401"/>
    </row>
    <row r="3114" spans="1:6" ht="15">
      <c r="A3114" s="401">
        <v>39700</v>
      </c>
      <c r="B3114" s="401" t="s">
        <v>6655</v>
      </c>
      <c r="C3114" s="401" t="s">
        <v>3163</v>
      </c>
      <c r="D3114" s="414" t="s">
        <v>3820</v>
      </c>
      <c r="E3114" s="401" t="s">
        <v>123</v>
      </c>
      <c r="F3114" s="401"/>
    </row>
    <row r="3115" spans="1:6" ht="15">
      <c r="A3115" s="401">
        <v>11621</v>
      </c>
      <c r="B3115" s="401" t="s">
        <v>6656</v>
      </c>
      <c r="C3115" s="401" t="s">
        <v>3163</v>
      </c>
      <c r="D3115" s="414" t="s">
        <v>17381</v>
      </c>
      <c r="E3115" s="401" t="s">
        <v>123</v>
      </c>
      <c r="F3115" s="401"/>
    </row>
    <row r="3116" spans="1:6" ht="15">
      <c r="A3116" s="401">
        <v>4014</v>
      </c>
      <c r="B3116" s="401" t="s">
        <v>6657</v>
      </c>
      <c r="C3116" s="401" t="s">
        <v>3163</v>
      </c>
      <c r="D3116" s="414" t="s">
        <v>17382</v>
      </c>
      <c r="E3116" s="401" t="s">
        <v>123</v>
      </c>
      <c r="F3116" s="401"/>
    </row>
    <row r="3117" spans="1:6" ht="15">
      <c r="A3117" s="401">
        <v>4015</v>
      </c>
      <c r="B3117" s="401" t="s">
        <v>6658</v>
      </c>
      <c r="C3117" s="401" t="s">
        <v>3163</v>
      </c>
      <c r="D3117" s="414" t="s">
        <v>14185</v>
      </c>
      <c r="E3117" s="401" t="s">
        <v>123</v>
      </c>
      <c r="F3117" s="401"/>
    </row>
    <row r="3118" spans="1:6" ht="15">
      <c r="A3118" s="401">
        <v>4017</v>
      </c>
      <c r="B3118" s="401" t="s">
        <v>6659</v>
      </c>
      <c r="C3118" s="401" t="s">
        <v>3163</v>
      </c>
      <c r="D3118" s="414" t="s">
        <v>15842</v>
      </c>
      <c r="E3118" s="401" t="s">
        <v>123</v>
      </c>
      <c r="F3118" s="401"/>
    </row>
    <row r="3119" spans="1:6" ht="15">
      <c r="A3119" s="401">
        <v>4016</v>
      </c>
      <c r="B3119" s="401" t="s">
        <v>6660</v>
      </c>
      <c r="C3119" s="401" t="s">
        <v>3163</v>
      </c>
      <c r="D3119" s="414" t="s">
        <v>12678</v>
      </c>
      <c r="E3119" s="401" t="s">
        <v>123</v>
      </c>
      <c r="F3119" s="401"/>
    </row>
    <row r="3120" spans="1:6" ht="15">
      <c r="A3120" s="401">
        <v>39699</v>
      </c>
      <c r="B3120" s="401" t="s">
        <v>6661</v>
      </c>
      <c r="C3120" s="401" t="s">
        <v>3163</v>
      </c>
      <c r="D3120" s="414" t="s">
        <v>12943</v>
      </c>
      <c r="E3120" s="401" t="s">
        <v>123</v>
      </c>
      <c r="F3120" s="401"/>
    </row>
    <row r="3121" spans="1:6" ht="15">
      <c r="A3121" s="401">
        <v>38544</v>
      </c>
      <c r="B3121" s="401" t="s">
        <v>6662</v>
      </c>
      <c r="C3121" s="401" t="s">
        <v>3163</v>
      </c>
      <c r="D3121" s="414" t="s">
        <v>12336</v>
      </c>
      <c r="E3121" s="401" t="s">
        <v>123</v>
      </c>
      <c r="F3121" s="401"/>
    </row>
    <row r="3122" spans="1:6" ht="15">
      <c r="A3122" s="401">
        <v>38545</v>
      </c>
      <c r="B3122" s="401" t="s">
        <v>6663</v>
      </c>
      <c r="C3122" s="401" t="s">
        <v>3163</v>
      </c>
      <c r="D3122" s="414" t="s">
        <v>16616</v>
      </c>
      <c r="E3122" s="401" t="s">
        <v>123</v>
      </c>
      <c r="F3122" s="401"/>
    </row>
    <row r="3123" spans="1:6" ht="15">
      <c r="A3123" s="401">
        <v>42527</v>
      </c>
      <c r="B3123" s="401" t="s">
        <v>6665</v>
      </c>
      <c r="C3123" s="401" t="s">
        <v>3163</v>
      </c>
      <c r="D3123" s="414" t="s">
        <v>12599</v>
      </c>
      <c r="E3123" s="401" t="s">
        <v>123</v>
      </c>
      <c r="F3123" s="401"/>
    </row>
    <row r="3124" spans="1:6" ht="15">
      <c r="A3124" s="401">
        <v>39323</v>
      </c>
      <c r="B3124" s="401" t="s">
        <v>6666</v>
      </c>
      <c r="C3124" s="401" t="s">
        <v>3163</v>
      </c>
      <c r="D3124" s="414" t="s">
        <v>8887</v>
      </c>
      <c r="E3124" s="401" t="s">
        <v>123</v>
      </c>
      <c r="F3124" s="401"/>
    </row>
    <row r="3125" spans="1:6" ht="15">
      <c r="A3125" s="401">
        <v>626</v>
      </c>
      <c r="B3125" s="401" t="s">
        <v>6667</v>
      </c>
      <c r="C3125" s="401" t="s">
        <v>3165</v>
      </c>
      <c r="D3125" s="414" t="s">
        <v>14124</v>
      </c>
      <c r="E3125" s="401" t="s">
        <v>123</v>
      </c>
      <c r="F3125" s="401"/>
    </row>
    <row r="3126" spans="1:6" ht="15">
      <c r="A3126" s="401">
        <v>25860</v>
      </c>
      <c r="B3126" s="401" t="s">
        <v>6668</v>
      </c>
      <c r="C3126" s="401" t="s">
        <v>3163</v>
      </c>
      <c r="D3126" s="414" t="s">
        <v>14672</v>
      </c>
      <c r="E3126" s="401" t="s">
        <v>123</v>
      </c>
      <c r="F3126" s="401"/>
    </row>
    <row r="3127" spans="1:6" ht="15">
      <c r="A3127" s="401">
        <v>25861</v>
      </c>
      <c r="B3127" s="401" t="s">
        <v>6669</v>
      </c>
      <c r="C3127" s="401" t="s">
        <v>3163</v>
      </c>
      <c r="D3127" s="414" t="s">
        <v>16363</v>
      </c>
      <c r="E3127" s="401" t="s">
        <v>123</v>
      </c>
      <c r="F3127" s="401"/>
    </row>
    <row r="3128" spans="1:6" ht="15">
      <c r="A3128" s="401">
        <v>25862</v>
      </c>
      <c r="B3128" s="401" t="s">
        <v>6670</v>
      </c>
      <c r="C3128" s="401" t="s">
        <v>3163</v>
      </c>
      <c r="D3128" s="414" t="s">
        <v>13163</v>
      </c>
      <c r="E3128" s="401" t="s">
        <v>123</v>
      </c>
      <c r="F3128" s="401"/>
    </row>
    <row r="3129" spans="1:6" ht="15">
      <c r="A3129" s="401">
        <v>25863</v>
      </c>
      <c r="B3129" s="401" t="s">
        <v>6671</v>
      </c>
      <c r="C3129" s="401" t="s">
        <v>3163</v>
      </c>
      <c r="D3129" s="414" t="s">
        <v>17383</v>
      </c>
      <c r="E3129" s="401" t="s">
        <v>123</v>
      </c>
      <c r="F3129" s="401"/>
    </row>
    <row r="3130" spans="1:6" ht="15">
      <c r="A3130" s="401">
        <v>25864</v>
      </c>
      <c r="B3130" s="401" t="s">
        <v>6672</v>
      </c>
      <c r="C3130" s="401" t="s">
        <v>3163</v>
      </c>
      <c r="D3130" s="414" t="s">
        <v>12595</v>
      </c>
      <c r="E3130" s="401" t="s">
        <v>123</v>
      </c>
      <c r="F3130" s="401"/>
    </row>
    <row r="3131" spans="1:6" ht="15">
      <c r="A3131" s="401">
        <v>25865</v>
      </c>
      <c r="B3131" s="401" t="s">
        <v>6673</v>
      </c>
      <c r="C3131" s="401" t="s">
        <v>3163</v>
      </c>
      <c r="D3131" s="414" t="s">
        <v>14915</v>
      </c>
      <c r="E3131" s="401" t="s">
        <v>123</v>
      </c>
      <c r="F3131" s="401"/>
    </row>
    <row r="3132" spans="1:6" ht="15">
      <c r="A3132" s="401">
        <v>25866</v>
      </c>
      <c r="B3132" s="401" t="s">
        <v>6674</v>
      </c>
      <c r="C3132" s="401" t="s">
        <v>3163</v>
      </c>
      <c r="D3132" s="414" t="s">
        <v>17166</v>
      </c>
      <c r="E3132" s="401" t="s">
        <v>123</v>
      </c>
      <c r="F3132" s="401"/>
    </row>
    <row r="3133" spans="1:6" ht="15">
      <c r="A3133" s="401">
        <v>25868</v>
      </c>
      <c r="B3133" s="401" t="s">
        <v>6675</v>
      </c>
      <c r="C3133" s="401" t="s">
        <v>3163</v>
      </c>
      <c r="D3133" s="414" t="s">
        <v>17384</v>
      </c>
      <c r="E3133" s="401" t="s">
        <v>123</v>
      </c>
      <c r="F3133" s="401"/>
    </row>
    <row r="3134" spans="1:6" ht="15">
      <c r="A3134" s="401">
        <v>25869</v>
      </c>
      <c r="B3134" s="401" t="s">
        <v>6676</v>
      </c>
      <c r="C3134" s="401" t="s">
        <v>3163</v>
      </c>
      <c r="D3134" s="414" t="s">
        <v>3921</v>
      </c>
      <c r="E3134" s="401" t="s">
        <v>123</v>
      </c>
      <c r="F3134" s="401"/>
    </row>
    <row r="3135" spans="1:6" ht="15">
      <c r="A3135" s="401">
        <v>25870</v>
      </c>
      <c r="B3135" s="401" t="s">
        <v>6677</v>
      </c>
      <c r="C3135" s="401" t="s">
        <v>3163</v>
      </c>
      <c r="D3135" s="414" t="s">
        <v>9209</v>
      </c>
      <c r="E3135" s="401" t="s">
        <v>123</v>
      </c>
      <c r="F3135" s="401"/>
    </row>
    <row r="3136" spans="1:6" ht="15">
      <c r="A3136" s="401">
        <v>25871</v>
      </c>
      <c r="B3136" s="401" t="s">
        <v>6678</v>
      </c>
      <c r="C3136" s="401" t="s">
        <v>3163</v>
      </c>
      <c r="D3136" s="414" t="s">
        <v>13019</v>
      </c>
      <c r="E3136" s="401" t="s">
        <v>123</v>
      </c>
      <c r="F3136" s="401"/>
    </row>
    <row r="3137" spans="1:6" ht="15">
      <c r="A3137" s="401">
        <v>25867</v>
      </c>
      <c r="B3137" s="401" t="s">
        <v>6679</v>
      </c>
      <c r="C3137" s="401" t="s">
        <v>3163</v>
      </c>
      <c r="D3137" s="414" t="s">
        <v>17385</v>
      </c>
      <c r="E3137" s="401" t="s">
        <v>123</v>
      </c>
      <c r="F3137" s="401"/>
    </row>
    <row r="3138" spans="1:6" ht="15">
      <c r="A3138" s="401">
        <v>25872</v>
      </c>
      <c r="B3138" s="401" t="s">
        <v>6680</v>
      </c>
      <c r="C3138" s="401" t="s">
        <v>3163</v>
      </c>
      <c r="D3138" s="414" t="s">
        <v>17386</v>
      </c>
      <c r="E3138" s="401" t="s">
        <v>123</v>
      </c>
      <c r="F3138" s="401"/>
    </row>
    <row r="3139" spans="1:6" ht="15">
      <c r="A3139" s="401">
        <v>25873</v>
      </c>
      <c r="B3139" s="401" t="s">
        <v>6681</v>
      </c>
      <c r="C3139" s="401" t="s">
        <v>3163</v>
      </c>
      <c r="D3139" s="414" t="s">
        <v>17387</v>
      </c>
      <c r="E3139" s="401" t="s">
        <v>123</v>
      </c>
      <c r="F3139" s="401"/>
    </row>
    <row r="3140" spans="1:6" ht="15">
      <c r="A3140" s="401">
        <v>11479</v>
      </c>
      <c r="B3140" s="401" t="s">
        <v>17388</v>
      </c>
      <c r="C3140" s="401" t="s">
        <v>3161</v>
      </c>
      <c r="D3140" s="414" t="s">
        <v>17389</v>
      </c>
      <c r="E3140" s="401" t="s">
        <v>123</v>
      </c>
      <c r="F3140" s="401"/>
    </row>
    <row r="3141" spans="1:6" ht="15">
      <c r="A3141" s="401">
        <v>11481</v>
      </c>
      <c r="B3141" s="401" t="s">
        <v>17390</v>
      </c>
      <c r="C3141" s="401" t="s">
        <v>3161</v>
      </c>
      <c r="D3141" s="414" t="s">
        <v>12791</v>
      </c>
      <c r="E3141" s="401" t="s">
        <v>123</v>
      </c>
      <c r="F3141" s="401"/>
    </row>
    <row r="3142" spans="1:6" ht="15">
      <c r="A3142" s="401">
        <v>43609</v>
      </c>
      <c r="B3142" s="401" t="s">
        <v>17391</v>
      </c>
      <c r="C3142" s="401" t="s">
        <v>3161</v>
      </c>
      <c r="D3142" s="414" t="s">
        <v>12791</v>
      </c>
      <c r="E3142" s="401" t="s">
        <v>123</v>
      </c>
      <c r="F3142" s="401"/>
    </row>
    <row r="3143" spans="1:6" ht="15">
      <c r="A3143" s="401">
        <v>11478</v>
      </c>
      <c r="B3143" s="401" t="s">
        <v>17392</v>
      </c>
      <c r="C3143" s="401" t="s">
        <v>3161</v>
      </c>
      <c r="D3143" s="414" t="s">
        <v>13320</v>
      </c>
      <c r="E3143" s="401" t="s">
        <v>123</v>
      </c>
      <c r="F3143" s="401"/>
    </row>
    <row r="3144" spans="1:6" ht="15">
      <c r="A3144" s="401">
        <v>43608</v>
      </c>
      <c r="B3144" s="401" t="s">
        <v>17393</v>
      </c>
      <c r="C3144" s="401" t="s">
        <v>3161</v>
      </c>
      <c r="D3144" s="414" t="s">
        <v>12476</v>
      </c>
      <c r="E3144" s="401" t="s">
        <v>123</v>
      </c>
      <c r="F3144" s="401"/>
    </row>
    <row r="3145" spans="1:6" ht="15">
      <c r="A3145" s="401">
        <v>11476</v>
      </c>
      <c r="B3145" s="401" t="s">
        <v>17394</v>
      </c>
      <c r="C3145" s="401" t="s">
        <v>3161</v>
      </c>
      <c r="D3145" s="414" t="s">
        <v>12476</v>
      </c>
      <c r="E3145" s="401" t="s">
        <v>123</v>
      </c>
      <c r="F3145" s="401"/>
    </row>
    <row r="3146" spans="1:6" ht="15">
      <c r="A3146" s="401">
        <v>40637</v>
      </c>
      <c r="B3146" s="401" t="s">
        <v>6682</v>
      </c>
      <c r="C3146" s="401" t="s">
        <v>3161</v>
      </c>
      <c r="D3146" s="414" t="s">
        <v>17395</v>
      </c>
      <c r="E3146" s="401" t="s">
        <v>9663</v>
      </c>
      <c r="F3146" s="401"/>
    </row>
    <row r="3147" spans="1:6" ht="15">
      <c r="A3147" s="401">
        <v>13836</v>
      </c>
      <c r="B3147" s="401" t="s">
        <v>6683</v>
      </c>
      <c r="C3147" s="401" t="s">
        <v>3161</v>
      </c>
      <c r="D3147" s="414" t="s">
        <v>17396</v>
      </c>
      <c r="E3147" s="401" t="s">
        <v>9663</v>
      </c>
      <c r="F3147" s="401"/>
    </row>
    <row r="3148" spans="1:6" ht="15">
      <c r="A3148" s="401">
        <v>14534</v>
      </c>
      <c r="B3148" s="401" t="s">
        <v>6684</v>
      </c>
      <c r="C3148" s="401" t="s">
        <v>3161</v>
      </c>
      <c r="D3148" s="414" t="s">
        <v>17397</v>
      </c>
      <c r="E3148" s="401" t="s">
        <v>9663</v>
      </c>
      <c r="F3148" s="401"/>
    </row>
    <row r="3149" spans="1:6" ht="15">
      <c r="A3149" s="401">
        <v>14619</v>
      </c>
      <c r="B3149" s="401" t="s">
        <v>6685</v>
      </c>
      <c r="C3149" s="401" t="s">
        <v>3161</v>
      </c>
      <c r="D3149" s="414" t="s">
        <v>17398</v>
      </c>
      <c r="E3149" s="401" t="s">
        <v>9663</v>
      </c>
      <c r="F3149" s="401"/>
    </row>
    <row r="3150" spans="1:6" ht="15">
      <c r="A3150" s="401">
        <v>14535</v>
      </c>
      <c r="B3150" s="401" t="s">
        <v>6686</v>
      </c>
      <c r="C3150" s="401" t="s">
        <v>3161</v>
      </c>
      <c r="D3150" s="414" t="s">
        <v>17399</v>
      </c>
      <c r="E3150" s="401" t="s">
        <v>9663</v>
      </c>
      <c r="F3150" s="401"/>
    </row>
    <row r="3151" spans="1:6" ht="15">
      <c r="A3151" s="401">
        <v>39813</v>
      </c>
      <c r="B3151" s="401" t="s">
        <v>9099</v>
      </c>
      <c r="C3151" s="401" t="s">
        <v>3161</v>
      </c>
      <c r="D3151" s="414" t="s">
        <v>17400</v>
      </c>
      <c r="E3151" s="401" t="s">
        <v>9663</v>
      </c>
      <c r="F3151" s="401"/>
    </row>
    <row r="3152" spans="1:6" ht="15">
      <c r="A3152" s="401">
        <v>40403</v>
      </c>
      <c r="B3152" s="401" t="s">
        <v>9100</v>
      </c>
      <c r="C3152" s="401" t="s">
        <v>3161</v>
      </c>
      <c r="D3152" s="414" t="s">
        <v>17401</v>
      </c>
      <c r="E3152" s="401" t="s">
        <v>123</v>
      </c>
      <c r="F3152" s="401"/>
    </row>
    <row r="3153" spans="1:6" ht="15">
      <c r="A3153" s="401">
        <v>12868</v>
      </c>
      <c r="B3153" s="401" t="s">
        <v>6687</v>
      </c>
      <c r="C3153" s="401" t="s">
        <v>3160</v>
      </c>
      <c r="D3153" s="414" t="s">
        <v>18612</v>
      </c>
      <c r="E3153" s="401" t="s">
        <v>12034</v>
      </c>
      <c r="F3153" s="401"/>
    </row>
    <row r="3154" spans="1:6" ht="15">
      <c r="A3154" s="401">
        <v>40916</v>
      </c>
      <c r="B3154" s="401" t="s">
        <v>6688</v>
      </c>
      <c r="C3154" s="401" t="s">
        <v>3167</v>
      </c>
      <c r="D3154" s="414" t="s">
        <v>18613</v>
      </c>
      <c r="E3154" s="401" t="s">
        <v>12034</v>
      </c>
      <c r="F3154" s="401"/>
    </row>
    <row r="3155" spans="1:6" ht="15">
      <c r="A3155" s="401">
        <v>4755</v>
      </c>
      <c r="B3155" s="401" t="s">
        <v>6689</v>
      </c>
      <c r="C3155" s="401" t="s">
        <v>3160</v>
      </c>
      <c r="D3155" s="414" t="s">
        <v>9054</v>
      </c>
      <c r="E3155" s="401" t="s">
        <v>12034</v>
      </c>
      <c r="F3155" s="401"/>
    </row>
    <row r="3156" spans="1:6" ht="15">
      <c r="A3156" s="401">
        <v>41067</v>
      </c>
      <c r="B3156" s="401" t="s">
        <v>6690</v>
      </c>
      <c r="C3156" s="401" t="s">
        <v>3167</v>
      </c>
      <c r="D3156" s="414" t="s">
        <v>18614</v>
      </c>
      <c r="E3156" s="401" t="s">
        <v>12034</v>
      </c>
      <c r="F3156" s="401"/>
    </row>
    <row r="3157" spans="1:6" ht="15">
      <c r="A3157" s="401">
        <v>38463</v>
      </c>
      <c r="B3157" s="401" t="s">
        <v>6691</v>
      </c>
      <c r="C3157" s="401" t="s">
        <v>3161</v>
      </c>
      <c r="D3157" s="414" t="s">
        <v>17402</v>
      </c>
      <c r="E3157" s="401" t="s">
        <v>123</v>
      </c>
      <c r="F3157" s="401"/>
    </row>
    <row r="3158" spans="1:6" ht="15">
      <c r="A3158" s="401">
        <v>40703</v>
      </c>
      <c r="B3158" s="401" t="s">
        <v>6692</v>
      </c>
      <c r="C3158" s="401" t="s">
        <v>3161</v>
      </c>
      <c r="D3158" s="414" t="s">
        <v>17403</v>
      </c>
      <c r="E3158" s="401" t="s">
        <v>9663</v>
      </c>
      <c r="F3158" s="401"/>
    </row>
    <row r="3159" spans="1:6" ht="15">
      <c r="A3159" s="401">
        <v>14531</v>
      </c>
      <c r="B3159" s="401" t="s">
        <v>6693</v>
      </c>
      <c r="C3159" s="401" t="s">
        <v>3161</v>
      </c>
      <c r="D3159" s="414" t="s">
        <v>17404</v>
      </c>
      <c r="E3159" s="401" t="s">
        <v>9663</v>
      </c>
      <c r="F3159" s="401"/>
    </row>
    <row r="3160" spans="1:6" ht="15">
      <c r="A3160" s="401">
        <v>36533</v>
      </c>
      <c r="B3160" s="401" t="s">
        <v>6694</v>
      </c>
      <c r="C3160" s="401" t="s">
        <v>3161</v>
      </c>
      <c r="D3160" s="414" t="s">
        <v>17405</v>
      </c>
      <c r="E3160" s="401" t="s">
        <v>9663</v>
      </c>
      <c r="F3160" s="401"/>
    </row>
    <row r="3161" spans="1:6" ht="15">
      <c r="A3161" s="401">
        <v>11616</v>
      </c>
      <c r="B3161" s="401" t="s">
        <v>6695</v>
      </c>
      <c r="C3161" s="401" t="s">
        <v>3161</v>
      </c>
      <c r="D3161" s="414" t="s">
        <v>17406</v>
      </c>
      <c r="E3161" s="401" t="s">
        <v>9663</v>
      </c>
      <c r="F3161" s="401"/>
    </row>
    <row r="3162" spans="1:6" ht="15">
      <c r="A3162" s="401">
        <v>41898</v>
      </c>
      <c r="B3162" s="401" t="s">
        <v>6696</v>
      </c>
      <c r="C3162" s="401" t="s">
        <v>3161</v>
      </c>
      <c r="D3162" s="414" t="s">
        <v>17407</v>
      </c>
      <c r="E3162" s="401" t="s">
        <v>9663</v>
      </c>
      <c r="F3162" s="401"/>
    </row>
    <row r="3163" spans="1:6" ht="15">
      <c r="A3163" s="401">
        <v>13447</v>
      </c>
      <c r="B3163" s="401" t="s">
        <v>6697</v>
      </c>
      <c r="C3163" s="401" t="s">
        <v>3161</v>
      </c>
      <c r="D3163" s="414" t="s">
        <v>17408</v>
      </c>
      <c r="E3163" s="401" t="s">
        <v>9663</v>
      </c>
      <c r="F3163" s="401"/>
    </row>
    <row r="3164" spans="1:6" ht="15">
      <c r="A3164" s="401">
        <v>14529</v>
      </c>
      <c r="B3164" s="401" t="s">
        <v>6698</v>
      </c>
      <c r="C3164" s="401" t="s">
        <v>3161</v>
      </c>
      <c r="D3164" s="414" t="s">
        <v>17409</v>
      </c>
      <c r="E3164" s="401" t="s">
        <v>9663</v>
      </c>
      <c r="F3164" s="401"/>
    </row>
    <row r="3165" spans="1:6" ht="15">
      <c r="A3165" s="401">
        <v>10747</v>
      </c>
      <c r="B3165" s="401" t="s">
        <v>6699</v>
      </c>
      <c r="C3165" s="401" t="s">
        <v>3161</v>
      </c>
      <c r="D3165" s="414" t="s">
        <v>17410</v>
      </c>
      <c r="E3165" s="401" t="s">
        <v>9663</v>
      </c>
      <c r="F3165" s="401"/>
    </row>
    <row r="3166" spans="1:6" ht="15">
      <c r="A3166" s="401">
        <v>36141</v>
      </c>
      <c r="B3166" s="401" t="s">
        <v>6700</v>
      </c>
      <c r="C3166" s="401" t="s">
        <v>3161</v>
      </c>
      <c r="D3166" s="414" t="s">
        <v>13023</v>
      </c>
      <c r="E3166" s="401" t="s">
        <v>123</v>
      </c>
      <c r="F3166" s="401"/>
    </row>
    <row r="3167" spans="1:6" ht="15">
      <c r="A3167" s="401">
        <v>39434</v>
      </c>
      <c r="B3167" s="401" t="s">
        <v>13032</v>
      </c>
      <c r="C3167" s="401" t="s">
        <v>3165</v>
      </c>
      <c r="D3167" s="414" t="s">
        <v>4535</v>
      </c>
      <c r="E3167" s="401" t="s">
        <v>123</v>
      </c>
      <c r="F3167" s="401"/>
    </row>
    <row r="3168" spans="1:6" ht="15">
      <c r="A3168" s="401">
        <v>39433</v>
      </c>
      <c r="B3168" s="401" t="s">
        <v>6702</v>
      </c>
      <c r="C3168" s="401" t="s">
        <v>3165</v>
      </c>
      <c r="D3168" s="414" t="s">
        <v>14016</v>
      </c>
      <c r="E3168" s="401" t="s">
        <v>123</v>
      </c>
      <c r="F3168" s="401"/>
    </row>
    <row r="3169" spans="1:6" ht="15">
      <c r="A3169" s="401">
        <v>4049</v>
      </c>
      <c r="B3169" s="401" t="s">
        <v>6703</v>
      </c>
      <c r="C3169" s="401" t="s">
        <v>3166</v>
      </c>
      <c r="D3169" s="414" t="s">
        <v>17411</v>
      </c>
      <c r="E3169" s="401" t="s">
        <v>123</v>
      </c>
      <c r="F3169" s="401"/>
    </row>
    <row r="3170" spans="1:6" ht="15">
      <c r="A3170" s="401">
        <v>38120</v>
      </c>
      <c r="B3170" s="401" t="s">
        <v>6704</v>
      </c>
      <c r="C3170" s="401" t="s">
        <v>3165</v>
      </c>
      <c r="D3170" s="414" t="s">
        <v>17412</v>
      </c>
      <c r="E3170" s="401" t="s">
        <v>123</v>
      </c>
      <c r="F3170" s="401"/>
    </row>
    <row r="3171" spans="1:6" ht="15">
      <c r="A3171" s="401">
        <v>38877</v>
      </c>
      <c r="B3171" s="401" t="s">
        <v>6705</v>
      </c>
      <c r="C3171" s="401" t="s">
        <v>3165</v>
      </c>
      <c r="D3171" s="414" t="s">
        <v>15472</v>
      </c>
      <c r="E3171" s="401" t="s">
        <v>123</v>
      </c>
      <c r="F3171" s="401"/>
    </row>
    <row r="3172" spans="1:6" ht="15">
      <c r="A3172" s="401">
        <v>34546</v>
      </c>
      <c r="B3172" s="401" t="s">
        <v>6706</v>
      </c>
      <c r="C3172" s="401" t="s">
        <v>3165</v>
      </c>
      <c r="D3172" s="414" t="s">
        <v>4960</v>
      </c>
      <c r="E3172" s="401" t="s">
        <v>123</v>
      </c>
      <c r="F3172" s="401"/>
    </row>
    <row r="3173" spans="1:6" ht="15">
      <c r="A3173" s="401">
        <v>10498</v>
      </c>
      <c r="B3173" s="401" t="s">
        <v>6708</v>
      </c>
      <c r="C3173" s="401" t="s">
        <v>3165</v>
      </c>
      <c r="D3173" s="414" t="s">
        <v>8911</v>
      </c>
      <c r="E3173" s="401" t="s">
        <v>123</v>
      </c>
      <c r="F3173" s="401"/>
    </row>
    <row r="3174" spans="1:6" ht="15">
      <c r="A3174" s="401">
        <v>4823</v>
      </c>
      <c r="B3174" s="401" t="s">
        <v>6709</v>
      </c>
      <c r="C3174" s="401" t="s">
        <v>3165</v>
      </c>
      <c r="D3174" s="414" t="s">
        <v>14102</v>
      </c>
      <c r="E3174" s="401" t="s">
        <v>123</v>
      </c>
      <c r="F3174" s="401"/>
    </row>
    <row r="3175" spans="1:6" ht="15">
      <c r="A3175" s="401">
        <v>12357</v>
      </c>
      <c r="B3175" s="401" t="s">
        <v>6710</v>
      </c>
      <c r="C3175" s="401" t="s">
        <v>3161</v>
      </c>
      <c r="D3175" s="414" t="s">
        <v>17413</v>
      </c>
      <c r="E3175" s="401" t="s">
        <v>123</v>
      </c>
      <c r="F3175" s="401"/>
    </row>
    <row r="3176" spans="1:6" ht="15">
      <c r="A3176" s="401">
        <v>12358</v>
      </c>
      <c r="B3176" s="401" t="s">
        <v>6711</v>
      </c>
      <c r="C3176" s="401" t="s">
        <v>3161</v>
      </c>
      <c r="D3176" s="414" t="s">
        <v>17414</v>
      </c>
      <c r="E3176" s="401" t="s">
        <v>123</v>
      </c>
      <c r="F3176" s="401"/>
    </row>
    <row r="3177" spans="1:6" ht="15">
      <c r="A3177" s="401">
        <v>11079</v>
      </c>
      <c r="B3177" s="401" t="s">
        <v>6712</v>
      </c>
      <c r="C3177" s="401" t="s">
        <v>3162</v>
      </c>
      <c r="D3177" s="414" t="s">
        <v>17415</v>
      </c>
      <c r="E3177" s="401" t="s">
        <v>123</v>
      </c>
      <c r="F3177" s="401"/>
    </row>
    <row r="3178" spans="1:6" ht="15">
      <c r="A3178" s="401">
        <v>11082</v>
      </c>
      <c r="B3178" s="401" t="s">
        <v>6713</v>
      </c>
      <c r="C3178" s="401" t="s">
        <v>3162</v>
      </c>
      <c r="D3178" s="414" t="s">
        <v>17415</v>
      </c>
      <c r="E3178" s="401" t="s">
        <v>123</v>
      </c>
      <c r="F3178" s="401"/>
    </row>
    <row r="3179" spans="1:6" ht="15">
      <c r="A3179" s="401">
        <v>4058</v>
      </c>
      <c r="B3179" s="401" t="s">
        <v>6714</v>
      </c>
      <c r="C3179" s="401" t="s">
        <v>3160</v>
      </c>
      <c r="D3179" s="414" t="s">
        <v>18615</v>
      </c>
      <c r="E3179" s="401" t="s">
        <v>12034</v>
      </c>
      <c r="F3179" s="401"/>
    </row>
    <row r="3180" spans="1:6" ht="15">
      <c r="A3180" s="401">
        <v>40974</v>
      </c>
      <c r="B3180" s="401" t="s">
        <v>6715</v>
      </c>
      <c r="C3180" s="401" t="s">
        <v>3167</v>
      </c>
      <c r="D3180" s="414" t="s">
        <v>18616</v>
      </c>
      <c r="E3180" s="401" t="s">
        <v>12034</v>
      </c>
      <c r="F3180" s="401"/>
    </row>
    <row r="3181" spans="1:6" ht="15">
      <c r="A3181" s="401">
        <v>34794</v>
      </c>
      <c r="B3181" s="401" t="s">
        <v>6716</v>
      </c>
      <c r="C3181" s="401" t="s">
        <v>3160</v>
      </c>
      <c r="D3181" s="414" t="s">
        <v>8928</v>
      </c>
      <c r="E3181" s="401" t="s">
        <v>12034</v>
      </c>
      <c r="F3181" s="401"/>
    </row>
    <row r="3182" spans="1:6" ht="15">
      <c r="A3182" s="401">
        <v>40925</v>
      </c>
      <c r="B3182" s="401" t="s">
        <v>6717</v>
      </c>
      <c r="C3182" s="401" t="s">
        <v>3167</v>
      </c>
      <c r="D3182" s="414" t="s">
        <v>18617</v>
      </c>
      <c r="E3182" s="401" t="s">
        <v>12034</v>
      </c>
      <c r="F3182" s="401"/>
    </row>
    <row r="3183" spans="1:6" ht="15">
      <c r="A3183" s="401">
        <v>13741</v>
      </c>
      <c r="B3183" s="401" t="s">
        <v>6718</v>
      </c>
      <c r="C3183" s="401" t="s">
        <v>3161</v>
      </c>
      <c r="D3183" s="414" t="s">
        <v>17416</v>
      </c>
      <c r="E3183" s="401" t="s">
        <v>123</v>
      </c>
      <c r="F3183" s="401"/>
    </row>
    <row r="3184" spans="1:6" ht="15">
      <c r="A3184" s="401">
        <v>3288</v>
      </c>
      <c r="B3184" s="401" t="s">
        <v>6719</v>
      </c>
      <c r="C3184" s="401" t="s">
        <v>3164</v>
      </c>
      <c r="D3184" s="414" t="s">
        <v>3752</v>
      </c>
      <c r="E3184" s="401" t="s">
        <v>123</v>
      </c>
      <c r="F3184" s="401"/>
    </row>
    <row r="3185" spans="1:6" ht="15">
      <c r="A3185" s="401">
        <v>13587</v>
      </c>
      <c r="B3185" s="401" t="s">
        <v>6720</v>
      </c>
      <c r="C3185" s="401" t="s">
        <v>3164</v>
      </c>
      <c r="D3185" s="414" t="s">
        <v>4537</v>
      </c>
      <c r="E3185" s="401" t="s">
        <v>123</v>
      </c>
      <c r="F3185" s="401"/>
    </row>
    <row r="3186" spans="1:6" ht="15">
      <c r="A3186" s="401">
        <v>38598</v>
      </c>
      <c r="B3186" s="401" t="s">
        <v>13034</v>
      </c>
      <c r="C3186" s="401" t="s">
        <v>3161</v>
      </c>
      <c r="D3186" s="414" t="s">
        <v>13235</v>
      </c>
      <c r="E3186" s="401" t="s">
        <v>123</v>
      </c>
      <c r="F3186" s="401"/>
    </row>
    <row r="3187" spans="1:6" ht="15">
      <c r="A3187" s="401">
        <v>38595</v>
      </c>
      <c r="B3187" s="401" t="s">
        <v>13035</v>
      </c>
      <c r="C3187" s="401" t="s">
        <v>3161</v>
      </c>
      <c r="D3187" s="414" t="s">
        <v>3881</v>
      </c>
      <c r="E3187" s="401" t="s">
        <v>123</v>
      </c>
      <c r="F3187" s="401"/>
    </row>
    <row r="3188" spans="1:6" ht="15">
      <c r="A3188" s="401">
        <v>38592</v>
      </c>
      <c r="B3188" s="401" t="s">
        <v>13036</v>
      </c>
      <c r="C3188" s="401" t="s">
        <v>3161</v>
      </c>
      <c r="D3188" s="414" t="s">
        <v>15784</v>
      </c>
      <c r="E3188" s="401" t="s">
        <v>123</v>
      </c>
      <c r="F3188" s="401"/>
    </row>
    <row r="3189" spans="1:6" ht="15">
      <c r="A3189" s="401">
        <v>38588</v>
      </c>
      <c r="B3189" s="401" t="s">
        <v>13037</v>
      </c>
      <c r="C3189" s="401" t="s">
        <v>3161</v>
      </c>
      <c r="D3189" s="414" t="s">
        <v>3898</v>
      </c>
      <c r="E3189" s="401" t="s">
        <v>123</v>
      </c>
      <c r="F3189" s="401"/>
    </row>
    <row r="3190" spans="1:6" ht="15">
      <c r="A3190" s="401">
        <v>38593</v>
      </c>
      <c r="B3190" s="401" t="s">
        <v>13038</v>
      </c>
      <c r="C3190" s="401" t="s">
        <v>3161</v>
      </c>
      <c r="D3190" s="414" t="s">
        <v>12923</v>
      </c>
      <c r="E3190" s="401" t="s">
        <v>123</v>
      </c>
      <c r="F3190" s="401"/>
    </row>
    <row r="3191" spans="1:6" ht="15">
      <c r="A3191" s="401">
        <v>38589</v>
      </c>
      <c r="B3191" s="401" t="s">
        <v>13039</v>
      </c>
      <c r="C3191" s="401" t="s">
        <v>3161</v>
      </c>
      <c r="D3191" s="414" t="s">
        <v>6722</v>
      </c>
      <c r="E3191" s="401" t="s">
        <v>123</v>
      </c>
      <c r="F3191" s="401"/>
    </row>
    <row r="3192" spans="1:6" ht="15">
      <c r="A3192" s="401">
        <v>38594</v>
      </c>
      <c r="B3192" s="401" t="s">
        <v>13040</v>
      </c>
      <c r="C3192" s="401" t="s">
        <v>3161</v>
      </c>
      <c r="D3192" s="414" t="s">
        <v>5030</v>
      </c>
      <c r="E3192" s="401" t="s">
        <v>123</v>
      </c>
      <c r="F3192" s="401"/>
    </row>
    <row r="3193" spans="1:6" ht="15">
      <c r="A3193" s="401">
        <v>34773</v>
      </c>
      <c r="B3193" s="401" t="s">
        <v>13041</v>
      </c>
      <c r="C3193" s="401" t="s">
        <v>3161</v>
      </c>
      <c r="D3193" s="414" t="s">
        <v>4641</v>
      </c>
      <c r="E3193" s="401" t="s">
        <v>123</v>
      </c>
      <c r="F3193" s="401"/>
    </row>
    <row r="3194" spans="1:6" ht="15">
      <c r="A3194" s="401">
        <v>34769</v>
      </c>
      <c r="B3194" s="401" t="s">
        <v>13042</v>
      </c>
      <c r="C3194" s="401" t="s">
        <v>3161</v>
      </c>
      <c r="D3194" s="414" t="s">
        <v>3776</v>
      </c>
      <c r="E3194" s="401" t="s">
        <v>123</v>
      </c>
      <c r="F3194" s="401"/>
    </row>
    <row r="3195" spans="1:6" ht="15">
      <c r="A3195" s="401">
        <v>34763</v>
      </c>
      <c r="B3195" s="401" t="s">
        <v>13043</v>
      </c>
      <c r="C3195" s="401" t="s">
        <v>3161</v>
      </c>
      <c r="D3195" s="414" t="s">
        <v>3792</v>
      </c>
      <c r="E3195" s="401" t="s">
        <v>123</v>
      </c>
      <c r="F3195" s="401"/>
    </row>
    <row r="3196" spans="1:6" ht="15">
      <c r="A3196" s="401">
        <v>34774</v>
      </c>
      <c r="B3196" s="401" t="s">
        <v>13044</v>
      </c>
      <c r="C3196" s="401" t="s">
        <v>3161</v>
      </c>
      <c r="D3196" s="414" t="s">
        <v>7761</v>
      </c>
      <c r="E3196" s="401" t="s">
        <v>123</v>
      </c>
      <c r="F3196" s="401"/>
    </row>
    <row r="3197" spans="1:6" ht="15">
      <c r="A3197" s="401">
        <v>34771</v>
      </c>
      <c r="B3197" s="401" t="s">
        <v>13045</v>
      </c>
      <c r="C3197" s="401" t="s">
        <v>3161</v>
      </c>
      <c r="D3197" s="414" t="s">
        <v>12347</v>
      </c>
      <c r="E3197" s="401" t="s">
        <v>123</v>
      </c>
      <c r="F3197" s="401"/>
    </row>
    <row r="3198" spans="1:6" ht="15">
      <c r="A3198" s="401">
        <v>34764</v>
      </c>
      <c r="B3198" s="401" t="s">
        <v>13046</v>
      </c>
      <c r="C3198" s="401" t="s">
        <v>3161</v>
      </c>
      <c r="D3198" s="414" t="s">
        <v>5780</v>
      </c>
      <c r="E3198" s="401" t="s">
        <v>123</v>
      </c>
      <c r="F3198" s="401"/>
    </row>
    <row r="3199" spans="1:6" ht="15">
      <c r="A3199" s="401">
        <v>34788</v>
      </c>
      <c r="B3199" s="401" t="s">
        <v>6724</v>
      </c>
      <c r="C3199" s="401" t="s">
        <v>3161</v>
      </c>
      <c r="D3199" s="414" t="s">
        <v>4291</v>
      </c>
      <c r="E3199" s="401" t="s">
        <v>123</v>
      </c>
      <c r="F3199" s="401"/>
    </row>
    <row r="3200" spans="1:6" ht="15">
      <c r="A3200" s="401">
        <v>34781</v>
      </c>
      <c r="B3200" s="401" t="s">
        <v>6726</v>
      </c>
      <c r="C3200" s="401" t="s">
        <v>3161</v>
      </c>
      <c r="D3200" s="414" t="s">
        <v>8953</v>
      </c>
      <c r="E3200" s="401" t="s">
        <v>123</v>
      </c>
      <c r="F3200" s="401"/>
    </row>
    <row r="3201" spans="1:6" ht="15">
      <c r="A3201" s="401">
        <v>41682</v>
      </c>
      <c r="B3201" s="401" t="s">
        <v>13047</v>
      </c>
      <c r="C3201" s="401" t="s">
        <v>3161</v>
      </c>
      <c r="D3201" s="414" t="s">
        <v>17417</v>
      </c>
      <c r="E3201" s="401" t="s">
        <v>123</v>
      </c>
      <c r="F3201" s="401"/>
    </row>
    <row r="3202" spans="1:6" ht="15">
      <c r="A3202" s="401">
        <v>41683</v>
      </c>
      <c r="B3202" s="401" t="s">
        <v>13048</v>
      </c>
      <c r="C3202" s="401" t="s">
        <v>3161</v>
      </c>
      <c r="D3202" s="414" t="s">
        <v>14094</v>
      </c>
      <c r="E3202" s="401" t="s">
        <v>123</v>
      </c>
      <c r="F3202" s="401"/>
    </row>
    <row r="3203" spans="1:6" ht="15">
      <c r="A3203" s="401">
        <v>41680</v>
      </c>
      <c r="B3203" s="401" t="s">
        <v>13049</v>
      </c>
      <c r="C3203" s="401" t="s">
        <v>3161</v>
      </c>
      <c r="D3203" s="414" t="s">
        <v>12763</v>
      </c>
      <c r="E3203" s="401" t="s">
        <v>123</v>
      </c>
      <c r="F3203" s="401"/>
    </row>
    <row r="3204" spans="1:6" ht="15">
      <c r="A3204" s="401">
        <v>41679</v>
      </c>
      <c r="B3204" s="401" t="s">
        <v>13050</v>
      </c>
      <c r="C3204" s="401" t="s">
        <v>3161</v>
      </c>
      <c r="D3204" s="414" t="s">
        <v>13266</v>
      </c>
      <c r="E3204" s="401" t="s">
        <v>123</v>
      </c>
      <c r="F3204" s="401"/>
    </row>
    <row r="3205" spans="1:6" ht="15">
      <c r="A3205" s="401">
        <v>41681</v>
      </c>
      <c r="B3205" s="401" t="s">
        <v>13051</v>
      </c>
      <c r="C3205" s="401" t="s">
        <v>3161</v>
      </c>
      <c r="D3205" s="414" t="s">
        <v>15180</v>
      </c>
      <c r="E3205" s="401" t="s">
        <v>123</v>
      </c>
      <c r="F3205" s="401"/>
    </row>
    <row r="3206" spans="1:6" ht="15">
      <c r="A3206" s="401">
        <v>43386</v>
      </c>
      <c r="B3206" s="401" t="s">
        <v>13052</v>
      </c>
      <c r="C3206" s="401" t="s">
        <v>3161</v>
      </c>
      <c r="D3206" s="414" t="s">
        <v>14437</v>
      </c>
      <c r="E3206" s="401" t="s">
        <v>123</v>
      </c>
      <c r="F3206" s="401"/>
    </row>
    <row r="3207" spans="1:6" ht="15">
      <c r="A3207" s="401">
        <v>4059</v>
      </c>
      <c r="B3207" s="401" t="s">
        <v>13053</v>
      </c>
      <c r="C3207" s="401" t="s">
        <v>3164</v>
      </c>
      <c r="D3207" s="414" t="s">
        <v>17417</v>
      </c>
      <c r="E3207" s="401" t="s">
        <v>123</v>
      </c>
      <c r="F3207" s="401"/>
    </row>
    <row r="3208" spans="1:6" ht="15">
      <c r="A3208" s="401">
        <v>4062</v>
      </c>
      <c r="B3208" s="401" t="s">
        <v>6728</v>
      </c>
      <c r="C3208" s="401" t="s">
        <v>3161</v>
      </c>
      <c r="D3208" s="414" t="s">
        <v>17417</v>
      </c>
      <c r="E3208" s="401" t="s">
        <v>123</v>
      </c>
      <c r="F3208" s="401"/>
    </row>
    <row r="3209" spans="1:6" ht="15">
      <c r="A3209" s="401">
        <v>4061</v>
      </c>
      <c r="B3209" s="401" t="s">
        <v>13054</v>
      </c>
      <c r="C3209" s="401" t="s">
        <v>3161</v>
      </c>
      <c r="D3209" s="414" t="s">
        <v>17418</v>
      </c>
      <c r="E3209" s="401" t="s">
        <v>123</v>
      </c>
      <c r="F3209" s="401"/>
    </row>
    <row r="3210" spans="1:6" ht="15">
      <c r="A3210" s="401">
        <v>41315</v>
      </c>
      <c r="B3210" s="401" t="s">
        <v>13055</v>
      </c>
      <c r="C3210" s="401" t="s">
        <v>3165</v>
      </c>
      <c r="D3210" s="414" t="s">
        <v>17419</v>
      </c>
      <c r="E3210" s="401" t="s">
        <v>123</v>
      </c>
      <c r="F3210" s="401"/>
    </row>
    <row r="3211" spans="1:6" ht="15">
      <c r="A3211" s="401">
        <v>43148</v>
      </c>
      <c r="B3211" s="401" t="s">
        <v>13056</v>
      </c>
      <c r="C3211" s="401" t="s">
        <v>3165</v>
      </c>
      <c r="D3211" s="414" t="s">
        <v>17420</v>
      </c>
      <c r="E3211" s="401" t="s">
        <v>123</v>
      </c>
      <c r="F3211" s="401"/>
    </row>
    <row r="3212" spans="1:6" ht="15">
      <c r="A3212" s="401">
        <v>43147</v>
      </c>
      <c r="B3212" s="401" t="s">
        <v>13057</v>
      </c>
      <c r="C3212" s="401" t="s">
        <v>3165</v>
      </c>
      <c r="D3212" s="414" t="s">
        <v>8859</v>
      </c>
      <c r="E3212" s="401" t="s">
        <v>123</v>
      </c>
      <c r="F3212" s="401"/>
    </row>
    <row r="3213" spans="1:6" ht="15">
      <c r="A3213" s="401">
        <v>10608</v>
      </c>
      <c r="B3213" s="401" t="s">
        <v>6730</v>
      </c>
      <c r="C3213" s="401" t="s">
        <v>3161</v>
      </c>
      <c r="D3213" s="414" t="s">
        <v>17421</v>
      </c>
      <c r="E3213" s="401" t="s">
        <v>9663</v>
      </c>
      <c r="F3213" s="401"/>
    </row>
    <row r="3214" spans="1:6" ht="15">
      <c r="A3214" s="401">
        <v>4069</v>
      </c>
      <c r="B3214" s="401" t="s">
        <v>6731</v>
      </c>
      <c r="C3214" s="401" t="s">
        <v>3160</v>
      </c>
      <c r="D3214" s="414" t="s">
        <v>15774</v>
      </c>
      <c r="E3214" s="401" t="s">
        <v>12034</v>
      </c>
      <c r="F3214" s="401"/>
    </row>
    <row r="3215" spans="1:6" ht="15">
      <c r="A3215" s="401">
        <v>40819</v>
      </c>
      <c r="B3215" s="401" t="s">
        <v>6732</v>
      </c>
      <c r="C3215" s="401" t="s">
        <v>3167</v>
      </c>
      <c r="D3215" s="414" t="s">
        <v>18618</v>
      </c>
      <c r="E3215" s="401" t="s">
        <v>12034</v>
      </c>
      <c r="F3215" s="401"/>
    </row>
    <row r="3216" spans="1:6" ht="15">
      <c r="A3216" s="401">
        <v>34361</v>
      </c>
      <c r="B3216" s="401" t="s">
        <v>6733</v>
      </c>
      <c r="C3216" s="401" t="s">
        <v>3165</v>
      </c>
      <c r="D3216" s="414" t="s">
        <v>15176</v>
      </c>
      <c r="E3216" s="401" t="s">
        <v>123</v>
      </c>
      <c r="F3216" s="401"/>
    </row>
    <row r="3217" spans="1:6" ht="15">
      <c r="A3217" s="401">
        <v>36512</v>
      </c>
      <c r="B3217" s="401" t="s">
        <v>6734</v>
      </c>
      <c r="C3217" s="401" t="s">
        <v>3161</v>
      </c>
      <c r="D3217" s="414" t="s">
        <v>17422</v>
      </c>
      <c r="E3217" s="401" t="s">
        <v>9663</v>
      </c>
      <c r="F3217" s="401"/>
    </row>
    <row r="3218" spans="1:6" ht="15">
      <c r="A3218" s="401">
        <v>25972</v>
      </c>
      <c r="B3218" s="401" t="s">
        <v>6735</v>
      </c>
      <c r="C3218" s="401" t="s">
        <v>3165</v>
      </c>
      <c r="D3218" s="414" t="s">
        <v>8956</v>
      </c>
      <c r="E3218" s="401" t="s">
        <v>123</v>
      </c>
      <c r="F3218" s="401"/>
    </row>
    <row r="3219" spans="1:6" ht="15">
      <c r="A3219" s="401">
        <v>25973</v>
      </c>
      <c r="B3219" s="401" t="s">
        <v>6736</v>
      </c>
      <c r="C3219" s="401" t="s">
        <v>3165</v>
      </c>
      <c r="D3219" s="414" t="s">
        <v>8956</v>
      </c>
      <c r="E3219" s="401" t="s">
        <v>123</v>
      </c>
      <c r="F3219" s="401"/>
    </row>
    <row r="3220" spans="1:6" ht="15">
      <c r="A3220" s="401">
        <v>11697</v>
      </c>
      <c r="B3220" s="401" t="s">
        <v>6737</v>
      </c>
      <c r="C3220" s="401" t="s">
        <v>3161</v>
      </c>
      <c r="D3220" s="414" t="s">
        <v>17423</v>
      </c>
      <c r="E3220" s="401" t="s">
        <v>123</v>
      </c>
      <c r="F3220" s="401"/>
    </row>
    <row r="3221" spans="1:6" ht="15">
      <c r="A3221" s="401">
        <v>11698</v>
      </c>
      <c r="B3221" s="401" t="s">
        <v>6738</v>
      </c>
      <c r="C3221" s="401" t="s">
        <v>3161</v>
      </c>
      <c r="D3221" s="414" t="s">
        <v>17424</v>
      </c>
      <c r="E3221" s="401" t="s">
        <v>123</v>
      </c>
      <c r="F3221" s="401"/>
    </row>
    <row r="3222" spans="1:6" ht="15">
      <c r="A3222" s="401">
        <v>11699</v>
      </c>
      <c r="B3222" s="401" t="s">
        <v>6739</v>
      </c>
      <c r="C3222" s="401" t="s">
        <v>3161</v>
      </c>
      <c r="D3222" s="414" t="s">
        <v>17425</v>
      </c>
      <c r="E3222" s="401" t="s">
        <v>123</v>
      </c>
      <c r="F3222" s="401"/>
    </row>
    <row r="3223" spans="1:6" ht="15">
      <c r="A3223" s="401">
        <v>10432</v>
      </c>
      <c r="B3223" s="401" t="s">
        <v>6740</v>
      </c>
      <c r="C3223" s="401" t="s">
        <v>3161</v>
      </c>
      <c r="D3223" s="414" t="s">
        <v>17426</v>
      </c>
      <c r="E3223" s="401" t="s">
        <v>123</v>
      </c>
      <c r="F3223" s="401"/>
    </row>
    <row r="3224" spans="1:6" ht="15">
      <c r="A3224" s="401">
        <v>10430</v>
      </c>
      <c r="B3224" s="401" t="s">
        <v>6741</v>
      </c>
      <c r="C3224" s="401" t="s">
        <v>3161</v>
      </c>
      <c r="D3224" s="414" t="s">
        <v>17427</v>
      </c>
      <c r="E3224" s="401" t="s">
        <v>123</v>
      </c>
      <c r="F3224" s="401"/>
    </row>
    <row r="3225" spans="1:6" ht="15">
      <c r="A3225" s="401">
        <v>37514</v>
      </c>
      <c r="B3225" s="401" t="s">
        <v>6742</v>
      </c>
      <c r="C3225" s="401" t="s">
        <v>3161</v>
      </c>
      <c r="D3225" s="414" t="s">
        <v>17428</v>
      </c>
      <c r="E3225" s="401" t="s">
        <v>9663</v>
      </c>
      <c r="F3225" s="401"/>
    </row>
    <row r="3226" spans="1:6" ht="15">
      <c r="A3226" s="401">
        <v>37519</v>
      </c>
      <c r="B3226" s="401" t="s">
        <v>6743</v>
      </c>
      <c r="C3226" s="401" t="s">
        <v>3161</v>
      </c>
      <c r="D3226" s="414" t="s">
        <v>17429</v>
      </c>
      <c r="E3226" s="401" t="s">
        <v>9663</v>
      </c>
      <c r="F3226" s="401"/>
    </row>
    <row r="3227" spans="1:6" ht="15">
      <c r="A3227" s="401">
        <v>37520</v>
      </c>
      <c r="B3227" s="401" t="s">
        <v>6744</v>
      </c>
      <c r="C3227" s="401" t="s">
        <v>3161</v>
      </c>
      <c r="D3227" s="414" t="s">
        <v>17430</v>
      </c>
      <c r="E3227" s="401" t="s">
        <v>9663</v>
      </c>
      <c r="F3227" s="401"/>
    </row>
    <row r="3228" spans="1:6" ht="15">
      <c r="A3228" s="401">
        <v>37521</v>
      </c>
      <c r="B3228" s="401" t="s">
        <v>6745</v>
      </c>
      <c r="C3228" s="401" t="s">
        <v>3161</v>
      </c>
      <c r="D3228" s="414" t="s">
        <v>17431</v>
      </c>
      <c r="E3228" s="401" t="s">
        <v>9663</v>
      </c>
      <c r="F3228" s="401"/>
    </row>
    <row r="3229" spans="1:6" ht="15">
      <c r="A3229" s="401">
        <v>37522</v>
      </c>
      <c r="B3229" s="401" t="s">
        <v>6746</v>
      </c>
      <c r="C3229" s="401" t="s">
        <v>3161</v>
      </c>
      <c r="D3229" s="414" t="s">
        <v>17432</v>
      </c>
      <c r="E3229" s="401" t="s">
        <v>9663</v>
      </c>
      <c r="F3229" s="401"/>
    </row>
    <row r="3230" spans="1:6" ht="15">
      <c r="A3230" s="401">
        <v>21109</v>
      </c>
      <c r="B3230" s="401" t="s">
        <v>6747</v>
      </c>
      <c r="C3230" s="401" t="s">
        <v>3161</v>
      </c>
      <c r="D3230" s="414" t="s">
        <v>14214</v>
      </c>
      <c r="E3230" s="401" t="s">
        <v>123</v>
      </c>
      <c r="F3230" s="401"/>
    </row>
    <row r="3231" spans="1:6" ht="15">
      <c r="A3231" s="401">
        <v>36800</v>
      </c>
      <c r="B3231" s="401" t="s">
        <v>6748</v>
      </c>
      <c r="C3231" s="401" t="s">
        <v>3161</v>
      </c>
      <c r="D3231" s="414" t="s">
        <v>17433</v>
      </c>
      <c r="E3231" s="401" t="s">
        <v>123</v>
      </c>
      <c r="F3231" s="401"/>
    </row>
    <row r="3232" spans="1:6" ht="15">
      <c r="A3232" s="401">
        <v>11769</v>
      </c>
      <c r="B3232" s="401" t="s">
        <v>6749</v>
      </c>
      <c r="C3232" s="401" t="s">
        <v>3161</v>
      </c>
      <c r="D3232" s="414" t="s">
        <v>17434</v>
      </c>
      <c r="E3232" s="401" t="s">
        <v>123</v>
      </c>
      <c r="F3232" s="401"/>
    </row>
    <row r="3233" spans="1:6" ht="15">
      <c r="A3233" s="401">
        <v>36793</v>
      </c>
      <c r="B3233" s="401" t="s">
        <v>6750</v>
      </c>
      <c r="C3233" s="401" t="s">
        <v>3161</v>
      </c>
      <c r="D3233" s="414" t="s">
        <v>17435</v>
      </c>
      <c r="E3233" s="401" t="s">
        <v>123</v>
      </c>
      <c r="F3233" s="401"/>
    </row>
    <row r="3234" spans="1:6" ht="15">
      <c r="A3234" s="401">
        <v>37546</v>
      </c>
      <c r="B3234" s="401" t="s">
        <v>6751</v>
      </c>
      <c r="C3234" s="401" t="s">
        <v>3161</v>
      </c>
      <c r="D3234" s="414" t="s">
        <v>17436</v>
      </c>
      <c r="E3234" s="401" t="s">
        <v>9663</v>
      </c>
      <c r="F3234" s="401"/>
    </row>
    <row r="3235" spans="1:6" ht="15">
      <c r="A3235" s="401">
        <v>37544</v>
      </c>
      <c r="B3235" s="401" t="s">
        <v>6752</v>
      </c>
      <c r="C3235" s="401" t="s">
        <v>3161</v>
      </c>
      <c r="D3235" s="414" t="s">
        <v>17437</v>
      </c>
      <c r="E3235" s="401" t="s">
        <v>9663</v>
      </c>
      <c r="F3235" s="401"/>
    </row>
    <row r="3236" spans="1:6" ht="15">
      <c r="A3236" s="401">
        <v>37545</v>
      </c>
      <c r="B3236" s="401" t="s">
        <v>6753</v>
      </c>
      <c r="C3236" s="401" t="s">
        <v>3161</v>
      </c>
      <c r="D3236" s="414" t="s">
        <v>17438</v>
      </c>
      <c r="E3236" s="401" t="s">
        <v>9663</v>
      </c>
      <c r="F3236" s="401"/>
    </row>
    <row r="3237" spans="1:6" ht="15">
      <c r="A3237" s="401">
        <v>11771</v>
      </c>
      <c r="B3237" s="401" t="s">
        <v>6754</v>
      </c>
      <c r="C3237" s="401" t="s">
        <v>3161</v>
      </c>
      <c r="D3237" s="414" t="s">
        <v>17439</v>
      </c>
      <c r="E3237" s="401" t="s">
        <v>123</v>
      </c>
      <c r="F3237" s="401"/>
    </row>
    <row r="3238" spans="1:6" ht="15">
      <c r="A3238" s="401">
        <v>39919</v>
      </c>
      <c r="B3238" s="401" t="s">
        <v>6755</v>
      </c>
      <c r="C3238" s="401" t="s">
        <v>3161</v>
      </c>
      <c r="D3238" s="414" t="s">
        <v>17440</v>
      </c>
      <c r="E3238" s="401" t="s">
        <v>9663</v>
      </c>
      <c r="F3238" s="401"/>
    </row>
    <row r="3239" spans="1:6" ht="15">
      <c r="A3239" s="401">
        <v>38385</v>
      </c>
      <c r="B3239" s="401" t="s">
        <v>6756</v>
      </c>
      <c r="C3239" s="401" t="s">
        <v>3161</v>
      </c>
      <c r="D3239" s="414" t="s">
        <v>17441</v>
      </c>
      <c r="E3239" s="401" t="s">
        <v>123</v>
      </c>
      <c r="F3239" s="401"/>
    </row>
    <row r="3240" spans="1:6" ht="15">
      <c r="A3240" s="401">
        <v>37587</v>
      </c>
      <c r="B3240" s="401" t="s">
        <v>6757</v>
      </c>
      <c r="C3240" s="401" t="s">
        <v>3161</v>
      </c>
      <c r="D3240" s="414" t="s">
        <v>17442</v>
      </c>
      <c r="E3240" s="401" t="s">
        <v>123</v>
      </c>
      <c r="F3240" s="401"/>
    </row>
    <row r="3241" spans="1:6" ht="15">
      <c r="A3241" s="401">
        <v>11561</v>
      </c>
      <c r="B3241" s="401" t="s">
        <v>17443</v>
      </c>
      <c r="C3241" s="401" t="s">
        <v>3161</v>
      </c>
      <c r="D3241" s="414" t="s">
        <v>17444</v>
      </c>
      <c r="E3241" s="401" t="s">
        <v>123</v>
      </c>
      <c r="F3241" s="401"/>
    </row>
    <row r="3242" spans="1:6" ht="15">
      <c r="A3242" s="401">
        <v>43604</v>
      </c>
      <c r="B3242" s="401" t="s">
        <v>17445</v>
      </c>
      <c r="C3242" s="401" t="s">
        <v>3161</v>
      </c>
      <c r="D3242" s="414" t="s">
        <v>17446</v>
      </c>
      <c r="E3242" s="401" t="s">
        <v>123</v>
      </c>
      <c r="F3242" s="401"/>
    </row>
    <row r="3243" spans="1:6" ht="15">
      <c r="A3243" s="401">
        <v>11560</v>
      </c>
      <c r="B3243" s="401" t="s">
        <v>17447</v>
      </c>
      <c r="C3243" s="401" t="s">
        <v>3161</v>
      </c>
      <c r="D3243" s="414" t="s">
        <v>17448</v>
      </c>
      <c r="E3243" s="401" t="s">
        <v>123</v>
      </c>
      <c r="F3243" s="401"/>
    </row>
    <row r="3244" spans="1:6" ht="15">
      <c r="A3244" s="401">
        <v>11499</v>
      </c>
      <c r="B3244" s="401" t="s">
        <v>17449</v>
      </c>
      <c r="C3244" s="401" t="s">
        <v>3161</v>
      </c>
      <c r="D3244" s="414" t="s">
        <v>17450</v>
      </c>
      <c r="E3244" s="401" t="s">
        <v>123</v>
      </c>
      <c r="F3244" s="401"/>
    </row>
    <row r="3245" spans="1:6" ht="15">
      <c r="A3245" s="401">
        <v>34761</v>
      </c>
      <c r="B3245" s="401" t="s">
        <v>6758</v>
      </c>
      <c r="C3245" s="401" t="s">
        <v>3160</v>
      </c>
      <c r="D3245" s="414" t="s">
        <v>15779</v>
      </c>
      <c r="E3245" s="401" t="s">
        <v>12034</v>
      </c>
      <c r="F3245" s="401"/>
    </row>
    <row r="3246" spans="1:6" ht="15">
      <c r="A3246" s="401">
        <v>40924</v>
      </c>
      <c r="B3246" s="401" t="s">
        <v>6759</v>
      </c>
      <c r="C3246" s="401" t="s">
        <v>3167</v>
      </c>
      <c r="D3246" s="414" t="s">
        <v>18619</v>
      </c>
      <c r="E3246" s="401" t="s">
        <v>12034</v>
      </c>
      <c r="F3246" s="401"/>
    </row>
    <row r="3247" spans="1:6" ht="15">
      <c r="A3247" s="401">
        <v>25957</v>
      </c>
      <c r="B3247" s="401" t="s">
        <v>6760</v>
      </c>
      <c r="C3247" s="401" t="s">
        <v>3160</v>
      </c>
      <c r="D3247" s="414" t="s">
        <v>14985</v>
      </c>
      <c r="E3247" s="401" t="s">
        <v>12034</v>
      </c>
      <c r="F3247" s="401"/>
    </row>
    <row r="3248" spans="1:6" ht="15">
      <c r="A3248" s="401">
        <v>40983</v>
      </c>
      <c r="B3248" s="401" t="s">
        <v>6761</v>
      </c>
      <c r="C3248" s="401" t="s">
        <v>3167</v>
      </c>
      <c r="D3248" s="414" t="s">
        <v>18620</v>
      </c>
      <c r="E3248" s="401" t="s">
        <v>12034</v>
      </c>
      <c r="F3248" s="401"/>
    </row>
    <row r="3249" spans="1:6" ht="15">
      <c r="A3249" s="401">
        <v>2437</v>
      </c>
      <c r="B3249" s="401" t="s">
        <v>6762</v>
      </c>
      <c r="C3249" s="401" t="s">
        <v>3160</v>
      </c>
      <c r="D3249" s="414" t="s">
        <v>9067</v>
      </c>
      <c r="E3249" s="401" t="s">
        <v>12034</v>
      </c>
      <c r="F3249" s="401"/>
    </row>
    <row r="3250" spans="1:6" ht="15">
      <c r="A3250" s="401">
        <v>40921</v>
      </c>
      <c r="B3250" s="401" t="s">
        <v>6763</v>
      </c>
      <c r="C3250" s="401" t="s">
        <v>3167</v>
      </c>
      <c r="D3250" s="414" t="s">
        <v>18621</v>
      </c>
      <c r="E3250" s="401" t="s">
        <v>12034</v>
      </c>
      <c r="F3250" s="401"/>
    </row>
    <row r="3251" spans="1:6" ht="15">
      <c r="A3251" s="401">
        <v>14252</v>
      </c>
      <c r="B3251" s="401" t="s">
        <v>6764</v>
      </c>
      <c r="C3251" s="401" t="s">
        <v>3161</v>
      </c>
      <c r="D3251" s="414" t="s">
        <v>17451</v>
      </c>
      <c r="E3251" s="401" t="s">
        <v>123</v>
      </c>
      <c r="F3251" s="401"/>
    </row>
    <row r="3252" spans="1:6" ht="15">
      <c r="A3252" s="401">
        <v>730</v>
      </c>
      <c r="B3252" s="401" t="s">
        <v>6765</v>
      </c>
      <c r="C3252" s="401" t="s">
        <v>3161</v>
      </c>
      <c r="D3252" s="414" t="s">
        <v>17452</v>
      </c>
      <c r="E3252" s="401" t="s">
        <v>123</v>
      </c>
      <c r="F3252" s="401"/>
    </row>
    <row r="3253" spans="1:6" ht="15">
      <c r="A3253" s="401">
        <v>723</v>
      </c>
      <c r="B3253" s="401" t="s">
        <v>6766</v>
      </c>
      <c r="C3253" s="401" t="s">
        <v>3161</v>
      </c>
      <c r="D3253" s="414" t="s">
        <v>17453</v>
      </c>
      <c r="E3253" s="401" t="s">
        <v>123</v>
      </c>
      <c r="F3253" s="401"/>
    </row>
    <row r="3254" spans="1:6" ht="15">
      <c r="A3254" s="401">
        <v>36502</v>
      </c>
      <c r="B3254" s="401" t="s">
        <v>6767</v>
      </c>
      <c r="C3254" s="401" t="s">
        <v>3161</v>
      </c>
      <c r="D3254" s="414" t="s">
        <v>17454</v>
      </c>
      <c r="E3254" s="401" t="s">
        <v>123</v>
      </c>
      <c r="F3254" s="401"/>
    </row>
    <row r="3255" spans="1:6" ht="15">
      <c r="A3255" s="401">
        <v>36503</v>
      </c>
      <c r="B3255" s="401" t="s">
        <v>6768</v>
      </c>
      <c r="C3255" s="401" t="s">
        <v>3161</v>
      </c>
      <c r="D3255" s="414" t="s">
        <v>17455</v>
      </c>
      <c r="E3255" s="401" t="s">
        <v>123</v>
      </c>
      <c r="F3255" s="401"/>
    </row>
    <row r="3256" spans="1:6" ht="15">
      <c r="A3256" s="401">
        <v>4090</v>
      </c>
      <c r="B3256" s="401" t="s">
        <v>6769</v>
      </c>
      <c r="C3256" s="401" t="s">
        <v>3161</v>
      </c>
      <c r="D3256" s="414" t="s">
        <v>17456</v>
      </c>
      <c r="E3256" s="401" t="s">
        <v>9663</v>
      </c>
      <c r="F3256" s="401"/>
    </row>
    <row r="3257" spans="1:6" ht="15">
      <c r="A3257" s="401">
        <v>13227</v>
      </c>
      <c r="B3257" s="401" t="s">
        <v>6770</v>
      </c>
      <c r="C3257" s="401" t="s">
        <v>3161</v>
      </c>
      <c r="D3257" s="414" t="s">
        <v>17457</v>
      </c>
      <c r="E3257" s="401" t="s">
        <v>9663</v>
      </c>
      <c r="F3257" s="401"/>
    </row>
    <row r="3258" spans="1:6" ht="15">
      <c r="A3258" s="401">
        <v>10597</v>
      </c>
      <c r="B3258" s="401" t="s">
        <v>6771</v>
      </c>
      <c r="C3258" s="401" t="s">
        <v>3161</v>
      </c>
      <c r="D3258" s="414" t="s">
        <v>17458</v>
      </c>
      <c r="E3258" s="401" t="s">
        <v>9663</v>
      </c>
      <c r="F3258" s="401"/>
    </row>
    <row r="3259" spans="1:6" ht="15">
      <c r="A3259" s="401">
        <v>39628</v>
      </c>
      <c r="B3259" s="401" t="s">
        <v>6772</v>
      </c>
      <c r="C3259" s="401" t="s">
        <v>3161</v>
      </c>
      <c r="D3259" s="414" t="s">
        <v>17459</v>
      </c>
      <c r="E3259" s="401" t="s">
        <v>123</v>
      </c>
      <c r="F3259" s="401"/>
    </row>
    <row r="3260" spans="1:6" ht="15">
      <c r="A3260" s="401">
        <v>39404</v>
      </c>
      <c r="B3260" s="401" t="s">
        <v>6773</v>
      </c>
      <c r="C3260" s="401" t="s">
        <v>3161</v>
      </c>
      <c r="D3260" s="414" t="s">
        <v>17460</v>
      </c>
      <c r="E3260" s="401" t="s">
        <v>123</v>
      </c>
      <c r="F3260" s="401"/>
    </row>
    <row r="3261" spans="1:6" ht="15">
      <c r="A3261" s="401">
        <v>39402</v>
      </c>
      <c r="B3261" s="401" t="s">
        <v>6774</v>
      </c>
      <c r="C3261" s="401" t="s">
        <v>3161</v>
      </c>
      <c r="D3261" s="414" t="s">
        <v>17461</v>
      </c>
      <c r="E3261" s="401" t="s">
        <v>123</v>
      </c>
      <c r="F3261" s="401"/>
    </row>
    <row r="3262" spans="1:6" ht="15">
      <c r="A3262" s="401">
        <v>39403</v>
      </c>
      <c r="B3262" s="401" t="s">
        <v>6775</v>
      </c>
      <c r="C3262" s="401" t="s">
        <v>3161</v>
      </c>
      <c r="D3262" s="414" t="s">
        <v>17462</v>
      </c>
      <c r="E3262" s="401" t="s">
        <v>123</v>
      </c>
      <c r="F3262" s="401"/>
    </row>
    <row r="3263" spans="1:6" ht="15">
      <c r="A3263" s="401">
        <v>4093</v>
      </c>
      <c r="B3263" s="401" t="s">
        <v>6776</v>
      </c>
      <c r="C3263" s="401" t="s">
        <v>3160</v>
      </c>
      <c r="D3263" s="414" t="s">
        <v>13074</v>
      </c>
      <c r="E3263" s="401" t="s">
        <v>12034</v>
      </c>
      <c r="F3263" s="401"/>
    </row>
    <row r="3264" spans="1:6" ht="15">
      <c r="A3264" s="401">
        <v>10512</v>
      </c>
      <c r="B3264" s="401" t="s">
        <v>6777</v>
      </c>
      <c r="C3264" s="401" t="s">
        <v>3167</v>
      </c>
      <c r="D3264" s="414" t="s">
        <v>18622</v>
      </c>
      <c r="E3264" s="401" t="s">
        <v>12034</v>
      </c>
      <c r="F3264" s="401"/>
    </row>
    <row r="3265" spans="1:6" ht="15">
      <c r="A3265" s="401">
        <v>20020</v>
      </c>
      <c r="B3265" s="401" t="s">
        <v>6778</v>
      </c>
      <c r="C3265" s="401" t="s">
        <v>3160</v>
      </c>
      <c r="D3265" s="414" t="s">
        <v>14666</v>
      </c>
      <c r="E3265" s="401" t="s">
        <v>12034</v>
      </c>
      <c r="F3265" s="401"/>
    </row>
    <row r="3266" spans="1:6" ht="15">
      <c r="A3266" s="401">
        <v>41038</v>
      </c>
      <c r="B3266" s="401" t="s">
        <v>6779</v>
      </c>
      <c r="C3266" s="401" t="s">
        <v>3167</v>
      </c>
      <c r="D3266" s="414" t="s">
        <v>18623</v>
      </c>
      <c r="E3266" s="401" t="s">
        <v>12034</v>
      </c>
      <c r="F3266" s="401"/>
    </row>
    <row r="3267" spans="1:6" ht="15">
      <c r="A3267" s="401">
        <v>4094</v>
      </c>
      <c r="B3267" s="401" t="s">
        <v>6780</v>
      </c>
      <c r="C3267" s="401" t="s">
        <v>3160</v>
      </c>
      <c r="D3267" s="414" t="s">
        <v>12985</v>
      </c>
      <c r="E3267" s="401" t="s">
        <v>12034</v>
      </c>
      <c r="F3267" s="401"/>
    </row>
    <row r="3268" spans="1:6" ht="15">
      <c r="A3268" s="401">
        <v>40988</v>
      </c>
      <c r="B3268" s="401" t="s">
        <v>6781</v>
      </c>
      <c r="C3268" s="401" t="s">
        <v>3167</v>
      </c>
      <c r="D3268" s="414" t="s">
        <v>18624</v>
      </c>
      <c r="E3268" s="401" t="s">
        <v>12034</v>
      </c>
      <c r="F3268" s="401"/>
    </row>
    <row r="3269" spans="1:6" ht="15">
      <c r="A3269" s="401">
        <v>4095</v>
      </c>
      <c r="B3269" s="401" t="s">
        <v>6782</v>
      </c>
      <c r="C3269" s="401" t="s">
        <v>3160</v>
      </c>
      <c r="D3269" s="414" t="s">
        <v>7908</v>
      </c>
      <c r="E3269" s="401" t="s">
        <v>12034</v>
      </c>
      <c r="F3269" s="401"/>
    </row>
    <row r="3270" spans="1:6" ht="15">
      <c r="A3270" s="401">
        <v>40990</v>
      </c>
      <c r="B3270" s="401" t="s">
        <v>6783</v>
      </c>
      <c r="C3270" s="401" t="s">
        <v>3167</v>
      </c>
      <c r="D3270" s="414" t="s">
        <v>18562</v>
      </c>
      <c r="E3270" s="401" t="s">
        <v>12034</v>
      </c>
      <c r="F3270" s="401"/>
    </row>
    <row r="3271" spans="1:6" ht="15">
      <c r="A3271" s="401">
        <v>4097</v>
      </c>
      <c r="B3271" s="401" t="s">
        <v>6784</v>
      </c>
      <c r="C3271" s="401" t="s">
        <v>3160</v>
      </c>
      <c r="D3271" s="414" t="s">
        <v>14104</v>
      </c>
      <c r="E3271" s="401" t="s">
        <v>12034</v>
      </c>
      <c r="F3271" s="401"/>
    </row>
    <row r="3272" spans="1:6" ht="15">
      <c r="A3272" s="401">
        <v>40994</v>
      </c>
      <c r="B3272" s="401" t="s">
        <v>6785</v>
      </c>
      <c r="C3272" s="401" t="s">
        <v>3167</v>
      </c>
      <c r="D3272" s="414" t="s">
        <v>18625</v>
      </c>
      <c r="E3272" s="401" t="s">
        <v>12034</v>
      </c>
      <c r="F3272" s="401"/>
    </row>
    <row r="3273" spans="1:6" ht="15">
      <c r="A3273" s="401">
        <v>4096</v>
      </c>
      <c r="B3273" s="401" t="s">
        <v>6786</v>
      </c>
      <c r="C3273" s="401" t="s">
        <v>3160</v>
      </c>
      <c r="D3273" s="414" t="s">
        <v>7908</v>
      </c>
      <c r="E3273" s="401" t="s">
        <v>12034</v>
      </c>
      <c r="F3273" s="401"/>
    </row>
    <row r="3274" spans="1:6" ht="15">
      <c r="A3274" s="401">
        <v>40992</v>
      </c>
      <c r="B3274" s="401" t="s">
        <v>6787</v>
      </c>
      <c r="C3274" s="401" t="s">
        <v>3167</v>
      </c>
      <c r="D3274" s="414" t="s">
        <v>18562</v>
      </c>
      <c r="E3274" s="401" t="s">
        <v>12034</v>
      </c>
      <c r="F3274" s="401"/>
    </row>
    <row r="3275" spans="1:6" ht="15">
      <c r="A3275" s="401">
        <v>13955</v>
      </c>
      <c r="B3275" s="401" t="s">
        <v>6788</v>
      </c>
      <c r="C3275" s="401" t="s">
        <v>3161</v>
      </c>
      <c r="D3275" s="414" t="s">
        <v>17464</v>
      </c>
      <c r="E3275" s="401" t="s">
        <v>123</v>
      </c>
      <c r="F3275" s="401"/>
    </row>
    <row r="3276" spans="1:6" ht="15">
      <c r="A3276" s="401">
        <v>4114</v>
      </c>
      <c r="B3276" s="401" t="s">
        <v>6789</v>
      </c>
      <c r="C3276" s="401" t="s">
        <v>3161</v>
      </c>
      <c r="D3276" s="414" t="s">
        <v>17465</v>
      </c>
      <c r="E3276" s="401" t="s">
        <v>123</v>
      </c>
      <c r="F3276" s="401"/>
    </row>
    <row r="3277" spans="1:6" ht="15">
      <c r="A3277" s="401">
        <v>36797</v>
      </c>
      <c r="B3277" s="401" t="s">
        <v>13061</v>
      </c>
      <c r="C3277" s="401" t="s">
        <v>3161</v>
      </c>
      <c r="D3277" s="414" t="s">
        <v>17466</v>
      </c>
      <c r="E3277" s="401" t="s">
        <v>123</v>
      </c>
      <c r="F3277" s="401"/>
    </row>
    <row r="3278" spans="1:6" ht="15">
      <c r="A3278" s="401">
        <v>4107</v>
      </c>
      <c r="B3278" s="401" t="s">
        <v>13062</v>
      </c>
      <c r="C3278" s="401" t="s">
        <v>3161</v>
      </c>
      <c r="D3278" s="414" t="s">
        <v>14862</v>
      </c>
      <c r="E3278" s="401" t="s">
        <v>123</v>
      </c>
      <c r="F3278" s="401"/>
    </row>
    <row r="3279" spans="1:6" ht="15">
      <c r="A3279" s="401">
        <v>4102</v>
      </c>
      <c r="B3279" s="401" t="s">
        <v>13063</v>
      </c>
      <c r="C3279" s="401" t="s">
        <v>3161</v>
      </c>
      <c r="D3279" s="414" t="s">
        <v>16247</v>
      </c>
      <c r="E3279" s="401" t="s">
        <v>123</v>
      </c>
      <c r="F3279" s="401"/>
    </row>
    <row r="3280" spans="1:6" ht="15">
      <c r="A3280" s="401">
        <v>36799</v>
      </c>
      <c r="B3280" s="401" t="s">
        <v>6790</v>
      </c>
      <c r="C3280" s="401" t="s">
        <v>3161</v>
      </c>
      <c r="D3280" s="414" t="s">
        <v>17467</v>
      </c>
      <c r="E3280" s="401" t="s">
        <v>123</v>
      </c>
      <c r="F3280" s="401"/>
    </row>
    <row r="3281" spans="1:6" ht="15">
      <c r="A3281" s="401">
        <v>2747</v>
      </c>
      <c r="B3281" s="401" t="s">
        <v>13064</v>
      </c>
      <c r="C3281" s="401" t="s">
        <v>3164</v>
      </c>
      <c r="D3281" s="414" t="s">
        <v>13065</v>
      </c>
      <c r="E3281" s="401" t="s">
        <v>123</v>
      </c>
      <c r="F3281" s="401"/>
    </row>
    <row r="3282" spans="1:6" ht="15">
      <c r="A3282" s="401">
        <v>21138</v>
      </c>
      <c r="B3282" s="401" t="s">
        <v>13066</v>
      </c>
      <c r="C3282" s="401" t="s">
        <v>3164</v>
      </c>
      <c r="D3282" s="414" t="s">
        <v>8904</v>
      </c>
      <c r="E3282" s="401" t="s">
        <v>123</v>
      </c>
      <c r="F3282" s="401"/>
    </row>
    <row r="3283" spans="1:6" ht="15">
      <c r="A3283" s="401">
        <v>10826</v>
      </c>
      <c r="B3283" s="401" t="s">
        <v>6791</v>
      </c>
      <c r="C3283" s="401" t="s">
        <v>3161</v>
      </c>
      <c r="D3283" s="414" t="s">
        <v>17468</v>
      </c>
      <c r="E3283" s="401" t="s">
        <v>123</v>
      </c>
      <c r="F3283" s="401"/>
    </row>
    <row r="3284" spans="1:6" ht="15">
      <c r="A3284" s="401">
        <v>365</v>
      </c>
      <c r="B3284" s="401" t="s">
        <v>6793</v>
      </c>
      <c r="C3284" s="401" t="s">
        <v>3161</v>
      </c>
      <c r="D3284" s="414" t="s">
        <v>17469</v>
      </c>
      <c r="E3284" s="401" t="s">
        <v>123</v>
      </c>
      <c r="F3284" s="401"/>
    </row>
    <row r="3285" spans="1:6" ht="15">
      <c r="A3285" s="401">
        <v>38639</v>
      </c>
      <c r="B3285" s="401" t="s">
        <v>6794</v>
      </c>
      <c r="C3285" s="401" t="s">
        <v>3161</v>
      </c>
      <c r="D3285" s="414" t="s">
        <v>17470</v>
      </c>
      <c r="E3285" s="401" t="s">
        <v>123</v>
      </c>
      <c r="F3285" s="401"/>
    </row>
    <row r="3286" spans="1:6" ht="15">
      <c r="A3286" s="401">
        <v>38640</v>
      </c>
      <c r="B3286" s="401" t="s">
        <v>6795</v>
      </c>
      <c r="C3286" s="401" t="s">
        <v>3161</v>
      </c>
      <c r="D3286" s="414" t="s">
        <v>3706</v>
      </c>
      <c r="E3286" s="401" t="s">
        <v>123</v>
      </c>
      <c r="F3286" s="401"/>
    </row>
    <row r="3287" spans="1:6" ht="15">
      <c r="A3287" s="401">
        <v>358</v>
      </c>
      <c r="B3287" s="401" t="s">
        <v>6796</v>
      </c>
      <c r="C3287" s="401" t="s">
        <v>3161</v>
      </c>
      <c r="D3287" s="414" t="s">
        <v>12928</v>
      </c>
      <c r="E3287" s="401" t="s">
        <v>123</v>
      </c>
      <c r="F3287" s="401"/>
    </row>
    <row r="3288" spans="1:6" ht="15">
      <c r="A3288" s="401">
        <v>359</v>
      </c>
      <c r="B3288" s="401" t="s">
        <v>6797</v>
      </c>
      <c r="C3288" s="401" t="s">
        <v>3161</v>
      </c>
      <c r="D3288" s="414" t="s">
        <v>17471</v>
      </c>
      <c r="E3288" s="401" t="s">
        <v>123</v>
      </c>
      <c r="F3288" s="401"/>
    </row>
    <row r="3289" spans="1:6" ht="15">
      <c r="A3289" s="401">
        <v>38641</v>
      </c>
      <c r="B3289" s="401" t="s">
        <v>6798</v>
      </c>
      <c r="C3289" s="401" t="s">
        <v>3161</v>
      </c>
      <c r="D3289" s="414" t="s">
        <v>15206</v>
      </c>
      <c r="E3289" s="401" t="s">
        <v>123</v>
      </c>
      <c r="F3289" s="401"/>
    </row>
    <row r="3290" spans="1:6" ht="15">
      <c r="A3290" s="401">
        <v>360</v>
      </c>
      <c r="B3290" s="401" t="s">
        <v>6799</v>
      </c>
      <c r="C3290" s="401" t="s">
        <v>3161</v>
      </c>
      <c r="D3290" s="414" t="s">
        <v>13979</v>
      </c>
      <c r="E3290" s="401" t="s">
        <v>123</v>
      </c>
      <c r="F3290" s="401"/>
    </row>
    <row r="3291" spans="1:6" ht="15">
      <c r="A3291" s="401">
        <v>42430</v>
      </c>
      <c r="B3291" s="401" t="s">
        <v>9105</v>
      </c>
      <c r="C3291" s="401" t="s">
        <v>3161</v>
      </c>
      <c r="D3291" s="414" t="s">
        <v>17472</v>
      </c>
      <c r="E3291" s="401" t="s">
        <v>123</v>
      </c>
      <c r="F3291" s="401"/>
    </row>
    <row r="3292" spans="1:6" ht="15">
      <c r="A3292" s="401">
        <v>4214</v>
      </c>
      <c r="B3292" s="401" t="s">
        <v>6800</v>
      </c>
      <c r="C3292" s="401" t="s">
        <v>3161</v>
      </c>
      <c r="D3292" s="414" t="s">
        <v>12775</v>
      </c>
      <c r="E3292" s="401" t="s">
        <v>123</v>
      </c>
      <c r="F3292" s="401"/>
    </row>
    <row r="3293" spans="1:6" ht="15">
      <c r="A3293" s="401">
        <v>4215</v>
      </c>
      <c r="B3293" s="401" t="s">
        <v>6801</v>
      </c>
      <c r="C3293" s="401" t="s">
        <v>3161</v>
      </c>
      <c r="D3293" s="414" t="s">
        <v>15057</v>
      </c>
      <c r="E3293" s="401" t="s">
        <v>123</v>
      </c>
      <c r="F3293" s="401"/>
    </row>
    <row r="3294" spans="1:6" ht="15">
      <c r="A3294" s="401">
        <v>4210</v>
      </c>
      <c r="B3294" s="401" t="s">
        <v>6802</v>
      </c>
      <c r="C3294" s="401" t="s">
        <v>3161</v>
      </c>
      <c r="D3294" s="414" t="s">
        <v>3904</v>
      </c>
      <c r="E3294" s="401" t="s">
        <v>123</v>
      </c>
      <c r="F3294" s="401"/>
    </row>
    <row r="3295" spans="1:6" ht="15">
      <c r="A3295" s="401">
        <v>4212</v>
      </c>
      <c r="B3295" s="401" t="s">
        <v>6803</v>
      </c>
      <c r="C3295" s="401" t="s">
        <v>3161</v>
      </c>
      <c r="D3295" s="414" t="s">
        <v>3715</v>
      </c>
      <c r="E3295" s="401" t="s">
        <v>123</v>
      </c>
      <c r="F3295" s="401"/>
    </row>
    <row r="3296" spans="1:6" ht="15">
      <c r="A3296" s="401">
        <v>4213</v>
      </c>
      <c r="B3296" s="401" t="s">
        <v>6804</v>
      </c>
      <c r="C3296" s="401" t="s">
        <v>3161</v>
      </c>
      <c r="D3296" s="414" t="s">
        <v>17473</v>
      </c>
      <c r="E3296" s="401" t="s">
        <v>123</v>
      </c>
      <c r="F3296" s="401"/>
    </row>
    <row r="3297" spans="1:6" ht="15">
      <c r="A3297" s="401">
        <v>4211</v>
      </c>
      <c r="B3297" s="401" t="s">
        <v>6805</v>
      </c>
      <c r="C3297" s="401" t="s">
        <v>3161</v>
      </c>
      <c r="D3297" s="414" t="s">
        <v>7280</v>
      </c>
      <c r="E3297" s="401" t="s">
        <v>123</v>
      </c>
      <c r="F3297" s="401"/>
    </row>
    <row r="3298" spans="1:6" ht="15">
      <c r="A3298" s="401">
        <v>4209</v>
      </c>
      <c r="B3298" s="401" t="s">
        <v>6806</v>
      </c>
      <c r="C3298" s="401" t="s">
        <v>3161</v>
      </c>
      <c r="D3298" s="414" t="s">
        <v>15777</v>
      </c>
      <c r="E3298" s="401" t="s">
        <v>123</v>
      </c>
      <c r="F3298" s="401"/>
    </row>
    <row r="3299" spans="1:6" ht="15">
      <c r="A3299" s="401">
        <v>4180</v>
      </c>
      <c r="B3299" s="401" t="s">
        <v>6807</v>
      </c>
      <c r="C3299" s="401" t="s">
        <v>3161</v>
      </c>
      <c r="D3299" s="414" t="s">
        <v>12996</v>
      </c>
      <c r="E3299" s="401" t="s">
        <v>123</v>
      </c>
      <c r="F3299" s="401"/>
    </row>
    <row r="3300" spans="1:6" ht="15">
      <c r="A3300" s="401">
        <v>4177</v>
      </c>
      <c r="B3300" s="401" t="s">
        <v>6809</v>
      </c>
      <c r="C3300" s="401" t="s">
        <v>3161</v>
      </c>
      <c r="D3300" s="414" t="s">
        <v>12810</v>
      </c>
      <c r="E3300" s="401" t="s">
        <v>123</v>
      </c>
      <c r="F3300" s="401"/>
    </row>
    <row r="3301" spans="1:6" ht="15">
      <c r="A3301" s="401">
        <v>4179</v>
      </c>
      <c r="B3301" s="401" t="s">
        <v>6811</v>
      </c>
      <c r="C3301" s="401" t="s">
        <v>3161</v>
      </c>
      <c r="D3301" s="414" t="s">
        <v>8917</v>
      </c>
      <c r="E3301" s="401" t="s">
        <v>123</v>
      </c>
      <c r="F3301" s="401"/>
    </row>
    <row r="3302" spans="1:6" ht="15">
      <c r="A3302" s="401">
        <v>4208</v>
      </c>
      <c r="B3302" s="401" t="s">
        <v>6812</v>
      </c>
      <c r="C3302" s="401" t="s">
        <v>3161</v>
      </c>
      <c r="D3302" s="414" t="s">
        <v>12401</v>
      </c>
      <c r="E3302" s="401" t="s">
        <v>123</v>
      </c>
      <c r="F3302" s="401"/>
    </row>
    <row r="3303" spans="1:6" ht="15">
      <c r="A3303" s="401">
        <v>4181</v>
      </c>
      <c r="B3303" s="401" t="s">
        <v>6813</v>
      </c>
      <c r="C3303" s="401" t="s">
        <v>3161</v>
      </c>
      <c r="D3303" s="414" t="s">
        <v>15082</v>
      </c>
      <c r="E3303" s="401" t="s">
        <v>123</v>
      </c>
      <c r="F3303" s="401"/>
    </row>
    <row r="3304" spans="1:6" ht="15">
      <c r="A3304" s="401">
        <v>4178</v>
      </c>
      <c r="B3304" s="401" t="s">
        <v>6814</v>
      </c>
      <c r="C3304" s="401" t="s">
        <v>3161</v>
      </c>
      <c r="D3304" s="414" t="s">
        <v>13964</v>
      </c>
      <c r="E3304" s="401" t="s">
        <v>123</v>
      </c>
      <c r="F3304" s="401"/>
    </row>
    <row r="3305" spans="1:6" ht="15">
      <c r="A3305" s="401">
        <v>4182</v>
      </c>
      <c r="B3305" s="401" t="s">
        <v>6815</v>
      </c>
      <c r="C3305" s="401" t="s">
        <v>3161</v>
      </c>
      <c r="D3305" s="414" t="s">
        <v>17474</v>
      </c>
      <c r="E3305" s="401" t="s">
        <v>123</v>
      </c>
      <c r="F3305" s="401"/>
    </row>
    <row r="3306" spans="1:6" ht="15">
      <c r="A3306" s="401">
        <v>4183</v>
      </c>
      <c r="B3306" s="401" t="s">
        <v>6816</v>
      </c>
      <c r="C3306" s="401" t="s">
        <v>3161</v>
      </c>
      <c r="D3306" s="414" t="s">
        <v>17475</v>
      </c>
      <c r="E3306" s="401" t="s">
        <v>123</v>
      </c>
      <c r="F3306" s="401"/>
    </row>
    <row r="3307" spans="1:6" ht="15">
      <c r="A3307" s="401">
        <v>4184</v>
      </c>
      <c r="B3307" s="401" t="s">
        <v>6817</v>
      </c>
      <c r="C3307" s="401" t="s">
        <v>3161</v>
      </c>
      <c r="D3307" s="414" t="s">
        <v>17476</v>
      </c>
      <c r="E3307" s="401" t="s">
        <v>123</v>
      </c>
      <c r="F3307" s="401"/>
    </row>
    <row r="3308" spans="1:6" ht="15">
      <c r="A3308" s="401">
        <v>4185</v>
      </c>
      <c r="B3308" s="401" t="s">
        <v>6818</v>
      </c>
      <c r="C3308" s="401" t="s">
        <v>3161</v>
      </c>
      <c r="D3308" s="414" t="s">
        <v>17477</v>
      </c>
      <c r="E3308" s="401" t="s">
        <v>123</v>
      </c>
      <c r="F3308" s="401"/>
    </row>
    <row r="3309" spans="1:6" ht="15">
      <c r="A3309" s="401">
        <v>4205</v>
      </c>
      <c r="B3309" s="401" t="s">
        <v>6819</v>
      </c>
      <c r="C3309" s="401" t="s">
        <v>3161</v>
      </c>
      <c r="D3309" s="414" t="s">
        <v>15208</v>
      </c>
      <c r="E3309" s="401" t="s">
        <v>123</v>
      </c>
      <c r="F3309" s="401"/>
    </row>
    <row r="3310" spans="1:6" ht="15">
      <c r="A3310" s="401">
        <v>4192</v>
      </c>
      <c r="B3310" s="401" t="s">
        <v>6820</v>
      </c>
      <c r="C3310" s="401" t="s">
        <v>3161</v>
      </c>
      <c r="D3310" s="414" t="s">
        <v>15208</v>
      </c>
      <c r="E3310" s="401" t="s">
        <v>123</v>
      </c>
      <c r="F3310" s="401"/>
    </row>
    <row r="3311" spans="1:6" ht="15">
      <c r="A3311" s="401">
        <v>4191</v>
      </c>
      <c r="B3311" s="401" t="s">
        <v>6821</v>
      </c>
      <c r="C3311" s="401" t="s">
        <v>3161</v>
      </c>
      <c r="D3311" s="414" t="s">
        <v>15208</v>
      </c>
      <c r="E3311" s="401" t="s">
        <v>123</v>
      </c>
      <c r="F3311" s="401"/>
    </row>
    <row r="3312" spans="1:6" ht="15">
      <c r="A3312" s="401">
        <v>4207</v>
      </c>
      <c r="B3312" s="401" t="s">
        <v>6822</v>
      </c>
      <c r="C3312" s="401" t="s">
        <v>3161</v>
      </c>
      <c r="D3312" s="414" t="s">
        <v>5843</v>
      </c>
      <c r="E3312" s="401" t="s">
        <v>123</v>
      </c>
      <c r="F3312" s="401"/>
    </row>
    <row r="3313" spans="1:6" ht="15">
      <c r="A3313" s="401">
        <v>4206</v>
      </c>
      <c r="B3313" s="401" t="s">
        <v>6823</v>
      </c>
      <c r="C3313" s="401" t="s">
        <v>3161</v>
      </c>
      <c r="D3313" s="414" t="s">
        <v>15608</v>
      </c>
      <c r="E3313" s="401" t="s">
        <v>123</v>
      </c>
      <c r="F3313" s="401"/>
    </row>
    <row r="3314" spans="1:6" ht="15">
      <c r="A3314" s="401">
        <v>4190</v>
      </c>
      <c r="B3314" s="401" t="s">
        <v>6824</v>
      </c>
      <c r="C3314" s="401" t="s">
        <v>3161</v>
      </c>
      <c r="D3314" s="414" t="s">
        <v>15608</v>
      </c>
      <c r="E3314" s="401" t="s">
        <v>123</v>
      </c>
      <c r="F3314" s="401"/>
    </row>
    <row r="3315" spans="1:6" ht="15">
      <c r="A3315" s="401">
        <v>4186</v>
      </c>
      <c r="B3315" s="401" t="s">
        <v>6825</v>
      </c>
      <c r="C3315" s="401" t="s">
        <v>3161</v>
      </c>
      <c r="D3315" s="414" t="s">
        <v>5878</v>
      </c>
      <c r="E3315" s="401" t="s">
        <v>123</v>
      </c>
      <c r="F3315" s="401"/>
    </row>
    <row r="3316" spans="1:6" ht="15">
      <c r="A3316" s="401">
        <v>4188</v>
      </c>
      <c r="B3316" s="401" t="s">
        <v>6826</v>
      </c>
      <c r="C3316" s="401" t="s">
        <v>3161</v>
      </c>
      <c r="D3316" s="414" t="s">
        <v>9132</v>
      </c>
      <c r="E3316" s="401" t="s">
        <v>123</v>
      </c>
      <c r="F3316" s="401"/>
    </row>
    <row r="3317" spans="1:6" ht="15">
      <c r="A3317" s="401">
        <v>4189</v>
      </c>
      <c r="B3317" s="401" t="s">
        <v>6827</v>
      </c>
      <c r="C3317" s="401" t="s">
        <v>3161</v>
      </c>
      <c r="D3317" s="414" t="s">
        <v>9132</v>
      </c>
      <c r="E3317" s="401" t="s">
        <v>123</v>
      </c>
      <c r="F3317" s="401"/>
    </row>
    <row r="3318" spans="1:6" ht="15">
      <c r="A3318" s="401">
        <v>4197</v>
      </c>
      <c r="B3318" s="401" t="s">
        <v>6828</v>
      </c>
      <c r="C3318" s="401" t="s">
        <v>3161</v>
      </c>
      <c r="D3318" s="414" t="s">
        <v>17478</v>
      </c>
      <c r="E3318" s="401" t="s">
        <v>123</v>
      </c>
      <c r="F3318" s="401"/>
    </row>
    <row r="3319" spans="1:6" ht="15">
      <c r="A3319" s="401">
        <v>4194</v>
      </c>
      <c r="B3319" s="401" t="s">
        <v>6829</v>
      </c>
      <c r="C3319" s="401" t="s">
        <v>3161</v>
      </c>
      <c r="D3319" s="414" t="s">
        <v>12589</v>
      </c>
      <c r="E3319" s="401" t="s">
        <v>123</v>
      </c>
      <c r="F3319" s="401"/>
    </row>
    <row r="3320" spans="1:6" ht="15">
      <c r="A3320" s="401">
        <v>4193</v>
      </c>
      <c r="B3320" s="401" t="s">
        <v>6831</v>
      </c>
      <c r="C3320" s="401" t="s">
        <v>3161</v>
      </c>
      <c r="D3320" s="414" t="s">
        <v>12589</v>
      </c>
      <c r="E3320" s="401" t="s">
        <v>123</v>
      </c>
      <c r="F3320" s="401"/>
    </row>
    <row r="3321" spans="1:6" ht="15">
      <c r="A3321" s="401">
        <v>4204</v>
      </c>
      <c r="B3321" s="401" t="s">
        <v>6832</v>
      </c>
      <c r="C3321" s="401" t="s">
        <v>3161</v>
      </c>
      <c r="D3321" s="414" t="s">
        <v>12589</v>
      </c>
      <c r="E3321" s="401" t="s">
        <v>123</v>
      </c>
      <c r="F3321" s="401"/>
    </row>
    <row r="3322" spans="1:6" ht="15">
      <c r="A3322" s="401">
        <v>4187</v>
      </c>
      <c r="B3322" s="401" t="s">
        <v>6833</v>
      </c>
      <c r="C3322" s="401" t="s">
        <v>3161</v>
      </c>
      <c r="D3322" s="414" t="s">
        <v>12997</v>
      </c>
      <c r="E3322" s="401" t="s">
        <v>123</v>
      </c>
      <c r="F3322" s="401"/>
    </row>
    <row r="3323" spans="1:6" ht="15">
      <c r="A3323" s="401">
        <v>4202</v>
      </c>
      <c r="B3323" s="401" t="s">
        <v>6834</v>
      </c>
      <c r="C3323" s="401" t="s">
        <v>3161</v>
      </c>
      <c r="D3323" s="414" t="s">
        <v>17479</v>
      </c>
      <c r="E3323" s="401" t="s">
        <v>123</v>
      </c>
      <c r="F3323" s="401"/>
    </row>
    <row r="3324" spans="1:6" ht="15">
      <c r="A3324" s="401">
        <v>4203</v>
      </c>
      <c r="B3324" s="401" t="s">
        <v>6835</v>
      </c>
      <c r="C3324" s="401" t="s">
        <v>3161</v>
      </c>
      <c r="D3324" s="414" t="s">
        <v>17480</v>
      </c>
      <c r="E3324" s="401" t="s">
        <v>123</v>
      </c>
      <c r="F3324" s="401"/>
    </row>
    <row r="3325" spans="1:6" ht="15">
      <c r="A3325" s="401">
        <v>40368</v>
      </c>
      <c r="B3325" s="401" t="s">
        <v>6836</v>
      </c>
      <c r="C3325" s="401" t="s">
        <v>3161</v>
      </c>
      <c r="D3325" s="414" t="s">
        <v>17481</v>
      </c>
      <c r="E3325" s="401" t="s">
        <v>123</v>
      </c>
      <c r="F3325" s="401"/>
    </row>
    <row r="3326" spans="1:6" ht="15">
      <c r="A3326" s="401">
        <v>40365</v>
      </c>
      <c r="B3326" s="401" t="s">
        <v>6837</v>
      </c>
      <c r="C3326" s="401" t="s">
        <v>3161</v>
      </c>
      <c r="D3326" s="414" t="s">
        <v>14424</v>
      </c>
      <c r="E3326" s="401" t="s">
        <v>123</v>
      </c>
      <c r="F3326" s="401"/>
    </row>
    <row r="3327" spans="1:6" ht="15">
      <c r="A3327" s="401">
        <v>40356</v>
      </c>
      <c r="B3327" s="401" t="s">
        <v>6838</v>
      </c>
      <c r="C3327" s="401" t="s">
        <v>3161</v>
      </c>
      <c r="D3327" s="414" t="s">
        <v>12572</v>
      </c>
      <c r="E3327" s="401" t="s">
        <v>123</v>
      </c>
      <c r="F3327" s="401"/>
    </row>
    <row r="3328" spans="1:6" ht="15">
      <c r="A3328" s="401">
        <v>40362</v>
      </c>
      <c r="B3328" s="401" t="s">
        <v>6839</v>
      </c>
      <c r="C3328" s="401" t="s">
        <v>3161</v>
      </c>
      <c r="D3328" s="414" t="s">
        <v>12385</v>
      </c>
      <c r="E3328" s="401" t="s">
        <v>123</v>
      </c>
      <c r="F3328" s="401"/>
    </row>
    <row r="3329" spans="1:6" ht="15">
      <c r="A3329" s="401">
        <v>40374</v>
      </c>
      <c r="B3329" s="401" t="s">
        <v>6840</v>
      </c>
      <c r="C3329" s="401" t="s">
        <v>3161</v>
      </c>
      <c r="D3329" s="414" t="s">
        <v>17482</v>
      </c>
      <c r="E3329" s="401" t="s">
        <v>123</v>
      </c>
      <c r="F3329" s="401"/>
    </row>
    <row r="3330" spans="1:6" ht="15">
      <c r="A3330" s="401">
        <v>40371</v>
      </c>
      <c r="B3330" s="401" t="s">
        <v>6841</v>
      </c>
      <c r="C3330" s="401" t="s">
        <v>3161</v>
      </c>
      <c r="D3330" s="414" t="s">
        <v>14829</v>
      </c>
      <c r="E3330" s="401" t="s">
        <v>123</v>
      </c>
      <c r="F3330" s="401"/>
    </row>
    <row r="3331" spans="1:6" ht="15">
      <c r="A3331" s="401">
        <v>40359</v>
      </c>
      <c r="B3331" s="401" t="s">
        <v>6842</v>
      </c>
      <c r="C3331" s="401" t="s">
        <v>3161</v>
      </c>
      <c r="D3331" s="414" t="s">
        <v>14795</v>
      </c>
      <c r="E3331" s="401" t="s">
        <v>123</v>
      </c>
      <c r="F3331" s="401"/>
    </row>
    <row r="3332" spans="1:6" ht="15">
      <c r="A3332" s="401">
        <v>7595</v>
      </c>
      <c r="B3332" s="401" t="s">
        <v>6843</v>
      </c>
      <c r="C3332" s="401" t="s">
        <v>3160</v>
      </c>
      <c r="D3332" s="414" t="s">
        <v>7937</v>
      </c>
      <c r="E3332" s="401" t="s">
        <v>12034</v>
      </c>
      <c r="F3332" s="401"/>
    </row>
    <row r="3333" spans="1:6" ht="15">
      <c r="A3333" s="401">
        <v>41094</v>
      </c>
      <c r="B3333" s="401" t="s">
        <v>6844</v>
      </c>
      <c r="C3333" s="401" t="s">
        <v>3167</v>
      </c>
      <c r="D3333" s="414" t="s">
        <v>18626</v>
      </c>
      <c r="E3333" s="401" t="s">
        <v>12034</v>
      </c>
      <c r="F3333" s="401"/>
    </row>
    <row r="3334" spans="1:6" ht="15">
      <c r="A3334" s="401">
        <v>39609</v>
      </c>
      <c r="B3334" s="401" t="s">
        <v>13069</v>
      </c>
      <c r="C3334" s="401" t="s">
        <v>3161</v>
      </c>
      <c r="D3334" s="414" t="s">
        <v>17483</v>
      </c>
      <c r="E3334" s="401" t="s">
        <v>9663</v>
      </c>
      <c r="F3334" s="401"/>
    </row>
    <row r="3335" spans="1:6" ht="15">
      <c r="A3335" s="401">
        <v>39610</v>
      </c>
      <c r="B3335" s="401" t="s">
        <v>13070</v>
      </c>
      <c r="C3335" s="401" t="s">
        <v>3161</v>
      </c>
      <c r="D3335" s="414" t="s">
        <v>17484</v>
      </c>
      <c r="E3335" s="401" t="s">
        <v>9663</v>
      </c>
      <c r="F3335" s="401"/>
    </row>
    <row r="3336" spans="1:6" ht="15">
      <c r="A3336" s="401">
        <v>39611</v>
      </c>
      <c r="B3336" s="401" t="s">
        <v>13071</v>
      </c>
      <c r="C3336" s="401" t="s">
        <v>3161</v>
      </c>
      <c r="D3336" s="414" t="s">
        <v>17485</v>
      </c>
      <c r="E3336" s="401" t="s">
        <v>9663</v>
      </c>
      <c r="F3336" s="401"/>
    </row>
    <row r="3337" spans="1:6" ht="15">
      <c r="A3337" s="401">
        <v>39612</v>
      </c>
      <c r="B3337" s="401" t="s">
        <v>13072</v>
      </c>
      <c r="C3337" s="401" t="s">
        <v>3161</v>
      </c>
      <c r="D3337" s="414" t="s">
        <v>17486</v>
      </c>
      <c r="E3337" s="401" t="s">
        <v>9663</v>
      </c>
      <c r="F3337" s="401"/>
    </row>
    <row r="3338" spans="1:6" ht="15">
      <c r="A3338" s="401">
        <v>39608</v>
      </c>
      <c r="B3338" s="401" t="s">
        <v>13073</v>
      </c>
      <c r="C3338" s="401" t="s">
        <v>3161</v>
      </c>
      <c r="D3338" s="414" t="s">
        <v>17487</v>
      </c>
      <c r="E3338" s="401" t="s">
        <v>9663</v>
      </c>
      <c r="F3338" s="401"/>
    </row>
    <row r="3339" spans="1:6" ht="15">
      <c r="A3339" s="401">
        <v>38175</v>
      </c>
      <c r="B3339" s="401" t="s">
        <v>17488</v>
      </c>
      <c r="C3339" s="401" t="s">
        <v>3161</v>
      </c>
      <c r="D3339" s="414" t="s">
        <v>14139</v>
      </c>
      <c r="E3339" s="401" t="s">
        <v>123</v>
      </c>
      <c r="F3339" s="401"/>
    </row>
    <row r="3340" spans="1:6" ht="15">
      <c r="A3340" s="401">
        <v>38176</v>
      </c>
      <c r="B3340" s="401" t="s">
        <v>17489</v>
      </c>
      <c r="C3340" s="401" t="s">
        <v>3161</v>
      </c>
      <c r="D3340" s="414" t="s">
        <v>4314</v>
      </c>
      <c r="E3340" s="401" t="s">
        <v>123</v>
      </c>
      <c r="F3340" s="401"/>
    </row>
    <row r="3341" spans="1:6" ht="15">
      <c r="A3341" s="401">
        <v>36152</v>
      </c>
      <c r="B3341" s="401" t="s">
        <v>6846</v>
      </c>
      <c r="C3341" s="401" t="s">
        <v>3161</v>
      </c>
      <c r="D3341" s="414" t="s">
        <v>3859</v>
      </c>
      <c r="E3341" s="401" t="s">
        <v>123</v>
      </c>
      <c r="F3341" s="401"/>
    </row>
    <row r="3342" spans="1:6" ht="15">
      <c r="A3342" s="401">
        <v>11138</v>
      </c>
      <c r="B3342" s="401" t="s">
        <v>6847</v>
      </c>
      <c r="C3342" s="401" t="s">
        <v>3166</v>
      </c>
      <c r="D3342" s="414" t="s">
        <v>3827</v>
      </c>
      <c r="E3342" s="401" t="s">
        <v>123</v>
      </c>
      <c r="F3342" s="401"/>
    </row>
    <row r="3343" spans="1:6" ht="15">
      <c r="A3343" s="401">
        <v>4221</v>
      </c>
      <c r="B3343" s="401" t="s">
        <v>6848</v>
      </c>
      <c r="C3343" s="401" t="s">
        <v>3166</v>
      </c>
      <c r="D3343" s="414" t="s">
        <v>12983</v>
      </c>
      <c r="E3343" s="401" t="s">
        <v>123</v>
      </c>
      <c r="F3343" s="401"/>
    </row>
    <row r="3344" spans="1:6" ht="15">
      <c r="A3344" s="401">
        <v>4227</v>
      </c>
      <c r="B3344" s="401" t="s">
        <v>6849</v>
      </c>
      <c r="C3344" s="401" t="s">
        <v>3166</v>
      </c>
      <c r="D3344" s="414" t="s">
        <v>15028</v>
      </c>
      <c r="E3344" s="401" t="s">
        <v>123</v>
      </c>
      <c r="F3344" s="401"/>
    </row>
    <row r="3345" spans="1:6" ht="15">
      <c r="A3345" s="401">
        <v>38170</v>
      </c>
      <c r="B3345" s="401" t="s">
        <v>17490</v>
      </c>
      <c r="C3345" s="401" t="s">
        <v>3161</v>
      </c>
      <c r="D3345" s="414" t="s">
        <v>13227</v>
      </c>
      <c r="E3345" s="401" t="s">
        <v>123</v>
      </c>
      <c r="F3345" s="401"/>
    </row>
    <row r="3346" spans="1:6" ht="15">
      <c r="A3346" s="401">
        <v>4252</v>
      </c>
      <c r="B3346" s="401" t="s">
        <v>6850</v>
      </c>
      <c r="C3346" s="401" t="s">
        <v>3160</v>
      </c>
      <c r="D3346" s="414" t="s">
        <v>12703</v>
      </c>
      <c r="E3346" s="401" t="s">
        <v>12034</v>
      </c>
      <c r="F3346" s="401"/>
    </row>
    <row r="3347" spans="1:6" ht="15">
      <c r="A3347" s="401">
        <v>40980</v>
      </c>
      <c r="B3347" s="401" t="s">
        <v>6851</v>
      </c>
      <c r="C3347" s="401" t="s">
        <v>3167</v>
      </c>
      <c r="D3347" s="414" t="s">
        <v>18627</v>
      </c>
      <c r="E3347" s="401" t="s">
        <v>12034</v>
      </c>
      <c r="F3347" s="401"/>
    </row>
    <row r="3348" spans="1:6" ht="15">
      <c r="A3348" s="401">
        <v>4243</v>
      </c>
      <c r="B3348" s="401" t="s">
        <v>6852</v>
      </c>
      <c r="C3348" s="401" t="s">
        <v>3160</v>
      </c>
      <c r="D3348" s="414" t="s">
        <v>6729</v>
      </c>
      <c r="E3348" s="401" t="s">
        <v>12034</v>
      </c>
      <c r="F3348" s="401"/>
    </row>
    <row r="3349" spans="1:6" ht="15">
      <c r="A3349" s="401">
        <v>41031</v>
      </c>
      <c r="B3349" s="401" t="s">
        <v>6853</v>
      </c>
      <c r="C3349" s="401" t="s">
        <v>3167</v>
      </c>
      <c r="D3349" s="414" t="s">
        <v>18628</v>
      </c>
      <c r="E3349" s="401" t="s">
        <v>12034</v>
      </c>
      <c r="F3349" s="401"/>
    </row>
    <row r="3350" spans="1:6" ht="15">
      <c r="A3350" s="401">
        <v>37666</v>
      </c>
      <c r="B3350" s="401" t="s">
        <v>13076</v>
      </c>
      <c r="C3350" s="401" t="s">
        <v>3160</v>
      </c>
      <c r="D3350" s="414" t="s">
        <v>14702</v>
      </c>
      <c r="E3350" s="401" t="s">
        <v>12034</v>
      </c>
      <c r="F3350" s="401"/>
    </row>
    <row r="3351" spans="1:6" ht="15">
      <c r="A3351" s="401">
        <v>40986</v>
      </c>
      <c r="B3351" s="401" t="s">
        <v>6854</v>
      </c>
      <c r="C3351" s="401" t="s">
        <v>3167</v>
      </c>
      <c r="D3351" s="414" t="s">
        <v>18629</v>
      </c>
      <c r="E3351" s="401" t="s">
        <v>12034</v>
      </c>
      <c r="F3351" s="401"/>
    </row>
    <row r="3352" spans="1:6" ht="15">
      <c r="A3352" s="401">
        <v>4250</v>
      </c>
      <c r="B3352" s="401" t="s">
        <v>6855</v>
      </c>
      <c r="C3352" s="401" t="s">
        <v>3160</v>
      </c>
      <c r="D3352" s="414" t="s">
        <v>13301</v>
      </c>
      <c r="E3352" s="401" t="s">
        <v>12034</v>
      </c>
      <c r="F3352" s="401"/>
    </row>
    <row r="3353" spans="1:6" ht="15">
      <c r="A3353" s="401">
        <v>40978</v>
      </c>
      <c r="B3353" s="401" t="s">
        <v>6856</v>
      </c>
      <c r="C3353" s="401" t="s">
        <v>3167</v>
      </c>
      <c r="D3353" s="414" t="s">
        <v>18630</v>
      </c>
      <c r="E3353" s="401" t="s">
        <v>12034</v>
      </c>
      <c r="F3353" s="401"/>
    </row>
    <row r="3354" spans="1:6" ht="15">
      <c r="A3354" s="401">
        <v>25960</v>
      </c>
      <c r="B3354" s="401" t="s">
        <v>6857</v>
      </c>
      <c r="C3354" s="401" t="s">
        <v>3160</v>
      </c>
      <c r="D3354" s="414" t="s">
        <v>15853</v>
      </c>
      <c r="E3354" s="401" t="s">
        <v>12034</v>
      </c>
      <c r="F3354" s="401"/>
    </row>
    <row r="3355" spans="1:6" ht="15">
      <c r="A3355" s="401">
        <v>41043</v>
      </c>
      <c r="B3355" s="401" t="s">
        <v>6859</v>
      </c>
      <c r="C3355" s="401" t="s">
        <v>3167</v>
      </c>
      <c r="D3355" s="414" t="s">
        <v>18631</v>
      </c>
      <c r="E3355" s="401" t="s">
        <v>12034</v>
      </c>
      <c r="F3355" s="401"/>
    </row>
    <row r="3356" spans="1:6" ht="15">
      <c r="A3356" s="401">
        <v>4234</v>
      </c>
      <c r="B3356" s="401" t="s">
        <v>6860</v>
      </c>
      <c r="C3356" s="401" t="s">
        <v>3160</v>
      </c>
      <c r="D3356" s="414" t="s">
        <v>7962</v>
      </c>
      <c r="E3356" s="401" t="s">
        <v>12034</v>
      </c>
      <c r="F3356" s="401"/>
    </row>
    <row r="3357" spans="1:6" ht="15">
      <c r="A3357" s="401">
        <v>40987</v>
      </c>
      <c r="B3357" s="401" t="s">
        <v>6861</v>
      </c>
      <c r="C3357" s="401" t="s">
        <v>3167</v>
      </c>
      <c r="D3357" s="414" t="s">
        <v>18555</v>
      </c>
      <c r="E3357" s="401" t="s">
        <v>12034</v>
      </c>
      <c r="F3357" s="401"/>
    </row>
    <row r="3358" spans="1:6" ht="15">
      <c r="A3358" s="401">
        <v>4253</v>
      </c>
      <c r="B3358" s="401" t="s">
        <v>13077</v>
      </c>
      <c r="C3358" s="401" t="s">
        <v>3160</v>
      </c>
      <c r="D3358" s="414" t="s">
        <v>7908</v>
      </c>
      <c r="E3358" s="401" t="s">
        <v>12034</v>
      </c>
      <c r="F3358" s="401"/>
    </row>
    <row r="3359" spans="1:6" ht="15">
      <c r="A3359" s="401">
        <v>40981</v>
      </c>
      <c r="B3359" s="401" t="s">
        <v>6862</v>
      </c>
      <c r="C3359" s="401" t="s">
        <v>3167</v>
      </c>
      <c r="D3359" s="414" t="s">
        <v>18562</v>
      </c>
      <c r="E3359" s="401" t="s">
        <v>12034</v>
      </c>
      <c r="F3359" s="401"/>
    </row>
    <row r="3360" spans="1:6" ht="15">
      <c r="A3360" s="401">
        <v>4254</v>
      </c>
      <c r="B3360" s="401" t="s">
        <v>6863</v>
      </c>
      <c r="C3360" s="401" t="s">
        <v>3160</v>
      </c>
      <c r="D3360" s="414" t="s">
        <v>7908</v>
      </c>
      <c r="E3360" s="401" t="s">
        <v>12034</v>
      </c>
      <c r="F3360" s="401"/>
    </row>
    <row r="3361" spans="1:6" ht="15">
      <c r="A3361" s="401">
        <v>41036</v>
      </c>
      <c r="B3361" s="401" t="s">
        <v>6864</v>
      </c>
      <c r="C3361" s="401" t="s">
        <v>3167</v>
      </c>
      <c r="D3361" s="414" t="s">
        <v>18562</v>
      </c>
      <c r="E3361" s="401" t="s">
        <v>12034</v>
      </c>
      <c r="F3361" s="401"/>
    </row>
    <row r="3362" spans="1:6" ht="15">
      <c r="A3362" s="401">
        <v>4251</v>
      </c>
      <c r="B3362" s="401" t="s">
        <v>6865</v>
      </c>
      <c r="C3362" s="401" t="s">
        <v>3160</v>
      </c>
      <c r="D3362" s="414" t="s">
        <v>13923</v>
      </c>
      <c r="E3362" s="401" t="s">
        <v>12034</v>
      </c>
      <c r="F3362" s="401"/>
    </row>
    <row r="3363" spans="1:6" ht="15">
      <c r="A3363" s="401">
        <v>40979</v>
      </c>
      <c r="B3363" s="401" t="s">
        <v>6866</v>
      </c>
      <c r="C3363" s="401" t="s">
        <v>3167</v>
      </c>
      <c r="D3363" s="414" t="s">
        <v>18632</v>
      </c>
      <c r="E3363" s="401" t="s">
        <v>12034</v>
      </c>
      <c r="F3363" s="401"/>
    </row>
    <row r="3364" spans="1:6" ht="15">
      <c r="A3364" s="401">
        <v>4230</v>
      </c>
      <c r="B3364" s="401" t="s">
        <v>6867</v>
      </c>
      <c r="C3364" s="401" t="s">
        <v>3160</v>
      </c>
      <c r="D3364" s="414" t="s">
        <v>13301</v>
      </c>
      <c r="E3364" s="401" t="s">
        <v>12034</v>
      </c>
      <c r="F3364" s="401"/>
    </row>
    <row r="3365" spans="1:6" ht="15">
      <c r="A3365" s="401">
        <v>40998</v>
      </c>
      <c r="B3365" s="401" t="s">
        <v>6868</v>
      </c>
      <c r="C3365" s="401" t="s">
        <v>3167</v>
      </c>
      <c r="D3365" s="414" t="s">
        <v>18633</v>
      </c>
      <c r="E3365" s="401" t="s">
        <v>12034</v>
      </c>
      <c r="F3365" s="401"/>
    </row>
    <row r="3366" spans="1:6" ht="15">
      <c r="A3366" s="401">
        <v>4257</v>
      </c>
      <c r="B3366" s="401" t="s">
        <v>6869</v>
      </c>
      <c r="C3366" s="401" t="s">
        <v>3160</v>
      </c>
      <c r="D3366" s="414" t="s">
        <v>12936</v>
      </c>
      <c r="E3366" s="401" t="s">
        <v>12034</v>
      </c>
      <c r="F3366" s="401"/>
    </row>
    <row r="3367" spans="1:6" ht="15">
      <c r="A3367" s="401">
        <v>40982</v>
      </c>
      <c r="B3367" s="401" t="s">
        <v>6870</v>
      </c>
      <c r="C3367" s="401" t="s">
        <v>3167</v>
      </c>
      <c r="D3367" s="414" t="s">
        <v>18634</v>
      </c>
      <c r="E3367" s="401" t="s">
        <v>12034</v>
      </c>
      <c r="F3367" s="401"/>
    </row>
    <row r="3368" spans="1:6" ht="15">
      <c r="A3368" s="401">
        <v>4240</v>
      </c>
      <c r="B3368" s="401" t="s">
        <v>6871</v>
      </c>
      <c r="C3368" s="401" t="s">
        <v>3160</v>
      </c>
      <c r="D3368" s="414" t="s">
        <v>14118</v>
      </c>
      <c r="E3368" s="401" t="s">
        <v>12034</v>
      </c>
      <c r="F3368" s="401"/>
    </row>
    <row r="3369" spans="1:6" ht="15">
      <c r="A3369" s="401">
        <v>41026</v>
      </c>
      <c r="B3369" s="401" t="s">
        <v>6872</v>
      </c>
      <c r="C3369" s="401" t="s">
        <v>3167</v>
      </c>
      <c r="D3369" s="414" t="s">
        <v>18635</v>
      </c>
      <c r="E3369" s="401" t="s">
        <v>12034</v>
      </c>
      <c r="F3369" s="401"/>
    </row>
    <row r="3370" spans="1:6" ht="15">
      <c r="A3370" s="401">
        <v>4239</v>
      </c>
      <c r="B3370" s="401" t="s">
        <v>6873</v>
      </c>
      <c r="C3370" s="401" t="s">
        <v>3160</v>
      </c>
      <c r="D3370" s="414" t="s">
        <v>18636</v>
      </c>
      <c r="E3370" s="401" t="s">
        <v>12034</v>
      </c>
      <c r="F3370" s="401"/>
    </row>
    <row r="3371" spans="1:6" ht="15">
      <c r="A3371" s="401">
        <v>41024</v>
      </c>
      <c r="B3371" s="401" t="s">
        <v>6875</v>
      </c>
      <c r="C3371" s="401" t="s">
        <v>3167</v>
      </c>
      <c r="D3371" s="414" t="s">
        <v>18637</v>
      </c>
      <c r="E3371" s="401" t="s">
        <v>12034</v>
      </c>
      <c r="F3371" s="401"/>
    </row>
    <row r="3372" spans="1:6" ht="15">
      <c r="A3372" s="401">
        <v>4248</v>
      </c>
      <c r="B3372" s="401" t="s">
        <v>6876</v>
      </c>
      <c r="C3372" s="401" t="s">
        <v>3160</v>
      </c>
      <c r="D3372" s="414" t="s">
        <v>9081</v>
      </c>
      <c r="E3372" s="401" t="s">
        <v>12034</v>
      </c>
      <c r="F3372" s="401"/>
    </row>
    <row r="3373" spans="1:6" ht="15">
      <c r="A3373" s="401">
        <v>41033</v>
      </c>
      <c r="B3373" s="401" t="s">
        <v>6878</v>
      </c>
      <c r="C3373" s="401" t="s">
        <v>3167</v>
      </c>
      <c r="D3373" s="414" t="s">
        <v>18638</v>
      </c>
      <c r="E3373" s="401" t="s">
        <v>12034</v>
      </c>
      <c r="F3373" s="401"/>
    </row>
    <row r="3374" spans="1:6" ht="15">
      <c r="A3374" s="401">
        <v>25959</v>
      </c>
      <c r="B3374" s="401" t="s">
        <v>13079</v>
      </c>
      <c r="C3374" s="401" t="s">
        <v>3160</v>
      </c>
      <c r="D3374" s="414" t="s">
        <v>12773</v>
      </c>
      <c r="E3374" s="401" t="s">
        <v>12034</v>
      </c>
      <c r="F3374" s="401"/>
    </row>
    <row r="3375" spans="1:6" ht="15">
      <c r="A3375" s="401">
        <v>41040</v>
      </c>
      <c r="B3375" s="401" t="s">
        <v>13080</v>
      </c>
      <c r="C3375" s="401" t="s">
        <v>3167</v>
      </c>
      <c r="D3375" s="414" t="s">
        <v>18639</v>
      </c>
      <c r="E3375" s="401" t="s">
        <v>12034</v>
      </c>
      <c r="F3375" s="401"/>
    </row>
    <row r="3376" spans="1:6" ht="15">
      <c r="A3376" s="401">
        <v>4238</v>
      </c>
      <c r="B3376" s="401" t="s">
        <v>6879</v>
      </c>
      <c r="C3376" s="401" t="s">
        <v>3160</v>
      </c>
      <c r="D3376" s="414" t="s">
        <v>14690</v>
      </c>
      <c r="E3376" s="401" t="s">
        <v>12034</v>
      </c>
      <c r="F3376" s="401"/>
    </row>
    <row r="3377" spans="1:6" ht="15">
      <c r="A3377" s="401">
        <v>41012</v>
      </c>
      <c r="B3377" s="401" t="s">
        <v>6881</v>
      </c>
      <c r="C3377" s="401" t="s">
        <v>3167</v>
      </c>
      <c r="D3377" s="414" t="s">
        <v>18640</v>
      </c>
      <c r="E3377" s="401" t="s">
        <v>12034</v>
      </c>
      <c r="F3377" s="401"/>
    </row>
    <row r="3378" spans="1:6" ht="15">
      <c r="A3378" s="401">
        <v>4237</v>
      </c>
      <c r="B3378" s="401" t="s">
        <v>6882</v>
      </c>
      <c r="C3378" s="401" t="s">
        <v>3160</v>
      </c>
      <c r="D3378" s="414" t="s">
        <v>7908</v>
      </c>
      <c r="E3378" s="401" t="s">
        <v>12034</v>
      </c>
      <c r="F3378" s="401"/>
    </row>
    <row r="3379" spans="1:6" ht="15">
      <c r="A3379" s="401">
        <v>41002</v>
      </c>
      <c r="B3379" s="401" t="s">
        <v>6883</v>
      </c>
      <c r="C3379" s="401" t="s">
        <v>3167</v>
      </c>
      <c r="D3379" s="414" t="s">
        <v>18562</v>
      </c>
      <c r="E3379" s="401" t="s">
        <v>12034</v>
      </c>
      <c r="F3379" s="401"/>
    </row>
    <row r="3380" spans="1:6" ht="15">
      <c r="A3380" s="401">
        <v>4233</v>
      </c>
      <c r="B3380" s="401" t="s">
        <v>6884</v>
      </c>
      <c r="C3380" s="401" t="s">
        <v>3160</v>
      </c>
      <c r="D3380" s="414" t="s">
        <v>13074</v>
      </c>
      <c r="E3380" s="401" t="s">
        <v>12034</v>
      </c>
      <c r="F3380" s="401"/>
    </row>
    <row r="3381" spans="1:6" ht="15">
      <c r="A3381" s="401">
        <v>41001</v>
      </c>
      <c r="B3381" s="401" t="s">
        <v>6885</v>
      </c>
      <c r="C3381" s="401" t="s">
        <v>3167</v>
      </c>
      <c r="D3381" s="414" t="s">
        <v>18641</v>
      </c>
      <c r="E3381" s="401" t="s">
        <v>12034</v>
      </c>
      <c r="F3381" s="401"/>
    </row>
    <row r="3382" spans="1:6" ht="15">
      <c r="A3382" s="401">
        <v>2</v>
      </c>
      <c r="B3382" s="401" t="s">
        <v>6886</v>
      </c>
      <c r="C3382" s="401" t="s">
        <v>3162</v>
      </c>
      <c r="D3382" s="414" t="s">
        <v>14098</v>
      </c>
      <c r="E3382" s="401" t="s">
        <v>123</v>
      </c>
      <c r="F3382" s="401"/>
    </row>
    <row r="3383" spans="1:6" ht="15">
      <c r="A3383" s="401">
        <v>36517</v>
      </c>
      <c r="B3383" s="401" t="s">
        <v>13081</v>
      </c>
      <c r="C3383" s="401" t="s">
        <v>3161</v>
      </c>
      <c r="D3383" s="414" t="s">
        <v>17491</v>
      </c>
      <c r="E3383" s="401" t="s">
        <v>9663</v>
      </c>
      <c r="F3383" s="401"/>
    </row>
    <row r="3384" spans="1:6" ht="15">
      <c r="A3384" s="401">
        <v>4262</v>
      </c>
      <c r="B3384" s="401" t="s">
        <v>13082</v>
      </c>
      <c r="C3384" s="401" t="s">
        <v>3161</v>
      </c>
      <c r="D3384" s="414" t="s">
        <v>17492</v>
      </c>
      <c r="E3384" s="401" t="s">
        <v>9663</v>
      </c>
      <c r="F3384" s="401"/>
    </row>
    <row r="3385" spans="1:6" ht="15">
      <c r="A3385" s="401">
        <v>4263</v>
      </c>
      <c r="B3385" s="401" t="s">
        <v>13083</v>
      </c>
      <c r="C3385" s="401" t="s">
        <v>3161</v>
      </c>
      <c r="D3385" s="414" t="s">
        <v>17493</v>
      </c>
      <c r="E3385" s="401" t="s">
        <v>9663</v>
      </c>
      <c r="F3385" s="401"/>
    </row>
    <row r="3386" spans="1:6" ht="15">
      <c r="A3386" s="401">
        <v>36518</v>
      </c>
      <c r="B3386" s="401" t="s">
        <v>13084</v>
      </c>
      <c r="C3386" s="401" t="s">
        <v>3161</v>
      </c>
      <c r="D3386" s="414" t="s">
        <v>17494</v>
      </c>
      <c r="E3386" s="401" t="s">
        <v>9663</v>
      </c>
      <c r="F3386" s="401"/>
    </row>
    <row r="3387" spans="1:6" ht="15">
      <c r="A3387" s="401">
        <v>14221</v>
      </c>
      <c r="B3387" s="401" t="s">
        <v>13085</v>
      </c>
      <c r="C3387" s="401" t="s">
        <v>3161</v>
      </c>
      <c r="D3387" s="414" t="s">
        <v>17495</v>
      </c>
      <c r="E3387" s="401" t="s">
        <v>9663</v>
      </c>
      <c r="F3387" s="401"/>
    </row>
    <row r="3388" spans="1:6" ht="15">
      <c r="A3388" s="401">
        <v>38402</v>
      </c>
      <c r="B3388" s="401" t="s">
        <v>6887</v>
      </c>
      <c r="C3388" s="401" t="s">
        <v>3161</v>
      </c>
      <c r="D3388" s="414" t="s">
        <v>14662</v>
      </c>
      <c r="E3388" s="401" t="s">
        <v>123</v>
      </c>
      <c r="F3388" s="401"/>
    </row>
    <row r="3389" spans="1:6" ht="15">
      <c r="A3389" s="401">
        <v>3412</v>
      </c>
      <c r="B3389" s="401" t="s">
        <v>6888</v>
      </c>
      <c r="C3389" s="401" t="s">
        <v>3163</v>
      </c>
      <c r="D3389" s="414" t="s">
        <v>16361</v>
      </c>
      <c r="E3389" s="401" t="s">
        <v>123</v>
      </c>
      <c r="F3389" s="401"/>
    </row>
    <row r="3390" spans="1:6" ht="15">
      <c r="A3390" s="401">
        <v>3413</v>
      </c>
      <c r="B3390" s="401" t="s">
        <v>6890</v>
      </c>
      <c r="C3390" s="401" t="s">
        <v>3163</v>
      </c>
      <c r="D3390" s="414" t="s">
        <v>17496</v>
      </c>
      <c r="E3390" s="401" t="s">
        <v>123</v>
      </c>
      <c r="F3390" s="401"/>
    </row>
    <row r="3391" spans="1:6" ht="15">
      <c r="A3391" s="401">
        <v>39744</v>
      </c>
      <c r="B3391" s="401" t="s">
        <v>6891</v>
      </c>
      <c r="C3391" s="401" t="s">
        <v>3163</v>
      </c>
      <c r="D3391" s="414" t="s">
        <v>13139</v>
      </c>
      <c r="E3391" s="401" t="s">
        <v>123</v>
      </c>
      <c r="F3391" s="401"/>
    </row>
    <row r="3392" spans="1:6" ht="15">
      <c r="A3392" s="401">
        <v>39745</v>
      </c>
      <c r="B3392" s="401" t="s">
        <v>6892</v>
      </c>
      <c r="C3392" s="401" t="s">
        <v>3163</v>
      </c>
      <c r="D3392" s="414" t="s">
        <v>17497</v>
      </c>
      <c r="E3392" s="401" t="s">
        <v>123</v>
      </c>
      <c r="F3392" s="401"/>
    </row>
    <row r="3393" spans="1:6" ht="15">
      <c r="A3393" s="401">
        <v>39637</v>
      </c>
      <c r="B3393" s="401" t="s">
        <v>6893</v>
      </c>
      <c r="C3393" s="401" t="s">
        <v>3163</v>
      </c>
      <c r="D3393" s="414" t="s">
        <v>17498</v>
      </c>
      <c r="E3393" s="401" t="s">
        <v>123</v>
      </c>
      <c r="F3393" s="401"/>
    </row>
    <row r="3394" spans="1:6" ht="15">
      <c r="A3394" s="401">
        <v>39638</v>
      </c>
      <c r="B3394" s="401" t="s">
        <v>6894</v>
      </c>
      <c r="C3394" s="401" t="s">
        <v>3163</v>
      </c>
      <c r="D3394" s="414" t="s">
        <v>17499</v>
      </c>
      <c r="E3394" s="401" t="s">
        <v>123</v>
      </c>
      <c r="F3394" s="401"/>
    </row>
    <row r="3395" spans="1:6" ht="15">
      <c r="A3395" s="401">
        <v>39639</v>
      </c>
      <c r="B3395" s="401" t="s">
        <v>6895</v>
      </c>
      <c r="C3395" s="401" t="s">
        <v>3163</v>
      </c>
      <c r="D3395" s="414" t="s">
        <v>17500</v>
      </c>
      <c r="E3395" s="401" t="s">
        <v>123</v>
      </c>
      <c r="F3395" s="401"/>
    </row>
    <row r="3396" spans="1:6" ht="15">
      <c r="A3396" s="401">
        <v>39517</v>
      </c>
      <c r="B3396" s="401" t="s">
        <v>13086</v>
      </c>
      <c r="C3396" s="401" t="s">
        <v>3163</v>
      </c>
      <c r="D3396" s="414" t="s">
        <v>17501</v>
      </c>
      <c r="E3396" s="401" t="s">
        <v>123</v>
      </c>
      <c r="F3396" s="401"/>
    </row>
    <row r="3397" spans="1:6" ht="15">
      <c r="A3397" s="401">
        <v>39518</v>
      </c>
      <c r="B3397" s="401" t="s">
        <v>13087</v>
      </c>
      <c r="C3397" s="401" t="s">
        <v>3163</v>
      </c>
      <c r="D3397" s="414" t="s">
        <v>17502</v>
      </c>
      <c r="E3397" s="401" t="s">
        <v>123</v>
      </c>
      <c r="F3397" s="401"/>
    </row>
    <row r="3398" spans="1:6" ht="15">
      <c r="A3398" s="401">
        <v>38366</v>
      </c>
      <c r="B3398" s="401" t="s">
        <v>6896</v>
      </c>
      <c r="C3398" s="401" t="s">
        <v>3163</v>
      </c>
      <c r="D3398" s="414" t="s">
        <v>16011</v>
      </c>
      <c r="E3398" s="401" t="s">
        <v>123</v>
      </c>
      <c r="F3398" s="401"/>
    </row>
    <row r="3399" spans="1:6" ht="15">
      <c r="A3399" s="401">
        <v>11703</v>
      </c>
      <c r="B3399" s="401" t="s">
        <v>6897</v>
      </c>
      <c r="C3399" s="401" t="s">
        <v>3161</v>
      </c>
      <c r="D3399" s="414" t="s">
        <v>14750</v>
      </c>
      <c r="E3399" s="401" t="s">
        <v>123</v>
      </c>
      <c r="F3399" s="401"/>
    </row>
    <row r="3400" spans="1:6" ht="15">
      <c r="A3400" s="401">
        <v>37400</v>
      </c>
      <c r="B3400" s="401" t="s">
        <v>6898</v>
      </c>
      <c r="C3400" s="401" t="s">
        <v>3161</v>
      </c>
      <c r="D3400" s="414" t="s">
        <v>9080</v>
      </c>
      <c r="E3400" s="401" t="s">
        <v>123</v>
      </c>
      <c r="F3400" s="401"/>
    </row>
    <row r="3401" spans="1:6" ht="15">
      <c r="A3401" s="401">
        <v>25400</v>
      </c>
      <c r="B3401" s="401" t="s">
        <v>6899</v>
      </c>
      <c r="C3401" s="401" t="s">
        <v>3161</v>
      </c>
      <c r="D3401" s="414" t="s">
        <v>17503</v>
      </c>
      <c r="E3401" s="401" t="s">
        <v>123</v>
      </c>
      <c r="F3401" s="401"/>
    </row>
    <row r="3402" spans="1:6" ht="15">
      <c r="A3402" s="401">
        <v>4276</v>
      </c>
      <c r="B3402" s="401" t="s">
        <v>6900</v>
      </c>
      <c r="C3402" s="401" t="s">
        <v>3161</v>
      </c>
      <c r="D3402" s="414" t="s">
        <v>17504</v>
      </c>
      <c r="E3402" s="401" t="s">
        <v>123</v>
      </c>
      <c r="F3402" s="401"/>
    </row>
    <row r="3403" spans="1:6" ht="15">
      <c r="A3403" s="401">
        <v>4273</v>
      </c>
      <c r="B3403" s="401" t="s">
        <v>6901</v>
      </c>
      <c r="C3403" s="401" t="s">
        <v>3161</v>
      </c>
      <c r="D3403" s="414" t="s">
        <v>17505</v>
      </c>
      <c r="E3403" s="401" t="s">
        <v>123</v>
      </c>
      <c r="F3403" s="401"/>
    </row>
    <row r="3404" spans="1:6" ht="15">
      <c r="A3404" s="401">
        <v>4274</v>
      </c>
      <c r="B3404" s="401" t="s">
        <v>6902</v>
      </c>
      <c r="C3404" s="401" t="s">
        <v>3161</v>
      </c>
      <c r="D3404" s="414" t="s">
        <v>15489</v>
      </c>
      <c r="E3404" s="401" t="s">
        <v>123</v>
      </c>
      <c r="F3404" s="401"/>
    </row>
    <row r="3405" spans="1:6" ht="15">
      <c r="A3405" s="401">
        <v>39438</v>
      </c>
      <c r="B3405" s="401" t="s">
        <v>6903</v>
      </c>
      <c r="C3405" s="401" t="s">
        <v>3161</v>
      </c>
      <c r="D3405" s="414" t="s">
        <v>8929</v>
      </c>
      <c r="E3405" s="401" t="s">
        <v>123</v>
      </c>
      <c r="F3405" s="401"/>
    </row>
    <row r="3406" spans="1:6" ht="15">
      <c r="A3406" s="401">
        <v>11963</v>
      </c>
      <c r="B3406" s="401" t="s">
        <v>6904</v>
      </c>
      <c r="C3406" s="401" t="s">
        <v>3161</v>
      </c>
      <c r="D3406" s="414" t="s">
        <v>5139</v>
      </c>
      <c r="E3406" s="401" t="s">
        <v>123</v>
      </c>
      <c r="F3406" s="401"/>
    </row>
    <row r="3407" spans="1:6" ht="15">
      <c r="A3407" s="401">
        <v>11964</v>
      </c>
      <c r="B3407" s="401" t="s">
        <v>6905</v>
      </c>
      <c r="C3407" s="401" t="s">
        <v>3161</v>
      </c>
      <c r="D3407" s="414" t="s">
        <v>4163</v>
      </c>
      <c r="E3407" s="401" t="s">
        <v>123</v>
      </c>
      <c r="F3407" s="401"/>
    </row>
    <row r="3408" spans="1:6" ht="15">
      <c r="A3408" s="401">
        <v>4379</v>
      </c>
      <c r="B3408" s="401" t="s">
        <v>6906</v>
      </c>
      <c r="C3408" s="401" t="s">
        <v>3161</v>
      </c>
      <c r="D3408" s="414" t="s">
        <v>6907</v>
      </c>
      <c r="E3408" s="401" t="s">
        <v>123</v>
      </c>
      <c r="F3408" s="401"/>
    </row>
    <row r="3409" spans="1:6" ht="15">
      <c r="A3409" s="401">
        <v>4377</v>
      </c>
      <c r="B3409" s="401" t="s">
        <v>6908</v>
      </c>
      <c r="C3409" s="401" t="s">
        <v>3161</v>
      </c>
      <c r="D3409" s="414" t="s">
        <v>5804</v>
      </c>
      <c r="E3409" s="401" t="s">
        <v>123</v>
      </c>
      <c r="F3409" s="401"/>
    </row>
    <row r="3410" spans="1:6" ht="15">
      <c r="A3410" s="401">
        <v>4356</v>
      </c>
      <c r="B3410" s="401" t="s">
        <v>6909</v>
      </c>
      <c r="C3410" s="401" t="s">
        <v>3161</v>
      </c>
      <c r="D3410" s="414" t="s">
        <v>8929</v>
      </c>
      <c r="E3410" s="401" t="s">
        <v>123</v>
      </c>
      <c r="F3410" s="401"/>
    </row>
    <row r="3411" spans="1:6" ht="15">
      <c r="A3411" s="401">
        <v>13246</v>
      </c>
      <c r="B3411" s="401" t="s">
        <v>6910</v>
      </c>
      <c r="C3411" s="401" t="s">
        <v>3161</v>
      </c>
      <c r="D3411" s="414" t="s">
        <v>14040</v>
      </c>
      <c r="E3411" s="401" t="s">
        <v>123</v>
      </c>
      <c r="F3411" s="401"/>
    </row>
    <row r="3412" spans="1:6" ht="15">
      <c r="A3412" s="401">
        <v>4346</v>
      </c>
      <c r="B3412" s="401" t="s">
        <v>6912</v>
      </c>
      <c r="C3412" s="401" t="s">
        <v>3161</v>
      </c>
      <c r="D3412" s="414" t="s">
        <v>3764</v>
      </c>
      <c r="E3412" s="401" t="s">
        <v>123</v>
      </c>
      <c r="F3412" s="401"/>
    </row>
    <row r="3413" spans="1:6" ht="15">
      <c r="A3413" s="401">
        <v>11955</v>
      </c>
      <c r="B3413" s="401" t="s">
        <v>6913</v>
      </c>
      <c r="C3413" s="401" t="s">
        <v>3161</v>
      </c>
      <c r="D3413" s="414" t="s">
        <v>12923</v>
      </c>
      <c r="E3413" s="401" t="s">
        <v>123</v>
      </c>
      <c r="F3413" s="401"/>
    </row>
    <row r="3414" spans="1:6" ht="15">
      <c r="A3414" s="401">
        <v>11960</v>
      </c>
      <c r="B3414" s="401" t="s">
        <v>6914</v>
      </c>
      <c r="C3414" s="401" t="s">
        <v>3161</v>
      </c>
      <c r="D3414" s="414" t="s">
        <v>6922</v>
      </c>
      <c r="E3414" s="401" t="s">
        <v>123</v>
      </c>
      <c r="F3414" s="401"/>
    </row>
    <row r="3415" spans="1:6" ht="15">
      <c r="A3415" s="401">
        <v>4333</v>
      </c>
      <c r="B3415" s="401" t="s">
        <v>6915</v>
      </c>
      <c r="C3415" s="401" t="s">
        <v>3161</v>
      </c>
      <c r="D3415" s="414" t="s">
        <v>8929</v>
      </c>
      <c r="E3415" s="401" t="s">
        <v>123</v>
      </c>
      <c r="F3415" s="401"/>
    </row>
    <row r="3416" spans="1:6" ht="15">
      <c r="A3416" s="401">
        <v>4358</v>
      </c>
      <c r="B3416" s="401" t="s">
        <v>6916</v>
      </c>
      <c r="C3416" s="401" t="s">
        <v>3161</v>
      </c>
      <c r="D3416" s="414" t="s">
        <v>5120</v>
      </c>
      <c r="E3416" s="401" t="s">
        <v>123</v>
      </c>
      <c r="F3416" s="401"/>
    </row>
    <row r="3417" spans="1:6" ht="15">
      <c r="A3417" s="401">
        <v>39435</v>
      </c>
      <c r="B3417" s="401" t="s">
        <v>6917</v>
      </c>
      <c r="C3417" s="401" t="s">
        <v>3161</v>
      </c>
      <c r="D3417" s="414" t="s">
        <v>4226</v>
      </c>
      <c r="E3417" s="401" t="s">
        <v>123</v>
      </c>
      <c r="F3417" s="401"/>
    </row>
    <row r="3418" spans="1:6" ht="15">
      <c r="A3418" s="401">
        <v>39436</v>
      </c>
      <c r="B3418" s="401" t="s">
        <v>6918</v>
      </c>
      <c r="C3418" s="401" t="s">
        <v>3161</v>
      </c>
      <c r="D3418" s="414" t="s">
        <v>4229</v>
      </c>
      <c r="E3418" s="401" t="s">
        <v>123</v>
      </c>
      <c r="F3418" s="401"/>
    </row>
    <row r="3419" spans="1:6" ht="15">
      <c r="A3419" s="401">
        <v>39437</v>
      </c>
      <c r="B3419" s="401" t="s">
        <v>6919</v>
      </c>
      <c r="C3419" s="401" t="s">
        <v>3161</v>
      </c>
      <c r="D3419" s="414" t="s">
        <v>6920</v>
      </c>
      <c r="E3419" s="401" t="s">
        <v>123</v>
      </c>
      <c r="F3419" s="401"/>
    </row>
    <row r="3420" spans="1:6" ht="15">
      <c r="A3420" s="401">
        <v>39439</v>
      </c>
      <c r="B3420" s="401" t="s">
        <v>6921</v>
      </c>
      <c r="C3420" s="401" t="s">
        <v>3161</v>
      </c>
      <c r="D3420" s="414" t="s">
        <v>6922</v>
      </c>
      <c r="E3420" s="401" t="s">
        <v>123</v>
      </c>
      <c r="F3420" s="401"/>
    </row>
    <row r="3421" spans="1:6" ht="15">
      <c r="A3421" s="401">
        <v>39440</v>
      </c>
      <c r="B3421" s="401" t="s">
        <v>6923</v>
      </c>
      <c r="C3421" s="401" t="s">
        <v>3161</v>
      </c>
      <c r="D3421" s="414" t="s">
        <v>14134</v>
      </c>
      <c r="E3421" s="401" t="s">
        <v>123</v>
      </c>
      <c r="F3421" s="401"/>
    </row>
    <row r="3422" spans="1:6" ht="15">
      <c r="A3422" s="401">
        <v>39441</v>
      </c>
      <c r="B3422" s="401" t="s">
        <v>6924</v>
      </c>
      <c r="C3422" s="401" t="s">
        <v>3161</v>
      </c>
      <c r="D3422" s="414" t="s">
        <v>8929</v>
      </c>
      <c r="E3422" s="401" t="s">
        <v>123</v>
      </c>
      <c r="F3422" s="401"/>
    </row>
    <row r="3423" spans="1:6" ht="15">
      <c r="A3423" s="401">
        <v>39442</v>
      </c>
      <c r="B3423" s="401" t="s">
        <v>6925</v>
      </c>
      <c r="C3423" s="401" t="s">
        <v>3161</v>
      </c>
      <c r="D3423" s="414" t="s">
        <v>5804</v>
      </c>
      <c r="E3423" s="401" t="s">
        <v>123</v>
      </c>
      <c r="F3423" s="401"/>
    </row>
    <row r="3424" spans="1:6" ht="15">
      <c r="A3424" s="401">
        <v>39443</v>
      </c>
      <c r="B3424" s="401" t="s">
        <v>6926</v>
      </c>
      <c r="C3424" s="401" t="s">
        <v>3161</v>
      </c>
      <c r="D3424" s="414" t="s">
        <v>14199</v>
      </c>
      <c r="E3424" s="401" t="s">
        <v>123</v>
      </c>
      <c r="F3424" s="401"/>
    </row>
    <row r="3425" spans="1:6" ht="15">
      <c r="A3425" s="401">
        <v>4329</v>
      </c>
      <c r="B3425" s="401" t="s">
        <v>6927</v>
      </c>
      <c r="C3425" s="401" t="s">
        <v>3161</v>
      </c>
      <c r="D3425" s="414" t="s">
        <v>14165</v>
      </c>
      <c r="E3425" s="401" t="s">
        <v>123</v>
      </c>
      <c r="F3425" s="401"/>
    </row>
    <row r="3426" spans="1:6" ht="15">
      <c r="A3426" s="401">
        <v>4383</v>
      </c>
      <c r="B3426" s="401" t="s">
        <v>6928</v>
      </c>
      <c r="C3426" s="401" t="s">
        <v>3161</v>
      </c>
      <c r="D3426" s="414" t="s">
        <v>7266</v>
      </c>
      <c r="E3426" s="401" t="s">
        <v>123</v>
      </c>
      <c r="F3426" s="401"/>
    </row>
    <row r="3427" spans="1:6" ht="15">
      <c r="A3427" s="401">
        <v>4344</v>
      </c>
      <c r="B3427" s="401" t="s">
        <v>6929</v>
      </c>
      <c r="C3427" s="401" t="s">
        <v>3161</v>
      </c>
      <c r="D3427" s="414" t="s">
        <v>17463</v>
      </c>
      <c r="E3427" s="401" t="s">
        <v>123</v>
      </c>
      <c r="F3427" s="401"/>
    </row>
    <row r="3428" spans="1:6" ht="15">
      <c r="A3428" s="401">
        <v>436</v>
      </c>
      <c r="B3428" s="401" t="s">
        <v>6930</v>
      </c>
      <c r="C3428" s="401" t="s">
        <v>3161</v>
      </c>
      <c r="D3428" s="414" t="s">
        <v>12876</v>
      </c>
      <c r="E3428" s="401" t="s">
        <v>123</v>
      </c>
      <c r="F3428" s="401"/>
    </row>
    <row r="3429" spans="1:6" ht="15">
      <c r="A3429" s="401">
        <v>442</v>
      </c>
      <c r="B3429" s="401" t="s">
        <v>6931</v>
      </c>
      <c r="C3429" s="401" t="s">
        <v>3161</v>
      </c>
      <c r="D3429" s="414" t="s">
        <v>12659</v>
      </c>
      <c r="E3429" s="401" t="s">
        <v>123</v>
      </c>
      <c r="F3429" s="401"/>
    </row>
    <row r="3430" spans="1:6" ht="15">
      <c r="A3430" s="401">
        <v>11953</v>
      </c>
      <c r="B3430" s="401" t="s">
        <v>6933</v>
      </c>
      <c r="C3430" s="401" t="s">
        <v>3161</v>
      </c>
      <c r="D3430" s="414" t="s">
        <v>9125</v>
      </c>
      <c r="E3430" s="401" t="s">
        <v>123</v>
      </c>
      <c r="F3430" s="401"/>
    </row>
    <row r="3431" spans="1:6" ht="15">
      <c r="A3431" s="401">
        <v>4335</v>
      </c>
      <c r="B3431" s="401" t="s">
        <v>6934</v>
      </c>
      <c r="C3431" s="401" t="s">
        <v>3161</v>
      </c>
      <c r="D3431" s="414" t="s">
        <v>8912</v>
      </c>
      <c r="E3431" s="401" t="s">
        <v>123</v>
      </c>
      <c r="F3431" s="401"/>
    </row>
    <row r="3432" spans="1:6" ht="15">
      <c r="A3432" s="401">
        <v>4334</v>
      </c>
      <c r="B3432" s="401" t="s">
        <v>6936</v>
      </c>
      <c r="C3432" s="401" t="s">
        <v>3161</v>
      </c>
      <c r="D3432" s="414" t="s">
        <v>14098</v>
      </c>
      <c r="E3432" s="401" t="s">
        <v>123</v>
      </c>
      <c r="F3432" s="401"/>
    </row>
    <row r="3433" spans="1:6" ht="15">
      <c r="A3433" s="401">
        <v>4343</v>
      </c>
      <c r="B3433" s="401" t="s">
        <v>6937</v>
      </c>
      <c r="C3433" s="401" t="s">
        <v>3161</v>
      </c>
      <c r="D3433" s="414" t="s">
        <v>4296</v>
      </c>
      <c r="E3433" s="401" t="s">
        <v>123</v>
      </c>
      <c r="F3433" s="401"/>
    </row>
    <row r="3434" spans="1:6" ht="15">
      <c r="A3434" s="401">
        <v>430</v>
      </c>
      <c r="B3434" s="401" t="s">
        <v>6938</v>
      </c>
      <c r="C3434" s="401" t="s">
        <v>3161</v>
      </c>
      <c r="D3434" s="414" t="s">
        <v>12412</v>
      </c>
      <c r="E3434" s="401" t="s">
        <v>123</v>
      </c>
      <c r="F3434" s="401"/>
    </row>
    <row r="3435" spans="1:6" ht="15">
      <c r="A3435" s="401">
        <v>441</v>
      </c>
      <c r="B3435" s="401" t="s">
        <v>6939</v>
      </c>
      <c r="C3435" s="401" t="s">
        <v>3161</v>
      </c>
      <c r="D3435" s="414" t="s">
        <v>7752</v>
      </c>
      <c r="E3435" s="401" t="s">
        <v>123</v>
      </c>
      <c r="F3435" s="401"/>
    </row>
    <row r="3436" spans="1:6" ht="15">
      <c r="A3436" s="401">
        <v>431</v>
      </c>
      <c r="B3436" s="401" t="s">
        <v>6940</v>
      </c>
      <c r="C3436" s="401" t="s">
        <v>3161</v>
      </c>
      <c r="D3436" s="414" t="s">
        <v>15396</v>
      </c>
      <c r="E3436" s="401" t="s">
        <v>123</v>
      </c>
      <c r="F3436" s="401"/>
    </row>
    <row r="3437" spans="1:6" ht="15">
      <c r="A3437" s="401">
        <v>432</v>
      </c>
      <c r="B3437" s="401" t="s">
        <v>6941</v>
      </c>
      <c r="C3437" s="401" t="s">
        <v>3161</v>
      </c>
      <c r="D3437" s="414" t="s">
        <v>16537</v>
      </c>
      <c r="E3437" s="401" t="s">
        <v>123</v>
      </c>
      <c r="F3437" s="401"/>
    </row>
    <row r="3438" spans="1:6" ht="15">
      <c r="A3438" s="401">
        <v>429</v>
      </c>
      <c r="B3438" s="401" t="s">
        <v>6943</v>
      </c>
      <c r="C3438" s="401" t="s">
        <v>3161</v>
      </c>
      <c r="D3438" s="414" t="s">
        <v>8255</v>
      </c>
      <c r="E3438" s="401" t="s">
        <v>123</v>
      </c>
      <c r="F3438" s="401"/>
    </row>
    <row r="3439" spans="1:6" ht="15">
      <c r="A3439" s="401">
        <v>439</v>
      </c>
      <c r="B3439" s="401" t="s">
        <v>6944</v>
      </c>
      <c r="C3439" s="401" t="s">
        <v>3161</v>
      </c>
      <c r="D3439" s="414" t="s">
        <v>4244</v>
      </c>
      <c r="E3439" s="401" t="s">
        <v>123</v>
      </c>
      <c r="F3439" s="401"/>
    </row>
    <row r="3440" spans="1:6" ht="15">
      <c r="A3440" s="401">
        <v>433</v>
      </c>
      <c r="B3440" s="401" t="s">
        <v>6945</v>
      </c>
      <c r="C3440" s="401" t="s">
        <v>3161</v>
      </c>
      <c r="D3440" s="414" t="s">
        <v>6624</v>
      </c>
      <c r="E3440" s="401" t="s">
        <v>123</v>
      </c>
      <c r="F3440" s="401"/>
    </row>
    <row r="3441" spans="1:6" ht="15">
      <c r="A3441" s="401">
        <v>437</v>
      </c>
      <c r="B3441" s="401" t="s">
        <v>6947</v>
      </c>
      <c r="C3441" s="401" t="s">
        <v>3161</v>
      </c>
      <c r="D3441" s="414" t="s">
        <v>14778</v>
      </c>
      <c r="E3441" s="401" t="s">
        <v>123</v>
      </c>
      <c r="F3441" s="401"/>
    </row>
    <row r="3442" spans="1:6" ht="15">
      <c r="A3442" s="401">
        <v>11790</v>
      </c>
      <c r="B3442" s="401" t="s">
        <v>6948</v>
      </c>
      <c r="C3442" s="401" t="s">
        <v>3161</v>
      </c>
      <c r="D3442" s="414" t="s">
        <v>13007</v>
      </c>
      <c r="E3442" s="401" t="s">
        <v>123</v>
      </c>
      <c r="F3442" s="401"/>
    </row>
    <row r="3443" spans="1:6" ht="15">
      <c r="A3443" s="401">
        <v>428</v>
      </c>
      <c r="B3443" s="401" t="s">
        <v>6949</v>
      </c>
      <c r="C3443" s="401" t="s">
        <v>3161</v>
      </c>
      <c r="D3443" s="414" t="s">
        <v>17506</v>
      </c>
      <c r="E3443" s="401" t="s">
        <v>123</v>
      </c>
      <c r="F3443" s="401"/>
    </row>
    <row r="3444" spans="1:6" ht="15">
      <c r="A3444" s="401">
        <v>4384</v>
      </c>
      <c r="B3444" s="401" t="s">
        <v>6950</v>
      </c>
      <c r="C3444" s="401" t="s">
        <v>3161</v>
      </c>
      <c r="D3444" s="414" t="s">
        <v>17507</v>
      </c>
      <c r="E3444" s="401" t="s">
        <v>123</v>
      </c>
      <c r="F3444" s="401"/>
    </row>
    <row r="3445" spans="1:6" ht="15">
      <c r="A3445" s="401">
        <v>4351</v>
      </c>
      <c r="B3445" s="401" t="s">
        <v>6951</v>
      </c>
      <c r="C3445" s="401" t="s">
        <v>3161</v>
      </c>
      <c r="D3445" s="414" t="s">
        <v>16523</v>
      </c>
      <c r="E3445" s="401" t="s">
        <v>123</v>
      </c>
      <c r="F3445" s="401"/>
    </row>
    <row r="3446" spans="1:6" ht="15">
      <c r="A3446" s="401">
        <v>11054</v>
      </c>
      <c r="B3446" s="401" t="s">
        <v>6952</v>
      </c>
      <c r="C3446" s="401" t="s">
        <v>3161</v>
      </c>
      <c r="D3446" s="414" t="s">
        <v>14009</v>
      </c>
      <c r="E3446" s="401" t="s">
        <v>123</v>
      </c>
      <c r="F3446" s="401"/>
    </row>
    <row r="3447" spans="1:6" ht="15">
      <c r="A3447" s="401">
        <v>11055</v>
      </c>
      <c r="B3447" s="401" t="s">
        <v>6953</v>
      </c>
      <c r="C3447" s="401" t="s">
        <v>3161</v>
      </c>
      <c r="D3447" s="414" t="s">
        <v>4226</v>
      </c>
      <c r="E3447" s="401" t="s">
        <v>123</v>
      </c>
      <c r="F3447" s="401"/>
    </row>
    <row r="3448" spans="1:6" ht="15">
      <c r="A3448" s="401">
        <v>11056</v>
      </c>
      <c r="B3448" s="401" t="s">
        <v>6954</v>
      </c>
      <c r="C3448" s="401" t="s">
        <v>3161</v>
      </c>
      <c r="D3448" s="414" t="s">
        <v>3678</v>
      </c>
      <c r="E3448" s="401" t="s">
        <v>123</v>
      </c>
      <c r="F3448" s="401"/>
    </row>
    <row r="3449" spans="1:6" ht="15">
      <c r="A3449" s="401">
        <v>11057</v>
      </c>
      <c r="B3449" s="401" t="s">
        <v>6955</v>
      </c>
      <c r="C3449" s="401" t="s">
        <v>3161</v>
      </c>
      <c r="D3449" s="414" t="s">
        <v>6920</v>
      </c>
      <c r="E3449" s="401" t="s">
        <v>123</v>
      </c>
      <c r="F3449" s="401"/>
    </row>
    <row r="3450" spans="1:6" ht="15">
      <c r="A3450" s="401">
        <v>11059</v>
      </c>
      <c r="B3450" s="401" t="s">
        <v>6956</v>
      </c>
      <c r="C3450" s="401" t="s">
        <v>3161</v>
      </c>
      <c r="D3450" s="414" t="s">
        <v>6911</v>
      </c>
      <c r="E3450" s="401" t="s">
        <v>123</v>
      </c>
      <c r="F3450" s="401"/>
    </row>
    <row r="3451" spans="1:6" ht="15">
      <c r="A3451" s="401">
        <v>11058</v>
      </c>
      <c r="B3451" s="401" t="s">
        <v>6957</v>
      </c>
      <c r="C3451" s="401" t="s">
        <v>3161</v>
      </c>
      <c r="D3451" s="414" t="s">
        <v>7901</v>
      </c>
      <c r="E3451" s="401" t="s">
        <v>123</v>
      </c>
      <c r="F3451" s="401"/>
    </row>
    <row r="3452" spans="1:6" ht="15">
      <c r="A3452" s="401">
        <v>4380</v>
      </c>
      <c r="B3452" s="401" t="s">
        <v>6958</v>
      </c>
      <c r="C3452" s="401" t="s">
        <v>3161</v>
      </c>
      <c r="D3452" s="414" t="s">
        <v>3902</v>
      </c>
      <c r="E3452" s="401" t="s">
        <v>123</v>
      </c>
      <c r="F3452" s="401"/>
    </row>
    <row r="3453" spans="1:6" ht="15">
      <c r="A3453" s="401">
        <v>4299</v>
      </c>
      <c r="B3453" s="401" t="s">
        <v>6959</v>
      </c>
      <c r="C3453" s="401" t="s">
        <v>3161</v>
      </c>
      <c r="D3453" s="414" t="s">
        <v>45</v>
      </c>
      <c r="E3453" s="401" t="s">
        <v>123</v>
      </c>
      <c r="F3453" s="401"/>
    </row>
    <row r="3454" spans="1:6" ht="15">
      <c r="A3454" s="401">
        <v>4304</v>
      </c>
      <c r="B3454" s="401" t="s">
        <v>6960</v>
      </c>
      <c r="C3454" s="401" t="s">
        <v>3161</v>
      </c>
      <c r="D3454" s="414" t="s">
        <v>4165</v>
      </c>
      <c r="E3454" s="401" t="s">
        <v>123</v>
      </c>
      <c r="F3454" s="401"/>
    </row>
    <row r="3455" spans="1:6" ht="15">
      <c r="A3455" s="401">
        <v>4305</v>
      </c>
      <c r="B3455" s="401" t="s">
        <v>6961</v>
      </c>
      <c r="C3455" s="401" t="s">
        <v>3161</v>
      </c>
      <c r="D3455" s="414" t="s">
        <v>5018</v>
      </c>
      <c r="E3455" s="401" t="s">
        <v>123</v>
      </c>
      <c r="F3455" s="401"/>
    </row>
    <row r="3456" spans="1:6" ht="15">
      <c r="A3456" s="401">
        <v>4306</v>
      </c>
      <c r="B3456" s="401" t="s">
        <v>6962</v>
      </c>
      <c r="C3456" s="401" t="s">
        <v>3161</v>
      </c>
      <c r="D3456" s="414" t="s">
        <v>3688</v>
      </c>
      <c r="E3456" s="401" t="s">
        <v>123</v>
      </c>
      <c r="F3456" s="401"/>
    </row>
    <row r="3457" spans="1:6" ht="15">
      <c r="A3457" s="401">
        <v>4308</v>
      </c>
      <c r="B3457" s="401" t="s">
        <v>6963</v>
      </c>
      <c r="C3457" s="401" t="s">
        <v>3161</v>
      </c>
      <c r="D3457" s="414" t="s">
        <v>6701</v>
      </c>
      <c r="E3457" s="401" t="s">
        <v>123</v>
      </c>
      <c r="F3457" s="401"/>
    </row>
    <row r="3458" spans="1:6" ht="15">
      <c r="A3458" s="401">
        <v>4302</v>
      </c>
      <c r="B3458" s="401" t="s">
        <v>6964</v>
      </c>
      <c r="C3458" s="401" t="s">
        <v>3161</v>
      </c>
      <c r="D3458" s="414" t="s">
        <v>13231</v>
      </c>
      <c r="E3458" s="401" t="s">
        <v>123</v>
      </c>
      <c r="F3458" s="401"/>
    </row>
    <row r="3459" spans="1:6" ht="15">
      <c r="A3459" s="401">
        <v>4300</v>
      </c>
      <c r="B3459" s="401" t="s">
        <v>6965</v>
      </c>
      <c r="C3459" s="401" t="s">
        <v>3161</v>
      </c>
      <c r="D3459" s="414" t="s">
        <v>4673</v>
      </c>
      <c r="E3459" s="401" t="s">
        <v>123</v>
      </c>
      <c r="F3459" s="401"/>
    </row>
    <row r="3460" spans="1:6" ht="15">
      <c r="A3460" s="401">
        <v>4301</v>
      </c>
      <c r="B3460" s="401" t="s">
        <v>6966</v>
      </c>
      <c r="C3460" s="401" t="s">
        <v>3161</v>
      </c>
      <c r="D3460" s="414" t="s">
        <v>6723</v>
      </c>
      <c r="E3460" s="401" t="s">
        <v>123</v>
      </c>
      <c r="F3460" s="401"/>
    </row>
    <row r="3461" spans="1:6" ht="15">
      <c r="A3461" s="401">
        <v>4320</v>
      </c>
      <c r="B3461" s="401" t="s">
        <v>6967</v>
      </c>
      <c r="C3461" s="401" t="s">
        <v>3161</v>
      </c>
      <c r="D3461" s="414" t="s">
        <v>6076</v>
      </c>
      <c r="E3461" s="401" t="s">
        <v>123</v>
      </c>
      <c r="F3461" s="401"/>
    </row>
    <row r="3462" spans="1:6" ht="15">
      <c r="A3462" s="401">
        <v>4318</v>
      </c>
      <c r="B3462" s="401" t="s">
        <v>6968</v>
      </c>
      <c r="C3462" s="401" t="s">
        <v>3161</v>
      </c>
      <c r="D3462" s="414" t="s">
        <v>14145</v>
      </c>
      <c r="E3462" s="401" t="s">
        <v>123</v>
      </c>
      <c r="F3462" s="401"/>
    </row>
    <row r="3463" spans="1:6" ht="15">
      <c r="A3463" s="401">
        <v>40547</v>
      </c>
      <c r="B3463" s="401" t="s">
        <v>9114</v>
      </c>
      <c r="C3463" s="401" t="s">
        <v>3176</v>
      </c>
      <c r="D3463" s="414" t="s">
        <v>14239</v>
      </c>
      <c r="E3463" s="401" t="s">
        <v>123</v>
      </c>
      <c r="F3463" s="401"/>
    </row>
    <row r="3464" spans="1:6" ht="15">
      <c r="A3464" s="401">
        <v>11962</v>
      </c>
      <c r="B3464" s="401" t="s">
        <v>6969</v>
      </c>
      <c r="C3464" s="401" t="s">
        <v>3161</v>
      </c>
      <c r="D3464" s="414" t="s">
        <v>6920</v>
      </c>
      <c r="E3464" s="401" t="s">
        <v>123</v>
      </c>
      <c r="F3464" s="401"/>
    </row>
    <row r="3465" spans="1:6" ht="15">
      <c r="A3465" s="401">
        <v>4332</v>
      </c>
      <c r="B3465" s="401" t="s">
        <v>6970</v>
      </c>
      <c r="C3465" s="401" t="s">
        <v>3161</v>
      </c>
      <c r="D3465" s="414" t="s">
        <v>3983</v>
      </c>
      <c r="E3465" s="401" t="s">
        <v>123</v>
      </c>
      <c r="F3465" s="401"/>
    </row>
    <row r="3466" spans="1:6" ht="15">
      <c r="A3466" s="401">
        <v>4331</v>
      </c>
      <c r="B3466" s="401" t="s">
        <v>6971</v>
      </c>
      <c r="C3466" s="401" t="s">
        <v>3161</v>
      </c>
      <c r="D3466" s="414" t="s">
        <v>3776</v>
      </c>
      <c r="E3466" s="401" t="s">
        <v>123</v>
      </c>
      <c r="F3466" s="401"/>
    </row>
    <row r="3467" spans="1:6" ht="15">
      <c r="A3467" s="401">
        <v>4336</v>
      </c>
      <c r="B3467" s="401" t="s">
        <v>6972</v>
      </c>
      <c r="C3467" s="401" t="s">
        <v>3161</v>
      </c>
      <c r="D3467" s="414" t="s">
        <v>12578</v>
      </c>
      <c r="E3467" s="401" t="s">
        <v>123</v>
      </c>
      <c r="F3467" s="401"/>
    </row>
    <row r="3468" spans="1:6" ht="15">
      <c r="A3468" s="401">
        <v>13294</v>
      </c>
      <c r="B3468" s="401" t="s">
        <v>6973</v>
      </c>
      <c r="C3468" s="401" t="s">
        <v>3161</v>
      </c>
      <c r="D3468" s="414" t="s">
        <v>6723</v>
      </c>
      <c r="E3468" s="401" t="s">
        <v>123</v>
      </c>
      <c r="F3468" s="401"/>
    </row>
    <row r="3469" spans="1:6" ht="15">
      <c r="A3469" s="401">
        <v>11948</v>
      </c>
      <c r="B3469" s="401" t="s">
        <v>6974</v>
      </c>
      <c r="C3469" s="401" t="s">
        <v>3161</v>
      </c>
      <c r="D3469" s="414" t="s">
        <v>4234</v>
      </c>
      <c r="E3469" s="401" t="s">
        <v>123</v>
      </c>
      <c r="F3469" s="401"/>
    </row>
    <row r="3470" spans="1:6" ht="15">
      <c r="A3470" s="401">
        <v>4382</v>
      </c>
      <c r="B3470" s="401" t="s">
        <v>6975</v>
      </c>
      <c r="C3470" s="401" t="s">
        <v>3161</v>
      </c>
      <c r="D3470" s="414" t="s">
        <v>3938</v>
      </c>
      <c r="E3470" s="401" t="s">
        <v>123</v>
      </c>
      <c r="F3470" s="401"/>
    </row>
    <row r="3471" spans="1:6" ht="15">
      <c r="A3471" s="401">
        <v>4354</v>
      </c>
      <c r="B3471" s="401" t="s">
        <v>6976</v>
      </c>
      <c r="C3471" s="401" t="s">
        <v>3161</v>
      </c>
      <c r="D3471" s="414" t="s">
        <v>15081</v>
      </c>
      <c r="E3471" s="401" t="s">
        <v>123</v>
      </c>
      <c r="F3471" s="401"/>
    </row>
    <row r="3472" spans="1:6" ht="15">
      <c r="A3472" s="401">
        <v>40839</v>
      </c>
      <c r="B3472" s="401" t="s">
        <v>6977</v>
      </c>
      <c r="C3472" s="401" t="s">
        <v>3176</v>
      </c>
      <c r="D3472" s="414" t="s">
        <v>17508</v>
      </c>
      <c r="E3472" s="401" t="s">
        <v>123</v>
      </c>
      <c r="F3472" s="401"/>
    </row>
    <row r="3473" spans="1:6" ht="15">
      <c r="A3473" s="401">
        <v>40552</v>
      </c>
      <c r="B3473" s="401" t="s">
        <v>6978</v>
      </c>
      <c r="C3473" s="401" t="s">
        <v>3176</v>
      </c>
      <c r="D3473" s="414" t="s">
        <v>8942</v>
      </c>
      <c r="E3473" s="401" t="s">
        <v>123</v>
      </c>
      <c r="F3473" s="401"/>
    </row>
    <row r="3474" spans="1:6" ht="15">
      <c r="A3474" s="401">
        <v>40549</v>
      </c>
      <c r="B3474" s="401" t="s">
        <v>6979</v>
      </c>
      <c r="C3474" s="401" t="s">
        <v>3176</v>
      </c>
      <c r="D3474" s="414" t="s">
        <v>17509</v>
      </c>
      <c r="E3474" s="401" t="s">
        <v>123</v>
      </c>
      <c r="F3474" s="401"/>
    </row>
    <row r="3475" spans="1:6" ht="15">
      <c r="A3475" s="401">
        <v>4385</v>
      </c>
      <c r="B3475" s="401" t="s">
        <v>17510</v>
      </c>
      <c r="C3475" s="401" t="s">
        <v>3171</v>
      </c>
      <c r="D3475" s="414" t="s">
        <v>17511</v>
      </c>
      <c r="E3475" s="401" t="s">
        <v>123</v>
      </c>
      <c r="F3475" s="401"/>
    </row>
    <row r="3476" spans="1:6" ht="15">
      <c r="A3476" s="401">
        <v>20078</v>
      </c>
      <c r="B3476" s="401" t="s">
        <v>6980</v>
      </c>
      <c r="C3476" s="401" t="s">
        <v>3161</v>
      </c>
      <c r="D3476" s="414" t="s">
        <v>6529</v>
      </c>
      <c r="E3476" s="401" t="s">
        <v>123</v>
      </c>
      <c r="F3476" s="401"/>
    </row>
    <row r="3477" spans="1:6" ht="15">
      <c r="A3477" s="401">
        <v>39897</v>
      </c>
      <c r="B3477" s="401" t="s">
        <v>6981</v>
      </c>
      <c r="C3477" s="401" t="s">
        <v>3161</v>
      </c>
      <c r="D3477" s="414" t="s">
        <v>17512</v>
      </c>
      <c r="E3477" s="401" t="s">
        <v>123</v>
      </c>
      <c r="F3477" s="401"/>
    </row>
    <row r="3478" spans="1:6" ht="15">
      <c r="A3478" s="401">
        <v>118</v>
      </c>
      <c r="B3478" s="401" t="s">
        <v>6982</v>
      </c>
      <c r="C3478" s="401" t="s">
        <v>3161</v>
      </c>
      <c r="D3478" s="414" t="s">
        <v>17513</v>
      </c>
      <c r="E3478" s="401" t="s">
        <v>123</v>
      </c>
      <c r="F3478" s="401"/>
    </row>
    <row r="3479" spans="1:6" ht="15">
      <c r="A3479" s="401">
        <v>4396</v>
      </c>
      <c r="B3479" s="401" t="s">
        <v>6983</v>
      </c>
      <c r="C3479" s="401" t="s">
        <v>3163</v>
      </c>
      <c r="D3479" s="414" t="s">
        <v>17514</v>
      </c>
      <c r="E3479" s="401" t="s">
        <v>123</v>
      </c>
      <c r="F3479" s="401"/>
    </row>
    <row r="3480" spans="1:6" ht="15">
      <c r="A3480" s="401">
        <v>36881</v>
      </c>
      <c r="B3480" s="401" t="s">
        <v>6984</v>
      </c>
      <c r="C3480" s="401" t="s">
        <v>3163</v>
      </c>
      <c r="D3480" s="414" t="s">
        <v>17515</v>
      </c>
      <c r="E3480" s="401" t="s">
        <v>123</v>
      </c>
      <c r="F3480" s="401"/>
    </row>
    <row r="3481" spans="1:6" ht="15">
      <c r="A3481" s="401">
        <v>36882</v>
      </c>
      <c r="B3481" s="401" t="s">
        <v>6985</v>
      </c>
      <c r="C3481" s="401" t="s">
        <v>3163</v>
      </c>
      <c r="D3481" s="414" t="s">
        <v>12588</v>
      </c>
      <c r="E3481" s="401" t="s">
        <v>123</v>
      </c>
      <c r="F3481" s="401"/>
    </row>
    <row r="3482" spans="1:6" ht="15">
      <c r="A3482" s="401">
        <v>4397</v>
      </c>
      <c r="B3482" s="401" t="s">
        <v>6986</v>
      </c>
      <c r="C3482" s="401" t="s">
        <v>3163</v>
      </c>
      <c r="D3482" s="414" t="s">
        <v>17516</v>
      </c>
      <c r="E3482" s="401" t="s">
        <v>123</v>
      </c>
      <c r="F3482" s="401"/>
    </row>
    <row r="3483" spans="1:6" ht="15">
      <c r="A3483" s="401">
        <v>4751</v>
      </c>
      <c r="B3483" s="401" t="s">
        <v>6987</v>
      </c>
      <c r="C3483" s="401" t="s">
        <v>3160</v>
      </c>
      <c r="D3483" s="414" t="s">
        <v>13033</v>
      </c>
      <c r="E3483" s="401" t="s">
        <v>12034</v>
      </c>
      <c r="F3483" s="401"/>
    </row>
    <row r="3484" spans="1:6" ht="15">
      <c r="A3484" s="401">
        <v>41066</v>
      </c>
      <c r="B3484" s="401" t="s">
        <v>6988</v>
      </c>
      <c r="C3484" s="401" t="s">
        <v>3167</v>
      </c>
      <c r="D3484" s="414" t="s">
        <v>18642</v>
      </c>
      <c r="E3484" s="401" t="s">
        <v>12034</v>
      </c>
      <c r="F3484" s="401"/>
    </row>
    <row r="3485" spans="1:6" ht="15">
      <c r="A3485" s="401">
        <v>39604</v>
      </c>
      <c r="B3485" s="401" t="s">
        <v>6989</v>
      </c>
      <c r="C3485" s="401" t="s">
        <v>3161</v>
      </c>
      <c r="D3485" s="414" t="s">
        <v>15721</v>
      </c>
      <c r="E3485" s="401" t="s">
        <v>123</v>
      </c>
      <c r="F3485" s="401"/>
    </row>
    <row r="3486" spans="1:6" ht="15">
      <c r="A3486" s="401">
        <v>39605</v>
      </c>
      <c r="B3486" s="401" t="s">
        <v>6990</v>
      </c>
      <c r="C3486" s="401" t="s">
        <v>3161</v>
      </c>
      <c r="D3486" s="414" t="s">
        <v>12921</v>
      </c>
      <c r="E3486" s="401" t="s">
        <v>123</v>
      </c>
      <c r="F3486" s="401"/>
    </row>
    <row r="3487" spans="1:6" ht="15">
      <c r="A3487" s="401">
        <v>39606</v>
      </c>
      <c r="B3487" s="401" t="s">
        <v>6991</v>
      </c>
      <c r="C3487" s="401" t="s">
        <v>3161</v>
      </c>
      <c r="D3487" s="414" t="s">
        <v>12474</v>
      </c>
      <c r="E3487" s="401" t="s">
        <v>123</v>
      </c>
      <c r="F3487" s="401"/>
    </row>
    <row r="3488" spans="1:6" ht="15">
      <c r="A3488" s="401">
        <v>39607</v>
      </c>
      <c r="B3488" s="401" t="s">
        <v>6992</v>
      </c>
      <c r="C3488" s="401" t="s">
        <v>3161</v>
      </c>
      <c r="D3488" s="414" t="s">
        <v>13268</v>
      </c>
      <c r="E3488" s="401" t="s">
        <v>123</v>
      </c>
      <c r="F3488" s="401"/>
    </row>
    <row r="3489" spans="1:6" ht="15">
      <c r="A3489" s="401">
        <v>39594</v>
      </c>
      <c r="B3489" s="401" t="s">
        <v>6993</v>
      </c>
      <c r="C3489" s="401" t="s">
        <v>3161</v>
      </c>
      <c r="D3489" s="414" t="s">
        <v>17517</v>
      </c>
      <c r="E3489" s="401" t="s">
        <v>123</v>
      </c>
      <c r="F3489" s="401"/>
    </row>
    <row r="3490" spans="1:6" ht="15">
      <c r="A3490" s="401">
        <v>39596</v>
      </c>
      <c r="B3490" s="401" t="s">
        <v>6994</v>
      </c>
      <c r="C3490" s="401" t="s">
        <v>3161</v>
      </c>
      <c r="D3490" s="414" t="s">
        <v>17518</v>
      </c>
      <c r="E3490" s="401" t="s">
        <v>123</v>
      </c>
      <c r="F3490" s="401"/>
    </row>
    <row r="3491" spans="1:6" ht="15">
      <c r="A3491" s="401">
        <v>39595</v>
      </c>
      <c r="B3491" s="401" t="s">
        <v>6995</v>
      </c>
      <c r="C3491" s="401" t="s">
        <v>3161</v>
      </c>
      <c r="D3491" s="414" t="s">
        <v>17519</v>
      </c>
      <c r="E3491" s="401" t="s">
        <v>123</v>
      </c>
      <c r="F3491" s="401"/>
    </row>
    <row r="3492" spans="1:6" ht="15">
      <c r="A3492" s="401">
        <v>39597</v>
      </c>
      <c r="B3492" s="401" t="s">
        <v>6996</v>
      </c>
      <c r="C3492" s="401" t="s">
        <v>3161</v>
      </c>
      <c r="D3492" s="414" t="s">
        <v>17520</v>
      </c>
      <c r="E3492" s="401" t="s">
        <v>123</v>
      </c>
      <c r="F3492" s="401"/>
    </row>
    <row r="3493" spans="1:6" ht="15">
      <c r="A3493" s="401">
        <v>10731</v>
      </c>
      <c r="B3493" s="401" t="s">
        <v>6999</v>
      </c>
      <c r="C3493" s="401" t="s">
        <v>3163</v>
      </c>
      <c r="D3493" s="414" t="s">
        <v>15609</v>
      </c>
      <c r="E3493" s="401" t="s">
        <v>123</v>
      </c>
      <c r="F3493" s="401"/>
    </row>
    <row r="3494" spans="1:6" ht="15">
      <c r="A3494" s="401">
        <v>4704</v>
      </c>
      <c r="B3494" s="401" t="s">
        <v>7000</v>
      </c>
      <c r="C3494" s="401" t="s">
        <v>3163</v>
      </c>
      <c r="D3494" s="414" t="s">
        <v>13180</v>
      </c>
      <c r="E3494" s="401" t="s">
        <v>123</v>
      </c>
      <c r="F3494" s="401"/>
    </row>
    <row r="3495" spans="1:6" ht="15">
      <c r="A3495" s="401">
        <v>10730</v>
      </c>
      <c r="B3495" s="401" t="s">
        <v>7001</v>
      </c>
      <c r="C3495" s="401" t="s">
        <v>3163</v>
      </c>
      <c r="D3495" s="414" t="s">
        <v>13270</v>
      </c>
      <c r="E3495" s="401" t="s">
        <v>123</v>
      </c>
      <c r="F3495" s="401"/>
    </row>
    <row r="3496" spans="1:6" ht="15">
      <c r="A3496" s="401">
        <v>4729</v>
      </c>
      <c r="B3496" s="401" t="s">
        <v>7002</v>
      </c>
      <c r="C3496" s="401" t="s">
        <v>3162</v>
      </c>
      <c r="D3496" s="414" t="s">
        <v>17521</v>
      </c>
      <c r="E3496" s="401" t="s">
        <v>123</v>
      </c>
      <c r="F3496" s="401"/>
    </row>
    <row r="3497" spans="1:6" ht="15">
      <c r="A3497" s="401">
        <v>4720</v>
      </c>
      <c r="B3497" s="401" t="s">
        <v>7003</v>
      </c>
      <c r="C3497" s="401" t="s">
        <v>3162</v>
      </c>
      <c r="D3497" s="414" t="s">
        <v>14551</v>
      </c>
      <c r="E3497" s="401" t="s">
        <v>123</v>
      </c>
      <c r="F3497" s="401"/>
    </row>
    <row r="3498" spans="1:6" ht="15">
      <c r="A3498" s="401">
        <v>4721</v>
      </c>
      <c r="B3498" s="401" t="s">
        <v>7004</v>
      </c>
      <c r="C3498" s="401" t="s">
        <v>3162</v>
      </c>
      <c r="D3498" s="414" t="s">
        <v>17522</v>
      </c>
      <c r="E3498" s="401" t="s">
        <v>123</v>
      </c>
      <c r="F3498" s="401"/>
    </row>
    <row r="3499" spans="1:6" ht="15">
      <c r="A3499" s="401">
        <v>4718</v>
      </c>
      <c r="B3499" s="401" t="s">
        <v>7005</v>
      </c>
      <c r="C3499" s="401" t="s">
        <v>3162</v>
      </c>
      <c r="D3499" s="414" t="s">
        <v>17523</v>
      </c>
      <c r="E3499" s="401" t="s">
        <v>123</v>
      </c>
      <c r="F3499" s="401"/>
    </row>
    <row r="3500" spans="1:6" ht="15">
      <c r="A3500" s="401">
        <v>4722</v>
      </c>
      <c r="B3500" s="401" t="s">
        <v>7006</v>
      </c>
      <c r="C3500" s="401" t="s">
        <v>3162</v>
      </c>
      <c r="D3500" s="414" t="s">
        <v>17524</v>
      </c>
      <c r="E3500" s="401" t="s">
        <v>123</v>
      </c>
      <c r="F3500" s="401"/>
    </row>
    <row r="3501" spans="1:6" ht="15">
      <c r="A3501" s="401">
        <v>4723</v>
      </c>
      <c r="B3501" s="401" t="s">
        <v>7007</v>
      </c>
      <c r="C3501" s="401" t="s">
        <v>3162</v>
      </c>
      <c r="D3501" s="414" t="s">
        <v>17525</v>
      </c>
      <c r="E3501" s="401" t="s">
        <v>123</v>
      </c>
      <c r="F3501" s="401"/>
    </row>
    <row r="3502" spans="1:6" ht="15">
      <c r="A3502" s="401">
        <v>4727</v>
      </c>
      <c r="B3502" s="401" t="s">
        <v>7008</v>
      </c>
      <c r="C3502" s="401" t="s">
        <v>3162</v>
      </c>
      <c r="D3502" s="414" t="s">
        <v>15494</v>
      </c>
      <c r="E3502" s="401" t="s">
        <v>123</v>
      </c>
      <c r="F3502" s="401"/>
    </row>
    <row r="3503" spans="1:6" ht="15">
      <c r="A3503" s="401">
        <v>4748</v>
      </c>
      <c r="B3503" s="401" t="s">
        <v>7009</v>
      </c>
      <c r="C3503" s="401" t="s">
        <v>3162</v>
      </c>
      <c r="D3503" s="414" t="s">
        <v>17526</v>
      </c>
      <c r="E3503" s="401" t="s">
        <v>123</v>
      </c>
      <c r="F3503" s="401"/>
    </row>
    <row r="3504" spans="1:6" ht="15">
      <c r="A3504" s="401">
        <v>4730</v>
      </c>
      <c r="B3504" s="401" t="s">
        <v>7010</v>
      </c>
      <c r="C3504" s="401" t="s">
        <v>3162</v>
      </c>
      <c r="D3504" s="414" t="s">
        <v>9166</v>
      </c>
      <c r="E3504" s="401" t="s">
        <v>123</v>
      </c>
      <c r="F3504" s="401"/>
    </row>
    <row r="3505" spans="1:6" ht="15">
      <c r="A3505" s="401">
        <v>13186</v>
      </c>
      <c r="B3505" s="401" t="s">
        <v>7011</v>
      </c>
      <c r="C3505" s="401" t="s">
        <v>3162</v>
      </c>
      <c r="D3505" s="414" t="s">
        <v>17527</v>
      </c>
      <c r="E3505" s="401" t="s">
        <v>123</v>
      </c>
      <c r="F3505" s="401"/>
    </row>
    <row r="3506" spans="1:6" ht="15">
      <c r="A3506" s="401">
        <v>10737</v>
      </c>
      <c r="B3506" s="401" t="s">
        <v>7012</v>
      </c>
      <c r="C3506" s="401" t="s">
        <v>3163</v>
      </c>
      <c r="D3506" s="414" t="s">
        <v>17528</v>
      </c>
      <c r="E3506" s="401" t="s">
        <v>123</v>
      </c>
      <c r="F3506" s="401"/>
    </row>
    <row r="3507" spans="1:6" ht="15">
      <c r="A3507" s="401">
        <v>10734</v>
      </c>
      <c r="B3507" s="401" t="s">
        <v>7013</v>
      </c>
      <c r="C3507" s="401" t="s">
        <v>3163</v>
      </c>
      <c r="D3507" s="414" t="s">
        <v>17529</v>
      </c>
      <c r="E3507" s="401" t="s">
        <v>123</v>
      </c>
      <c r="F3507" s="401"/>
    </row>
    <row r="3508" spans="1:6" ht="15">
      <c r="A3508" s="401">
        <v>4708</v>
      </c>
      <c r="B3508" s="401" t="s">
        <v>7014</v>
      </c>
      <c r="C3508" s="401" t="s">
        <v>3163</v>
      </c>
      <c r="D3508" s="414" t="s">
        <v>17530</v>
      </c>
      <c r="E3508" s="401" t="s">
        <v>123</v>
      </c>
      <c r="F3508" s="401"/>
    </row>
    <row r="3509" spans="1:6" ht="15">
      <c r="A3509" s="401">
        <v>4712</v>
      </c>
      <c r="B3509" s="401" t="s">
        <v>7015</v>
      </c>
      <c r="C3509" s="401" t="s">
        <v>3163</v>
      </c>
      <c r="D3509" s="414" t="s">
        <v>17531</v>
      </c>
      <c r="E3509" s="401" t="s">
        <v>123</v>
      </c>
      <c r="F3509" s="401"/>
    </row>
    <row r="3510" spans="1:6" ht="15">
      <c r="A3510" s="401">
        <v>4710</v>
      </c>
      <c r="B3510" s="401" t="s">
        <v>7016</v>
      </c>
      <c r="C3510" s="401" t="s">
        <v>3163</v>
      </c>
      <c r="D3510" s="414" t="s">
        <v>17532</v>
      </c>
      <c r="E3510" s="401" t="s">
        <v>123</v>
      </c>
      <c r="F3510" s="401"/>
    </row>
    <row r="3511" spans="1:6" ht="15">
      <c r="A3511" s="401">
        <v>4746</v>
      </c>
      <c r="B3511" s="401" t="s">
        <v>7017</v>
      </c>
      <c r="C3511" s="401" t="s">
        <v>3162</v>
      </c>
      <c r="D3511" s="414" t="s">
        <v>17533</v>
      </c>
      <c r="E3511" s="401" t="s">
        <v>123</v>
      </c>
      <c r="F3511" s="401"/>
    </row>
    <row r="3512" spans="1:6" ht="15">
      <c r="A3512" s="401">
        <v>4750</v>
      </c>
      <c r="B3512" s="401" t="s">
        <v>7018</v>
      </c>
      <c r="C3512" s="401" t="s">
        <v>3160</v>
      </c>
      <c r="D3512" s="414" t="s">
        <v>7962</v>
      </c>
      <c r="E3512" s="401" t="s">
        <v>12034</v>
      </c>
      <c r="F3512" s="401"/>
    </row>
    <row r="3513" spans="1:6" ht="15">
      <c r="A3513" s="401">
        <v>41065</v>
      </c>
      <c r="B3513" s="401" t="s">
        <v>7019</v>
      </c>
      <c r="C3513" s="401" t="s">
        <v>3167</v>
      </c>
      <c r="D3513" s="414" t="s">
        <v>18555</v>
      </c>
      <c r="E3513" s="401" t="s">
        <v>12034</v>
      </c>
      <c r="F3513" s="401"/>
    </row>
    <row r="3514" spans="1:6" ht="15">
      <c r="A3514" s="401">
        <v>34747</v>
      </c>
      <c r="B3514" s="401" t="s">
        <v>7020</v>
      </c>
      <c r="C3514" s="401" t="s">
        <v>3164</v>
      </c>
      <c r="D3514" s="414" t="s">
        <v>15860</v>
      </c>
      <c r="E3514" s="401" t="s">
        <v>123</v>
      </c>
      <c r="F3514" s="401"/>
    </row>
    <row r="3515" spans="1:6" ht="15">
      <c r="A3515" s="401">
        <v>4826</v>
      </c>
      <c r="B3515" s="401" t="s">
        <v>7021</v>
      </c>
      <c r="C3515" s="401" t="s">
        <v>3164</v>
      </c>
      <c r="D3515" s="414" t="s">
        <v>17534</v>
      </c>
      <c r="E3515" s="401" t="s">
        <v>123</v>
      </c>
      <c r="F3515" s="401"/>
    </row>
    <row r="3516" spans="1:6" ht="15">
      <c r="A3516" s="401">
        <v>41975</v>
      </c>
      <c r="B3516" s="401" t="s">
        <v>7023</v>
      </c>
      <c r="C3516" s="401" t="s">
        <v>3163</v>
      </c>
      <c r="D3516" s="414" t="s">
        <v>13297</v>
      </c>
      <c r="E3516" s="401" t="s">
        <v>123</v>
      </c>
      <c r="F3516" s="401"/>
    </row>
    <row r="3517" spans="1:6" ht="15">
      <c r="A3517" s="401">
        <v>4825</v>
      </c>
      <c r="B3517" s="401" t="s">
        <v>7024</v>
      </c>
      <c r="C3517" s="401" t="s">
        <v>3164</v>
      </c>
      <c r="D3517" s="414" t="s">
        <v>15492</v>
      </c>
      <c r="E3517" s="401" t="s">
        <v>123</v>
      </c>
      <c r="F3517" s="401"/>
    </row>
    <row r="3518" spans="1:6" ht="15">
      <c r="A3518" s="401">
        <v>34744</v>
      </c>
      <c r="B3518" s="401" t="s">
        <v>7025</v>
      </c>
      <c r="C3518" s="401" t="s">
        <v>3163</v>
      </c>
      <c r="D3518" s="414" t="s">
        <v>6174</v>
      </c>
      <c r="E3518" s="401" t="s">
        <v>123</v>
      </c>
      <c r="F3518" s="401"/>
    </row>
    <row r="3519" spans="1:6" ht="15">
      <c r="A3519" s="401">
        <v>39430</v>
      </c>
      <c r="B3519" s="401" t="s">
        <v>7026</v>
      </c>
      <c r="C3519" s="401" t="s">
        <v>3161</v>
      </c>
      <c r="D3519" s="414" t="s">
        <v>7185</v>
      </c>
      <c r="E3519" s="401" t="s">
        <v>123</v>
      </c>
      <c r="F3519" s="401"/>
    </row>
    <row r="3520" spans="1:6" ht="15">
      <c r="A3520" s="401">
        <v>39573</v>
      </c>
      <c r="B3520" s="401" t="s">
        <v>7027</v>
      </c>
      <c r="C3520" s="401" t="s">
        <v>3161</v>
      </c>
      <c r="D3520" s="414" t="s">
        <v>3881</v>
      </c>
      <c r="E3520" s="401" t="s">
        <v>123</v>
      </c>
      <c r="F3520" s="401"/>
    </row>
    <row r="3521" spans="1:6" ht="15">
      <c r="A3521" s="401">
        <v>38410</v>
      </c>
      <c r="B3521" s="401" t="s">
        <v>7028</v>
      </c>
      <c r="C3521" s="401" t="s">
        <v>3161</v>
      </c>
      <c r="D3521" s="414" t="s">
        <v>17535</v>
      </c>
      <c r="E3521" s="401" t="s">
        <v>123</v>
      </c>
      <c r="F3521" s="401"/>
    </row>
    <row r="3522" spans="1:6" ht="15">
      <c r="A3522" s="401">
        <v>41596</v>
      </c>
      <c r="B3522" s="401" t="s">
        <v>13097</v>
      </c>
      <c r="C3522" s="401" t="s">
        <v>3165</v>
      </c>
      <c r="D3522" s="414" t="s">
        <v>12733</v>
      </c>
      <c r="E3522" s="401" t="s">
        <v>123</v>
      </c>
      <c r="F3522" s="401"/>
    </row>
    <row r="3523" spans="1:6" ht="15">
      <c r="A3523" s="401">
        <v>41598</v>
      </c>
      <c r="B3523" s="401" t="s">
        <v>13098</v>
      </c>
      <c r="C3523" s="401" t="s">
        <v>3165</v>
      </c>
      <c r="D3523" s="414" t="s">
        <v>12733</v>
      </c>
      <c r="E3523" s="401" t="s">
        <v>123</v>
      </c>
      <c r="F3523" s="401"/>
    </row>
    <row r="3524" spans="1:6" ht="15">
      <c r="A3524" s="401">
        <v>41594</v>
      </c>
      <c r="B3524" s="401" t="s">
        <v>13099</v>
      </c>
      <c r="C3524" s="401" t="s">
        <v>3165</v>
      </c>
      <c r="D3524" s="414" t="s">
        <v>6624</v>
      </c>
      <c r="E3524" s="401" t="s">
        <v>123</v>
      </c>
      <c r="F3524" s="401"/>
    </row>
    <row r="3525" spans="1:6" ht="15">
      <c r="A3525" s="401">
        <v>43663</v>
      </c>
      <c r="B3525" s="401" t="s">
        <v>13100</v>
      </c>
      <c r="C3525" s="401" t="s">
        <v>3165</v>
      </c>
      <c r="D3525" s="414" t="s">
        <v>12353</v>
      </c>
      <c r="E3525" s="401" t="s">
        <v>123</v>
      </c>
      <c r="F3525" s="401"/>
    </row>
    <row r="3526" spans="1:6" ht="15">
      <c r="A3526" s="401">
        <v>4766</v>
      </c>
      <c r="B3526" s="401" t="s">
        <v>13101</v>
      </c>
      <c r="C3526" s="401" t="s">
        <v>3165</v>
      </c>
      <c r="D3526" s="414" t="s">
        <v>6440</v>
      </c>
      <c r="E3526" s="401" t="s">
        <v>123</v>
      </c>
      <c r="F3526" s="401"/>
    </row>
    <row r="3527" spans="1:6" ht="15">
      <c r="A3527" s="401">
        <v>43664</v>
      </c>
      <c r="B3527" s="401" t="s">
        <v>13102</v>
      </c>
      <c r="C3527" s="401" t="s">
        <v>3165</v>
      </c>
      <c r="D3527" s="414" t="s">
        <v>15123</v>
      </c>
      <c r="E3527" s="401" t="s">
        <v>123</v>
      </c>
      <c r="F3527" s="401"/>
    </row>
    <row r="3528" spans="1:6" ht="15">
      <c r="A3528" s="401">
        <v>43082</v>
      </c>
      <c r="B3528" s="401" t="s">
        <v>13103</v>
      </c>
      <c r="C3528" s="401" t="s">
        <v>3165</v>
      </c>
      <c r="D3528" s="414" t="s">
        <v>12673</v>
      </c>
      <c r="E3528" s="401" t="s">
        <v>123</v>
      </c>
      <c r="F3528" s="401"/>
    </row>
    <row r="3529" spans="1:6" ht="15">
      <c r="A3529" s="401">
        <v>43665</v>
      </c>
      <c r="B3529" s="401" t="s">
        <v>7029</v>
      </c>
      <c r="C3529" s="401" t="s">
        <v>3165</v>
      </c>
      <c r="D3529" s="414" t="s">
        <v>6440</v>
      </c>
      <c r="E3529" s="401" t="s">
        <v>123</v>
      </c>
      <c r="F3529" s="401"/>
    </row>
    <row r="3530" spans="1:6" ht="15">
      <c r="A3530" s="401">
        <v>10966</v>
      </c>
      <c r="B3530" s="401" t="s">
        <v>7030</v>
      </c>
      <c r="C3530" s="401" t="s">
        <v>3165</v>
      </c>
      <c r="D3530" s="414" t="s">
        <v>12353</v>
      </c>
      <c r="E3530" s="401" t="s">
        <v>123</v>
      </c>
      <c r="F3530" s="401"/>
    </row>
    <row r="3531" spans="1:6" ht="15">
      <c r="A3531" s="401">
        <v>43692</v>
      </c>
      <c r="B3531" s="401" t="s">
        <v>13104</v>
      </c>
      <c r="C3531" s="401" t="s">
        <v>3165</v>
      </c>
      <c r="D3531" s="414" t="s">
        <v>12353</v>
      </c>
      <c r="E3531" s="401" t="s">
        <v>123</v>
      </c>
      <c r="F3531" s="401"/>
    </row>
    <row r="3532" spans="1:6" ht="15">
      <c r="A3532" s="401">
        <v>43083</v>
      </c>
      <c r="B3532" s="401" t="s">
        <v>13105</v>
      </c>
      <c r="C3532" s="401" t="s">
        <v>3165</v>
      </c>
      <c r="D3532" s="414" t="s">
        <v>17536</v>
      </c>
      <c r="E3532" s="401" t="s">
        <v>123</v>
      </c>
      <c r="F3532" s="401"/>
    </row>
    <row r="3533" spans="1:6" ht="15">
      <c r="A3533" s="401">
        <v>40535</v>
      </c>
      <c r="B3533" s="401" t="s">
        <v>7031</v>
      </c>
      <c r="C3533" s="401" t="s">
        <v>3165</v>
      </c>
      <c r="D3533" s="414" t="s">
        <v>17536</v>
      </c>
      <c r="E3533" s="401" t="s">
        <v>123</v>
      </c>
      <c r="F3533" s="401"/>
    </row>
    <row r="3534" spans="1:6" ht="15">
      <c r="A3534" s="401">
        <v>39427</v>
      </c>
      <c r="B3534" s="401" t="s">
        <v>7032</v>
      </c>
      <c r="C3534" s="401" t="s">
        <v>3164</v>
      </c>
      <c r="D3534" s="414" t="s">
        <v>7319</v>
      </c>
      <c r="E3534" s="401" t="s">
        <v>123</v>
      </c>
      <c r="F3534" s="401"/>
    </row>
    <row r="3535" spans="1:6" ht="15">
      <c r="A3535" s="401">
        <v>39424</v>
      </c>
      <c r="B3535" s="401" t="s">
        <v>7034</v>
      </c>
      <c r="C3535" s="401" t="s">
        <v>3164</v>
      </c>
      <c r="D3535" s="414" t="s">
        <v>12796</v>
      </c>
      <c r="E3535" s="401" t="s">
        <v>123</v>
      </c>
      <c r="F3535" s="401"/>
    </row>
    <row r="3536" spans="1:6" ht="15">
      <c r="A3536" s="401">
        <v>39425</v>
      </c>
      <c r="B3536" s="401" t="s">
        <v>7035</v>
      </c>
      <c r="C3536" s="401" t="s">
        <v>3164</v>
      </c>
      <c r="D3536" s="414" t="s">
        <v>15080</v>
      </c>
      <c r="E3536" s="401" t="s">
        <v>123</v>
      </c>
      <c r="F3536" s="401"/>
    </row>
    <row r="3537" spans="1:6" ht="15">
      <c r="A3537" s="401">
        <v>40664</v>
      </c>
      <c r="B3537" s="401" t="s">
        <v>7036</v>
      </c>
      <c r="C3537" s="401" t="s">
        <v>3165</v>
      </c>
      <c r="D3537" s="414" t="s">
        <v>15374</v>
      </c>
      <c r="E3537" s="401" t="s">
        <v>123</v>
      </c>
      <c r="F3537" s="401"/>
    </row>
    <row r="3538" spans="1:6" ht="15">
      <c r="A3538" s="401">
        <v>34360</v>
      </c>
      <c r="B3538" s="401" t="s">
        <v>7038</v>
      </c>
      <c r="C3538" s="401" t="s">
        <v>3165</v>
      </c>
      <c r="D3538" s="414" t="s">
        <v>14740</v>
      </c>
      <c r="E3538" s="401" t="s">
        <v>123</v>
      </c>
      <c r="F3538" s="401"/>
    </row>
    <row r="3539" spans="1:6" ht="15">
      <c r="A3539" s="401">
        <v>20259</v>
      </c>
      <c r="B3539" s="401" t="s">
        <v>7039</v>
      </c>
      <c r="C3539" s="401" t="s">
        <v>3164</v>
      </c>
      <c r="D3539" s="414" t="s">
        <v>3875</v>
      </c>
      <c r="E3539" s="401" t="s">
        <v>123</v>
      </c>
      <c r="F3539" s="401"/>
    </row>
    <row r="3540" spans="1:6" ht="15">
      <c r="A3540" s="401">
        <v>14077</v>
      </c>
      <c r="B3540" s="401" t="s">
        <v>7040</v>
      </c>
      <c r="C3540" s="401" t="s">
        <v>3164</v>
      </c>
      <c r="D3540" s="414" t="s">
        <v>17537</v>
      </c>
      <c r="E3540" s="401" t="s">
        <v>123</v>
      </c>
      <c r="F3540" s="401"/>
    </row>
    <row r="3541" spans="1:6" ht="15">
      <c r="A3541" s="401">
        <v>3678</v>
      </c>
      <c r="B3541" s="401" t="s">
        <v>7041</v>
      </c>
      <c r="C3541" s="401" t="s">
        <v>3164</v>
      </c>
      <c r="D3541" s="414" t="s">
        <v>15481</v>
      </c>
      <c r="E3541" s="401" t="s">
        <v>123</v>
      </c>
      <c r="F3541" s="401"/>
    </row>
    <row r="3542" spans="1:6" ht="15">
      <c r="A3542" s="401">
        <v>39418</v>
      </c>
      <c r="B3542" s="401" t="s">
        <v>7042</v>
      </c>
      <c r="C3542" s="401" t="s">
        <v>3164</v>
      </c>
      <c r="D3542" s="414" t="s">
        <v>14903</v>
      </c>
      <c r="E3542" s="401" t="s">
        <v>123</v>
      </c>
      <c r="F3542" s="401"/>
    </row>
    <row r="3543" spans="1:6" ht="15">
      <c r="A3543" s="401">
        <v>39419</v>
      </c>
      <c r="B3543" s="401" t="s">
        <v>7043</v>
      </c>
      <c r="C3543" s="401" t="s">
        <v>3164</v>
      </c>
      <c r="D3543" s="414" t="s">
        <v>9108</v>
      </c>
      <c r="E3543" s="401" t="s">
        <v>123</v>
      </c>
      <c r="F3543" s="401"/>
    </row>
    <row r="3544" spans="1:6" ht="15">
      <c r="A3544" s="401">
        <v>39420</v>
      </c>
      <c r="B3544" s="401" t="s">
        <v>7044</v>
      </c>
      <c r="C3544" s="401" t="s">
        <v>3164</v>
      </c>
      <c r="D3544" s="414" t="s">
        <v>4355</v>
      </c>
      <c r="E3544" s="401" t="s">
        <v>123</v>
      </c>
      <c r="F3544" s="401"/>
    </row>
    <row r="3545" spans="1:6" ht="15">
      <c r="A3545" s="401">
        <v>39571</v>
      </c>
      <c r="B3545" s="401" t="s">
        <v>7045</v>
      </c>
      <c r="C3545" s="401" t="s">
        <v>3164</v>
      </c>
      <c r="D3545" s="414" t="s">
        <v>4655</v>
      </c>
      <c r="E3545" s="401" t="s">
        <v>123</v>
      </c>
      <c r="F3545" s="401"/>
    </row>
    <row r="3546" spans="1:6" ht="15">
      <c r="A3546" s="401">
        <v>39421</v>
      </c>
      <c r="B3546" s="401" t="s">
        <v>7047</v>
      </c>
      <c r="C3546" s="401" t="s">
        <v>3164</v>
      </c>
      <c r="D3546" s="414" t="s">
        <v>14991</v>
      </c>
      <c r="E3546" s="401" t="s">
        <v>123</v>
      </c>
      <c r="F3546" s="401"/>
    </row>
    <row r="3547" spans="1:6" ht="15">
      <c r="A3547" s="401">
        <v>39422</v>
      </c>
      <c r="B3547" s="401" t="s">
        <v>7048</v>
      </c>
      <c r="C3547" s="401" t="s">
        <v>3164</v>
      </c>
      <c r="D3547" s="414" t="s">
        <v>8892</v>
      </c>
      <c r="E3547" s="401" t="s">
        <v>123</v>
      </c>
      <c r="F3547" s="401"/>
    </row>
    <row r="3548" spans="1:6" ht="15">
      <c r="A3548" s="401">
        <v>39423</v>
      </c>
      <c r="B3548" s="401" t="s">
        <v>7049</v>
      </c>
      <c r="C3548" s="401" t="s">
        <v>3164</v>
      </c>
      <c r="D3548" s="414" t="s">
        <v>8817</v>
      </c>
      <c r="E3548" s="401" t="s">
        <v>123</v>
      </c>
      <c r="F3548" s="401"/>
    </row>
    <row r="3549" spans="1:6" ht="15">
      <c r="A3549" s="401">
        <v>39426</v>
      </c>
      <c r="B3549" s="401" t="s">
        <v>7050</v>
      </c>
      <c r="C3549" s="401" t="s">
        <v>3164</v>
      </c>
      <c r="D3549" s="414" t="s">
        <v>13875</v>
      </c>
      <c r="E3549" s="401" t="s">
        <v>123</v>
      </c>
      <c r="F3549" s="401"/>
    </row>
    <row r="3550" spans="1:6" ht="15">
      <c r="A3550" s="401">
        <v>39429</v>
      </c>
      <c r="B3550" s="401" t="s">
        <v>7051</v>
      </c>
      <c r="C3550" s="401" t="s">
        <v>3164</v>
      </c>
      <c r="D3550" s="414" t="s">
        <v>12840</v>
      </c>
      <c r="E3550" s="401" t="s">
        <v>123</v>
      </c>
      <c r="F3550" s="401"/>
    </row>
    <row r="3551" spans="1:6" ht="15">
      <c r="A3551" s="401">
        <v>39428</v>
      </c>
      <c r="B3551" s="401" t="s">
        <v>7052</v>
      </c>
      <c r="C3551" s="401" t="s">
        <v>3164</v>
      </c>
      <c r="D3551" s="414" t="s">
        <v>3767</v>
      </c>
      <c r="E3551" s="401" t="s">
        <v>123</v>
      </c>
      <c r="F3551" s="401"/>
    </row>
    <row r="3552" spans="1:6" ht="15">
      <c r="A3552" s="401">
        <v>39572</v>
      </c>
      <c r="B3552" s="401" t="s">
        <v>7053</v>
      </c>
      <c r="C3552" s="401" t="s">
        <v>3164</v>
      </c>
      <c r="D3552" s="414" t="s">
        <v>14998</v>
      </c>
      <c r="E3552" s="401" t="s">
        <v>123</v>
      </c>
      <c r="F3552" s="401"/>
    </row>
    <row r="3553" spans="1:6" ht="15">
      <c r="A3553" s="401">
        <v>39570</v>
      </c>
      <c r="B3553" s="401" t="s">
        <v>7055</v>
      </c>
      <c r="C3553" s="401" t="s">
        <v>3164</v>
      </c>
      <c r="D3553" s="414" t="s">
        <v>17333</v>
      </c>
      <c r="E3553" s="401" t="s">
        <v>123</v>
      </c>
      <c r="F3553" s="401"/>
    </row>
    <row r="3554" spans="1:6" ht="15">
      <c r="A3554" s="401">
        <v>39569</v>
      </c>
      <c r="B3554" s="401" t="s">
        <v>7056</v>
      </c>
      <c r="C3554" s="401" t="s">
        <v>3164</v>
      </c>
      <c r="D3554" s="414" t="s">
        <v>12824</v>
      </c>
      <c r="E3554" s="401" t="s">
        <v>123</v>
      </c>
      <c r="F3554" s="401"/>
    </row>
    <row r="3555" spans="1:6" ht="15">
      <c r="A3555" s="401">
        <v>11552</v>
      </c>
      <c r="B3555" s="401" t="s">
        <v>17538</v>
      </c>
      <c r="C3555" s="401" t="s">
        <v>3164</v>
      </c>
      <c r="D3555" s="414" t="s">
        <v>4967</v>
      </c>
      <c r="E3555" s="401" t="s">
        <v>123</v>
      </c>
      <c r="F3555" s="401"/>
    </row>
    <row r="3556" spans="1:6" ht="15">
      <c r="A3556" s="401">
        <v>40598</v>
      </c>
      <c r="B3556" s="401" t="s">
        <v>7058</v>
      </c>
      <c r="C3556" s="401" t="s">
        <v>3165</v>
      </c>
      <c r="D3556" s="414" t="s">
        <v>14989</v>
      </c>
      <c r="E3556" s="401" t="s">
        <v>123</v>
      </c>
      <c r="F3556" s="401"/>
    </row>
    <row r="3557" spans="1:6" ht="15">
      <c r="A3557" s="401">
        <v>39029</v>
      </c>
      <c r="B3557" s="401" t="s">
        <v>7059</v>
      </c>
      <c r="C3557" s="401" t="s">
        <v>3164</v>
      </c>
      <c r="D3557" s="414" t="s">
        <v>14917</v>
      </c>
      <c r="E3557" s="401" t="s">
        <v>123</v>
      </c>
      <c r="F3557" s="401"/>
    </row>
    <row r="3558" spans="1:6" ht="15">
      <c r="A3558" s="401">
        <v>39028</v>
      </c>
      <c r="B3558" s="401" t="s">
        <v>7060</v>
      </c>
      <c r="C3558" s="401" t="s">
        <v>3164</v>
      </c>
      <c r="D3558" s="414" t="s">
        <v>7254</v>
      </c>
      <c r="E3558" s="401" t="s">
        <v>123</v>
      </c>
      <c r="F3558" s="401"/>
    </row>
    <row r="3559" spans="1:6" ht="15">
      <c r="A3559" s="401">
        <v>39328</v>
      </c>
      <c r="B3559" s="401" t="s">
        <v>7061</v>
      </c>
      <c r="C3559" s="401" t="s">
        <v>3164</v>
      </c>
      <c r="D3559" s="414" t="s">
        <v>8880</v>
      </c>
      <c r="E3559" s="401" t="s">
        <v>123</v>
      </c>
      <c r="F3559" s="401"/>
    </row>
    <row r="3560" spans="1:6" ht="15">
      <c r="A3560" s="401">
        <v>38541</v>
      </c>
      <c r="B3560" s="401" t="s">
        <v>7062</v>
      </c>
      <c r="C3560" s="401" t="s">
        <v>3161</v>
      </c>
      <c r="D3560" s="414" t="s">
        <v>17539</v>
      </c>
      <c r="E3560" s="401" t="s">
        <v>9663</v>
      </c>
      <c r="F3560" s="401"/>
    </row>
    <row r="3561" spans="1:6" ht="15">
      <c r="A3561" s="401">
        <v>38542</v>
      </c>
      <c r="B3561" s="401" t="s">
        <v>7063</v>
      </c>
      <c r="C3561" s="401" t="s">
        <v>3161</v>
      </c>
      <c r="D3561" s="414" t="s">
        <v>17540</v>
      </c>
      <c r="E3561" s="401" t="s">
        <v>9663</v>
      </c>
      <c r="F3561" s="401"/>
    </row>
    <row r="3562" spans="1:6" ht="15">
      <c r="A3562" s="401">
        <v>38543</v>
      </c>
      <c r="B3562" s="401" t="s">
        <v>7064</v>
      </c>
      <c r="C3562" s="401" t="s">
        <v>3161</v>
      </c>
      <c r="D3562" s="414" t="s">
        <v>17541</v>
      </c>
      <c r="E3562" s="401" t="s">
        <v>9663</v>
      </c>
      <c r="F3562" s="401"/>
    </row>
    <row r="3563" spans="1:6" ht="15">
      <c r="A3563" s="401">
        <v>40406</v>
      </c>
      <c r="B3563" s="401" t="s">
        <v>7065</v>
      </c>
      <c r="C3563" s="401" t="s">
        <v>3161</v>
      </c>
      <c r="D3563" s="414" t="s">
        <v>17542</v>
      </c>
      <c r="E3563" s="401" t="s">
        <v>9663</v>
      </c>
      <c r="F3563" s="401"/>
    </row>
    <row r="3564" spans="1:6" ht="15">
      <c r="A3564" s="401">
        <v>40789</v>
      </c>
      <c r="B3564" s="401" t="s">
        <v>7066</v>
      </c>
      <c r="C3564" s="401" t="s">
        <v>3161</v>
      </c>
      <c r="D3564" s="414" t="s">
        <v>17543</v>
      </c>
      <c r="E3564" s="401" t="s">
        <v>9663</v>
      </c>
      <c r="F3564" s="401"/>
    </row>
    <row r="3565" spans="1:6" ht="15">
      <c r="A3565" s="401">
        <v>40791</v>
      </c>
      <c r="B3565" s="401" t="s">
        <v>7067</v>
      </c>
      <c r="C3565" s="401" t="s">
        <v>3161</v>
      </c>
      <c r="D3565" s="414" t="s">
        <v>17544</v>
      </c>
      <c r="E3565" s="401" t="s">
        <v>9663</v>
      </c>
      <c r="F3565" s="401"/>
    </row>
    <row r="3566" spans="1:6" ht="15">
      <c r="A3566" s="401">
        <v>11651</v>
      </c>
      <c r="B3566" s="401" t="s">
        <v>7068</v>
      </c>
      <c r="C3566" s="401" t="s">
        <v>3161</v>
      </c>
      <c r="D3566" s="414" t="s">
        <v>17545</v>
      </c>
      <c r="E3566" s="401" t="s">
        <v>9663</v>
      </c>
      <c r="F3566" s="401"/>
    </row>
    <row r="3567" spans="1:6" ht="15">
      <c r="A3567" s="401">
        <v>42002</v>
      </c>
      <c r="B3567" s="401" t="s">
        <v>7069</v>
      </c>
      <c r="C3567" s="401" t="s">
        <v>3161</v>
      </c>
      <c r="D3567" s="414" t="s">
        <v>17546</v>
      </c>
      <c r="E3567" s="401" t="s">
        <v>9663</v>
      </c>
      <c r="F3567" s="401"/>
    </row>
    <row r="3568" spans="1:6" ht="15">
      <c r="A3568" s="401">
        <v>40435</v>
      </c>
      <c r="B3568" s="401" t="s">
        <v>7070</v>
      </c>
      <c r="C3568" s="401" t="s">
        <v>3161</v>
      </c>
      <c r="D3568" s="414" t="s">
        <v>17547</v>
      </c>
      <c r="E3568" s="401" t="s">
        <v>9663</v>
      </c>
      <c r="F3568" s="401"/>
    </row>
    <row r="3569" spans="1:6" ht="15">
      <c r="A3569" s="401">
        <v>39012</v>
      </c>
      <c r="B3569" s="401" t="s">
        <v>7071</v>
      </c>
      <c r="C3569" s="401" t="s">
        <v>3161</v>
      </c>
      <c r="D3569" s="414" t="s">
        <v>17548</v>
      </c>
      <c r="E3569" s="401" t="s">
        <v>9663</v>
      </c>
      <c r="F3569" s="401"/>
    </row>
    <row r="3570" spans="1:6" ht="15">
      <c r="A3570" s="401">
        <v>13617</v>
      </c>
      <c r="B3570" s="401" t="s">
        <v>9120</v>
      </c>
      <c r="C3570" s="401" t="s">
        <v>3161</v>
      </c>
      <c r="D3570" s="414" t="s">
        <v>17549</v>
      </c>
      <c r="E3570" s="401" t="s">
        <v>9663</v>
      </c>
      <c r="F3570" s="401"/>
    </row>
    <row r="3571" spans="1:6" ht="15">
      <c r="A3571" s="401">
        <v>35274</v>
      </c>
      <c r="B3571" s="401" t="s">
        <v>17550</v>
      </c>
      <c r="C3571" s="401" t="s">
        <v>3164</v>
      </c>
      <c r="D3571" s="414" t="s">
        <v>17551</v>
      </c>
      <c r="E3571" s="401" t="s">
        <v>123</v>
      </c>
      <c r="F3571" s="401"/>
    </row>
    <row r="3572" spans="1:6" ht="15">
      <c r="A3572" s="401">
        <v>35275</v>
      </c>
      <c r="B3572" s="401" t="s">
        <v>17552</v>
      </c>
      <c r="C3572" s="401" t="s">
        <v>3164</v>
      </c>
      <c r="D3572" s="414" t="s">
        <v>17553</v>
      </c>
      <c r="E3572" s="401" t="s">
        <v>123</v>
      </c>
      <c r="F3572" s="401"/>
    </row>
    <row r="3573" spans="1:6" ht="15">
      <c r="A3573" s="401">
        <v>35276</v>
      </c>
      <c r="B3573" s="401" t="s">
        <v>17554</v>
      </c>
      <c r="C3573" s="401" t="s">
        <v>3164</v>
      </c>
      <c r="D3573" s="414" t="s">
        <v>17555</v>
      </c>
      <c r="E3573" s="401" t="s">
        <v>123</v>
      </c>
      <c r="F3573" s="401"/>
    </row>
    <row r="3574" spans="1:6" ht="15">
      <c r="A3574" s="401">
        <v>38386</v>
      </c>
      <c r="B3574" s="401" t="s">
        <v>7072</v>
      </c>
      <c r="C3574" s="401" t="s">
        <v>3161</v>
      </c>
      <c r="D3574" s="414" t="s">
        <v>8807</v>
      </c>
      <c r="E3574" s="401" t="s">
        <v>123</v>
      </c>
      <c r="F3574" s="401"/>
    </row>
    <row r="3575" spans="1:6" ht="15">
      <c r="A3575" s="401">
        <v>11091</v>
      </c>
      <c r="B3575" s="401" t="s">
        <v>7073</v>
      </c>
      <c r="C3575" s="401" t="s">
        <v>3161</v>
      </c>
      <c r="D3575" s="414" t="s">
        <v>5414</v>
      </c>
      <c r="E3575" s="401" t="s">
        <v>123</v>
      </c>
      <c r="F3575" s="401"/>
    </row>
    <row r="3576" spans="1:6" ht="15">
      <c r="A3576" s="401">
        <v>37586</v>
      </c>
      <c r="B3576" s="401" t="s">
        <v>7074</v>
      </c>
      <c r="C3576" s="401" t="s">
        <v>3176</v>
      </c>
      <c r="D3576" s="414" t="s">
        <v>17556</v>
      </c>
      <c r="E3576" s="401" t="s">
        <v>123</v>
      </c>
      <c r="F3576" s="401"/>
    </row>
    <row r="3577" spans="1:6" ht="15">
      <c r="A3577" s="401">
        <v>37395</v>
      </c>
      <c r="B3577" s="401" t="s">
        <v>7075</v>
      </c>
      <c r="C3577" s="401" t="s">
        <v>3176</v>
      </c>
      <c r="D3577" s="414" t="s">
        <v>15695</v>
      </c>
      <c r="E3577" s="401" t="s">
        <v>123</v>
      </c>
      <c r="F3577" s="401"/>
    </row>
    <row r="3578" spans="1:6" ht="15">
      <c r="A3578" s="401">
        <v>14147</v>
      </c>
      <c r="B3578" s="401" t="s">
        <v>7076</v>
      </c>
      <c r="C3578" s="401" t="s">
        <v>3176</v>
      </c>
      <c r="D3578" s="414" t="s">
        <v>14838</v>
      </c>
      <c r="E3578" s="401" t="s">
        <v>123</v>
      </c>
      <c r="F3578" s="401"/>
    </row>
    <row r="3579" spans="1:6" ht="15">
      <c r="A3579" s="401">
        <v>37396</v>
      </c>
      <c r="B3579" s="401" t="s">
        <v>7077</v>
      </c>
      <c r="C3579" s="401" t="s">
        <v>3176</v>
      </c>
      <c r="D3579" s="414" t="s">
        <v>17557</v>
      </c>
      <c r="E3579" s="401" t="s">
        <v>123</v>
      </c>
      <c r="F3579" s="401"/>
    </row>
    <row r="3580" spans="1:6" ht="15">
      <c r="A3580" s="401">
        <v>37397</v>
      </c>
      <c r="B3580" s="401" t="s">
        <v>7078</v>
      </c>
      <c r="C3580" s="401" t="s">
        <v>3176</v>
      </c>
      <c r="D3580" s="414" t="s">
        <v>13428</v>
      </c>
      <c r="E3580" s="401" t="s">
        <v>123</v>
      </c>
      <c r="F3580" s="401"/>
    </row>
    <row r="3581" spans="1:6" ht="15">
      <c r="A3581" s="401">
        <v>43606</v>
      </c>
      <c r="B3581" s="401" t="s">
        <v>17558</v>
      </c>
      <c r="C3581" s="401" t="s">
        <v>3161</v>
      </c>
      <c r="D3581" s="414" t="s">
        <v>12990</v>
      </c>
      <c r="E3581" s="401" t="s">
        <v>123</v>
      </c>
      <c r="F3581" s="401"/>
    </row>
    <row r="3582" spans="1:6" ht="15">
      <c r="A3582" s="401">
        <v>444</v>
      </c>
      <c r="B3582" s="401" t="s">
        <v>7079</v>
      </c>
      <c r="C3582" s="401" t="s">
        <v>3161</v>
      </c>
      <c r="D3582" s="414" t="s">
        <v>17559</v>
      </c>
      <c r="E3582" s="401" t="s">
        <v>123</v>
      </c>
      <c r="F3582" s="401"/>
    </row>
    <row r="3583" spans="1:6" ht="15">
      <c r="A3583" s="401">
        <v>445</v>
      </c>
      <c r="B3583" s="401" t="s">
        <v>7080</v>
      </c>
      <c r="C3583" s="401" t="s">
        <v>3161</v>
      </c>
      <c r="D3583" s="414" t="s">
        <v>15743</v>
      </c>
      <c r="E3583" s="401" t="s">
        <v>123</v>
      </c>
      <c r="F3583" s="401"/>
    </row>
    <row r="3584" spans="1:6" ht="15">
      <c r="A3584" s="401">
        <v>4783</v>
      </c>
      <c r="B3584" s="401" t="s">
        <v>7081</v>
      </c>
      <c r="C3584" s="401" t="s">
        <v>3160</v>
      </c>
      <c r="D3584" s="414" t="s">
        <v>7962</v>
      </c>
      <c r="E3584" s="401" t="s">
        <v>12034</v>
      </c>
      <c r="F3584" s="401"/>
    </row>
    <row r="3585" spans="1:6" ht="15">
      <c r="A3585" s="401">
        <v>41079</v>
      </c>
      <c r="B3585" s="401" t="s">
        <v>7082</v>
      </c>
      <c r="C3585" s="401" t="s">
        <v>3167</v>
      </c>
      <c r="D3585" s="414" t="s">
        <v>18555</v>
      </c>
      <c r="E3585" s="401" t="s">
        <v>12034</v>
      </c>
      <c r="F3585" s="401"/>
    </row>
    <row r="3586" spans="1:6" ht="15">
      <c r="A3586" s="401">
        <v>12874</v>
      </c>
      <c r="B3586" s="401" t="s">
        <v>7083</v>
      </c>
      <c r="C3586" s="401" t="s">
        <v>3160</v>
      </c>
      <c r="D3586" s="414" t="s">
        <v>9176</v>
      </c>
      <c r="E3586" s="401" t="s">
        <v>12034</v>
      </c>
      <c r="F3586" s="401"/>
    </row>
    <row r="3587" spans="1:6" ht="15">
      <c r="A3587" s="401">
        <v>41082</v>
      </c>
      <c r="B3587" s="401" t="s">
        <v>7084</v>
      </c>
      <c r="C3587" s="401" t="s">
        <v>3167</v>
      </c>
      <c r="D3587" s="414" t="s">
        <v>18643</v>
      </c>
      <c r="E3587" s="401" t="s">
        <v>12034</v>
      </c>
      <c r="F3587" s="401"/>
    </row>
    <row r="3588" spans="1:6" ht="15">
      <c r="A3588" s="401">
        <v>4785</v>
      </c>
      <c r="B3588" s="401" t="s">
        <v>7085</v>
      </c>
      <c r="C3588" s="401" t="s">
        <v>3160</v>
      </c>
      <c r="D3588" s="414" t="s">
        <v>13197</v>
      </c>
      <c r="E3588" s="401" t="s">
        <v>12034</v>
      </c>
      <c r="F3588" s="401"/>
    </row>
    <row r="3589" spans="1:6" ht="15">
      <c r="A3589" s="401">
        <v>41081</v>
      </c>
      <c r="B3589" s="401" t="s">
        <v>7086</v>
      </c>
      <c r="C3589" s="401" t="s">
        <v>3167</v>
      </c>
      <c r="D3589" s="414" t="s">
        <v>18644</v>
      </c>
      <c r="E3589" s="401" t="s">
        <v>12034</v>
      </c>
      <c r="F3589" s="401"/>
    </row>
    <row r="3590" spans="1:6" ht="15">
      <c r="A3590" s="401">
        <v>4801</v>
      </c>
      <c r="B3590" s="401" t="s">
        <v>7087</v>
      </c>
      <c r="C3590" s="401" t="s">
        <v>3163</v>
      </c>
      <c r="D3590" s="414" t="s">
        <v>17560</v>
      </c>
      <c r="E3590" s="401" t="s">
        <v>123</v>
      </c>
      <c r="F3590" s="401"/>
    </row>
    <row r="3591" spans="1:6" ht="15">
      <c r="A3591" s="401">
        <v>4794</v>
      </c>
      <c r="B3591" s="401" t="s">
        <v>7088</v>
      </c>
      <c r="C3591" s="401" t="s">
        <v>3163</v>
      </c>
      <c r="D3591" s="414" t="s">
        <v>17561</v>
      </c>
      <c r="E3591" s="401" t="s">
        <v>123</v>
      </c>
      <c r="F3591" s="401"/>
    </row>
    <row r="3592" spans="1:6" ht="15">
      <c r="A3592" s="401">
        <v>4796</v>
      </c>
      <c r="B3592" s="401" t="s">
        <v>7089</v>
      </c>
      <c r="C3592" s="401" t="s">
        <v>3163</v>
      </c>
      <c r="D3592" s="414" t="s">
        <v>17562</v>
      </c>
      <c r="E3592" s="401" t="s">
        <v>123</v>
      </c>
      <c r="F3592" s="401"/>
    </row>
    <row r="3593" spans="1:6" ht="15">
      <c r="A3593" s="401">
        <v>4800</v>
      </c>
      <c r="B3593" s="401" t="s">
        <v>7090</v>
      </c>
      <c r="C3593" s="401" t="s">
        <v>3163</v>
      </c>
      <c r="D3593" s="414" t="s">
        <v>17563</v>
      </c>
      <c r="E3593" s="401" t="s">
        <v>123</v>
      </c>
      <c r="F3593" s="401"/>
    </row>
    <row r="3594" spans="1:6" ht="15">
      <c r="A3594" s="401">
        <v>4795</v>
      </c>
      <c r="B3594" s="401" t="s">
        <v>7091</v>
      </c>
      <c r="C3594" s="401" t="s">
        <v>3163</v>
      </c>
      <c r="D3594" s="414" t="s">
        <v>17564</v>
      </c>
      <c r="E3594" s="401" t="s">
        <v>123</v>
      </c>
      <c r="F3594" s="401"/>
    </row>
    <row r="3595" spans="1:6" ht="15">
      <c r="A3595" s="401">
        <v>39694</v>
      </c>
      <c r="B3595" s="401" t="s">
        <v>7092</v>
      </c>
      <c r="C3595" s="401" t="s">
        <v>3163</v>
      </c>
      <c r="D3595" s="414" t="s">
        <v>17565</v>
      </c>
      <c r="E3595" s="401" t="s">
        <v>123</v>
      </c>
      <c r="F3595" s="401"/>
    </row>
    <row r="3596" spans="1:6" ht="15">
      <c r="A3596" s="401">
        <v>1292</v>
      </c>
      <c r="B3596" s="401" t="s">
        <v>7093</v>
      </c>
      <c r="C3596" s="401" t="s">
        <v>3163</v>
      </c>
      <c r="D3596" s="414" t="s">
        <v>17556</v>
      </c>
      <c r="E3596" s="401" t="s">
        <v>123</v>
      </c>
      <c r="F3596" s="401"/>
    </row>
    <row r="3597" spans="1:6" ht="15">
      <c r="A3597" s="401">
        <v>1287</v>
      </c>
      <c r="B3597" s="401" t="s">
        <v>7094</v>
      </c>
      <c r="C3597" s="401" t="s">
        <v>3163</v>
      </c>
      <c r="D3597" s="414" t="s">
        <v>16465</v>
      </c>
      <c r="E3597" s="401" t="s">
        <v>123</v>
      </c>
      <c r="F3597" s="401"/>
    </row>
    <row r="3598" spans="1:6" ht="15">
      <c r="A3598" s="401">
        <v>1297</v>
      </c>
      <c r="B3598" s="401" t="s">
        <v>7095</v>
      </c>
      <c r="C3598" s="401" t="s">
        <v>3163</v>
      </c>
      <c r="D3598" s="414" t="s">
        <v>15793</v>
      </c>
      <c r="E3598" s="401" t="s">
        <v>123</v>
      </c>
      <c r="F3598" s="401"/>
    </row>
    <row r="3599" spans="1:6" ht="15">
      <c r="A3599" s="401">
        <v>4786</v>
      </c>
      <c r="B3599" s="401" t="s">
        <v>7096</v>
      </c>
      <c r="C3599" s="401" t="s">
        <v>3163</v>
      </c>
      <c r="D3599" s="414" t="s">
        <v>17566</v>
      </c>
      <c r="E3599" s="401" t="s">
        <v>123</v>
      </c>
      <c r="F3599" s="401"/>
    </row>
    <row r="3600" spans="1:6" ht="15">
      <c r="A3600" s="401">
        <v>10840</v>
      </c>
      <c r="B3600" s="401" t="s">
        <v>7097</v>
      </c>
      <c r="C3600" s="401" t="s">
        <v>3163</v>
      </c>
      <c r="D3600" s="414" t="s">
        <v>17567</v>
      </c>
      <c r="E3600" s="401" t="s">
        <v>123</v>
      </c>
      <c r="F3600" s="401"/>
    </row>
    <row r="3601" spans="1:6" ht="15">
      <c r="A3601" s="401">
        <v>10841</v>
      </c>
      <c r="B3601" s="401" t="s">
        <v>7098</v>
      </c>
      <c r="C3601" s="401" t="s">
        <v>3163</v>
      </c>
      <c r="D3601" s="414" t="s">
        <v>17568</v>
      </c>
      <c r="E3601" s="401" t="s">
        <v>123</v>
      </c>
      <c r="F3601" s="401"/>
    </row>
    <row r="3602" spans="1:6" ht="15">
      <c r="A3602" s="401">
        <v>25980</v>
      </c>
      <c r="B3602" s="401" t="s">
        <v>7099</v>
      </c>
      <c r="C3602" s="401" t="s">
        <v>3163</v>
      </c>
      <c r="D3602" s="414" t="s">
        <v>17569</v>
      </c>
      <c r="E3602" s="401" t="s">
        <v>123</v>
      </c>
      <c r="F3602" s="401"/>
    </row>
    <row r="3603" spans="1:6" ht="15">
      <c r="A3603" s="401">
        <v>10842</v>
      </c>
      <c r="B3603" s="401" t="s">
        <v>7100</v>
      </c>
      <c r="C3603" s="401" t="s">
        <v>3163</v>
      </c>
      <c r="D3603" s="414" t="s">
        <v>17570</v>
      </c>
      <c r="E3603" s="401" t="s">
        <v>123</v>
      </c>
      <c r="F3603" s="401"/>
    </row>
    <row r="3604" spans="1:6" ht="15">
      <c r="A3604" s="401">
        <v>21108</v>
      </c>
      <c r="B3604" s="401" t="s">
        <v>7101</v>
      </c>
      <c r="C3604" s="401" t="s">
        <v>3163</v>
      </c>
      <c r="D3604" s="414" t="s">
        <v>17571</v>
      </c>
      <c r="E3604" s="401" t="s">
        <v>123</v>
      </c>
      <c r="F3604" s="401"/>
    </row>
    <row r="3605" spans="1:6" ht="15">
      <c r="A3605" s="401">
        <v>38180</v>
      </c>
      <c r="B3605" s="401" t="s">
        <v>7102</v>
      </c>
      <c r="C3605" s="401" t="s">
        <v>3163</v>
      </c>
      <c r="D3605" s="414" t="s">
        <v>17572</v>
      </c>
      <c r="E3605" s="401" t="s">
        <v>123</v>
      </c>
      <c r="F3605" s="401"/>
    </row>
    <row r="3606" spans="1:6" ht="15">
      <c r="A3606" s="401">
        <v>40648</v>
      </c>
      <c r="B3606" s="401" t="s">
        <v>7103</v>
      </c>
      <c r="C3606" s="401" t="s">
        <v>3163</v>
      </c>
      <c r="D3606" s="414" t="s">
        <v>17573</v>
      </c>
      <c r="E3606" s="401" t="s">
        <v>123</v>
      </c>
      <c r="F3606" s="401"/>
    </row>
    <row r="3607" spans="1:6" ht="15">
      <c r="A3607" s="401">
        <v>40649</v>
      </c>
      <c r="B3607" s="401" t="s">
        <v>7104</v>
      </c>
      <c r="C3607" s="401" t="s">
        <v>3163</v>
      </c>
      <c r="D3607" s="414" t="s">
        <v>17574</v>
      </c>
      <c r="E3607" s="401" t="s">
        <v>123</v>
      </c>
      <c r="F3607" s="401"/>
    </row>
    <row r="3608" spans="1:6" ht="15">
      <c r="A3608" s="401">
        <v>40650</v>
      </c>
      <c r="B3608" s="401" t="s">
        <v>7105</v>
      </c>
      <c r="C3608" s="401" t="s">
        <v>3163</v>
      </c>
      <c r="D3608" s="414" t="s">
        <v>17575</v>
      </c>
      <c r="E3608" s="401" t="s">
        <v>123</v>
      </c>
      <c r="F3608" s="401"/>
    </row>
    <row r="3609" spans="1:6" ht="15">
      <c r="A3609" s="401">
        <v>40651</v>
      </c>
      <c r="B3609" s="401" t="s">
        <v>7106</v>
      </c>
      <c r="C3609" s="401" t="s">
        <v>3163</v>
      </c>
      <c r="D3609" s="414" t="s">
        <v>17576</v>
      </c>
      <c r="E3609" s="401" t="s">
        <v>123</v>
      </c>
      <c r="F3609" s="401"/>
    </row>
    <row r="3610" spans="1:6" ht="15">
      <c r="A3610" s="401">
        <v>40652</v>
      </c>
      <c r="B3610" s="401" t="s">
        <v>7107</v>
      </c>
      <c r="C3610" s="401" t="s">
        <v>3163</v>
      </c>
      <c r="D3610" s="414" t="s">
        <v>17577</v>
      </c>
      <c r="E3610" s="401" t="s">
        <v>123</v>
      </c>
      <c r="F3610" s="401"/>
    </row>
    <row r="3611" spans="1:6" ht="15">
      <c r="A3611" s="401">
        <v>40647</v>
      </c>
      <c r="B3611" s="401" t="s">
        <v>7108</v>
      </c>
      <c r="C3611" s="401" t="s">
        <v>3163</v>
      </c>
      <c r="D3611" s="414" t="s">
        <v>17578</v>
      </c>
      <c r="E3611" s="401" t="s">
        <v>123</v>
      </c>
      <c r="F3611" s="401"/>
    </row>
    <row r="3612" spans="1:6" ht="15">
      <c r="A3612" s="401">
        <v>40653</v>
      </c>
      <c r="B3612" s="401" t="s">
        <v>7109</v>
      </c>
      <c r="C3612" s="401" t="s">
        <v>3163</v>
      </c>
      <c r="D3612" s="414" t="s">
        <v>17579</v>
      </c>
      <c r="E3612" s="401" t="s">
        <v>123</v>
      </c>
      <c r="F3612" s="401"/>
    </row>
    <row r="3613" spans="1:6" ht="15">
      <c r="A3613" s="401">
        <v>36178</v>
      </c>
      <c r="B3613" s="401" t="s">
        <v>7110</v>
      </c>
      <c r="C3613" s="401" t="s">
        <v>3161</v>
      </c>
      <c r="D3613" s="414" t="s">
        <v>14950</v>
      </c>
      <c r="E3613" s="401" t="s">
        <v>123</v>
      </c>
      <c r="F3613" s="401"/>
    </row>
    <row r="3614" spans="1:6" ht="15">
      <c r="A3614" s="401">
        <v>38195</v>
      </c>
      <c r="B3614" s="401" t="s">
        <v>7111</v>
      </c>
      <c r="C3614" s="401" t="s">
        <v>3163</v>
      </c>
      <c r="D3614" s="414" t="s">
        <v>17580</v>
      </c>
      <c r="E3614" s="401" t="s">
        <v>123</v>
      </c>
      <c r="F3614" s="401"/>
    </row>
    <row r="3615" spans="1:6" ht="15">
      <c r="A3615" s="401">
        <v>38181</v>
      </c>
      <c r="B3615" s="401" t="s">
        <v>7112</v>
      </c>
      <c r="C3615" s="401" t="s">
        <v>3163</v>
      </c>
      <c r="D3615" s="414" t="s">
        <v>17581</v>
      </c>
      <c r="E3615" s="401" t="s">
        <v>123</v>
      </c>
      <c r="F3615" s="401"/>
    </row>
    <row r="3616" spans="1:6" ht="15">
      <c r="A3616" s="401">
        <v>38182</v>
      </c>
      <c r="B3616" s="401" t="s">
        <v>7113</v>
      </c>
      <c r="C3616" s="401" t="s">
        <v>3163</v>
      </c>
      <c r="D3616" s="414" t="s">
        <v>17582</v>
      </c>
      <c r="E3616" s="401" t="s">
        <v>123</v>
      </c>
      <c r="F3616" s="401"/>
    </row>
    <row r="3617" spans="1:6" ht="15">
      <c r="A3617" s="401">
        <v>38186</v>
      </c>
      <c r="B3617" s="401" t="s">
        <v>7114</v>
      </c>
      <c r="C3617" s="401" t="s">
        <v>3163</v>
      </c>
      <c r="D3617" s="414" t="s">
        <v>17583</v>
      </c>
      <c r="E3617" s="401" t="s">
        <v>123</v>
      </c>
      <c r="F3617" s="401"/>
    </row>
    <row r="3618" spans="1:6" ht="15">
      <c r="A3618" s="401">
        <v>38185</v>
      </c>
      <c r="B3618" s="401" t="s">
        <v>7115</v>
      </c>
      <c r="C3618" s="401" t="s">
        <v>3163</v>
      </c>
      <c r="D3618" s="414" t="s">
        <v>17584</v>
      </c>
      <c r="E3618" s="401" t="s">
        <v>123</v>
      </c>
      <c r="F3618" s="401"/>
    </row>
    <row r="3619" spans="1:6" ht="15">
      <c r="A3619" s="401">
        <v>40654</v>
      </c>
      <c r="B3619" s="401" t="s">
        <v>7116</v>
      </c>
      <c r="C3619" s="401" t="s">
        <v>3163</v>
      </c>
      <c r="D3619" s="414" t="s">
        <v>17585</v>
      </c>
      <c r="E3619" s="401" t="s">
        <v>123</v>
      </c>
      <c r="F3619" s="401"/>
    </row>
    <row r="3620" spans="1:6" ht="15">
      <c r="A3620" s="401">
        <v>25981</v>
      </c>
      <c r="B3620" s="401" t="s">
        <v>7117</v>
      </c>
      <c r="C3620" s="401" t="s">
        <v>3163</v>
      </c>
      <c r="D3620" s="414" t="s">
        <v>17586</v>
      </c>
      <c r="E3620" s="401" t="s">
        <v>123</v>
      </c>
      <c r="F3620" s="401"/>
    </row>
    <row r="3621" spans="1:6" ht="15">
      <c r="A3621" s="401">
        <v>4822</v>
      </c>
      <c r="B3621" s="401" t="s">
        <v>7118</v>
      </c>
      <c r="C3621" s="401" t="s">
        <v>3163</v>
      </c>
      <c r="D3621" s="414" t="s">
        <v>17587</v>
      </c>
      <c r="E3621" s="401" t="s">
        <v>123</v>
      </c>
      <c r="F3621" s="401"/>
    </row>
    <row r="3622" spans="1:6" ht="15">
      <c r="A3622" s="401">
        <v>4818</v>
      </c>
      <c r="B3622" s="401" t="s">
        <v>7119</v>
      </c>
      <c r="C3622" s="401" t="s">
        <v>3163</v>
      </c>
      <c r="D3622" s="414" t="s">
        <v>17588</v>
      </c>
      <c r="E3622" s="401" t="s">
        <v>123</v>
      </c>
      <c r="F3622" s="401"/>
    </row>
    <row r="3623" spans="1:6" ht="15">
      <c r="A3623" s="401">
        <v>39567</v>
      </c>
      <c r="B3623" s="401" t="s">
        <v>13113</v>
      </c>
      <c r="C3623" s="401" t="s">
        <v>3163</v>
      </c>
      <c r="D3623" s="414" t="s">
        <v>14090</v>
      </c>
      <c r="E3623" s="401" t="s">
        <v>123</v>
      </c>
      <c r="F3623" s="401"/>
    </row>
    <row r="3624" spans="1:6" ht="15">
      <c r="A3624" s="401">
        <v>39566</v>
      </c>
      <c r="B3624" s="401" t="s">
        <v>13114</v>
      </c>
      <c r="C3624" s="401" t="s">
        <v>3163</v>
      </c>
      <c r="D3624" s="414" t="s">
        <v>17589</v>
      </c>
      <c r="E3624" s="401" t="s">
        <v>123</v>
      </c>
      <c r="F3624" s="401"/>
    </row>
    <row r="3625" spans="1:6" ht="15">
      <c r="A3625" s="401">
        <v>39416</v>
      </c>
      <c r="B3625" s="401" t="s">
        <v>13116</v>
      </c>
      <c r="C3625" s="401" t="s">
        <v>3163</v>
      </c>
      <c r="D3625" s="414" t="s">
        <v>14984</v>
      </c>
      <c r="E3625" s="401" t="s">
        <v>123</v>
      </c>
      <c r="F3625" s="401"/>
    </row>
    <row r="3626" spans="1:6" ht="15">
      <c r="A3626" s="401">
        <v>39417</v>
      </c>
      <c r="B3626" s="401" t="s">
        <v>13117</v>
      </c>
      <c r="C3626" s="401" t="s">
        <v>3163</v>
      </c>
      <c r="D3626" s="414" t="s">
        <v>15208</v>
      </c>
      <c r="E3626" s="401" t="s">
        <v>123</v>
      </c>
      <c r="F3626" s="401"/>
    </row>
    <row r="3627" spans="1:6" ht="15">
      <c r="A3627" s="401">
        <v>39414</v>
      </c>
      <c r="B3627" s="401" t="s">
        <v>13118</v>
      </c>
      <c r="C3627" s="401" t="s">
        <v>3163</v>
      </c>
      <c r="D3627" s="414" t="s">
        <v>9111</v>
      </c>
      <c r="E3627" s="401" t="s">
        <v>123</v>
      </c>
      <c r="F3627" s="401"/>
    </row>
    <row r="3628" spans="1:6" ht="15">
      <c r="A3628" s="401">
        <v>39415</v>
      </c>
      <c r="B3628" s="401" t="s">
        <v>13120</v>
      </c>
      <c r="C3628" s="401" t="s">
        <v>3163</v>
      </c>
      <c r="D3628" s="414" t="s">
        <v>14061</v>
      </c>
      <c r="E3628" s="401" t="s">
        <v>123</v>
      </c>
      <c r="F3628" s="401"/>
    </row>
    <row r="3629" spans="1:6" ht="15">
      <c r="A3629" s="401">
        <v>39412</v>
      </c>
      <c r="B3629" s="401" t="s">
        <v>13121</v>
      </c>
      <c r="C3629" s="401" t="s">
        <v>3163</v>
      </c>
      <c r="D3629" s="414" t="s">
        <v>12603</v>
      </c>
      <c r="E3629" s="401" t="s">
        <v>123</v>
      </c>
      <c r="F3629" s="401"/>
    </row>
    <row r="3630" spans="1:6" ht="15">
      <c r="A3630" s="401">
        <v>39413</v>
      </c>
      <c r="B3630" s="401" t="s">
        <v>13122</v>
      </c>
      <c r="C3630" s="401" t="s">
        <v>3163</v>
      </c>
      <c r="D3630" s="414" t="s">
        <v>6509</v>
      </c>
      <c r="E3630" s="401" t="s">
        <v>123</v>
      </c>
      <c r="F3630" s="401"/>
    </row>
    <row r="3631" spans="1:6" ht="15">
      <c r="A3631" s="401">
        <v>11062</v>
      </c>
      <c r="B3631" s="401" t="s">
        <v>7120</v>
      </c>
      <c r="C3631" s="401" t="s">
        <v>3163</v>
      </c>
      <c r="D3631" s="414" t="s">
        <v>17590</v>
      </c>
      <c r="E3631" s="401" t="s">
        <v>123</v>
      </c>
      <c r="F3631" s="401"/>
    </row>
    <row r="3632" spans="1:6" ht="15">
      <c r="A3632" s="401">
        <v>11063</v>
      </c>
      <c r="B3632" s="401" t="s">
        <v>7121</v>
      </c>
      <c r="C3632" s="401" t="s">
        <v>3163</v>
      </c>
      <c r="D3632" s="414" t="s">
        <v>17591</v>
      </c>
      <c r="E3632" s="401" t="s">
        <v>123</v>
      </c>
      <c r="F3632" s="401"/>
    </row>
    <row r="3633" spans="1:6" ht="15">
      <c r="A3633" s="401">
        <v>13521</v>
      </c>
      <c r="B3633" s="401" t="s">
        <v>7122</v>
      </c>
      <c r="C3633" s="401" t="s">
        <v>3161</v>
      </c>
      <c r="D3633" s="414" t="s">
        <v>17592</v>
      </c>
      <c r="E3633" s="401" t="s">
        <v>123</v>
      </c>
      <c r="F3633" s="401"/>
    </row>
    <row r="3634" spans="1:6" ht="15">
      <c r="A3634" s="401">
        <v>10851</v>
      </c>
      <c r="B3634" s="401" t="s">
        <v>7123</v>
      </c>
      <c r="C3634" s="401" t="s">
        <v>3161</v>
      </c>
      <c r="D3634" s="414" t="s">
        <v>12382</v>
      </c>
      <c r="E3634" s="401" t="s">
        <v>123</v>
      </c>
      <c r="F3634" s="401"/>
    </row>
    <row r="3635" spans="1:6" ht="15">
      <c r="A3635" s="401">
        <v>39515</v>
      </c>
      <c r="B3635" s="401" t="s">
        <v>7124</v>
      </c>
      <c r="C3635" s="401" t="s">
        <v>3161</v>
      </c>
      <c r="D3635" s="414" t="s">
        <v>17593</v>
      </c>
      <c r="E3635" s="401" t="s">
        <v>123</v>
      </c>
      <c r="F3635" s="401"/>
    </row>
    <row r="3636" spans="1:6" ht="15">
      <c r="A3636" s="401">
        <v>39516</v>
      </c>
      <c r="B3636" s="401" t="s">
        <v>7125</v>
      </c>
      <c r="C3636" s="401" t="s">
        <v>3161</v>
      </c>
      <c r="D3636" s="414" t="s">
        <v>17594</v>
      </c>
      <c r="E3636" s="401" t="s">
        <v>123</v>
      </c>
      <c r="F3636" s="401"/>
    </row>
    <row r="3637" spans="1:6" ht="15">
      <c r="A3637" s="401">
        <v>39514</v>
      </c>
      <c r="B3637" s="401" t="s">
        <v>7126</v>
      </c>
      <c r="C3637" s="401" t="s">
        <v>3161</v>
      </c>
      <c r="D3637" s="414" t="s">
        <v>17595</v>
      </c>
      <c r="E3637" s="401" t="s">
        <v>123</v>
      </c>
      <c r="F3637" s="401"/>
    </row>
    <row r="3638" spans="1:6" ht="15">
      <c r="A3638" s="401">
        <v>4812</v>
      </c>
      <c r="B3638" s="401" t="s">
        <v>13124</v>
      </c>
      <c r="C3638" s="401" t="s">
        <v>3163</v>
      </c>
      <c r="D3638" s="414" t="s">
        <v>13920</v>
      </c>
      <c r="E3638" s="401" t="s">
        <v>123</v>
      </c>
      <c r="F3638" s="401"/>
    </row>
    <row r="3639" spans="1:6" ht="15">
      <c r="A3639" s="401">
        <v>10849</v>
      </c>
      <c r="B3639" s="401" t="s">
        <v>7127</v>
      </c>
      <c r="C3639" s="401" t="s">
        <v>3161</v>
      </c>
      <c r="D3639" s="414" t="s">
        <v>17596</v>
      </c>
      <c r="E3639" s="401" t="s">
        <v>123</v>
      </c>
      <c r="F3639" s="401"/>
    </row>
    <row r="3640" spans="1:6" ht="15">
      <c r="A3640" s="401">
        <v>10848</v>
      </c>
      <c r="B3640" s="401" t="s">
        <v>7128</v>
      </c>
      <c r="C3640" s="401" t="s">
        <v>3161</v>
      </c>
      <c r="D3640" s="414" t="s">
        <v>17597</v>
      </c>
      <c r="E3640" s="401" t="s">
        <v>123</v>
      </c>
      <c r="F3640" s="401"/>
    </row>
    <row r="3641" spans="1:6" ht="15">
      <c r="A3641" s="401">
        <v>4813</v>
      </c>
      <c r="B3641" s="401" t="s">
        <v>9123</v>
      </c>
      <c r="C3641" s="401" t="s">
        <v>3163</v>
      </c>
      <c r="D3641" s="414" t="s">
        <v>16065</v>
      </c>
      <c r="E3641" s="401" t="s">
        <v>123</v>
      </c>
      <c r="F3641" s="401"/>
    </row>
    <row r="3642" spans="1:6" ht="15">
      <c r="A3642" s="401">
        <v>37560</v>
      </c>
      <c r="B3642" s="401" t="s">
        <v>17598</v>
      </c>
      <c r="C3642" s="401" t="s">
        <v>3161</v>
      </c>
      <c r="D3642" s="414" t="s">
        <v>13900</v>
      </c>
      <c r="E3642" s="401" t="s">
        <v>123</v>
      </c>
      <c r="F3642" s="401"/>
    </row>
    <row r="3643" spans="1:6" ht="15">
      <c r="A3643" s="401">
        <v>37557</v>
      </c>
      <c r="B3643" s="401" t="s">
        <v>17599</v>
      </c>
      <c r="C3643" s="401" t="s">
        <v>3161</v>
      </c>
      <c r="D3643" s="414" t="s">
        <v>14690</v>
      </c>
      <c r="E3643" s="401" t="s">
        <v>123</v>
      </c>
      <c r="F3643" s="401"/>
    </row>
    <row r="3644" spans="1:6" ht="15">
      <c r="A3644" s="401">
        <v>37556</v>
      </c>
      <c r="B3644" s="401" t="s">
        <v>17600</v>
      </c>
      <c r="C3644" s="401" t="s">
        <v>3161</v>
      </c>
      <c r="D3644" s="414" t="s">
        <v>13180</v>
      </c>
      <c r="E3644" s="401" t="s">
        <v>123</v>
      </c>
      <c r="F3644" s="401"/>
    </row>
    <row r="3645" spans="1:6" ht="15">
      <c r="A3645" s="401">
        <v>37559</v>
      </c>
      <c r="B3645" s="401" t="s">
        <v>17601</v>
      </c>
      <c r="C3645" s="401" t="s">
        <v>3161</v>
      </c>
      <c r="D3645" s="414" t="s">
        <v>17602</v>
      </c>
      <c r="E3645" s="401" t="s">
        <v>123</v>
      </c>
      <c r="F3645" s="401"/>
    </row>
    <row r="3646" spans="1:6" ht="15">
      <c r="A3646" s="401">
        <v>37539</v>
      </c>
      <c r="B3646" s="401" t="s">
        <v>17603</v>
      </c>
      <c r="C3646" s="401" t="s">
        <v>3161</v>
      </c>
      <c r="D3646" s="414" t="s">
        <v>8857</v>
      </c>
      <c r="E3646" s="401" t="s">
        <v>123</v>
      </c>
      <c r="F3646" s="401"/>
    </row>
    <row r="3647" spans="1:6" ht="15">
      <c r="A3647" s="401">
        <v>37558</v>
      </c>
      <c r="B3647" s="401" t="s">
        <v>17604</v>
      </c>
      <c r="C3647" s="401" t="s">
        <v>3161</v>
      </c>
      <c r="D3647" s="414" t="s">
        <v>17605</v>
      </c>
      <c r="E3647" s="401" t="s">
        <v>123</v>
      </c>
      <c r="F3647" s="401"/>
    </row>
    <row r="3648" spans="1:6" ht="15">
      <c r="A3648" s="401">
        <v>34723</v>
      </c>
      <c r="B3648" s="401" t="s">
        <v>7131</v>
      </c>
      <c r="C3648" s="401" t="s">
        <v>3163</v>
      </c>
      <c r="D3648" s="414" t="s">
        <v>17606</v>
      </c>
      <c r="E3648" s="401" t="s">
        <v>123</v>
      </c>
      <c r="F3648" s="401"/>
    </row>
    <row r="3649" spans="1:6" ht="15">
      <c r="A3649" s="401">
        <v>34721</v>
      </c>
      <c r="B3649" s="401" t="s">
        <v>7132</v>
      </c>
      <c r="C3649" s="401" t="s">
        <v>3163</v>
      </c>
      <c r="D3649" s="414" t="s">
        <v>17607</v>
      </c>
      <c r="E3649" s="401" t="s">
        <v>123</v>
      </c>
      <c r="F3649" s="401"/>
    </row>
    <row r="3650" spans="1:6" ht="15">
      <c r="A3650" s="401">
        <v>4309</v>
      </c>
      <c r="B3650" s="401" t="s">
        <v>7133</v>
      </c>
      <c r="C3650" s="401" t="s">
        <v>3161</v>
      </c>
      <c r="D3650" s="414" t="s">
        <v>8812</v>
      </c>
      <c r="E3650" s="401" t="s">
        <v>123</v>
      </c>
      <c r="F3650" s="401"/>
    </row>
    <row r="3651" spans="1:6" ht="15">
      <c r="A3651" s="401">
        <v>4307</v>
      </c>
      <c r="B3651" s="401" t="s">
        <v>7135</v>
      </c>
      <c r="C3651" s="401" t="s">
        <v>3161</v>
      </c>
      <c r="D3651" s="414" t="s">
        <v>14681</v>
      </c>
      <c r="E3651" s="401" t="s">
        <v>123</v>
      </c>
      <c r="F3651" s="401"/>
    </row>
    <row r="3652" spans="1:6" ht="15">
      <c r="A3652" s="401">
        <v>10850</v>
      </c>
      <c r="B3652" s="401" t="s">
        <v>7136</v>
      </c>
      <c r="C3652" s="401" t="s">
        <v>3161</v>
      </c>
      <c r="D3652" s="414" t="s">
        <v>9143</v>
      </c>
      <c r="E3652" s="401" t="s">
        <v>123</v>
      </c>
      <c r="F3652" s="401"/>
    </row>
    <row r="3653" spans="1:6" ht="15">
      <c r="A3653" s="401">
        <v>42438</v>
      </c>
      <c r="B3653" s="401" t="s">
        <v>9124</v>
      </c>
      <c r="C3653" s="401" t="s">
        <v>3161</v>
      </c>
      <c r="D3653" s="414" t="s">
        <v>17608</v>
      </c>
      <c r="E3653" s="401" t="s">
        <v>123</v>
      </c>
      <c r="F3653" s="401"/>
    </row>
    <row r="3654" spans="1:6" ht="15">
      <c r="A3654" s="401">
        <v>4792</v>
      </c>
      <c r="B3654" s="401" t="s">
        <v>7137</v>
      </c>
      <c r="C3654" s="401" t="s">
        <v>3163</v>
      </c>
      <c r="D3654" s="414" t="s">
        <v>17609</v>
      </c>
      <c r="E3654" s="401" t="s">
        <v>123</v>
      </c>
      <c r="F3654" s="401"/>
    </row>
    <row r="3655" spans="1:6" ht="15">
      <c r="A3655" s="401">
        <v>4790</v>
      </c>
      <c r="B3655" s="401" t="s">
        <v>7138</v>
      </c>
      <c r="C3655" s="401" t="s">
        <v>3163</v>
      </c>
      <c r="D3655" s="414" t="s">
        <v>17610</v>
      </c>
      <c r="E3655" s="401" t="s">
        <v>123</v>
      </c>
      <c r="F3655" s="401"/>
    </row>
    <row r="3656" spans="1:6" ht="15">
      <c r="A3656" s="401">
        <v>40671</v>
      </c>
      <c r="B3656" s="401" t="s">
        <v>7139</v>
      </c>
      <c r="C3656" s="401" t="s">
        <v>3163</v>
      </c>
      <c r="D3656" s="414" t="s">
        <v>17611</v>
      </c>
      <c r="E3656" s="401" t="s">
        <v>123</v>
      </c>
      <c r="F3656" s="401"/>
    </row>
    <row r="3657" spans="1:6" ht="15">
      <c r="A3657" s="401">
        <v>7552</v>
      </c>
      <c r="B3657" s="401" t="s">
        <v>7140</v>
      </c>
      <c r="C3657" s="401" t="s">
        <v>3161</v>
      </c>
      <c r="D3657" s="414" t="s">
        <v>17612</v>
      </c>
      <c r="E3657" s="401" t="s">
        <v>123</v>
      </c>
      <c r="F3657" s="401"/>
    </row>
    <row r="3658" spans="1:6" ht="15">
      <c r="A3658" s="401">
        <v>4893</v>
      </c>
      <c r="B3658" s="401" t="s">
        <v>7141</v>
      </c>
      <c r="C3658" s="401" t="s">
        <v>3161</v>
      </c>
      <c r="D3658" s="414" t="s">
        <v>16397</v>
      </c>
      <c r="E3658" s="401" t="s">
        <v>123</v>
      </c>
      <c r="F3658" s="401"/>
    </row>
    <row r="3659" spans="1:6" ht="15">
      <c r="A3659" s="401">
        <v>4894</v>
      </c>
      <c r="B3659" s="401" t="s">
        <v>7142</v>
      </c>
      <c r="C3659" s="401" t="s">
        <v>3161</v>
      </c>
      <c r="D3659" s="414" t="s">
        <v>12795</v>
      </c>
      <c r="E3659" s="401" t="s">
        <v>123</v>
      </c>
      <c r="F3659" s="401"/>
    </row>
    <row r="3660" spans="1:6" ht="15">
      <c r="A3660" s="401">
        <v>4888</v>
      </c>
      <c r="B3660" s="401" t="s">
        <v>7143</v>
      </c>
      <c r="C3660" s="401" t="s">
        <v>3161</v>
      </c>
      <c r="D3660" s="414" t="s">
        <v>13421</v>
      </c>
      <c r="E3660" s="401" t="s">
        <v>123</v>
      </c>
      <c r="F3660" s="401"/>
    </row>
    <row r="3661" spans="1:6" ht="15">
      <c r="A3661" s="401">
        <v>4890</v>
      </c>
      <c r="B3661" s="401" t="s">
        <v>7144</v>
      </c>
      <c r="C3661" s="401" t="s">
        <v>3161</v>
      </c>
      <c r="D3661" s="414" t="s">
        <v>8877</v>
      </c>
      <c r="E3661" s="401" t="s">
        <v>123</v>
      </c>
      <c r="F3661" s="401"/>
    </row>
    <row r="3662" spans="1:6" ht="15">
      <c r="A3662" s="401">
        <v>12411</v>
      </c>
      <c r="B3662" s="401" t="s">
        <v>7145</v>
      </c>
      <c r="C3662" s="401" t="s">
        <v>3161</v>
      </c>
      <c r="D3662" s="414" t="s">
        <v>15744</v>
      </c>
      <c r="E3662" s="401" t="s">
        <v>123</v>
      </c>
      <c r="F3662" s="401"/>
    </row>
    <row r="3663" spans="1:6" ht="15">
      <c r="A3663" s="401">
        <v>4891</v>
      </c>
      <c r="B3663" s="401" t="s">
        <v>7146</v>
      </c>
      <c r="C3663" s="401" t="s">
        <v>3161</v>
      </c>
      <c r="D3663" s="414" t="s">
        <v>5015</v>
      </c>
      <c r="E3663" s="401" t="s">
        <v>123</v>
      </c>
      <c r="F3663" s="401"/>
    </row>
    <row r="3664" spans="1:6" ht="15">
      <c r="A3664" s="401">
        <v>4889</v>
      </c>
      <c r="B3664" s="401" t="s">
        <v>7147</v>
      </c>
      <c r="C3664" s="401" t="s">
        <v>3161</v>
      </c>
      <c r="D3664" s="414" t="s">
        <v>8809</v>
      </c>
      <c r="E3664" s="401" t="s">
        <v>123</v>
      </c>
      <c r="F3664" s="401"/>
    </row>
    <row r="3665" spans="1:6" ht="15">
      <c r="A3665" s="401">
        <v>4892</v>
      </c>
      <c r="B3665" s="401" t="s">
        <v>7149</v>
      </c>
      <c r="C3665" s="401" t="s">
        <v>3161</v>
      </c>
      <c r="D3665" s="414" t="s">
        <v>17613</v>
      </c>
      <c r="E3665" s="401" t="s">
        <v>123</v>
      </c>
      <c r="F3665" s="401"/>
    </row>
    <row r="3666" spans="1:6" ht="15">
      <c r="A3666" s="401">
        <v>12412</v>
      </c>
      <c r="B3666" s="401" t="s">
        <v>7150</v>
      </c>
      <c r="C3666" s="401" t="s">
        <v>3161</v>
      </c>
      <c r="D3666" s="414" t="s">
        <v>17614</v>
      </c>
      <c r="E3666" s="401" t="s">
        <v>123</v>
      </c>
      <c r="F3666" s="401"/>
    </row>
    <row r="3667" spans="1:6" ht="15">
      <c r="A3667" s="401">
        <v>11073</v>
      </c>
      <c r="B3667" s="401" t="s">
        <v>7151</v>
      </c>
      <c r="C3667" s="401" t="s">
        <v>3161</v>
      </c>
      <c r="D3667" s="414" t="s">
        <v>4655</v>
      </c>
      <c r="E3667" s="401" t="s">
        <v>123</v>
      </c>
      <c r="F3667" s="401"/>
    </row>
    <row r="3668" spans="1:6" ht="15">
      <c r="A3668" s="401">
        <v>11071</v>
      </c>
      <c r="B3668" s="401" t="s">
        <v>7152</v>
      </c>
      <c r="C3668" s="401" t="s">
        <v>3161</v>
      </c>
      <c r="D3668" s="414" t="s">
        <v>14760</v>
      </c>
      <c r="E3668" s="401" t="s">
        <v>123</v>
      </c>
      <c r="F3668" s="401"/>
    </row>
    <row r="3669" spans="1:6" ht="15">
      <c r="A3669" s="401">
        <v>11072</v>
      </c>
      <c r="B3669" s="401" t="s">
        <v>7153</v>
      </c>
      <c r="C3669" s="401" t="s">
        <v>3161</v>
      </c>
      <c r="D3669" s="414" t="s">
        <v>17615</v>
      </c>
      <c r="E3669" s="401" t="s">
        <v>123</v>
      </c>
      <c r="F3669" s="401"/>
    </row>
    <row r="3670" spans="1:6" ht="15">
      <c r="A3670" s="401">
        <v>4895</v>
      </c>
      <c r="B3670" s="401" t="s">
        <v>7154</v>
      </c>
      <c r="C3670" s="401" t="s">
        <v>3161</v>
      </c>
      <c r="D3670" s="414" t="s">
        <v>4037</v>
      </c>
      <c r="E3670" s="401" t="s">
        <v>123</v>
      </c>
      <c r="F3670" s="401"/>
    </row>
    <row r="3671" spans="1:6" ht="15">
      <c r="A3671" s="401">
        <v>4907</v>
      </c>
      <c r="B3671" s="401" t="s">
        <v>7155</v>
      </c>
      <c r="C3671" s="401" t="s">
        <v>3161</v>
      </c>
      <c r="D3671" s="414" t="s">
        <v>17616</v>
      </c>
      <c r="E3671" s="401" t="s">
        <v>123</v>
      </c>
      <c r="F3671" s="401"/>
    </row>
    <row r="3672" spans="1:6" ht="15">
      <c r="A3672" s="401">
        <v>4902</v>
      </c>
      <c r="B3672" s="401" t="s">
        <v>7156</v>
      </c>
      <c r="C3672" s="401" t="s">
        <v>3161</v>
      </c>
      <c r="D3672" s="414" t="s">
        <v>17617</v>
      </c>
      <c r="E3672" s="401" t="s">
        <v>123</v>
      </c>
      <c r="F3672" s="401"/>
    </row>
    <row r="3673" spans="1:6" ht="15">
      <c r="A3673" s="401">
        <v>4908</v>
      </c>
      <c r="B3673" s="401" t="s">
        <v>7157</v>
      </c>
      <c r="C3673" s="401" t="s">
        <v>3161</v>
      </c>
      <c r="D3673" s="414" t="s">
        <v>17618</v>
      </c>
      <c r="E3673" s="401" t="s">
        <v>123</v>
      </c>
      <c r="F3673" s="401"/>
    </row>
    <row r="3674" spans="1:6" ht="15">
      <c r="A3674" s="401">
        <v>4909</v>
      </c>
      <c r="B3674" s="401" t="s">
        <v>7158</v>
      </c>
      <c r="C3674" s="401" t="s">
        <v>3161</v>
      </c>
      <c r="D3674" s="414" t="s">
        <v>17619</v>
      </c>
      <c r="E3674" s="401" t="s">
        <v>123</v>
      </c>
      <c r="F3674" s="401"/>
    </row>
    <row r="3675" spans="1:6" ht="15">
      <c r="A3675" s="401">
        <v>4903</v>
      </c>
      <c r="B3675" s="401" t="s">
        <v>7159</v>
      </c>
      <c r="C3675" s="401" t="s">
        <v>3161</v>
      </c>
      <c r="D3675" s="414" t="s">
        <v>17620</v>
      </c>
      <c r="E3675" s="401" t="s">
        <v>123</v>
      </c>
      <c r="F3675" s="401"/>
    </row>
    <row r="3676" spans="1:6" ht="15">
      <c r="A3676" s="401">
        <v>4897</v>
      </c>
      <c r="B3676" s="401" t="s">
        <v>7160</v>
      </c>
      <c r="C3676" s="401" t="s">
        <v>3161</v>
      </c>
      <c r="D3676" s="414" t="s">
        <v>6076</v>
      </c>
      <c r="E3676" s="401" t="s">
        <v>123</v>
      </c>
      <c r="F3676" s="401"/>
    </row>
    <row r="3677" spans="1:6" ht="15">
      <c r="A3677" s="401">
        <v>4896</v>
      </c>
      <c r="B3677" s="401" t="s">
        <v>7161</v>
      </c>
      <c r="C3677" s="401" t="s">
        <v>3161</v>
      </c>
      <c r="D3677" s="414" t="s">
        <v>6354</v>
      </c>
      <c r="E3677" s="401" t="s">
        <v>123</v>
      </c>
      <c r="F3677" s="401"/>
    </row>
    <row r="3678" spans="1:6" ht="15">
      <c r="A3678" s="401">
        <v>4900</v>
      </c>
      <c r="B3678" s="401" t="s">
        <v>7162</v>
      </c>
      <c r="C3678" s="401" t="s">
        <v>3161</v>
      </c>
      <c r="D3678" s="414" t="s">
        <v>16231</v>
      </c>
      <c r="E3678" s="401" t="s">
        <v>123</v>
      </c>
      <c r="F3678" s="401"/>
    </row>
    <row r="3679" spans="1:6" ht="15">
      <c r="A3679" s="401">
        <v>4898</v>
      </c>
      <c r="B3679" s="401" t="s">
        <v>7163</v>
      </c>
      <c r="C3679" s="401" t="s">
        <v>3161</v>
      </c>
      <c r="D3679" s="414" t="s">
        <v>14037</v>
      </c>
      <c r="E3679" s="401" t="s">
        <v>123</v>
      </c>
      <c r="F3679" s="401"/>
    </row>
    <row r="3680" spans="1:6" ht="15">
      <c r="A3680" s="401">
        <v>4899</v>
      </c>
      <c r="B3680" s="401" t="s">
        <v>7164</v>
      </c>
      <c r="C3680" s="401" t="s">
        <v>3161</v>
      </c>
      <c r="D3680" s="414" t="s">
        <v>5074</v>
      </c>
      <c r="E3680" s="401" t="s">
        <v>123</v>
      </c>
      <c r="F3680" s="401"/>
    </row>
    <row r="3681" spans="1:6" ht="15">
      <c r="A3681" s="401">
        <v>11096</v>
      </c>
      <c r="B3681" s="401" t="s">
        <v>7165</v>
      </c>
      <c r="C3681" s="401" t="s">
        <v>3165</v>
      </c>
      <c r="D3681" s="414" t="s">
        <v>9113</v>
      </c>
      <c r="E3681" s="401" t="s">
        <v>123</v>
      </c>
      <c r="F3681" s="401"/>
    </row>
    <row r="3682" spans="1:6" ht="15">
      <c r="A3682" s="401">
        <v>4741</v>
      </c>
      <c r="B3682" s="401" t="s">
        <v>7166</v>
      </c>
      <c r="C3682" s="401" t="s">
        <v>3162</v>
      </c>
      <c r="D3682" s="414" t="s">
        <v>17524</v>
      </c>
      <c r="E3682" s="401" t="s">
        <v>123</v>
      </c>
      <c r="F3682" s="401"/>
    </row>
    <row r="3683" spans="1:6" ht="15">
      <c r="A3683" s="401">
        <v>4752</v>
      </c>
      <c r="B3683" s="401" t="s">
        <v>7167</v>
      </c>
      <c r="C3683" s="401" t="s">
        <v>3160</v>
      </c>
      <c r="D3683" s="414" t="s">
        <v>17384</v>
      </c>
      <c r="E3683" s="401" t="s">
        <v>12034</v>
      </c>
      <c r="F3683" s="401"/>
    </row>
    <row r="3684" spans="1:6" ht="15">
      <c r="A3684" s="401">
        <v>41091</v>
      </c>
      <c r="B3684" s="401" t="s">
        <v>7168</v>
      </c>
      <c r="C3684" s="401" t="s">
        <v>3167</v>
      </c>
      <c r="D3684" s="414" t="s">
        <v>18645</v>
      </c>
      <c r="E3684" s="401" t="s">
        <v>12034</v>
      </c>
      <c r="F3684" s="401"/>
    </row>
    <row r="3685" spans="1:6" ht="15">
      <c r="A3685" s="401">
        <v>13954</v>
      </c>
      <c r="B3685" s="401" t="s">
        <v>7169</v>
      </c>
      <c r="C3685" s="401" t="s">
        <v>3161</v>
      </c>
      <c r="D3685" s="414" t="s">
        <v>17621</v>
      </c>
      <c r="E3685" s="401" t="s">
        <v>9663</v>
      </c>
      <c r="F3685" s="401"/>
    </row>
    <row r="3686" spans="1:6" ht="15">
      <c r="A3686" s="401">
        <v>3411</v>
      </c>
      <c r="B3686" s="401" t="s">
        <v>7170</v>
      </c>
      <c r="C3686" s="401" t="s">
        <v>3165</v>
      </c>
      <c r="D3686" s="414" t="s">
        <v>17622</v>
      </c>
      <c r="E3686" s="401" t="s">
        <v>123</v>
      </c>
      <c r="F3686" s="401"/>
    </row>
    <row r="3687" spans="1:6" ht="15">
      <c r="A3687" s="401">
        <v>39995</v>
      </c>
      <c r="B3687" s="401" t="s">
        <v>7171</v>
      </c>
      <c r="C3687" s="401" t="s">
        <v>3162</v>
      </c>
      <c r="D3687" s="414" t="s">
        <v>17623</v>
      </c>
      <c r="E3687" s="401" t="s">
        <v>123</v>
      </c>
      <c r="F3687" s="401"/>
    </row>
    <row r="3688" spans="1:6" ht="15">
      <c r="A3688" s="401">
        <v>11615</v>
      </c>
      <c r="B3688" s="401" t="s">
        <v>7172</v>
      </c>
      <c r="C3688" s="401" t="s">
        <v>3163</v>
      </c>
      <c r="D3688" s="414" t="s">
        <v>3781</v>
      </c>
      <c r="E3688" s="401" t="s">
        <v>123</v>
      </c>
      <c r="F3688" s="401"/>
    </row>
    <row r="3689" spans="1:6" ht="15">
      <c r="A3689" s="401">
        <v>3408</v>
      </c>
      <c r="B3689" s="401" t="s">
        <v>7173</v>
      </c>
      <c r="C3689" s="401" t="s">
        <v>3163</v>
      </c>
      <c r="D3689" s="414" t="s">
        <v>13906</v>
      </c>
      <c r="E3689" s="401" t="s">
        <v>123</v>
      </c>
      <c r="F3689" s="401"/>
    </row>
    <row r="3690" spans="1:6" ht="15">
      <c r="A3690" s="401">
        <v>3409</v>
      </c>
      <c r="B3690" s="401" t="s">
        <v>7174</v>
      </c>
      <c r="C3690" s="401" t="s">
        <v>3163</v>
      </c>
      <c r="D3690" s="414" t="s">
        <v>8820</v>
      </c>
      <c r="E3690" s="401" t="s">
        <v>123</v>
      </c>
      <c r="F3690" s="401"/>
    </row>
    <row r="3691" spans="1:6" ht="15">
      <c r="A3691" s="401">
        <v>11427</v>
      </c>
      <c r="B3691" s="401" t="s">
        <v>7175</v>
      </c>
      <c r="C3691" s="401" t="s">
        <v>3165</v>
      </c>
      <c r="D3691" s="414" t="s">
        <v>15250</v>
      </c>
      <c r="E3691" s="401" t="s">
        <v>123</v>
      </c>
      <c r="F3691" s="401"/>
    </row>
    <row r="3692" spans="1:6" ht="15">
      <c r="A3692" s="401">
        <v>4491</v>
      </c>
      <c r="B3692" s="401" t="s">
        <v>13129</v>
      </c>
      <c r="C3692" s="401" t="s">
        <v>3164</v>
      </c>
      <c r="D3692" s="414" t="s">
        <v>17624</v>
      </c>
      <c r="E3692" s="401" t="s">
        <v>123</v>
      </c>
      <c r="F3692" s="401"/>
    </row>
    <row r="3693" spans="1:6" ht="15">
      <c r="A3693" s="401">
        <v>2745</v>
      </c>
      <c r="B3693" s="401" t="s">
        <v>13130</v>
      </c>
      <c r="C3693" s="401" t="s">
        <v>3164</v>
      </c>
      <c r="D3693" s="414" t="s">
        <v>4346</v>
      </c>
      <c r="E3693" s="401" t="s">
        <v>123</v>
      </c>
      <c r="F3693" s="401"/>
    </row>
    <row r="3694" spans="1:6" ht="15">
      <c r="A3694" s="401">
        <v>14439</v>
      </c>
      <c r="B3694" s="401" t="s">
        <v>13131</v>
      </c>
      <c r="C3694" s="401" t="s">
        <v>3164</v>
      </c>
      <c r="D3694" s="414" t="s">
        <v>5806</v>
      </c>
      <c r="E3694" s="401" t="s">
        <v>123</v>
      </c>
      <c r="F3694" s="401"/>
    </row>
    <row r="3695" spans="1:6" ht="15">
      <c r="A3695" s="401">
        <v>26022</v>
      </c>
      <c r="B3695" s="401" t="s">
        <v>7176</v>
      </c>
      <c r="C3695" s="401" t="s">
        <v>3161</v>
      </c>
      <c r="D3695" s="414" t="s">
        <v>17625</v>
      </c>
      <c r="E3695" s="401" t="s">
        <v>123</v>
      </c>
      <c r="F3695" s="401"/>
    </row>
    <row r="3696" spans="1:6" ht="15">
      <c r="A3696" s="401">
        <v>12362</v>
      </c>
      <c r="B3696" s="401" t="s">
        <v>7177</v>
      </c>
      <c r="C3696" s="401" t="s">
        <v>3161</v>
      </c>
      <c r="D3696" s="414" t="s">
        <v>16415</v>
      </c>
      <c r="E3696" s="401" t="s">
        <v>123</v>
      </c>
      <c r="F3696" s="401"/>
    </row>
    <row r="3697" spans="1:6" ht="15">
      <c r="A3697" s="401">
        <v>421</v>
      </c>
      <c r="B3697" s="401" t="s">
        <v>17626</v>
      </c>
      <c r="C3697" s="401" t="s">
        <v>3161</v>
      </c>
      <c r="D3697" s="414" t="s">
        <v>17627</v>
      </c>
      <c r="E3697" s="401" t="s">
        <v>123</v>
      </c>
      <c r="F3697" s="401"/>
    </row>
    <row r="3698" spans="1:6" ht="15">
      <c r="A3698" s="401">
        <v>14148</v>
      </c>
      <c r="B3698" s="401" t="s">
        <v>7178</v>
      </c>
      <c r="C3698" s="401" t="s">
        <v>3161</v>
      </c>
      <c r="D3698" s="414" t="s">
        <v>6385</v>
      </c>
      <c r="E3698" s="401" t="s">
        <v>123</v>
      </c>
      <c r="F3698" s="401"/>
    </row>
    <row r="3699" spans="1:6" ht="15">
      <c r="A3699" s="401">
        <v>4341</v>
      </c>
      <c r="B3699" s="401" t="s">
        <v>7179</v>
      </c>
      <c r="C3699" s="401" t="s">
        <v>3161</v>
      </c>
      <c r="D3699" s="414" t="s">
        <v>8975</v>
      </c>
      <c r="E3699" s="401" t="s">
        <v>123</v>
      </c>
      <c r="F3699" s="401"/>
    </row>
    <row r="3700" spans="1:6" ht="15">
      <c r="A3700" s="401">
        <v>4337</v>
      </c>
      <c r="B3700" s="401" t="s">
        <v>7180</v>
      </c>
      <c r="C3700" s="401" t="s">
        <v>3161</v>
      </c>
      <c r="D3700" s="414" t="s">
        <v>12957</v>
      </c>
      <c r="E3700" s="401" t="s">
        <v>123</v>
      </c>
      <c r="F3700" s="401"/>
    </row>
    <row r="3701" spans="1:6" ht="15">
      <c r="A3701" s="401">
        <v>4339</v>
      </c>
      <c r="B3701" s="401" t="s">
        <v>7181</v>
      </c>
      <c r="C3701" s="401" t="s">
        <v>3161</v>
      </c>
      <c r="D3701" s="414" t="s">
        <v>14005</v>
      </c>
      <c r="E3701" s="401" t="s">
        <v>123</v>
      </c>
      <c r="F3701" s="401"/>
    </row>
    <row r="3702" spans="1:6" ht="15">
      <c r="A3702" s="401">
        <v>39997</v>
      </c>
      <c r="B3702" s="401" t="s">
        <v>7182</v>
      </c>
      <c r="C3702" s="401" t="s">
        <v>3161</v>
      </c>
      <c r="D3702" s="414" t="s">
        <v>7183</v>
      </c>
      <c r="E3702" s="401" t="s">
        <v>123</v>
      </c>
      <c r="F3702" s="401"/>
    </row>
    <row r="3703" spans="1:6" ht="15">
      <c r="A3703" s="401">
        <v>11971</v>
      </c>
      <c r="B3703" s="401" t="s">
        <v>7184</v>
      </c>
      <c r="C3703" s="401" t="s">
        <v>3161</v>
      </c>
      <c r="D3703" s="414" t="s">
        <v>6534</v>
      </c>
      <c r="E3703" s="401" t="s">
        <v>123</v>
      </c>
      <c r="F3703" s="401"/>
    </row>
    <row r="3704" spans="1:6" ht="15">
      <c r="A3704" s="401">
        <v>4342</v>
      </c>
      <c r="B3704" s="401" t="s">
        <v>7186</v>
      </c>
      <c r="C3704" s="401" t="s">
        <v>3161</v>
      </c>
      <c r="D3704" s="414" t="s">
        <v>6920</v>
      </c>
      <c r="E3704" s="401" t="s">
        <v>123</v>
      </c>
      <c r="F3704" s="401"/>
    </row>
    <row r="3705" spans="1:6" ht="15">
      <c r="A3705" s="401">
        <v>4330</v>
      </c>
      <c r="B3705" s="401" t="s">
        <v>7187</v>
      </c>
      <c r="C3705" s="401" t="s">
        <v>3161</v>
      </c>
      <c r="D3705" s="414" t="s">
        <v>6922</v>
      </c>
      <c r="E3705" s="401" t="s">
        <v>123</v>
      </c>
      <c r="F3705" s="401"/>
    </row>
    <row r="3706" spans="1:6" ht="15">
      <c r="A3706" s="401">
        <v>4340</v>
      </c>
      <c r="B3706" s="401" t="s">
        <v>7188</v>
      </c>
      <c r="C3706" s="401" t="s">
        <v>3161</v>
      </c>
      <c r="D3706" s="414" t="s">
        <v>14159</v>
      </c>
      <c r="E3706" s="401" t="s">
        <v>123</v>
      </c>
      <c r="F3706" s="401"/>
    </row>
    <row r="3707" spans="1:6" ht="15">
      <c r="A3707" s="401">
        <v>5088</v>
      </c>
      <c r="B3707" s="401" t="s">
        <v>17628</v>
      </c>
      <c r="C3707" s="401" t="s">
        <v>3161</v>
      </c>
      <c r="D3707" s="414" t="s">
        <v>8998</v>
      </c>
      <c r="E3707" s="401" t="s">
        <v>123</v>
      </c>
      <c r="F3707" s="401"/>
    </row>
    <row r="3708" spans="1:6" ht="15">
      <c r="A3708" s="401">
        <v>11154</v>
      </c>
      <c r="B3708" s="401" t="s">
        <v>7189</v>
      </c>
      <c r="C3708" s="401" t="s">
        <v>3161</v>
      </c>
      <c r="D3708" s="414" t="s">
        <v>17629</v>
      </c>
      <c r="E3708" s="401" t="s">
        <v>123</v>
      </c>
      <c r="F3708" s="401"/>
    </row>
    <row r="3709" spans="1:6" ht="15">
      <c r="A3709" s="401">
        <v>4989</v>
      </c>
      <c r="B3709" s="401" t="s">
        <v>17630</v>
      </c>
      <c r="C3709" s="401" t="s">
        <v>3161</v>
      </c>
      <c r="D3709" s="414" t="s">
        <v>17631</v>
      </c>
      <c r="E3709" s="401" t="s">
        <v>123</v>
      </c>
      <c r="F3709" s="401"/>
    </row>
    <row r="3710" spans="1:6" ht="15">
      <c r="A3710" s="401">
        <v>4982</v>
      </c>
      <c r="B3710" s="401" t="s">
        <v>17632</v>
      </c>
      <c r="C3710" s="401" t="s">
        <v>3161</v>
      </c>
      <c r="D3710" s="414" t="s">
        <v>17633</v>
      </c>
      <c r="E3710" s="401" t="s">
        <v>123</v>
      </c>
      <c r="F3710" s="401"/>
    </row>
    <row r="3711" spans="1:6" ht="15">
      <c r="A3711" s="401">
        <v>4962</v>
      </c>
      <c r="B3711" s="401" t="s">
        <v>17634</v>
      </c>
      <c r="C3711" s="401" t="s">
        <v>3161</v>
      </c>
      <c r="D3711" s="414" t="s">
        <v>17635</v>
      </c>
      <c r="E3711" s="401" t="s">
        <v>123</v>
      </c>
      <c r="F3711" s="401"/>
    </row>
    <row r="3712" spans="1:6" ht="15">
      <c r="A3712" s="401">
        <v>4981</v>
      </c>
      <c r="B3712" s="401" t="s">
        <v>17636</v>
      </c>
      <c r="C3712" s="401" t="s">
        <v>3161</v>
      </c>
      <c r="D3712" s="414" t="s">
        <v>17637</v>
      </c>
      <c r="E3712" s="401" t="s">
        <v>123</v>
      </c>
      <c r="F3712" s="401"/>
    </row>
    <row r="3713" spans="1:6" ht="15">
      <c r="A3713" s="401">
        <v>4964</v>
      </c>
      <c r="B3713" s="401" t="s">
        <v>17638</v>
      </c>
      <c r="C3713" s="401" t="s">
        <v>3161</v>
      </c>
      <c r="D3713" s="414" t="s">
        <v>17639</v>
      </c>
      <c r="E3713" s="401" t="s">
        <v>123</v>
      </c>
      <c r="F3713" s="401"/>
    </row>
    <row r="3714" spans="1:6" ht="15">
      <c r="A3714" s="401">
        <v>4992</v>
      </c>
      <c r="B3714" s="401" t="s">
        <v>17640</v>
      </c>
      <c r="C3714" s="401" t="s">
        <v>3161</v>
      </c>
      <c r="D3714" s="414" t="s">
        <v>17641</v>
      </c>
      <c r="E3714" s="401" t="s">
        <v>123</v>
      </c>
      <c r="F3714" s="401"/>
    </row>
    <row r="3715" spans="1:6" ht="15">
      <c r="A3715" s="401">
        <v>4987</v>
      </c>
      <c r="B3715" s="401" t="s">
        <v>17642</v>
      </c>
      <c r="C3715" s="401" t="s">
        <v>3161</v>
      </c>
      <c r="D3715" s="414" t="s">
        <v>17643</v>
      </c>
      <c r="E3715" s="401" t="s">
        <v>123</v>
      </c>
      <c r="F3715" s="401"/>
    </row>
    <row r="3716" spans="1:6" ht="15">
      <c r="A3716" s="401">
        <v>39021</v>
      </c>
      <c r="B3716" s="401" t="s">
        <v>7190</v>
      </c>
      <c r="C3716" s="401" t="s">
        <v>3161</v>
      </c>
      <c r="D3716" s="414" t="s">
        <v>17644</v>
      </c>
      <c r="E3716" s="401" t="s">
        <v>123</v>
      </c>
      <c r="F3716" s="401"/>
    </row>
    <row r="3717" spans="1:6" ht="15">
      <c r="A3717" s="401">
        <v>39022</v>
      </c>
      <c r="B3717" s="401" t="s">
        <v>7191</v>
      </c>
      <c r="C3717" s="401" t="s">
        <v>3161</v>
      </c>
      <c r="D3717" s="414" t="s">
        <v>17645</v>
      </c>
      <c r="E3717" s="401" t="s">
        <v>123</v>
      </c>
      <c r="F3717" s="401"/>
    </row>
    <row r="3718" spans="1:6" ht="15">
      <c r="A3718" s="401">
        <v>39024</v>
      </c>
      <c r="B3718" s="401" t="s">
        <v>7192</v>
      </c>
      <c r="C3718" s="401" t="s">
        <v>3161</v>
      </c>
      <c r="D3718" s="414" t="s">
        <v>17646</v>
      </c>
      <c r="E3718" s="401" t="s">
        <v>123</v>
      </c>
      <c r="F3718" s="401"/>
    </row>
    <row r="3719" spans="1:6" ht="15">
      <c r="A3719" s="401">
        <v>4914</v>
      </c>
      <c r="B3719" s="401" t="s">
        <v>7193</v>
      </c>
      <c r="C3719" s="401" t="s">
        <v>3163</v>
      </c>
      <c r="D3719" s="414" t="s">
        <v>17647</v>
      </c>
      <c r="E3719" s="401" t="s">
        <v>123</v>
      </c>
      <c r="F3719" s="401"/>
    </row>
    <row r="3720" spans="1:6" ht="15">
      <c r="A3720" s="401">
        <v>4917</v>
      </c>
      <c r="B3720" s="401" t="s">
        <v>7194</v>
      </c>
      <c r="C3720" s="401" t="s">
        <v>3163</v>
      </c>
      <c r="D3720" s="414" t="s">
        <v>17648</v>
      </c>
      <c r="E3720" s="401" t="s">
        <v>123</v>
      </c>
      <c r="F3720" s="401"/>
    </row>
    <row r="3721" spans="1:6" ht="15">
      <c r="A3721" s="401">
        <v>39025</v>
      </c>
      <c r="B3721" s="401" t="s">
        <v>7195</v>
      </c>
      <c r="C3721" s="401" t="s">
        <v>3161</v>
      </c>
      <c r="D3721" s="414" t="s">
        <v>17649</v>
      </c>
      <c r="E3721" s="401" t="s">
        <v>123</v>
      </c>
      <c r="F3721" s="401"/>
    </row>
    <row r="3722" spans="1:6" ht="15">
      <c r="A3722" s="401">
        <v>4930</v>
      </c>
      <c r="B3722" s="401" t="s">
        <v>7196</v>
      </c>
      <c r="C3722" s="401" t="s">
        <v>3163</v>
      </c>
      <c r="D3722" s="414" t="s">
        <v>17650</v>
      </c>
      <c r="E3722" s="401" t="s">
        <v>123</v>
      </c>
      <c r="F3722" s="401"/>
    </row>
    <row r="3723" spans="1:6" ht="15">
      <c r="A3723" s="401">
        <v>4922</v>
      </c>
      <c r="B3723" s="401" t="s">
        <v>7197</v>
      </c>
      <c r="C3723" s="401" t="s">
        <v>3163</v>
      </c>
      <c r="D3723" s="414" t="s">
        <v>17651</v>
      </c>
      <c r="E3723" s="401" t="s">
        <v>123</v>
      </c>
      <c r="F3723" s="401"/>
    </row>
    <row r="3724" spans="1:6" ht="15">
      <c r="A3724" s="401">
        <v>4911</v>
      </c>
      <c r="B3724" s="401" t="s">
        <v>7198</v>
      </c>
      <c r="C3724" s="401" t="s">
        <v>3163</v>
      </c>
      <c r="D3724" s="414" t="s">
        <v>17652</v>
      </c>
      <c r="E3724" s="401" t="s">
        <v>123</v>
      </c>
      <c r="F3724" s="401"/>
    </row>
    <row r="3725" spans="1:6" ht="15">
      <c r="A3725" s="401">
        <v>37518</v>
      </c>
      <c r="B3725" s="401" t="s">
        <v>7199</v>
      </c>
      <c r="C3725" s="401" t="s">
        <v>3163</v>
      </c>
      <c r="D3725" s="414" t="s">
        <v>17653</v>
      </c>
      <c r="E3725" s="401" t="s">
        <v>123</v>
      </c>
      <c r="F3725" s="401"/>
    </row>
    <row r="3726" spans="1:6" ht="15">
      <c r="A3726" s="401">
        <v>4910</v>
      </c>
      <c r="B3726" s="401" t="s">
        <v>7200</v>
      </c>
      <c r="C3726" s="401" t="s">
        <v>3163</v>
      </c>
      <c r="D3726" s="414" t="s">
        <v>17654</v>
      </c>
      <c r="E3726" s="401" t="s">
        <v>123</v>
      </c>
      <c r="F3726" s="401"/>
    </row>
    <row r="3727" spans="1:6" ht="15">
      <c r="A3727" s="401">
        <v>4943</v>
      </c>
      <c r="B3727" s="401" t="s">
        <v>7201</v>
      </c>
      <c r="C3727" s="401" t="s">
        <v>3163</v>
      </c>
      <c r="D3727" s="414" t="s">
        <v>17655</v>
      </c>
      <c r="E3727" s="401" t="s">
        <v>123</v>
      </c>
      <c r="F3727" s="401"/>
    </row>
    <row r="3728" spans="1:6" ht="15">
      <c r="A3728" s="401">
        <v>5002</v>
      </c>
      <c r="B3728" s="401" t="s">
        <v>7202</v>
      </c>
      <c r="C3728" s="401" t="s">
        <v>3163</v>
      </c>
      <c r="D3728" s="414" t="s">
        <v>17656</v>
      </c>
      <c r="E3728" s="401" t="s">
        <v>123</v>
      </c>
      <c r="F3728" s="401"/>
    </row>
    <row r="3729" spans="1:6" ht="15">
      <c r="A3729" s="401">
        <v>4977</v>
      </c>
      <c r="B3729" s="401" t="s">
        <v>7203</v>
      </c>
      <c r="C3729" s="401" t="s">
        <v>3163</v>
      </c>
      <c r="D3729" s="414" t="s">
        <v>17657</v>
      </c>
      <c r="E3729" s="401" t="s">
        <v>123</v>
      </c>
      <c r="F3729" s="401"/>
    </row>
    <row r="3730" spans="1:6" ht="15">
      <c r="A3730" s="401">
        <v>5028</v>
      </c>
      <c r="B3730" s="401" t="s">
        <v>7204</v>
      </c>
      <c r="C3730" s="401" t="s">
        <v>3163</v>
      </c>
      <c r="D3730" s="414" t="s">
        <v>17658</v>
      </c>
      <c r="E3730" s="401" t="s">
        <v>123</v>
      </c>
      <c r="F3730" s="401"/>
    </row>
    <row r="3731" spans="1:6" ht="15">
      <c r="A3731" s="401">
        <v>4998</v>
      </c>
      <c r="B3731" s="401" t="s">
        <v>7205</v>
      </c>
      <c r="C3731" s="401" t="s">
        <v>3163</v>
      </c>
      <c r="D3731" s="414" t="s">
        <v>17659</v>
      </c>
      <c r="E3731" s="401" t="s">
        <v>123</v>
      </c>
      <c r="F3731" s="401"/>
    </row>
    <row r="3732" spans="1:6" ht="15">
      <c r="A3732" s="401">
        <v>4969</v>
      </c>
      <c r="B3732" s="401" t="s">
        <v>7206</v>
      </c>
      <c r="C3732" s="401" t="s">
        <v>3163</v>
      </c>
      <c r="D3732" s="414" t="s">
        <v>13133</v>
      </c>
      <c r="E3732" s="401" t="s">
        <v>123</v>
      </c>
      <c r="F3732" s="401"/>
    </row>
    <row r="3733" spans="1:6" ht="15">
      <c r="A3733" s="401">
        <v>11364</v>
      </c>
      <c r="B3733" s="401" t="s">
        <v>17660</v>
      </c>
      <c r="C3733" s="401" t="s">
        <v>3161</v>
      </c>
      <c r="D3733" s="414" t="s">
        <v>12910</v>
      </c>
      <c r="E3733" s="401" t="s">
        <v>123</v>
      </c>
      <c r="F3733" s="401"/>
    </row>
    <row r="3734" spans="1:6" ht="15">
      <c r="A3734" s="401">
        <v>11365</v>
      </c>
      <c r="B3734" s="401" t="s">
        <v>17661</v>
      </c>
      <c r="C3734" s="401" t="s">
        <v>3161</v>
      </c>
      <c r="D3734" s="414" t="s">
        <v>12651</v>
      </c>
      <c r="E3734" s="401" t="s">
        <v>123</v>
      </c>
      <c r="F3734" s="401"/>
    </row>
    <row r="3735" spans="1:6" ht="15">
      <c r="A3735" s="401">
        <v>11366</v>
      </c>
      <c r="B3735" s="401" t="s">
        <v>17662</v>
      </c>
      <c r="C3735" s="401" t="s">
        <v>3161</v>
      </c>
      <c r="D3735" s="414" t="s">
        <v>17663</v>
      </c>
      <c r="E3735" s="401" t="s">
        <v>123</v>
      </c>
      <c r="F3735" s="401"/>
    </row>
    <row r="3736" spans="1:6" ht="15">
      <c r="A3736" s="401">
        <v>43777</v>
      </c>
      <c r="B3736" s="401" t="s">
        <v>17664</v>
      </c>
      <c r="C3736" s="401" t="s">
        <v>3161</v>
      </c>
      <c r="D3736" s="414" t="s">
        <v>17665</v>
      </c>
      <c r="E3736" s="401" t="s">
        <v>123</v>
      </c>
      <c r="F3736" s="401"/>
    </row>
    <row r="3737" spans="1:6" ht="15">
      <c r="A3737" s="401">
        <v>20322</v>
      </c>
      <c r="B3737" s="401" t="s">
        <v>17666</v>
      </c>
      <c r="C3737" s="401" t="s">
        <v>3161</v>
      </c>
      <c r="D3737" s="414" t="s">
        <v>17667</v>
      </c>
      <c r="E3737" s="401" t="s">
        <v>123</v>
      </c>
      <c r="F3737" s="401"/>
    </row>
    <row r="3738" spans="1:6" ht="15">
      <c r="A3738" s="401">
        <v>10553</v>
      </c>
      <c r="B3738" s="401" t="s">
        <v>17668</v>
      </c>
      <c r="C3738" s="401" t="s">
        <v>3161</v>
      </c>
      <c r="D3738" s="414" t="s">
        <v>17669</v>
      </c>
      <c r="E3738" s="401" t="s">
        <v>123</v>
      </c>
      <c r="F3738" s="401"/>
    </row>
    <row r="3739" spans="1:6" ht="15">
      <c r="A3739" s="401">
        <v>5020</v>
      </c>
      <c r="B3739" s="401" t="s">
        <v>17670</v>
      </c>
      <c r="C3739" s="401" t="s">
        <v>3161</v>
      </c>
      <c r="D3739" s="414" t="s">
        <v>17671</v>
      </c>
      <c r="E3739" s="401" t="s">
        <v>123</v>
      </c>
      <c r="F3739" s="401"/>
    </row>
    <row r="3740" spans="1:6" ht="15">
      <c r="A3740" s="401">
        <v>10554</v>
      </c>
      <c r="B3740" s="401" t="s">
        <v>17672</v>
      </c>
      <c r="C3740" s="401" t="s">
        <v>3161</v>
      </c>
      <c r="D3740" s="414" t="s">
        <v>17673</v>
      </c>
      <c r="E3740" s="401" t="s">
        <v>123</v>
      </c>
      <c r="F3740" s="401"/>
    </row>
    <row r="3741" spans="1:6" ht="15">
      <c r="A3741" s="401">
        <v>10555</v>
      </c>
      <c r="B3741" s="401" t="s">
        <v>17674</v>
      </c>
      <c r="C3741" s="401" t="s">
        <v>3161</v>
      </c>
      <c r="D3741" s="414" t="s">
        <v>17675</v>
      </c>
      <c r="E3741" s="401" t="s">
        <v>123</v>
      </c>
      <c r="F3741" s="401"/>
    </row>
    <row r="3742" spans="1:6" ht="15">
      <c r="A3742" s="401">
        <v>10556</v>
      </c>
      <c r="B3742" s="401" t="s">
        <v>17676</v>
      </c>
      <c r="C3742" s="401" t="s">
        <v>3161</v>
      </c>
      <c r="D3742" s="414" t="s">
        <v>17677</v>
      </c>
      <c r="E3742" s="401" t="s">
        <v>123</v>
      </c>
      <c r="F3742" s="401"/>
    </row>
    <row r="3743" spans="1:6" ht="15">
      <c r="A3743" s="401">
        <v>39502</v>
      </c>
      <c r="B3743" s="401" t="s">
        <v>17678</v>
      </c>
      <c r="C3743" s="401" t="s">
        <v>3161</v>
      </c>
      <c r="D3743" s="414" t="s">
        <v>17679</v>
      </c>
      <c r="E3743" s="401" t="s">
        <v>123</v>
      </c>
      <c r="F3743" s="401"/>
    </row>
    <row r="3744" spans="1:6" ht="15">
      <c r="A3744" s="401">
        <v>39504</v>
      </c>
      <c r="B3744" s="401" t="s">
        <v>17680</v>
      </c>
      <c r="C3744" s="401" t="s">
        <v>3161</v>
      </c>
      <c r="D3744" s="414" t="s">
        <v>13280</v>
      </c>
      <c r="E3744" s="401" t="s">
        <v>123</v>
      </c>
      <c r="F3744" s="401"/>
    </row>
    <row r="3745" spans="1:6" ht="15">
      <c r="A3745" s="401">
        <v>39503</v>
      </c>
      <c r="B3745" s="401" t="s">
        <v>17681</v>
      </c>
      <c r="C3745" s="401" t="s">
        <v>3161</v>
      </c>
      <c r="D3745" s="414" t="s">
        <v>17682</v>
      </c>
      <c r="E3745" s="401" t="s">
        <v>123</v>
      </c>
      <c r="F3745" s="401"/>
    </row>
    <row r="3746" spans="1:6" ht="15">
      <c r="A3746" s="401">
        <v>39505</v>
      </c>
      <c r="B3746" s="401" t="s">
        <v>17683</v>
      </c>
      <c r="C3746" s="401" t="s">
        <v>3161</v>
      </c>
      <c r="D3746" s="414" t="s">
        <v>17684</v>
      </c>
      <c r="E3746" s="401" t="s">
        <v>123</v>
      </c>
      <c r="F3746" s="401"/>
    </row>
    <row r="3747" spans="1:6" ht="15">
      <c r="A3747" s="401">
        <v>25969</v>
      </c>
      <c r="B3747" s="401" t="s">
        <v>7207</v>
      </c>
      <c r="C3747" s="401" t="s">
        <v>3161</v>
      </c>
      <c r="D3747" s="414" t="s">
        <v>17685</v>
      </c>
      <c r="E3747" s="401" t="s">
        <v>123</v>
      </c>
      <c r="F3747" s="401"/>
    </row>
    <row r="3748" spans="1:6" ht="15">
      <c r="A3748" s="401">
        <v>4944</v>
      </c>
      <c r="B3748" s="401" t="s">
        <v>7208</v>
      </c>
      <c r="C3748" s="401" t="s">
        <v>3163</v>
      </c>
      <c r="D3748" s="414" t="s">
        <v>17686</v>
      </c>
      <c r="E3748" s="401" t="s">
        <v>123</v>
      </c>
      <c r="F3748" s="401"/>
    </row>
    <row r="3749" spans="1:6" ht="15">
      <c r="A3749" s="401">
        <v>21102</v>
      </c>
      <c r="B3749" s="401" t="s">
        <v>7209</v>
      </c>
      <c r="C3749" s="401" t="s">
        <v>3161</v>
      </c>
      <c r="D3749" s="414" t="s">
        <v>9085</v>
      </c>
      <c r="E3749" s="401" t="s">
        <v>123</v>
      </c>
      <c r="F3749" s="401"/>
    </row>
    <row r="3750" spans="1:6" ht="15">
      <c r="A3750" s="401">
        <v>21101</v>
      </c>
      <c r="B3750" s="401" t="s">
        <v>7210</v>
      </c>
      <c r="C3750" s="401" t="s">
        <v>3161</v>
      </c>
      <c r="D3750" s="414" t="s">
        <v>14674</v>
      </c>
      <c r="E3750" s="401" t="s">
        <v>123</v>
      </c>
      <c r="F3750" s="401"/>
    </row>
    <row r="3751" spans="1:6" ht="15">
      <c r="A3751" s="401">
        <v>34713</v>
      </c>
      <c r="B3751" s="401" t="s">
        <v>7211</v>
      </c>
      <c r="C3751" s="401" t="s">
        <v>3163</v>
      </c>
      <c r="D3751" s="414" t="s">
        <v>17687</v>
      </c>
      <c r="E3751" s="401" t="s">
        <v>123</v>
      </c>
      <c r="F3751" s="401"/>
    </row>
    <row r="3752" spans="1:6" ht="15">
      <c r="A3752" s="401">
        <v>4947</v>
      </c>
      <c r="B3752" s="401" t="s">
        <v>7212</v>
      </c>
      <c r="C3752" s="401" t="s">
        <v>3163</v>
      </c>
      <c r="D3752" s="414" t="s">
        <v>14884</v>
      </c>
      <c r="E3752" s="401" t="s">
        <v>123</v>
      </c>
      <c r="F3752" s="401"/>
    </row>
    <row r="3753" spans="1:6" ht="15">
      <c r="A3753" s="401">
        <v>37563</v>
      </c>
      <c r="B3753" s="401" t="s">
        <v>7213</v>
      </c>
      <c r="C3753" s="401" t="s">
        <v>3163</v>
      </c>
      <c r="D3753" s="414" t="s">
        <v>17688</v>
      </c>
      <c r="E3753" s="401" t="s">
        <v>123</v>
      </c>
      <c r="F3753" s="401"/>
    </row>
    <row r="3754" spans="1:6" ht="15">
      <c r="A3754" s="401">
        <v>4948</v>
      </c>
      <c r="B3754" s="401" t="s">
        <v>7214</v>
      </c>
      <c r="C3754" s="401" t="s">
        <v>3163</v>
      </c>
      <c r="D3754" s="414" t="s">
        <v>17689</v>
      </c>
      <c r="E3754" s="401" t="s">
        <v>123</v>
      </c>
      <c r="F3754" s="401"/>
    </row>
    <row r="3755" spans="1:6" ht="15">
      <c r="A3755" s="401">
        <v>37561</v>
      </c>
      <c r="B3755" s="401" t="s">
        <v>7215</v>
      </c>
      <c r="C3755" s="401" t="s">
        <v>3163</v>
      </c>
      <c r="D3755" s="414" t="s">
        <v>17690</v>
      </c>
      <c r="E3755" s="401" t="s">
        <v>123</v>
      </c>
      <c r="F3755" s="401"/>
    </row>
    <row r="3756" spans="1:6" ht="15">
      <c r="A3756" s="401">
        <v>37562</v>
      </c>
      <c r="B3756" s="401" t="s">
        <v>7216</v>
      </c>
      <c r="C3756" s="401" t="s">
        <v>3163</v>
      </c>
      <c r="D3756" s="414" t="s">
        <v>17691</v>
      </c>
      <c r="E3756" s="401" t="s">
        <v>123</v>
      </c>
      <c r="F3756" s="401"/>
    </row>
    <row r="3757" spans="1:6" ht="15">
      <c r="A3757" s="401">
        <v>14164</v>
      </c>
      <c r="B3757" s="401" t="s">
        <v>7217</v>
      </c>
      <c r="C3757" s="401" t="s">
        <v>3161</v>
      </c>
      <c r="D3757" s="414" t="s">
        <v>17692</v>
      </c>
      <c r="E3757" s="401" t="s">
        <v>123</v>
      </c>
      <c r="F3757" s="401"/>
    </row>
    <row r="3758" spans="1:6" ht="15">
      <c r="A3758" s="401">
        <v>14163</v>
      </c>
      <c r="B3758" s="401" t="s">
        <v>7218</v>
      </c>
      <c r="C3758" s="401" t="s">
        <v>3161</v>
      </c>
      <c r="D3758" s="414" t="s">
        <v>17693</v>
      </c>
      <c r="E3758" s="401" t="s">
        <v>123</v>
      </c>
      <c r="F3758" s="401"/>
    </row>
    <row r="3759" spans="1:6" ht="15">
      <c r="A3759" s="401">
        <v>5051</v>
      </c>
      <c r="B3759" s="401" t="s">
        <v>7219</v>
      </c>
      <c r="C3759" s="401" t="s">
        <v>3161</v>
      </c>
      <c r="D3759" s="414" t="s">
        <v>17694</v>
      </c>
      <c r="E3759" s="401" t="s">
        <v>123</v>
      </c>
      <c r="F3759" s="401"/>
    </row>
    <row r="3760" spans="1:6" ht="15">
      <c r="A3760" s="401">
        <v>14162</v>
      </c>
      <c r="B3760" s="401" t="s">
        <v>7220</v>
      </c>
      <c r="C3760" s="401" t="s">
        <v>3161</v>
      </c>
      <c r="D3760" s="414" t="s">
        <v>17695</v>
      </c>
      <c r="E3760" s="401" t="s">
        <v>123</v>
      </c>
      <c r="F3760" s="401"/>
    </row>
    <row r="3761" spans="1:6" ht="15">
      <c r="A3761" s="401">
        <v>5052</v>
      </c>
      <c r="B3761" s="401" t="s">
        <v>7221</v>
      </c>
      <c r="C3761" s="401" t="s">
        <v>3161</v>
      </c>
      <c r="D3761" s="414" t="s">
        <v>17696</v>
      </c>
      <c r="E3761" s="401" t="s">
        <v>123</v>
      </c>
      <c r="F3761" s="401"/>
    </row>
    <row r="3762" spans="1:6" ht="15">
      <c r="A3762" s="401">
        <v>14166</v>
      </c>
      <c r="B3762" s="401" t="s">
        <v>7222</v>
      </c>
      <c r="C3762" s="401" t="s">
        <v>3161</v>
      </c>
      <c r="D3762" s="414" t="s">
        <v>17697</v>
      </c>
      <c r="E3762" s="401" t="s">
        <v>123</v>
      </c>
      <c r="F3762" s="401"/>
    </row>
    <row r="3763" spans="1:6" ht="15">
      <c r="A3763" s="401">
        <v>14165</v>
      </c>
      <c r="B3763" s="401" t="s">
        <v>7223</v>
      </c>
      <c r="C3763" s="401" t="s">
        <v>3161</v>
      </c>
      <c r="D3763" s="414" t="s">
        <v>17698</v>
      </c>
      <c r="E3763" s="401" t="s">
        <v>123</v>
      </c>
      <c r="F3763" s="401"/>
    </row>
    <row r="3764" spans="1:6" ht="15">
      <c r="A3764" s="401">
        <v>5050</v>
      </c>
      <c r="B3764" s="401" t="s">
        <v>7224</v>
      </c>
      <c r="C3764" s="401" t="s">
        <v>3161</v>
      </c>
      <c r="D3764" s="414" t="s">
        <v>17699</v>
      </c>
      <c r="E3764" s="401" t="s">
        <v>123</v>
      </c>
      <c r="F3764" s="401"/>
    </row>
    <row r="3765" spans="1:6" ht="15">
      <c r="A3765" s="401">
        <v>12366</v>
      </c>
      <c r="B3765" s="401" t="s">
        <v>7225</v>
      </c>
      <c r="C3765" s="401" t="s">
        <v>3161</v>
      </c>
      <c r="D3765" s="414" t="s">
        <v>17700</v>
      </c>
      <c r="E3765" s="401" t="s">
        <v>123</v>
      </c>
      <c r="F3765" s="401"/>
    </row>
    <row r="3766" spans="1:6" ht="15">
      <c r="A3766" s="401">
        <v>5045</v>
      </c>
      <c r="B3766" s="401" t="s">
        <v>7226</v>
      </c>
      <c r="C3766" s="401" t="s">
        <v>3161</v>
      </c>
      <c r="D3766" s="414" t="s">
        <v>17701</v>
      </c>
      <c r="E3766" s="401" t="s">
        <v>123</v>
      </c>
      <c r="F3766" s="401"/>
    </row>
    <row r="3767" spans="1:6" ht="15">
      <c r="A3767" s="401">
        <v>5044</v>
      </c>
      <c r="B3767" s="401" t="s">
        <v>7227</v>
      </c>
      <c r="C3767" s="401" t="s">
        <v>3161</v>
      </c>
      <c r="D3767" s="414" t="s">
        <v>17702</v>
      </c>
      <c r="E3767" s="401" t="s">
        <v>123</v>
      </c>
      <c r="F3767" s="401"/>
    </row>
    <row r="3768" spans="1:6" ht="15">
      <c r="A3768" s="401">
        <v>5055</v>
      </c>
      <c r="B3768" s="401" t="s">
        <v>7228</v>
      </c>
      <c r="C3768" s="401" t="s">
        <v>3161</v>
      </c>
      <c r="D3768" s="414" t="s">
        <v>17703</v>
      </c>
      <c r="E3768" s="401" t="s">
        <v>123</v>
      </c>
      <c r="F3768" s="401"/>
    </row>
    <row r="3769" spans="1:6" ht="15">
      <c r="A3769" s="401">
        <v>5053</v>
      </c>
      <c r="B3769" s="401" t="s">
        <v>7229</v>
      </c>
      <c r="C3769" s="401" t="s">
        <v>3161</v>
      </c>
      <c r="D3769" s="414" t="s">
        <v>17704</v>
      </c>
      <c r="E3769" s="401" t="s">
        <v>123</v>
      </c>
      <c r="F3769" s="401"/>
    </row>
    <row r="3770" spans="1:6" ht="15">
      <c r="A3770" s="401">
        <v>5035</v>
      </c>
      <c r="B3770" s="401" t="s">
        <v>7230</v>
      </c>
      <c r="C3770" s="401" t="s">
        <v>3161</v>
      </c>
      <c r="D3770" s="414" t="s">
        <v>17705</v>
      </c>
      <c r="E3770" s="401" t="s">
        <v>123</v>
      </c>
      <c r="F3770" s="401"/>
    </row>
    <row r="3771" spans="1:6" ht="15">
      <c r="A3771" s="401">
        <v>5036</v>
      </c>
      <c r="B3771" s="401" t="s">
        <v>7231</v>
      </c>
      <c r="C3771" s="401" t="s">
        <v>3161</v>
      </c>
      <c r="D3771" s="414" t="s">
        <v>17706</v>
      </c>
      <c r="E3771" s="401" t="s">
        <v>123</v>
      </c>
      <c r="F3771" s="401"/>
    </row>
    <row r="3772" spans="1:6" ht="15">
      <c r="A3772" s="401">
        <v>5059</v>
      </c>
      <c r="B3772" s="401" t="s">
        <v>7232</v>
      </c>
      <c r="C3772" s="401" t="s">
        <v>3161</v>
      </c>
      <c r="D3772" s="414" t="s">
        <v>17707</v>
      </c>
      <c r="E3772" s="401" t="s">
        <v>123</v>
      </c>
      <c r="F3772" s="401"/>
    </row>
    <row r="3773" spans="1:6" ht="15">
      <c r="A3773" s="401">
        <v>5057</v>
      </c>
      <c r="B3773" s="401" t="s">
        <v>7233</v>
      </c>
      <c r="C3773" s="401" t="s">
        <v>3161</v>
      </c>
      <c r="D3773" s="414" t="s">
        <v>17708</v>
      </c>
      <c r="E3773" s="401" t="s">
        <v>123</v>
      </c>
      <c r="F3773" s="401"/>
    </row>
    <row r="3774" spans="1:6" ht="15">
      <c r="A3774" s="401">
        <v>5033</v>
      </c>
      <c r="B3774" s="401" t="s">
        <v>7234</v>
      </c>
      <c r="C3774" s="401" t="s">
        <v>3161</v>
      </c>
      <c r="D3774" s="414" t="s">
        <v>17709</v>
      </c>
      <c r="E3774" s="401" t="s">
        <v>123</v>
      </c>
      <c r="F3774" s="401"/>
    </row>
    <row r="3775" spans="1:6" ht="15">
      <c r="A3775" s="401">
        <v>5038</v>
      </c>
      <c r="B3775" s="401" t="s">
        <v>7235</v>
      </c>
      <c r="C3775" s="401" t="s">
        <v>3161</v>
      </c>
      <c r="D3775" s="414" t="s">
        <v>17710</v>
      </c>
      <c r="E3775" s="401" t="s">
        <v>123</v>
      </c>
      <c r="F3775" s="401"/>
    </row>
    <row r="3776" spans="1:6" ht="15">
      <c r="A3776" s="401">
        <v>12372</v>
      </c>
      <c r="B3776" s="401" t="s">
        <v>7236</v>
      </c>
      <c r="C3776" s="401" t="s">
        <v>3161</v>
      </c>
      <c r="D3776" s="414" t="s">
        <v>17711</v>
      </c>
      <c r="E3776" s="401" t="s">
        <v>123</v>
      </c>
      <c r="F3776" s="401"/>
    </row>
    <row r="3777" spans="1:6" ht="15">
      <c r="A3777" s="401">
        <v>13339</v>
      </c>
      <c r="B3777" s="401" t="s">
        <v>7237</v>
      </c>
      <c r="C3777" s="401" t="s">
        <v>3161</v>
      </c>
      <c r="D3777" s="414" t="s">
        <v>17712</v>
      </c>
      <c r="E3777" s="401" t="s">
        <v>123</v>
      </c>
      <c r="F3777" s="401"/>
    </row>
    <row r="3778" spans="1:6" ht="15">
      <c r="A3778" s="401">
        <v>12373</v>
      </c>
      <c r="B3778" s="401" t="s">
        <v>7238</v>
      </c>
      <c r="C3778" s="401" t="s">
        <v>3161</v>
      </c>
      <c r="D3778" s="414" t="s">
        <v>17713</v>
      </c>
      <c r="E3778" s="401" t="s">
        <v>123</v>
      </c>
      <c r="F3778" s="401"/>
    </row>
    <row r="3779" spans="1:6" ht="15">
      <c r="A3779" s="401">
        <v>12388</v>
      </c>
      <c r="B3779" s="401" t="s">
        <v>7239</v>
      </c>
      <c r="C3779" s="401" t="s">
        <v>3161</v>
      </c>
      <c r="D3779" s="414" t="s">
        <v>17714</v>
      </c>
      <c r="E3779" s="401" t="s">
        <v>123</v>
      </c>
      <c r="F3779" s="401"/>
    </row>
    <row r="3780" spans="1:6" ht="15">
      <c r="A3780" s="401">
        <v>34695</v>
      </c>
      <c r="B3780" s="401" t="s">
        <v>7240</v>
      </c>
      <c r="C3780" s="401" t="s">
        <v>3161</v>
      </c>
      <c r="D3780" s="414" t="s">
        <v>17715</v>
      </c>
      <c r="E3780" s="401" t="s">
        <v>123</v>
      </c>
      <c r="F3780" s="401"/>
    </row>
    <row r="3781" spans="1:6" ht="15">
      <c r="A3781" s="401">
        <v>34692</v>
      </c>
      <c r="B3781" s="401" t="s">
        <v>7241</v>
      </c>
      <c r="C3781" s="401" t="s">
        <v>3161</v>
      </c>
      <c r="D3781" s="414" t="s">
        <v>17716</v>
      </c>
      <c r="E3781" s="401" t="s">
        <v>123</v>
      </c>
      <c r="F3781" s="401"/>
    </row>
    <row r="3782" spans="1:6" ht="15">
      <c r="A3782" s="401">
        <v>2731</v>
      </c>
      <c r="B3782" s="401" t="s">
        <v>13134</v>
      </c>
      <c r="C3782" s="401" t="s">
        <v>3164</v>
      </c>
      <c r="D3782" s="414" t="s">
        <v>13135</v>
      </c>
      <c r="E3782" s="401" t="s">
        <v>123</v>
      </c>
      <c r="F3782" s="401"/>
    </row>
    <row r="3783" spans="1:6" ht="15">
      <c r="A3783" s="401">
        <v>26028</v>
      </c>
      <c r="B3783" s="401" t="s">
        <v>7242</v>
      </c>
      <c r="C3783" s="401" t="s">
        <v>3172</v>
      </c>
      <c r="D3783" s="414" t="s">
        <v>17717</v>
      </c>
      <c r="E3783" s="401" t="s">
        <v>123</v>
      </c>
      <c r="F3783" s="401"/>
    </row>
    <row r="3784" spans="1:6" ht="15">
      <c r="A3784" s="401">
        <v>11844</v>
      </c>
      <c r="B3784" s="401" t="s">
        <v>17718</v>
      </c>
      <c r="C3784" s="401" t="s">
        <v>3164</v>
      </c>
      <c r="D3784" s="414" t="s">
        <v>12719</v>
      </c>
      <c r="E3784" s="401" t="s">
        <v>123</v>
      </c>
      <c r="F3784" s="401"/>
    </row>
    <row r="3785" spans="1:6" ht="15">
      <c r="A3785" s="401">
        <v>4465</v>
      </c>
      <c r="B3785" s="401" t="s">
        <v>17719</v>
      </c>
      <c r="C3785" s="401" t="s">
        <v>3164</v>
      </c>
      <c r="D3785" s="414" t="s">
        <v>14871</v>
      </c>
      <c r="E3785" s="401" t="s">
        <v>123</v>
      </c>
      <c r="F3785" s="401"/>
    </row>
    <row r="3786" spans="1:6" ht="15">
      <c r="A3786" s="401">
        <v>35273</v>
      </c>
      <c r="B3786" s="401" t="s">
        <v>17720</v>
      </c>
      <c r="C3786" s="401" t="s">
        <v>3164</v>
      </c>
      <c r="D3786" s="414" t="s">
        <v>17721</v>
      </c>
      <c r="E3786" s="401" t="s">
        <v>123</v>
      </c>
      <c r="F3786" s="401"/>
    </row>
    <row r="3787" spans="1:6" ht="15">
      <c r="A3787" s="401">
        <v>4470</v>
      </c>
      <c r="B3787" s="401" t="s">
        <v>17722</v>
      </c>
      <c r="C3787" s="401" t="s">
        <v>3164</v>
      </c>
      <c r="D3787" s="414" t="s">
        <v>17723</v>
      </c>
      <c r="E3787" s="401" t="s">
        <v>123</v>
      </c>
      <c r="F3787" s="401"/>
    </row>
    <row r="3788" spans="1:6" ht="15">
      <c r="A3788" s="401">
        <v>20208</v>
      </c>
      <c r="B3788" s="401" t="s">
        <v>17724</v>
      </c>
      <c r="C3788" s="401" t="s">
        <v>3164</v>
      </c>
      <c r="D3788" s="414" t="s">
        <v>17725</v>
      </c>
      <c r="E3788" s="401" t="s">
        <v>123</v>
      </c>
      <c r="F3788" s="401"/>
    </row>
    <row r="3789" spans="1:6" ht="15">
      <c r="A3789" s="401">
        <v>20204</v>
      </c>
      <c r="B3789" s="401" t="s">
        <v>17726</v>
      </c>
      <c r="C3789" s="401" t="s">
        <v>3164</v>
      </c>
      <c r="D3789" s="414" t="s">
        <v>17727</v>
      </c>
      <c r="E3789" s="401" t="s">
        <v>123</v>
      </c>
      <c r="F3789" s="401"/>
    </row>
    <row r="3790" spans="1:6" ht="15">
      <c r="A3790" s="401">
        <v>4437</v>
      </c>
      <c r="B3790" s="401" t="s">
        <v>17728</v>
      </c>
      <c r="C3790" s="401" t="s">
        <v>3164</v>
      </c>
      <c r="D3790" s="414" t="s">
        <v>17729</v>
      </c>
      <c r="E3790" s="401" t="s">
        <v>123</v>
      </c>
      <c r="F3790" s="401"/>
    </row>
    <row r="3791" spans="1:6" ht="15">
      <c r="A3791" s="401">
        <v>14580</v>
      </c>
      <c r="B3791" s="401" t="s">
        <v>17730</v>
      </c>
      <c r="C3791" s="401" t="s">
        <v>3164</v>
      </c>
      <c r="D3791" s="414" t="s">
        <v>17729</v>
      </c>
      <c r="E3791" s="401" t="s">
        <v>123</v>
      </c>
      <c r="F3791" s="401"/>
    </row>
    <row r="3792" spans="1:6" ht="15">
      <c r="A3792" s="401">
        <v>40304</v>
      </c>
      <c r="B3792" s="401" t="s">
        <v>7243</v>
      </c>
      <c r="C3792" s="401" t="s">
        <v>3165</v>
      </c>
      <c r="D3792" s="414" t="s">
        <v>12771</v>
      </c>
      <c r="E3792" s="401" t="s">
        <v>123</v>
      </c>
      <c r="F3792" s="401"/>
    </row>
    <row r="3793" spans="1:6" ht="15">
      <c r="A3793" s="401">
        <v>5065</v>
      </c>
      <c r="B3793" s="401" t="s">
        <v>7244</v>
      </c>
      <c r="C3793" s="401" t="s">
        <v>3165</v>
      </c>
      <c r="D3793" s="414" t="s">
        <v>16127</v>
      </c>
      <c r="E3793" s="401" t="s">
        <v>123</v>
      </c>
      <c r="F3793" s="401"/>
    </row>
    <row r="3794" spans="1:6" ht="15">
      <c r="A3794" s="401">
        <v>5072</v>
      </c>
      <c r="B3794" s="401" t="s">
        <v>7245</v>
      </c>
      <c r="C3794" s="401" t="s">
        <v>3165</v>
      </c>
      <c r="D3794" s="414" t="s">
        <v>17731</v>
      </c>
      <c r="E3794" s="401" t="s">
        <v>123</v>
      </c>
      <c r="F3794" s="401"/>
    </row>
    <row r="3795" spans="1:6" ht="15">
      <c r="A3795" s="401">
        <v>5066</v>
      </c>
      <c r="B3795" s="401" t="s">
        <v>7246</v>
      </c>
      <c r="C3795" s="401" t="s">
        <v>3165</v>
      </c>
      <c r="D3795" s="414" t="s">
        <v>17732</v>
      </c>
      <c r="E3795" s="401" t="s">
        <v>123</v>
      </c>
      <c r="F3795" s="401"/>
    </row>
    <row r="3796" spans="1:6" ht="15">
      <c r="A3796" s="401">
        <v>5063</v>
      </c>
      <c r="B3796" s="401" t="s">
        <v>7247</v>
      </c>
      <c r="C3796" s="401" t="s">
        <v>3165</v>
      </c>
      <c r="D3796" s="414" t="s">
        <v>15011</v>
      </c>
      <c r="E3796" s="401" t="s">
        <v>123</v>
      </c>
      <c r="F3796" s="401"/>
    </row>
    <row r="3797" spans="1:6" ht="15">
      <c r="A3797" s="401">
        <v>20247</v>
      </c>
      <c r="B3797" s="401" t="s">
        <v>7248</v>
      </c>
      <c r="C3797" s="401" t="s">
        <v>3165</v>
      </c>
      <c r="D3797" s="414" t="s">
        <v>4798</v>
      </c>
      <c r="E3797" s="401" t="s">
        <v>123</v>
      </c>
      <c r="F3797" s="401"/>
    </row>
    <row r="3798" spans="1:6" ht="15">
      <c r="A3798" s="401">
        <v>5074</v>
      </c>
      <c r="B3798" s="401" t="s">
        <v>7249</v>
      </c>
      <c r="C3798" s="401" t="s">
        <v>3165</v>
      </c>
      <c r="D3798" s="414" t="s">
        <v>14965</v>
      </c>
      <c r="E3798" s="401" t="s">
        <v>123</v>
      </c>
      <c r="F3798" s="401"/>
    </row>
    <row r="3799" spans="1:6" ht="15">
      <c r="A3799" s="401">
        <v>5067</v>
      </c>
      <c r="B3799" s="401" t="s">
        <v>7250</v>
      </c>
      <c r="C3799" s="401" t="s">
        <v>3165</v>
      </c>
      <c r="D3799" s="414" t="s">
        <v>12813</v>
      </c>
      <c r="E3799" s="401" t="s">
        <v>123</v>
      </c>
      <c r="F3799" s="401"/>
    </row>
    <row r="3800" spans="1:6" ht="15">
      <c r="A3800" s="401">
        <v>5078</v>
      </c>
      <c r="B3800" s="401" t="s">
        <v>7251</v>
      </c>
      <c r="C3800" s="401" t="s">
        <v>3165</v>
      </c>
      <c r="D3800" s="414" t="s">
        <v>12920</v>
      </c>
      <c r="E3800" s="401" t="s">
        <v>123</v>
      </c>
      <c r="F3800" s="401"/>
    </row>
    <row r="3801" spans="1:6" ht="15">
      <c r="A3801" s="401">
        <v>5068</v>
      </c>
      <c r="B3801" s="401" t="s">
        <v>7252</v>
      </c>
      <c r="C3801" s="401" t="s">
        <v>3165</v>
      </c>
      <c r="D3801" s="414" t="s">
        <v>13028</v>
      </c>
      <c r="E3801" s="401" t="s">
        <v>123</v>
      </c>
      <c r="F3801" s="401"/>
    </row>
    <row r="3802" spans="1:6" ht="15">
      <c r="A3802" s="401">
        <v>5073</v>
      </c>
      <c r="B3802" s="401" t="s">
        <v>7253</v>
      </c>
      <c r="C3802" s="401" t="s">
        <v>3165</v>
      </c>
      <c r="D3802" s="414" t="s">
        <v>13268</v>
      </c>
      <c r="E3802" s="401" t="s">
        <v>123</v>
      </c>
      <c r="F3802" s="401"/>
    </row>
    <row r="3803" spans="1:6" ht="15">
      <c r="A3803" s="401">
        <v>5069</v>
      </c>
      <c r="B3803" s="401" t="s">
        <v>7255</v>
      </c>
      <c r="C3803" s="401" t="s">
        <v>3165</v>
      </c>
      <c r="D3803" s="414" t="s">
        <v>13268</v>
      </c>
      <c r="E3803" s="401" t="s">
        <v>123</v>
      </c>
      <c r="F3803" s="401"/>
    </row>
    <row r="3804" spans="1:6" ht="15">
      <c r="A3804" s="401">
        <v>5070</v>
      </c>
      <c r="B3804" s="401" t="s">
        <v>7256</v>
      </c>
      <c r="C3804" s="401" t="s">
        <v>3165</v>
      </c>
      <c r="D3804" s="414" t="s">
        <v>4707</v>
      </c>
      <c r="E3804" s="401" t="s">
        <v>123</v>
      </c>
      <c r="F3804" s="401"/>
    </row>
    <row r="3805" spans="1:6" ht="15">
      <c r="A3805" s="401">
        <v>5071</v>
      </c>
      <c r="B3805" s="401" t="s">
        <v>7258</v>
      </c>
      <c r="C3805" s="401" t="s">
        <v>3165</v>
      </c>
      <c r="D3805" s="414" t="s">
        <v>13028</v>
      </c>
      <c r="E3805" s="401" t="s">
        <v>123</v>
      </c>
      <c r="F3805" s="401"/>
    </row>
    <row r="3806" spans="1:6" ht="15">
      <c r="A3806" s="401">
        <v>5061</v>
      </c>
      <c r="B3806" s="401" t="s">
        <v>7259</v>
      </c>
      <c r="C3806" s="401" t="s">
        <v>3165</v>
      </c>
      <c r="D3806" s="414" t="s">
        <v>13234</v>
      </c>
      <c r="E3806" s="401" t="s">
        <v>123</v>
      </c>
      <c r="F3806" s="401"/>
    </row>
    <row r="3807" spans="1:6" ht="15">
      <c r="A3807" s="401">
        <v>5075</v>
      </c>
      <c r="B3807" s="401" t="s">
        <v>7260</v>
      </c>
      <c r="C3807" s="401" t="s">
        <v>3165</v>
      </c>
      <c r="D3807" s="414" t="s">
        <v>13028</v>
      </c>
      <c r="E3807" s="401" t="s">
        <v>123</v>
      </c>
      <c r="F3807" s="401"/>
    </row>
    <row r="3808" spans="1:6" ht="15">
      <c r="A3808" s="401">
        <v>39027</v>
      </c>
      <c r="B3808" s="401" t="s">
        <v>7261</v>
      </c>
      <c r="C3808" s="401" t="s">
        <v>3165</v>
      </c>
      <c r="D3808" s="414" t="s">
        <v>17121</v>
      </c>
      <c r="E3808" s="401" t="s">
        <v>123</v>
      </c>
      <c r="F3808" s="401"/>
    </row>
    <row r="3809" spans="1:6" ht="15">
      <c r="A3809" s="401">
        <v>5062</v>
      </c>
      <c r="B3809" s="401" t="s">
        <v>7262</v>
      </c>
      <c r="C3809" s="401" t="s">
        <v>3165</v>
      </c>
      <c r="D3809" s="414" t="s">
        <v>12776</v>
      </c>
      <c r="E3809" s="401" t="s">
        <v>123</v>
      </c>
      <c r="F3809" s="401"/>
    </row>
    <row r="3810" spans="1:6" ht="15">
      <c r="A3810" s="401">
        <v>40568</v>
      </c>
      <c r="B3810" s="401" t="s">
        <v>7264</v>
      </c>
      <c r="C3810" s="401" t="s">
        <v>3165</v>
      </c>
      <c r="D3810" s="414" t="s">
        <v>15208</v>
      </c>
      <c r="E3810" s="401" t="s">
        <v>123</v>
      </c>
      <c r="F3810" s="401"/>
    </row>
    <row r="3811" spans="1:6" ht="15">
      <c r="A3811" s="401">
        <v>39026</v>
      </c>
      <c r="B3811" s="401" t="s">
        <v>7265</v>
      </c>
      <c r="C3811" s="401" t="s">
        <v>3165</v>
      </c>
      <c r="D3811" s="414" t="s">
        <v>12917</v>
      </c>
      <c r="E3811" s="401" t="s">
        <v>123</v>
      </c>
      <c r="F3811" s="401"/>
    </row>
    <row r="3812" spans="1:6" ht="15">
      <c r="A3812" s="401">
        <v>42431</v>
      </c>
      <c r="B3812" s="401" t="s">
        <v>9129</v>
      </c>
      <c r="C3812" s="401" t="s">
        <v>3161</v>
      </c>
      <c r="D3812" s="414" t="s">
        <v>17733</v>
      </c>
      <c r="E3812" s="401" t="s">
        <v>123</v>
      </c>
      <c r="F3812" s="401"/>
    </row>
    <row r="3813" spans="1:6" ht="15">
      <c r="A3813" s="401">
        <v>11149</v>
      </c>
      <c r="B3813" s="401" t="s">
        <v>7267</v>
      </c>
      <c r="C3813" s="401" t="s">
        <v>3177</v>
      </c>
      <c r="D3813" s="414" t="s">
        <v>17734</v>
      </c>
      <c r="E3813" s="401" t="s">
        <v>123</v>
      </c>
      <c r="F3813" s="401"/>
    </row>
    <row r="3814" spans="1:6" ht="15">
      <c r="A3814" s="401">
        <v>511</v>
      </c>
      <c r="B3814" s="401" t="s">
        <v>7268</v>
      </c>
      <c r="C3814" s="401" t="s">
        <v>3166</v>
      </c>
      <c r="D3814" s="414" t="s">
        <v>12919</v>
      </c>
      <c r="E3814" s="401" t="s">
        <v>123</v>
      </c>
      <c r="F3814" s="401"/>
    </row>
    <row r="3815" spans="1:6" ht="15">
      <c r="A3815" s="401">
        <v>37540</v>
      </c>
      <c r="B3815" s="401" t="s">
        <v>7270</v>
      </c>
      <c r="C3815" s="401" t="s">
        <v>3161</v>
      </c>
      <c r="D3815" s="414" t="s">
        <v>17735</v>
      </c>
      <c r="E3815" s="401" t="s">
        <v>9663</v>
      </c>
      <c r="F3815" s="401"/>
    </row>
    <row r="3816" spans="1:6" ht="15">
      <c r="A3816" s="401">
        <v>37548</v>
      </c>
      <c r="B3816" s="401" t="s">
        <v>7271</v>
      </c>
      <c r="C3816" s="401" t="s">
        <v>3161</v>
      </c>
      <c r="D3816" s="414" t="s">
        <v>17736</v>
      </c>
      <c r="E3816" s="401" t="s">
        <v>9663</v>
      </c>
      <c r="F3816" s="401"/>
    </row>
    <row r="3817" spans="1:6" ht="15">
      <c r="A3817" s="401">
        <v>39828</v>
      </c>
      <c r="B3817" s="401" t="s">
        <v>7272</v>
      </c>
      <c r="C3817" s="401" t="s">
        <v>3161</v>
      </c>
      <c r="D3817" s="414" t="s">
        <v>17737</v>
      </c>
      <c r="E3817" s="401" t="s">
        <v>123</v>
      </c>
      <c r="F3817" s="401"/>
    </row>
    <row r="3818" spans="1:6" ht="15">
      <c r="A3818" s="401">
        <v>12273</v>
      </c>
      <c r="B3818" s="401" t="s">
        <v>7273</v>
      </c>
      <c r="C3818" s="401" t="s">
        <v>3161</v>
      </c>
      <c r="D3818" s="414" t="s">
        <v>17738</v>
      </c>
      <c r="E3818" s="401" t="s">
        <v>123</v>
      </c>
      <c r="F3818" s="401"/>
    </row>
    <row r="3819" spans="1:6" ht="15">
      <c r="A3819" s="401">
        <v>38392</v>
      </c>
      <c r="B3819" s="401" t="s">
        <v>7274</v>
      </c>
      <c r="C3819" s="401" t="s">
        <v>3161</v>
      </c>
      <c r="D3819" s="414" t="s">
        <v>13974</v>
      </c>
      <c r="E3819" s="401" t="s">
        <v>123</v>
      </c>
      <c r="F3819" s="401"/>
    </row>
    <row r="3820" spans="1:6" ht="15">
      <c r="A3820" s="401">
        <v>11735</v>
      </c>
      <c r="B3820" s="401" t="s">
        <v>7275</v>
      </c>
      <c r="C3820" s="401" t="s">
        <v>3161</v>
      </c>
      <c r="D3820" s="414" t="s">
        <v>16607</v>
      </c>
      <c r="E3820" s="401" t="s">
        <v>123</v>
      </c>
      <c r="F3820" s="401"/>
    </row>
    <row r="3821" spans="1:6" ht="15">
      <c r="A3821" s="401">
        <v>11737</v>
      </c>
      <c r="B3821" s="401" t="s">
        <v>7276</v>
      </c>
      <c r="C3821" s="401" t="s">
        <v>3161</v>
      </c>
      <c r="D3821" s="414" t="s">
        <v>5394</v>
      </c>
      <c r="E3821" s="401" t="s">
        <v>123</v>
      </c>
      <c r="F3821" s="401"/>
    </row>
    <row r="3822" spans="1:6" ht="15">
      <c r="A3822" s="401">
        <v>11738</v>
      </c>
      <c r="B3822" s="401" t="s">
        <v>7277</v>
      </c>
      <c r="C3822" s="401" t="s">
        <v>3161</v>
      </c>
      <c r="D3822" s="414" t="s">
        <v>12703</v>
      </c>
      <c r="E3822" s="401" t="s">
        <v>123</v>
      </c>
      <c r="F3822" s="401"/>
    </row>
    <row r="3823" spans="1:6" ht="15">
      <c r="A3823" s="401">
        <v>36143</v>
      </c>
      <c r="B3823" s="401" t="s">
        <v>7278</v>
      </c>
      <c r="C3823" s="401" t="s">
        <v>3161</v>
      </c>
      <c r="D3823" s="414" t="s">
        <v>17739</v>
      </c>
      <c r="E3823" s="401" t="s">
        <v>123</v>
      </c>
      <c r="F3823" s="401"/>
    </row>
    <row r="3824" spans="1:6" ht="15">
      <c r="A3824" s="401">
        <v>36142</v>
      </c>
      <c r="B3824" s="401" t="s">
        <v>7279</v>
      </c>
      <c r="C3824" s="401" t="s">
        <v>3161</v>
      </c>
      <c r="D3824" s="414" t="s">
        <v>16362</v>
      </c>
      <c r="E3824" s="401" t="s">
        <v>123</v>
      </c>
      <c r="F3824" s="401"/>
    </row>
    <row r="3825" spans="1:6" ht="15">
      <c r="A3825" s="401">
        <v>36146</v>
      </c>
      <c r="B3825" s="401" t="s">
        <v>7281</v>
      </c>
      <c r="C3825" s="401" t="s">
        <v>3161</v>
      </c>
      <c r="D3825" s="414" t="s">
        <v>17740</v>
      </c>
      <c r="E3825" s="401" t="s">
        <v>123</v>
      </c>
      <c r="F3825" s="401"/>
    </row>
    <row r="3826" spans="1:6" ht="15">
      <c r="A3826" s="401">
        <v>39015</v>
      </c>
      <c r="B3826" s="401" t="s">
        <v>7282</v>
      </c>
      <c r="C3826" s="401" t="s">
        <v>3161</v>
      </c>
      <c r="D3826" s="414" t="s">
        <v>3710</v>
      </c>
      <c r="E3826" s="401" t="s">
        <v>123</v>
      </c>
      <c r="F3826" s="401"/>
    </row>
    <row r="3827" spans="1:6" ht="15">
      <c r="A3827" s="401">
        <v>38377</v>
      </c>
      <c r="B3827" s="401" t="s">
        <v>7283</v>
      </c>
      <c r="C3827" s="401" t="s">
        <v>3161</v>
      </c>
      <c r="D3827" s="414" t="s">
        <v>12486</v>
      </c>
      <c r="E3827" s="401" t="s">
        <v>123</v>
      </c>
      <c r="F3827" s="401"/>
    </row>
    <row r="3828" spans="1:6" ht="15">
      <c r="A3828" s="401">
        <v>38376</v>
      </c>
      <c r="B3828" s="401" t="s">
        <v>7284</v>
      </c>
      <c r="C3828" s="401" t="s">
        <v>3161</v>
      </c>
      <c r="D3828" s="414" t="s">
        <v>17741</v>
      </c>
      <c r="E3828" s="401" t="s">
        <v>123</v>
      </c>
      <c r="F3828" s="401"/>
    </row>
    <row r="3829" spans="1:6" ht="15">
      <c r="A3829" s="401">
        <v>38116</v>
      </c>
      <c r="B3829" s="401" t="s">
        <v>7285</v>
      </c>
      <c r="C3829" s="401" t="s">
        <v>3161</v>
      </c>
      <c r="D3829" s="414" t="s">
        <v>14092</v>
      </c>
      <c r="E3829" s="401" t="s">
        <v>123</v>
      </c>
      <c r="F3829" s="401"/>
    </row>
    <row r="3830" spans="1:6" ht="15">
      <c r="A3830" s="401">
        <v>38066</v>
      </c>
      <c r="B3830" s="401" t="s">
        <v>7286</v>
      </c>
      <c r="C3830" s="401" t="s">
        <v>3161</v>
      </c>
      <c r="D3830" s="414" t="s">
        <v>12413</v>
      </c>
      <c r="E3830" s="401" t="s">
        <v>123</v>
      </c>
      <c r="F3830" s="401"/>
    </row>
    <row r="3831" spans="1:6" ht="15">
      <c r="A3831" s="401">
        <v>38117</v>
      </c>
      <c r="B3831" s="401" t="s">
        <v>7287</v>
      </c>
      <c r="C3831" s="401" t="s">
        <v>3161</v>
      </c>
      <c r="D3831" s="414" t="s">
        <v>15405</v>
      </c>
      <c r="E3831" s="401" t="s">
        <v>123</v>
      </c>
      <c r="F3831" s="401"/>
    </row>
    <row r="3832" spans="1:6" ht="15">
      <c r="A3832" s="401">
        <v>38067</v>
      </c>
      <c r="B3832" s="401" t="s">
        <v>7288</v>
      </c>
      <c r="C3832" s="401" t="s">
        <v>3161</v>
      </c>
      <c r="D3832" s="414" t="s">
        <v>15471</v>
      </c>
      <c r="E3832" s="401" t="s">
        <v>123</v>
      </c>
      <c r="F3832" s="401"/>
    </row>
    <row r="3833" spans="1:6" ht="15">
      <c r="A3833" s="401">
        <v>41757</v>
      </c>
      <c r="B3833" s="401" t="s">
        <v>7289</v>
      </c>
      <c r="C3833" s="401" t="s">
        <v>3161</v>
      </c>
      <c r="D3833" s="414" t="s">
        <v>17742</v>
      </c>
      <c r="E3833" s="401" t="s">
        <v>123</v>
      </c>
      <c r="F3833" s="401"/>
    </row>
    <row r="3834" spans="1:6" ht="15">
      <c r="A3834" s="401">
        <v>11522</v>
      </c>
      <c r="B3834" s="401" t="s">
        <v>17743</v>
      </c>
      <c r="C3834" s="401" t="s">
        <v>3161</v>
      </c>
      <c r="D3834" s="414" t="s">
        <v>14678</v>
      </c>
      <c r="E3834" s="401" t="s">
        <v>123</v>
      </c>
      <c r="F3834" s="401"/>
    </row>
    <row r="3835" spans="1:6" ht="15">
      <c r="A3835" s="401">
        <v>43600</v>
      </c>
      <c r="B3835" s="401" t="s">
        <v>17744</v>
      </c>
      <c r="C3835" s="401" t="s">
        <v>3161</v>
      </c>
      <c r="D3835" s="414" t="s">
        <v>13986</v>
      </c>
      <c r="E3835" s="401" t="s">
        <v>123</v>
      </c>
      <c r="F3835" s="401"/>
    </row>
    <row r="3836" spans="1:6" ht="15">
      <c r="A3836" s="401">
        <v>5080</v>
      </c>
      <c r="B3836" s="401" t="s">
        <v>17745</v>
      </c>
      <c r="C3836" s="401" t="s">
        <v>3161</v>
      </c>
      <c r="D3836" s="414" t="s">
        <v>12585</v>
      </c>
      <c r="E3836" s="401" t="s">
        <v>123</v>
      </c>
      <c r="F3836" s="401"/>
    </row>
    <row r="3837" spans="1:6" ht="15">
      <c r="A3837" s="401">
        <v>38168</v>
      </c>
      <c r="B3837" s="401" t="s">
        <v>17746</v>
      </c>
      <c r="C3837" s="401" t="s">
        <v>3161</v>
      </c>
      <c r="D3837" s="414" t="s">
        <v>15137</v>
      </c>
      <c r="E3837" s="401" t="s">
        <v>123</v>
      </c>
      <c r="F3837" s="401"/>
    </row>
    <row r="3838" spans="1:6" ht="15">
      <c r="A3838" s="401">
        <v>43601</v>
      </c>
      <c r="B3838" s="401" t="s">
        <v>17747</v>
      </c>
      <c r="C3838" s="401" t="s">
        <v>3161</v>
      </c>
      <c r="D3838" s="414" t="s">
        <v>17748</v>
      </c>
      <c r="E3838" s="401" t="s">
        <v>123</v>
      </c>
      <c r="F3838" s="401"/>
    </row>
    <row r="3839" spans="1:6" ht="15">
      <c r="A3839" s="401">
        <v>13393</v>
      </c>
      <c r="B3839" s="401" t="s">
        <v>7291</v>
      </c>
      <c r="C3839" s="401" t="s">
        <v>3161</v>
      </c>
      <c r="D3839" s="414" t="s">
        <v>17749</v>
      </c>
      <c r="E3839" s="401" t="s">
        <v>123</v>
      </c>
      <c r="F3839" s="401"/>
    </row>
    <row r="3840" spans="1:6" ht="15">
      <c r="A3840" s="401">
        <v>13395</v>
      </c>
      <c r="B3840" s="401" t="s">
        <v>13141</v>
      </c>
      <c r="C3840" s="401" t="s">
        <v>3161</v>
      </c>
      <c r="D3840" s="414" t="s">
        <v>17750</v>
      </c>
      <c r="E3840" s="401" t="s">
        <v>123</v>
      </c>
      <c r="F3840" s="401"/>
    </row>
    <row r="3841" spans="1:6" ht="15">
      <c r="A3841" s="401">
        <v>12039</v>
      </c>
      <c r="B3841" s="401" t="s">
        <v>7292</v>
      </c>
      <c r="C3841" s="401" t="s">
        <v>3161</v>
      </c>
      <c r="D3841" s="414" t="s">
        <v>17751</v>
      </c>
      <c r="E3841" s="401" t="s">
        <v>123</v>
      </c>
      <c r="F3841" s="401"/>
    </row>
    <row r="3842" spans="1:6" ht="15">
      <c r="A3842" s="401">
        <v>13396</v>
      </c>
      <c r="B3842" s="401" t="s">
        <v>7293</v>
      </c>
      <c r="C3842" s="401" t="s">
        <v>3161</v>
      </c>
      <c r="D3842" s="414" t="s">
        <v>17752</v>
      </c>
      <c r="E3842" s="401" t="s">
        <v>123</v>
      </c>
      <c r="F3842" s="401"/>
    </row>
    <row r="3843" spans="1:6" ht="15">
      <c r="A3843" s="401">
        <v>12041</v>
      </c>
      <c r="B3843" s="401" t="s">
        <v>7294</v>
      </c>
      <c r="C3843" s="401" t="s">
        <v>3161</v>
      </c>
      <c r="D3843" s="414" t="s">
        <v>17753</v>
      </c>
      <c r="E3843" s="401" t="s">
        <v>123</v>
      </c>
      <c r="F3843" s="401"/>
    </row>
    <row r="3844" spans="1:6" ht="15">
      <c r="A3844" s="401">
        <v>12043</v>
      </c>
      <c r="B3844" s="401" t="s">
        <v>7295</v>
      </c>
      <c r="C3844" s="401" t="s">
        <v>3161</v>
      </c>
      <c r="D3844" s="414" t="s">
        <v>17754</v>
      </c>
      <c r="E3844" s="401" t="s">
        <v>123</v>
      </c>
      <c r="F3844" s="401"/>
    </row>
    <row r="3845" spans="1:6" ht="15">
      <c r="A3845" s="401">
        <v>39762</v>
      </c>
      <c r="B3845" s="401" t="s">
        <v>7296</v>
      </c>
      <c r="C3845" s="401" t="s">
        <v>3161</v>
      </c>
      <c r="D3845" s="414" t="s">
        <v>17755</v>
      </c>
      <c r="E3845" s="401" t="s">
        <v>123</v>
      </c>
      <c r="F3845" s="401"/>
    </row>
    <row r="3846" spans="1:6" ht="15">
      <c r="A3846" s="401">
        <v>12042</v>
      </c>
      <c r="B3846" s="401" t="s">
        <v>7297</v>
      </c>
      <c r="C3846" s="401" t="s">
        <v>3161</v>
      </c>
      <c r="D3846" s="414" t="s">
        <v>17756</v>
      </c>
      <c r="E3846" s="401" t="s">
        <v>123</v>
      </c>
      <c r="F3846" s="401"/>
    </row>
    <row r="3847" spans="1:6" ht="15">
      <c r="A3847" s="401">
        <v>39763</v>
      </c>
      <c r="B3847" s="401" t="s">
        <v>7298</v>
      </c>
      <c r="C3847" s="401" t="s">
        <v>3161</v>
      </c>
      <c r="D3847" s="414" t="s">
        <v>17757</v>
      </c>
      <c r="E3847" s="401" t="s">
        <v>123</v>
      </c>
      <c r="F3847" s="401"/>
    </row>
    <row r="3848" spans="1:6" ht="15">
      <c r="A3848" s="401">
        <v>39760</v>
      </c>
      <c r="B3848" s="401" t="s">
        <v>13142</v>
      </c>
      <c r="C3848" s="401" t="s">
        <v>3161</v>
      </c>
      <c r="D3848" s="414" t="s">
        <v>17758</v>
      </c>
      <c r="E3848" s="401" t="s">
        <v>123</v>
      </c>
      <c r="F3848" s="401"/>
    </row>
    <row r="3849" spans="1:6" ht="15">
      <c r="A3849" s="401">
        <v>39756</v>
      </c>
      <c r="B3849" s="401" t="s">
        <v>7299</v>
      </c>
      <c r="C3849" s="401" t="s">
        <v>3161</v>
      </c>
      <c r="D3849" s="414" t="s">
        <v>17759</v>
      </c>
      <c r="E3849" s="401" t="s">
        <v>123</v>
      </c>
      <c r="F3849" s="401"/>
    </row>
    <row r="3850" spans="1:6" ht="15">
      <c r="A3850" s="401">
        <v>12038</v>
      </c>
      <c r="B3850" s="401" t="s">
        <v>7300</v>
      </c>
      <c r="C3850" s="401" t="s">
        <v>3161</v>
      </c>
      <c r="D3850" s="414" t="s">
        <v>17760</v>
      </c>
      <c r="E3850" s="401" t="s">
        <v>123</v>
      </c>
      <c r="F3850" s="401"/>
    </row>
    <row r="3851" spans="1:6" ht="15">
      <c r="A3851" s="401">
        <v>39757</v>
      </c>
      <c r="B3851" s="401" t="s">
        <v>7301</v>
      </c>
      <c r="C3851" s="401" t="s">
        <v>3161</v>
      </c>
      <c r="D3851" s="414" t="s">
        <v>17761</v>
      </c>
      <c r="E3851" s="401" t="s">
        <v>123</v>
      </c>
      <c r="F3851" s="401"/>
    </row>
    <row r="3852" spans="1:6" ht="15">
      <c r="A3852" s="401">
        <v>39758</v>
      </c>
      <c r="B3852" s="401" t="s">
        <v>7302</v>
      </c>
      <c r="C3852" s="401" t="s">
        <v>3161</v>
      </c>
      <c r="D3852" s="414" t="s">
        <v>17762</v>
      </c>
      <c r="E3852" s="401" t="s">
        <v>123</v>
      </c>
      <c r="F3852" s="401"/>
    </row>
    <row r="3853" spans="1:6" ht="15">
      <c r="A3853" s="401">
        <v>39759</v>
      </c>
      <c r="B3853" s="401" t="s">
        <v>7303</v>
      </c>
      <c r="C3853" s="401" t="s">
        <v>3161</v>
      </c>
      <c r="D3853" s="414" t="s">
        <v>17763</v>
      </c>
      <c r="E3853" s="401" t="s">
        <v>123</v>
      </c>
      <c r="F3853" s="401"/>
    </row>
    <row r="3854" spans="1:6" ht="15">
      <c r="A3854" s="401">
        <v>39761</v>
      </c>
      <c r="B3854" s="401" t="s">
        <v>7304</v>
      </c>
      <c r="C3854" s="401" t="s">
        <v>3161</v>
      </c>
      <c r="D3854" s="414" t="s">
        <v>17764</v>
      </c>
      <c r="E3854" s="401" t="s">
        <v>123</v>
      </c>
      <c r="F3854" s="401"/>
    </row>
    <row r="3855" spans="1:6" ht="15">
      <c r="A3855" s="401">
        <v>39805</v>
      </c>
      <c r="B3855" s="401" t="s">
        <v>13143</v>
      </c>
      <c r="C3855" s="401" t="s">
        <v>3161</v>
      </c>
      <c r="D3855" s="414" t="s">
        <v>17765</v>
      </c>
      <c r="E3855" s="401" t="s">
        <v>123</v>
      </c>
      <c r="F3855" s="401"/>
    </row>
    <row r="3856" spans="1:6" ht="15">
      <c r="A3856" s="401">
        <v>39806</v>
      </c>
      <c r="B3856" s="401" t="s">
        <v>13144</v>
      </c>
      <c r="C3856" s="401" t="s">
        <v>3161</v>
      </c>
      <c r="D3856" s="414" t="s">
        <v>17766</v>
      </c>
      <c r="E3856" s="401" t="s">
        <v>123</v>
      </c>
      <c r="F3856" s="401"/>
    </row>
    <row r="3857" spans="1:6" ht="15">
      <c r="A3857" s="401">
        <v>39807</v>
      </c>
      <c r="B3857" s="401" t="s">
        <v>13145</v>
      </c>
      <c r="C3857" s="401" t="s">
        <v>3161</v>
      </c>
      <c r="D3857" s="414" t="s">
        <v>17767</v>
      </c>
      <c r="E3857" s="401" t="s">
        <v>123</v>
      </c>
      <c r="F3857" s="401"/>
    </row>
    <row r="3858" spans="1:6" ht="15">
      <c r="A3858" s="401">
        <v>43100</v>
      </c>
      <c r="B3858" s="401" t="s">
        <v>13146</v>
      </c>
      <c r="C3858" s="401" t="s">
        <v>3161</v>
      </c>
      <c r="D3858" s="414" t="s">
        <v>17768</v>
      </c>
      <c r="E3858" s="401" t="s">
        <v>123</v>
      </c>
      <c r="F3858" s="401"/>
    </row>
    <row r="3859" spans="1:6" ht="15">
      <c r="A3859" s="401">
        <v>39804</v>
      </c>
      <c r="B3859" s="401" t="s">
        <v>13147</v>
      </c>
      <c r="C3859" s="401" t="s">
        <v>3161</v>
      </c>
      <c r="D3859" s="414" t="s">
        <v>17769</v>
      </c>
      <c r="E3859" s="401" t="s">
        <v>123</v>
      </c>
      <c r="F3859" s="401"/>
    </row>
    <row r="3860" spans="1:6" ht="15">
      <c r="A3860" s="401">
        <v>39796</v>
      </c>
      <c r="B3860" s="401" t="s">
        <v>13148</v>
      </c>
      <c r="C3860" s="401" t="s">
        <v>3161</v>
      </c>
      <c r="D3860" s="414" t="s">
        <v>15699</v>
      </c>
      <c r="E3860" s="401" t="s">
        <v>123</v>
      </c>
      <c r="F3860" s="401"/>
    </row>
    <row r="3861" spans="1:6" ht="15">
      <c r="A3861" s="401">
        <v>39797</v>
      </c>
      <c r="B3861" s="401" t="s">
        <v>13149</v>
      </c>
      <c r="C3861" s="401" t="s">
        <v>3161</v>
      </c>
      <c r="D3861" s="414" t="s">
        <v>17770</v>
      </c>
      <c r="E3861" s="401" t="s">
        <v>123</v>
      </c>
      <c r="F3861" s="401"/>
    </row>
    <row r="3862" spans="1:6" ht="15">
      <c r="A3862" s="401">
        <v>39798</v>
      </c>
      <c r="B3862" s="401" t="s">
        <v>13150</v>
      </c>
      <c r="C3862" s="401" t="s">
        <v>3161</v>
      </c>
      <c r="D3862" s="414" t="s">
        <v>17771</v>
      </c>
      <c r="E3862" s="401" t="s">
        <v>123</v>
      </c>
      <c r="F3862" s="401"/>
    </row>
    <row r="3863" spans="1:6" ht="15">
      <c r="A3863" s="401">
        <v>39794</v>
      </c>
      <c r="B3863" s="401" t="s">
        <v>13151</v>
      </c>
      <c r="C3863" s="401" t="s">
        <v>3161</v>
      </c>
      <c r="D3863" s="414" t="s">
        <v>12953</v>
      </c>
      <c r="E3863" s="401" t="s">
        <v>123</v>
      </c>
      <c r="F3863" s="401"/>
    </row>
    <row r="3864" spans="1:6" ht="15">
      <c r="A3864" s="401">
        <v>39795</v>
      </c>
      <c r="B3864" s="401" t="s">
        <v>13152</v>
      </c>
      <c r="C3864" s="401" t="s">
        <v>3161</v>
      </c>
      <c r="D3864" s="414" t="s">
        <v>16664</v>
      </c>
      <c r="E3864" s="401" t="s">
        <v>123</v>
      </c>
      <c r="F3864" s="401"/>
    </row>
    <row r="3865" spans="1:6" ht="15">
      <c r="A3865" s="401">
        <v>39799</v>
      </c>
      <c r="B3865" s="401" t="s">
        <v>13153</v>
      </c>
      <c r="C3865" s="401" t="s">
        <v>3161</v>
      </c>
      <c r="D3865" s="414" t="s">
        <v>17772</v>
      </c>
      <c r="E3865" s="401" t="s">
        <v>123</v>
      </c>
      <c r="F3865" s="401"/>
    </row>
    <row r="3866" spans="1:6" ht="15">
      <c r="A3866" s="401">
        <v>39801</v>
      </c>
      <c r="B3866" s="401" t="s">
        <v>13155</v>
      </c>
      <c r="C3866" s="401" t="s">
        <v>3161</v>
      </c>
      <c r="D3866" s="414" t="s">
        <v>17773</v>
      </c>
      <c r="E3866" s="401" t="s">
        <v>123</v>
      </c>
      <c r="F3866" s="401"/>
    </row>
    <row r="3867" spans="1:6" ht="15">
      <c r="A3867" s="401">
        <v>39802</v>
      </c>
      <c r="B3867" s="401" t="s">
        <v>13157</v>
      </c>
      <c r="C3867" s="401" t="s">
        <v>3161</v>
      </c>
      <c r="D3867" s="414" t="s">
        <v>17774</v>
      </c>
      <c r="E3867" s="401" t="s">
        <v>123</v>
      </c>
      <c r="F3867" s="401"/>
    </row>
    <row r="3868" spans="1:6" ht="15">
      <c r="A3868" s="401">
        <v>39803</v>
      </c>
      <c r="B3868" s="401" t="s">
        <v>13158</v>
      </c>
      <c r="C3868" s="401" t="s">
        <v>3161</v>
      </c>
      <c r="D3868" s="414" t="s">
        <v>17775</v>
      </c>
      <c r="E3868" s="401" t="s">
        <v>123</v>
      </c>
      <c r="F3868" s="401"/>
    </row>
    <row r="3869" spans="1:6" ht="15">
      <c r="A3869" s="401">
        <v>39800</v>
      </c>
      <c r="B3869" s="401" t="s">
        <v>13160</v>
      </c>
      <c r="C3869" s="401" t="s">
        <v>3161</v>
      </c>
      <c r="D3869" s="414" t="s">
        <v>17776</v>
      </c>
      <c r="E3869" s="401" t="s">
        <v>123</v>
      </c>
      <c r="F3869" s="401"/>
    </row>
    <row r="3870" spans="1:6" ht="15">
      <c r="A3870" s="401">
        <v>21059</v>
      </c>
      <c r="B3870" s="401" t="s">
        <v>7305</v>
      </c>
      <c r="C3870" s="401" t="s">
        <v>3161</v>
      </c>
      <c r="D3870" s="414" t="s">
        <v>17777</v>
      </c>
      <c r="E3870" s="401" t="s">
        <v>123</v>
      </c>
      <c r="F3870" s="401"/>
    </row>
    <row r="3871" spans="1:6" ht="15">
      <c r="A3871" s="401">
        <v>11234</v>
      </c>
      <c r="B3871" s="401" t="s">
        <v>7306</v>
      </c>
      <c r="C3871" s="401" t="s">
        <v>3161</v>
      </c>
      <c r="D3871" s="414" t="s">
        <v>17778</v>
      </c>
      <c r="E3871" s="401" t="s">
        <v>123</v>
      </c>
      <c r="F3871" s="401"/>
    </row>
    <row r="3872" spans="1:6" ht="15">
      <c r="A3872" s="401">
        <v>21060</v>
      </c>
      <c r="B3872" s="401" t="s">
        <v>7307</v>
      </c>
      <c r="C3872" s="401" t="s">
        <v>3161</v>
      </c>
      <c r="D3872" s="414" t="s">
        <v>17779</v>
      </c>
      <c r="E3872" s="401" t="s">
        <v>123</v>
      </c>
      <c r="F3872" s="401"/>
    </row>
    <row r="3873" spans="1:6" ht="15">
      <c r="A3873" s="401">
        <v>21061</v>
      </c>
      <c r="B3873" s="401" t="s">
        <v>7308</v>
      </c>
      <c r="C3873" s="401" t="s">
        <v>3161</v>
      </c>
      <c r="D3873" s="414" t="s">
        <v>17780</v>
      </c>
      <c r="E3873" s="401" t="s">
        <v>123</v>
      </c>
      <c r="F3873" s="401"/>
    </row>
    <row r="3874" spans="1:6" ht="15">
      <c r="A3874" s="401">
        <v>21062</v>
      </c>
      <c r="B3874" s="401" t="s">
        <v>7309</v>
      </c>
      <c r="C3874" s="401" t="s">
        <v>3161</v>
      </c>
      <c r="D3874" s="414" t="s">
        <v>17781</v>
      </c>
      <c r="E3874" s="401" t="s">
        <v>123</v>
      </c>
      <c r="F3874" s="401"/>
    </row>
    <row r="3875" spans="1:6" ht="15">
      <c r="A3875" s="401">
        <v>11708</v>
      </c>
      <c r="B3875" s="401" t="s">
        <v>7310</v>
      </c>
      <c r="C3875" s="401" t="s">
        <v>3161</v>
      </c>
      <c r="D3875" s="414" t="s">
        <v>12939</v>
      </c>
      <c r="E3875" s="401" t="s">
        <v>123</v>
      </c>
      <c r="F3875" s="401"/>
    </row>
    <row r="3876" spans="1:6" ht="15">
      <c r="A3876" s="401">
        <v>11709</v>
      </c>
      <c r="B3876" s="401" t="s">
        <v>7311</v>
      </c>
      <c r="C3876" s="401" t="s">
        <v>3161</v>
      </c>
      <c r="D3876" s="414" t="s">
        <v>16172</v>
      </c>
      <c r="E3876" s="401" t="s">
        <v>123</v>
      </c>
      <c r="F3876" s="401"/>
    </row>
    <row r="3877" spans="1:6" ht="15">
      <c r="A3877" s="401">
        <v>11710</v>
      </c>
      <c r="B3877" s="401" t="s">
        <v>7312</v>
      </c>
      <c r="C3877" s="401" t="s">
        <v>3161</v>
      </c>
      <c r="D3877" s="414" t="s">
        <v>17782</v>
      </c>
      <c r="E3877" s="401" t="s">
        <v>123</v>
      </c>
      <c r="F3877" s="401"/>
    </row>
    <row r="3878" spans="1:6" ht="15">
      <c r="A3878" s="401">
        <v>11707</v>
      </c>
      <c r="B3878" s="401" t="s">
        <v>7313</v>
      </c>
      <c r="C3878" s="401" t="s">
        <v>3161</v>
      </c>
      <c r="D3878" s="414" t="s">
        <v>15792</v>
      </c>
      <c r="E3878" s="401" t="s">
        <v>123</v>
      </c>
      <c r="F3878" s="401"/>
    </row>
    <row r="3879" spans="1:6" ht="15">
      <c r="A3879" s="401">
        <v>11739</v>
      </c>
      <c r="B3879" s="401" t="s">
        <v>7314</v>
      </c>
      <c r="C3879" s="401" t="s">
        <v>3161</v>
      </c>
      <c r="D3879" s="414" t="s">
        <v>14057</v>
      </c>
      <c r="E3879" s="401" t="s">
        <v>123</v>
      </c>
      <c r="F3879" s="401"/>
    </row>
    <row r="3880" spans="1:6" ht="15">
      <c r="A3880" s="401">
        <v>11711</v>
      </c>
      <c r="B3880" s="401" t="s">
        <v>7315</v>
      </c>
      <c r="C3880" s="401" t="s">
        <v>3161</v>
      </c>
      <c r="D3880" s="414" t="s">
        <v>14836</v>
      </c>
      <c r="E3880" s="401" t="s">
        <v>123</v>
      </c>
      <c r="F3880" s="401"/>
    </row>
    <row r="3881" spans="1:6" ht="15">
      <c r="A3881" s="401">
        <v>5102</v>
      </c>
      <c r="B3881" s="401" t="s">
        <v>7316</v>
      </c>
      <c r="C3881" s="401" t="s">
        <v>3161</v>
      </c>
      <c r="D3881" s="414" t="s">
        <v>8910</v>
      </c>
      <c r="E3881" s="401" t="s">
        <v>123</v>
      </c>
      <c r="F3881" s="401"/>
    </row>
    <row r="3882" spans="1:6" ht="15">
      <c r="A3882" s="401">
        <v>11741</v>
      </c>
      <c r="B3882" s="401" t="s">
        <v>7317</v>
      </c>
      <c r="C3882" s="401" t="s">
        <v>3161</v>
      </c>
      <c r="D3882" s="414" t="s">
        <v>14776</v>
      </c>
      <c r="E3882" s="401" t="s">
        <v>123</v>
      </c>
      <c r="F3882" s="401"/>
    </row>
    <row r="3883" spans="1:6" ht="15">
      <c r="A3883" s="401">
        <v>11743</v>
      </c>
      <c r="B3883" s="401" t="s">
        <v>7318</v>
      </c>
      <c r="C3883" s="401" t="s">
        <v>3161</v>
      </c>
      <c r="D3883" s="414" t="s">
        <v>15324</v>
      </c>
      <c r="E3883" s="401" t="s">
        <v>123</v>
      </c>
      <c r="F3883" s="401"/>
    </row>
    <row r="3884" spans="1:6" ht="15">
      <c r="A3884" s="401">
        <v>11745</v>
      </c>
      <c r="B3884" s="401" t="s">
        <v>7320</v>
      </c>
      <c r="C3884" s="401" t="s">
        <v>3161</v>
      </c>
      <c r="D3884" s="414" t="s">
        <v>17627</v>
      </c>
      <c r="E3884" s="401" t="s">
        <v>123</v>
      </c>
      <c r="F3884" s="401"/>
    </row>
    <row r="3885" spans="1:6" ht="15">
      <c r="A3885" s="401">
        <v>25961</v>
      </c>
      <c r="B3885" s="401" t="s">
        <v>7321</v>
      </c>
      <c r="C3885" s="401" t="s">
        <v>3160</v>
      </c>
      <c r="D3885" s="414" t="s">
        <v>5067</v>
      </c>
      <c r="E3885" s="401" t="s">
        <v>12034</v>
      </c>
      <c r="F3885" s="401"/>
    </row>
    <row r="3886" spans="1:6" ht="15">
      <c r="A3886" s="401">
        <v>40985</v>
      </c>
      <c r="B3886" s="401" t="s">
        <v>7322</v>
      </c>
      <c r="C3886" s="401" t="s">
        <v>3167</v>
      </c>
      <c r="D3886" s="414" t="s">
        <v>18570</v>
      </c>
      <c r="E3886" s="401" t="s">
        <v>12034</v>
      </c>
      <c r="F3886" s="401"/>
    </row>
    <row r="3887" spans="1:6" ht="15">
      <c r="A3887" s="401">
        <v>1088</v>
      </c>
      <c r="B3887" s="401" t="s">
        <v>7323</v>
      </c>
      <c r="C3887" s="401" t="s">
        <v>3161</v>
      </c>
      <c r="D3887" s="414" t="s">
        <v>17783</v>
      </c>
      <c r="E3887" s="401" t="s">
        <v>123</v>
      </c>
      <c r="F3887" s="401"/>
    </row>
    <row r="3888" spans="1:6" ht="15">
      <c r="A3888" s="401">
        <v>1087</v>
      </c>
      <c r="B3888" s="401" t="s">
        <v>7324</v>
      </c>
      <c r="C3888" s="401" t="s">
        <v>3161</v>
      </c>
      <c r="D3888" s="414" t="s">
        <v>9092</v>
      </c>
      <c r="E3888" s="401" t="s">
        <v>123</v>
      </c>
      <c r="F3888" s="401"/>
    </row>
    <row r="3889" spans="1:6" ht="15">
      <c r="A3889" s="401">
        <v>38777</v>
      </c>
      <c r="B3889" s="401" t="s">
        <v>7325</v>
      </c>
      <c r="C3889" s="401" t="s">
        <v>3161</v>
      </c>
      <c r="D3889" s="414" t="s">
        <v>17784</v>
      </c>
      <c r="E3889" s="401" t="s">
        <v>123</v>
      </c>
      <c r="F3889" s="401"/>
    </row>
    <row r="3890" spans="1:6" ht="15">
      <c r="A3890" s="401">
        <v>1086</v>
      </c>
      <c r="B3890" s="401" t="s">
        <v>7326</v>
      </c>
      <c r="C3890" s="401" t="s">
        <v>3161</v>
      </c>
      <c r="D3890" s="414" t="s">
        <v>14995</v>
      </c>
      <c r="E3890" s="401" t="s">
        <v>123</v>
      </c>
      <c r="F3890" s="401"/>
    </row>
    <row r="3891" spans="1:6" ht="15">
      <c r="A3891" s="401">
        <v>1079</v>
      </c>
      <c r="B3891" s="401" t="s">
        <v>7327</v>
      </c>
      <c r="C3891" s="401" t="s">
        <v>3161</v>
      </c>
      <c r="D3891" s="414" t="s">
        <v>17785</v>
      </c>
      <c r="E3891" s="401" t="s">
        <v>123</v>
      </c>
      <c r="F3891" s="401"/>
    </row>
    <row r="3892" spans="1:6" ht="15">
      <c r="A3892" s="401">
        <v>39374</v>
      </c>
      <c r="B3892" s="401" t="s">
        <v>7328</v>
      </c>
      <c r="C3892" s="401" t="s">
        <v>3161</v>
      </c>
      <c r="D3892" s="414" t="s">
        <v>17786</v>
      </c>
      <c r="E3892" s="401" t="s">
        <v>123</v>
      </c>
      <c r="F3892" s="401"/>
    </row>
    <row r="3893" spans="1:6" ht="15">
      <c r="A3893" s="401">
        <v>1082</v>
      </c>
      <c r="B3893" s="401" t="s">
        <v>7329</v>
      </c>
      <c r="C3893" s="401" t="s">
        <v>3161</v>
      </c>
      <c r="D3893" s="414" t="s">
        <v>17787</v>
      </c>
      <c r="E3893" s="401" t="s">
        <v>123</v>
      </c>
      <c r="F3893" s="401"/>
    </row>
    <row r="3894" spans="1:6" ht="15">
      <c r="A3894" s="401">
        <v>12316</v>
      </c>
      <c r="B3894" s="401" t="s">
        <v>7330</v>
      </c>
      <c r="C3894" s="401" t="s">
        <v>3161</v>
      </c>
      <c r="D3894" s="414" t="s">
        <v>17788</v>
      </c>
      <c r="E3894" s="401" t="s">
        <v>123</v>
      </c>
      <c r="F3894" s="401"/>
    </row>
    <row r="3895" spans="1:6" ht="15">
      <c r="A3895" s="401">
        <v>12317</v>
      </c>
      <c r="B3895" s="401" t="s">
        <v>7331</v>
      </c>
      <c r="C3895" s="401" t="s">
        <v>3161</v>
      </c>
      <c r="D3895" s="414" t="s">
        <v>17789</v>
      </c>
      <c r="E3895" s="401" t="s">
        <v>123</v>
      </c>
      <c r="F3895" s="401"/>
    </row>
    <row r="3896" spans="1:6" ht="15">
      <c r="A3896" s="401">
        <v>12318</v>
      </c>
      <c r="B3896" s="401" t="s">
        <v>7332</v>
      </c>
      <c r="C3896" s="401" t="s">
        <v>3161</v>
      </c>
      <c r="D3896" s="414" t="s">
        <v>16181</v>
      </c>
      <c r="E3896" s="401" t="s">
        <v>123</v>
      </c>
      <c r="F3896" s="401"/>
    </row>
    <row r="3897" spans="1:6" ht="15">
      <c r="A3897" s="401">
        <v>5104</v>
      </c>
      <c r="B3897" s="401" t="s">
        <v>7333</v>
      </c>
      <c r="C3897" s="401" t="s">
        <v>3165</v>
      </c>
      <c r="D3897" s="414" t="s">
        <v>17790</v>
      </c>
      <c r="E3897" s="401" t="s">
        <v>123</v>
      </c>
      <c r="F3897" s="401"/>
    </row>
    <row r="3898" spans="1:6" ht="15">
      <c r="A3898" s="401">
        <v>26023</v>
      </c>
      <c r="B3898" s="401" t="s">
        <v>7334</v>
      </c>
      <c r="C3898" s="401" t="s">
        <v>3161</v>
      </c>
      <c r="D3898" s="414" t="s">
        <v>17791</v>
      </c>
      <c r="E3898" s="401" t="s">
        <v>123</v>
      </c>
      <c r="F3898" s="401"/>
    </row>
    <row r="3899" spans="1:6" ht="15">
      <c r="A3899" s="401">
        <v>2710</v>
      </c>
      <c r="B3899" s="401" t="s">
        <v>7335</v>
      </c>
      <c r="C3899" s="401" t="s">
        <v>3161</v>
      </c>
      <c r="D3899" s="414" t="s">
        <v>12808</v>
      </c>
      <c r="E3899" s="401" t="s">
        <v>123</v>
      </c>
      <c r="F3899" s="401"/>
    </row>
    <row r="3900" spans="1:6" ht="15">
      <c r="A3900" s="401">
        <v>14575</v>
      </c>
      <c r="B3900" s="401" t="s">
        <v>7336</v>
      </c>
      <c r="C3900" s="401" t="s">
        <v>3161</v>
      </c>
      <c r="D3900" s="414" t="s">
        <v>17792</v>
      </c>
      <c r="E3900" s="401" t="s">
        <v>9663</v>
      </c>
      <c r="F3900" s="401"/>
    </row>
    <row r="3901" spans="1:6" ht="15">
      <c r="A3901" s="401">
        <v>20034</v>
      </c>
      <c r="B3901" s="401" t="s">
        <v>7338</v>
      </c>
      <c r="C3901" s="401" t="s">
        <v>3161</v>
      </c>
      <c r="D3901" s="414" t="s">
        <v>17793</v>
      </c>
      <c r="E3901" s="401" t="s">
        <v>123</v>
      </c>
      <c r="F3901" s="401"/>
    </row>
    <row r="3902" spans="1:6" ht="15">
      <c r="A3902" s="401">
        <v>20036</v>
      </c>
      <c r="B3902" s="401" t="s">
        <v>7339</v>
      </c>
      <c r="C3902" s="401" t="s">
        <v>3161</v>
      </c>
      <c r="D3902" s="414" t="s">
        <v>17794</v>
      </c>
      <c r="E3902" s="401" t="s">
        <v>123</v>
      </c>
      <c r="F3902" s="401"/>
    </row>
    <row r="3903" spans="1:6" ht="15">
      <c r="A3903" s="401">
        <v>20037</v>
      </c>
      <c r="B3903" s="401" t="s">
        <v>7340</v>
      </c>
      <c r="C3903" s="401" t="s">
        <v>3161</v>
      </c>
      <c r="D3903" s="414" t="s">
        <v>17795</v>
      </c>
      <c r="E3903" s="401" t="s">
        <v>123</v>
      </c>
      <c r="F3903" s="401"/>
    </row>
    <row r="3904" spans="1:6" ht="15">
      <c r="A3904" s="401">
        <v>20043</v>
      </c>
      <c r="B3904" s="401" t="s">
        <v>7341</v>
      </c>
      <c r="C3904" s="401" t="s">
        <v>3161</v>
      </c>
      <c r="D3904" s="414" t="s">
        <v>12735</v>
      </c>
      <c r="E3904" s="401" t="s">
        <v>123</v>
      </c>
      <c r="F3904" s="401"/>
    </row>
    <row r="3905" spans="1:6" ht="15">
      <c r="A3905" s="401">
        <v>20044</v>
      </c>
      <c r="B3905" s="401" t="s">
        <v>7342</v>
      </c>
      <c r="C3905" s="401" t="s">
        <v>3161</v>
      </c>
      <c r="D3905" s="414" t="s">
        <v>8856</v>
      </c>
      <c r="E3905" s="401" t="s">
        <v>123</v>
      </c>
      <c r="F3905" s="401"/>
    </row>
    <row r="3906" spans="1:6" ht="15">
      <c r="A3906" s="401">
        <v>20042</v>
      </c>
      <c r="B3906" s="401" t="s">
        <v>7343</v>
      </c>
      <c r="C3906" s="401" t="s">
        <v>3161</v>
      </c>
      <c r="D3906" s="414" t="s">
        <v>3936</v>
      </c>
      <c r="E3906" s="401" t="s">
        <v>123</v>
      </c>
      <c r="F3906" s="401"/>
    </row>
    <row r="3907" spans="1:6" ht="15">
      <c r="A3907" s="401">
        <v>20046</v>
      </c>
      <c r="B3907" s="401" t="s">
        <v>17796</v>
      </c>
      <c r="C3907" s="401" t="s">
        <v>3161</v>
      </c>
      <c r="D3907" s="414" t="s">
        <v>14189</v>
      </c>
      <c r="E3907" s="401" t="s">
        <v>123</v>
      </c>
      <c r="F3907" s="401"/>
    </row>
    <row r="3908" spans="1:6" ht="15">
      <c r="A3908" s="401">
        <v>20047</v>
      </c>
      <c r="B3908" s="401" t="s">
        <v>17797</v>
      </c>
      <c r="C3908" s="401" t="s">
        <v>3161</v>
      </c>
      <c r="D3908" s="414" t="s">
        <v>17798</v>
      </c>
      <c r="E3908" s="401" t="s">
        <v>123</v>
      </c>
      <c r="F3908" s="401"/>
    </row>
    <row r="3909" spans="1:6" ht="15">
      <c r="A3909" s="401">
        <v>20045</v>
      </c>
      <c r="B3909" s="401" t="s">
        <v>17799</v>
      </c>
      <c r="C3909" s="401" t="s">
        <v>3161</v>
      </c>
      <c r="D3909" s="414" t="s">
        <v>6608</v>
      </c>
      <c r="E3909" s="401" t="s">
        <v>123</v>
      </c>
      <c r="F3909" s="401"/>
    </row>
    <row r="3910" spans="1:6" ht="15">
      <c r="A3910" s="401">
        <v>20972</v>
      </c>
      <c r="B3910" s="401" t="s">
        <v>7344</v>
      </c>
      <c r="C3910" s="401" t="s">
        <v>3161</v>
      </c>
      <c r="D3910" s="414" t="s">
        <v>17800</v>
      </c>
      <c r="E3910" s="401" t="s">
        <v>123</v>
      </c>
      <c r="F3910" s="401"/>
    </row>
    <row r="3911" spans="1:6" ht="15">
      <c r="A3911" s="401">
        <v>20032</v>
      </c>
      <c r="B3911" s="401" t="s">
        <v>7345</v>
      </c>
      <c r="C3911" s="401" t="s">
        <v>3161</v>
      </c>
      <c r="D3911" s="414" t="s">
        <v>17801</v>
      </c>
      <c r="E3911" s="401" t="s">
        <v>123</v>
      </c>
      <c r="F3911" s="401"/>
    </row>
    <row r="3912" spans="1:6" ht="15">
      <c r="A3912" s="401">
        <v>11321</v>
      </c>
      <c r="B3912" s="401" t="s">
        <v>7346</v>
      </c>
      <c r="C3912" s="401" t="s">
        <v>3161</v>
      </c>
      <c r="D3912" s="414" t="s">
        <v>17802</v>
      </c>
      <c r="E3912" s="401" t="s">
        <v>123</v>
      </c>
      <c r="F3912" s="401"/>
    </row>
    <row r="3913" spans="1:6" ht="15">
      <c r="A3913" s="401">
        <v>11323</v>
      </c>
      <c r="B3913" s="401" t="s">
        <v>7347</v>
      </c>
      <c r="C3913" s="401" t="s">
        <v>3161</v>
      </c>
      <c r="D3913" s="414" t="s">
        <v>17803</v>
      </c>
      <c r="E3913" s="401" t="s">
        <v>123</v>
      </c>
      <c r="F3913" s="401"/>
    </row>
    <row r="3914" spans="1:6" ht="15">
      <c r="A3914" s="401">
        <v>20327</v>
      </c>
      <c r="B3914" s="401" t="s">
        <v>7348</v>
      </c>
      <c r="C3914" s="401" t="s">
        <v>3161</v>
      </c>
      <c r="D3914" s="414" t="s">
        <v>17804</v>
      </c>
      <c r="E3914" s="401" t="s">
        <v>123</v>
      </c>
      <c r="F3914" s="401"/>
    </row>
    <row r="3915" spans="1:6" ht="15">
      <c r="A3915" s="401">
        <v>13390</v>
      </c>
      <c r="B3915" s="401" t="s">
        <v>7349</v>
      </c>
      <c r="C3915" s="401" t="s">
        <v>3161</v>
      </c>
      <c r="D3915" s="414" t="s">
        <v>17805</v>
      </c>
      <c r="E3915" s="401" t="s">
        <v>123</v>
      </c>
      <c r="F3915" s="401"/>
    </row>
    <row r="3916" spans="1:6" ht="15">
      <c r="A3916" s="401">
        <v>6034</v>
      </c>
      <c r="B3916" s="401" t="s">
        <v>7350</v>
      </c>
      <c r="C3916" s="401" t="s">
        <v>3161</v>
      </c>
      <c r="D3916" s="414" t="s">
        <v>15608</v>
      </c>
      <c r="E3916" s="401" t="s">
        <v>123</v>
      </c>
      <c r="F3916" s="401"/>
    </row>
    <row r="3917" spans="1:6" ht="15">
      <c r="A3917" s="401">
        <v>6036</v>
      </c>
      <c r="B3917" s="401" t="s">
        <v>7351</v>
      </c>
      <c r="C3917" s="401" t="s">
        <v>3161</v>
      </c>
      <c r="D3917" s="414" t="s">
        <v>13980</v>
      </c>
      <c r="E3917" s="401" t="s">
        <v>123</v>
      </c>
      <c r="F3917" s="401"/>
    </row>
    <row r="3918" spans="1:6" ht="15">
      <c r="A3918" s="401">
        <v>6031</v>
      </c>
      <c r="B3918" s="401" t="s">
        <v>7353</v>
      </c>
      <c r="C3918" s="401" t="s">
        <v>3161</v>
      </c>
      <c r="D3918" s="414" t="s">
        <v>17806</v>
      </c>
      <c r="E3918" s="401" t="s">
        <v>123</v>
      </c>
      <c r="F3918" s="401"/>
    </row>
    <row r="3919" spans="1:6" ht="15">
      <c r="A3919" s="401">
        <v>6029</v>
      </c>
      <c r="B3919" s="401" t="s">
        <v>7354</v>
      </c>
      <c r="C3919" s="401" t="s">
        <v>3161</v>
      </c>
      <c r="D3919" s="414" t="s">
        <v>8932</v>
      </c>
      <c r="E3919" s="401" t="s">
        <v>123</v>
      </c>
      <c r="F3919" s="401"/>
    </row>
    <row r="3920" spans="1:6" ht="15">
      <c r="A3920" s="401">
        <v>6033</v>
      </c>
      <c r="B3920" s="401" t="s">
        <v>7355</v>
      </c>
      <c r="C3920" s="401" t="s">
        <v>3161</v>
      </c>
      <c r="D3920" s="414" t="s">
        <v>17807</v>
      </c>
      <c r="E3920" s="401" t="s">
        <v>123</v>
      </c>
      <c r="F3920" s="401"/>
    </row>
    <row r="3921" spans="1:6" ht="15">
      <c r="A3921" s="401">
        <v>11672</v>
      </c>
      <c r="B3921" s="401" t="s">
        <v>7356</v>
      </c>
      <c r="C3921" s="401" t="s">
        <v>3161</v>
      </c>
      <c r="D3921" s="414" t="s">
        <v>17808</v>
      </c>
      <c r="E3921" s="401" t="s">
        <v>123</v>
      </c>
      <c r="F3921" s="401"/>
    </row>
    <row r="3922" spans="1:6" ht="15">
      <c r="A3922" s="401">
        <v>11669</v>
      </c>
      <c r="B3922" s="401" t="s">
        <v>7357</v>
      </c>
      <c r="C3922" s="401" t="s">
        <v>3161</v>
      </c>
      <c r="D3922" s="414" t="s">
        <v>15586</v>
      </c>
      <c r="E3922" s="401" t="s">
        <v>123</v>
      </c>
      <c r="F3922" s="401"/>
    </row>
    <row r="3923" spans="1:6" ht="15">
      <c r="A3923" s="401">
        <v>11670</v>
      </c>
      <c r="B3923" s="401" t="s">
        <v>7358</v>
      </c>
      <c r="C3923" s="401" t="s">
        <v>3161</v>
      </c>
      <c r="D3923" s="414" t="s">
        <v>14981</v>
      </c>
      <c r="E3923" s="401" t="s">
        <v>123</v>
      </c>
      <c r="F3923" s="401"/>
    </row>
    <row r="3924" spans="1:6" ht="15">
      <c r="A3924" s="401">
        <v>20055</v>
      </c>
      <c r="B3924" s="401" t="s">
        <v>7359</v>
      </c>
      <c r="C3924" s="401" t="s">
        <v>3161</v>
      </c>
      <c r="D3924" s="414" t="s">
        <v>17809</v>
      </c>
      <c r="E3924" s="401" t="s">
        <v>123</v>
      </c>
      <c r="F3924" s="401"/>
    </row>
    <row r="3925" spans="1:6" ht="15">
      <c r="A3925" s="401">
        <v>11671</v>
      </c>
      <c r="B3925" s="401" t="s">
        <v>7360</v>
      </c>
      <c r="C3925" s="401" t="s">
        <v>3161</v>
      </c>
      <c r="D3925" s="414" t="s">
        <v>17810</v>
      </c>
      <c r="E3925" s="401" t="s">
        <v>123</v>
      </c>
      <c r="F3925" s="401"/>
    </row>
    <row r="3926" spans="1:6" ht="15">
      <c r="A3926" s="401">
        <v>6032</v>
      </c>
      <c r="B3926" s="401" t="s">
        <v>7361</v>
      </c>
      <c r="C3926" s="401" t="s">
        <v>3161</v>
      </c>
      <c r="D3926" s="414" t="s">
        <v>17557</v>
      </c>
      <c r="E3926" s="401" t="s">
        <v>123</v>
      </c>
      <c r="F3926" s="401"/>
    </row>
    <row r="3927" spans="1:6" ht="15">
      <c r="A3927" s="401">
        <v>11673</v>
      </c>
      <c r="B3927" s="401" t="s">
        <v>7362</v>
      </c>
      <c r="C3927" s="401" t="s">
        <v>3161</v>
      </c>
      <c r="D3927" s="414" t="s">
        <v>17811</v>
      </c>
      <c r="E3927" s="401" t="s">
        <v>123</v>
      </c>
      <c r="F3927" s="401"/>
    </row>
    <row r="3928" spans="1:6" ht="15">
      <c r="A3928" s="401">
        <v>11674</v>
      </c>
      <c r="B3928" s="401" t="s">
        <v>7363</v>
      </c>
      <c r="C3928" s="401" t="s">
        <v>3161</v>
      </c>
      <c r="D3928" s="414" t="s">
        <v>12475</v>
      </c>
      <c r="E3928" s="401" t="s">
        <v>123</v>
      </c>
      <c r="F3928" s="401"/>
    </row>
    <row r="3929" spans="1:6" ht="15">
      <c r="A3929" s="401">
        <v>11675</v>
      </c>
      <c r="B3929" s="401" t="s">
        <v>7364</v>
      </c>
      <c r="C3929" s="401" t="s">
        <v>3161</v>
      </c>
      <c r="D3929" s="414" t="s">
        <v>14557</v>
      </c>
      <c r="E3929" s="401" t="s">
        <v>123</v>
      </c>
      <c r="F3929" s="401"/>
    </row>
    <row r="3930" spans="1:6" ht="15">
      <c r="A3930" s="401">
        <v>11676</v>
      </c>
      <c r="B3930" s="401" t="s">
        <v>7365</v>
      </c>
      <c r="C3930" s="401" t="s">
        <v>3161</v>
      </c>
      <c r="D3930" s="414" t="s">
        <v>17812</v>
      </c>
      <c r="E3930" s="401" t="s">
        <v>123</v>
      </c>
      <c r="F3930" s="401"/>
    </row>
    <row r="3931" spans="1:6" ht="15">
      <c r="A3931" s="401">
        <v>11677</v>
      </c>
      <c r="B3931" s="401" t="s">
        <v>7366</v>
      </c>
      <c r="C3931" s="401" t="s">
        <v>3161</v>
      </c>
      <c r="D3931" s="414" t="s">
        <v>15095</v>
      </c>
      <c r="E3931" s="401" t="s">
        <v>123</v>
      </c>
      <c r="F3931" s="401"/>
    </row>
    <row r="3932" spans="1:6" ht="15">
      <c r="A3932" s="401">
        <v>11678</v>
      </c>
      <c r="B3932" s="401" t="s">
        <v>7367</v>
      </c>
      <c r="C3932" s="401" t="s">
        <v>3161</v>
      </c>
      <c r="D3932" s="414" t="s">
        <v>17813</v>
      </c>
      <c r="E3932" s="401" t="s">
        <v>123</v>
      </c>
      <c r="F3932" s="401"/>
    </row>
    <row r="3933" spans="1:6" ht="15">
      <c r="A3933" s="401">
        <v>6038</v>
      </c>
      <c r="B3933" s="401" t="s">
        <v>7368</v>
      </c>
      <c r="C3933" s="401" t="s">
        <v>3161</v>
      </c>
      <c r="D3933" s="414" t="s">
        <v>8898</v>
      </c>
      <c r="E3933" s="401" t="s">
        <v>123</v>
      </c>
      <c r="F3933" s="401"/>
    </row>
    <row r="3934" spans="1:6" ht="15">
      <c r="A3934" s="401">
        <v>11718</v>
      </c>
      <c r="B3934" s="401" t="s">
        <v>7369</v>
      </c>
      <c r="C3934" s="401" t="s">
        <v>3161</v>
      </c>
      <c r="D3934" s="414" t="s">
        <v>12387</v>
      </c>
      <c r="E3934" s="401" t="s">
        <v>123</v>
      </c>
      <c r="F3934" s="401"/>
    </row>
    <row r="3935" spans="1:6" ht="15">
      <c r="A3935" s="401">
        <v>6037</v>
      </c>
      <c r="B3935" s="401" t="s">
        <v>7370</v>
      </c>
      <c r="C3935" s="401" t="s">
        <v>3161</v>
      </c>
      <c r="D3935" s="414" t="s">
        <v>9208</v>
      </c>
      <c r="E3935" s="401" t="s">
        <v>123</v>
      </c>
      <c r="F3935" s="401"/>
    </row>
    <row r="3936" spans="1:6" ht="15">
      <c r="A3936" s="401">
        <v>11719</v>
      </c>
      <c r="B3936" s="401" t="s">
        <v>7371</v>
      </c>
      <c r="C3936" s="401" t="s">
        <v>3161</v>
      </c>
      <c r="D3936" s="414" t="s">
        <v>13807</v>
      </c>
      <c r="E3936" s="401" t="s">
        <v>123</v>
      </c>
      <c r="F3936" s="401"/>
    </row>
    <row r="3937" spans="1:6" ht="15">
      <c r="A3937" s="401">
        <v>6019</v>
      </c>
      <c r="B3937" s="401" t="s">
        <v>7372</v>
      </c>
      <c r="C3937" s="401" t="s">
        <v>3161</v>
      </c>
      <c r="D3937" s="414" t="s">
        <v>17814</v>
      </c>
      <c r="E3937" s="401" t="s">
        <v>123</v>
      </c>
      <c r="F3937" s="401"/>
    </row>
    <row r="3938" spans="1:6" ht="15">
      <c r="A3938" s="401">
        <v>6010</v>
      </c>
      <c r="B3938" s="401" t="s">
        <v>7373</v>
      </c>
      <c r="C3938" s="401" t="s">
        <v>3161</v>
      </c>
      <c r="D3938" s="414" t="s">
        <v>17815</v>
      </c>
      <c r="E3938" s="401" t="s">
        <v>123</v>
      </c>
      <c r="F3938" s="401"/>
    </row>
    <row r="3939" spans="1:6" ht="15">
      <c r="A3939" s="401">
        <v>6017</v>
      </c>
      <c r="B3939" s="401" t="s">
        <v>7374</v>
      </c>
      <c r="C3939" s="401" t="s">
        <v>3161</v>
      </c>
      <c r="D3939" s="414" t="s">
        <v>16557</v>
      </c>
      <c r="E3939" s="401" t="s">
        <v>123</v>
      </c>
      <c r="F3939" s="401"/>
    </row>
    <row r="3940" spans="1:6" ht="15">
      <c r="A3940" s="401">
        <v>6020</v>
      </c>
      <c r="B3940" s="401" t="s">
        <v>7375</v>
      </c>
      <c r="C3940" s="401" t="s">
        <v>3161</v>
      </c>
      <c r="D3940" s="414" t="s">
        <v>17816</v>
      </c>
      <c r="E3940" s="401" t="s">
        <v>123</v>
      </c>
      <c r="F3940" s="401"/>
    </row>
    <row r="3941" spans="1:6" ht="15">
      <c r="A3941" s="401">
        <v>6028</v>
      </c>
      <c r="B3941" s="401" t="s">
        <v>7376</v>
      </c>
      <c r="C3941" s="401" t="s">
        <v>3161</v>
      </c>
      <c r="D3941" s="414" t="s">
        <v>17817</v>
      </c>
      <c r="E3941" s="401" t="s">
        <v>123</v>
      </c>
      <c r="F3941" s="401"/>
    </row>
    <row r="3942" spans="1:6" ht="15">
      <c r="A3942" s="401">
        <v>6011</v>
      </c>
      <c r="B3942" s="401" t="s">
        <v>7377</v>
      </c>
      <c r="C3942" s="401" t="s">
        <v>3161</v>
      </c>
      <c r="D3942" s="414" t="s">
        <v>17818</v>
      </c>
      <c r="E3942" s="401" t="s">
        <v>123</v>
      </c>
      <c r="F3942" s="401"/>
    </row>
    <row r="3943" spans="1:6" ht="15">
      <c r="A3943" s="401">
        <v>6012</v>
      </c>
      <c r="B3943" s="401" t="s">
        <v>7378</v>
      </c>
      <c r="C3943" s="401" t="s">
        <v>3161</v>
      </c>
      <c r="D3943" s="414" t="s">
        <v>17819</v>
      </c>
      <c r="E3943" s="401" t="s">
        <v>123</v>
      </c>
      <c r="F3943" s="401"/>
    </row>
    <row r="3944" spans="1:6" ht="15">
      <c r="A3944" s="401">
        <v>6016</v>
      </c>
      <c r="B3944" s="401" t="s">
        <v>7379</v>
      </c>
      <c r="C3944" s="401" t="s">
        <v>3161</v>
      </c>
      <c r="D3944" s="414" t="s">
        <v>17820</v>
      </c>
      <c r="E3944" s="401" t="s">
        <v>123</v>
      </c>
      <c r="F3944" s="401"/>
    </row>
    <row r="3945" spans="1:6" ht="15">
      <c r="A3945" s="401">
        <v>6027</v>
      </c>
      <c r="B3945" s="401" t="s">
        <v>7380</v>
      </c>
      <c r="C3945" s="401" t="s">
        <v>3161</v>
      </c>
      <c r="D3945" s="414" t="s">
        <v>17821</v>
      </c>
      <c r="E3945" s="401" t="s">
        <v>123</v>
      </c>
      <c r="F3945" s="401"/>
    </row>
    <row r="3946" spans="1:6" ht="15">
      <c r="A3946" s="401">
        <v>6013</v>
      </c>
      <c r="B3946" s="401" t="s">
        <v>7381</v>
      </c>
      <c r="C3946" s="401" t="s">
        <v>3161</v>
      </c>
      <c r="D3946" s="414" t="s">
        <v>17822</v>
      </c>
      <c r="E3946" s="401" t="s">
        <v>123</v>
      </c>
      <c r="F3946" s="401"/>
    </row>
    <row r="3947" spans="1:6" ht="15">
      <c r="A3947" s="401">
        <v>6015</v>
      </c>
      <c r="B3947" s="401" t="s">
        <v>7382</v>
      </c>
      <c r="C3947" s="401" t="s">
        <v>3161</v>
      </c>
      <c r="D3947" s="414" t="s">
        <v>17823</v>
      </c>
      <c r="E3947" s="401" t="s">
        <v>123</v>
      </c>
      <c r="F3947" s="401"/>
    </row>
    <row r="3948" spans="1:6" ht="15">
      <c r="A3948" s="401">
        <v>6014</v>
      </c>
      <c r="B3948" s="401" t="s">
        <v>7383</v>
      </c>
      <c r="C3948" s="401" t="s">
        <v>3161</v>
      </c>
      <c r="D3948" s="414" t="s">
        <v>17824</v>
      </c>
      <c r="E3948" s="401" t="s">
        <v>123</v>
      </c>
      <c r="F3948" s="401"/>
    </row>
    <row r="3949" spans="1:6" ht="15">
      <c r="A3949" s="401">
        <v>6006</v>
      </c>
      <c r="B3949" s="401" t="s">
        <v>7384</v>
      </c>
      <c r="C3949" s="401" t="s">
        <v>3161</v>
      </c>
      <c r="D3949" s="414" t="s">
        <v>14062</v>
      </c>
      <c r="E3949" s="401" t="s">
        <v>123</v>
      </c>
      <c r="F3949" s="401"/>
    </row>
    <row r="3950" spans="1:6" ht="15">
      <c r="A3950" s="401">
        <v>6005</v>
      </c>
      <c r="B3950" s="401" t="s">
        <v>7385</v>
      </c>
      <c r="C3950" s="401" t="s">
        <v>3161</v>
      </c>
      <c r="D3950" s="414" t="s">
        <v>13058</v>
      </c>
      <c r="E3950" s="401" t="s">
        <v>123</v>
      </c>
      <c r="F3950" s="401"/>
    </row>
    <row r="3951" spans="1:6" ht="15">
      <c r="A3951" s="401">
        <v>11756</v>
      </c>
      <c r="B3951" s="401" t="s">
        <v>7386</v>
      </c>
      <c r="C3951" s="401" t="s">
        <v>3161</v>
      </c>
      <c r="D3951" s="414" t="s">
        <v>6792</v>
      </c>
      <c r="E3951" s="401" t="s">
        <v>123</v>
      </c>
      <c r="F3951" s="401"/>
    </row>
    <row r="3952" spans="1:6" ht="15">
      <c r="A3952" s="401">
        <v>10904</v>
      </c>
      <c r="B3952" s="401" t="s">
        <v>7387</v>
      </c>
      <c r="C3952" s="401" t="s">
        <v>3161</v>
      </c>
      <c r="D3952" s="414" t="s">
        <v>17825</v>
      </c>
      <c r="E3952" s="401" t="s">
        <v>123</v>
      </c>
      <c r="F3952" s="401"/>
    </row>
    <row r="3953" spans="1:6" ht="15">
      <c r="A3953" s="401">
        <v>11752</v>
      </c>
      <c r="B3953" s="401" t="s">
        <v>7388</v>
      </c>
      <c r="C3953" s="401" t="s">
        <v>3161</v>
      </c>
      <c r="D3953" s="414" t="s">
        <v>13237</v>
      </c>
      <c r="E3953" s="401" t="s">
        <v>123</v>
      </c>
      <c r="F3953" s="401"/>
    </row>
    <row r="3954" spans="1:6" ht="15">
      <c r="A3954" s="401">
        <v>11753</v>
      </c>
      <c r="B3954" s="401" t="s">
        <v>7389</v>
      </c>
      <c r="C3954" s="401" t="s">
        <v>3161</v>
      </c>
      <c r="D3954" s="414" t="s">
        <v>17826</v>
      </c>
      <c r="E3954" s="401" t="s">
        <v>123</v>
      </c>
      <c r="F3954" s="401"/>
    </row>
    <row r="3955" spans="1:6" ht="15">
      <c r="A3955" s="401">
        <v>6021</v>
      </c>
      <c r="B3955" s="401" t="s">
        <v>7390</v>
      </c>
      <c r="C3955" s="401" t="s">
        <v>3161</v>
      </c>
      <c r="D3955" s="414" t="s">
        <v>9207</v>
      </c>
      <c r="E3955" s="401" t="s">
        <v>123</v>
      </c>
      <c r="F3955" s="401"/>
    </row>
    <row r="3956" spans="1:6" ht="15">
      <c r="A3956" s="401">
        <v>6024</v>
      </c>
      <c r="B3956" s="401" t="s">
        <v>7391</v>
      </c>
      <c r="C3956" s="401" t="s">
        <v>3161</v>
      </c>
      <c r="D3956" s="414" t="s">
        <v>17827</v>
      </c>
      <c r="E3956" s="401" t="s">
        <v>123</v>
      </c>
      <c r="F3956" s="401"/>
    </row>
    <row r="3957" spans="1:6" ht="15">
      <c r="A3957" s="401">
        <v>38379</v>
      </c>
      <c r="B3957" s="401" t="s">
        <v>7392</v>
      </c>
      <c r="C3957" s="401" t="s">
        <v>3164</v>
      </c>
      <c r="D3957" s="414" t="s">
        <v>17828</v>
      </c>
      <c r="E3957" s="401" t="s">
        <v>123</v>
      </c>
      <c r="F3957" s="401"/>
    </row>
    <row r="3958" spans="1:6" ht="15">
      <c r="A3958" s="401">
        <v>13897</v>
      </c>
      <c r="B3958" s="401" t="s">
        <v>7393</v>
      </c>
      <c r="C3958" s="401" t="s">
        <v>3161</v>
      </c>
      <c r="D3958" s="414" t="s">
        <v>17829</v>
      </c>
      <c r="E3958" s="401" t="s">
        <v>9663</v>
      </c>
      <c r="F3958" s="401"/>
    </row>
    <row r="3959" spans="1:6" ht="15">
      <c r="A3959" s="401">
        <v>10640</v>
      </c>
      <c r="B3959" s="401" t="s">
        <v>7394</v>
      </c>
      <c r="C3959" s="401" t="s">
        <v>3161</v>
      </c>
      <c r="D3959" s="414" t="s">
        <v>17830</v>
      </c>
      <c r="E3959" s="401" t="s">
        <v>9663</v>
      </c>
      <c r="F3959" s="401"/>
    </row>
    <row r="3960" spans="1:6" ht="15">
      <c r="A3960" s="401">
        <v>11086</v>
      </c>
      <c r="B3960" s="401" t="s">
        <v>7395</v>
      </c>
      <c r="C3960" s="401" t="s">
        <v>3162</v>
      </c>
      <c r="D3960" s="414" t="s">
        <v>17831</v>
      </c>
      <c r="E3960" s="401" t="s">
        <v>123</v>
      </c>
      <c r="F3960" s="401"/>
    </row>
    <row r="3961" spans="1:6" ht="15">
      <c r="A3961" s="401">
        <v>34357</v>
      </c>
      <c r="B3961" s="401" t="s">
        <v>13176</v>
      </c>
      <c r="C3961" s="401" t="s">
        <v>3165</v>
      </c>
      <c r="D3961" s="414" t="s">
        <v>3702</v>
      </c>
      <c r="E3961" s="401" t="s">
        <v>123</v>
      </c>
      <c r="F3961" s="401"/>
    </row>
    <row r="3962" spans="1:6" ht="15">
      <c r="A3962" s="401">
        <v>37329</v>
      </c>
      <c r="B3962" s="401" t="s">
        <v>13177</v>
      </c>
      <c r="C3962" s="401" t="s">
        <v>3165</v>
      </c>
      <c r="D3962" s="414" t="s">
        <v>13178</v>
      </c>
      <c r="E3962" s="401" t="s">
        <v>123</v>
      </c>
      <c r="F3962" s="401"/>
    </row>
    <row r="3963" spans="1:6" ht="15">
      <c r="A3963" s="401">
        <v>2510</v>
      </c>
      <c r="B3963" s="401" t="s">
        <v>7396</v>
      </c>
      <c r="C3963" s="401" t="s">
        <v>3161</v>
      </c>
      <c r="D3963" s="414" t="s">
        <v>17832</v>
      </c>
      <c r="E3963" s="401" t="s">
        <v>123</v>
      </c>
      <c r="F3963" s="401"/>
    </row>
    <row r="3964" spans="1:6" ht="15">
      <c r="A3964" s="401">
        <v>12359</v>
      </c>
      <c r="B3964" s="401" t="s">
        <v>7397</v>
      </c>
      <c r="C3964" s="401" t="s">
        <v>3161</v>
      </c>
      <c r="D3964" s="414" t="s">
        <v>12955</v>
      </c>
      <c r="E3964" s="401" t="s">
        <v>123</v>
      </c>
      <c r="F3964" s="401"/>
    </row>
    <row r="3965" spans="1:6" ht="15">
      <c r="A3965" s="401">
        <v>7353</v>
      </c>
      <c r="B3965" s="401" t="s">
        <v>7398</v>
      </c>
      <c r="C3965" s="401" t="s">
        <v>3166</v>
      </c>
      <c r="D3965" s="414" t="s">
        <v>17833</v>
      </c>
      <c r="E3965" s="401" t="s">
        <v>123</v>
      </c>
      <c r="F3965" s="401"/>
    </row>
    <row r="3966" spans="1:6" ht="15">
      <c r="A3966" s="401">
        <v>36144</v>
      </c>
      <c r="B3966" s="401" t="s">
        <v>7399</v>
      </c>
      <c r="C3966" s="401" t="s">
        <v>3161</v>
      </c>
      <c r="D3966" s="414" t="s">
        <v>12407</v>
      </c>
      <c r="E3966" s="401" t="s">
        <v>123</v>
      </c>
      <c r="F3966" s="401"/>
    </row>
    <row r="3967" spans="1:6" ht="15">
      <c r="A3967" s="401">
        <v>10518</v>
      </c>
      <c r="B3967" s="401" t="s">
        <v>7400</v>
      </c>
      <c r="C3967" s="401" t="s">
        <v>3161</v>
      </c>
      <c r="D3967" s="414" t="s">
        <v>17834</v>
      </c>
      <c r="E3967" s="401" t="s">
        <v>123</v>
      </c>
      <c r="F3967" s="401"/>
    </row>
    <row r="3968" spans="1:6" ht="15">
      <c r="A3968" s="401">
        <v>36530</v>
      </c>
      <c r="B3968" s="401" t="s">
        <v>7401</v>
      </c>
      <c r="C3968" s="401" t="s">
        <v>3161</v>
      </c>
      <c r="D3968" s="414" t="s">
        <v>17835</v>
      </c>
      <c r="E3968" s="401" t="s">
        <v>9663</v>
      </c>
      <c r="F3968" s="401"/>
    </row>
    <row r="3969" spans="1:6" ht="15">
      <c r="A3969" s="401">
        <v>6046</v>
      </c>
      <c r="B3969" s="401" t="s">
        <v>7402</v>
      </c>
      <c r="C3969" s="401" t="s">
        <v>3161</v>
      </c>
      <c r="D3969" s="414" t="s">
        <v>17836</v>
      </c>
      <c r="E3969" s="401" t="s">
        <v>9663</v>
      </c>
      <c r="F3969" s="401"/>
    </row>
    <row r="3970" spans="1:6" ht="15">
      <c r="A3970" s="401">
        <v>36531</v>
      </c>
      <c r="B3970" s="401" t="s">
        <v>7403</v>
      </c>
      <c r="C3970" s="401" t="s">
        <v>3161</v>
      </c>
      <c r="D3970" s="414" t="s">
        <v>17837</v>
      </c>
      <c r="E3970" s="401" t="s">
        <v>9663</v>
      </c>
      <c r="F3970" s="401"/>
    </row>
    <row r="3971" spans="1:6" ht="15">
      <c r="A3971" s="401">
        <v>34684</v>
      </c>
      <c r="B3971" s="401" t="s">
        <v>7404</v>
      </c>
      <c r="C3971" s="401" t="s">
        <v>3163</v>
      </c>
      <c r="D3971" s="414" t="s">
        <v>17838</v>
      </c>
      <c r="E3971" s="401" t="s">
        <v>123</v>
      </c>
      <c r="F3971" s="401"/>
    </row>
    <row r="3972" spans="1:6" ht="15">
      <c r="A3972" s="401">
        <v>34683</v>
      </c>
      <c r="B3972" s="401" t="s">
        <v>7405</v>
      </c>
      <c r="C3972" s="401" t="s">
        <v>3163</v>
      </c>
      <c r="D3972" s="414" t="s">
        <v>17839</v>
      </c>
      <c r="E3972" s="401" t="s">
        <v>123</v>
      </c>
      <c r="F3972" s="401"/>
    </row>
    <row r="3973" spans="1:6" ht="15">
      <c r="A3973" s="401">
        <v>533</v>
      </c>
      <c r="B3973" s="401" t="s">
        <v>7406</v>
      </c>
      <c r="C3973" s="401" t="s">
        <v>3163</v>
      </c>
      <c r="D3973" s="414" t="s">
        <v>12897</v>
      </c>
      <c r="E3973" s="401" t="s">
        <v>123</v>
      </c>
      <c r="F3973" s="401"/>
    </row>
    <row r="3974" spans="1:6" ht="15">
      <c r="A3974" s="401">
        <v>10515</v>
      </c>
      <c r="B3974" s="401" t="s">
        <v>7407</v>
      </c>
      <c r="C3974" s="401" t="s">
        <v>3163</v>
      </c>
      <c r="D3974" s="414" t="s">
        <v>17840</v>
      </c>
      <c r="E3974" s="401" t="s">
        <v>123</v>
      </c>
      <c r="F3974" s="401"/>
    </row>
    <row r="3975" spans="1:6" ht="15">
      <c r="A3975" s="401">
        <v>536</v>
      </c>
      <c r="B3975" s="401" t="s">
        <v>7408</v>
      </c>
      <c r="C3975" s="401" t="s">
        <v>3163</v>
      </c>
      <c r="D3975" s="414" t="s">
        <v>5189</v>
      </c>
      <c r="E3975" s="401" t="s">
        <v>123</v>
      </c>
      <c r="F3975" s="401"/>
    </row>
    <row r="3976" spans="1:6" ht="15">
      <c r="A3976" s="401">
        <v>153</v>
      </c>
      <c r="B3976" s="401" t="s">
        <v>7409</v>
      </c>
      <c r="C3976" s="401" t="s">
        <v>3166</v>
      </c>
      <c r="D3976" s="414" t="s">
        <v>17841</v>
      </c>
      <c r="E3976" s="401" t="s">
        <v>123</v>
      </c>
      <c r="F3976" s="401"/>
    </row>
    <row r="3977" spans="1:6" ht="15">
      <c r="A3977" s="401">
        <v>34682</v>
      </c>
      <c r="B3977" s="401" t="s">
        <v>7410</v>
      </c>
      <c r="C3977" s="401" t="s">
        <v>3163</v>
      </c>
      <c r="D3977" s="414" t="s">
        <v>17128</v>
      </c>
      <c r="E3977" s="401" t="s">
        <v>123</v>
      </c>
      <c r="F3977" s="401"/>
    </row>
    <row r="3978" spans="1:6" ht="15">
      <c r="A3978" s="401">
        <v>20205</v>
      </c>
      <c r="B3978" s="401" t="s">
        <v>17842</v>
      </c>
      <c r="C3978" s="401" t="s">
        <v>3164</v>
      </c>
      <c r="D3978" s="414" t="s">
        <v>5209</v>
      </c>
      <c r="E3978" s="401" t="s">
        <v>123</v>
      </c>
      <c r="F3978" s="401"/>
    </row>
    <row r="3979" spans="1:6" ht="15">
      <c r="A3979" s="401">
        <v>4412</v>
      </c>
      <c r="B3979" s="401" t="s">
        <v>17843</v>
      </c>
      <c r="C3979" s="401" t="s">
        <v>3164</v>
      </c>
      <c r="D3979" s="414" t="s">
        <v>8953</v>
      </c>
      <c r="E3979" s="401" t="s">
        <v>123</v>
      </c>
      <c r="F3979" s="401"/>
    </row>
    <row r="3980" spans="1:6" ht="15">
      <c r="A3980" s="401">
        <v>4408</v>
      </c>
      <c r="B3980" s="401" t="s">
        <v>17844</v>
      </c>
      <c r="C3980" s="401" t="s">
        <v>3164</v>
      </c>
      <c r="D3980" s="414" t="s">
        <v>12788</v>
      </c>
      <c r="E3980" s="401" t="s">
        <v>123</v>
      </c>
      <c r="F3980" s="401"/>
    </row>
    <row r="3981" spans="1:6" ht="15">
      <c r="A3981" s="401">
        <v>10559</v>
      </c>
      <c r="B3981" s="401" t="s">
        <v>7411</v>
      </c>
      <c r="C3981" s="401" t="s">
        <v>3161</v>
      </c>
      <c r="D3981" s="414" t="s">
        <v>17845</v>
      </c>
      <c r="E3981" s="401" t="s">
        <v>9663</v>
      </c>
      <c r="F3981" s="401"/>
    </row>
    <row r="3982" spans="1:6" ht="15">
      <c r="A3982" s="401">
        <v>10664</v>
      </c>
      <c r="B3982" s="401" t="s">
        <v>7412</v>
      </c>
      <c r="C3982" s="401" t="s">
        <v>3161</v>
      </c>
      <c r="D3982" s="414" t="s">
        <v>17846</v>
      </c>
      <c r="E3982" s="401" t="s">
        <v>9663</v>
      </c>
      <c r="F3982" s="401"/>
    </row>
    <row r="3983" spans="1:6" ht="15">
      <c r="A3983" s="401">
        <v>36250</v>
      </c>
      <c r="B3983" s="401" t="s">
        <v>7413</v>
      </c>
      <c r="C3983" s="401" t="s">
        <v>3164</v>
      </c>
      <c r="D3983" s="414" t="s">
        <v>5205</v>
      </c>
      <c r="E3983" s="401" t="s">
        <v>123</v>
      </c>
      <c r="F3983" s="401"/>
    </row>
    <row r="3984" spans="1:6" ht="15">
      <c r="A3984" s="401">
        <v>10857</v>
      </c>
      <c r="B3984" s="401" t="s">
        <v>7414</v>
      </c>
      <c r="C3984" s="401" t="s">
        <v>3164</v>
      </c>
      <c r="D3984" s="414" t="s">
        <v>15702</v>
      </c>
      <c r="E3984" s="401" t="s">
        <v>123</v>
      </c>
      <c r="F3984" s="401"/>
    </row>
    <row r="3985" spans="1:6" ht="15">
      <c r="A3985" s="401">
        <v>4803</v>
      </c>
      <c r="B3985" s="401" t="s">
        <v>7415</v>
      </c>
      <c r="C3985" s="401" t="s">
        <v>3164</v>
      </c>
      <c r="D3985" s="414" t="s">
        <v>17847</v>
      </c>
      <c r="E3985" s="401" t="s">
        <v>123</v>
      </c>
      <c r="F3985" s="401"/>
    </row>
    <row r="3986" spans="1:6" ht="15">
      <c r="A3986" s="401">
        <v>6186</v>
      </c>
      <c r="B3986" s="401" t="s">
        <v>7416</v>
      </c>
      <c r="C3986" s="401" t="s">
        <v>3164</v>
      </c>
      <c r="D3986" s="414" t="s">
        <v>12403</v>
      </c>
      <c r="E3986" s="401" t="s">
        <v>123</v>
      </c>
      <c r="F3986" s="401"/>
    </row>
    <row r="3987" spans="1:6" ht="15">
      <c r="A3987" s="401">
        <v>4829</v>
      </c>
      <c r="B3987" s="401" t="s">
        <v>7417</v>
      </c>
      <c r="C3987" s="401" t="s">
        <v>3164</v>
      </c>
      <c r="D3987" s="414" t="s">
        <v>17848</v>
      </c>
      <c r="E3987" s="401" t="s">
        <v>123</v>
      </c>
      <c r="F3987" s="401"/>
    </row>
    <row r="3988" spans="1:6" ht="15">
      <c r="A3988" s="401">
        <v>39829</v>
      </c>
      <c r="B3988" s="401" t="s">
        <v>7419</v>
      </c>
      <c r="C3988" s="401" t="s">
        <v>3164</v>
      </c>
      <c r="D3988" s="414" t="s">
        <v>12804</v>
      </c>
      <c r="E3988" s="401" t="s">
        <v>123</v>
      </c>
      <c r="F3988" s="401"/>
    </row>
    <row r="3989" spans="1:6" ht="15">
      <c r="A3989" s="401">
        <v>20231</v>
      </c>
      <c r="B3989" s="401" t="s">
        <v>7421</v>
      </c>
      <c r="C3989" s="401" t="s">
        <v>3164</v>
      </c>
      <c r="D3989" s="414" t="s">
        <v>17849</v>
      </c>
      <c r="E3989" s="401" t="s">
        <v>123</v>
      </c>
      <c r="F3989" s="401"/>
    </row>
    <row r="3990" spans="1:6" ht="15">
      <c r="A3990" s="401">
        <v>4804</v>
      </c>
      <c r="B3990" s="401" t="s">
        <v>7422</v>
      </c>
      <c r="C3990" s="401" t="s">
        <v>3164</v>
      </c>
      <c r="D3990" s="414" t="s">
        <v>17850</v>
      </c>
      <c r="E3990" s="401" t="s">
        <v>123</v>
      </c>
      <c r="F3990" s="401"/>
    </row>
    <row r="3991" spans="1:6" ht="15">
      <c r="A3991" s="401">
        <v>34680</v>
      </c>
      <c r="B3991" s="401" t="s">
        <v>7423</v>
      </c>
      <c r="C3991" s="401" t="s">
        <v>3164</v>
      </c>
      <c r="D3991" s="414" t="s">
        <v>15073</v>
      </c>
      <c r="E3991" s="401" t="s">
        <v>123</v>
      </c>
      <c r="F3991" s="401"/>
    </row>
    <row r="3992" spans="1:6" ht="15">
      <c r="A3992" s="401">
        <v>11573</v>
      </c>
      <c r="B3992" s="401" t="s">
        <v>17851</v>
      </c>
      <c r="C3992" s="401" t="s">
        <v>3161</v>
      </c>
      <c r="D3992" s="414" t="s">
        <v>3766</v>
      </c>
      <c r="E3992" s="401" t="s">
        <v>123</v>
      </c>
      <c r="F3992" s="401"/>
    </row>
    <row r="3993" spans="1:6" ht="15">
      <c r="A3993" s="401">
        <v>38401</v>
      </c>
      <c r="B3993" s="401" t="s">
        <v>7424</v>
      </c>
      <c r="C3993" s="401" t="s">
        <v>3161</v>
      </c>
      <c r="D3993" s="414" t="s">
        <v>17852</v>
      </c>
      <c r="E3993" s="401" t="s">
        <v>123</v>
      </c>
      <c r="F3993" s="401"/>
    </row>
    <row r="3994" spans="1:6" ht="15">
      <c r="A3994" s="401">
        <v>11575</v>
      </c>
      <c r="B3994" s="401" t="s">
        <v>17853</v>
      </c>
      <c r="C3994" s="401" t="s">
        <v>3161</v>
      </c>
      <c r="D3994" s="414" t="s">
        <v>17854</v>
      </c>
      <c r="E3994" s="401" t="s">
        <v>123</v>
      </c>
      <c r="F3994" s="401"/>
    </row>
    <row r="3995" spans="1:6" ht="15">
      <c r="A3995" s="401">
        <v>38179</v>
      </c>
      <c r="B3995" s="401" t="s">
        <v>17855</v>
      </c>
      <c r="C3995" s="401" t="s">
        <v>3161</v>
      </c>
      <c r="D3995" s="414" t="s">
        <v>17856</v>
      </c>
      <c r="E3995" s="401" t="s">
        <v>123</v>
      </c>
      <c r="F3995" s="401"/>
    </row>
    <row r="3996" spans="1:6" ht="15">
      <c r="A3996" s="401">
        <v>20256</v>
      </c>
      <c r="B3996" s="401" t="s">
        <v>7425</v>
      </c>
      <c r="C3996" s="401" t="s">
        <v>3161</v>
      </c>
      <c r="D3996" s="414" t="s">
        <v>7901</v>
      </c>
      <c r="E3996" s="401" t="s">
        <v>123</v>
      </c>
      <c r="F3996" s="401"/>
    </row>
    <row r="3997" spans="1:6" ht="15">
      <c r="A3997" s="401">
        <v>14511</v>
      </c>
      <c r="B3997" s="401" t="s">
        <v>7426</v>
      </c>
      <c r="C3997" s="401" t="s">
        <v>3161</v>
      </c>
      <c r="D3997" s="414" t="s">
        <v>17857</v>
      </c>
      <c r="E3997" s="401" t="s">
        <v>9663</v>
      </c>
      <c r="F3997" s="401"/>
    </row>
    <row r="3998" spans="1:6" ht="15">
      <c r="A3998" s="401">
        <v>10642</v>
      </c>
      <c r="B3998" s="401" t="s">
        <v>7427</v>
      </c>
      <c r="C3998" s="401" t="s">
        <v>3161</v>
      </c>
      <c r="D3998" s="414" t="s">
        <v>17858</v>
      </c>
      <c r="E3998" s="401" t="s">
        <v>9663</v>
      </c>
      <c r="F3998" s="401"/>
    </row>
    <row r="3999" spans="1:6" ht="15">
      <c r="A3999" s="401">
        <v>14489</v>
      </c>
      <c r="B3999" s="401" t="s">
        <v>7428</v>
      </c>
      <c r="C3999" s="401" t="s">
        <v>3161</v>
      </c>
      <c r="D3999" s="414" t="s">
        <v>17859</v>
      </c>
      <c r="E3999" s="401" t="s">
        <v>9663</v>
      </c>
      <c r="F3999" s="401"/>
    </row>
    <row r="4000" spans="1:6" ht="15">
      <c r="A4000" s="401">
        <v>14513</v>
      </c>
      <c r="B4000" s="401" t="s">
        <v>7429</v>
      </c>
      <c r="C4000" s="401" t="s">
        <v>3161</v>
      </c>
      <c r="D4000" s="414" t="s">
        <v>17860</v>
      </c>
      <c r="E4000" s="401" t="s">
        <v>9663</v>
      </c>
      <c r="F4000" s="401"/>
    </row>
    <row r="4001" spans="1:6" ht="15">
      <c r="A4001" s="401">
        <v>13600</v>
      </c>
      <c r="B4001" s="401" t="s">
        <v>7430</v>
      </c>
      <c r="C4001" s="401" t="s">
        <v>3161</v>
      </c>
      <c r="D4001" s="414" t="s">
        <v>17861</v>
      </c>
      <c r="E4001" s="401" t="s">
        <v>9663</v>
      </c>
      <c r="F4001" s="401"/>
    </row>
    <row r="4002" spans="1:6" ht="15">
      <c r="A4002" s="401">
        <v>10646</v>
      </c>
      <c r="B4002" s="401" t="s">
        <v>7431</v>
      </c>
      <c r="C4002" s="401" t="s">
        <v>3161</v>
      </c>
      <c r="D4002" s="414" t="s">
        <v>17862</v>
      </c>
      <c r="E4002" s="401" t="s">
        <v>9663</v>
      </c>
      <c r="F4002" s="401"/>
    </row>
    <row r="4003" spans="1:6" ht="15">
      <c r="A4003" s="401">
        <v>6070</v>
      </c>
      <c r="B4003" s="401" t="s">
        <v>7432</v>
      </c>
      <c r="C4003" s="401" t="s">
        <v>3161</v>
      </c>
      <c r="D4003" s="414" t="s">
        <v>17863</v>
      </c>
      <c r="E4003" s="401" t="s">
        <v>9663</v>
      </c>
      <c r="F4003" s="401"/>
    </row>
    <row r="4004" spans="1:6" ht="15">
      <c r="A4004" s="401">
        <v>6069</v>
      </c>
      <c r="B4004" s="401" t="s">
        <v>7433</v>
      </c>
      <c r="C4004" s="401" t="s">
        <v>3161</v>
      </c>
      <c r="D4004" s="414" t="s">
        <v>17864</v>
      </c>
      <c r="E4004" s="401" t="s">
        <v>9663</v>
      </c>
      <c r="F4004" s="401"/>
    </row>
    <row r="4005" spans="1:6" ht="15">
      <c r="A4005" s="401">
        <v>14626</v>
      </c>
      <c r="B4005" s="401" t="s">
        <v>7434</v>
      </c>
      <c r="C4005" s="401" t="s">
        <v>3161</v>
      </c>
      <c r="D4005" s="414" t="s">
        <v>17865</v>
      </c>
      <c r="E4005" s="401" t="s">
        <v>9663</v>
      </c>
      <c r="F4005" s="401"/>
    </row>
    <row r="4006" spans="1:6" ht="15">
      <c r="A4006" s="401">
        <v>6067</v>
      </c>
      <c r="B4006" s="401" t="s">
        <v>7435</v>
      </c>
      <c r="C4006" s="401" t="s">
        <v>3161</v>
      </c>
      <c r="D4006" s="414" t="s">
        <v>17866</v>
      </c>
      <c r="E4006" s="401" t="s">
        <v>9663</v>
      </c>
      <c r="F4006" s="401"/>
    </row>
    <row r="4007" spans="1:6" ht="15">
      <c r="A4007" s="401">
        <v>38393</v>
      </c>
      <c r="B4007" s="401" t="s">
        <v>7436</v>
      </c>
      <c r="C4007" s="401" t="s">
        <v>3161</v>
      </c>
      <c r="D4007" s="414" t="s">
        <v>12463</v>
      </c>
      <c r="E4007" s="401" t="s">
        <v>123</v>
      </c>
      <c r="F4007" s="401"/>
    </row>
    <row r="4008" spans="1:6" ht="15">
      <c r="A4008" s="401">
        <v>38390</v>
      </c>
      <c r="B4008" s="401" t="s">
        <v>7437</v>
      </c>
      <c r="C4008" s="401" t="s">
        <v>3161</v>
      </c>
      <c r="D4008" s="414" t="s">
        <v>17867</v>
      </c>
      <c r="E4008" s="401" t="s">
        <v>123</v>
      </c>
      <c r="F4008" s="401"/>
    </row>
    <row r="4009" spans="1:6" ht="15">
      <c r="A4009" s="401">
        <v>36532</v>
      </c>
      <c r="B4009" s="401" t="s">
        <v>7438</v>
      </c>
      <c r="C4009" s="401" t="s">
        <v>3161</v>
      </c>
      <c r="D4009" s="414" t="s">
        <v>17868</v>
      </c>
      <c r="E4009" s="401" t="s">
        <v>9663</v>
      </c>
      <c r="F4009" s="401"/>
    </row>
    <row r="4010" spans="1:6" ht="15">
      <c r="A4010" s="401">
        <v>11578</v>
      </c>
      <c r="B4010" s="401" t="s">
        <v>7439</v>
      </c>
      <c r="C4010" s="401" t="s">
        <v>3161</v>
      </c>
      <c r="D4010" s="414" t="s">
        <v>15120</v>
      </c>
      <c r="E4010" s="401" t="s">
        <v>123</v>
      </c>
      <c r="F4010" s="401"/>
    </row>
    <row r="4011" spans="1:6" ht="15">
      <c r="A4011" s="401">
        <v>11577</v>
      </c>
      <c r="B4011" s="401" t="s">
        <v>7440</v>
      </c>
      <c r="C4011" s="401" t="s">
        <v>3161</v>
      </c>
      <c r="D4011" s="414" t="s">
        <v>13004</v>
      </c>
      <c r="E4011" s="401" t="s">
        <v>123</v>
      </c>
      <c r="F4011" s="401"/>
    </row>
    <row r="4012" spans="1:6" ht="15">
      <c r="A4012" s="401">
        <v>42432</v>
      </c>
      <c r="B4012" s="401" t="s">
        <v>9134</v>
      </c>
      <c r="C4012" s="401" t="s">
        <v>3161</v>
      </c>
      <c r="D4012" s="414" t="s">
        <v>17869</v>
      </c>
      <c r="E4012" s="401" t="s">
        <v>123</v>
      </c>
      <c r="F4012" s="401"/>
    </row>
    <row r="4013" spans="1:6" ht="15">
      <c r="A4013" s="401">
        <v>42437</v>
      </c>
      <c r="B4013" s="401" t="s">
        <v>9135</v>
      </c>
      <c r="C4013" s="401" t="s">
        <v>3161</v>
      </c>
      <c r="D4013" s="414" t="s">
        <v>17870</v>
      </c>
      <c r="E4013" s="401" t="s">
        <v>123</v>
      </c>
      <c r="F4013" s="401"/>
    </row>
    <row r="4014" spans="1:6" ht="15">
      <c r="A4014" s="401">
        <v>1116</v>
      </c>
      <c r="B4014" s="401" t="s">
        <v>7441</v>
      </c>
      <c r="C4014" s="401" t="s">
        <v>3164</v>
      </c>
      <c r="D4014" s="414" t="s">
        <v>9214</v>
      </c>
      <c r="E4014" s="401" t="s">
        <v>123</v>
      </c>
      <c r="F4014" s="401"/>
    </row>
    <row r="4015" spans="1:6" ht="15">
      <c r="A4015" s="401">
        <v>1115</v>
      </c>
      <c r="B4015" s="401" t="s">
        <v>7442</v>
      </c>
      <c r="C4015" s="401" t="s">
        <v>3164</v>
      </c>
      <c r="D4015" s="414" t="s">
        <v>13067</v>
      </c>
      <c r="E4015" s="401" t="s">
        <v>123</v>
      </c>
      <c r="F4015" s="401"/>
    </row>
    <row r="4016" spans="1:6" ht="15">
      <c r="A4016" s="401">
        <v>1113</v>
      </c>
      <c r="B4016" s="401" t="s">
        <v>7443</v>
      </c>
      <c r="C4016" s="401" t="s">
        <v>3164</v>
      </c>
      <c r="D4016" s="414" t="s">
        <v>9212</v>
      </c>
      <c r="E4016" s="401" t="s">
        <v>123</v>
      </c>
      <c r="F4016" s="401"/>
    </row>
    <row r="4017" spans="1:6" ht="15">
      <c r="A4017" s="401">
        <v>1114</v>
      </c>
      <c r="B4017" s="401" t="s">
        <v>7444</v>
      </c>
      <c r="C4017" s="401" t="s">
        <v>3164</v>
      </c>
      <c r="D4017" s="414" t="s">
        <v>16334</v>
      </c>
      <c r="E4017" s="401" t="s">
        <v>123</v>
      </c>
      <c r="F4017" s="401"/>
    </row>
    <row r="4018" spans="1:6" ht="15">
      <c r="A4018" s="401">
        <v>40873</v>
      </c>
      <c r="B4018" s="401" t="s">
        <v>13184</v>
      </c>
      <c r="C4018" s="401" t="s">
        <v>3164</v>
      </c>
      <c r="D4018" s="414" t="s">
        <v>17871</v>
      </c>
      <c r="E4018" s="401" t="s">
        <v>123</v>
      </c>
      <c r="F4018" s="401"/>
    </row>
    <row r="4019" spans="1:6" ht="15">
      <c r="A4019" s="401">
        <v>20214</v>
      </c>
      <c r="B4019" s="401" t="s">
        <v>7445</v>
      </c>
      <c r="C4019" s="401" t="s">
        <v>3161</v>
      </c>
      <c r="D4019" s="414" t="s">
        <v>14782</v>
      </c>
      <c r="E4019" s="401" t="s">
        <v>123</v>
      </c>
      <c r="F4019" s="401"/>
    </row>
    <row r="4020" spans="1:6" ht="15">
      <c r="A4020" s="401">
        <v>11064</v>
      </c>
      <c r="B4020" s="401" t="s">
        <v>7446</v>
      </c>
      <c r="C4020" s="401" t="s">
        <v>3161</v>
      </c>
      <c r="D4020" s="414" t="s">
        <v>12897</v>
      </c>
      <c r="E4020" s="401" t="s">
        <v>123</v>
      </c>
      <c r="F4020" s="401"/>
    </row>
    <row r="4021" spans="1:6" ht="15">
      <c r="A4021" s="401">
        <v>7237</v>
      </c>
      <c r="B4021" s="401" t="s">
        <v>7447</v>
      </c>
      <c r="C4021" s="401" t="s">
        <v>3161</v>
      </c>
      <c r="D4021" s="414" t="s">
        <v>12837</v>
      </c>
      <c r="E4021" s="401" t="s">
        <v>123</v>
      </c>
      <c r="F4021" s="401"/>
    </row>
    <row r="4022" spans="1:6" ht="15">
      <c r="A4022" s="401">
        <v>11757</v>
      </c>
      <c r="B4022" s="401" t="s">
        <v>7448</v>
      </c>
      <c r="C4022" s="401" t="s">
        <v>3161</v>
      </c>
      <c r="D4022" s="414" t="s">
        <v>9167</v>
      </c>
      <c r="E4022" s="401" t="s">
        <v>123</v>
      </c>
      <c r="F4022" s="401"/>
    </row>
    <row r="4023" spans="1:6" ht="15">
      <c r="A4023" s="401">
        <v>11758</v>
      </c>
      <c r="B4023" s="401" t="s">
        <v>7450</v>
      </c>
      <c r="C4023" s="401" t="s">
        <v>3161</v>
      </c>
      <c r="D4023" s="414" t="s">
        <v>17872</v>
      </c>
      <c r="E4023" s="401" t="s">
        <v>123</v>
      </c>
      <c r="F4023" s="401"/>
    </row>
    <row r="4024" spans="1:6" ht="15">
      <c r="A4024" s="401">
        <v>37526</v>
      </c>
      <c r="B4024" s="401" t="s">
        <v>7451</v>
      </c>
      <c r="C4024" s="401" t="s">
        <v>3161</v>
      </c>
      <c r="D4024" s="414" t="s">
        <v>5903</v>
      </c>
      <c r="E4024" s="401" t="s">
        <v>123</v>
      </c>
      <c r="F4024" s="401"/>
    </row>
    <row r="4025" spans="1:6" ht="15">
      <c r="A4025" s="401">
        <v>6076</v>
      </c>
      <c r="B4025" s="401" t="s">
        <v>7452</v>
      </c>
      <c r="C4025" s="401" t="s">
        <v>3162</v>
      </c>
      <c r="D4025" s="414" t="s">
        <v>13136</v>
      </c>
      <c r="E4025" s="401" t="s">
        <v>123</v>
      </c>
      <c r="F4025" s="401"/>
    </row>
    <row r="4026" spans="1:6" ht="15">
      <c r="A4026" s="401">
        <v>13109</v>
      </c>
      <c r="B4026" s="401" t="s">
        <v>7453</v>
      </c>
      <c r="C4026" s="401" t="s">
        <v>3161</v>
      </c>
      <c r="D4026" s="414" t="s">
        <v>17873</v>
      </c>
      <c r="E4026" s="401" t="s">
        <v>123</v>
      </c>
      <c r="F4026" s="401"/>
    </row>
    <row r="4027" spans="1:6" ht="15">
      <c r="A4027" s="401">
        <v>13110</v>
      </c>
      <c r="B4027" s="401" t="s">
        <v>7454</v>
      </c>
      <c r="C4027" s="401" t="s">
        <v>3161</v>
      </c>
      <c r="D4027" s="414" t="s">
        <v>17874</v>
      </c>
      <c r="E4027" s="401" t="s">
        <v>123</v>
      </c>
      <c r="F4027" s="401"/>
    </row>
    <row r="4028" spans="1:6" ht="15">
      <c r="A4028" s="401">
        <v>7581</v>
      </c>
      <c r="B4028" s="401" t="s">
        <v>7455</v>
      </c>
      <c r="C4028" s="401" t="s">
        <v>3161</v>
      </c>
      <c r="D4028" s="414" t="s">
        <v>3834</v>
      </c>
      <c r="E4028" s="401" t="s">
        <v>123</v>
      </c>
      <c r="F4028" s="401"/>
    </row>
    <row r="4029" spans="1:6" ht="15">
      <c r="A4029" s="401">
        <v>4509</v>
      </c>
      <c r="B4029" s="401" t="s">
        <v>13187</v>
      </c>
      <c r="C4029" s="401" t="s">
        <v>3164</v>
      </c>
      <c r="D4029" s="414" t="s">
        <v>7873</v>
      </c>
      <c r="E4029" s="401" t="s">
        <v>123</v>
      </c>
      <c r="F4029" s="401"/>
    </row>
    <row r="4030" spans="1:6" ht="15">
      <c r="A4030" s="401">
        <v>4512</v>
      </c>
      <c r="B4030" s="401" t="s">
        <v>13188</v>
      </c>
      <c r="C4030" s="401" t="s">
        <v>3164</v>
      </c>
      <c r="D4030" s="414" t="s">
        <v>12407</v>
      </c>
      <c r="E4030" s="401" t="s">
        <v>123</v>
      </c>
      <c r="F4030" s="401"/>
    </row>
    <row r="4031" spans="1:6" ht="15">
      <c r="A4031" s="401">
        <v>4517</v>
      </c>
      <c r="B4031" s="401" t="s">
        <v>13189</v>
      </c>
      <c r="C4031" s="401" t="s">
        <v>3164</v>
      </c>
      <c r="D4031" s="414" t="s">
        <v>4489</v>
      </c>
      <c r="E4031" s="401" t="s">
        <v>123</v>
      </c>
      <c r="F4031" s="401"/>
    </row>
    <row r="4032" spans="1:6" ht="15">
      <c r="A4032" s="401">
        <v>20206</v>
      </c>
      <c r="B4032" s="401" t="s">
        <v>17875</v>
      </c>
      <c r="C4032" s="401" t="s">
        <v>3164</v>
      </c>
      <c r="D4032" s="414" t="s">
        <v>13905</v>
      </c>
      <c r="E4032" s="401" t="s">
        <v>123</v>
      </c>
      <c r="F4032" s="401"/>
    </row>
    <row r="4033" spans="1:6" ht="15">
      <c r="A4033" s="401">
        <v>4460</v>
      </c>
      <c r="B4033" s="401" t="s">
        <v>17876</v>
      </c>
      <c r="C4033" s="401" t="s">
        <v>3164</v>
      </c>
      <c r="D4033" s="414" t="s">
        <v>15320</v>
      </c>
      <c r="E4033" s="401" t="s">
        <v>123</v>
      </c>
      <c r="F4033" s="401"/>
    </row>
    <row r="4034" spans="1:6" ht="15">
      <c r="A4034" s="401">
        <v>4417</v>
      </c>
      <c r="B4034" s="401" t="s">
        <v>17877</v>
      </c>
      <c r="C4034" s="401" t="s">
        <v>3164</v>
      </c>
      <c r="D4034" s="414" t="s">
        <v>12997</v>
      </c>
      <c r="E4034" s="401" t="s">
        <v>123</v>
      </c>
      <c r="F4034" s="401"/>
    </row>
    <row r="4035" spans="1:6" ht="15">
      <c r="A4035" s="401">
        <v>4415</v>
      </c>
      <c r="B4035" s="401" t="s">
        <v>17878</v>
      </c>
      <c r="C4035" s="401" t="s">
        <v>3164</v>
      </c>
      <c r="D4035" s="414" t="s">
        <v>14139</v>
      </c>
      <c r="E4035" s="401" t="s">
        <v>123</v>
      </c>
      <c r="F4035" s="401"/>
    </row>
    <row r="4036" spans="1:6" ht="15">
      <c r="A4036" s="401">
        <v>37373</v>
      </c>
      <c r="B4036" s="401" t="s">
        <v>9137</v>
      </c>
      <c r="C4036" s="401" t="s">
        <v>3160</v>
      </c>
      <c r="D4036" s="414" t="s">
        <v>3678</v>
      </c>
      <c r="E4036" s="401" t="s">
        <v>17879</v>
      </c>
      <c r="F4036" s="401"/>
    </row>
    <row r="4037" spans="1:6" ht="15">
      <c r="A4037" s="401">
        <v>40864</v>
      </c>
      <c r="B4037" s="401" t="s">
        <v>9138</v>
      </c>
      <c r="C4037" s="401" t="s">
        <v>3167</v>
      </c>
      <c r="D4037" s="414" t="s">
        <v>8860</v>
      </c>
      <c r="E4037" s="401" t="s">
        <v>17879</v>
      </c>
      <c r="F4037" s="401"/>
    </row>
    <row r="4038" spans="1:6" ht="15">
      <c r="A4038" s="401">
        <v>4734</v>
      </c>
      <c r="B4038" s="401" t="s">
        <v>7456</v>
      </c>
      <c r="C4038" s="401" t="s">
        <v>3162</v>
      </c>
      <c r="D4038" s="414" t="s">
        <v>17880</v>
      </c>
      <c r="E4038" s="401" t="s">
        <v>123</v>
      </c>
      <c r="F4038" s="401"/>
    </row>
    <row r="4039" spans="1:6" ht="15">
      <c r="A4039" s="401">
        <v>6085</v>
      </c>
      <c r="B4039" s="401" t="s">
        <v>7457</v>
      </c>
      <c r="C4039" s="401" t="s">
        <v>3166</v>
      </c>
      <c r="D4039" s="414" t="s">
        <v>17881</v>
      </c>
      <c r="E4039" s="401" t="s">
        <v>123</v>
      </c>
      <c r="F4039" s="401"/>
    </row>
    <row r="4040" spans="1:6" ht="15">
      <c r="A4040" s="401">
        <v>38396</v>
      </c>
      <c r="B4040" s="401" t="s">
        <v>7459</v>
      </c>
      <c r="C4040" s="401" t="s">
        <v>3161</v>
      </c>
      <c r="D4040" s="414" t="s">
        <v>17882</v>
      </c>
      <c r="E4040" s="401" t="s">
        <v>123</v>
      </c>
      <c r="F4040" s="401"/>
    </row>
    <row r="4041" spans="1:6" ht="15">
      <c r="A4041" s="401">
        <v>11622</v>
      </c>
      <c r="B4041" s="401" t="s">
        <v>7461</v>
      </c>
      <c r="C4041" s="401" t="s">
        <v>3165</v>
      </c>
      <c r="D4041" s="414" t="s">
        <v>17883</v>
      </c>
      <c r="E4041" s="401" t="s">
        <v>123</v>
      </c>
      <c r="F4041" s="401"/>
    </row>
    <row r="4042" spans="1:6" ht="15">
      <c r="A4042" s="401">
        <v>43143</v>
      </c>
      <c r="B4042" s="401" t="s">
        <v>13190</v>
      </c>
      <c r="C4042" s="401" t="s">
        <v>3166</v>
      </c>
      <c r="D4042" s="414" t="s">
        <v>17884</v>
      </c>
      <c r="E4042" s="401" t="s">
        <v>123</v>
      </c>
      <c r="F4042" s="401"/>
    </row>
    <row r="4043" spans="1:6" ht="15">
      <c r="A4043" s="401">
        <v>7317</v>
      </c>
      <c r="B4043" s="401" t="s">
        <v>7462</v>
      </c>
      <c r="C4043" s="401" t="s">
        <v>3165</v>
      </c>
      <c r="D4043" s="414" t="s">
        <v>17885</v>
      </c>
      <c r="E4043" s="401" t="s">
        <v>123</v>
      </c>
      <c r="F4043" s="401"/>
    </row>
    <row r="4044" spans="1:6" ht="15">
      <c r="A4044" s="401">
        <v>142</v>
      </c>
      <c r="B4044" s="401" t="s">
        <v>13192</v>
      </c>
      <c r="C4044" s="401" t="s">
        <v>3179</v>
      </c>
      <c r="D4044" s="414" t="s">
        <v>17886</v>
      </c>
      <c r="E4044" s="401" t="s">
        <v>123</v>
      </c>
      <c r="F4044" s="401"/>
    </row>
    <row r="4045" spans="1:6" ht="15">
      <c r="A4045" s="401">
        <v>43142</v>
      </c>
      <c r="B4045" s="401" t="s">
        <v>13193</v>
      </c>
      <c r="C4045" s="401" t="s">
        <v>3166</v>
      </c>
      <c r="D4045" s="414" t="s">
        <v>17887</v>
      </c>
      <c r="E4045" s="401" t="s">
        <v>123</v>
      </c>
      <c r="F4045" s="401"/>
    </row>
    <row r="4046" spans="1:6" ht="15">
      <c r="A4046" s="401">
        <v>38123</v>
      </c>
      <c r="B4046" s="401" t="s">
        <v>7463</v>
      </c>
      <c r="C4046" s="401" t="s">
        <v>3165</v>
      </c>
      <c r="D4046" s="414" t="s">
        <v>17888</v>
      </c>
      <c r="E4046" s="401" t="s">
        <v>123</v>
      </c>
      <c r="F4046" s="401"/>
    </row>
    <row r="4047" spans="1:6" ht="15">
      <c r="A4047" s="401">
        <v>42701</v>
      </c>
      <c r="B4047" s="401" t="s">
        <v>9139</v>
      </c>
      <c r="C4047" s="401" t="s">
        <v>3161</v>
      </c>
      <c r="D4047" s="414" t="s">
        <v>17889</v>
      </c>
      <c r="E4047" s="401" t="s">
        <v>123</v>
      </c>
      <c r="F4047" s="401"/>
    </row>
    <row r="4048" spans="1:6" ht="15">
      <c r="A4048" s="401">
        <v>42702</v>
      </c>
      <c r="B4048" s="401" t="s">
        <v>9140</v>
      </c>
      <c r="C4048" s="401" t="s">
        <v>3161</v>
      </c>
      <c r="D4048" s="414" t="s">
        <v>17890</v>
      </c>
      <c r="E4048" s="401" t="s">
        <v>123</v>
      </c>
      <c r="F4048" s="401"/>
    </row>
    <row r="4049" spans="1:6" ht="15">
      <c r="A4049" s="401">
        <v>37955</v>
      </c>
      <c r="B4049" s="401" t="s">
        <v>7466</v>
      </c>
      <c r="C4049" s="401" t="s">
        <v>3161</v>
      </c>
      <c r="D4049" s="414" t="s">
        <v>14235</v>
      </c>
      <c r="E4049" s="401" t="s">
        <v>123</v>
      </c>
      <c r="F4049" s="401"/>
    </row>
    <row r="4050" spans="1:6" ht="15">
      <c r="A4050" s="401">
        <v>42699</v>
      </c>
      <c r="B4050" s="401" t="s">
        <v>9141</v>
      </c>
      <c r="C4050" s="401" t="s">
        <v>3161</v>
      </c>
      <c r="D4050" s="414" t="s">
        <v>12769</v>
      </c>
      <c r="E4050" s="401" t="s">
        <v>123</v>
      </c>
      <c r="F4050" s="401"/>
    </row>
    <row r="4051" spans="1:6" ht="15">
      <c r="A4051" s="401">
        <v>42700</v>
      </c>
      <c r="B4051" s="401" t="s">
        <v>9142</v>
      </c>
      <c r="C4051" s="401" t="s">
        <v>3161</v>
      </c>
      <c r="D4051" s="414" t="s">
        <v>17891</v>
      </c>
      <c r="E4051" s="401" t="s">
        <v>123</v>
      </c>
      <c r="F4051" s="401"/>
    </row>
    <row r="4052" spans="1:6" ht="15">
      <c r="A4052" s="401">
        <v>37743</v>
      </c>
      <c r="B4052" s="401" t="s">
        <v>7468</v>
      </c>
      <c r="C4052" s="401" t="s">
        <v>3161</v>
      </c>
      <c r="D4052" s="414" t="s">
        <v>17892</v>
      </c>
      <c r="E4052" s="401" t="s">
        <v>9663</v>
      </c>
      <c r="F4052" s="401"/>
    </row>
    <row r="4053" spans="1:6" ht="15">
      <c r="A4053" s="401">
        <v>37744</v>
      </c>
      <c r="B4053" s="401" t="s">
        <v>7469</v>
      </c>
      <c r="C4053" s="401" t="s">
        <v>3161</v>
      </c>
      <c r="D4053" s="414" t="s">
        <v>17893</v>
      </c>
      <c r="E4053" s="401" t="s">
        <v>9663</v>
      </c>
      <c r="F4053" s="401"/>
    </row>
    <row r="4054" spans="1:6" ht="15">
      <c r="A4054" s="401">
        <v>37741</v>
      </c>
      <c r="B4054" s="401" t="s">
        <v>7470</v>
      </c>
      <c r="C4054" s="401" t="s">
        <v>3161</v>
      </c>
      <c r="D4054" s="414" t="s">
        <v>17894</v>
      </c>
      <c r="E4054" s="401" t="s">
        <v>9663</v>
      </c>
      <c r="F4054" s="401"/>
    </row>
    <row r="4055" spans="1:6" ht="15">
      <c r="A4055" s="401">
        <v>39396</v>
      </c>
      <c r="B4055" s="401" t="s">
        <v>7471</v>
      </c>
      <c r="C4055" s="401" t="s">
        <v>3161</v>
      </c>
      <c r="D4055" s="414" t="s">
        <v>17895</v>
      </c>
      <c r="E4055" s="401" t="s">
        <v>123</v>
      </c>
      <c r="F4055" s="401"/>
    </row>
    <row r="4056" spans="1:6" ht="15">
      <c r="A4056" s="401">
        <v>39392</v>
      </c>
      <c r="B4056" s="401" t="s">
        <v>7472</v>
      </c>
      <c r="C4056" s="401" t="s">
        <v>3161</v>
      </c>
      <c r="D4056" s="414" t="s">
        <v>13167</v>
      </c>
      <c r="E4056" s="401" t="s">
        <v>123</v>
      </c>
      <c r="F4056" s="401"/>
    </row>
    <row r="4057" spans="1:6" ht="15">
      <c r="A4057" s="401">
        <v>39393</v>
      </c>
      <c r="B4057" s="401" t="s">
        <v>7473</v>
      </c>
      <c r="C4057" s="401" t="s">
        <v>3161</v>
      </c>
      <c r="D4057" s="414" t="s">
        <v>12911</v>
      </c>
      <c r="E4057" s="401" t="s">
        <v>123</v>
      </c>
      <c r="F4057" s="401"/>
    </row>
    <row r="4058" spans="1:6" ht="15">
      <c r="A4058" s="401">
        <v>39394</v>
      </c>
      <c r="B4058" s="401" t="s">
        <v>7474</v>
      </c>
      <c r="C4058" s="401" t="s">
        <v>3161</v>
      </c>
      <c r="D4058" s="414" t="s">
        <v>17896</v>
      </c>
      <c r="E4058" s="401" t="s">
        <v>123</v>
      </c>
      <c r="F4058" s="401"/>
    </row>
    <row r="4059" spans="1:6" ht="15">
      <c r="A4059" s="401">
        <v>39395</v>
      </c>
      <c r="B4059" s="401" t="s">
        <v>7475</v>
      </c>
      <c r="C4059" s="401" t="s">
        <v>3161</v>
      </c>
      <c r="D4059" s="414" t="s">
        <v>17897</v>
      </c>
      <c r="E4059" s="401" t="s">
        <v>123</v>
      </c>
      <c r="F4059" s="401"/>
    </row>
    <row r="4060" spans="1:6" ht="15">
      <c r="A4060" s="401">
        <v>14618</v>
      </c>
      <c r="B4060" s="401" t="s">
        <v>7476</v>
      </c>
      <c r="C4060" s="401" t="s">
        <v>3161</v>
      </c>
      <c r="D4060" s="414" t="s">
        <v>17898</v>
      </c>
      <c r="E4060" s="401" t="s">
        <v>9663</v>
      </c>
      <c r="F4060" s="401"/>
    </row>
    <row r="4061" spans="1:6" ht="15">
      <c r="A4061" s="401">
        <v>40269</v>
      </c>
      <c r="B4061" s="401" t="s">
        <v>7477</v>
      </c>
      <c r="C4061" s="401" t="s">
        <v>3161</v>
      </c>
      <c r="D4061" s="414" t="s">
        <v>17899</v>
      </c>
      <c r="E4061" s="401" t="s">
        <v>9663</v>
      </c>
      <c r="F4061" s="401"/>
    </row>
    <row r="4062" spans="1:6" ht="15">
      <c r="A4062" s="401">
        <v>6110</v>
      </c>
      <c r="B4062" s="401" t="s">
        <v>7478</v>
      </c>
      <c r="C4062" s="401" t="s">
        <v>3160</v>
      </c>
      <c r="D4062" s="414" t="s">
        <v>7962</v>
      </c>
      <c r="E4062" s="401" t="s">
        <v>12034</v>
      </c>
      <c r="F4062" s="401"/>
    </row>
    <row r="4063" spans="1:6" ht="15">
      <c r="A4063" s="401">
        <v>40910</v>
      </c>
      <c r="B4063" s="401" t="s">
        <v>7479</v>
      </c>
      <c r="C4063" s="401" t="s">
        <v>3167</v>
      </c>
      <c r="D4063" s="414" t="s">
        <v>18555</v>
      </c>
      <c r="E4063" s="401" t="s">
        <v>12034</v>
      </c>
      <c r="F4063" s="401"/>
    </row>
    <row r="4064" spans="1:6" ht="15">
      <c r="A4064" s="401">
        <v>6111</v>
      </c>
      <c r="B4064" s="401" t="s">
        <v>7480</v>
      </c>
      <c r="C4064" s="401" t="s">
        <v>3160</v>
      </c>
      <c r="D4064" s="414" t="s">
        <v>18646</v>
      </c>
      <c r="E4064" s="401" t="s">
        <v>12034</v>
      </c>
      <c r="F4064" s="401"/>
    </row>
    <row r="4065" spans="1:6" ht="15">
      <c r="A4065" s="401">
        <v>41084</v>
      </c>
      <c r="B4065" s="401" t="s">
        <v>7481</v>
      </c>
      <c r="C4065" s="401" t="s">
        <v>3167</v>
      </c>
      <c r="D4065" s="414" t="s">
        <v>18647</v>
      </c>
      <c r="E4065" s="401" t="s">
        <v>12034</v>
      </c>
      <c r="F4065" s="401"/>
    </row>
    <row r="4066" spans="1:6" ht="15">
      <c r="A4066" s="401">
        <v>25950</v>
      </c>
      <c r="B4066" s="401" t="s">
        <v>7482</v>
      </c>
      <c r="C4066" s="401" t="s">
        <v>3162</v>
      </c>
      <c r="D4066" s="414" t="s">
        <v>14866</v>
      </c>
      <c r="E4066" s="401" t="s">
        <v>123</v>
      </c>
      <c r="F4066" s="401"/>
    </row>
    <row r="4067" spans="1:6" ht="15">
      <c r="A4067" s="401">
        <v>38637</v>
      </c>
      <c r="B4067" s="401" t="s">
        <v>7483</v>
      </c>
      <c r="C4067" s="401" t="s">
        <v>3161</v>
      </c>
      <c r="D4067" s="414" t="s">
        <v>17900</v>
      </c>
      <c r="E4067" s="401" t="s">
        <v>123</v>
      </c>
      <c r="F4067" s="401"/>
    </row>
    <row r="4068" spans="1:6" ht="15">
      <c r="A4068" s="401">
        <v>6150</v>
      </c>
      <c r="B4068" s="401" t="s">
        <v>7484</v>
      </c>
      <c r="C4068" s="401" t="s">
        <v>3161</v>
      </c>
      <c r="D4068" s="414" t="s">
        <v>13112</v>
      </c>
      <c r="E4068" s="401" t="s">
        <v>123</v>
      </c>
      <c r="F4068" s="401"/>
    </row>
    <row r="4069" spans="1:6" ht="15">
      <c r="A4069" s="401">
        <v>6136</v>
      </c>
      <c r="B4069" s="401" t="s">
        <v>7485</v>
      </c>
      <c r="C4069" s="401" t="s">
        <v>3161</v>
      </c>
      <c r="D4069" s="414" t="s">
        <v>17901</v>
      </c>
      <c r="E4069" s="401" t="s">
        <v>123</v>
      </c>
      <c r="F4069" s="401"/>
    </row>
    <row r="4070" spans="1:6" ht="15">
      <c r="A4070" s="401">
        <v>38638</v>
      </c>
      <c r="B4070" s="401" t="s">
        <v>7486</v>
      </c>
      <c r="C4070" s="401" t="s">
        <v>3161</v>
      </c>
      <c r="D4070" s="414" t="s">
        <v>17902</v>
      </c>
      <c r="E4070" s="401" t="s">
        <v>123</v>
      </c>
      <c r="F4070" s="401"/>
    </row>
    <row r="4071" spans="1:6" ht="15">
      <c r="A4071" s="401">
        <v>20262</v>
      </c>
      <c r="B4071" s="401" t="s">
        <v>7487</v>
      </c>
      <c r="C4071" s="401" t="s">
        <v>3161</v>
      </c>
      <c r="D4071" s="414" t="s">
        <v>13310</v>
      </c>
      <c r="E4071" s="401" t="s">
        <v>123</v>
      </c>
      <c r="F4071" s="401"/>
    </row>
    <row r="4072" spans="1:6" ht="15">
      <c r="A4072" s="401">
        <v>6148</v>
      </c>
      <c r="B4072" s="401" t="s">
        <v>7488</v>
      </c>
      <c r="C4072" s="401" t="s">
        <v>3161</v>
      </c>
      <c r="D4072" s="414" t="s">
        <v>14973</v>
      </c>
      <c r="E4072" s="401" t="s">
        <v>123</v>
      </c>
      <c r="F4072" s="401"/>
    </row>
    <row r="4073" spans="1:6" ht="15">
      <c r="A4073" s="401">
        <v>6145</v>
      </c>
      <c r="B4073" s="401" t="s">
        <v>7489</v>
      </c>
      <c r="C4073" s="401" t="s">
        <v>3161</v>
      </c>
      <c r="D4073" s="414" t="s">
        <v>17903</v>
      </c>
      <c r="E4073" s="401" t="s">
        <v>123</v>
      </c>
      <c r="F4073" s="401"/>
    </row>
    <row r="4074" spans="1:6" ht="15">
      <c r="A4074" s="401">
        <v>6149</v>
      </c>
      <c r="B4074" s="401" t="s">
        <v>7490</v>
      </c>
      <c r="C4074" s="401" t="s">
        <v>3161</v>
      </c>
      <c r="D4074" s="414" t="s">
        <v>17904</v>
      </c>
      <c r="E4074" s="401" t="s">
        <v>123</v>
      </c>
      <c r="F4074" s="401"/>
    </row>
    <row r="4075" spans="1:6" ht="15">
      <c r="A4075" s="401">
        <v>6146</v>
      </c>
      <c r="B4075" s="401" t="s">
        <v>7491</v>
      </c>
      <c r="C4075" s="401" t="s">
        <v>3161</v>
      </c>
      <c r="D4075" s="414" t="s">
        <v>9081</v>
      </c>
      <c r="E4075" s="401" t="s">
        <v>123</v>
      </c>
      <c r="F4075" s="401"/>
    </row>
    <row r="4076" spans="1:6" ht="15">
      <c r="A4076" s="401">
        <v>26026</v>
      </c>
      <c r="B4076" s="401" t="s">
        <v>7492</v>
      </c>
      <c r="C4076" s="401" t="s">
        <v>3165</v>
      </c>
      <c r="D4076" s="414" t="s">
        <v>4296</v>
      </c>
      <c r="E4076" s="401" t="s">
        <v>123</v>
      </c>
      <c r="F4076" s="401"/>
    </row>
    <row r="4077" spans="1:6" ht="15">
      <c r="A4077" s="401">
        <v>39961</v>
      </c>
      <c r="B4077" s="401" t="s">
        <v>7493</v>
      </c>
      <c r="C4077" s="401" t="s">
        <v>3161</v>
      </c>
      <c r="D4077" s="414" t="s">
        <v>17905</v>
      </c>
      <c r="E4077" s="401" t="s">
        <v>123</v>
      </c>
      <c r="F4077" s="401"/>
    </row>
    <row r="4078" spans="1:6" ht="15">
      <c r="A4078" s="401">
        <v>42433</v>
      </c>
      <c r="B4078" s="401" t="s">
        <v>9144</v>
      </c>
      <c r="C4078" s="401" t="s">
        <v>3161</v>
      </c>
      <c r="D4078" s="414" t="s">
        <v>17906</v>
      </c>
      <c r="E4078" s="401" t="s">
        <v>123</v>
      </c>
      <c r="F4078" s="401"/>
    </row>
    <row r="4079" spans="1:6" ht="15">
      <c r="A4079" s="401">
        <v>42434</v>
      </c>
      <c r="B4079" s="401" t="s">
        <v>9145</v>
      </c>
      <c r="C4079" s="401" t="s">
        <v>3161</v>
      </c>
      <c r="D4079" s="414" t="s">
        <v>17907</v>
      </c>
      <c r="E4079" s="401" t="s">
        <v>123</v>
      </c>
      <c r="F4079" s="401"/>
    </row>
    <row r="4080" spans="1:6" ht="15">
      <c r="A4080" s="401">
        <v>42435</v>
      </c>
      <c r="B4080" s="401" t="s">
        <v>9146</v>
      </c>
      <c r="C4080" s="401" t="s">
        <v>3161</v>
      </c>
      <c r="D4080" s="414" t="s">
        <v>17908</v>
      </c>
      <c r="E4080" s="401" t="s">
        <v>123</v>
      </c>
      <c r="F4080" s="401"/>
    </row>
    <row r="4081" spans="1:6" ht="15">
      <c r="A4081" s="401">
        <v>38061</v>
      </c>
      <c r="B4081" s="401" t="s">
        <v>7494</v>
      </c>
      <c r="C4081" s="401" t="s">
        <v>3161</v>
      </c>
      <c r="D4081" s="414" t="s">
        <v>17909</v>
      </c>
      <c r="E4081" s="401" t="s">
        <v>123</v>
      </c>
      <c r="F4081" s="401"/>
    </row>
    <row r="4082" spans="1:6" ht="15">
      <c r="A4082" s="401">
        <v>20250</v>
      </c>
      <c r="B4082" s="401" t="s">
        <v>7495</v>
      </c>
      <c r="C4082" s="401" t="s">
        <v>3165</v>
      </c>
      <c r="D4082" s="414" t="s">
        <v>9151</v>
      </c>
      <c r="E4082" s="401" t="s">
        <v>123</v>
      </c>
      <c r="F4082" s="401"/>
    </row>
    <row r="4083" spans="1:6" ht="15">
      <c r="A4083" s="401">
        <v>39965</v>
      </c>
      <c r="B4083" s="401" t="s">
        <v>9147</v>
      </c>
      <c r="C4083" s="401" t="s">
        <v>3163</v>
      </c>
      <c r="D4083" s="414" t="s">
        <v>17910</v>
      </c>
      <c r="E4083" s="401" t="s">
        <v>123</v>
      </c>
      <c r="F4083" s="401"/>
    </row>
    <row r="4084" spans="1:6" ht="15">
      <c r="A4084" s="401">
        <v>39964</v>
      </c>
      <c r="B4084" s="401" t="s">
        <v>9148</v>
      </c>
      <c r="C4084" s="401" t="s">
        <v>3163</v>
      </c>
      <c r="D4084" s="414" t="s">
        <v>17911</v>
      </c>
      <c r="E4084" s="401" t="s">
        <v>123</v>
      </c>
      <c r="F4084" s="401"/>
    </row>
    <row r="4085" spans="1:6" ht="15">
      <c r="A4085" s="401">
        <v>13388</v>
      </c>
      <c r="B4085" s="401" t="s">
        <v>7496</v>
      </c>
      <c r="C4085" s="401" t="s">
        <v>3165</v>
      </c>
      <c r="D4085" s="414" t="s">
        <v>17778</v>
      </c>
      <c r="E4085" s="401" t="s">
        <v>123</v>
      </c>
      <c r="F4085" s="401"/>
    </row>
    <row r="4086" spans="1:6" ht="15">
      <c r="A4086" s="401">
        <v>39914</v>
      </c>
      <c r="B4086" s="401" t="s">
        <v>7497</v>
      </c>
      <c r="C4086" s="401" t="s">
        <v>3165</v>
      </c>
      <c r="D4086" s="414" t="s">
        <v>17912</v>
      </c>
      <c r="E4086" s="401" t="s">
        <v>123</v>
      </c>
      <c r="F4086" s="401"/>
    </row>
    <row r="4087" spans="1:6" ht="15">
      <c r="A4087" s="401">
        <v>12732</v>
      </c>
      <c r="B4087" s="401" t="s">
        <v>7498</v>
      </c>
      <c r="C4087" s="401" t="s">
        <v>3161</v>
      </c>
      <c r="D4087" s="414" t="s">
        <v>17913</v>
      </c>
      <c r="E4087" s="401" t="s">
        <v>123</v>
      </c>
      <c r="F4087" s="401"/>
    </row>
    <row r="4088" spans="1:6" ht="15">
      <c r="A4088" s="401">
        <v>6160</v>
      </c>
      <c r="B4088" s="401" t="s">
        <v>7499</v>
      </c>
      <c r="C4088" s="401" t="s">
        <v>3160</v>
      </c>
      <c r="D4088" s="414" t="s">
        <v>7962</v>
      </c>
      <c r="E4088" s="401" t="s">
        <v>12034</v>
      </c>
      <c r="F4088" s="401"/>
    </row>
    <row r="4089" spans="1:6" ht="15">
      <c r="A4089" s="401">
        <v>41087</v>
      </c>
      <c r="B4089" s="401" t="s">
        <v>7500</v>
      </c>
      <c r="C4089" s="401" t="s">
        <v>3167</v>
      </c>
      <c r="D4089" s="414" t="s">
        <v>18555</v>
      </c>
      <c r="E4089" s="401" t="s">
        <v>12034</v>
      </c>
      <c r="F4089" s="401"/>
    </row>
    <row r="4090" spans="1:6" ht="15">
      <c r="A4090" s="401">
        <v>6166</v>
      </c>
      <c r="B4090" s="401" t="s">
        <v>7501</v>
      </c>
      <c r="C4090" s="401" t="s">
        <v>3160</v>
      </c>
      <c r="D4090" s="414" t="s">
        <v>15014</v>
      </c>
      <c r="E4090" s="401" t="s">
        <v>12034</v>
      </c>
      <c r="F4090" s="401"/>
    </row>
    <row r="4091" spans="1:6" ht="15">
      <c r="A4091" s="401">
        <v>41088</v>
      </c>
      <c r="B4091" s="401" t="s">
        <v>7502</v>
      </c>
      <c r="C4091" s="401" t="s">
        <v>3167</v>
      </c>
      <c r="D4091" s="414" t="s">
        <v>18648</v>
      </c>
      <c r="E4091" s="401" t="s">
        <v>12034</v>
      </c>
      <c r="F4091" s="401"/>
    </row>
    <row r="4092" spans="1:6" ht="15">
      <c r="A4092" s="401">
        <v>20232</v>
      </c>
      <c r="B4092" s="401" t="s">
        <v>7503</v>
      </c>
      <c r="C4092" s="401" t="s">
        <v>3164</v>
      </c>
      <c r="D4092" s="414" t="s">
        <v>17914</v>
      </c>
      <c r="E4092" s="401" t="s">
        <v>123</v>
      </c>
      <c r="F4092" s="401"/>
    </row>
    <row r="4093" spans="1:6" ht="15">
      <c r="A4093" s="401">
        <v>10856</v>
      </c>
      <c r="B4093" s="401" t="s">
        <v>7504</v>
      </c>
      <c r="C4093" s="401" t="s">
        <v>3164</v>
      </c>
      <c r="D4093" s="414" t="s">
        <v>17915</v>
      </c>
      <c r="E4093" s="401" t="s">
        <v>123</v>
      </c>
      <c r="F4093" s="401"/>
    </row>
    <row r="4094" spans="1:6" ht="15">
      <c r="A4094" s="401">
        <v>4828</v>
      </c>
      <c r="B4094" s="401" t="s">
        <v>7505</v>
      </c>
      <c r="C4094" s="401" t="s">
        <v>3164</v>
      </c>
      <c r="D4094" s="414" t="s">
        <v>17916</v>
      </c>
      <c r="E4094" s="401" t="s">
        <v>123</v>
      </c>
      <c r="F4094" s="401"/>
    </row>
    <row r="4095" spans="1:6" ht="15">
      <c r="A4095" s="401">
        <v>20249</v>
      </c>
      <c r="B4095" s="401" t="s">
        <v>7506</v>
      </c>
      <c r="C4095" s="401" t="s">
        <v>3164</v>
      </c>
      <c r="D4095" s="414" t="s">
        <v>17917</v>
      </c>
      <c r="E4095" s="401" t="s">
        <v>123</v>
      </c>
      <c r="F4095" s="401"/>
    </row>
    <row r="4096" spans="1:6" ht="15">
      <c r="A4096" s="401">
        <v>11609</v>
      </c>
      <c r="B4096" s="401" t="s">
        <v>7507</v>
      </c>
      <c r="C4096" s="401" t="s">
        <v>3166</v>
      </c>
      <c r="D4096" s="414" t="s">
        <v>5238</v>
      </c>
      <c r="E4096" s="401" t="s">
        <v>123</v>
      </c>
      <c r="F4096" s="401"/>
    </row>
    <row r="4097" spans="1:6" ht="15">
      <c r="A4097" s="401">
        <v>20083</v>
      </c>
      <c r="B4097" s="401" t="s">
        <v>7508</v>
      </c>
      <c r="C4097" s="401" t="s">
        <v>3161</v>
      </c>
      <c r="D4097" s="414" t="s">
        <v>17918</v>
      </c>
      <c r="E4097" s="401" t="s">
        <v>123</v>
      </c>
      <c r="F4097" s="401"/>
    </row>
    <row r="4098" spans="1:6" ht="15">
      <c r="A4098" s="401">
        <v>5318</v>
      </c>
      <c r="B4098" s="401" t="s">
        <v>7509</v>
      </c>
      <c r="C4098" s="401" t="s">
        <v>3166</v>
      </c>
      <c r="D4098" s="414" t="s">
        <v>4361</v>
      </c>
      <c r="E4098" s="401" t="s">
        <v>123</v>
      </c>
      <c r="F4098" s="401"/>
    </row>
    <row r="4099" spans="1:6" ht="15">
      <c r="A4099" s="401">
        <v>10691</v>
      </c>
      <c r="B4099" s="401" t="s">
        <v>7510</v>
      </c>
      <c r="C4099" s="401" t="s">
        <v>3166</v>
      </c>
      <c r="D4099" s="414" t="s">
        <v>12944</v>
      </c>
      <c r="E4099" s="401" t="s">
        <v>123</v>
      </c>
      <c r="F4099" s="401"/>
    </row>
    <row r="4100" spans="1:6" ht="15">
      <c r="A4100" s="401">
        <v>12295</v>
      </c>
      <c r="B4100" s="401" t="s">
        <v>7511</v>
      </c>
      <c r="C4100" s="401" t="s">
        <v>3161</v>
      </c>
      <c r="D4100" s="414" t="s">
        <v>8941</v>
      </c>
      <c r="E4100" s="401" t="s">
        <v>123</v>
      </c>
      <c r="F4100" s="401"/>
    </row>
    <row r="4101" spans="1:6" ht="15">
      <c r="A4101" s="401">
        <v>12296</v>
      </c>
      <c r="B4101" s="401" t="s">
        <v>7512</v>
      </c>
      <c r="C4101" s="401" t="s">
        <v>3161</v>
      </c>
      <c r="D4101" s="414" t="s">
        <v>3781</v>
      </c>
      <c r="E4101" s="401" t="s">
        <v>123</v>
      </c>
      <c r="F4101" s="401"/>
    </row>
    <row r="4102" spans="1:6" ht="15">
      <c r="A4102" s="401">
        <v>12294</v>
      </c>
      <c r="B4102" s="401" t="s">
        <v>7513</v>
      </c>
      <c r="C4102" s="401" t="s">
        <v>3161</v>
      </c>
      <c r="D4102" s="414" t="s">
        <v>13813</v>
      </c>
      <c r="E4102" s="401" t="s">
        <v>123</v>
      </c>
      <c r="F4102" s="401"/>
    </row>
    <row r="4103" spans="1:6" ht="15">
      <c r="A4103" s="401">
        <v>14543</v>
      </c>
      <c r="B4103" s="401" t="s">
        <v>7514</v>
      </c>
      <c r="C4103" s="401" t="s">
        <v>3161</v>
      </c>
      <c r="D4103" s="414" t="s">
        <v>12997</v>
      </c>
      <c r="E4103" s="401" t="s">
        <v>123</v>
      </c>
      <c r="F4103" s="401"/>
    </row>
    <row r="4104" spans="1:6" ht="15">
      <c r="A4104" s="401">
        <v>13329</v>
      </c>
      <c r="B4104" s="401" t="s">
        <v>7515</v>
      </c>
      <c r="C4104" s="401" t="s">
        <v>3161</v>
      </c>
      <c r="D4104" s="414" t="s">
        <v>7464</v>
      </c>
      <c r="E4104" s="401" t="s">
        <v>123</v>
      </c>
      <c r="F4104" s="401"/>
    </row>
    <row r="4105" spans="1:6" ht="15">
      <c r="A4105" s="401">
        <v>21044</v>
      </c>
      <c r="B4105" s="401" t="s">
        <v>7516</v>
      </c>
      <c r="C4105" s="401" t="s">
        <v>3161</v>
      </c>
      <c r="D4105" s="414" t="s">
        <v>12718</v>
      </c>
      <c r="E4105" s="401" t="s">
        <v>123</v>
      </c>
      <c r="F4105" s="401"/>
    </row>
    <row r="4106" spans="1:6" ht="15">
      <c r="A4106" s="401">
        <v>21045</v>
      </c>
      <c r="B4106" s="401" t="s">
        <v>7517</v>
      </c>
      <c r="C4106" s="401" t="s">
        <v>3161</v>
      </c>
      <c r="D4106" s="414" t="s">
        <v>17919</v>
      </c>
      <c r="E4106" s="401" t="s">
        <v>123</v>
      </c>
      <c r="F4106" s="401"/>
    </row>
    <row r="4107" spans="1:6" ht="15">
      <c r="A4107" s="401">
        <v>21040</v>
      </c>
      <c r="B4107" s="401" t="s">
        <v>7519</v>
      </c>
      <c r="C4107" s="401" t="s">
        <v>3161</v>
      </c>
      <c r="D4107" s="414" t="s">
        <v>12329</v>
      </c>
      <c r="E4107" s="401" t="s">
        <v>123</v>
      </c>
      <c r="F4107" s="401"/>
    </row>
    <row r="4108" spans="1:6" ht="15">
      <c r="A4108" s="401">
        <v>21041</v>
      </c>
      <c r="B4108" s="401" t="s">
        <v>7520</v>
      </c>
      <c r="C4108" s="401" t="s">
        <v>3161</v>
      </c>
      <c r="D4108" s="414" t="s">
        <v>17920</v>
      </c>
      <c r="E4108" s="401" t="s">
        <v>123</v>
      </c>
      <c r="F4108" s="401"/>
    </row>
    <row r="4109" spans="1:6" ht="15">
      <c r="A4109" s="401">
        <v>21047</v>
      </c>
      <c r="B4109" s="401" t="s">
        <v>7522</v>
      </c>
      <c r="C4109" s="401" t="s">
        <v>3161</v>
      </c>
      <c r="D4109" s="414" t="s">
        <v>17921</v>
      </c>
      <c r="E4109" s="401" t="s">
        <v>123</v>
      </c>
      <c r="F4109" s="401"/>
    </row>
    <row r="4110" spans="1:6" ht="15">
      <c r="A4110" s="401">
        <v>21043</v>
      </c>
      <c r="B4110" s="401" t="s">
        <v>7523</v>
      </c>
      <c r="C4110" s="401" t="s">
        <v>3161</v>
      </c>
      <c r="D4110" s="414" t="s">
        <v>13406</v>
      </c>
      <c r="E4110" s="401" t="s">
        <v>123</v>
      </c>
      <c r="F4110" s="401"/>
    </row>
    <row r="4111" spans="1:6" ht="15">
      <c r="A4111" s="401">
        <v>21042</v>
      </c>
      <c r="B4111" s="401" t="s">
        <v>7524</v>
      </c>
      <c r="C4111" s="401" t="s">
        <v>3161</v>
      </c>
      <c r="D4111" s="414" t="s">
        <v>17922</v>
      </c>
      <c r="E4111" s="401" t="s">
        <v>123</v>
      </c>
      <c r="F4111" s="401"/>
    </row>
    <row r="4112" spans="1:6" ht="15">
      <c r="A4112" s="401">
        <v>14149</v>
      </c>
      <c r="B4112" s="401" t="s">
        <v>7525</v>
      </c>
      <c r="C4112" s="401" t="s">
        <v>3176</v>
      </c>
      <c r="D4112" s="414" t="s">
        <v>17923</v>
      </c>
      <c r="E4112" s="401" t="s">
        <v>123</v>
      </c>
      <c r="F4112" s="401"/>
    </row>
    <row r="4113" spans="1:6" ht="15">
      <c r="A4113" s="401">
        <v>38099</v>
      </c>
      <c r="B4113" s="401" t="s">
        <v>7526</v>
      </c>
      <c r="C4113" s="401" t="s">
        <v>3161</v>
      </c>
      <c r="D4113" s="414" t="s">
        <v>4163</v>
      </c>
      <c r="E4113" s="401" t="s">
        <v>123</v>
      </c>
      <c r="F4113" s="401"/>
    </row>
    <row r="4114" spans="1:6" ht="15">
      <c r="A4114" s="401">
        <v>38100</v>
      </c>
      <c r="B4114" s="401" t="s">
        <v>7527</v>
      </c>
      <c r="C4114" s="401" t="s">
        <v>3161</v>
      </c>
      <c r="D4114" s="414" t="s">
        <v>12891</v>
      </c>
      <c r="E4114" s="401" t="s">
        <v>123</v>
      </c>
      <c r="F4114" s="401"/>
    </row>
    <row r="4115" spans="1:6" ht="15">
      <c r="A4115" s="401">
        <v>20061</v>
      </c>
      <c r="B4115" s="401" t="s">
        <v>7528</v>
      </c>
      <c r="C4115" s="401" t="s">
        <v>3161</v>
      </c>
      <c r="D4115" s="414" t="s">
        <v>7148</v>
      </c>
      <c r="E4115" s="401" t="s">
        <v>123</v>
      </c>
      <c r="F4115" s="401"/>
    </row>
    <row r="4116" spans="1:6" ht="15">
      <c r="A4116" s="401">
        <v>7576</v>
      </c>
      <c r="B4116" s="401" t="s">
        <v>7529</v>
      </c>
      <c r="C4116" s="401" t="s">
        <v>3161</v>
      </c>
      <c r="D4116" s="414" t="s">
        <v>17924</v>
      </c>
      <c r="E4116" s="401" t="s">
        <v>123</v>
      </c>
      <c r="F4116" s="401"/>
    </row>
    <row r="4117" spans="1:6" ht="15">
      <c r="A4117" s="401">
        <v>3384</v>
      </c>
      <c r="B4117" s="401" t="s">
        <v>7530</v>
      </c>
      <c r="C4117" s="401" t="s">
        <v>3161</v>
      </c>
      <c r="D4117" s="414" t="s">
        <v>4680</v>
      </c>
      <c r="E4117" s="401" t="s">
        <v>123</v>
      </c>
      <c r="F4117" s="401"/>
    </row>
    <row r="4118" spans="1:6" ht="15">
      <c r="A4118" s="401">
        <v>7572</v>
      </c>
      <c r="B4118" s="401" t="s">
        <v>7531</v>
      </c>
      <c r="C4118" s="401" t="s">
        <v>3161</v>
      </c>
      <c r="D4118" s="414" t="s">
        <v>12400</v>
      </c>
      <c r="E4118" s="401" t="s">
        <v>123</v>
      </c>
      <c r="F4118" s="401"/>
    </row>
    <row r="4119" spans="1:6" ht="15">
      <c r="A4119" s="401">
        <v>3396</v>
      </c>
      <c r="B4119" s="401" t="s">
        <v>7532</v>
      </c>
      <c r="C4119" s="401" t="s">
        <v>3161</v>
      </c>
      <c r="D4119" s="414" t="s">
        <v>17925</v>
      </c>
      <c r="E4119" s="401" t="s">
        <v>123</v>
      </c>
      <c r="F4119" s="401"/>
    </row>
    <row r="4120" spans="1:6" ht="15">
      <c r="A4120" s="401">
        <v>37590</v>
      </c>
      <c r="B4120" s="401" t="s">
        <v>7533</v>
      </c>
      <c r="C4120" s="401" t="s">
        <v>3161</v>
      </c>
      <c r="D4120" s="414" t="s">
        <v>14224</v>
      </c>
      <c r="E4120" s="401" t="s">
        <v>123</v>
      </c>
      <c r="F4120" s="401"/>
    </row>
    <row r="4121" spans="1:6" ht="15">
      <c r="A4121" s="401">
        <v>37591</v>
      </c>
      <c r="B4121" s="401" t="s">
        <v>7534</v>
      </c>
      <c r="C4121" s="401" t="s">
        <v>3161</v>
      </c>
      <c r="D4121" s="414" t="s">
        <v>17926</v>
      </c>
      <c r="E4121" s="401" t="s">
        <v>123</v>
      </c>
      <c r="F4121" s="401"/>
    </row>
    <row r="4122" spans="1:6" ht="15">
      <c r="A4122" s="401">
        <v>12626</v>
      </c>
      <c r="B4122" s="401" t="s">
        <v>7535</v>
      </c>
      <c r="C4122" s="401" t="s">
        <v>3161</v>
      </c>
      <c r="D4122" s="414" t="s">
        <v>17324</v>
      </c>
      <c r="E4122" s="401" t="s">
        <v>123</v>
      </c>
      <c r="F4122" s="401"/>
    </row>
    <row r="4123" spans="1:6" ht="15">
      <c r="A4123" s="401">
        <v>11033</v>
      </c>
      <c r="B4123" s="401" t="s">
        <v>7536</v>
      </c>
      <c r="C4123" s="401" t="s">
        <v>3161</v>
      </c>
      <c r="D4123" s="414" t="s">
        <v>12824</v>
      </c>
      <c r="E4123" s="401" t="s">
        <v>123</v>
      </c>
      <c r="F4123" s="401"/>
    </row>
    <row r="4124" spans="1:6" ht="15">
      <c r="A4124" s="401">
        <v>390</v>
      </c>
      <c r="B4124" s="401" t="s">
        <v>7537</v>
      </c>
      <c r="C4124" s="401" t="s">
        <v>3161</v>
      </c>
      <c r="D4124" s="414" t="s">
        <v>13288</v>
      </c>
      <c r="E4124" s="401" t="s">
        <v>123</v>
      </c>
      <c r="F4124" s="401"/>
    </row>
    <row r="4125" spans="1:6" ht="15">
      <c r="A4125" s="401">
        <v>42436</v>
      </c>
      <c r="B4125" s="401" t="s">
        <v>9149</v>
      </c>
      <c r="C4125" s="401" t="s">
        <v>3161</v>
      </c>
      <c r="D4125" s="414" t="s">
        <v>17927</v>
      </c>
      <c r="E4125" s="401" t="s">
        <v>123</v>
      </c>
      <c r="F4125" s="401"/>
    </row>
    <row r="4126" spans="1:6" ht="15">
      <c r="A4126" s="401">
        <v>6193</v>
      </c>
      <c r="B4126" s="401" t="s">
        <v>17928</v>
      </c>
      <c r="C4126" s="401" t="s">
        <v>3164</v>
      </c>
      <c r="D4126" s="414" t="s">
        <v>13029</v>
      </c>
      <c r="E4126" s="401" t="s">
        <v>123</v>
      </c>
      <c r="F4126" s="401"/>
    </row>
    <row r="4127" spans="1:6" ht="15">
      <c r="A4127" s="401">
        <v>6194</v>
      </c>
      <c r="B4127" s="401" t="s">
        <v>13201</v>
      </c>
      <c r="C4127" s="401" t="s">
        <v>3164</v>
      </c>
      <c r="D4127" s="414" t="s">
        <v>13854</v>
      </c>
      <c r="E4127" s="401" t="s">
        <v>123</v>
      </c>
      <c r="F4127" s="401"/>
    </row>
    <row r="4128" spans="1:6" ht="15">
      <c r="A4128" s="401">
        <v>10567</v>
      </c>
      <c r="B4128" s="401" t="s">
        <v>13202</v>
      </c>
      <c r="C4128" s="401" t="s">
        <v>3164</v>
      </c>
      <c r="D4128" s="414" t="s">
        <v>16243</v>
      </c>
      <c r="E4128" s="401" t="s">
        <v>123</v>
      </c>
      <c r="F4128" s="401"/>
    </row>
    <row r="4129" spans="1:6" ht="15">
      <c r="A4129" s="401">
        <v>6212</v>
      </c>
      <c r="B4129" s="401" t="s">
        <v>13203</v>
      </c>
      <c r="C4129" s="401" t="s">
        <v>3164</v>
      </c>
      <c r="D4129" s="414" t="s">
        <v>7257</v>
      </c>
      <c r="E4129" s="401" t="s">
        <v>123</v>
      </c>
      <c r="F4129" s="401"/>
    </row>
    <row r="4130" spans="1:6" ht="15">
      <c r="A4130" s="401">
        <v>3993</v>
      </c>
      <c r="B4130" s="401" t="s">
        <v>17929</v>
      </c>
      <c r="C4130" s="401" t="s">
        <v>3163</v>
      </c>
      <c r="D4130" s="414" t="s">
        <v>15741</v>
      </c>
      <c r="E4130" s="401" t="s">
        <v>123</v>
      </c>
      <c r="F4130" s="401"/>
    </row>
    <row r="4131" spans="1:6" ht="15">
      <c r="A4131" s="401">
        <v>3990</v>
      </c>
      <c r="B4131" s="401" t="s">
        <v>17930</v>
      </c>
      <c r="C4131" s="401" t="s">
        <v>3164</v>
      </c>
      <c r="D4131" s="414" t="s">
        <v>13197</v>
      </c>
      <c r="E4131" s="401" t="s">
        <v>123</v>
      </c>
      <c r="F4131" s="401"/>
    </row>
    <row r="4132" spans="1:6" ht="15">
      <c r="A4132" s="401">
        <v>3992</v>
      </c>
      <c r="B4132" s="401" t="s">
        <v>17931</v>
      </c>
      <c r="C4132" s="401" t="s">
        <v>3164</v>
      </c>
      <c r="D4132" s="414" t="s">
        <v>12825</v>
      </c>
      <c r="E4132" s="401" t="s">
        <v>123</v>
      </c>
      <c r="F4132" s="401"/>
    </row>
    <row r="4133" spans="1:6" ht="15">
      <c r="A4133" s="401">
        <v>6178</v>
      </c>
      <c r="B4133" s="401" t="s">
        <v>7538</v>
      </c>
      <c r="C4133" s="401" t="s">
        <v>3163</v>
      </c>
      <c r="D4133" s="414" t="s">
        <v>17932</v>
      </c>
      <c r="E4133" s="401" t="s">
        <v>123</v>
      </c>
      <c r="F4133" s="401"/>
    </row>
    <row r="4134" spans="1:6" ht="15">
      <c r="A4134" s="401">
        <v>6180</v>
      </c>
      <c r="B4134" s="401" t="s">
        <v>7539</v>
      </c>
      <c r="C4134" s="401" t="s">
        <v>3163</v>
      </c>
      <c r="D4134" s="414" t="s">
        <v>17933</v>
      </c>
      <c r="E4134" s="401" t="s">
        <v>123</v>
      </c>
      <c r="F4134" s="401"/>
    </row>
    <row r="4135" spans="1:6" ht="15">
      <c r="A4135" s="401">
        <v>6182</v>
      </c>
      <c r="B4135" s="401" t="s">
        <v>7540</v>
      </c>
      <c r="C4135" s="401" t="s">
        <v>3163</v>
      </c>
      <c r="D4135" s="414" t="s">
        <v>17934</v>
      </c>
      <c r="E4135" s="401" t="s">
        <v>123</v>
      </c>
      <c r="F4135" s="401"/>
    </row>
    <row r="4136" spans="1:6" ht="15">
      <c r="A4136" s="401">
        <v>43614</v>
      </c>
      <c r="B4136" s="401" t="s">
        <v>17935</v>
      </c>
      <c r="C4136" s="401" t="s">
        <v>3164</v>
      </c>
      <c r="D4136" s="414" t="s">
        <v>12926</v>
      </c>
      <c r="E4136" s="401" t="s">
        <v>123</v>
      </c>
      <c r="F4136" s="401"/>
    </row>
    <row r="4137" spans="1:6" ht="15">
      <c r="A4137" s="401">
        <v>6189</v>
      </c>
      <c r="B4137" s="401" t="s">
        <v>17936</v>
      </c>
      <c r="C4137" s="401" t="s">
        <v>3164</v>
      </c>
      <c r="D4137" s="414" t="s">
        <v>15859</v>
      </c>
      <c r="E4137" s="401" t="s">
        <v>123</v>
      </c>
      <c r="F4137" s="401"/>
    </row>
    <row r="4138" spans="1:6" ht="15">
      <c r="A4138" s="401">
        <v>6214</v>
      </c>
      <c r="B4138" s="401" t="s">
        <v>7541</v>
      </c>
      <c r="C4138" s="401" t="s">
        <v>3163</v>
      </c>
      <c r="D4138" s="414" t="s">
        <v>17937</v>
      </c>
      <c r="E4138" s="401" t="s">
        <v>123</v>
      </c>
      <c r="F4138" s="401"/>
    </row>
    <row r="4139" spans="1:6" ht="15">
      <c r="A4139" s="401">
        <v>36153</v>
      </c>
      <c r="B4139" s="401" t="s">
        <v>7542</v>
      </c>
      <c r="C4139" s="401" t="s">
        <v>3161</v>
      </c>
      <c r="D4139" s="414" t="s">
        <v>17938</v>
      </c>
      <c r="E4139" s="401" t="s">
        <v>123</v>
      </c>
      <c r="F4139" s="401"/>
    </row>
    <row r="4140" spans="1:6" ht="15">
      <c r="A4140" s="401">
        <v>10740</v>
      </c>
      <c r="B4140" s="401" t="s">
        <v>7543</v>
      </c>
      <c r="C4140" s="401" t="s">
        <v>3161</v>
      </c>
      <c r="D4140" s="414" t="s">
        <v>17939</v>
      </c>
      <c r="E4140" s="401" t="s">
        <v>9663</v>
      </c>
      <c r="F4140" s="401"/>
    </row>
    <row r="4141" spans="1:6" ht="15">
      <c r="A4141" s="401">
        <v>13914</v>
      </c>
      <c r="B4141" s="401" t="s">
        <v>7544</v>
      </c>
      <c r="C4141" s="401" t="s">
        <v>3161</v>
      </c>
      <c r="D4141" s="414" t="s">
        <v>17940</v>
      </c>
      <c r="E4141" s="401" t="s">
        <v>9663</v>
      </c>
      <c r="F4141" s="401"/>
    </row>
    <row r="4142" spans="1:6" ht="15">
      <c r="A4142" s="401">
        <v>10742</v>
      </c>
      <c r="B4142" s="401" t="s">
        <v>7545</v>
      </c>
      <c r="C4142" s="401" t="s">
        <v>3161</v>
      </c>
      <c r="D4142" s="414" t="s">
        <v>17941</v>
      </c>
      <c r="E4142" s="401" t="s">
        <v>9663</v>
      </c>
      <c r="F4142" s="401"/>
    </row>
    <row r="4143" spans="1:6" ht="15">
      <c r="A4143" s="401">
        <v>38465</v>
      </c>
      <c r="B4143" s="401" t="s">
        <v>7546</v>
      </c>
      <c r="C4143" s="401" t="s">
        <v>3161</v>
      </c>
      <c r="D4143" s="414" t="s">
        <v>14549</v>
      </c>
      <c r="E4143" s="401" t="s">
        <v>123</v>
      </c>
      <c r="F4143" s="401"/>
    </row>
    <row r="4144" spans="1:6" ht="15">
      <c r="A4144" s="401">
        <v>7543</v>
      </c>
      <c r="B4144" s="401" t="s">
        <v>7547</v>
      </c>
      <c r="C4144" s="401" t="s">
        <v>3161</v>
      </c>
      <c r="D4144" s="414" t="s">
        <v>13856</v>
      </c>
      <c r="E4144" s="401" t="s">
        <v>123</v>
      </c>
      <c r="F4144" s="401"/>
    </row>
    <row r="4145" spans="1:6" ht="15">
      <c r="A4145" s="401">
        <v>43427</v>
      </c>
      <c r="B4145" s="401" t="s">
        <v>13205</v>
      </c>
      <c r="C4145" s="401" t="s">
        <v>3161</v>
      </c>
      <c r="D4145" s="414" t="s">
        <v>17942</v>
      </c>
      <c r="E4145" s="401" t="s">
        <v>123</v>
      </c>
      <c r="F4145" s="401"/>
    </row>
    <row r="4146" spans="1:6" ht="15">
      <c r="A4146" s="401">
        <v>41613</v>
      </c>
      <c r="B4146" s="401" t="s">
        <v>13206</v>
      </c>
      <c r="C4146" s="401" t="s">
        <v>3161</v>
      </c>
      <c r="D4146" s="414" t="s">
        <v>16301</v>
      </c>
      <c r="E4146" s="401" t="s">
        <v>123</v>
      </c>
      <c r="F4146" s="401"/>
    </row>
    <row r="4147" spans="1:6" ht="15">
      <c r="A4147" s="401">
        <v>41614</v>
      </c>
      <c r="B4147" s="401" t="s">
        <v>13207</v>
      </c>
      <c r="C4147" s="401" t="s">
        <v>3161</v>
      </c>
      <c r="D4147" s="414" t="s">
        <v>17943</v>
      </c>
      <c r="E4147" s="401" t="s">
        <v>123</v>
      </c>
      <c r="F4147" s="401"/>
    </row>
    <row r="4148" spans="1:6" ht="15">
      <c r="A4148" s="401">
        <v>41615</v>
      </c>
      <c r="B4148" s="401" t="s">
        <v>13208</v>
      </c>
      <c r="C4148" s="401" t="s">
        <v>3161</v>
      </c>
      <c r="D4148" s="414" t="s">
        <v>17944</v>
      </c>
      <c r="E4148" s="401" t="s">
        <v>123</v>
      </c>
      <c r="F4148" s="401"/>
    </row>
    <row r="4149" spans="1:6" ht="15">
      <c r="A4149" s="401">
        <v>41616</v>
      </c>
      <c r="B4149" s="401" t="s">
        <v>13209</v>
      </c>
      <c r="C4149" s="401" t="s">
        <v>3161</v>
      </c>
      <c r="D4149" s="414" t="s">
        <v>17945</v>
      </c>
      <c r="E4149" s="401" t="s">
        <v>123</v>
      </c>
      <c r="F4149" s="401"/>
    </row>
    <row r="4150" spans="1:6" ht="15">
      <c r="A4150" s="401">
        <v>41617</v>
      </c>
      <c r="B4150" s="401" t="s">
        <v>13210</v>
      </c>
      <c r="C4150" s="401" t="s">
        <v>3161</v>
      </c>
      <c r="D4150" s="414" t="s">
        <v>17946</v>
      </c>
      <c r="E4150" s="401" t="s">
        <v>123</v>
      </c>
      <c r="F4150" s="401"/>
    </row>
    <row r="4151" spans="1:6" ht="15">
      <c r="A4151" s="401">
        <v>41618</v>
      </c>
      <c r="B4151" s="401" t="s">
        <v>13211</v>
      </c>
      <c r="C4151" s="401" t="s">
        <v>3161</v>
      </c>
      <c r="D4151" s="414" t="s">
        <v>17947</v>
      </c>
      <c r="E4151" s="401" t="s">
        <v>123</v>
      </c>
      <c r="F4151" s="401"/>
    </row>
    <row r="4152" spans="1:6" ht="15">
      <c r="A4152" s="401">
        <v>43428</v>
      </c>
      <c r="B4152" s="401" t="s">
        <v>13212</v>
      </c>
      <c r="C4152" s="401" t="s">
        <v>3161</v>
      </c>
      <c r="D4152" s="414" t="s">
        <v>17948</v>
      </c>
      <c r="E4152" s="401" t="s">
        <v>123</v>
      </c>
      <c r="F4152" s="401"/>
    </row>
    <row r="4153" spans="1:6" ht="15">
      <c r="A4153" s="401">
        <v>41619</v>
      </c>
      <c r="B4153" s="401" t="s">
        <v>13213</v>
      </c>
      <c r="C4153" s="401" t="s">
        <v>3161</v>
      </c>
      <c r="D4153" s="414" t="s">
        <v>15922</v>
      </c>
      <c r="E4153" s="401" t="s">
        <v>123</v>
      </c>
      <c r="F4153" s="401"/>
    </row>
    <row r="4154" spans="1:6" ht="15">
      <c r="A4154" s="401">
        <v>41620</v>
      </c>
      <c r="B4154" s="401" t="s">
        <v>13214</v>
      </c>
      <c r="C4154" s="401" t="s">
        <v>3161</v>
      </c>
      <c r="D4154" s="414" t="s">
        <v>17949</v>
      </c>
      <c r="E4154" s="401" t="s">
        <v>123</v>
      </c>
      <c r="F4154" s="401"/>
    </row>
    <row r="4155" spans="1:6" ht="15">
      <c r="A4155" s="401">
        <v>41622</v>
      </c>
      <c r="B4155" s="401" t="s">
        <v>13215</v>
      </c>
      <c r="C4155" s="401" t="s">
        <v>3161</v>
      </c>
      <c r="D4155" s="414" t="s">
        <v>17950</v>
      </c>
      <c r="E4155" s="401" t="s">
        <v>123</v>
      </c>
      <c r="F4155" s="401"/>
    </row>
    <row r="4156" spans="1:6" ht="15">
      <c r="A4156" s="401">
        <v>41623</v>
      </c>
      <c r="B4156" s="401" t="s">
        <v>13216</v>
      </c>
      <c r="C4156" s="401" t="s">
        <v>3161</v>
      </c>
      <c r="D4156" s="414" t="s">
        <v>17951</v>
      </c>
      <c r="E4156" s="401" t="s">
        <v>123</v>
      </c>
      <c r="F4156" s="401"/>
    </row>
    <row r="4157" spans="1:6" ht="15">
      <c r="A4157" s="401">
        <v>41624</v>
      </c>
      <c r="B4157" s="401" t="s">
        <v>13217</v>
      </c>
      <c r="C4157" s="401" t="s">
        <v>3161</v>
      </c>
      <c r="D4157" s="414" t="s">
        <v>17952</v>
      </c>
      <c r="E4157" s="401" t="s">
        <v>123</v>
      </c>
      <c r="F4157" s="401"/>
    </row>
    <row r="4158" spans="1:6" ht="15">
      <c r="A4158" s="401">
        <v>41625</v>
      </c>
      <c r="B4158" s="401" t="s">
        <v>13218</v>
      </c>
      <c r="C4158" s="401" t="s">
        <v>3161</v>
      </c>
      <c r="D4158" s="414" t="s">
        <v>17953</v>
      </c>
      <c r="E4158" s="401" t="s">
        <v>123</v>
      </c>
      <c r="F4158" s="401"/>
    </row>
    <row r="4159" spans="1:6" ht="15">
      <c r="A4159" s="401">
        <v>39352</v>
      </c>
      <c r="B4159" s="401" t="s">
        <v>9152</v>
      </c>
      <c r="C4159" s="401" t="s">
        <v>3161</v>
      </c>
      <c r="D4159" s="414" t="s">
        <v>3736</v>
      </c>
      <c r="E4159" s="401" t="s">
        <v>123</v>
      </c>
      <c r="F4159" s="401"/>
    </row>
    <row r="4160" spans="1:6" ht="15">
      <c r="A4160" s="401">
        <v>39346</v>
      </c>
      <c r="B4160" s="401" t="s">
        <v>9153</v>
      </c>
      <c r="C4160" s="401" t="s">
        <v>3161</v>
      </c>
      <c r="D4160" s="414" t="s">
        <v>3736</v>
      </c>
      <c r="E4160" s="401" t="s">
        <v>123</v>
      </c>
      <c r="F4160" s="401"/>
    </row>
    <row r="4161" spans="1:6" ht="15">
      <c r="A4161" s="401">
        <v>39350</v>
      </c>
      <c r="B4161" s="401" t="s">
        <v>9154</v>
      </c>
      <c r="C4161" s="401" t="s">
        <v>3161</v>
      </c>
      <c r="D4161" s="414" t="s">
        <v>4298</v>
      </c>
      <c r="E4161" s="401" t="s">
        <v>123</v>
      </c>
      <c r="F4161" s="401"/>
    </row>
    <row r="4162" spans="1:6" ht="15">
      <c r="A4162" s="401">
        <v>39351</v>
      </c>
      <c r="B4162" s="401" t="s">
        <v>9155</v>
      </c>
      <c r="C4162" s="401" t="s">
        <v>3161</v>
      </c>
      <c r="D4162" s="414" t="s">
        <v>16011</v>
      </c>
      <c r="E4162" s="401" t="s">
        <v>123</v>
      </c>
      <c r="F4162" s="401"/>
    </row>
    <row r="4163" spans="1:6" ht="15">
      <c r="A4163" s="401">
        <v>38952</v>
      </c>
      <c r="B4163" s="401" t="s">
        <v>7548</v>
      </c>
      <c r="C4163" s="401" t="s">
        <v>3161</v>
      </c>
      <c r="D4163" s="414" t="s">
        <v>14175</v>
      </c>
      <c r="E4163" s="401" t="s">
        <v>123</v>
      </c>
      <c r="F4163" s="401"/>
    </row>
    <row r="4164" spans="1:6" ht="15">
      <c r="A4164" s="401">
        <v>38953</v>
      </c>
      <c r="B4164" s="401" t="s">
        <v>7549</v>
      </c>
      <c r="C4164" s="401" t="s">
        <v>3161</v>
      </c>
      <c r="D4164" s="414" t="s">
        <v>4779</v>
      </c>
      <c r="E4164" s="401" t="s">
        <v>123</v>
      </c>
      <c r="F4164" s="401"/>
    </row>
    <row r="4165" spans="1:6" ht="15">
      <c r="A4165" s="401">
        <v>38835</v>
      </c>
      <c r="B4165" s="401" t="s">
        <v>7550</v>
      </c>
      <c r="C4165" s="401" t="s">
        <v>3161</v>
      </c>
      <c r="D4165" s="414" t="s">
        <v>15319</v>
      </c>
      <c r="E4165" s="401" t="s">
        <v>123</v>
      </c>
      <c r="F4165" s="401"/>
    </row>
    <row r="4166" spans="1:6" ht="15">
      <c r="A4166" s="401">
        <v>38837</v>
      </c>
      <c r="B4166" s="401" t="s">
        <v>7551</v>
      </c>
      <c r="C4166" s="401" t="s">
        <v>3161</v>
      </c>
      <c r="D4166" s="414" t="s">
        <v>13026</v>
      </c>
      <c r="E4166" s="401" t="s">
        <v>123</v>
      </c>
      <c r="F4166" s="401"/>
    </row>
    <row r="4167" spans="1:6" ht="15">
      <c r="A4167" s="401">
        <v>38836</v>
      </c>
      <c r="B4167" s="401" t="s">
        <v>7552</v>
      </c>
      <c r="C4167" s="401" t="s">
        <v>3161</v>
      </c>
      <c r="D4167" s="414" t="s">
        <v>17954</v>
      </c>
      <c r="E4167" s="401" t="s">
        <v>123</v>
      </c>
      <c r="F4167" s="401"/>
    </row>
    <row r="4168" spans="1:6" ht="15">
      <c r="A4168" s="401">
        <v>2666</v>
      </c>
      <c r="B4168" s="401" t="s">
        <v>7553</v>
      </c>
      <c r="C4168" s="401" t="s">
        <v>3161</v>
      </c>
      <c r="D4168" s="414" t="s">
        <v>14055</v>
      </c>
      <c r="E4168" s="401" t="s">
        <v>123</v>
      </c>
      <c r="F4168" s="401"/>
    </row>
    <row r="4169" spans="1:6" ht="15">
      <c r="A4169" s="401">
        <v>2668</v>
      </c>
      <c r="B4169" s="401" t="s">
        <v>7554</v>
      </c>
      <c r="C4169" s="401" t="s">
        <v>3161</v>
      </c>
      <c r="D4169" s="414" t="s">
        <v>8813</v>
      </c>
      <c r="E4169" s="401" t="s">
        <v>123</v>
      </c>
      <c r="F4169" s="401"/>
    </row>
    <row r="4170" spans="1:6" ht="15">
      <c r="A4170" s="401">
        <v>2664</v>
      </c>
      <c r="B4170" s="401" t="s">
        <v>7555</v>
      </c>
      <c r="C4170" s="401" t="s">
        <v>3161</v>
      </c>
      <c r="D4170" s="414" t="s">
        <v>8825</v>
      </c>
      <c r="E4170" s="401" t="s">
        <v>123</v>
      </c>
      <c r="F4170" s="401"/>
    </row>
    <row r="4171" spans="1:6" ht="15">
      <c r="A4171" s="401">
        <v>2662</v>
      </c>
      <c r="B4171" s="401" t="s">
        <v>7556</v>
      </c>
      <c r="C4171" s="401" t="s">
        <v>3161</v>
      </c>
      <c r="D4171" s="414" t="s">
        <v>15060</v>
      </c>
      <c r="E4171" s="401" t="s">
        <v>123</v>
      </c>
      <c r="F4171" s="401"/>
    </row>
    <row r="4172" spans="1:6" ht="15">
      <c r="A4172" s="401">
        <v>20964</v>
      </c>
      <c r="B4172" s="401" t="s">
        <v>7557</v>
      </c>
      <c r="C4172" s="401" t="s">
        <v>3161</v>
      </c>
      <c r="D4172" s="414" t="s">
        <v>17955</v>
      </c>
      <c r="E4172" s="401" t="s">
        <v>123</v>
      </c>
      <c r="F4172" s="401"/>
    </row>
    <row r="4173" spans="1:6" ht="15">
      <c r="A4173" s="401">
        <v>10905</v>
      </c>
      <c r="B4173" s="401" t="s">
        <v>7558</v>
      </c>
      <c r="C4173" s="401" t="s">
        <v>3161</v>
      </c>
      <c r="D4173" s="414" t="s">
        <v>17956</v>
      </c>
      <c r="E4173" s="401" t="s">
        <v>123</v>
      </c>
      <c r="F4173" s="401"/>
    </row>
    <row r="4174" spans="1:6" ht="15">
      <c r="A4174" s="401">
        <v>42703</v>
      </c>
      <c r="B4174" s="401" t="s">
        <v>9156</v>
      </c>
      <c r="C4174" s="401" t="s">
        <v>3161</v>
      </c>
      <c r="D4174" s="414" t="s">
        <v>17957</v>
      </c>
      <c r="E4174" s="401" t="s">
        <v>123</v>
      </c>
      <c r="F4174" s="401"/>
    </row>
    <row r="4175" spans="1:6" ht="15">
      <c r="A4175" s="401">
        <v>42704</v>
      </c>
      <c r="B4175" s="401" t="s">
        <v>9157</v>
      </c>
      <c r="C4175" s="401" t="s">
        <v>3161</v>
      </c>
      <c r="D4175" s="414" t="s">
        <v>17958</v>
      </c>
      <c r="E4175" s="401" t="s">
        <v>123</v>
      </c>
      <c r="F4175" s="401"/>
    </row>
    <row r="4176" spans="1:6" ht="15">
      <c r="A4176" s="401">
        <v>42705</v>
      </c>
      <c r="B4176" s="401" t="s">
        <v>9158</v>
      </c>
      <c r="C4176" s="401" t="s">
        <v>3161</v>
      </c>
      <c r="D4176" s="414" t="s">
        <v>17959</v>
      </c>
      <c r="E4176" s="401" t="s">
        <v>123</v>
      </c>
      <c r="F4176" s="401"/>
    </row>
    <row r="4177" spans="1:6" ht="15">
      <c r="A4177" s="401">
        <v>42706</v>
      </c>
      <c r="B4177" s="401" t="s">
        <v>9159</v>
      </c>
      <c r="C4177" s="401" t="s">
        <v>3161</v>
      </c>
      <c r="D4177" s="414" t="s">
        <v>17960</v>
      </c>
      <c r="E4177" s="401" t="s">
        <v>123</v>
      </c>
      <c r="F4177" s="401"/>
    </row>
    <row r="4178" spans="1:6" ht="15">
      <c r="A4178" s="401">
        <v>11289</v>
      </c>
      <c r="B4178" s="401" t="s">
        <v>7559</v>
      </c>
      <c r="C4178" s="401" t="s">
        <v>3161</v>
      </c>
      <c r="D4178" s="414" t="s">
        <v>17961</v>
      </c>
      <c r="E4178" s="401" t="s">
        <v>123</v>
      </c>
      <c r="F4178" s="401"/>
    </row>
    <row r="4179" spans="1:6" ht="15">
      <c r="A4179" s="401">
        <v>11241</v>
      </c>
      <c r="B4179" s="401" t="s">
        <v>7560</v>
      </c>
      <c r="C4179" s="401" t="s">
        <v>3161</v>
      </c>
      <c r="D4179" s="414" t="s">
        <v>17962</v>
      </c>
      <c r="E4179" s="401" t="s">
        <v>123</v>
      </c>
      <c r="F4179" s="401"/>
    </row>
    <row r="4180" spans="1:6" ht="15">
      <c r="A4180" s="401">
        <v>11301</v>
      </c>
      <c r="B4180" s="401" t="s">
        <v>7561</v>
      </c>
      <c r="C4180" s="401" t="s">
        <v>3161</v>
      </c>
      <c r="D4180" s="414" t="s">
        <v>17963</v>
      </c>
      <c r="E4180" s="401" t="s">
        <v>123</v>
      </c>
      <c r="F4180" s="401"/>
    </row>
    <row r="4181" spans="1:6" ht="15">
      <c r="A4181" s="401">
        <v>21090</v>
      </c>
      <c r="B4181" s="401" t="s">
        <v>7562</v>
      </c>
      <c r="C4181" s="401" t="s">
        <v>3161</v>
      </c>
      <c r="D4181" s="414" t="s">
        <v>17964</v>
      </c>
      <c r="E4181" s="401" t="s">
        <v>123</v>
      </c>
      <c r="F4181" s="401"/>
    </row>
    <row r="4182" spans="1:6" ht="15">
      <c r="A4182" s="401">
        <v>14112</v>
      </c>
      <c r="B4182" s="401" t="s">
        <v>7563</v>
      </c>
      <c r="C4182" s="401" t="s">
        <v>3161</v>
      </c>
      <c r="D4182" s="414" t="s">
        <v>17965</v>
      </c>
      <c r="E4182" s="401" t="s">
        <v>123</v>
      </c>
      <c r="F4182" s="401"/>
    </row>
    <row r="4183" spans="1:6" ht="15">
      <c r="A4183" s="401">
        <v>11315</v>
      </c>
      <c r="B4183" s="401" t="s">
        <v>7564</v>
      </c>
      <c r="C4183" s="401" t="s">
        <v>3161</v>
      </c>
      <c r="D4183" s="414" t="s">
        <v>17966</v>
      </c>
      <c r="E4183" s="401" t="s">
        <v>123</v>
      </c>
      <c r="F4183" s="401"/>
    </row>
    <row r="4184" spans="1:6" ht="15">
      <c r="A4184" s="401">
        <v>21071</v>
      </c>
      <c r="B4184" s="401" t="s">
        <v>7565</v>
      </c>
      <c r="C4184" s="401" t="s">
        <v>3161</v>
      </c>
      <c r="D4184" s="414" t="s">
        <v>17967</v>
      </c>
      <c r="E4184" s="401" t="s">
        <v>123</v>
      </c>
      <c r="F4184" s="401"/>
    </row>
    <row r="4185" spans="1:6" ht="15">
      <c r="A4185" s="401">
        <v>11316</v>
      </c>
      <c r="B4185" s="401" t="s">
        <v>7566</v>
      </c>
      <c r="C4185" s="401" t="s">
        <v>3161</v>
      </c>
      <c r="D4185" s="414" t="s">
        <v>17968</v>
      </c>
      <c r="E4185" s="401" t="s">
        <v>123</v>
      </c>
      <c r="F4185" s="401"/>
    </row>
    <row r="4186" spans="1:6" ht="15">
      <c r="A4186" s="401">
        <v>6243</v>
      </c>
      <c r="B4186" s="401" t="s">
        <v>7567</v>
      </c>
      <c r="C4186" s="401" t="s">
        <v>3161</v>
      </c>
      <c r="D4186" s="414" t="s">
        <v>6323</v>
      </c>
      <c r="E4186" s="401" t="s">
        <v>123</v>
      </c>
      <c r="F4186" s="401"/>
    </row>
    <row r="4187" spans="1:6" ht="15">
      <c r="A4187" s="401">
        <v>6240</v>
      </c>
      <c r="B4187" s="401" t="s">
        <v>7568</v>
      </c>
      <c r="C4187" s="401" t="s">
        <v>3161</v>
      </c>
      <c r="D4187" s="414" t="s">
        <v>17969</v>
      </c>
      <c r="E4187" s="401" t="s">
        <v>123</v>
      </c>
      <c r="F4187" s="401"/>
    </row>
    <row r="4188" spans="1:6" ht="15">
      <c r="A4188" s="401">
        <v>11296</v>
      </c>
      <c r="B4188" s="401" t="s">
        <v>7569</v>
      </c>
      <c r="C4188" s="401" t="s">
        <v>3161</v>
      </c>
      <c r="D4188" s="414" t="s">
        <v>17970</v>
      </c>
      <c r="E4188" s="401" t="s">
        <v>123</v>
      </c>
      <c r="F4188" s="401"/>
    </row>
    <row r="4189" spans="1:6" ht="15">
      <c r="A4189" s="401">
        <v>11299</v>
      </c>
      <c r="B4189" s="401" t="s">
        <v>7570</v>
      </c>
      <c r="C4189" s="401" t="s">
        <v>3161</v>
      </c>
      <c r="D4189" s="414" t="s">
        <v>17971</v>
      </c>
      <c r="E4189" s="401" t="s">
        <v>123</v>
      </c>
      <c r="F4189" s="401"/>
    </row>
    <row r="4190" spans="1:6" ht="15">
      <c r="A4190" s="401">
        <v>11066</v>
      </c>
      <c r="B4190" s="401" t="s">
        <v>7571</v>
      </c>
      <c r="C4190" s="401" t="s">
        <v>3161</v>
      </c>
      <c r="D4190" s="414" t="s">
        <v>4312</v>
      </c>
      <c r="E4190" s="401" t="s">
        <v>123</v>
      </c>
      <c r="F4190" s="401"/>
    </row>
    <row r="4191" spans="1:6" ht="15">
      <c r="A4191" s="401">
        <v>11065</v>
      </c>
      <c r="B4191" s="401" t="s">
        <v>7572</v>
      </c>
      <c r="C4191" s="401" t="s">
        <v>3161</v>
      </c>
      <c r="D4191" s="414" t="s">
        <v>8362</v>
      </c>
      <c r="E4191" s="401" t="s">
        <v>123</v>
      </c>
      <c r="F4191" s="401"/>
    </row>
    <row r="4192" spans="1:6" ht="15">
      <c r="A4192" s="401">
        <v>11688</v>
      </c>
      <c r="B4192" s="401" t="s">
        <v>7573</v>
      </c>
      <c r="C4192" s="401" t="s">
        <v>3161</v>
      </c>
      <c r="D4192" s="414" t="s">
        <v>17972</v>
      </c>
      <c r="E4192" s="401" t="s">
        <v>123</v>
      </c>
      <c r="F4192" s="401"/>
    </row>
    <row r="4193" spans="1:6" ht="15">
      <c r="A4193" s="401">
        <v>37736</v>
      </c>
      <c r="B4193" s="401" t="s">
        <v>7574</v>
      </c>
      <c r="C4193" s="401" t="s">
        <v>3161</v>
      </c>
      <c r="D4193" s="414" t="s">
        <v>17973</v>
      </c>
      <c r="E4193" s="401" t="s">
        <v>9663</v>
      </c>
      <c r="F4193" s="401"/>
    </row>
    <row r="4194" spans="1:6" ht="15">
      <c r="A4194" s="401">
        <v>37739</v>
      </c>
      <c r="B4194" s="401" t="s">
        <v>7575</v>
      </c>
      <c r="C4194" s="401" t="s">
        <v>3161</v>
      </c>
      <c r="D4194" s="414" t="s">
        <v>17974</v>
      </c>
      <c r="E4194" s="401" t="s">
        <v>9663</v>
      </c>
      <c r="F4194" s="401"/>
    </row>
    <row r="4195" spans="1:6" ht="15">
      <c r="A4195" s="401">
        <v>37740</v>
      </c>
      <c r="B4195" s="401" t="s">
        <v>7576</v>
      </c>
      <c r="C4195" s="401" t="s">
        <v>3161</v>
      </c>
      <c r="D4195" s="414" t="s">
        <v>17975</v>
      </c>
      <c r="E4195" s="401" t="s">
        <v>9663</v>
      </c>
      <c r="F4195" s="401"/>
    </row>
    <row r="4196" spans="1:6" ht="15">
      <c r="A4196" s="401">
        <v>37738</v>
      </c>
      <c r="B4196" s="401" t="s">
        <v>7577</v>
      </c>
      <c r="C4196" s="401" t="s">
        <v>3161</v>
      </c>
      <c r="D4196" s="414" t="s">
        <v>17976</v>
      </c>
      <c r="E4196" s="401" t="s">
        <v>9663</v>
      </c>
      <c r="F4196" s="401"/>
    </row>
    <row r="4197" spans="1:6" ht="15">
      <c r="A4197" s="401">
        <v>37737</v>
      </c>
      <c r="B4197" s="401" t="s">
        <v>7578</v>
      </c>
      <c r="C4197" s="401" t="s">
        <v>3161</v>
      </c>
      <c r="D4197" s="414" t="s">
        <v>17977</v>
      </c>
      <c r="E4197" s="401" t="s">
        <v>9663</v>
      </c>
      <c r="F4197" s="401"/>
    </row>
    <row r="4198" spans="1:6" ht="15">
      <c r="A4198" s="401">
        <v>25014</v>
      </c>
      <c r="B4198" s="401" t="s">
        <v>7579</v>
      </c>
      <c r="C4198" s="401" t="s">
        <v>3161</v>
      </c>
      <c r="D4198" s="414" t="s">
        <v>17978</v>
      </c>
      <c r="E4198" s="401" t="s">
        <v>9663</v>
      </c>
      <c r="F4198" s="401"/>
    </row>
    <row r="4199" spans="1:6" ht="15">
      <c r="A4199" s="401">
        <v>25013</v>
      </c>
      <c r="B4199" s="401" t="s">
        <v>7580</v>
      </c>
      <c r="C4199" s="401" t="s">
        <v>3161</v>
      </c>
      <c r="D4199" s="414" t="s">
        <v>17979</v>
      </c>
      <c r="E4199" s="401" t="s">
        <v>9663</v>
      </c>
      <c r="F4199" s="401"/>
    </row>
    <row r="4200" spans="1:6" ht="15">
      <c r="A4200" s="401">
        <v>14405</v>
      </c>
      <c r="B4200" s="401" t="s">
        <v>7581</v>
      </c>
      <c r="C4200" s="401" t="s">
        <v>3161</v>
      </c>
      <c r="D4200" s="414" t="s">
        <v>17980</v>
      </c>
      <c r="E4200" s="401" t="s">
        <v>9663</v>
      </c>
      <c r="F4200" s="401"/>
    </row>
    <row r="4201" spans="1:6" ht="15">
      <c r="A4201" s="401">
        <v>36790</v>
      </c>
      <c r="B4201" s="401" t="s">
        <v>7582</v>
      </c>
      <c r="C4201" s="401" t="s">
        <v>3161</v>
      </c>
      <c r="D4201" s="414" t="s">
        <v>14538</v>
      </c>
      <c r="E4201" s="401" t="s">
        <v>123</v>
      </c>
      <c r="F4201" s="401"/>
    </row>
    <row r="4202" spans="1:6" ht="15">
      <c r="A4202" s="401">
        <v>20271</v>
      </c>
      <c r="B4202" s="401" t="s">
        <v>7583</v>
      </c>
      <c r="C4202" s="401" t="s">
        <v>3161</v>
      </c>
      <c r="D4202" s="414" t="s">
        <v>17981</v>
      </c>
      <c r="E4202" s="401" t="s">
        <v>123</v>
      </c>
      <c r="F4202" s="401"/>
    </row>
    <row r="4203" spans="1:6" ht="15">
      <c r="A4203" s="401">
        <v>10423</v>
      </c>
      <c r="B4203" s="401" t="s">
        <v>7584</v>
      </c>
      <c r="C4203" s="401" t="s">
        <v>3161</v>
      </c>
      <c r="D4203" s="414" t="s">
        <v>17982</v>
      </c>
      <c r="E4203" s="401" t="s">
        <v>123</v>
      </c>
      <c r="F4203" s="401"/>
    </row>
    <row r="4204" spans="1:6" ht="15">
      <c r="A4204" s="401">
        <v>37589</v>
      </c>
      <c r="B4204" s="401" t="s">
        <v>7585</v>
      </c>
      <c r="C4204" s="401" t="s">
        <v>3161</v>
      </c>
      <c r="D4204" s="414" t="s">
        <v>17983</v>
      </c>
      <c r="E4204" s="401" t="s">
        <v>123</v>
      </c>
      <c r="F4204" s="401"/>
    </row>
    <row r="4205" spans="1:6" ht="15">
      <c r="A4205" s="401">
        <v>11690</v>
      </c>
      <c r="B4205" s="401" t="s">
        <v>7586</v>
      </c>
      <c r="C4205" s="401" t="s">
        <v>3161</v>
      </c>
      <c r="D4205" s="414" t="s">
        <v>17984</v>
      </c>
      <c r="E4205" s="401" t="s">
        <v>123</v>
      </c>
      <c r="F4205" s="401"/>
    </row>
    <row r="4206" spans="1:6" ht="15">
      <c r="A4206" s="401">
        <v>20234</v>
      </c>
      <c r="B4206" s="401" t="s">
        <v>7587</v>
      </c>
      <c r="C4206" s="401" t="s">
        <v>3161</v>
      </c>
      <c r="D4206" s="414" t="s">
        <v>17985</v>
      </c>
      <c r="E4206" s="401" t="s">
        <v>123</v>
      </c>
      <c r="F4206" s="401"/>
    </row>
    <row r="4207" spans="1:6" ht="15">
      <c r="A4207" s="401">
        <v>4763</v>
      </c>
      <c r="B4207" s="401" t="s">
        <v>7588</v>
      </c>
      <c r="C4207" s="401" t="s">
        <v>3160</v>
      </c>
      <c r="D4207" s="414" t="s">
        <v>18649</v>
      </c>
      <c r="E4207" s="401" t="s">
        <v>12034</v>
      </c>
      <c r="F4207" s="401"/>
    </row>
    <row r="4208" spans="1:6" ht="15">
      <c r="A4208" s="401">
        <v>41070</v>
      </c>
      <c r="B4208" s="401" t="s">
        <v>7589</v>
      </c>
      <c r="C4208" s="401" t="s">
        <v>3167</v>
      </c>
      <c r="D4208" s="414" t="s">
        <v>18650</v>
      </c>
      <c r="E4208" s="401" t="s">
        <v>12034</v>
      </c>
      <c r="F4208" s="401"/>
    </row>
    <row r="4209" spans="1:6" ht="15">
      <c r="A4209" s="401">
        <v>14583</v>
      </c>
      <c r="B4209" s="401" t="s">
        <v>7590</v>
      </c>
      <c r="C4209" s="401" t="s">
        <v>3162</v>
      </c>
      <c r="D4209" s="414" t="s">
        <v>4244</v>
      </c>
      <c r="E4209" s="401" t="s">
        <v>123</v>
      </c>
      <c r="F4209" s="401"/>
    </row>
    <row r="4210" spans="1:6" ht="15">
      <c r="A4210" s="401">
        <v>11457</v>
      </c>
      <c r="B4210" s="401" t="s">
        <v>17986</v>
      </c>
      <c r="C4210" s="401" t="s">
        <v>3161</v>
      </c>
      <c r="D4210" s="414" t="s">
        <v>12697</v>
      </c>
      <c r="E4210" s="401" t="s">
        <v>123</v>
      </c>
      <c r="F4210" s="401"/>
    </row>
    <row r="4211" spans="1:6" ht="15">
      <c r="A4211" s="401">
        <v>21121</v>
      </c>
      <c r="B4211" s="401" t="s">
        <v>7591</v>
      </c>
      <c r="C4211" s="401" t="s">
        <v>3161</v>
      </c>
      <c r="D4211" s="414" t="s">
        <v>7033</v>
      </c>
      <c r="E4211" s="401" t="s">
        <v>123</v>
      </c>
      <c r="F4211" s="401"/>
    </row>
    <row r="4212" spans="1:6" ht="15">
      <c r="A4212" s="401">
        <v>38010</v>
      </c>
      <c r="B4212" s="401" t="s">
        <v>7592</v>
      </c>
      <c r="C4212" s="401" t="s">
        <v>3161</v>
      </c>
      <c r="D4212" s="414" t="s">
        <v>13856</v>
      </c>
      <c r="E4212" s="401" t="s">
        <v>123</v>
      </c>
      <c r="F4212" s="401"/>
    </row>
    <row r="4213" spans="1:6" ht="15">
      <c r="A4213" s="401">
        <v>38011</v>
      </c>
      <c r="B4213" s="401" t="s">
        <v>7594</v>
      </c>
      <c r="C4213" s="401" t="s">
        <v>3161</v>
      </c>
      <c r="D4213" s="414" t="s">
        <v>15357</v>
      </c>
      <c r="E4213" s="401" t="s">
        <v>123</v>
      </c>
      <c r="F4213" s="401"/>
    </row>
    <row r="4214" spans="1:6" ht="15">
      <c r="A4214" s="401">
        <v>38012</v>
      </c>
      <c r="B4214" s="401" t="s">
        <v>7595</v>
      </c>
      <c r="C4214" s="401" t="s">
        <v>3161</v>
      </c>
      <c r="D4214" s="414" t="s">
        <v>13233</v>
      </c>
      <c r="E4214" s="401" t="s">
        <v>123</v>
      </c>
      <c r="F4214" s="401"/>
    </row>
    <row r="4215" spans="1:6" ht="15">
      <c r="A4215" s="401">
        <v>38013</v>
      </c>
      <c r="B4215" s="401" t="s">
        <v>7596</v>
      </c>
      <c r="C4215" s="401" t="s">
        <v>3161</v>
      </c>
      <c r="D4215" s="414" t="s">
        <v>9091</v>
      </c>
      <c r="E4215" s="401" t="s">
        <v>123</v>
      </c>
      <c r="F4215" s="401"/>
    </row>
    <row r="4216" spans="1:6" ht="15">
      <c r="A4216" s="401">
        <v>38014</v>
      </c>
      <c r="B4216" s="401" t="s">
        <v>7597</v>
      </c>
      <c r="C4216" s="401" t="s">
        <v>3161</v>
      </c>
      <c r="D4216" s="414" t="s">
        <v>17987</v>
      </c>
      <c r="E4216" s="401" t="s">
        <v>123</v>
      </c>
      <c r="F4216" s="401"/>
    </row>
    <row r="4217" spans="1:6" ht="15">
      <c r="A4217" s="401">
        <v>38015</v>
      </c>
      <c r="B4217" s="401" t="s">
        <v>7598</v>
      </c>
      <c r="C4217" s="401" t="s">
        <v>3161</v>
      </c>
      <c r="D4217" s="414" t="s">
        <v>17988</v>
      </c>
      <c r="E4217" s="401" t="s">
        <v>123</v>
      </c>
      <c r="F4217" s="401"/>
    </row>
    <row r="4218" spans="1:6" ht="15">
      <c r="A4218" s="401">
        <v>38016</v>
      </c>
      <c r="B4218" s="401" t="s">
        <v>7599</v>
      </c>
      <c r="C4218" s="401" t="s">
        <v>3161</v>
      </c>
      <c r="D4218" s="414" t="s">
        <v>17989</v>
      </c>
      <c r="E4218" s="401" t="s">
        <v>123</v>
      </c>
      <c r="F4218" s="401"/>
    </row>
    <row r="4219" spans="1:6" ht="15">
      <c r="A4219" s="401">
        <v>12741</v>
      </c>
      <c r="B4219" s="401" t="s">
        <v>7600</v>
      </c>
      <c r="C4219" s="401" t="s">
        <v>3161</v>
      </c>
      <c r="D4219" s="414" t="s">
        <v>17990</v>
      </c>
      <c r="E4219" s="401" t="s">
        <v>123</v>
      </c>
      <c r="F4219" s="401"/>
    </row>
    <row r="4220" spans="1:6" ht="15">
      <c r="A4220" s="401">
        <v>12733</v>
      </c>
      <c r="B4220" s="401" t="s">
        <v>7601</v>
      </c>
      <c r="C4220" s="401" t="s">
        <v>3161</v>
      </c>
      <c r="D4220" s="414" t="s">
        <v>4379</v>
      </c>
      <c r="E4220" s="401" t="s">
        <v>123</v>
      </c>
      <c r="F4220" s="401"/>
    </row>
    <row r="4221" spans="1:6" ht="15">
      <c r="A4221" s="401">
        <v>12734</v>
      </c>
      <c r="B4221" s="401" t="s">
        <v>7602</v>
      </c>
      <c r="C4221" s="401" t="s">
        <v>3161</v>
      </c>
      <c r="D4221" s="414" t="s">
        <v>14992</v>
      </c>
      <c r="E4221" s="401" t="s">
        <v>123</v>
      </c>
      <c r="F4221" s="401"/>
    </row>
    <row r="4222" spans="1:6" ht="15">
      <c r="A4222" s="401">
        <v>12735</v>
      </c>
      <c r="B4222" s="401" t="s">
        <v>7603</v>
      </c>
      <c r="C4222" s="401" t="s">
        <v>3161</v>
      </c>
      <c r="D4222" s="414" t="s">
        <v>16529</v>
      </c>
      <c r="E4222" s="401" t="s">
        <v>123</v>
      </c>
      <c r="F4222" s="401"/>
    </row>
    <row r="4223" spans="1:6" ht="15">
      <c r="A4223" s="401">
        <v>12736</v>
      </c>
      <c r="B4223" s="401" t="s">
        <v>7604</v>
      </c>
      <c r="C4223" s="401" t="s">
        <v>3161</v>
      </c>
      <c r="D4223" s="414" t="s">
        <v>13302</v>
      </c>
      <c r="E4223" s="401" t="s">
        <v>123</v>
      </c>
      <c r="F4223" s="401"/>
    </row>
    <row r="4224" spans="1:6" ht="15">
      <c r="A4224" s="401">
        <v>12737</v>
      </c>
      <c r="B4224" s="401" t="s">
        <v>7605</v>
      </c>
      <c r="C4224" s="401" t="s">
        <v>3161</v>
      </c>
      <c r="D4224" s="414" t="s">
        <v>17991</v>
      </c>
      <c r="E4224" s="401" t="s">
        <v>123</v>
      </c>
      <c r="F4224" s="401"/>
    </row>
    <row r="4225" spans="1:6" ht="15">
      <c r="A4225" s="401">
        <v>12738</v>
      </c>
      <c r="B4225" s="401" t="s">
        <v>7606</v>
      </c>
      <c r="C4225" s="401" t="s">
        <v>3161</v>
      </c>
      <c r="D4225" s="414" t="s">
        <v>17992</v>
      </c>
      <c r="E4225" s="401" t="s">
        <v>123</v>
      </c>
      <c r="F4225" s="401"/>
    </row>
    <row r="4226" spans="1:6" ht="15">
      <c r="A4226" s="401">
        <v>12739</v>
      </c>
      <c r="B4226" s="401" t="s">
        <v>7607</v>
      </c>
      <c r="C4226" s="401" t="s">
        <v>3161</v>
      </c>
      <c r="D4226" s="414" t="s">
        <v>17993</v>
      </c>
      <c r="E4226" s="401" t="s">
        <v>123</v>
      </c>
      <c r="F4226" s="401"/>
    </row>
    <row r="4227" spans="1:6" ht="15">
      <c r="A4227" s="401">
        <v>12740</v>
      </c>
      <c r="B4227" s="401" t="s">
        <v>7608</v>
      </c>
      <c r="C4227" s="401" t="s">
        <v>3161</v>
      </c>
      <c r="D4227" s="414" t="s">
        <v>17994</v>
      </c>
      <c r="E4227" s="401" t="s">
        <v>123</v>
      </c>
      <c r="F4227" s="401"/>
    </row>
    <row r="4228" spans="1:6" ht="15">
      <c r="A4228" s="401">
        <v>6297</v>
      </c>
      <c r="B4228" s="401" t="s">
        <v>7609</v>
      </c>
      <c r="C4228" s="401" t="s">
        <v>3161</v>
      </c>
      <c r="D4228" s="414" t="s">
        <v>17995</v>
      </c>
      <c r="E4228" s="401" t="s">
        <v>123</v>
      </c>
      <c r="F4228" s="401"/>
    </row>
    <row r="4229" spans="1:6" ht="15">
      <c r="A4229" s="401">
        <v>6296</v>
      </c>
      <c r="B4229" s="401" t="s">
        <v>7610</v>
      </c>
      <c r="C4229" s="401" t="s">
        <v>3161</v>
      </c>
      <c r="D4229" s="414" t="s">
        <v>16669</v>
      </c>
      <c r="E4229" s="401" t="s">
        <v>123</v>
      </c>
      <c r="F4229" s="401"/>
    </row>
    <row r="4230" spans="1:6" ht="15">
      <c r="A4230" s="401">
        <v>6294</v>
      </c>
      <c r="B4230" s="401" t="s">
        <v>7612</v>
      </c>
      <c r="C4230" s="401" t="s">
        <v>3161</v>
      </c>
      <c r="D4230" s="414" t="s">
        <v>6426</v>
      </c>
      <c r="E4230" s="401" t="s">
        <v>123</v>
      </c>
      <c r="F4230" s="401"/>
    </row>
    <row r="4231" spans="1:6" ht="15">
      <c r="A4231" s="401">
        <v>6323</v>
      </c>
      <c r="B4231" s="401" t="s">
        <v>7613</v>
      </c>
      <c r="C4231" s="401" t="s">
        <v>3161</v>
      </c>
      <c r="D4231" s="414" t="s">
        <v>14157</v>
      </c>
      <c r="E4231" s="401" t="s">
        <v>123</v>
      </c>
      <c r="F4231" s="401"/>
    </row>
    <row r="4232" spans="1:6" ht="15">
      <c r="A4232" s="401">
        <v>6299</v>
      </c>
      <c r="B4232" s="401" t="s">
        <v>7614</v>
      </c>
      <c r="C4232" s="401" t="s">
        <v>3161</v>
      </c>
      <c r="D4232" s="414" t="s">
        <v>12505</v>
      </c>
      <c r="E4232" s="401" t="s">
        <v>123</v>
      </c>
      <c r="F4232" s="401"/>
    </row>
    <row r="4233" spans="1:6" ht="15">
      <c r="A4233" s="401">
        <v>6298</v>
      </c>
      <c r="B4233" s="401" t="s">
        <v>7615</v>
      </c>
      <c r="C4233" s="401" t="s">
        <v>3161</v>
      </c>
      <c r="D4233" s="414" t="s">
        <v>13900</v>
      </c>
      <c r="E4233" s="401" t="s">
        <v>123</v>
      </c>
      <c r="F4233" s="401"/>
    </row>
    <row r="4234" spans="1:6" ht="15">
      <c r="A4234" s="401">
        <v>6295</v>
      </c>
      <c r="B4234" s="401" t="s">
        <v>7616</v>
      </c>
      <c r="C4234" s="401" t="s">
        <v>3161</v>
      </c>
      <c r="D4234" s="414" t="s">
        <v>4355</v>
      </c>
      <c r="E4234" s="401" t="s">
        <v>123</v>
      </c>
      <c r="F4234" s="401"/>
    </row>
    <row r="4235" spans="1:6" ht="15">
      <c r="A4235" s="401">
        <v>6322</v>
      </c>
      <c r="B4235" s="401" t="s">
        <v>7617</v>
      </c>
      <c r="C4235" s="401" t="s">
        <v>3161</v>
      </c>
      <c r="D4235" s="414" t="s">
        <v>17996</v>
      </c>
      <c r="E4235" s="401" t="s">
        <v>123</v>
      </c>
      <c r="F4235" s="401"/>
    </row>
    <row r="4236" spans="1:6" ht="15">
      <c r="A4236" s="401">
        <v>6300</v>
      </c>
      <c r="B4236" s="401" t="s">
        <v>7618</v>
      </c>
      <c r="C4236" s="401" t="s">
        <v>3161</v>
      </c>
      <c r="D4236" s="414" t="s">
        <v>14404</v>
      </c>
      <c r="E4236" s="401" t="s">
        <v>123</v>
      </c>
      <c r="F4236" s="401"/>
    </row>
    <row r="4237" spans="1:6" ht="15">
      <c r="A4237" s="401">
        <v>6321</v>
      </c>
      <c r="B4237" s="401" t="s">
        <v>7619</v>
      </c>
      <c r="C4237" s="401" t="s">
        <v>3161</v>
      </c>
      <c r="D4237" s="414" t="s">
        <v>17997</v>
      </c>
      <c r="E4237" s="401" t="s">
        <v>123</v>
      </c>
      <c r="F4237" s="401"/>
    </row>
    <row r="4238" spans="1:6" ht="15">
      <c r="A4238" s="401">
        <v>6301</v>
      </c>
      <c r="B4238" s="401" t="s">
        <v>7620</v>
      </c>
      <c r="C4238" s="401" t="s">
        <v>3161</v>
      </c>
      <c r="D4238" s="414" t="s">
        <v>17998</v>
      </c>
      <c r="E4238" s="401" t="s">
        <v>123</v>
      </c>
      <c r="F4238" s="401"/>
    </row>
    <row r="4239" spans="1:6" ht="15">
      <c r="A4239" s="401">
        <v>7105</v>
      </c>
      <c r="B4239" s="401" t="s">
        <v>7621</v>
      </c>
      <c r="C4239" s="401" t="s">
        <v>3161</v>
      </c>
      <c r="D4239" s="414" t="s">
        <v>17999</v>
      </c>
      <c r="E4239" s="401" t="s">
        <v>123</v>
      </c>
      <c r="F4239" s="401"/>
    </row>
    <row r="4240" spans="1:6" ht="15">
      <c r="A4240" s="401">
        <v>20183</v>
      </c>
      <c r="B4240" s="401" t="s">
        <v>18000</v>
      </c>
      <c r="C4240" s="401" t="s">
        <v>3161</v>
      </c>
      <c r="D4240" s="414" t="s">
        <v>18001</v>
      </c>
      <c r="E4240" s="401" t="s">
        <v>123</v>
      </c>
      <c r="F4240" s="401"/>
    </row>
    <row r="4241" spans="1:6" ht="15">
      <c r="A4241" s="401">
        <v>38448</v>
      </c>
      <c r="B4241" s="401" t="s">
        <v>18002</v>
      </c>
      <c r="C4241" s="401" t="s">
        <v>3161</v>
      </c>
      <c r="D4241" s="414" t="s">
        <v>17912</v>
      </c>
      <c r="E4241" s="401" t="s">
        <v>123</v>
      </c>
      <c r="F4241" s="401"/>
    </row>
    <row r="4242" spans="1:6" ht="15">
      <c r="A4242" s="401">
        <v>20182</v>
      </c>
      <c r="B4242" s="401" t="s">
        <v>18003</v>
      </c>
      <c r="C4242" s="401" t="s">
        <v>3161</v>
      </c>
      <c r="D4242" s="414" t="s">
        <v>14876</v>
      </c>
      <c r="E4242" s="401" t="s">
        <v>123</v>
      </c>
      <c r="F4242" s="401"/>
    </row>
    <row r="4243" spans="1:6" ht="15">
      <c r="A4243" s="401">
        <v>7119</v>
      </c>
      <c r="B4243" s="401" t="s">
        <v>7622</v>
      </c>
      <c r="C4243" s="401" t="s">
        <v>3161</v>
      </c>
      <c r="D4243" s="414" t="s">
        <v>9126</v>
      </c>
      <c r="E4243" s="401" t="s">
        <v>123</v>
      </c>
      <c r="F4243" s="401"/>
    </row>
    <row r="4244" spans="1:6" ht="15">
      <c r="A4244" s="401">
        <v>7120</v>
      </c>
      <c r="B4244" s="401" t="s">
        <v>7623</v>
      </c>
      <c r="C4244" s="401" t="s">
        <v>3161</v>
      </c>
      <c r="D4244" s="414" t="s">
        <v>12747</v>
      </c>
      <c r="E4244" s="401" t="s">
        <v>123</v>
      </c>
      <c r="F4244" s="401"/>
    </row>
    <row r="4245" spans="1:6" ht="15">
      <c r="A4245" s="401">
        <v>6319</v>
      </c>
      <c r="B4245" s="401" t="s">
        <v>7624</v>
      </c>
      <c r="C4245" s="401" t="s">
        <v>3161</v>
      </c>
      <c r="D4245" s="414" t="s">
        <v>12993</v>
      </c>
      <c r="E4245" s="401" t="s">
        <v>123</v>
      </c>
      <c r="F4245" s="401"/>
    </row>
    <row r="4246" spans="1:6" ht="15">
      <c r="A4246" s="401">
        <v>6304</v>
      </c>
      <c r="B4246" s="401" t="s">
        <v>7625</v>
      </c>
      <c r="C4246" s="401" t="s">
        <v>3161</v>
      </c>
      <c r="D4246" s="414" t="s">
        <v>12993</v>
      </c>
      <c r="E4246" s="401" t="s">
        <v>123</v>
      </c>
      <c r="F4246" s="401"/>
    </row>
    <row r="4247" spans="1:6" ht="15">
      <c r="A4247" s="401">
        <v>21116</v>
      </c>
      <c r="B4247" s="401" t="s">
        <v>7626</v>
      </c>
      <c r="C4247" s="401" t="s">
        <v>3161</v>
      </c>
      <c r="D4247" s="414" t="s">
        <v>17101</v>
      </c>
      <c r="E4247" s="401" t="s">
        <v>123</v>
      </c>
      <c r="F4247" s="401"/>
    </row>
    <row r="4248" spans="1:6" ht="15">
      <c r="A4248" s="401">
        <v>6320</v>
      </c>
      <c r="B4248" s="401" t="s">
        <v>7627</v>
      </c>
      <c r="C4248" s="401" t="s">
        <v>3161</v>
      </c>
      <c r="D4248" s="414" t="s">
        <v>15023</v>
      </c>
      <c r="E4248" s="401" t="s">
        <v>123</v>
      </c>
      <c r="F4248" s="401"/>
    </row>
    <row r="4249" spans="1:6" ht="15">
      <c r="A4249" s="401">
        <v>6303</v>
      </c>
      <c r="B4249" s="401" t="s">
        <v>7628</v>
      </c>
      <c r="C4249" s="401" t="s">
        <v>3161</v>
      </c>
      <c r="D4249" s="414" t="s">
        <v>15023</v>
      </c>
      <c r="E4249" s="401" t="s">
        <v>123</v>
      </c>
      <c r="F4249" s="401"/>
    </row>
    <row r="4250" spans="1:6" ht="15">
      <c r="A4250" s="401">
        <v>6308</v>
      </c>
      <c r="B4250" s="401" t="s">
        <v>7629</v>
      </c>
      <c r="C4250" s="401" t="s">
        <v>3161</v>
      </c>
      <c r="D4250" s="414" t="s">
        <v>18004</v>
      </c>
      <c r="E4250" s="401" t="s">
        <v>123</v>
      </c>
      <c r="F4250" s="401"/>
    </row>
    <row r="4251" spans="1:6" ht="15">
      <c r="A4251" s="401">
        <v>6317</v>
      </c>
      <c r="B4251" s="401" t="s">
        <v>7630</v>
      </c>
      <c r="C4251" s="401" t="s">
        <v>3161</v>
      </c>
      <c r="D4251" s="414" t="s">
        <v>18004</v>
      </c>
      <c r="E4251" s="401" t="s">
        <v>123</v>
      </c>
      <c r="F4251" s="401"/>
    </row>
    <row r="4252" spans="1:6" ht="15">
      <c r="A4252" s="401">
        <v>6307</v>
      </c>
      <c r="B4252" s="401" t="s">
        <v>7631</v>
      </c>
      <c r="C4252" s="401" t="s">
        <v>3161</v>
      </c>
      <c r="D4252" s="414" t="s">
        <v>18004</v>
      </c>
      <c r="E4252" s="401" t="s">
        <v>123</v>
      </c>
      <c r="F4252" s="401"/>
    </row>
    <row r="4253" spans="1:6" ht="15">
      <c r="A4253" s="401">
        <v>6309</v>
      </c>
      <c r="B4253" s="401" t="s">
        <v>7632</v>
      </c>
      <c r="C4253" s="401" t="s">
        <v>3161</v>
      </c>
      <c r="D4253" s="414" t="s">
        <v>18005</v>
      </c>
      <c r="E4253" s="401" t="s">
        <v>123</v>
      </c>
      <c r="F4253" s="401"/>
    </row>
    <row r="4254" spans="1:6" ht="15">
      <c r="A4254" s="401">
        <v>6318</v>
      </c>
      <c r="B4254" s="401" t="s">
        <v>7633</v>
      </c>
      <c r="C4254" s="401" t="s">
        <v>3161</v>
      </c>
      <c r="D4254" s="414" t="s">
        <v>18006</v>
      </c>
      <c r="E4254" s="401" t="s">
        <v>123</v>
      </c>
      <c r="F4254" s="401"/>
    </row>
    <row r="4255" spans="1:6" ht="15">
      <c r="A4255" s="401">
        <v>6306</v>
      </c>
      <c r="B4255" s="401" t="s">
        <v>7634</v>
      </c>
      <c r="C4255" s="401" t="s">
        <v>3161</v>
      </c>
      <c r="D4255" s="414" t="s">
        <v>18006</v>
      </c>
      <c r="E4255" s="401" t="s">
        <v>123</v>
      </c>
      <c r="F4255" s="401"/>
    </row>
    <row r="4256" spans="1:6" ht="15">
      <c r="A4256" s="401">
        <v>6305</v>
      </c>
      <c r="B4256" s="401" t="s">
        <v>7635</v>
      </c>
      <c r="C4256" s="401" t="s">
        <v>3161</v>
      </c>
      <c r="D4256" s="414" t="s">
        <v>18006</v>
      </c>
      <c r="E4256" s="401" t="s">
        <v>123</v>
      </c>
      <c r="F4256" s="401"/>
    </row>
    <row r="4257" spans="1:6" ht="15">
      <c r="A4257" s="401">
        <v>6302</v>
      </c>
      <c r="B4257" s="401" t="s">
        <v>7636</v>
      </c>
      <c r="C4257" s="401" t="s">
        <v>3161</v>
      </c>
      <c r="D4257" s="414" t="s">
        <v>8909</v>
      </c>
      <c r="E4257" s="401" t="s">
        <v>123</v>
      </c>
      <c r="F4257" s="401"/>
    </row>
    <row r="4258" spans="1:6" ht="15">
      <c r="A4258" s="401">
        <v>6312</v>
      </c>
      <c r="B4258" s="401" t="s">
        <v>7637</v>
      </c>
      <c r="C4258" s="401" t="s">
        <v>3161</v>
      </c>
      <c r="D4258" s="414" t="s">
        <v>18007</v>
      </c>
      <c r="E4258" s="401" t="s">
        <v>123</v>
      </c>
      <c r="F4258" s="401"/>
    </row>
    <row r="4259" spans="1:6" ht="15">
      <c r="A4259" s="401">
        <v>6311</v>
      </c>
      <c r="B4259" s="401" t="s">
        <v>7638</v>
      </c>
      <c r="C4259" s="401" t="s">
        <v>3161</v>
      </c>
      <c r="D4259" s="414" t="s">
        <v>18007</v>
      </c>
      <c r="E4259" s="401" t="s">
        <v>123</v>
      </c>
      <c r="F4259" s="401"/>
    </row>
    <row r="4260" spans="1:6" ht="15">
      <c r="A4260" s="401">
        <v>6310</v>
      </c>
      <c r="B4260" s="401" t="s">
        <v>7639</v>
      </c>
      <c r="C4260" s="401" t="s">
        <v>3161</v>
      </c>
      <c r="D4260" s="414" t="s">
        <v>18007</v>
      </c>
      <c r="E4260" s="401" t="s">
        <v>123</v>
      </c>
      <c r="F4260" s="401"/>
    </row>
    <row r="4261" spans="1:6" ht="15">
      <c r="A4261" s="401">
        <v>6314</v>
      </c>
      <c r="B4261" s="401" t="s">
        <v>7640</v>
      </c>
      <c r="C4261" s="401" t="s">
        <v>3161</v>
      </c>
      <c r="D4261" s="414" t="s">
        <v>18007</v>
      </c>
      <c r="E4261" s="401" t="s">
        <v>123</v>
      </c>
      <c r="F4261" s="401"/>
    </row>
    <row r="4262" spans="1:6" ht="15">
      <c r="A4262" s="401">
        <v>6313</v>
      </c>
      <c r="B4262" s="401" t="s">
        <v>7641</v>
      </c>
      <c r="C4262" s="401" t="s">
        <v>3161</v>
      </c>
      <c r="D4262" s="414" t="s">
        <v>18007</v>
      </c>
      <c r="E4262" s="401" t="s">
        <v>123</v>
      </c>
      <c r="F4262" s="401"/>
    </row>
    <row r="4263" spans="1:6" ht="15">
      <c r="A4263" s="401">
        <v>6315</v>
      </c>
      <c r="B4263" s="401" t="s">
        <v>7642</v>
      </c>
      <c r="C4263" s="401" t="s">
        <v>3161</v>
      </c>
      <c r="D4263" s="414" t="s">
        <v>13225</v>
      </c>
      <c r="E4263" s="401" t="s">
        <v>123</v>
      </c>
      <c r="F4263" s="401"/>
    </row>
    <row r="4264" spans="1:6" ht="15">
      <c r="A4264" s="401">
        <v>6316</v>
      </c>
      <c r="B4264" s="401" t="s">
        <v>7643</v>
      </c>
      <c r="C4264" s="401" t="s">
        <v>3161</v>
      </c>
      <c r="D4264" s="414" t="s">
        <v>13225</v>
      </c>
      <c r="E4264" s="401" t="s">
        <v>123</v>
      </c>
      <c r="F4264" s="401"/>
    </row>
    <row r="4265" spans="1:6" ht="15">
      <c r="A4265" s="401">
        <v>38878</v>
      </c>
      <c r="B4265" s="401" t="s">
        <v>7644</v>
      </c>
      <c r="C4265" s="401" t="s">
        <v>3161</v>
      </c>
      <c r="D4265" s="414" t="s">
        <v>13318</v>
      </c>
      <c r="E4265" s="401" t="s">
        <v>123</v>
      </c>
      <c r="F4265" s="401"/>
    </row>
    <row r="4266" spans="1:6" ht="15">
      <c r="A4266" s="401">
        <v>38879</v>
      </c>
      <c r="B4266" s="401" t="s">
        <v>7645</v>
      </c>
      <c r="C4266" s="401" t="s">
        <v>3161</v>
      </c>
      <c r="D4266" s="414" t="s">
        <v>18008</v>
      </c>
      <c r="E4266" s="401" t="s">
        <v>123</v>
      </c>
      <c r="F4266" s="401"/>
    </row>
    <row r="4267" spans="1:6" ht="15">
      <c r="A4267" s="401">
        <v>38881</v>
      </c>
      <c r="B4267" s="401" t="s">
        <v>7646</v>
      </c>
      <c r="C4267" s="401" t="s">
        <v>3161</v>
      </c>
      <c r="D4267" s="414" t="s">
        <v>16936</v>
      </c>
      <c r="E4267" s="401" t="s">
        <v>123</v>
      </c>
      <c r="F4267" s="401"/>
    </row>
    <row r="4268" spans="1:6" ht="15">
      <c r="A4268" s="401">
        <v>38880</v>
      </c>
      <c r="B4268" s="401" t="s">
        <v>7647</v>
      </c>
      <c r="C4268" s="401" t="s">
        <v>3161</v>
      </c>
      <c r="D4268" s="414" t="s">
        <v>15612</v>
      </c>
      <c r="E4268" s="401" t="s">
        <v>123</v>
      </c>
      <c r="F4268" s="401"/>
    </row>
    <row r="4269" spans="1:6" ht="15">
      <c r="A4269" s="401">
        <v>38882</v>
      </c>
      <c r="B4269" s="401" t="s">
        <v>7648</v>
      </c>
      <c r="C4269" s="401" t="s">
        <v>3161</v>
      </c>
      <c r="D4269" s="414" t="s">
        <v>18009</v>
      </c>
      <c r="E4269" s="401" t="s">
        <v>123</v>
      </c>
      <c r="F4269" s="401"/>
    </row>
    <row r="4270" spans="1:6" ht="15">
      <c r="A4270" s="401">
        <v>38883</v>
      </c>
      <c r="B4270" s="401" t="s">
        <v>7649</v>
      </c>
      <c r="C4270" s="401" t="s">
        <v>3161</v>
      </c>
      <c r="D4270" s="414" t="s">
        <v>15186</v>
      </c>
      <c r="E4270" s="401" t="s">
        <v>123</v>
      </c>
      <c r="F4270" s="401"/>
    </row>
    <row r="4271" spans="1:6" ht="15">
      <c r="A4271" s="401">
        <v>38884</v>
      </c>
      <c r="B4271" s="401" t="s">
        <v>7650</v>
      </c>
      <c r="C4271" s="401" t="s">
        <v>3161</v>
      </c>
      <c r="D4271" s="414" t="s">
        <v>18010</v>
      </c>
      <c r="E4271" s="401" t="s">
        <v>123</v>
      </c>
      <c r="F4271" s="401"/>
    </row>
    <row r="4272" spans="1:6" ht="15">
      <c r="A4272" s="401">
        <v>38885</v>
      </c>
      <c r="B4272" s="401" t="s">
        <v>7651</v>
      </c>
      <c r="C4272" s="401" t="s">
        <v>3161</v>
      </c>
      <c r="D4272" s="414" t="s">
        <v>15244</v>
      </c>
      <c r="E4272" s="401" t="s">
        <v>123</v>
      </c>
      <c r="F4272" s="401"/>
    </row>
    <row r="4273" spans="1:6" ht="15">
      <c r="A4273" s="401">
        <v>38886</v>
      </c>
      <c r="B4273" s="401" t="s">
        <v>7653</v>
      </c>
      <c r="C4273" s="401" t="s">
        <v>3161</v>
      </c>
      <c r="D4273" s="414" t="s">
        <v>16435</v>
      </c>
      <c r="E4273" s="401" t="s">
        <v>123</v>
      </c>
      <c r="F4273" s="401"/>
    </row>
    <row r="4274" spans="1:6" ht="15">
      <c r="A4274" s="401">
        <v>38887</v>
      </c>
      <c r="B4274" s="401" t="s">
        <v>7654</v>
      </c>
      <c r="C4274" s="401" t="s">
        <v>3161</v>
      </c>
      <c r="D4274" s="414" t="s">
        <v>18011</v>
      </c>
      <c r="E4274" s="401" t="s">
        <v>123</v>
      </c>
      <c r="F4274" s="401"/>
    </row>
    <row r="4275" spans="1:6" ht="15">
      <c r="A4275" s="401">
        <v>38888</v>
      </c>
      <c r="B4275" s="401" t="s">
        <v>7655</v>
      </c>
      <c r="C4275" s="401" t="s">
        <v>3161</v>
      </c>
      <c r="D4275" s="414" t="s">
        <v>18012</v>
      </c>
      <c r="E4275" s="401" t="s">
        <v>123</v>
      </c>
      <c r="F4275" s="401"/>
    </row>
    <row r="4276" spans="1:6" ht="15">
      <c r="A4276" s="401">
        <v>38890</v>
      </c>
      <c r="B4276" s="401" t="s">
        <v>7656</v>
      </c>
      <c r="C4276" s="401" t="s">
        <v>3161</v>
      </c>
      <c r="D4276" s="414" t="s">
        <v>18013</v>
      </c>
      <c r="E4276" s="401" t="s">
        <v>123</v>
      </c>
      <c r="F4276" s="401"/>
    </row>
    <row r="4277" spans="1:6" ht="15">
      <c r="A4277" s="401">
        <v>38893</v>
      </c>
      <c r="B4277" s="401" t="s">
        <v>7657</v>
      </c>
      <c r="C4277" s="401" t="s">
        <v>3161</v>
      </c>
      <c r="D4277" s="414" t="s">
        <v>18014</v>
      </c>
      <c r="E4277" s="401" t="s">
        <v>123</v>
      </c>
      <c r="F4277" s="401"/>
    </row>
    <row r="4278" spans="1:6" ht="15">
      <c r="A4278" s="401">
        <v>38894</v>
      </c>
      <c r="B4278" s="401" t="s">
        <v>7658</v>
      </c>
      <c r="C4278" s="401" t="s">
        <v>3161</v>
      </c>
      <c r="D4278" s="414" t="s">
        <v>15484</v>
      </c>
      <c r="E4278" s="401" t="s">
        <v>123</v>
      </c>
      <c r="F4278" s="401"/>
    </row>
    <row r="4279" spans="1:6" ht="15">
      <c r="A4279" s="401">
        <v>38896</v>
      </c>
      <c r="B4279" s="401" t="s">
        <v>7659</v>
      </c>
      <c r="C4279" s="401" t="s">
        <v>3161</v>
      </c>
      <c r="D4279" s="414" t="s">
        <v>18015</v>
      </c>
      <c r="E4279" s="401" t="s">
        <v>123</v>
      </c>
      <c r="F4279" s="401"/>
    </row>
    <row r="4280" spans="1:6" ht="15">
      <c r="A4280" s="401">
        <v>39324</v>
      </c>
      <c r="B4280" s="401" t="s">
        <v>7660</v>
      </c>
      <c r="C4280" s="401" t="s">
        <v>3161</v>
      </c>
      <c r="D4280" s="414" t="s">
        <v>12336</v>
      </c>
      <c r="E4280" s="401" t="s">
        <v>123</v>
      </c>
      <c r="F4280" s="401"/>
    </row>
    <row r="4281" spans="1:6" ht="15">
      <c r="A4281" s="401">
        <v>39325</v>
      </c>
      <c r="B4281" s="401" t="s">
        <v>7661</v>
      </c>
      <c r="C4281" s="401" t="s">
        <v>3161</v>
      </c>
      <c r="D4281" s="414" t="s">
        <v>9055</v>
      </c>
      <c r="E4281" s="401" t="s">
        <v>123</v>
      </c>
      <c r="F4281" s="401"/>
    </row>
    <row r="4282" spans="1:6" ht="15">
      <c r="A4282" s="401">
        <v>39326</v>
      </c>
      <c r="B4282" s="401" t="s">
        <v>7662</v>
      </c>
      <c r="C4282" s="401" t="s">
        <v>3161</v>
      </c>
      <c r="D4282" s="414" t="s">
        <v>15038</v>
      </c>
      <c r="E4282" s="401" t="s">
        <v>123</v>
      </c>
      <c r="F4282" s="401"/>
    </row>
    <row r="4283" spans="1:6" ht="15">
      <c r="A4283" s="401">
        <v>39327</v>
      </c>
      <c r="B4283" s="401" t="s">
        <v>7663</v>
      </c>
      <c r="C4283" s="401" t="s">
        <v>3161</v>
      </c>
      <c r="D4283" s="414" t="s">
        <v>18016</v>
      </c>
      <c r="E4283" s="401" t="s">
        <v>123</v>
      </c>
      <c r="F4283" s="401"/>
    </row>
    <row r="4284" spans="1:6" ht="15">
      <c r="A4284" s="401">
        <v>20176</v>
      </c>
      <c r="B4284" s="401" t="s">
        <v>7664</v>
      </c>
      <c r="C4284" s="401" t="s">
        <v>3161</v>
      </c>
      <c r="D4284" s="414" t="s">
        <v>12922</v>
      </c>
      <c r="E4284" s="401" t="s">
        <v>123</v>
      </c>
      <c r="F4284" s="401"/>
    </row>
    <row r="4285" spans="1:6" ht="15">
      <c r="A4285" s="401">
        <v>11378</v>
      </c>
      <c r="B4285" s="401" t="s">
        <v>7665</v>
      </c>
      <c r="C4285" s="401" t="s">
        <v>3161</v>
      </c>
      <c r="D4285" s="414" t="s">
        <v>18017</v>
      </c>
      <c r="E4285" s="401" t="s">
        <v>123</v>
      </c>
      <c r="F4285" s="401"/>
    </row>
    <row r="4286" spans="1:6" ht="15">
      <c r="A4286" s="401">
        <v>11379</v>
      </c>
      <c r="B4286" s="401" t="s">
        <v>7666</v>
      </c>
      <c r="C4286" s="401" t="s">
        <v>3161</v>
      </c>
      <c r="D4286" s="414" t="s">
        <v>12477</v>
      </c>
      <c r="E4286" s="401" t="s">
        <v>123</v>
      </c>
      <c r="F4286" s="401"/>
    </row>
    <row r="4287" spans="1:6" ht="15">
      <c r="A4287" s="401">
        <v>11493</v>
      </c>
      <c r="B4287" s="401" t="s">
        <v>7667</v>
      </c>
      <c r="C4287" s="401" t="s">
        <v>3161</v>
      </c>
      <c r="D4287" s="414" t="s">
        <v>14228</v>
      </c>
      <c r="E4287" s="401" t="s">
        <v>123</v>
      </c>
      <c r="F4287" s="401"/>
    </row>
    <row r="4288" spans="1:6" ht="15">
      <c r="A4288" s="401">
        <v>42717</v>
      </c>
      <c r="B4288" s="401" t="s">
        <v>9163</v>
      </c>
      <c r="C4288" s="401" t="s">
        <v>3161</v>
      </c>
      <c r="D4288" s="414" t="s">
        <v>18018</v>
      </c>
      <c r="E4288" s="401" t="s">
        <v>123</v>
      </c>
      <c r="F4288" s="401"/>
    </row>
    <row r="4289" spans="1:6" ht="15">
      <c r="A4289" s="401">
        <v>42718</v>
      </c>
      <c r="B4289" s="401" t="s">
        <v>9164</v>
      </c>
      <c r="C4289" s="401" t="s">
        <v>3161</v>
      </c>
      <c r="D4289" s="414" t="s">
        <v>18019</v>
      </c>
      <c r="E4289" s="401" t="s">
        <v>123</v>
      </c>
      <c r="F4289" s="401"/>
    </row>
    <row r="4290" spans="1:6" ht="15">
      <c r="A4290" s="401">
        <v>7106</v>
      </c>
      <c r="B4290" s="401" t="s">
        <v>7668</v>
      </c>
      <c r="C4290" s="401" t="s">
        <v>3161</v>
      </c>
      <c r="D4290" s="414" t="s">
        <v>18020</v>
      </c>
      <c r="E4290" s="401" t="s">
        <v>123</v>
      </c>
      <c r="F4290" s="401"/>
    </row>
    <row r="4291" spans="1:6" ht="15">
      <c r="A4291" s="401">
        <v>7104</v>
      </c>
      <c r="B4291" s="401" t="s">
        <v>7669</v>
      </c>
      <c r="C4291" s="401" t="s">
        <v>3161</v>
      </c>
      <c r="D4291" s="414" t="s">
        <v>9089</v>
      </c>
      <c r="E4291" s="401" t="s">
        <v>123</v>
      </c>
      <c r="F4291" s="401"/>
    </row>
    <row r="4292" spans="1:6" ht="15">
      <c r="A4292" s="401">
        <v>7136</v>
      </c>
      <c r="B4292" s="401" t="s">
        <v>7670</v>
      </c>
      <c r="C4292" s="401" t="s">
        <v>3161</v>
      </c>
      <c r="D4292" s="414" t="s">
        <v>15781</v>
      </c>
      <c r="E4292" s="401" t="s">
        <v>123</v>
      </c>
      <c r="F4292" s="401"/>
    </row>
    <row r="4293" spans="1:6" ht="15">
      <c r="A4293" s="401">
        <v>7128</v>
      </c>
      <c r="B4293" s="401" t="s">
        <v>7671</v>
      </c>
      <c r="C4293" s="401" t="s">
        <v>3161</v>
      </c>
      <c r="D4293" s="414" t="s">
        <v>8825</v>
      </c>
      <c r="E4293" s="401" t="s">
        <v>123</v>
      </c>
      <c r="F4293" s="401"/>
    </row>
    <row r="4294" spans="1:6" ht="15">
      <c r="A4294" s="401">
        <v>7108</v>
      </c>
      <c r="B4294" s="401" t="s">
        <v>7672</v>
      </c>
      <c r="C4294" s="401" t="s">
        <v>3161</v>
      </c>
      <c r="D4294" s="414" t="s">
        <v>14673</v>
      </c>
      <c r="E4294" s="401" t="s">
        <v>123</v>
      </c>
      <c r="F4294" s="401"/>
    </row>
    <row r="4295" spans="1:6" ht="15">
      <c r="A4295" s="401">
        <v>7129</v>
      </c>
      <c r="B4295" s="401" t="s">
        <v>7674</v>
      </c>
      <c r="C4295" s="401" t="s">
        <v>3161</v>
      </c>
      <c r="D4295" s="414" t="s">
        <v>12374</v>
      </c>
      <c r="E4295" s="401" t="s">
        <v>123</v>
      </c>
      <c r="F4295" s="401"/>
    </row>
    <row r="4296" spans="1:6" ht="15">
      <c r="A4296" s="401">
        <v>7130</v>
      </c>
      <c r="B4296" s="401" t="s">
        <v>7675</v>
      </c>
      <c r="C4296" s="401" t="s">
        <v>3161</v>
      </c>
      <c r="D4296" s="414" t="s">
        <v>14976</v>
      </c>
      <c r="E4296" s="401" t="s">
        <v>123</v>
      </c>
      <c r="F4296" s="401"/>
    </row>
    <row r="4297" spans="1:6" ht="15">
      <c r="A4297" s="401">
        <v>7131</v>
      </c>
      <c r="B4297" s="401" t="s">
        <v>7676</v>
      </c>
      <c r="C4297" s="401" t="s">
        <v>3161</v>
      </c>
      <c r="D4297" s="414" t="s">
        <v>18021</v>
      </c>
      <c r="E4297" s="401" t="s">
        <v>123</v>
      </c>
      <c r="F4297" s="401"/>
    </row>
    <row r="4298" spans="1:6" ht="15">
      <c r="A4298" s="401">
        <v>7132</v>
      </c>
      <c r="B4298" s="401" t="s">
        <v>7677</v>
      </c>
      <c r="C4298" s="401" t="s">
        <v>3161</v>
      </c>
      <c r="D4298" s="414" t="s">
        <v>14743</v>
      </c>
      <c r="E4298" s="401" t="s">
        <v>123</v>
      </c>
      <c r="F4298" s="401"/>
    </row>
    <row r="4299" spans="1:6" ht="15">
      <c r="A4299" s="401">
        <v>7133</v>
      </c>
      <c r="B4299" s="401" t="s">
        <v>7678</v>
      </c>
      <c r="C4299" s="401" t="s">
        <v>3161</v>
      </c>
      <c r="D4299" s="414" t="s">
        <v>18022</v>
      </c>
      <c r="E4299" s="401" t="s">
        <v>123</v>
      </c>
      <c r="F4299" s="401"/>
    </row>
    <row r="4300" spans="1:6" ht="15">
      <c r="A4300" s="401">
        <v>37420</v>
      </c>
      <c r="B4300" s="401" t="s">
        <v>7679</v>
      </c>
      <c r="C4300" s="401" t="s">
        <v>3161</v>
      </c>
      <c r="D4300" s="414" t="s">
        <v>14856</v>
      </c>
      <c r="E4300" s="401" t="s">
        <v>123</v>
      </c>
      <c r="F4300" s="401"/>
    </row>
    <row r="4301" spans="1:6" ht="15">
      <c r="A4301" s="401">
        <v>37421</v>
      </c>
      <c r="B4301" s="401" t="s">
        <v>7680</v>
      </c>
      <c r="C4301" s="401" t="s">
        <v>3161</v>
      </c>
      <c r="D4301" s="414" t="s">
        <v>18023</v>
      </c>
      <c r="E4301" s="401" t="s">
        <v>123</v>
      </c>
      <c r="F4301" s="401"/>
    </row>
    <row r="4302" spans="1:6" ht="15">
      <c r="A4302" s="401">
        <v>37422</v>
      </c>
      <c r="B4302" s="401" t="s">
        <v>7681</v>
      </c>
      <c r="C4302" s="401" t="s">
        <v>3161</v>
      </c>
      <c r="D4302" s="414" t="s">
        <v>17091</v>
      </c>
      <c r="E4302" s="401" t="s">
        <v>123</v>
      </c>
      <c r="F4302" s="401"/>
    </row>
    <row r="4303" spans="1:6" ht="15">
      <c r="A4303" s="401">
        <v>37443</v>
      </c>
      <c r="B4303" s="401" t="s">
        <v>7682</v>
      </c>
      <c r="C4303" s="401" t="s">
        <v>3161</v>
      </c>
      <c r="D4303" s="414" t="s">
        <v>18024</v>
      </c>
      <c r="E4303" s="401" t="s">
        <v>123</v>
      </c>
      <c r="F4303" s="401"/>
    </row>
    <row r="4304" spans="1:6" ht="15">
      <c r="A4304" s="401">
        <v>37444</v>
      </c>
      <c r="B4304" s="401" t="s">
        <v>7683</v>
      </c>
      <c r="C4304" s="401" t="s">
        <v>3161</v>
      </c>
      <c r="D4304" s="414" t="s">
        <v>18025</v>
      </c>
      <c r="E4304" s="401" t="s">
        <v>123</v>
      </c>
      <c r="F4304" s="401"/>
    </row>
    <row r="4305" spans="1:6" ht="15">
      <c r="A4305" s="401">
        <v>37445</v>
      </c>
      <c r="B4305" s="401" t="s">
        <v>7684</v>
      </c>
      <c r="C4305" s="401" t="s">
        <v>3161</v>
      </c>
      <c r="D4305" s="414" t="s">
        <v>18026</v>
      </c>
      <c r="E4305" s="401" t="s">
        <v>123</v>
      </c>
      <c r="F4305" s="401"/>
    </row>
    <row r="4306" spans="1:6" ht="15">
      <c r="A4306" s="401">
        <v>37446</v>
      </c>
      <c r="B4306" s="401" t="s">
        <v>7685</v>
      </c>
      <c r="C4306" s="401" t="s">
        <v>3161</v>
      </c>
      <c r="D4306" s="414" t="s">
        <v>18027</v>
      </c>
      <c r="E4306" s="401" t="s">
        <v>123</v>
      </c>
      <c r="F4306" s="401"/>
    </row>
    <row r="4307" spans="1:6" ht="15">
      <c r="A4307" s="401">
        <v>37447</v>
      </c>
      <c r="B4307" s="401" t="s">
        <v>7686</v>
      </c>
      <c r="C4307" s="401" t="s">
        <v>3161</v>
      </c>
      <c r="D4307" s="414" t="s">
        <v>18028</v>
      </c>
      <c r="E4307" s="401" t="s">
        <v>123</v>
      </c>
      <c r="F4307" s="401"/>
    </row>
    <row r="4308" spans="1:6" ht="15">
      <c r="A4308" s="401">
        <v>37448</v>
      </c>
      <c r="B4308" s="401" t="s">
        <v>7687</v>
      </c>
      <c r="C4308" s="401" t="s">
        <v>3161</v>
      </c>
      <c r="D4308" s="414" t="s">
        <v>18029</v>
      </c>
      <c r="E4308" s="401" t="s">
        <v>123</v>
      </c>
      <c r="F4308" s="401"/>
    </row>
    <row r="4309" spans="1:6" ht="15">
      <c r="A4309" s="401">
        <v>37440</v>
      </c>
      <c r="B4309" s="401" t="s">
        <v>7688</v>
      </c>
      <c r="C4309" s="401" t="s">
        <v>3161</v>
      </c>
      <c r="D4309" s="414" t="s">
        <v>18030</v>
      </c>
      <c r="E4309" s="401" t="s">
        <v>123</v>
      </c>
      <c r="F4309" s="401"/>
    </row>
    <row r="4310" spans="1:6" ht="15">
      <c r="A4310" s="401">
        <v>37441</v>
      </c>
      <c r="B4310" s="401" t="s">
        <v>7689</v>
      </c>
      <c r="C4310" s="401" t="s">
        <v>3161</v>
      </c>
      <c r="D4310" s="414" t="s">
        <v>18030</v>
      </c>
      <c r="E4310" s="401" t="s">
        <v>123</v>
      </c>
      <c r="F4310" s="401"/>
    </row>
    <row r="4311" spans="1:6" ht="15">
      <c r="A4311" s="401">
        <v>37442</v>
      </c>
      <c r="B4311" s="401" t="s">
        <v>7690</v>
      </c>
      <c r="C4311" s="401" t="s">
        <v>3161</v>
      </c>
      <c r="D4311" s="414" t="s">
        <v>18031</v>
      </c>
      <c r="E4311" s="401" t="s">
        <v>123</v>
      </c>
      <c r="F4311" s="401"/>
    </row>
    <row r="4312" spans="1:6" ht="15">
      <c r="A4312" s="401">
        <v>38017</v>
      </c>
      <c r="B4312" s="401" t="s">
        <v>7691</v>
      </c>
      <c r="C4312" s="401" t="s">
        <v>3161</v>
      </c>
      <c r="D4312" s="414" t="s">
        <v>12916</v>
      </c>
      <c r="E4312" s="401" t="s">
        <v>123</v>
      </c>
      <c r="F4312" s="401"/>
    </row>
    <row r="4313" spans="1:6" ht="15">
      <c r="A4313" s="401">
        <v>38018</v>
      </c>
      <c r="B4313" s="401" t="s">
        <v>7692</v>
      </c>
      <c r="C4313" s="401" t="s">
        <v>3161</v>
      </c>
      <c r="D4313" s="414" t="s">
        <v>12744</v>
      </c>
      <c r="E4313" s="401" t="s">
        <v>123</v>
      </c>
      <c r="F4313" s="401"/>
    </row>
    <row r="4314" spans="1:6" ht="15">
      <c r="A4314" s="401">
        <v>39895</v>
      </c>
      <c r="B4314" s="401" t="s">
        <v>7693</v>
      </c>
      <c r="C4314" s="401" t="s">
        <v>3161</v>
      </c>
      <c r="D4314" s="414" t="s">
        <v>18032</v>
      </c>
      <c r="E4314" s="401" t="s">
        <v>123</v>
      </c>
      <c r="F4314" s="401"/>
    </row>
    <row r="4315" spans="1:6" ht="15">
      <c r="A4315" s="401">
        <v>39896</v>
      </c>
      <c r="B4315" s="401" t="s">
        <v>7694</v>
      </c>
      <c r="C4315" s="401" t="s">
        <v>3161</v>
      </c>
      <c r="D4315" s="414" t="s">
        <v>16398</v>
      </c>
      <c r="E4315" s="401" t="s">
        <v>123</v>
      </c>
      <c r="F4315" s="401"/>
    </row>
    <row r="4316" spans="1:6" ht="15">
      <c r="A4316" s="401">
        <v>38873</v>
      </c>
      <c r="B4316" s="401" t="s">
        <v>7695</v>
      </c>
      <c r="C4316" s="401" t="s">
        <v>3161</v>
      </c>
      <c r="D4316" s="414" t="s">
        <v>15049</v>
      </c>
      <c r="E4316" s="401" t="s">
        <v>123</v>
      </c>
      <c r="F4316" s="401"/>
    </row>
    <row r="4317" spans="1:6" ht="15">
      <c r="A4317" s="401">
        <v>38874</v>
      </c>
      <c r="B4317" s="401" t="s">
        <v>7696</v>
      </c>
      <c r="C4317" s="401" t="s">
        <v>3161</v>
      </c>
      <c r="D4317" s="414" t="s">
        <v>8884</v>
      </c>
      <c r="E4317" s="401" t="s">
        <v>123</v>
      </c>
      <c r="F4317" s="401"/>
    </row>
    <row r="4318" spans="1:6" ht="15">
      <c r="A4318" s="401">
        <v>38875</v>
      </c>
      <c r="B4318" s="401" t="s">
        <v>7697</v>
      </c>
      <c r="C4318" s="401" t="s">
        <v>3161</v>
      </c>
      <c r="D4318" s="414" t="s">
        <v>18033</v>
      </c>
      <c r="E4318" s="401" t="s">
        <v>123</v>
      </c>
      <c r="F4318" s="401"/>
    </row>
    <row r="4319" spans="1:6" ht="15">
      <c r="A4319" s="401">
        <v>38876</v>
      </c>
      <c r="B4319" s="401" t="s">
        <v>7698</v>
      </c>
      <c r="C4319" s="401" t="s">
        <v>3161</v>
      </c>
      <c r="D4319" s="414" t="s">
        <v>18034</v>
      </c>
      <c r="E4319" s="401" t="s">
        <v>123</v>
      </c>
      <c r="F4319" s="401"/>
    </row>
    <row r="4320" spans="1:6" ht="15">
      <c r="A4320" s="401">
        <v>39000</v>
      </c>
      <c r="B4320" s="401" t="s">
        <v>7699</v>
      </c>
      <c r="C4320" s="401" t="s">
        <v>3161</v>
      </c>
      <c r="D4320" s="414" t="s">
        <v>18035</v>
      </c>
      <c r="E4320" s="401" t="s">
        <v>123</v>
      </c>
      <c r="F4320" s="401"/>
    </row>
    <row r="4321" spans="1:6" ht="15">
      <c r="A4321" s="401">
        <v>38674</v>
      </c>
      <c r="B4321" s="401" t="s">
        <v>7700</v>
      </c>
      <c r="C4321" s="401" t="s">
        <v>3161</v>
      </c>
      <c r="D4321" s="414" t="s">
        <v>13947</v>
      </c>
      <c r="E4321" s="401" t="s">
        <v>123</v>
      </c>
      <c r="F4321" s="401"/>
    </row>
    <row r="4322" spans="1:6" ht="15">
      <c r="A4322" s="401">
        <v>38911</v>
      </c>
      <c r="B4322" s="401" t="s">
        <v>7701</v>
      </c>
      <c r="C4322" s="401" t="s">
        <v>3161</v>
      </c>
      <c r="D4322" s="414" t="s">
        <v>18036</v>
      </c>
      <c r="E4322" s="401" t="s">
        <v>123</v>
      </c>
      <c r="F4322" s="401"/>
    </row>
    <row r="4323" spans="1:6" ht="15">
      <c r="A4323" s="401">
        <v>38912</v>
      </c>
      <c r="B4323" s="401" t="s">
        <v>7702</v>
      </c>
      <c r="C4323" s="401" t="s">
        <v>3161</v>
      </c>
      <c r="D4323" s="414" t="s">
        <v>12914</v>
      </c>
      <c r="E4323" s="401" t="s">
        <v>123</v>
      </c>
      <c r="F4323" s="401"/>
    </row>
    <row r="4324" spans="1:6" ht="15">
      <c r="A4324" s="401">
        <v>38019</v>
      </c>
      <c r="B4324" s="401" t="s">
        <v>7703</v>
      </c>
      <c r="C4324" s="401" t="s">
        <v>3161</v>
      </c>
      <c r="D4324" s="414" t="s">
        <v>14775</v>
      </c>
      <c r="E4324" s="401" t="s">
        <v>123</v>
      </c>
      <c r="F4324" s="401"/>
    </row>
    <row r="4325" spans="1:6" ht="15">
      <c r="A4325" s="401">
        <v>38020</v>
      </c>
      <c r="B4325" s="401" t="s">
        <v>7704</v>
      </c>
      <c r="C4325" s="401" t="s">
        <v>3161</v>
      </c>
      <c r="D4325" s="414" t="s">
        <v>12744</v>
      </c>
      <c r="E4325" s="401" t="s">
        <v>123</v>
      </c>
      <c r="F4325" s="401"/>
    </row>
    <row r="4326" spans="1:6" ht="15">
      <c r="A4326" s="401">
        <v>38454</v>
      </c>
      <c r="B4326" s="401" t="s">
        <v>7705</v>
      </c>
      <c r="C4326" s="401" t="s">
        <v>3161</v>
      </c>
      <c r="D4326" s="414" t="s">
        <v>15918</v>
      </c>
      <c r="E4326" s="401" t="s">
        <v>123</v>
      </c>
      <c r="F4326" s="401"/>
    </row>
    <row r="4327" spans="1:6" ht="15">
      <c r="A4327" s="401">
        <v>38455</v>
      </c>
      <c r="B4327" s="401" t="s">
        <v>7706</v>
      </c>
      <c r="C4327" s="401" t="s">
        <v>3161</v>
      </c>
      <c r="D4327" s="414" t="s">
        <v>14786</v>
      </c>
      <c r="E4327" s="401" t="s">
        <v>123</v>
      </c>
      <c r="F4327" s="401"/>
    </row>
    <row r="4328" spans="1:6" ht="15">
      <c r="A4328" s="401">
        <v>38462</v>
      </c>
      <c r="B4328" s="401" t="s">
        <v>7707</v>
      </c>
      <c r="C4328" s="401" t="s">
        <v>3161</v>
      </c>
      <c r="D4328" s="414" t="s">
        <v>18037</v>
      </c>
      <c r="E4328" s="401" t="s">
        <v>123</v>
      </c>
      <c r="F4328" s="401"/>
    </row>
    <row r="4329" spans="1:6" ht="15">
      <c r="A4329" s="401">
        <v>36362</v>
      </c>
      <c r="B4329" s="401" t="s">
        <v>7708</v>
      </c>
      <c r="C4329" s="401" t="s">
        <v>3161</v>
      </c>
      <c r="D4329" s="414" t="s">
        <v>3862</v>
      </c>
      <c r="E4329" s="401" t="s">
        <v>123</v>
      </c>
      <c r="F4329" s="401"/>
    </row>
    <row r="4330" spans="1:6" ht="15">
      <c r="A4330" s="401">
        <v>36298</v>
      </c>
      <c r="B4330" s="401" t="s">
        <v>7709</v>
      </c>
      <c r="C4330" s="401" t="s">
        <v>3161</v>
      </c>
      <c r="D4330" s="414" t="s">
        <v>14021</v>
      </c>
      <c r="E4330" s="401" t="s">
        <v>123</v>
      </c>
      <c r="F4330" s="401"/>
    </row>
    <row r="4331" spans="1:6" ht="15">
      <c r="A4331" s="401">
        <v>38456</v>
      </c>
      <c r="B4331" s="401" t="s">
        <v>7710</v>
      </c>
      <c r="C4331" s="401" t="s">
        <v>3161</v>
      </c>
      <c r="D4331" s="414" t="s">
        <v>16510</v>
      </c>
      <c r="E4331" s="401" t="s">
        <v>123</v>
      </c>
      <c r="F4331" s="401"/>
    </row>
    <row r="4332" spans="1:6" ht="15">
      <c r="A4332" s="401">
        <v>38457</v>
      </c>
      <c r="B4332" s="401" t="s">
        <v>7711</v>
      </c>
      <c r="C4332" s="401" t="s">
        <v>3161</v>
      </c>
      <c r="D4332" s="414" t="s">
        <v>9098</v>
      </c>
      <c r="E4332" s="401" t="s">
        <v>123</v>
      </c>
      <c r="F4332" s="401"/>
    </row>
    <row r="4333" spans="1:6" ht="15">
      <c r="A4333" s="401">
        <v>38458</v>
      </c>
      <c r="B4333" s="401" t="s">
        <v>7712</v>
      </c>
      <c r="C4333" s="401" t="s">
        <v>3161</v>
      </c>
      <c r="D4333" s="414" t="s">
        <v>13995</v>
      </c>
      <c r="E4333" s="401" t="s">
        <v>123</v>
      </c>
      <c r="F4333" s="401"/>
    </row>
    <row r="4334" spans="1:6" ht="15">
      <c r="A4334" s="401">
        <v>38459</v>
      </c>
      <c r="B4334" s="401" t="s">
        <v>7713</v>
      </c>
      <c r="C4334" s="401" t="s">
        <v>3161</v>
      </c>
      <c r="D4334" s="414" t="s">
        <v>7820</v>
      </c>
      <c r="E4334" s="401" t="s">
        <v>123</v>
      </c>
      <c r="F4334" s="401"/>
    </row>
    <row r="4335" spans="1:6" ht="15">
      <c r="A4335" s="401">
        <v>38460</v>
      </c>
      <c r="B4335" s="401" t="s">
        <v>7714</v>
      </c>
      <c r="C4335" s="401" t="s">
        <v>3161</v>
      </c>
      <c r="D4335" s="414" t="s">
        <v>13934</v>
      </c>
      <c r="E4335" s="401" t="s">
        <v>123</v>
      </c>
      <c r="F4335" s="401"/>
    </row>
    <row r="4336" spans="1:6" ht="15">
      <c r="A4336" s="401">
        <v>38461</v>
      </c>
      <c r="B4336" s="401" t="s">
        <v>7715</v>
      </c>
      <c r="C4336" s="401" t="s">
        <v>3161</v>
      </c>
      <c r="D4336" s="414" t="s">
        <v>18038</v>
      </c>
      <c r="E4336" s="401" t="s">
        <v>123</v>
      </c>
      <c r="F4336" s="401"/>
    </row>
    <row r="4337" spans="1:6" ht="15">
      <c r="A4337" s="401">
        <v>7094</v>
      </c>
      <c r="B4337" s="401" t="s">
        <v>7716</v>
      </c>
      <c r="C4337" s="401" t="s">
        <v>3161</v>
      </c>
      <c r="D4337" s="414" t="s">
        <v>14676</v>
      </c>
      <c r="E4337" s="401" t="s">
        <v>123</v>
      </c>
      <c r="F4337" s="401"/>
    </row>
    <row r="4338" spans="1:6" ht="15">
      <c r="A4338" s="401">
        <v>7116</v>
      </c>
      <c r="B4338" s="401" t="s">
        <v>7718</v>
      </c>
      <c r="C4338" s="401" t="s">
        <v>3161</v>
      </c>
      <c r="D4338" s="414" t="s">
        <v>12573</v>
      </c>
      <c r="E4338" s="401" t="s">
        <v>123</v>
      </c>
      <c r="F4338" s="401"/>
    </row>
    <row r="4339" spans="1:6" ht="15">
      <c r="A4339" s="401">
        <v>7118</v>
      </c>
      <c r="B4339" s="401" t="s">
        <v>7719</v>
      </c>
      <c r="C4339" s="401" t="s">
        <v>3161</v>
      </c>
      <c r="D4339" s="414" t="s">
        <v>18039</v>
      </c>
      <c r="E4339" s="401" t="s">
        <v>123</v>
      </c>
      <c r="F4339" s="401"/>
    </row>
    <row r="4340" spans="1:6" ht="15">
      <c r="A4340" s="401">
        <v>7117</v>
      </c>
      <c r="B4340" s="401" t="s">
        <v>7720</v>
      </c>
      <c r="C4340" s="401" t="s">
        <v>3161</v>
      </c>
      <c r="D4340" s="414" t="s">
        <v>15135</v>
      </c>
      <c r="E4340" s="401" t="s">
        <v>123</v>
      </c>
      <c r="F4340" s="401"/>
    </row>
    <row r="4341" spans="1:6" ht="15">
      <c r="A4341" s="401">
        <v>7098</v>
      </c>
      <c r="B4341" s="401" t="s">
        <v>7721</v>
      </c>
      <c r="C4341" s="401" t="s">
        <v>3161</v>
      </c>
      <c r="D4341" s="414" t="s">
        <v>8937</v>
      </c>
      <c r="E4341" s="401" t="s">
        <v>123</v>
      </c>
      <c r="F4341" s="401"/>
    </row>
    <row r="4342" spans="1:6" ht="15">
      <c r="A4342" s="401">
        <v>7110</v>
      </c>
      <c r="B4342" s="401" t="s">
        <v>7722</v>
      </c>
      <c r="C4342" s="401" t="s">
        <v>3161</v>
      </c>
      <c r="D4342" s="414" t="s">
        <v>18040</v>
      </c>
      <c r="E4342" s="401" t="s">
        <v>123</v>
      </c>
      <c r="F4342" s="401"/>
    </row>
    <row r="4343" spans="1:6" ht="15">
      <c r="A4343" s="401">
        <v>7123</v>
      </c>
      <c r="B4343" s="401" t="s">
        <v>7723</v>
      </c>
      <c r="C4343" s="401" t="s">
        <v>3161</v>
      </c>
      <c r="D4343" s="414" t="s">
        <v>8886</v>
      </c>
      <c r="E4343" s="401" t="s">
        <v>123</v>
      </c>
      <c r="F4343" s="401"/>
    </row>
    <row r="4344" spans="1:6" ht="15">
      <c r="A4344" s="401">
        <v>7121</v>
      </c>
      <c r="B4344" s="401" t="s">
        <v>7724</v>
      </c>
      <c r="C4344" s="401" t="s">
        <v>3161</v>
      </c>
      <c r="D4344" s="414" t="s">
        <v>14975</v>
      </c>
      <c r="E4344" s="401" t="s">
        <v>123</v>
      </c>
      <c r="F4344" s="401"/>
    </row>
    <row r="4345" spans="1:6" ht="15">
      <c r="A4345" s="401">
        <v>7137</v>
      </c>
      <c r="B4345" s="401" t="s">
        <v>7725</v>
      </c>
      <c r="C4345" s="401" t="s">
        <v>3161</v>
      </c>
      <c r="D4345" s="414" t="s">
        <v>16235</v>
      </c>
      <c r="E4345" s="401" t="s">
        <v>123</v>
      </c>
      <c r="F4345" s="401"/>
    </row>
    <row r="4346" spans="1:6" ht="15">
      <c r="A4346" s="401">
        <v>7122</v>
      </c>
      <c r="B4346" s="401" t="s">
        <v>7726</v>
      </c>
      <c r="C4346" s="401" t="s">
        <v>3161</v>
      </c>
      <c r="D4346" s="414" t="s">
        <v>14835</v>
      </c>
      <c r="E4346" s="401" t="s">
        <v>123</v>
      </c>
      <c r="F4346" s="401"/>
    </row>
    <row r="4347" spans="1:6" ht="15">
      <c r="A4347" s="401">
        <v>7114</v>
      </c>
      <c r="B4347" s="401" t="s">
        <v>7727</v>
      </c>
      <c r="C4347" s="401" t="s">
        <v>3161</v>
      </c>
      <c r="D4347" s="414" t="s">
        <v>18041</v>
      </c>
      <c r="E4347" s="401" t="s">
        <v>123</v>
      </c>
      <c r="F4347" s="401"/>
    </row>
    <row r="4348" spans="1:6" ht="15">
      <c r="A4348" s="401">
        <v>7109</v>
      </c>
      <c r="B4348" s="401" t="s">
        <v>7728</v>
      </c>
      <c r="C4348" s="401" t="s">
        <v>3161</v>
      </c>
      <c r="D4348" s="414" t="s">
        <v>5783</v>
      </c>
      <c r="E4348" s="401" t="s">
        <v>123</v>
      </c>
      <c r="F4348" s="401"/>
    </row>
    <row r="4349" spans="1:6" ht="15">
      <c r="A4349" s="401">
        <v>7135</v>
      </c>
      <c r="B4349" s="401" t="s">
        <v>7729</v>
      </c>
      <c r="C4349" s="401" t="s">
        <v>3161</v>
      </c>
      <c r="D4349" s="414" t="s">
        <v>12363</v>
      </c>
      <c r="E4349" s="401" t="s">
        <v>123</v>
      </c>
      <c r="F4349" s="401"/>
    </row>
    <row r="4350" spans="1:6" ht="15">
      <c r="A4350" s="401">
        <v>37947</v>
      </c>
      <c r="B4350" s="401" t="s">
        <v>7731</v>
      </c>
      <c r="C4350" s="401" t="s">
        <v>3161</v>
      </c>
      <c r="D4350" s="414" t="s">
        <v>15723</v>
      </c>
      <c r="E4350" s="401" t="s">
        <v>123</v>
      </c>
      <c r="F4350" s="401"/>
    </row>
    <row r="4351" spans="1:6" ht="15">
      <c r="A4351" s="401">
        <v>7103</v>
      </c>
      <c r="B4351" s="401" t="s">
        <v>7732</v>
      </c>
      <c r="C4351" s="401" t="s">
        <v>3161</v>
      </c>
      <c r="D4351" s="414" t="s">
        <v>14673</v>
      </c>
      <c r="E4351" s="401" t="s">
        <v>123</v>
      </c>
      <c r="F4351" s="401"/>
    </row>
    <row r="4352" spans="1:6" ht="15">
      <c r="A4352" s="401">
        <v>40419</v>
      </c>
      <c r="B4352" s="401" t="s">
        <v>7733</v>
      </c>
      <c r="C4352" s="401" t="s">
        <v>3161</v>
      </c>
      <c r="D4352" s="414" t="s">
        <v>18042</v>
      </c>
      <c r="E4352" s="401" t="s">
        <v>123</v>
      </c>
      <c r="F4352" s="401"/>
    </row>
    <row r="4353" spans="1:6" ht="15">
      <c r="A4353" s="401">
        <v>40420</v>
      </c>
      <c r="B4353" s="401" t="s">
        <v>7734</v>
      </c>
      <c r="C4353" s="401" t="s">
        <v>3161</v>
      </c>
      <c r="D4353" s="414" t="s">
        <v>12807</v>
      </c>
      <c r="E4353" s="401" t="s">
        <v>123</v>
      </c>
      <c r="F4353" s="401"/>
    </row>
    <row r="4354" spans="1:6" ht="15">
      <c r="A4354" s="401">
        <v>40421</v>
      </c>
      <c r="B4354" s="401" t="s">
        <v>7736</v>
      </c>
      <c r="C4354" s="401" t="s">
        <v>3161</v>
      </c>
      <c r="D4354" s="414" t="s">
        <v>18043</v>
      </c>
      <c r="E4354" s="401" t="s">
        <v>123</v>
      </c>
      <c r="F4354" s="401"/>
    </row>
    <row r="4355" spans="1:6" ht="15">
      <c r="A4355" s="401">
        <v>7126</v>
      </c>
      <c r="B4355" s="401" t="s">
        <v>7737</v>
      </c>
      <c r="C4355" s="401" t="s">
        <v>3161</v>
      </c>
      <c r="D4355" s="414" t="s">
        <v>18044</v>
      </c>
      <c r="E4355" s="401" t="s">
        <v>123</v>
      </c>
      <c r="F4355" s="401"/>
    </row>
    <row r="4356" spans="1:6" ht="15">
      <c r="A4356" s="401">
        <v>38905</v>
      </c>
      <c r="B4356" s="401" t="s">
        <v>7738</v>
      </c>
      <c r="C4356" s="401" t="s">
        <v>3161</v>
      </c>
      <c r="D4356" s="414" t="s">
        <v>13065</v>
      </c>
      <c r="E4356" s="401" t="s">
        <v>123</v>
      </c>
      <c r="F4356" s="401"/>
    </row>
    <row r="4357" spans="1:6" ht="15">
      <c r="A4357" s="401">
        <v>38907</v>
      </c>
      <c r="B4357" s="401" t="s">
        <v>7739</v>
      </c>
      <c r="C4357" s="401" t="s">
        <v>3161</v>
      </c>
      <c r="D4357" s="414" t="s">
        <v>9079</v>
      </c>
      <c r="E4357" s="401" t="s">
        <v>123</v>
      </c>
      <c r="F4357" s="401"/>
    </row>
    <row r="4358" spans="1:6" ht="15">
      <c r="A4358" s="401">
        <v>38908</v>
      </c>
      <c r="B4358" s="401" t="s">
        <v>7740</v>
      </c>
      <c r="C4358" s="401" t="s">
        <v>3161</v>
      </c>
      <c r="D4358" s="414" t="s">
        <v>12843</v>
      </c>
      <c r="E4358" s="401" t="s">
        <v>123</v>
      </c>
      <c r="F4358" s="401"/>
    </row>
    <row r="4359" spans="1:6" ht="15">
      <c r="A4359" s="401">
        <v>38909</v>
      </c>
      <c r="B4359" s="401" t="s">
        <v>7741</v>
      </c>
      <c r="C4359" s="401" t="s">
        <v>3161</v>
      </c>
      <c r="D4359" s="414" t="s">
        <v>18045</v>
      </c>
      <c r="E4359" s="401" t="s">
        <v>123</v>
      </c>
      <c r="F4359" s="401"/>
    </row>
    <row r="4360" spans="1:6" ht="15">
      <c r="A4360" s="401">
        <v>38910</v>
      </c>
      <c r="B4360" s="401" t="s">
        <v>7742</v>
      </c>
      <c r="C4360" s="401" t="s">
        <v>3161</v>
      </c>
      <c r="D4360" s="414" t="s">
        <v>18046</v>
      </c>
      <c r="E4360" s="401" t="s">
        <v>123</v>
      </c>
      <c r="F4360" s="401"/>
    </row>
    <row r="4361" spans="1:6" ht="15">
      <c r="A4361" s="401">
        <v>38897</v>
      </c>
      <c r="B4361" s="401" t="s">
        <v>7743</v>
      </c>
      <c r="C4361" s="401" t="s">
        <v>3161</v>
      </c>
      <c r="D4361" s="414" t="s">
        <v>9184</v>
      </c>
      <c r="E4361" s="401" t="s">
        <v>123</v>
      </c>
      <c r="F4361" s="401"/>
    </row>
    <row r="4362" spans="1:6" ht="15">
      <c r="A4362" s="401">
        <v>38899</v>
      </c>
      <c r="B4362" s="401" t="s">
        <v>7744</v>
      </c>
      <c r="C4362" s="401" t="s">
        <v>3161</v>
      </c>
      <c r="D4362" s="414" t="s">
        <v>15011</v>
      </c>
      <c r="E4362" s="401" t="s">
        <v>123</v>
      </c>
      <c r="F4362" s="401"/>
    </row>
    <row r="4363" spans="1:6" ht="15">
      <c r="A4363" s="401">
        <v>38900</v>
      </c>
      <c r="B4363" s="401" t="s">
        <v>7745</v>
      </c>
      <c r="C4363" s="401" t="s">
        <v>3161</v>
      </c>
      <c r="D4363" s="414" t="s">
        <v>5444</v>
      </c>
      <c r="E4363" s="401" t="s">
        <v>123</v>
      </c>
      <c r="F4363" s="401"/>
    </row>
    <row r="4364" spans="1:6" ht="15">
      <c r="A4364" s="401">
        <v>38901</v>
      </c>
      <c r="B4364" s="401" t="s">
        <v>7746</v>
      </c>
      <c r="C4364" s="401" t="s">
        <v>3161</v>
      </c>
      <c r="D4364" s="414" t="s">
        <v>8957</v>
      </c>
      <c r="E4364" s="401" t="s">
        <v>123</v>
      </c>
      <c r="F4364" s="401"/>
    </row>
    <row r="4365" spans="1:6" ht="15">
      <c r="A4365" s="401">
        <v>38904</v>
      </c>
      <c r="B4365" s="401" t="s">
        <v>7747</v>
      </c>
      <c r="C4365" s="401" t="s">
        <v>3161</v>
      </c>
      <c r="D4365" s="414" t="s">
        <v>18047</v>
      </c>
      <c r="E4365" s="401" t="s">
        <v>123</v>
      </c>
      <c r="F4365" s="401"/>
    </row>
    <row r="4366" spans="1:6" ht="15">
      <c r="A4366" s="401">
        <v>38903</v>
      </c>
      <c r="B4366" s="401" t="s">
        <v>7748</v>
      </c>
      <c r="C4366" s="401" t="s">
        <v>3161</v>
      </c>
      <c r="D4366" s="414" t="s">
        <v>18048</v>
      </c>
      <c r="E4366" s="401" t="s">
        <v>123</v>
      </c>
      <c r="F4366" s="401"/>
    </row>
    <row r="4367" spans="1:6" ht="15">
      <c r="A4367" s="401">
        <v>7091</v>
      </c>
      <c r="B4367" s="401" t="s">
        <v>7749</v>
      </c>
      <c r="C4367" s="401" t="s">
        <v>3161</v>
      </c>
      <c r="D4367" s="414" t="s">
        <v>7775</v>
      </c>
      <c r="E4367" s="401" t="s">
        <v>123</v>
      </c>
      <c r="F4367" s="401"/>
    </row>
    <row r="4368" spans="1:6" ht="15">
      <c r="A4368" s="401">
        <v>11655</v>
      </c>
      <c r="B4368" s="401" t="s">
        <v>7750</v>
      </c>
      <c r="C4368" s="401" t="s">
        <v>3161</v>
      </c>
      <c r="D4368" s="414" t="s">
        <v>15001</v>
      </c>
      <c r="E4368" s="401" t="s">
        <v>123</v>
      </c>
      <c r="F4368" s="401"/>
    </row>
    <row r="4369" spans="1:6" ht="15">
      <c r="A4369" s="401">
        <v>11656</v>
      </c>
      <c r="B4369" s="401" t="s">
        <v>7751</v>
      </c>
      <c r="C4369" s="401" t="s">
        <v>3161</v>
      </c>
      <c r="D4369" s="414" t="s">
        <v>18049</v>
      </c>
      <c r="E4369" s="401" t="s">
        <v>123</v>
      </c>
      <c r="F4369" s="401"/>
    </row>
    <row r="4370" spans="1:6" ht="15">
      <c r="A4370" s="401">
        <v>37948</v>
      </c>
      <c r="B4370" s="401" t="s">
        <v>7753</v>
      </c>
      <c r="C4370" s="401" t="s">
        <v>3161</v>
      </c>
      <c r="D4370" s="414" t="s">
        <v>4254</v>
      </c>
      <c r="E4370" s="401" t="s">
        <v>123</v>
      </c>
      <c r="F4370" s="401"/>
    </row>
    <row r="4371" spans="1:6" ht="15">
      <c r="A4371" s="401">
        <v>7097</v>
      </c>
      <c r="B4371" s="401" t="s">
        <v>7754</v>
      </c>
      <c r="C4371" s="401" t="s">
        <v>3161</v>
      </c>
      <c r="D4371" s="414" t="s">
        <v>16410</v>
      </c>
      <c r="E4371" s="401" t="s">
        <v>123</v>
      </c>
      <c r="F4371" s="401"/>
    </row>
    <row r="4372" spans="1:6" ht="15">
      <c r="A4372" s="401">
        <v>11657</v>
      </c>
      <c r="B4372" s="401" t="s">
        <v>7755</v>
      </c>
      <c r="C4372" s="401" t="s">
        <v>3161</v>
      </c>
      <c r="D4372" s="414" t="s">
        <v>12921</v>
      </c>
      <c r="E4372" s="401" t="s">
        <v>123</v>
      </c>
      <c r="F4372" s="401"/>
    </row>
    <row r="4373" spans="1:6" ht="15">
      <c r="A4373" s="401">
        <v>11658</v>
      </c>
      <c r="B4373" s="401" t="s">
        <v>7756</v>
      </c>
      <c r="C4373" s="401" t="s">
        <v>3161</v>
      </c>
      <c r="D4373" s="414" t="s">
        <v>5832</v>
      </c>
      <c r="E4373" s="401" t="s">
        <v>123</v>
      </c>
      <c r="F4373" s="401"/>
    </row>
    <row r="4374" spans="1:6" ht="15">
      <c r="A4374" s="401">
        <v>7146</v>
      </c>
      <c r="B4374" s="401" t="s">
        <v>7757</v>
      </c>
      <c r="C4374" s="401" t="s">
        <v>3161</v>
      </c>
      <c r="D4374" s="414" t="s">
        <v>18050</v>
      </c>
      <c r="E4374" s="401" t="s">
        <v>123</v>
      </c>
      <c r="F4374" s="401"/>
    </row>
    <row r="4375" spans="1:6" ht="15">
      <c r="A4375" s="401">
        <v>7138</v>
      </c>
      <c r="B4375" s="401" t="s">
        <v>7758</v>
      </c>
      <c r="C4375" s="401" t="s">
        <v>3161</v>
      </c>
      <c r="D4375" s="414" t="s">
        <v>4639</v>
      </c>
      <c r="E4375" s="401" t="s">
        <v>123</v>
      </c>
      <c r="F4375" s="401"/>
    </row>
    <row r="4376" spans="1:6" ht="15">
      <c r="A4376" s="401">
        <v>7139</v>
      </c>
      <c r="B4376" s="401" t="s">
        <v>7759</v>
      </c>
      <c r="C4376" s="401" t="s">
        <v>3161</v>
      </c>
      <c r="D4376" s="414" t="s">
        <v>7810</v>
      </c>
      <c r="E4376" s="401" t="s">
        <v>123</v>
      </c>
      <c r="F4376" s="401"/>
    </row>
    <row r="4377" spans="1:6" ht="15">
      <c r="A4377" s="401">
        <v>7140</v>
      </c>
      <c r="B4377" s="401" t="s">
        <v>7760</v>
      </c>
      <c r="C4377" s="401" t="s">
        <v>3161</v>
      </c>
      <c r="D4377" s="414" t="s">
        <v>12580</v>
      </c>
      <c r="E4377" s="401" t="s">
        <v>123</v>
      </c>
      <c r="F4377" s="401"/>
    </row>
    <row r="4378" spans="1:6" ht="15">
      <c r="A4378" s="401">
        <v>7141</v>
      </c>
      <c r="B4378" s="401" t="s">
        <v>7762</v>
      </c>
      <c r="C4378" s="401" t="s">
        <v>3161</v>
      </c>
      <c r="D4378" s="414" t="s">
        <v>8865</v>
      </c>
      <c r="E4378" s="401" t="s">
        <v>123</v>
      </c>
      <c r="F4378" s="401"/>
    </row>
    <row r="4379" spans="1:6" ht="15">
      <c r="A4379" s="401">
        <v>7143</v>
      </c>
      <c r="B4379" s="401" t="s">
        <v>7764</v>
      </c>
      <c r="C4379" s="401" t="s">
        <v>3161</v>
      </c>
      <c r="D4379" s="414" t="s">
        <v>15186</v>
      </c>
      <c r="E4379" s="401" t="s">
        <v>123</v>
      </c>
      <c r="F4379" s="401"/>
    </row>
    <row r="4380" spans="1:6" ht="15">
      <c r="A4380" s="401">
        <v>7144</v>
      </c>
      <c r="B4380" s="401" t="s">
        <v>7765</v>
      </c>
      <c r="C4380" s="401" t="s">
        <v>3161</v>
      </c>
      <c r="D4380" s="414" t="s">
        <v>18051</v>
      </c>
      <c r="E4380" s="401" t="s">
        <v>123</v>
      </c>
      <c r="F4380" s="401"/>
    </row>
    <row r="4381" spans="1:6" ht="15">
      <c r="A4381" s="401">
        <v>7145</v>
      </c>
      <c r="B4381" s="401" t="s">
        <v>7766</v>
      </c>
      <c r="C4381" s="401" t="s">
        <v>3161</v>
      </c>
      <c r="D4381" s="414" t="s">
        <v>18052</v>
      </c>
      <c r="E4381" s="401" t="s">
        <v>123</v>
      </c>
      <c r="F4381" s="401"/>
    </row>
    <row r="4382" spans="1:6" ht="15">
      <c r="A4382" s="401">
        <v>7142</v>
      </c>
      <c r="B4382" s="401" t="s">
        <v>7767</v>
      </c>
      <c r="C4382" s="401" t="s">
        <v>3161</v>
      </c>
      <c r="D4382" s="414" t="s">
        <v>14682</v>
      </c>
      <c r="E4382" s="401" t="s">
        <v>123</v>
      </c>
      <c r="F4382" s="401"/>
    </row>
    <row r="4383" spans="1:6" ht="15">
      <c r="A4383" s="401">
        <v>3593</v>
      </c>
      <c r="B4383" s="401" t="s">
        <v>7768</v>
      </c>
      <c r="C4383" s="401" t="s">
        <v>3161</v>
      </c>
      <c r="D4383" s="414" t="s">
        <v>8804</v>
      </c>
      <c r="E4383" s="401" t="s">
        <v>123</v>
      </c>
      <c r="F4383" s="401"/>
    </row>
    <row r="4384" spans="1:6" ht="15">
      <c r="A4384" s="401">
        <v>3588</v>
      </c>
      <c r="B4384" s="401" t="s">
        <v>7769</v>
      </c>
      <c r="C4384" s="401" t="s">
        <v>3161</v>
      </c>
      <c r="D4384" s="414" t="s">
        <v>15307</v>
      </c>
      <c r="E4384" s="401" t="s">
        <v>123</v>
      </c>
      <c r="F4384" s="401"/>
    </row>
    <row r="4385" spans="1:6" ht="15">
      <c r="A4385" s="401">
        <v>3585</v>
      </c>
      <c r="B4385" s="401" t="s">
        <v>7770</v>
      </c>
      <c r="C4385" s="401" t="s">
        <v>3161</v>
      </c>
      <c r="D4385" s="414" t="s">
        <v>14431</v>
      </c>
      <c r="E4385" s="401" t="s">
        <v>123</v>
      </c>
      <c r="F4385" s="401"/>
    </row>
    <row r="4386" spans="1:6" ht="15">
      <c r="A4386" s="401">
        <v>3587</v>
      </c>
      <c r="B4386" s="401" t="s">
        <v>7771</v>
      </c>
      <c r="C4386" s="401" t="s">
        <v>3161</v>
      </c>
      <c r="D4386" s="414" t="s">
        <v>12376</v>
      </c>
      <c r="E4386" s="401" t="s">
        <v>123</v>
      </c>
      <c r="F4386" s="401"/>
    </row>
    <row r="4387" spans="1:6" ht="15">
      <c r="A4387" s="401">
        <v>3590</v>
      </c>
      <c r="B4387" s="401" t="s">
        <v>7772</v>
      </c>
      <c r="C4387" s="401" t="s">
        <v>3161</v>
      </c>
      <c r="D4387" s="414" t="s">
        <v>18053</v>
      </c>
      <c r="E4387" s="401" t="s">
        <v>123</v>
      </c>
      <c r="F4387" s="401"/>
    </row>
    <row r="4388" spans="1:6" ht="15">
      <c r="A4388" s="401">
        <v>3589</v>
      </c>
      <c r="B4388" s="401" t="s">
        <v>7773</v>
      </c>
      <c r="C4388" s="401" t="s">
        <v>3161</v>
      </c>
      <c r="D4388" s="414" t="s">
        <v>18054</v>
      </c>
      <c r="E4388" s="401" t="s">
        <v>123</v>
      </c>
      <c r="F4388" s="401"/>
    </row>
    <row r="4389" spans="1:6" ht="15">
      <c r="A4389" s="401">
        <v>3586</v>
      </c>
      <c r="B4389" s="401" t="s">
        <v>7774</v>
      </c>
      <c r="C4389" s="401" t="s">
        <v>3161</v>
      </c>
      <c r="D4389" s="414" t="s">
        <v>15770</v>
      </c>
      <c r="E4389" s="401" t="s">
        <v>123</v>
      </c>
      <c r="F4389" s="401"/>
    </row>
    <row r="4390" spans="1:6" ht="15">
      <c r="A4390" s="401">
        <v>3592</v>
      </c>
      <c r="B4390" s="401" t="s">
        <v>7776</v>
      </c>
      <c r="C4390" s="401" t="s">
        <v>3161</v>
      </c>
      <c r="D4390" s="414" t="s">
        <v>18055</v>
      </c>
      <c r="E4390" s="401" t="s">
        <v>123</v>
      </c>
      <c r="F4390" s="401"/>
    </row>
    <row r="4391" spans="1:6" ht="15">
      <c r="A4391" s="401">
        <v>3591</v>
      </c>
      <c r="B4391" s="401" t="s">
        <v>7777</v>
      </c>
      <c r="C4391" s="401" t="s">
        <v>3161</v>
      </c>
      <c r="D4391" s="414" t="s">
        <v>18056</v>
      </c>
      <c r="E4391" s="401" t="s">
        <v>123</v>
      </c>
      <c r="F4391" s="401"/>
    </row>
    <row r="4392" spans="1:6" ht="15">
      <c r="A4392" s="401">
        <v>40396</v>
      </c>
      <c r="B4392" s="401" t="s">
        <v>7778</v>
      </c>
      <c r="C4392" s="401" t="s">
        <v>3161</v>
      </c>
      <c r="D4392" s="414" t="s">
        <v>18057</v>
      </c>
      <c r="E4392" s="401" t="s">
        <v>123</v>
      </c>
      <c r="F4392" s="401"/>
    </row>
    <row r="4393" spans="1:6" ht="15">
      <c r="A4393" s="401">
        <v>40395</v>
      </c>
      <c r="B4393" s="401" t="s">
        <v>7779</v>
      </c>
      <c r="C4393" s="401" t="s">
        <v>3161</v>
      </c>
      <c r="D4393" s="414" t="s">
        <v>15479</v>
      </c>
      <c r="E4393" s="401" t="s">
        <v>123</v>
      </c>
      <c r="F4393" s="401"/>
    </row>
    <row r="4394" spans="1:6" ht="15">
      <c r="A4394" s="401">
        <v>40392</v>
      </c>
      <c r="B4394" s="401" t="s">
        <v>7780</v>
      </c>
      <c r="C4394" s="401" t="s">
        <v>3161</v>
      </c>
      <c r="D4394" s="414" t="s">
        <v>14534</v>
      </c>
      <c r="E4394" s="401" t="s">
        <v>123</v>
      </c>
      <c r="F4394" s="401"/>
    </row>
    <row r="4395" spans="1:6" ht="15">
      <c r="A4395" s="401">
        <v>40394</v>
      </c>
      <c r="B4395" s="401" t="s">
        <v>7781</v>
      </c>
      <c r="C4395" s="401" t="s">
        <v>3161</v>
      </c>
      <c r="D4395" s="414" t="s">
        <v>14427</v>
      </c>
      <c r="E4395" s="401" t="s">
        <v>123</v>
      </c>
      <c r="F4395" s="401"/>
    </row>
    <row r="4396" spans="1:6" ht="15">
      <c r="A4396" s="401">
        <v>40398</v>
      </c>
      <c r="B4396" s="401" t="s">
        <v>7782</v>
      </c>
      <c r="C4396" s="401" t="s">
        <v>3161</v>
      </c>
      <c r="D4396" s="414" t="s">
        <v>18058</v>
      </c>
      <c r="E4396" s="401" t="s">
        <v>123</v>
      </c>
      <c r="F4396" s="401"/>
    </row>
    <row r="4397" spans="1:6" ht="15">
      <c r="A4397" s="401">
        <v>40397</v>
      </c>
      <c r="B4397" s="401" t="s">
        <v>7783</v>
      </c>
      <c r="C4397" s="401" t="s">
        <v>3161</v>
      </c>
      <c r="D4397" s="414" t="s">
        <v>18059</v>
      </c>
      <c r="E4397" s="401" t="s">
        <v>123</v>
      </c>
      <c r="F4397" s="401"/>
    </row>
    <row r="4398" spans="1:6" ht="15">
      <c r="A4398" s="401">
        <v>40393</v>
      </c>
      <c r="B4398" s="401" t="s">
        <v>7784</v>
      </c>
      <c r="C4398" s="401" t="s">
        <v>3161</v>
      </c>
      <c r="D4398" s="414" t="s">
        <v>12409</v>
      </c>
      <c r="E4398" s="401" t="s">
        <v>123</v>
      </c>
      <c r="F4398" s="401"/>
    </row>
    <row r="4399" spans="1:6" ht="15">
      <c r="A4399" s="401">
        <v>40399</v>
      </c>
      <c r="B4399" s="401" t="s">
        <v>7786</v>
      </c>
      <c r="C4399" s="401" t="s">
        <v>3161</v>
      </c>
      <c r="D4399" s="414" t="s">
        <v>18060</v>
      </c>
      <c r="E4399" s="401" t="s">
        <v>123</v>
      </c>
      <c r="F4399" s="401"/>
    </row>
    <row r="4400" spans="1:6" ht="15">
      <c r="A4400" s="401">
        <v>39322</v>
      </c>
      <c r="B4400" s="401" t="s">
        <v>7787</v>
      </c>
      <c r="C4400" s="401" t="s">
        <v>3161</v>
      </c>
      <c r="D4400" s="414" t="s">
        <v>18061</v>
      </c>
      <c r="E4400" s="401" t="s">
        <v>123</v>
      </c>
      <c r="F4400" s="401"/>
    </row>
    <row r="4401" spans="1:6" ht="15">
      <c r="A4401" s="401">
        <v>39289</v>
      </c>
      <c r="B4401" s="401" t="s">
        <v>7788</v>
      </c>
      <c r="C4401" s="401" t="s">
        <v>3161</v>
      </c>
      <c r="D4401" s="414" t="s">
        <v>15156</v>
      </c>
      <c r="E4401" s="401" t="s">
        <v>123</v>
      </c>
      <c r="F4401" s="401"/>
    </row>
    <row r="4402" spans="1:6" ht="15">
      <c r="A4402" s="401">
        <v>39290</v>
      </c>
      <c r="B4402" s="401" t="s">
        <v>7789</v>
      </c>
      <c r="C4402" s="401" t="s">
        <v>3161</v>
      </c>
      <c r="D4402" s="414" t="s">
        <v>12792</v>
      </c>
      <c r="E4402" s="401" t="s">
        <v>123</v>
      </c>
      <c r="F4402" s="401"/>
    </row>
    <row r="4403" spans="1:6" ht="15">
      <c r="A4403" s="401">
        <v>39291</v>
      </c>
      <c r="B4403" s="401" t="s">
        <v>7790</v>
      </c>
      <c r="C4403" s="401" t="s">
        <v>3161</v>
      </c>
      <c r="D4403" s="414" t="s">
        <v>18062</v>
      </c>
      <c r="E4403" s="401" t="s">
        <v>123</v>
      </c>
      <c r="F4403" s="401"/>
    </row>
    <row r="4404" spans="1:6" ht="15">
      <c r="A4404" s="401">
        <v>20174</v>
      </c>
      <c r="B4404" s="401" t="s">
        <v>7791</v>
      </c>
      <c r="C4404" s="401" t="s">
        <v>3161</v>
      </c>
      <c r="D4404" s="414" t="s">
        <v>16289</v>
      </c>
      <c r="E4404" s="401" t="s">
        <v>123</v>
      </c>
      <c r="F4404" s="401"/>
    </row>
    <row r="4405" spans="1:6" ht="15">
      <c r="A4405" s="401">
        <v>41892</v>
      </c>
      <c r="B4405" s="401" t="s">
        <v>7792</v>
      </c>
      <c r="C4405" s="401" t="s">
        <v>3161</v>
      </c>
      <c r="D4405" s="414" t="s">
        <v>18063</v>
      </c>
      <c r="E4405" s="401" t="s">
        <v>123</v>
      </c>
      <c r="F4405" s="401"/>
    </row>
    <row r="4406" spans="1:6" ht="15">
      <c r="A4406" s="401">
        <v>7048</v>
      </c>
      <c r="B4406" s="401" t="s">
        <v>7793</v>
      </c>
      <c r="C4406" s="401" t="s">
        <v>3161</v>
      </c>
      <c r="D4406" s="414" t="s">
        <v>18064</v>
      </c>
      <c r="E4406" s="401" t="s">
        <v>123</v>
      </c>
      <c r="F4406" s="401"/>
    </row>
    <row r="4407" spans="1:6" ht="15">
      <c r="A4407" s="401">
        <v>7088</v>
      </c>
      <c r="B4407" s="401" t="s">
        <v>7794</v>
      </c>
      <c r="C4407" s="401" t="s">
        <v>3161</v>
      </c>
      <c r="D4407" s="414" t="s">
        <v>18065</v>
      </c>
      <c r="E4407" s="401" t="s">
        <v>123</v>
      </c>
      <c r="F4407" s="401"/>
    </row>
    <row r="4408" spans="1:6" ht="15">
      <c r="A4408" s="401">
        <v>20179</v>
      </c>
      <c r="B4408" s="401" t="s">
        <v>18066</v>
      </c>
      <c r="C4408" s="401" t="s">
        <v>3161</v>
      </c>
      <c r="D4408" s="414" t="s">
        <v>13199</v>
      </c>
      <c r="E4408" s="401" t="s">
        <v>123</v>
      </c>
      <c r="F4408" s="401"/>
    </row>
    <row r="4409" spans="1:6" ht="15">
      <c r="A4409" s="401">
        <v>20178</v>
      </c>
      <c r="B4409" s="401" t="s">
        <v>18067</v>
      </c>
      <c r="C4409" s="401" t="s">
        <v>3161</v>
      </c>
      <c r="D4409" s="414" t="s">
        <v>17126</v>
      </c>
      <c r="E4409" s="401" t="s">
        <v>123</v>
      </c>
      <c r="F4409" s="401"/>
    </row>
    <row r="4410" spans="1:6" ht="15">
      <c r="A4410" s="401">
        <v>20180</v>
      </c>
      <c r="B4410" s="401" t="s">
        <v>18068</v>
      </c>
      <c r="C4410" s="401" t="s">
        <v>3161</v>
      </c>
      <c r="D4410" s="414" t="s">
        <v>18069</v>
      </c>
      <c r="E4410" s="401" t="s">
        <v>123</v>
      </c>
      <c r="F4410" s="401"/>
    </row>
    <row r="4411" spans="1:6" ht="15">
      <c r="A4411" s="401">
        <v>20181</v>
      </c>
      <c r="B4411" s="401" t="s">
        <v>18070</v>
      </c>
      <c r="C4411" s="401" t="s">
        <v>3161</v>
      </c>
      <c r="D4411" s="414" t="s">
        <v>18071</v>
      </c>
      <c r="E4411" s="401" t="s">
        <v>123</v>
      </c>
      <c r="F4411" s="401"/>
    </row>
    <row r="4412" spans="1:6" ht="15">
      <c r="A4412" s="401">
        <v>20177</v>
      </c>
      <c r="B4412" s="401" t="s">
        <v>18072</v>
      </c>
      <c r="C4412" s="401" t="s">
        <v>3161</v>
      </c>
      <c r="D4412" s="414" t="s">
        <v>18073</v>
      </c>
      <c r="E4412" s="401" t="s">
        <v>123</v>
      </c>
      <c r="F4412" s="401"/>
    </row>
    <row r="4413" spans="1:6" ht="15">
      <c r="A4413" s="401">
        <v>7082</v>
      </c>
      <c r="B4413" s="401" t="s">
        <v>7795</v>
      </c>
      <c r="C4413" s="401" t="s">
        <v>3161</v>
      </c>
      <c r="D4413" s="414" t="s">
        <v>18074</v>
      </c>
      <c r="E4413" s="401" t="s">
        <v>123</v>
      </c>
      <c r="F4413" s="401"/>
    </row>
    <row r="4414" spans="1:6" ht="15">
      <c r="A4414" s="401">
        <v>42707</v>
      </c>
      <c r="B4414" s="401" t="s">
        <v>9169</v>
      </c>
      <c r="C4414" s="401" t="s">
        <v>3161</v>
      </c>
      <c r="D4414" s="414" t="s">
        <v>18075</v>
      </c>
      <c r="E4414" s="401" t="s">
        <v>123</v>
      </c>
      <c r="F4414" s="401"/>
    </row>
    <row r="4415" spans="1:6" ht="15">
      <c r="A4415" s="401">
        <v>7069</v>
      </c>
      <c r="B4415" s="401" t="s">
        <v>7796</v>
      </c>
      <c r="C4415" s="401" t="s">
        <v>3161</v>
      </c>
      <c r="D4415" s="414" t="s">
        <v>14616</v>
      </c>
      <c r="E4415" s="401" t="s">
        <v>123</v>
      </c>
      <c r="F4415" s="401"/>
    </row>
    <row r="4416" spans="1:6" ht="15">
      <c r="A4416" s="401">
        <v>42708</v>
      </c>
      <c r="B4416" s="401" t="s">
        <v>9170</v>
      </c>
      <c r="C4416" s="401" t="s">
        <v>3161</v>
      </c>
      <c r="D4416" s="414" t="s">
        <v>18076</v>
      </c>
      <c r="E4416" s="401" t="s">
        <v>123</v>
      </c>
      <c r="F4416" s="401"/>
    </row>
    <row r="4417" spans="1:6" ht="15">
      <c r="A4417" s="401">
        <v>7070</v>
      </c>
      <c r="B4417" s="401" t="s">
        <v>7797</v>
      </c>
      <c r="C4417" s="401" t="s">
        <v>3161</v>
      </c>
      <c r="D4417" s="414" t="s">
        <v>15354</v>
      </c>
      <c r="E4417" s="401" t="s">
        <v>123</v>
      </c>
      <c r="F4417" s="401"/>
    </row>
    <row r="4418" spans="1:6" ht="15">
      <c r="A4418" s="401">
        <v>42709</v>
      </c>
      <c r="B4418" s="401" t="s">
        <v>9171</v>
      </c>
      <c r="C4418" s="401" t="s">
        <v>3161</v>
      </c>
      <c r="D4418" s="414" t="s">
        <v>18077</v>
      </c>
      <c r="E4418" s="401" t="s">
        <v>123</v>
      </c>
      <c r="F4418" s="401"/>
    </row>
    <row r="4419" spans="1:6" ht="15">
      <c r="A4419" s="401">
        <v>42710</v>
      </c>
      <c r="B4419" s="401" t="s">
        <v>9172</v>
      </c>
      <c r="C4419" s="401" t="s">
        <v>3161</v>
      </c>
      <c r="D4419" s="414" t="s">
        <v>18078</v>
      </c>
      <c r="E4419" s="401" t="s">
        <v>123</v>
      </c>
      <c r="F4419" s="401"/>
    </row>
    <row r="4420" spans="1:6" ht="15">
      <c r="A4420" s="401">
        <v>42716</v>
      </c>
      <c r="B4420" s="401" t="s">
        <v>9173</v>
      </c>
      <c r="C4420" s="401" t="s">
        <v>3161</v>
      </c>
      <c r="D4420" s="414" t="s">
        <v>18079</v>
      </c>
      <c r="E4420" s="401" t="s">
        <v>123</v>
      </c>
      <c r="F4420" s="401"/>
    </row>
    <row r="4421" spans="1:6" ht="15">
      <c r="A4421" s="401">
        <v>20172</v>
      </c>
      <c r="B4421" s="401" t="s">
        <v>7798</v>
      </c>
      <c r="C4421" s="401" t="s">
        <v>3161</v>
      </c>
      <c r="D4421" s="414" t="s">
        <v>15474</v>
      </c>
      <c r="E4421" s="401" t="s">
        <v>123</v>
      </c>
      <c r="F4421" s="401"/>
    </row>
    <row r="4422" spans="1:6" ht="15">
      <c r="A4422" s="401">
        <v>40945</v>
      </c>
      <c r="B4422" s="401" t="s">
        <v>7799</v>
      </c>
      <c r="C4422" s="401" t="s">
        <v>3160</v>
      </c>
      <c r="D4422" s="414" t="s">
        <v>15816</v>
      </c>
      <c r="E4422" s="401" t="s">
        <v>12034</v>
      </c>
      <c r="F4422" s="401"/>
    </row>
    <row r="4423" spans="1:6" ht="15">
      <c r="A4423" s="401">
        <v>40946</v>
      </c>
      <c r="B4423" s="401" t="s">
        <v>7800</v>
      </c>
      <c r="C4423" s="401" t="s">
        <v>3167</v>
      </c>
      <c r="D4423" s="414" t="s">
        <v>18651</v>
      </c>
      <c r="E4423" s="401" t="s">
        <v>12034</v>
      </c>
      <c r="F4423" s="401"/>
    </row>
    <row r="4424" spans="1:6" ht="15">
      <c r="A4424" s="401">
        <v>7153</v>
      </c>
      <c r="B4424" s="401" t="s">
        <v>7801</v>
      </c>
      <c r="C4424" s="401" t="s">
        <v>3160</v>
      </c>
      <c r="D4424" s="414" t="s">
        <v>17300</v>
      </c>
      <c r="E4424" s="401" t="s">
        <v>12034</v>
      </c>
      <c r="F4424" s="401"/>
    </row>
    <row r="4425" spans="1:6" ht="15">
      <c r="A4425" s="401">
        <v>41089</v>
      </c>
      <c r="B4425" s="401" t="s">
        <v>7802</v>
      </c>
      <c r="C4425" s="401" t="s">
        <v>3167</v>
      </c>
      <c r="D4425" s="414" t="s">
        <v>18652</v>
      </c>
      <c r="E4425" s="401" t="s">
        <v>12034</v>
      </c>
      <c r="F4425" s="401"/>
    </row>
    <row r="4426" spans="1:6" ht="15">
      <c r="A4426" s="401">
        <v>40943</v>
      </c>
      <c r="B4426" s="401" t="s">
        <v>7803</v>
      </c>
      <c r="C4426" s="401" t="s">
        <v>3160</v>
      </c>
      <c r="D4426" s="414" t="s">
        <v>18653</v>
      </c>
      <c r="E4426" s="401" t="s">
        <v>12034</v>
      </c>
      <c r="F4426" s="401"/>
    </row>
    <row r="4427" spans="1:6" ht="15">
      <c r="A4427" s="401">
        <v>40944</v>
      </c>
      <c r="B4427" s="401" t="s">
        <v>7804</v>
      </c>
      <c r="C4427" s="401" t="s">
        <v>3167</v>
      </c>
      <c r="D4427" s="414" t="s">
        <v>18654</v>
      </c>
      <c r="E4427" s="401" t="s">
        <v>12034</v>
      </c>
      <c r="F4427" s="401"/>
    </row>
    <row r="4428" spans="1:6" ht="15">
      <c r="A4428" s="401">
        <v>6175</v>
      </c>
      <c r="B4428" s="401" t="s">
        <v>7805</v>
      </c>
      <c r="C4428" s="401" t="s">
        <v>3160</v>
      </c>
      <c r="D4428" s="414" t="s">
        <v>13175</v>
      </c>
      <c r="E4428" s="401" t="s">
        <v>12034</v>
      </c>
      <c r="F4428" s="401"/>
    </row>
    <row r="4429" spans="1:6" ht="15">
      <c r="A4429" s="401">
        <v>41092</v>
      </c>
      <c r="B4429" s="401" t="s">
        <v>7806</v>
      </c>
      <c r="C4429" s="401" t="s">
        <v>3167</v>
      </c>
      <c r="D4429" s="414" t="s">
        <v>18655</v>
      </c>
      <c r="E4429" s="401" t="s">
        <v>12034</v>
      </c>
      <c r="F4429" s="401"/>
    </row>
    <row r="4430" spans="1:6" ht="15">
      <c r="A4430" s="401">
        <v>37712</v>
      </c>
      <c r="B4430" s="401" t="s">
        <v>9174</v>
      </c>
      <c r="C4430" s="401" t="s">
        <v>3163</v>
      </c>
      <c r="D4430" s="414" t="s">
        <v>18080</v>
      </c>
      <c r="E4430" s="401" t="s">
        <v>123</v>
      </c>
      <c r="F4430" s="401"/>
    </row>
    <row r="4431" spans="1:6" ht="15">
      <c r="A4431" s="401">
        <v>34547</v>
      </c>
      <c r="B4431" s="401" t="s">
        <v>7807</v>
      </c>
      <c r="C4431" s="401" t="s">
        <v>3164</v>
      </c>
      <c r="D4431" s="414" t="s">
        <v>12714</v>
      </c>
      <c r="E4431" s="401" t="s">
        <v>123</v>
      </c>
      <c r="F4431" s="401"/>
    </row>
    <row r="4432" spans="1:6" ht="15">
      <c r="A4432" s="401">
        <v>34548</v>
      </c>
      <c r="B4432" s="401" t="s">
        <v>7808</v>
      </c>
      <c r="C4432" s="401" t="s">
        <v>3164</v>
      </c>
      <c r="D4432" s="414" t="s">
        <v>8145</v>
      </c>
      <c r="E4432" s="401" t="s">
        <v>123</v>
      </c>
      <c r="F4432" s="401"/>
    </row>
    <row r="4433" spans="1:6" ht="15">
      <c r="A4433" s="401">
        <v>34558</v>
      </c>
      <c r="B4433" s="401" t="s">
        <v>7809</v>
      </c>
      <c r="C4433" s="401" t="s">
        <v>3164</v>
      </c>
      <c r="D4433" s="414" t="s">
        <v>12365</v>
      </c>
      <c r="E4433" s="401" t="s">
        <v>123</v>
      </c>
      <c r="F4433" s="401"/>
    </row>
    <row r="4434" spans="1:6" ht="15">
      <c r="A4434" s="401">
        <v>34550</v>
      </c>
      <c r="B4434" s="401" t="s">
        <v>7811</v>
      </c>
      <c r="C4434" s="401" t="s">
        <v>3164</v>
      </c>
      <c r="D4434" s="414" t="s">
        <v>7148</v>
      </c>
      <c r="E4434" s="401" t="s">
        <v>123</v>
      </c>
      <c r="F4434" s="401"/>
    </row>
    <row r="4435" spans="1:6" ht="15">
      <c r="A4435" s="401">
        <v>34557</v>
      </c>
      <c r="B4435" s="401" t="s">
        <v>7812</v>
      </c>
      <c r="C4435" s="401" t="s">
        <v>3164</v>
      </c>
      <c r="D4435" s="414" t="s">
        <v>17060</v>
      </c>
      <c r="E4435" s="401" t="s">
        <v>123</v>
      </c>
      <c r="F4435" s="401"/>
    </row>
    <row r="4436" spans="1:6" ht="15">
      <c r="A4436" s="401">
        <v>37411</v>
      </c>
      <c r="B4436" s="401" t="s">
        <v>13244</v>
      </c>
      <c r="C4436" s="401" t="s">
        <v>3163</v>
      </c>
      <c r="D4436" s="414" t="s">
        <v>12794</v>
      </c>
      <c r="E4436" s="401" t="s">
        <v>123</v>
      </c>
      <c r="F4436" s="401"/>
    </row>
    <row r="4437" spans="1:6" ht="15">
      <c r="A4437" s="401">
        <v>39508</v>
      </c>
      <c r="B4437" s="401" t="s">
        <v>13245</v>
      </c>
      <c r="C4437" s="401" t="s">
        <v>3163</v>
      </c>
      <c r="D4437" s="414" t="s">
        <v>15639</v>
      </c>
      <c r="E4437" s="401" t="s">
        <v>123</v>
      </c>
      <c r="F4437" s="401"/>
    </row>
    <row r="4438" spans="1:6" ht="15">
      <c r="A4438" s="401">
        <v>39507</v>
      </c>
      <c r="B4438" s="401" t="s">
        <v>13246</v>
      </c>
      <c r="C4438" s="401" t="s">
        <v>3163</v>
      </c>
      <c r="D4438" s="414" t="s">
        <v>18081</v>
      </c>
      <c r="E4438" s="401" t="s">
        <v>123</v>
      </c>
      <c r="F4438" s="401"/>
    </row>
    <row r="4439" spans="1:6" ht="15">
      <c r="A4439" s="401">
        <v>7155</v>
      </c>
      <c r="B4439" s="401" t="s">
        <v>13247</v>
      </c>
      <c r="C4439" s="401" t="s">
        <v>3163</v>
      </c>
      <c r="D4439" s="414" t="s">
        <v>18082</v>
      </c>
      <c r="E4439" s="401" t="s">
        <v>123</v>
      </c>
      <c r="F4439" s="401"/>
    </row>
    <row r="4440" spans="1:6" ht="15">
      <c r="A4440" s="401">
        <v>42406</v>
      </c>
      <c r="B4440" s="401" t="s">
        <v>13248</v>
      </c>
      <c r="C4440" s="401" t="s">
        <v>3163</v>
      </c>
      <c r="D4440" s="414" t="s">
        <v>12970</v>
      </c>
      <c r="E4440" s="401" t="s">
        <v>123</v>
      </c>
      <c r="F4440" s="401"/>
    </row>
    <row r="4441" spans="1:6" ht="15">
      <c r="A4441" s="401">
        <v>7156</v>
      </c>
      <c r="B4441" s="401" t="s">
        <v>13249</v>
      </c>
      <c r="C4441" s="401" t="s">
        <v>3163</v>
      </c>
      <c r="D4441" s="414" t="s">
        <v>18083</v>
      </c>
      <c r="E4441" s="401" t="s">
        <v>123</v>
      </c>
      <c r="F4441" s="401"/>
    </row>
    <row r="4442" spans="1:6" ht="15">
      <c r="A4442" s="401">
        <v>43127</v>
      </c>
      <c r="B4442" s="401" t="s">
        <v>13251</v>
      </c>
      <c r="C4442" s="401" t="s">
        <v>3163</v>
      </c>
      <c r="D4442" s="414" t="s">
        <v>18084</v>
      </c>
      <c r="E4442" s="401" t="s">
        <v>123</v>
      </c>
      <c r="F4442" s="401"/>
    </row>
    <row r="4443" spans="1:6" ht="15">
      <c r="A4443" s="401">
        <v>10917</v>
      </c>
      <c r="B4443" s="401" t="s">
        <v>13252</v>
      </c>
      <c r="C4443" s="401" t="s">
        <v>3163</v>
      </c>
      <c r="D4443" s="414" t="s">
        <v>16809</v>
      </c>
      <c r="E4443" s="401" t="s">
        <v>123</v>
      </c>
      <c r="F4443" s="401"/>
    </row>
    <row r="4444" spans="1:6" ht="15">
      <c r="A4444" s="401">
        <v>21141</v>
      </c>
      <c r="B4444" s="401" t="s">
        <v>13253</v>
      </c>
      <c r="C4444" s="401" t="s">
        <v>3163</v>
      </c>
      <c r="D4444" s="414" t="s">
        <v>16529</v>
      </c>
      <c r="E4444" s="401" t="s">
        <v>123</v>
      </c>
      <c r="F4444" s="401"/>
    </row>
    <row r="4445" spans="1:6" ht="15">
      <c r="A4445" s="401">
        <v>39509</v>
      </c>
      <c r="B4445" s="401" t="s">
        <v>13254</v>
      </c>
      <c r="C4445" s="401" t="s">
        <v>3163</v>
      </c>
      <c r="D4445" s="414" t="s">
        <v>13411</v>
      </c>
      <c r="E4445" s="401" t="s">
        <v>123</v>
      </c>
      <c r="F4445" s="401"/>
    </row>
    <row r="4446" spans="1:6" ht="15">
      <c r="A4446" s="401">
        <v>25988</v>
      </c>
      <c r="B4446" s="401" t="s">
        <v>7813</v>
      </c>
      <c r="C4446" s="401" t="s">
        <v>3163</v>
      </c>
      <c r="D4446" s="414" t="s">
        <v>9136</v>
      </c>
      <c r="E4446" s="401" t="s">
        <v>123</v>
      </c>
      <c r="F4446" s="401"/>
    </row>
    <row r="4447" spans="1:6" ht="15">
      <c r="A4447" s="401">
        <v>7167</v>
      </c>
      <c r="B4447" s="401" t="s">
        <v>13255</v>
      </c>
      <c r="C4447" s="401" t="s">
        <v>3163</v>
      </c>
      <c r="D4447" s="414" t="s">
        <v>8197</v>
      </c>
      <c r="E4447" s="401" t="s">
        <v>123</v>
      </c>
      <c r="F4447" s="401"/>
    </row>
    <row r="4448" spans="1:6" ht="15">
      <c r="A4448" s="401">
        <v>10928</v>
      </c>
      <c r="B4448" s="401" t="s">
        <v>13256</v>
      </c>
      <c r="C4448" s="401" t="s">
        <v>3163</v>
      </c>
      <c r="D4448" s="414" t="s">
        <v>8943</v>
      </c>
      <c r="E4448" s="401" t="s">
        <v>123</v>
      </c>
      <c r="F4448" s="401"/>
    </row>
    <row r="4449" spans="1:6" ht="15">
      <c r="A4449" s="401">
        <v>10933</v>
      </c>
      <c r="B4449" s="401" t="s">
        <v>13257</v>
      </c>
      <c r="C4449" s="401" t="s">
        <v>3163</v>
      </c>
      <c r="D4449" s="414" t="s">
        <v>18085</v>
      </c>
      <c r="E4449" s="401" t="s">
        <v>123</v>
      </c>
      <c r="F4449" s="401"/>
    </row>
    <row r="4450" spans="1:6" ht="15">
      <c r="A4450" s="401">
        <v>7158</v>
      </c>
      <c r="B4450" s="401" t="s">
        <v>13258</v>
      </c>
      <c r="C4450" s="401" t="s">
        <v>3163</v>
      </c>
      <c r="D4450" s="414" t="s">
        <v>18086</v>
      </c>
      <c r="E4450" s="401" t="s">
        <v>123</v>
      </c>
      <c r="F4450" s="401"/>
    </row>
    <row r="4451" spans="1:6" ht="15">
      <c r="A4451" s="401">
        <v>10927</v>
      </c>
      <c r="B4451" s="401" t="s">
        <v>13259</v>
      </c>
      <c r="C4451" s="401" t="s">
        <v>3163</v>
      </c>
      <c r="D4451" s="414" t="s">
        <v>15146</v>
      </c>
      <c r="E4451" s="401" t="s">
        <v>123</v>
      </c>
      <c r="F4451" s="401"/>
    </row>
    <row r="4452" spans="1:6" ht="15">
      <c r="A4452" s="401">
        <v>7162</v>
      </c>
      <c r="B4452" s="401" t="s">
        <v>13260</v>
      </c>
      <c r="C4452" s="401" t="s">
        <v>3163</v>
      </c>
      <c r="D4452" s="414" t="s">
        <v>15151</v>
      </c>
      <c r="E4452" s="401" t="s">
        <v>123</v>
      </c>
      <c r="F4452" s="401"/>
    </row>
    <row r="4453" spans="1:6" ht="15">
      <c r="A4453" s="401">
        <v>10932</v>
      </c>
      <c r="B4453" s="401" t="s">
        <v>13261</v>
      </c>
      <c r="C4453" s="401" t="s">
        <v>3163</v>
      </c>
      <c r="D4453" s="414" t="s">
        <v>18087</v>
      </c>
      <c r="E4453" s="401" t="s">
        <v>123</v>
      </c>
      <c r="F4453" s="401"/>
    </row>
    <row r="4454" spans="1:6" ht="15">
      <c r="A4454" s="401">
        <v>10937</v>
      </c>
      <c r="B4454" s="401" t="s">
        <v>13262</v>
      </c>
      <c r="C4454" s="401" t="s">
        <v>3163</v>
      </c>
      <c r="D4454" s="414" t="s">
        <v>17310</v>
      </c>
      <c r="E4454" s="401" t="s">
        <v>123</v>
      </c>
      <c r="F4454" s="401"/>
    </row>
    <row r="4455" spans="1:6" ht="15">
      <c r="A4455" s="401">
        <v>10935</v>
      </c>
      <c r="B4455" s="401" t="s">
        <v>13263</v>
      </c>
      <c r="C4455" s="401" t="s">
        <v>3163</v>
      </c>
      <c r="D4455" s="414" t="s">
        <v>12333</v>
      </c>
      <c r="E4455" s="401" t="s">
        <v>123</v>
      </c>
      <c r="F4455" s="401"/>
    </row>
    <row r="4456" spans="1:6" ht="15">
      <c r="A4456" s="401">
        <v>10931</v>
      </c>
      <c r="B4456" s="401" t="s">
        <v>13264</v>
      </c>
      <c r="C4456" s="401" t="s">
        <v>3163</v>
      </c>
      <c r="D4456" s="414" t="s">
        <v>7460</v>
      </c>
      <c r="E4456" s="401" t="s">
        <v>123</v>
      </c>
      <c r="F4456" s="401"/>
    </row>
    <row r="4457" spans="1:6" ht="15">
      <c r="A4457" s="401">
        <v>7164</v>
      </c>
      <c r="B4457" s="401" t="s">
        <v>9177</v>
      </c>
      <c r="C4457" s="401" t="s">
        <v>3163</v>
      </c>
      <c r="D4457" s="414" t="s">
        <v>18088</v>
      </c>
      <c r="E4457" s="401" t="s">
        <v>123</v>
      </c>
      <c r="F4457" s="401"/>
    </row>
    <row r="4458" spans="1:6" ht="15">
      <c r="A4458" s="401">
        <v>36887</v>
      </c>
      <c r="B4458" s="401" t="s">
        <v>7814</v>
      </c>
      <c r="C4458" s="401" t="s">
        <v>3163</v>
      </c>
      <c r="D4458" s="414" t="s">
        <v>13110</v>
      </c>
      <c r="E4458" s="401" t="s">
        <v>123</v>
      </c>
      <c r="F4458" s="401"/>
    </row>
    <row r="4459" spans="1:6" ht="15">
      <c r="A4459" s="401">
        <v>34630</v>
      </c>
      <c r="B4459" s="401" t="s">
        <v>9178</v>
      </c>
      <c r="C4459" s="401" t="s">
        <v>3161</v>
      </c>
      <c r="D4459" s="414" t="s">
        <v>18089</v>
      </c>
      <c r="E4459" s="401" t="s">
        <v>123</v>
      </c>
      <c r="F4459" s="401"/>
    </row>
    <row r="4460" spans="1:6" ht="15">
      <c r="A4460" s="401">
        <v>7161</v>
      </c>
      <c r="B4460" s="401" t="s">
        <v>7815</v>
      </c>
      <c r="C4460" s="401" t="s">
        <v>3163</v>
      </c>
      <c r="D4460" s="414" t="s">
        <v>12581</v>
      </c>
      <c r="E4460" s="401" t="s">
        <v>123</v>
      </c>
      <c r="F4460" s="401"/>
    </row>
    <row r="4461" spans="1:6" ht="15">
      <c r="A4461" s="401">
        <v>7170</v>
      </c>
      <c r="B4461" s="401" t="s">
        <v>7817</v>
      </c>
      <c r="C4461" s="401" t="s">
        <v>3163</v>
      </c>
      <c r="D4461" s="414" t="s">
        <v>5236</v>
      </c>
      <c r="E4461" s="401" t="s">
        <v>123</v>
      </c>
      <c r="F4461" s="401"/>
    </row>
    <row r="4462" spans="1:6" ht="15">
      <c r="A4462" s="401">
        <v>37524</v>
      </c>
      <c r="B4462" s="401" t="s">
        <v>7818</v>
      </c>
      <c r="C4462" s="401" t="s">
        <v>3164</v>
      </c>
      <c r="D4462" s="414" t="s">
        <v>5810</v>
      </c>
      <c r="E4462" s="401" t="s">
        <v>123</v>
      </c>
      <c r="F4462" s="401"/>
    </row>
    <row r="4463" spans="1:6" ht="15">
      <c r="A4463" s="401">
        <v>37525</v>
      </c>
      <c r="B4463" s="401" t="s">
        <v>7819</v>
      </c>
      <c r="C4463" s="401" t="s">
        <v>3164</v>
      </c>
      <c r="D4463" s="414" t="s">
        <v>15318</v>
      </c>
      <c r="E4463" s="401" t="s">
        <v>123</v>
      </c>
      <c r="F4463" s="401"/>
    </row>
    <row r="4464" spans="1:6" ht="15">
      <c r="A4464" s="401">
        <v>36789</v>
      </c>
      <c r="B4464" s="401" t="s">
        <v>7821</v>
      </c>
      <c r="C4464" s="401" t="s">
        <v>3161</v>
      </c>
      <c r="D4464" s="414" t="s">
        <v>3704</v>
      </c>
      <c r="E4464" s="401" t="s">
        <v>123</v>
      </c>
      <c r="F4464" s="401"/>
    </row>
    <row r="4465" spans="1:6" ht="15">
      <c r="A4465" s="401">
        <v>7173</v>
      </c>
      <c r="B4465" s="401" t="s">
        <v>9180</v>
      </c>
      <c r="C4465" s="401" t="s">
        <v>3171</v>
      </c>
      <c r="D4465" s="414" t="s">
        <v>18090</v>
      </c>
      <c r="E4465" s="401" t="s">
        <v>123</v>
      </c>
      <c r="F4465" s="401"/>
    </row>
    <row r="4466" spans="1:6" ht="15">
      <c r="A4466" s="401">
        <v>7175</v>
      </c>
      <c r="B4466" s="401" t="s">
        <v>18091</v>
      </c>
      <c r="C4466" s="401" t="s">
        <v>3161</v>
      </c>
      <c r="D4466" s="414" t="s">
        <v>3792</v>
      </c>
      <c r="E4466" s="401" t="s">
        <v>123</v>
      </c>
      <c r="F4466" s="401"/>
    </row>
    <row r="4467" spans="1:6" ht="15">
      <c r="A4467" s="401">
        <v>40741</v>
      </c>
      <c r="B4467" s="401" t="s">
        <v>13265</v>
      </c>
      <c r="C4467" s="401" t="s">
        <v>3161</v>
      </c>
      <c r="D4467" s="414" t="s">
        <v>4637</v>
      </c>
      <c r="E4467" s="401" t="s">
        <v>123</v>
      </c>
      <c r="F4467" s="401"/>
    </row>
    <row r="4468" spans="1:6" ht="15">
      <c r="A4468" s="401">
        <v>7184</v>
      </c>
      <c r="B4468" s="401" t="s">
        <v>7822</v>
      </c>
      <c r="C4468" s="401" t="s">
        <v>3163</v>
      </c>
      <c r="D4468" s="414" t="s">
        <v>13191</v>
      </c>
      <c r="E4468" s="401" t="s">
        <v>123</v>
      </c>
      <c r="F4468" s="401"/>
    </row>
    <row r="4469" spans="1:6" ht="15">
      <c r="A4469" s="401">
        <v>34458</v>
      </c>
      <c r="B4469" s="401" t="s">
        <v>7823</v>
      </c>
      <c r="C4469" s="401" t="s">
        <v>3161</v>
      </c>
      <c r="D4469" s="414" t="s">
        <v>18092</v>
      </c>
      <c r="E4469" s="401" t="s">
        <v>123</v>
      </c>
      <c r="F4469" s="401"/>
    </row>
    <row r="4470" spans="1:6" ht="15">
      <c r="A4470" s="401">
        <v>34464</v>
      </c>
      <c r="B4470" s="401" t="s">
        <v>7824</v>
      </c>
      <c r="C4470" s="401" t="s">
        <v>3161</v>
      </c>
      <c r="D4470" s="414" t="s">
        <v>18093</v>
      </c>
      <c r="E4470" s="401" t="s">
        <v>123</v>
      </c>
      <c r="F4470" s="401"/>
    </row>
    <row r="4471" spans="1:6" ht="15">
      <c r="A4471" s="401">
        <v>34468</v>
      </c>
      <c r="B4471" s="401" t="s">
        <v>7825</v>
      </c>
      <c r="C4471" s="401" t="s">
        <v>3161</v>
      </c>
      <c r="D4471" s="414" t="s">
        <v>18094</v>
      </c>
      <c r="E4471" s="401" t="s">
        <v>123</v>
      </c>
      <c r="F4471" s="401"/>
    </row>
    <row r="4472" spans="1:6" ht="15">
      <c r="A4472" s="401">
        <v>34473</v>
      </c>
      <c r="B4472" s="401" t="s">
        <v>7826</v>
      </c>
      <c r="C4472" s="401" t="s">
        <v>3161</v>
      </c>
      <c r="D4472" s="414" t="s">
        <v>18095</v>
      </c>
      <c r="E4472" s="401" t="s">
        <v>123</v>
      </c>
      <c r="F4472" s="401"/>
    </row>
    <row r="4473" spans="1:6" ht="15">
      <c r="A4473" s="401">
        <v>34480</v>
      </c>
      <c r="B4473" s="401" t="s">
        <v>7827</v>
      </c>
      <c r="C4473" s="401" t="s">
        <v>3161</v>
      </c>
      <c r="D4473" s="414" t="s">
        <v>18096</v>
      </c>
      <c r="E4473" s="401" t="s">
        <v>123</v>
      </c>
      <c r="F4473" s="401"/>
    </row>
    <row r="4474" spans="1:6" ht="15">
      <c r="A4474" s="401">
        <v>34486</v>
      </c>
      <c r="B4474" s="401" t="s">
        <v>7828</v>
      </c>
      <c r="C4474" s="401" t="s">
        <v>3161</v>
      </c>
      <c r="D4474" s="414" t="s">
        <v>18097</v>
      </c>
      <c r="E4474" s="401" t="s">
        <v>123</v>
      </c>
      <c r="F4474" s="401"/>
    </row>
    <row r="4475" spans="1:6" ht="15">
      <c r="A4475" s="401">
        <v>7202</v>
      </c>
      <c r="B4475" s="401" t="s">
        <v>7829</v>
      </c>
      <c r="C4475" s="401" t="s">
        <v>3163</v>
      </c>
      <c r="D4475" s="414" t="s">
        <v>18098</v>
      </c>
      <c r="E4475" s="401" t="s">
        <v>123</v>
      </c>
      <c r="F4475" s="401"/>
    </row>
    <row r="4476" spans="1:6" ht="15">
      <c r="A4476" s="401">
        <v>7190</v>
      </c>
      <c r="B4476" s="401" t="s">
        <v>7830</v>
      </c>
      <c r="C4476" s="401" t="s">
        <v>3161</v>
      </c>
      <c r="D4476" s="414" t="s">
        <v>9094</v>
      </c>
      <c r="E4476" s="401" t="s">
        <v>123</v>
      </c>
      <c r="F4476" s="401"/>
    </row>
    <row r="4477" spans="1:6" ht="15">
      <c r="A4477" s="401">
        <v>34417</v>
      </c>
      <c r="B4477" s="401" t="s">
        <v>7831</v>
      </c>
      <c r="C4477" s="401" t="s">
        <v>3161</v>
      </c>
      <c r="D4477" s="414" t="s">
        <v>14013</v>
      </c>
      <c r="E4477" s="401" t="s">
        <v>123</v>
      </c>
      <c r="F4477" s="401"/>
    </row>
    <row r="4478" spans="1:6" ht="15">
      <c r="A4478" s="401">
        <v>7213</v>
      </c>
      <c r="B4478" s="401" t="s">
        <v>7832</v>
      </c>
      <c r="C4478" s="401" t="s">
        <v>3163</v>
      </c>
      <c r="D4478" s="414" t="s">
        <v>17083</v>
      </c>
      <c r="E4478" s="401" t="s">
        <v>123</v>
      </c>
      <c r="F4478" s="401"/>
    </row>
    <row r="4479" spans="1:6" ht="15">
      <c r="A4479" s="401">
        <v>7195</v>
      </c>
      <c r="B4479" s="401" t="s">
        <v>7833</v>
      </c>
      <c r="C4479" s="401" t="s">
        <v>3161</v>
      </c>
      <c r="D4479" s="414" t="s">
        <v>16668</v>
      </c>
      <c r="E4479" s="401" t="s">
        <v>123</v>
      </c>
      <c r="F4479" s="401"/>
    </row>
    <row r="4480" spans="1:6" ht="15">
      <c r="A4480" s="401">
        <v>7186</v>
      </c>
      <c r="B4480" s="401" t="s">
        <v>7834</v>
      </c>
      <c r="C4480" s="401" t="s">
        <v>3161</v>
      </c>
      <c r="D4480" s="414" t="s">
        <v>18099</v>
      </c>
      <c r="E4480" s="401" t="s">
        <v>123</v>
      </c>
      <c r="F4480" s="401"/>
    </row>
    <row r="4481" spans="1:6" ht="15">
      <c r="A4481" s="401">
        <v>7194</v>
      </c>
      <c r="B4481" s="401" t="s">
        <v>7835</v>
      </c>
      <c r="C4481" s="401" t="s">
        <v>3163</v>
      </c>
      <c r="D4481" s="414" t="s">
        <v>13967</v>
      </c>
      <c r="E4481" s="401" t="s">
        <v>123</v>
      </c>
      <c r="F4481" s="401"/>
    </row>
    <row r="4482" spans="1:6" ht="15">
      <c r="A4482" s="401">
        <v>7197</v>
      </c>
      <c r="B4482" s="401" t="s">
        <v>7836</v>
      </c>
      <c r="C4482" s="401" t="s">
        <v>3161</v>
      </c>
      <c r="D4482" s="414" t="s">
        <v>18100</v>
      </c>
      <c r="E4482" s="401" t="s">
        <v>123</v>
      </c>
      <c r="F4482" s="401"/>
    </row>
    <row r="4483" spans="1:6" ht="15">
      <c r="A4483" s="401">
        <v>7192</v>
      </c>
      <c r="B4483" s="401" t="s">
        <v>7837</v>
      </c>
      <c r="C4483" s="401" t="s">
        <v>3161</v>
      </c>
      <c r="D4483" s="414" t="s">
        <v>17342</v>
      </c>
      <c r="E4483" s="401" t="s">
        <v>123</v>
      </c>
      <c r="F4483" s="401"/>
    </row>
    <row r="4484" spans="1:6" ht="15">
      <c r="A4484" s="401">
        <v>7193</v>
      </c>
      <c r="B4484" s="401" t="s">
        <v>7838</v>
      </c>
      <c r="C4484" s="401" t="s">
        <v>3161</v>
      </c>
      <c r="D4484" s="414" t="s">
        <v>15350</v>
      </c>
      <c r="E4484" s="401" t="s">
        <v>123</v>
      </c>
      <c r="F4484" s="401"/>
    </row>
    <row r="4485" spans="1:6" ht="15">
      <c r="A4485" s="401">
        <v>7189</v>
      </c>
      <c r="B4485" s="401" t="s">
        <v>7839</v>
      </c>
      <c r="C4485" s="401" t="s">
        <v>3161</v>
      </c>
      <c r="D4485" s="414" t="s">
        <v>18101</v>
      </c>
      <c r="E4485" s="401" t="s">
        <v>123</v>
      </c>
      <c r="F4485" s="401"/>
    </row>
    <row r="4486" spans="1:6" ht="15">
      <c r="A4486" s="401">
        <v>7198</v>
      </c>
      <c r="B4486" s="401" t="s">
        <v>7840</v>
      </c>
      <c r="C4486" s="401" t="s">
        <v>3163</v>
      </c>
      <c r="D4486" s="414" t="s">
        <v>18102</v>
      </c>
      <c r="E4486" s="401" t="s">
        <v>123</v>
      </c>
      <c r="F4486" s="401"/>
    </row>
    <row r="4487" spans="1:6" ht="15">
      <c r="A4487" s="401">
        <v>34402</v>
      </c>
      <c r="B4487" s="401" t="s">
        <v>7840</v>
      </c>
      <c r="C4487" s="401" t="s">
        <v>3161</v>
      </c>
      <c r="D4487" s="414" t="s">
        <v>18103</v>
      </c>
      <c r="E4487" s="401" t="s">
        <v>123</v>
      </c>
      <c r="F4487" s="401"/>
    </row>
    <row r="4488" spans="1:6" ht="15">
      <c r="A4488" s="401">
        <v>7245</v>
      </c>
      <c r="B4488" s="401" t="s">
        <v>7841</v>
      </c>
      <c r="C4488" s="401" t="s">
        <v>3161</v>
      </c>
      <c r="D4488" s="414" t="s">
        <v>15188</v>
      </c>
      <c r="E4488" s="401" t="s">
        <v>123</v>
      </c>
      <c r="F4488" s="401"/>
    </row>
    <row r="4489" spans="1:6" ht="15">
      <c r="A4489" s="401">
        <v>34425</v>
      </c>
      <c r="B4489" s="401" t="s">
        <v>7842</v>
      </c>
      <c r="C4489" s="401" t="s">
        <v>3161</v>
      </c>
      <c r="D4489" s="414" t="s">
        <v>18104</v>
      </c>
      <c r="E4489" s="401" t="s">
        <v>123</v>
      </c>
      <c r="F4489" s="401"/>
    </row>
    <row r="4490" spans="1:6" ht="15">
      <c r="A4490" s="401">
        <v>7223</v>
      </c>
      <c r="B4490" s="401" t="s">
        <v>7843</v>
      </c>
      <c r="C4490" s="401" t="s">
        <v>3161</v>
      </c>
      <c r="D4490" s="414" t="s">
        <v>18105</v>
      </c>
      <c r="E4490" s="401" t="s">
        <v>123</v>
      </c>
      <c r="F4490" s="401"/>
    </row>
    <row r="4491" spans="1:6" ht="15">
      <c r="A4491" s="401">
        <v>7234</v>
      </c>
      <c r="B4491" s="401" t="s">
        <v>7844</v>
      </c>
      <c r="C4491" s="401" t="s">
        <v>3161</v>
      </c>
      <c r="D4491" s="414" t="s">
        <v>13422</v>
      </c>
      <c r="E4491" s="401" t="s">
        <v>123</v>
      </c>
      <c r="F4491" s="401"/>
    </row>
    <row r="4492" spans="1:6" ht="15">
      <c r="A4492" s="401">
        <v>7224</v>
      </c>
      <c r="B4492" s="401" t="s">
        <v>7845</v>
      </c>
      <c r="C4492" s="401" t="s">
        <v>3161</v>
      </c>
      <c r="D4492" s="414" t="s">
        <v>18106</v>
      </c>
      <c r="E4492" s="401" t="s">
        <v>123</v>
      </c>
      <c r="F4492" s="401"/>
    </row>
    <row r="4493" spans="1:6" ht="15">
      <c r="A4493" s="401">
        <v>7221</v>
      </c>
      <c r="B4493" s="401" t="s">
        <v>7846</v>
      </c>
      <c r="C4493" s="401" t="s">
        <v>3163</v>
      </c>
      <c r="D4493" s="414" t="s">
        <v>18107</v>
      </c>
      <c r="E4493" s="401" t="s">
        <v>123</v>
      </c>
      <c r="F4493" s="401"/>
    </row>
    <row r="4494" spans="1:6" ht="15">
      <c r="A4494" s="401">
        <v>7225</v>
      </c>
      <c r="B4494" s="401" t="s">
        <v>7847</v>
      </c>
      <c r="C4494" s="401" t="s">
        <v>3161</v>
      </c>
      <c r="D4494" s="414" t="s">
        <v>18108</v>
      </c>
      <c r="E4494" s="401" t="s">
        <v>123</v>
      </c>
      <c r="F4494" s="401"/>
    </row>
    <row r="4495" spans="1:6" ht="15">
      <c r="A4495" s="401">
        <v>7226</v>
      </c>
      <c r="B4495" s="401" t="s">
        <v>7848</v>
      </c>
      <c r="C4495" s="401" t="s">
        <v>3161</v>
      </c>
      <c r="D4495" s="414" t="s">
        <v>18109</v>
      </c>
      <c r="E4495" s="401" t="s">
        <v>123</v>
      </c>
      <c r="F4495" s="401"/>
    </row>
    <row r="4496" spans="1:6" ht="15">
      <c r="A4496" s="401">
        <v>7236</v>
      </c>
      <c r="B4496" s="401" t="s">
        <v>7849</v>
      </c>
      <c r="C4496" s="401" t="s">
        <v>3161</v>
      </c>
      <c r="D4496" s="414" t="s">
        <v>18110</v>
      </c>
      <c r="E4496" s="401" t="s">
        <v>123</v>
      </c>
      <c r="F4496" s="401"/>
    </row>
    <row r="4497" spans="1:6" ht="15">
      <c r="A4497" s="401">
        <v>7227</v>
      </c>
      <c r="B4497" s="401" t="s">
        <v>7850</v>
      </c>
      <c r="C4497" s="401" t="s">
        <v>3161</v>
      </c>
      <c r="D4497" s="414" t="s">
        <v>18111</v>
      </c>
      <c r="E4497" s="401" t="s">
        <v>123</v>
      </c>
      <c r="F4497" s="401"/>
    </row>
    <row r="4498" spans="1:6" ht="15">
      <c r="A4498" s="401">
        <v>7212</v>
      </c>
      <c r="B4498" s="401" t="s">
        <v>7851</v>
      </c>
      <c r="C4498" s="401" t="s">
        <v>3161</v>
      </c>
      <c r="D4498" s="414" t="s">
        <v>18112</v>
      </c>
      <c r="E4498" s="401" t="s">
        <v>123</v>
      </c>
      <c r="F4498" s="401"/>
    </row>
    <row r="4499" spans="1:6" ht="15">
      <c r="A4499" s="401">
        <v>7229</v>
      </c>
      <c r="B4499" s="401" t="s">
        <v>7852</v>
      </c>
      <c r="C4499" s="401" t="s">
        <v>3161</v>
      </c>
      <c r="D4499" s="414" t="s">
        <v>18113</v>
      </c>
      <c r="E4499" s="401" t="s">
        <v>123</v>
      </c>
      <c r="F4499" s="401"/>
    </row>
    <row r="4500" spans="1:6" ht="15">
      <c r="A4500" s="401">
        <v>7230</v>
      </c>
      <c r="B4500" s="401" t="s">
        <v>7853</v>
      </c>
      <c r="C4500" s="401" t="s">
        <v>3161</v>
      </c>
      <c r="D4500" s="414" t="s">
        <v>18114</v>
      </c>
      <c r="E4500" s="401" t="s">
        <v>123</v>
      </c>
      <c r="F4500" s="401"/>
    </row>
    <row r="4501" spans="1:6" ht="15">
      <c r="A4501" s="401">
        <v>7231</v>
      </c>
      <c r="B4501" s="401" t="s">
        <v>7854</v>
      </c>
      <c r="C4501" s="401" t="s">
        <v>3161</v>
      </c>
      <c r="D4501" s="414" t="s">
        <v>18115</v>
      </c>
      <c r="E4501" s="401" t="s">
        <v>123</v>
      </c>
      <c r="F4501" s="401"/>
    </row>
    <row r="4502" spans="1:6" ht="15">
      <c r="A4502" s="401">
        <v>7220</v>
      </c>
      <c r="B4502" s="401" t="s">
        <v>7855</v>
      </c>
      <c r="C4502" s="401" t="s">
        <v>3161</v>
      </c>
      <c r="D4502" s="414" t="s">
        <v>18116</v>
      </c>
      <c r="E4502" s="401" t="s">
        <v>123</v>
      </c>
      <c r="F4502" s="401"/>
    </row>
    <row r="4503" spans="1:6" ht="15">
      <c r="A4503" s="401">
        <v>34447</v>
      </c>
      <c r="B4503" s="401" t="s">
        <v>7856</v>
      </c>
      <c r="C4503" s="401" t="s">
        <v>3161</v>
      </c>
      <c r="D4503" s="414" t="s">
        <v>18117</v>
      </c>
      <c r="E4503" s="401" t="s">
        <v>123</v>
      </c>
      <c r="F4503" s="401"/>
    </row>
    <row r="4504" spans="1:6" ht="15">
      <c r="A4504" s="401">
        <v>7233</v>
      </c>
      <c r="B4504" s="401" t="s">
        <v>7857</v>
      </c>
      <c r="C4504" s="401" t="s">
        <v>3161</v>
      </c>
      <c r="D4504" s="414" t="s">
        <v>18118</v>
      </c>
      <c r="E4504" s="401" t="s">
        <v>123</v>
      </c>
      <c r="F4504" s="401"/>
    </row>
    <row r="4505" spans="1:6" ht="15">
      <c r="A4505" s="401">
        <v>40740</v>
      </c>
      <c r="B4505" s="401" t="s">
        <v>13271</v>
      </c>
      <c r="C4505" s="401" t="s">
        <v>3163</v>
      </c>
      <c r="D4505" s="414" t="s">
        <v>18119</v>
      </c>
      <c r="E4505" s="401" t="s">
        <v>123</v>
      </c>
      <c r="F4505" s="401"/>
    </row>
    <row r="4506" spans="1:6" ht="15">
      <c r="A4506" s="401">
        <v>25007</v>
      </c>
      <c r="B4506" s="401" t="s">
        <v>13272</v>
      </c>
      <c r="C4506" s="401" t="s">
        <v>3163</v>
      </c>
      <c r="D4506" s="414" t="s">
        <v>18040</v>
      </c>
      <c r="E4506" s="401" t="s">
        <v>123</v>
      </c>
      <c r="F4506" s="401"/>
    </row>
    <row r="4507" spans="1:6" ht="15">
      <c r="A4507" s="401">
        <v>43071</v>
      </c>
      <c r="B4507" s="401" t="s">
        <v>18120</v>
      </c>
      <c r="C4507" s="401" t="s">
        <v>3163</v>
      </c>
      <c r="D4507" s="414" t="s">
        <v>18121</v>
      </c>
      <c r="E4507" s="401" t="s">
        <v>123</v>
      </c>
      <c r="F4507" s="401"/>
    </row>
    <row r="4508" spans="1:6" ht="15">
      <c r="A4508" s="401">
        <v>39520</v>
      </c>
      <c r="B4508" s="401" t="s">
        <v>13274</v>
      </c>
      <c r="C4508" s="401" t="s">
        <v>3163</v>
      </c>
      <c r="D4508" s="414" t="s">
        <v>18122</v>
      </c>
      <c r="E4508" s="401" t="s">
        <v>123</v>
      </c>
      <c r="F4508" s="401"/>
    </row>
    <row r="4509" spans="1:6" ht="15">
      <c r="A4509" s="401">
        <v>39521</v>
      </c>
      <c r="B4509" s="401" t="s">
        <v>13275</v>
      </c>
      <c r="C4509" s="401" t="s">
        <v>3163</v>
      </c>
      <c r="D4509" s="414" t="s">
        <v>14231</v>
      </c>
      <c r="E4509" s="401" t="s">
        <v>123</v>
      </c>
      <c r="F4509" s="401"/>
    </row>
    <row r="4510" spans="1:6" ht="15">
      <c r="A4510" s="401">
        <v>39522</v>
      </c>
      <c r="B4510" s="401" t="s">
        <v>13276</v>
      </c>
      <c r="C4510" s="401" t="s">
        <v>3163</v>
      </c>
      <c r="D4510" s="414" t="s">
        <v>13159</v>
      </c>
      <c r="E4510" s="401" t="s">
        <v>123</v>
      </c>
      <c r="F4510" s="401"/>
    </row>
    <row r="4511" spans="1:6" ht="15">
      <c r="A4511" s="401">
        <v>7243</v>
      </c>
      <c r="B4511" s="401" t="s">
        <v>13277</v>
      </c>
      <c r="C4511" s="401" t="s">
        <v>3163</v>
      </c>
      <c r="D4511" s="414" t="s">
        <v>18123</v>
      </c>
      <c r="E4511" s="401" t="s">
        <v>123</v>
      </c>
      <c r="F4511" s="401"/>
    </row>
    <row r="4512" spans="1:6" ht="15">
      <c r="A4512" s="401">
        <v>11067</v>
      </c>
      <c r="B4512" s="401" t="s">
        <v>13278</v>
      </c>
      <c r="C4512" s="401" t="s">
        <v>3161</v>
      </c>
      <c r="D4512" s="414" t="s">
        <v>18124</v>
      </c>
      <c r="E4512" s="401" t="s">
        <v>123</v>
      </c>
      <c r="F4512" s="401"/>
    </row>
    <row r="4513" spans="1:6" ht="15">
      <c r="A4513" s="401">
        <v>11068</v>
      </c>
      <c r="B4513" s="401" t="s">
        <v>13279</v>
      </c>
      <c r="C4513" s="401" t="s">
        <v>3161</v>
      </c>
      <c r="D4513" s="414" t="s">
        <v>18125</v>
      </c>
      <c r="E4513" s="401" t="s">
        <v>123</v>
      </c>
      <c r="F4513" s="401"/>
    </row>
    <row r="4514" spans="1:6" ht="15">
      <c r="A4514" s="401">
        <v>7246</v>
      </c>
      <c r="B4514" s="401" t="s">
        <v>7858</v>
      </c>
      <c r="C4514" s="401" t="s">
        <v>3161</v>
      </c>
      <c r="D4514" s="414" t="s">
        <v>12879</v>
      </c>
      <c r="E4514" s="401" t="s">
        <v>123</v>
      </c>
      <c r="F4514" s="401"/>
    </row>
    <row r="4515" spans="1:6" ht="15">
      <c r="A4515" s="401">
        <v>12869</v>
      </c>
      <c r="B4515" s="401" t="s">
        <v>7859</v>
      </c>
      <c r="C4515" s="401" t="s">
        <v>3160</v>
      </c>
      <c r="D4515" s="414" t="s">
        <v>13033</v>
      </c>
      <c r="E4515" s="401" t="s">
        <v>12034</v>
      </c>
      <c r="F4515" s="401"/>
    </row>
    <row r="4516" spans="1:6" ht="15">
      <c r="A4516" s="401">
        <v>41097</v>
      </c>
      <c r="B4516" s="401" t="s">
        <v>13282</v>
      </c>
      <c r="C4516" s="401" t="s">
        <v>3167</v>
      </c>
      <c r="D4516" s="414" t="s">
        <v>18642</v>
      </c>
      <c r="E4516" s="401" t="s">
        <v>12034</v>
      </c>
      <c r="F4516" s="401"/>
    </row>
    <row r="4517" spans="1:6" ht="15">
      <c r="A4517" s="401">
        <v>1574</v>
      </c>
      <c r="B4517" s="401" t="s">
        <v>7860</v>
      </c>
      <c r="C4517" s="401" t="s">
        <v>3161</v>
      </c>
      <c r="D4517" s="414" t="s">
        <v>4434</v>
      </c>
      <c r="E4517" s="401" t="s">
        <v>123</v>
      </c>
      <c r="F4517" s="401"/>
    </row>
    <row r="4518" spans="1:6" ht="15">
      <c r="A4518" s="401">
        <v>1581</v>
      </c>
      <c r="B4518" s="401" t="s">
        <v>7861</v>
      </c>
      <c r="C4518" s="401" t="s">
        <v>3161</v>
      </c>
      <c r="D4518" s="414" t="s">
        <v>13111</v>
      </c>
      <c r="E4518" s="401" t="s">
        <v>123</v>
      </c>
      <c r="F4518" s="401"/>
    </row>
    <row r="4519" spans="1:6" ht="15">
      <c r="A4519" s="401">
        <v>1575</v>
      </c>
      <c r="B4519" s="401" t="s">
        <v>7862</v>
      </c>
      <c r="C4519" s="401" t="s">
        <v>3161</v>
      </c>
      <c r="D4519" s="414" t="s">
        <v>18126</v>
      </c>
      <c r="E4519" s="401" t="s">
        <v>123</v>
      </c>
      <c r="F4519" s="401"/>
    </row>
    <row r="4520" spans="1:6" ht="15">
      <c r="A4520" s="401">
        <v>1570</v>
      </c>
      <c r="B4520" s="401" t="s">
        <v>7863</v>
      </c>
      <c r="C4520" s="401" t="s">
        <v>3161</v>
      </c>
      <c r="D4520" s="414" t="s">
        <v>5767</v>
      </c>
      <c r="E4520" s="401" t="s">
        <v>123</v>
      </c>
      <c r="F4520" s="401"/>
    </row>
    <row r="4521" spans="1:6" ht="15">
      <c r="A4521" s="401">
        <v>1576</v>
      </c>
      <c r="B4521" s="401" t="s">
        <v>7864</v>
      </c>
      <c r="C4521" s="401" t="s">
        <v>3161</v>
      </c>
      <c r="D4521" s="414" t="s">
        <v>5203</v>
      </c>
      <c r="E4521" s="401" t="s">
        <v>123</v>
      </c>
      <c r="F4521" s="401"/>
    </row>
    <row r="4522" spans="1:6" ht="15">
      <c r="A4522" s="401">
        <v>1577</v>
      </c>
      <c r="B4522" s="401" t="s">
        <v>7865</v>
      </c>
      <c r="C4522" s="401" t="s">
        <v>3161</v>
      </c>
      <c r="D4522" s="414" t="s">
        <v>6123</v>
      </c>
      <c r="E4522" s="401" t="s">
        <v>123</v>
      </c>
      <c r="F4522" s="401"/>
    </row>
    <row r="4523" spans="1:6" ht="15">
      <c r="A4523" s="401">
        <v>1571</v>
      </c>
      <c r="B4523" s="401" t="s">
        <v>7866</v>
      </c>
      <c r="C4523" s="401" t="s">
        <v>3161</v>
      </c>
      <c r="D4523" s="414" t="s">
        <v>4600</v>
      </c>
      <c r="E4523" s="401" t="s">
        <v>123</v>
      </c>
      <c r="F4523" s="401"/>
    </row>
    <row r="4524" spans="1:6" ht="15">
      <c r="A4524" s="401">
        <v>1578</v>
      </c>
      <c r="B4524" s="401" t="s">
        <v>7867</v>
      </c>
      <c r="C4524" s="401" t="s">
        <v>3161</v>
      </c>
      <c r="D4524" s="414" t="s">
        <v>15452</v>
      </c>
      <c r="E4524" s="401" t="s">
        <v>123</v>
      </c>
      <c r="F4524" s="401"/>
    </row>
    <row r="4525" spans="1:6" ht="15">
      <c r="A4525" s="401">
        <v>1573</v>
      </c>
      <c r="B4525" s="401" t="s">
        <v>7868</v>
      </c>
      <c r="C4525" s="401" t="s">
        <v>3161</v>
      </c>
      <c r="D4525" s="414" t="s">
        <v>4163</v>
      </c>
      <c r="E4525" s="401" t="s">
        <v>123</v>
      </c>
      <c r="F4525" s="401"/>
    </row>
    <row r="4526" spans="1:6" ht="15">
      <c r="A4526" s="401">
        <v>1579</v>
      </c>
      <c r="B4526" s="401" t="s">
        <v>7869</v>
      </c>
      <c r="C4526" s="401" t="s">
        <v>3161</v>
      </c>
      <c r="D4526" s="414" t="s">
        <v>13108</v>
      </c>
      <c r="E4526" s="401" t="s">
        <v>123</v>
      </c>
      <c r="F4526" s="401"/>
    </row>
    <row r="4527" spans="1:6" ht="15">
      <c r="A4527" s="401">
        <v>1580</v>
      </c>
      <c r="B4527" s="401" t="s">
        <v>7870</v>
      </c>
      <c r="C4527" s="401" t="s">
        <v>3161</v>
      </c>
      <c r="D4527" s="414" t="s">
        <v>15725</v>
      </c>
      <c r="E4527" s="401" t="s">
        <v>123</v>
      </c>
      <c r="F4527" s="401"/>
    </row>
    <row r="4528" spans="1:6" ht="15">
      <c r="A4528" s="401">
        <v>39321</v>
      </c>
      <c r="B4528" s="401" t="s">
        <v>7871</v>
      </c>
      <c r="C4528" s="401" t="s">
        <v>3161</v>
      </c>
      <c r="D4528" s="414" t="s">
        <v>12818</v>
      </c>
      <c r="E4528" s="401" t="s">
        <v>123</v>
      </c>
      <c r="F4528" s="401"/>
    </row>
    <row r="4529" spans="1:6" ht="15">
      <c r="A4529" s="401">
        <v>39319</v>
      </c>
      <c r="B4529" s="401" t="s">
        <v>7872</v>
      </c>
      <c r="C4529" s="401" t="s">
        <v>3161</v>
      </c>
      <c r="D4529" s="414" t="s">
        <v>7458</v>
      </c>
      <c r="E4529" s="401" t="s">
        <v>123</v>
      </c>
      <c r="F4529" s="401"/>
    </row>
    <row r="4530" spans="1:6" ht="15">
      <c r="A4530" s="401">
        <v>39320</v>
      </c>
      <c r="B4530" s="401" t="s">
        <v>7874</v>
      </c>
      <c r="C4530" s="401" t="s">
        <v>3161</v>
      </c>
      <c r="D4530" s="414" t="s">
        <v>8424</v>
      </c>
      <c r="E4530" s="401" t="s">
        <v>123</v>
      </c>
      <c r="F4530" s="401"/>
    </row>
    <row r="4531" spans="1:6" ht="15">
      <c r="A4531" s="401">
        <v>1591</v>
      </c>
      <c r="B4531" s="401" t="s">
        <v>7875</v>
      </c>
      <c r="C4531" s="401" t="s">
        <v>3161</v>
      </c>
      <c r="D4531" s="414" t="s">
        <v>15205</v>
      </c>
      <c r="E4531" s="401" t="s">
        <v>123</v>
      </c>
      <c r="F4531" s="401"/>
    </row>
    <row r="4532" spans="1:6" ht="15">
      <c r="A4532" s="401">
        <v>1547</v>
      </c>
      <c r="B4532" s="401" t="s">
        <v>7877</v>
      </c>
      <c r="C4532" s="401" t="s">
        <v>3161</v>
      </c>
      <c r="D4532" s="414" t="s">
        <v>18127</v>
      </c>
      <c r="E4532" s="401" t="s">
        <v>123</v>
      </c>
      <c r="F4532" s="401"/>
    </row>
    <row r="4533" spans="1:6" ht="15">
      <c r="A4533" s="401">
        <v>38196</v>
      </c>
      <c r="B4533" s="401" t="s">
        <v>7878</v>
      </c>
      <c r="C4533" s="401" t="s">
        <v>3161</v>
      </c>
      <c r="D4533" s="414" t="s">
        <v>18128</v>
      </c>
      <c r="E4533" s="401" t="s">
        <v>123</v>
      </c>
      <c r="F4533" s="401"/>
    </row>
    <row r="4534" spans="1:6" ht="15">
      <c r="A4534" s="401">
        <v>1543</v>
      </c>
      <c r="B4534" s="401" t="s">
        <v>7879</v>
      </c>
      <c r="C4534" s="401" t="s">
        <v>3161</v>
      </c>
      <c r="D4534" s="414" t="s">
        <v>17050</v>
      </c>
      <c r="E4534" s="401" t="s">
        <v>123</v>
      </c>
      <c r="F4534" s="401"/>
    </row>
    <row r="4535" spans="1:6" ht="15">
      <c r="A4535" s="401">
        <v>1585</v>
      </c>
      <c r="B4535" s="401" t="s">
        <v>7880</v>
      </c>
      <c r="C4535" s="401" t="s">
        <v>3161</v>
      </c>
      <c r="D4535" s="414" t="s">
        <v>15452</v>
      </c>
      <c r="E4535" s="401" t="s">
        <v>123</v>
      </c>
      <c r="F4535" s="401"/>
    </row>
    <row r="4536" spans="1:6" ht="15">
      <c r="A4536" s="401">
        <v>1593</v>
      </c>
      <c r="B4536" s="401" t="s">
        <v>7881</v>
      </c>
      <c r="C4536" s="401" t="s">
        <v>3161</v>
      </c>
      <c r="D4536" s="414" t="s">
        <v>15700</v>
      </c>
      <c r="E4536" s="401" t="s">
        <v>123</v>
      </c>
      <c r="F4536" s="401"/>
    </row>
    <row r="4537" spans="1:6" ht="15">
      <c r="A4537" s="401">
        <v>11838</v>
      </c>
      <c r="B4537" s="401" t="s">
        <v>7882</v>
      </c>
      <c r="C4537" s="401" t="s">
        <v>3161</v>
      </c>
      <c r="D4537" s="414" t="s">
        <v>14805</v>
      </c>
      <c r="E4537" s="401" t="s">
        <v>123</v>
      </c>
      <c r="F4537" s="401"/>
    </row>
    <row r="4538" spans="1:6" ht="15">
      <c r="A4538" s="401">
        <v>1594</v>
      </c>
      <c r="B4538" s="401" t="s">
        <v>7883</v>
      </c>
      <c r="C4538" s="401" t="s">
        <v>3161</v>
      </c>
      <c r="D4538" s="414" t="s">
        <v>16688</v>
      </c>
      <c r="E4538" s="401" t="s">
        <v>123</v>
      </c>
      <c r="F4538" s="401"/>
    </row>
    <row r="4539" spans="1:6" ht="15">
      <c r="A4539" s="401">
        <v>1586</v>
      </c>
      <c r="B4539" s="401" t="s">
        <v>7884</v>
      </c>
      <c r="C4539" s="401" t="s">
        <v>3161</v>
      </c>
      <c r="D4539" s="414" t="s">
        <v>14025</v>
      </c>
      <c r="E4539" s="401" t="s">
        <v>123</v>
      </c>
      <c r="F4539" s="401"/>
    </row>
    <row r="4540" spans="1:6" ht="15">
      <c r="A4540" s="401">
        <v>11839</v>
      </c>
      <c r="B4540" s="401" t="s">
        <v>7885</v>
      </c>
      <c r="C4540" s="401" t="s">
        <v>3161</v>
      </c>
      <c r="D4540" s="414" t="s">
        <v>18129</v>
      </c>
      <c r="E4540" s="401" t="s">
        <v>123</v>
      </c>
      <c r="F4540" s="401"/>
    </row>
    <row r="4541" spans="1:6" ht="15">
      <c r="A4541" s="401">
        <v>1587</v>
      </c>
      <c r="B4541" s="401" t="s">
        <v>7886</v>
      </c>
      <c r="C4541" s="401" t="s">
        <v>3161</v>
      </c>
      <c r="D4541" s="414" t="s">
        <v>15786</v>
      </c>
      <c r="E4541" s="401" t="s">
        <v>123</v>
      </c>
      <c r="F4541" s="401"/>
    </row>
    <row r="4542" spans="1:6" ht="15">
      <c r="A4542" s="401">
        <v>1545</v>
      </c>
      <c r="B4542" s="401" t="s">
        <v>7887</v>
      </c>
      <c r="C4542" s="401" t="s">
        <v>3161</v>
      </c>
      <c r="D4542" s="414" t="s">
        <v>18130</v>
      </c>
      <c r="E4542" s="401" t="s">
        <v>123</v>
      </c>
      <c r="F4542" s="401"/>
    </row>
    <row r="4543" spans="1:6" ht="15">
      <c r="A4543" s="401">
        <v>1588</v>
      </c>
      <c r="B4543" s="401" t="s">
        <v>7888</v>
      </c>
      <c r="C4543" s="401" t="s">
        <v>3161</v>
      </c>
      <c r="D4543" s="414" t="s">
        <v>3868</v>
      </c>
      <c r="E4543" s="401" t="s">
        <v>123</v>
      </c>
      <c r="F4543" s="401"/>
    </row>
    <row r="4544" spans="1:6" ht="15">
      <c r="A4544" s="401">
        <v>1535</v>
      </c>
      <c r="B4544" s="401" t="s">
        <v>7889</v>
      </c>
      <c r="C4544" s="401" t="s">
        <v>3161</v>
      </c>
      <c r="D4544" s="414" t="s">
        <v>16617</v>
      </c>
      <c r="E4544" s="401" t="s">
        <v>123</v>
      </c>
      <c r="F4544" s="401"/>
    </row>
    <row r="4545" spans="1:6" ht="15">
      <c r="A4545" s="401">
        <v>1589</v>
      </c>
      <c r="B4545" s="401" t="s">
        <v>7890</v>
      </c>
      <c r="C4545" s="401" t="s">
        <v>3161</v>
      </c>
      <c r="D4545" s="414" t="s">
        <v>13804</v>
      </c>
      <c r="E4545" s="401" t="s">
        <v>123</v>
      </c>
      <c r="F4545" s="401"/>
    </row>
    <row r="4546" spans="1:6" ht="15">
      <c r="A4546" s="401">
        <v>1546</v>
      </c>
      <c r="B4546" s="401" t="s">
        <v>7891</v>
      </c>
      <c r="C4546" s="401" t="s">
        <v>3161</v>
      </c>
      <c r="D4546" s="414" t="s">
        <v>12759</v>
      </c>
      <c r="E4546" s="401" t="s">
        <v>123</v>
      </c>
      <c r="F4546" s="401"/>
    </row>
    <row r="4547" spans="1:6" ht="15">
      <c r="A4547" s="401">
        <v>1590</v>
      </c>
      <c r="B4547" s="401" t="s">
        <v>7892</v>
      </c>
      <c r="C4547" s="401" t="s">
        <v>3161</v>
      </c>
      <c r="D4547" s="414" t="s">
        <v>12643</v>
      </c>
      <c r="E4547" s="401" t="s">
        <v>123</v>
      </c>
      <c r="F4547" s="401"/>
    </row>
    <row r="4548" spans="1:6" ht="15">
      <c r="A4548" s="401">
        <v>1542</v>
      </c>
      <c r="B4548" s="401" t="s">
        <v>7893</v>
      </c>
      <c r="C4548" s="401" t="s">
        <v>3161</v>
      </c>
      <c r="D4548" s="414" t="s">
        <v>18131</v>
      </c>
      <c r="E4548" s="401" t="s">
        <v>123</v>
      </c>
      <c r="F4548" s="401"/>
    </row>
    <row r="4549" spans="1:6" ht="15">
      <c r="A4549" s="401">
        <v>38415</v>
      </c>
      <c r="B4549" s="401" t="s">
        <v>7894</v>
      </c>
      <c r="C4549" s="401" t="s">
        <v>3161</v>
      </c>
      <c r="D4549" s="414" t="s">
        <v>18132</v>
      </c>
      <c r="E4549" s="401" t="s">
        <v>123</v>
      </c>
      <c r="F4549" s="401"/>
    </row>
    <row r="4550" spans="1:6" ht="15">
      <c r="A4550" s="401">
        <v>38414</v>
      </c>
      <c r="B4550" s="401" t="s">
        <v>7895</v>
      </c>
      <c r="C4550" s="401" t="s">
        <v>3161</v>
      </c>
      <c r="D4550" s="414" t="s">
        <v>18133</v>
      </c>
      <c r="E4550" s="401" t="s">
        <v>123</v>
      </c>
      <c r="F4550" s="401"/>
    </row>
    <row r="4551" spans="1:6" ht="15">
      <c r="A4551" s="401">
        <v>38128</v>
      </c>
      <c r="B4551" s="401" t="s">
        <v>7896</v>
      </c>
      <c r="C4551" s="401" t="s">
        <v>3165</v>
      </c>
      <c r="D4551" s="414" t="s">
        <v>3721</v>
      </c>
      <c r="E4551" s="401" t="s">
        <v>123</v>
      </c>
      <c r="F4551" s="401"/>
    </row>
    <row r="4552" spans="1:6" ht="15">
      <c r="A4552" s="401">
        <v>7253</v>
      </c>
      <c r="B4552" s="401" t="s">
        <v>7898</v>
      </c>
      <c r="C4552" s="401" t="s">
        <v>3162</v>
      </c>
      <c r="D4552" s="414" t="s">
        <v>18134</v>
      </c>
      <c r="E4552" s="401" t="s">
        <v>123</v>
      </c>
      <c r="F4552" s="401"/>
    </row>
    <row r="4553" spans="1:6" ht="15">
      <c r="A4553" s="401">
        <v>43781</v>
      </c>
      <c r="B4553" s="401" t="s">
        <v>18135</v>
      </c>
      <c r="C4553" s="401" t="s">
        <v>18136</v>
      </c>
      <c r="D4553" s="414" t="s">
        <v>15861</v>
      </c>
      <c r="E4553" s="401" t="s">
        <v>123</v>
      </c>
      <c r="F4553" s="401"/>
    </row>
    <row r="4554" spans="1:6" ht="15">
      <c r="A4554" s="401">
        <v>4806</v>
      </c>
      <c r="B4554" s="401" t="s">
        <v>7899</v>
      </c>
      <c r="C4554" s="401" t="s">
        <v>3164</v>
      </c>
      <c r="D4554" s="414" t="s">
        <v>15172</v>
      </c>
      <c r="E4554" s="401" t="s">
        <v>123</v>
      </c>
      <c r="F4554" s="401"/>
    </row>
    <row r="4555" spans="1:6" ht="15">
      <c r="A4555" s="401">
        <v>34401</v>
      </c>
      <c r="B4555" s="401" t="s">
        <v>13289</v>
      </c>
      <c r="C4555" s="401" t="s">
        <v>3161</v>
      </c>
      <c r="D4555" s="414" t="s">
        <v>3704</v>
      </c>
      <c r="E4555" s="401" t="s">
        <v>123</v>
      </c>
      <c r="F4555" s="401"/>
    </row>
    <row r="4556" spans="1:6" ht="15">
      <c r="A4556" s="401">
        <v>7260</v>
      </c>
      <c r="B4556" s="401" t="s">
        <v>13290</v>
      </c>
      <c r="C4556" s="401" t="s">
        <v>3161</v>
      </c>
      <c r="D4556" s="414" t="s">
        <v>18126</v>
      </c>
      <c r="E4556" s="401" t="s">
        <v>123</v>
      </c>
      <c r="F4556" s="401"/>
    </row>
    <row r="4557" spans="1:6" ht="15">
      <c r="A4557" s="401">
        <v>7256</v>
      </c>
      <c r="B4557" s="401" t="s">
        <v>13291</v>
      </c>
      <c r="C4557" s="401" t="s">
        <v>3161</v>
      </c>
      <c r="D4557" s="414" t="s">
        <v>8953</v>
      </c>
      <c r="E4557" s="401" t="s">
        <v>123</v>
      </c>
      <c r="F4557" s="401"/>
    </row>
    <row r="4558" spans="1:6" ht="15">
      <c r="A4558" s="401">
        <v>7258</v>
      </c>
      <c r="B4558" s="401" t="s">
        <v>13292</v>
      </c>
      <c r="C4558" s="401" t="s">
        <v>3161</v>
      </c>
      <c r="D4558" s="414" t="s">
        <v>4139</v>
      </c>
      <c r="E4558" s="401" t="s">
        <v>123</v>
      </c>
      <c r="F4558" s="401"/>
    </row>
    <row r="4559" spans="1:6" ht="15">
      <c r="A4559" s="401">
        <v>34400</v>
      </c>
      <c r="B4559" s="401" t="s">
        <v>13293</v>
      </c>
      <c r="C4559" s="401" t="s">
        <v>3161</v>
      </c>
      <c r="D4559" s="414" t="s">
        <v>3827</v>
      </c>
      <c r="E4559" s="401" t="s">
        <v>123</v>
      </c>
      <c r="F4559" s="401"/>
    </row>
    <row r="4560" spans="1:6" ht="15">
      <c r="A4560" s="401">
        <v>10617</v>
      </c>
      <c r="B4560" s="401" t="s">
        <v>13294</v>
      </c>
      <c r="C4560" s="401" t="s">
        <v>3161</v>
      </c>
      <c r="D4560" s="414" t="s">
        <v>3764</v>
      </c>
      <c r="E4560" s="401" t="s">
        <v>123</v>
      </c>
      <c r="F4560" s="401"/>
    </row>
    <row r="4561" spans="1:6" ht="15">
      <c r="A4561" s="401">
        <v>7274</v>
      </c>
      <c r="B4561" s="401" t="s">
        <v>7902</v>
      </c>
      <c r="C4561" s="401" t="s">
        <v>3161</v>
      </c>
      <c r="D4561" s="414" t="s">
        <v>18137</v>
      </c>
      <c r="E4561" s="401" t="s">
        <v>123</v>
      </c>
      <c r="F4561" s="401"/>
    </row>
    <row r="4562" spans="1:6" ht="15">
      <c r="A4562" s="401">
        <v>11663</v>
      </c>
      <c r="B4562" s="401" t="s">
        <v>7903</v>
      </c>
      <c r="C4562" s="401" t="s">
        <v>3161</v>
      </c>
      <c r="D4562" s="414" t="s">
        <v>18138</v>
      </c>
      <c r="E4562" s="401" t="s">
        <v>123</v>
      </c>
      <c r="F4562" s="401"/>
    </row>
    <row r="4563" spans="1:6" ht="15">
      <c r="A4563" s="401">
        <v>154</v>
      </c>
      <c r="B4563" s="401" t="s">
        <v>13295</v>
      </c>
      <c r="C4563" s="401" t="s">
        <v>3166</v>
      </c>
      <c r="D4563" s="414" t="s">
        <v>16839</v>
      </c>
      <c r="E4563" s="401" t="s">
        <v>123</v>
      </c>
      <c r="F4563" s="401"/>
    </row>
    <row r="4564" spans="1:6" ht="15">
      <c r="A4564" s="401">
        <v>38121</v>
      </c>
      <c r="B4564" s="401" t="s">
        <v>7904</v>
      </c>
      <c r="C4564" s="401" t="s">
        <v>3166</v>
      </c>
      <c r="D4564" s="414" t="s">
        <v>16976</v>
      </c>
      <c r="E4564" s="401" t="s">
        <v>123</v>
      </c>
      <c r="F4564" s="401"/>
    </row>
    <row r="4565" spans="1:6" ht="15">
      <c r="A4565" s="401">
        <v>7343</v>
      </c>
      <c r="B4565" s="401" t="s">
        <v>7905</v>
      </c>
      <c r="C4565" s="401" t="s">
        <v>3166</v>
      </c>
      <c r="D4565" s="414" t="s">
        <v>6415</v>
      </c>
      <c r="E4565" s="401" t="s">
        <v>123</v>
      </c>
      <c r="F4565" s="401"/>
    </row>
    <row r="4566" spans="1:6" ht="15">
      <c r="A4566" s="401">
        <v>43776</v>
      </c>
      <c r="B4566" s="401" t="s">
        <v>18139</v>
      </c>
      <c r="C4566" s="401" t="s">
        <v>3166</v>
      </c>
      <c r="D4566" s="414" t="s">
        <v>18140</v>
      </c>
      <c r="E4566" s="401" t="s">
        <v>123</v>
      </c>
      <c r="F4566" s="401"/>
    </row>
    <row r="4567" spans="1:6" ht="15">
      <c r="A4567" s="401">
        <v>7350</v>
      </c>
      <c r="B4567" s="401" t="s">
        <v>7906</v>
      </c>
      <c r="C4567" s="401" t="s">
        <v>3166</v>
      </c>
      <c r="D4567" s="414" t="s">
        <v>14914</v>
      </c>
      <c r="E4567" s="401" t="s">
        <v>123</v>
      </c>
      <c r="F4567" s="401"/>
    </row>
    <row r="4568" spans="1:6" ht="15">
      <c r="A4568" s="401">
        <v>7348</v>
      </c>
      <c r="B4568" s="401" t="s">
        <v>7907</v>
      </c>
      <c r="C4568" s="401" t="s">
        <v>3166</v>
      </c>
      <c r="D4568" s="414" t="s">
        <v>9093</v>
      </c>
      <c r="E4568" s="401" t="s">
        <v>123</v>
      </c>
      <c r="F4568" s="401"/>
    </row>
    <row r="4569" spans="1:6" ht="15">
      <c r="A4569" s="401">
        <v>7356</v>
      </c>
      <c r="B4569" s="401" t="s">
        <v>7909</v>
      </c>
      <c r="C4569" s="401" t="s">
        <v>3166</v>
      </c>
      <c r="D4569" s="414" t="s">
        <v>18141</v>
      </c>
      <c r="E4569" s="401" t="s">
        <v>123</v>
      </c>
      <c r="F4569" s="401"/>
    </row>
    <row r="4570" spans="1:6" ht="15">
      <c r="A4570" s="401">
        <v>7313</v>
      </c>
      <c r="B4570" s="401" t="s">
        <v>7910</v>
      </c>
      <c r="C4570" s="401" t="s">
        <v>3166</v>
      </c>
      <c r="D4570" s="414" t="s">
        <v>15029</v>
      </c>
      <c r="E4570" s="401" t="s">
        <v>123</v>
      </c>
      <c r="F4570" s="401"/>
    </row>
    <row r="4571" spans="1:6" ht="15">
      <c r="A4571" s="401">
        <v>7319</v>
      </c>
      <c r="B4571" s="401" t="s">
        <v>7911</v>
      </c>
      <c r="C4571" s="401" t="s">
        <v>3166</v>
      </c>
      <c r="D4571" s="414" t="s">
        <v>4318</v>
      </c>
      <c r="E4571" s="401" t="s">
        <v>123</v>
      </c>
      <c r="F4571" s="401"/>
    </row>
    <row r="4572" spans="1:6" ht="15">
      <c r="A4572" s="401">
        <v>38119</v>
      </c>
      <c r="B4572" s="401" t="s">
        <v>7912</v>
      </c>
      <c r="C4572" s="401" t="s">
        <v>3166</v>
      </c>
      <c r="D4572" s="414" t="s">
        <v>18142</v>
      </c>
      <c r="E4572" s="401" t="s">
        <v>123</v>
      </c>
      <c r="F4572" s="401"/>
    </row>
    <row r="4573" spans="1:6" ht="15">
      <c r="A4573" s="401">
        <v>7314</v>
      </c>
      <c r="B4573" s="401" t="s">
        <v>7913</v>
      </c>
      <c r="C4573" s="401" t="s">
        <v>3166</v>
      </c>
      <c r="D4573" s="414" t="s">
        <v>18143</v>
      </c>
      <c r="E4573" s="401" t="s">
        <v>123</v>
      </c>
      <c r="F4573" s="401"/>
    </row>
    <row r="4574" spans="1:6" ht="15">
      <c r="A4574" s="401">
        <v>38131</v>
      </c>
      <c r="B4574" s="401" t="s">
        <v>7914</v>
      </c>
      <c r="C4574" s="401" t="s">
        <v>3166</v>
      </c>
      <c r="D4574" s="414" t="s">
        <v>17104</v>
      </c>
      <c r="E4574" s="401" t="s">
        <v>123</v>
      </c>
      <c r="F4574" s="401"/>
    </row>
    <row r="4575" spans="1:6" ht="15">
      <c r="A4575" s="401">
        <v>7304</v>
      </c>
      <c r="B4575" s="401" t="s">
        <v>18144</v>
      </c>
      <c r="C4575" s="401" t="s">
        <v>3166</v>
      </c>
      <c r="D4575" s="414" t="s">
        <v>18145</v>
      </c>
      <c r="E4575" s="401" t="s">
        <v>123</v>
      </c>
      <c r="F4575" s="401"/>
    </row>
    <row r="4576" spans="1:6" ht="15">
      <c r="A4576" s="401">
        <v>43649</v>
      </c>
      <c r="B4576" s="401" t="s">
        <v>18146</v>
      </c>
      <c r="C4576" s="401" t="s">
        <v>3166</v>
      </c>
      <c r="D4576" s="414" t="s">
        <v>15156</v>
      </c>
      <c r="E4576" s="401" t="s">
        <v>123</v>
      </c>
      <c r="F4576" s="401"/>
    </row>
    <row r="4577" spans="1:6" ht="15">
      <c r="A4577" s="401">
        <v>43650</v>
      </c>
      <c r="B4577" s="401" t="s">
        <v>18147</v>
      </c>
      <c r="C4577" s="401" t="s">
        <v>3166</v>
      </c>
      <c r="D4577" s="414" t="s">
        <v>13818</v>
      </c>
      <c r="E4577" s="401" t="s">
        <v>123</v>
      </c>
      <c r="F4577" s="401"/>
    </row>
    <row r="4578" spans="1:6" ht="15">
      <c r="A4578" s="401">
        <v>7311</v>
      </c>
      <c r="B4578" s="401" t="s">
        <v>7915</v>
      </c>
      <c r="C4578" s="401" t="s">
        <v>3166</v>
      </c>
      <c r="D4578" s="414" t="s">
        <v>18148</v>
      </c>
      <c r="E4578" s="401" t="s">
        <v>123</v>
      </c>
      <c r="F4578" s="401"/>
    </row>
    <row r="4579" spans="1:6" ht="15">
      <c r="A4579" s="401">
        <v>7292</v>
      </c>
      <c r="B4579" s="401" t="s">
        <v>7916</v>
      </c>
      <c r="C4579" s="401" t="s">
        <v>3166</v>
      </c>
      <c r="D4579" s="414" t="s">
        <v>18149</v>
      </c>
      <c r="E4579" s="401" t="s">
        <v>123</v>
      </c>
      <c r="F4579" s="401"/>
    </row>
    <row r="4580" spans="1:6" ht="15">
      <c r="A4580" s="401">
        <v>7293</v>
      </c>
      <c r="B4580" s="401" t="s">
        <v>18150</v>
      </c>
      <c r="C4580" s="401" t="s">
        <v>3166</v>
      </c>
      <c r="D4580" s="414" t="s">
        <v>18151</v>
      </c>
      <c r="E4580" s="401" t="s">
        <v>123</v>
      </c>
      <c r="F4580" s="401"/>
    </row>
    <row r="4581" spans="1:6" ht="15">
      <c r="A4581" s="401">
        <v>7306</v>
      </c>
      <c r="B4581" s="401" t="s">
        <v>18152</v>
      </c>
      <c r="C4581" s="401" t="s">
        <v>3166</v>
      </c>
      <c r="D4581" s="414" t="s">
        <v>18153</v>
      </c>
      <c r="E4581" s="401" t="s">
        <v>123</v>
      </c>
      <c r="F4581" s="401"/>
    </row>
    <row r="4582" spans="1:6" ht="15">
      <c r="A4582" s="401">
        <v>7288</v>
      </c>
      <c r="B4582" s="401" t="s">
        <v>7917</v>
      </c>
      <c r="C4582" s="401" t="s">
        <v>3166</v>
      </c>
      <c r="D4582" s="414" t="s">
        <v>15609</v>
      </c>
      <c r="E4582" s="401" t="s">
        <v>123</v>
      </c>
      <c r="F4582" s="401"/>
    </row>
    <row r="4583" spans="1:6" ht="15">
      <c r="A4583" s="401">
        <v>43625</v>
      </c>
      <c r="B4583" s="401" t="s">
        <v>18154</v>
      </c>
      <c r="C4583" s="401" t="s">
        <v>3166</v>
      </c>
      <c r="D4583" s="414" t="s">
        <v>13175</v>
      </c>
      <c r="E4583" s="401" t="s">
        <v>123</v>
      </c>
      <c r="F4583" s="401"/>
    </row>
    <row r="4584" spans="1:6" ht="15">
      <c r="A4584" s="401">
        <v>43647</v>
      </c>
      <c r="B4584" s="401" t="s">
        <v>18155</v>
      </c>
      <c r="C4584" s="401" t="s">
        <v>3166</v>
      </c>
      <c r="D4584" s="414" t="s">
        <v>14190</v>
      </c>
      <c r="E4584" s="401" t="s">
        <v>123</v>
      </c>
      <c r="F4584" s="401"/>
    </row>
    <row r="4585" spans="1:6" ht="15">
      <c r="A4585" s="401">
        <v>43648</v>
      </c>
      <c r="B4585" s="401" t="s">
        <v>18156</v>
      </c>
      <c r="C4585" s="401" t="s">
        <v>3166</v>
      </c>
      <c r="D4585" s="414" t="s">
        <v>13285</v>
      </c>
      <c r="E4585" s="401" t="s">
        <v>123</v>
      </c>
      <c r="F4585" s="401"/>
    </row>
    <row r="4586" spans="1:6" ht="15">
      <c r="A4586" s="401">
        <v>35693</v>
      </c>
      <c r="B4586" s="401" t="s">
        <v>7918</v>
      </c>
      <c r="C4586" s="401" t="s">
        <v>3166</v>
      </c>
      <c r="D4586" s="414" t="s">
        <v>8989</v>
      </c>
      <c r="E4586" s="401" t="s">
        <v>123</v>
      </c>
      <c r="F4586" s="401"/>
    </row>
    <row r="4587" spans="1:6" ht="15">
      <c r="A4587" s="401">
        <v>35692</v>
      </c>
      <c r="B4587" s="401" t="s">
        <v>7919</v>
      </c>
      <c r="C4587" s="401" t="s">
        <v>3166</v>
      </c>
      <c r="D4587" s="414" t="s">
        <v>6858</v>
      </c>
      <c r="E4587" s="401" t="s">
        <v>123</v>
      </c>
      <c r="F4587" s="401"/>
    </row>
    <row r="4588" spans="1:6" ht="15">
      <c r="A4588" s="401">
        <v>7342</v>
      </c>
      <c r="B4588" s="401" t="s">
        <v>7920</v>
      </c>
      <c r="C4588" s="401" t="s">
        <v>3165</v>
      </c>
      <c r="D4588" s="414" t="s">
        <v>6532</v>
      </c>
      <c r="E4588" s="401" t="s">
        <v>123</v>
      </c>
      <c r="F4588" s="401"/>
    </row>
    <row r="4589" spans="1:6" ht="15">
      <c r="A4589" s="401">
        <v>39574</v>
      </c>
      <c r="B4589" s="401" t="s">
        <v>7921</v>
      </c>
      <c r="C4589" s="401" t="s">
        <v>3161</v>
      </c>
      <c r="D4589" s="414" t="s">
        <v>14092</v>
      </c>
      <c r="E4589" s="401" t="s">
        <v>123</v>
      </c>
      <c r="F4589" s="401"/>
    </row>
    <row r="4590" spans="1:6" ht="15">
      <c r="A4590" s="401">
        <v>11060</v>
      </c>
      <c r="B4590" s="401" t="s">
        <v>7922</v>
      </c>
      <c r="C4590" s="401" t="s">
        <v>3161</v>
      </c>
      <c r="D4590" s="414" t="s">
        <v>14853</v>
      </c>
      <c r="E4590" s="401" t="s">
        <v>123</v>
      </c>
      <c r="F4590" s="401"/>
    </row>
    <row r="4591" spans="1:6" ht="15">
      <c r="A4591" s="401">
        <v>37401</v>
      </c>
      <c r="B4591" s="401" t="s">
        <v>7924</v>
      </c>
      <c r="C4591" s="401" t="s">
        <v>3161</v>
      </c>
      <c r="D4591" s="414" t="s">
        <v>9080</v>
      </c>
      <c r="E4591" s="401" t="s">
        <v>123</v>
      </c>
      <c r="F4591" s="401"/>
    </row>
    <row r="4592" spans="1:6" ht="15">
      <c r="A4592" s="401">
        <v>7525</v>
      </c>
      <c r="B4592" s="401" t="s">
        <v>7925</v>
      </c>
      <c r="C4592" s="401" t="s">
        <v>3161</v>
      </c>
      <c r="D4592" s="414" t="s">
        <v>8821</v>
      </c>
      <c r="E4592" s="401" t="s">
        <v>123</v>
      </c>
      <c r="F4592" s="401"/>
    </row>
    <row r="4593" spans="1:6" ht="15">
      <c r="A4593" s="401">
        <v>7524</v>
      </c>
      <c r="B4593" s="401" t="s">
        <v>7926</v>
      </c>
      <c r="C4593" s="401" t="s">
        <v>3161</v>
      </c>
      <c r="D4593" s="414" t="s">
        <v>15109</v>
      </c>
      <c r="E4593" s="401" t="s">
        <v>123</v>
      </c>
      <c r="F4593" s="401"/>
    </row>
    <row r="4594" spans="1:6" ht="15">
      <c r="A4594" s="401">
        <v>38105</v>
      </c>
      <c r="B4594" s="401" t="s">
        <v>7927</v>
      </c>
      <c r="C4594" s="401" t="s">
        <v>3161</v>
      </c>
      <c r="D4594" s="414" t="s">
        <v>12373</v>
      </c>
      <c r="E4594" s="401" t="s">
        <v>123</v>
      </c>
      <c r="F4594" s="401"/>
    </row>
    <row r="4595" spans="1:6" ht="15">
      <c r="A4595" s="401">
        <v>38084</v>
      </c>
      <c r="B4595" s="401" t="s">
        <v>7929</v>
      </c>
      <c r="C4595" s="401" t="s">
        <v>3161</v>
      </c>
      <c r="D4595" s="414" t="s">
        <v>14666</v>
      </c>
      <c r="E4595" s="401" t="s">
        <v>123</v>
      </c>
      <c r="F4595" s="401"/>
    </row>
    <row r="4596" spans="1:6" ht="15">
      <c r="A4596" s="401">
        <v>38103</v>
      </c>
      <c r="B4596" s="401" t="s">
        <v>7930</v>
      </c>
      <c r="C4596" s="401" t="s">
        <v>3161</v>
      </c>
      <c r="D4596" s="414" t="s">
        <v>15066</v>
      </c>
      <c r="E4596" s="401" t="s">
        <v>123</v>
      </c>
      <c r="F4596" s="401"/>
    </row>
    <row r="4597" spans="1:6" ht="15">
      <c r="A4597" s="401">
        <v>38082</v>
      </c>
      <c r="B4597" s="401" t="s">
        <v>7932</v>
      </c>
      <c r="C4597" s="401" t="s">
        <v>3161</v>
      </c>
      <c r="D4597" s="414" t="s">
        <v>12499</v>
      </c>
      <c r="E4597" s="401" t="s">
        <v>123</v>
      </c>
      <c r="F4597" s="401"/>
    </row>
    <row r="4598" spans="1:6" ht="15">
      <c r="A4598" s="401">
        <v>38104</v>
      </c>
      <c r="B4598" s="401" t="s">
        <v>7933</v>
      </c>
      <c r="C4598" s="401" t="s">
        <v>3161</v>
      </c>
      <c r="D4598" s="414" t="s">
        <v>14924</v>
      </c>
      <c r="E4598" s="401" t="s">
        <v>123</v>
      </c>
      <c r="F4598" s="401"/>
    </row>
    <row r="4599" spans="1:6" ht="15">
      <c r="A4599" s="401">
        <v>38083</v>
      </c>
      <c r="B4599" s="401" t="s">
        <v>7934</v>
      </c>
      <c r="C4599" s="401" t="s">
        <v>3161</v>
      </c>
      <c r="D4599" s="414" t="s">
        <v>14967</v>
      </c>
      <c r="E4599" s="401" t="s">
        <v>123</v>
      </c>
      <c r="F4599" s="401"/>
    </row>
    <row r="4600" spans="1:6" ht="15">
      <c r="A4600" s="401">
        <v>38101</v>
      </c>
      <c r="B4600" s="401" t="s">
        <v>7935</v>
      </c>
      <c r="C4600" s="401" t="s">
        <v>3161</v>
      </c>
      <c r="D4600" s="414" t="s">
        <v>12710</v>
      </c>
      <c r="E4600" s="401" t="s">
        <v>123</v>
      </c>
      <c r="F4600" s="401"/>
    </row>
    <row r="4601" spans="1:6" ht="15">
      <c r="A4601" s="401">
        <v>7528</v>
      </c>
      <c r="B4601" s="401" t="s">
        <v>7936</v>
      </c>
      <c r="C4601" s="401" t="s">
        <v>3161</v>
      </c>
      <c r="D4601" s="414" t="s">
        <v>6199</v>
      </c>
      <c r="E4601" s="401" t="s">
        <v>123</v>
      </c>
      <c r="F4601" s="401"/>
    </row>
    <row r="4602" spans="1:6" ht="15">
      <c r="A4602" s="401">
        <v>12147</v>
      </c>
      <c r="B4602" s="401" t="s">
        <v>7938</v>
      </c>
      <c r="C4602" s="401" t="s">
        <v>3161</v>
      </c>
      <c r="D4602" s="414" t="s">
        <v>8965</v>
      </c>
      <c r="E4602" s="401" t="s">
        <v>123</v>
      </c>
      <c r="F4602" s="401"/>
    </row>
    <row r="4603" spans="1:6" ht="15">
      <c r="A4603" s="401">
        <v>38075</v>
      </c>
      <c r="B4603" s="401" t="s">
        <v>7939</v>
      </c>
      <c r="C4603" s="401" t="s">
        <v>3161</v>
      </c>
      <c r="D4603" s="414" t="s">
        <v>9028</v>
      </c>
      <c r="E4603" s="401" t="s">
        <v>123</v>
      </c>
      <c r="F4603" s="401"/>
    </row>
    <row r="4604" spans="1:6" ht="15">
      <c r="A4604" s="401">
        <v>38102</v>
      </c>
      <c r="B4604" s="401" t="s">
        <v>7940</v>
      </c>
      <c r="C4604" s="401" t="s">
        <v>3161</v>
      </c>
      <c r="D4604" s="414" t="s">
        <v>14760</v>
      </c>
      <c r="E4604" s="401" t="s">
        <v>123</v>
      </c>
      <c r="F4604" s="401"/>
    </row>
    <row r="4605" spans="1:6" ht="15">
      <c r="A4605" s="401">
        <v>38076</v>
      </c>
      <c r="B4605" s="401" t="s">
        <v>7941</v>
      </c>
      <c r="C4605" s="401" t="s">
        <v>3161</v>
      </c>
      <c r="D4605" s="414" t="s">
        <v>14674</v>
      </c>
      <c r="E4605" s="401" t="s">
        <v>123</v>
      </c>
      <c r="F4605" s="401"/>
    </row>
    <row r="4606" spans="1:6" ht="15">
      <c r="A4606" s="401">
        <v>7592</v>
      </c>
      <c r="B4606" s="401" t="s">
        <v>7942</v>
      </c>
      <c r="C4606" s="401" t="s">
        <v>3160</v>
      </c>
      <c r="D4606" s="414" t="s">
        <v>7962</v>
      </c>
      <c r="E4606" s="401" t="s">
        <v>12034</v>
      </c>
      <c r="F4606" s="401"/>
    </row>
    <row r="4607" spans="1:6" ht="15">
      <c r="A4607" s="401">
        <v>40820</v>
      </c>
      <c r="B4607" s="401" t="s">
        <v>7943</v>
      </c>
      <c r="C4607" s="401" t="s">
        <v>3167</v>
      </c>
      <c r="D4607" s="414" t="s">
        <v>18555</v>
      </c>
      <c r="E4607" s="401" t="s">
        <v>12034</v>
      </c>
      <c r="F4607" s="401"/>
    </row>
    <row r="4608" spans="1:6" ht="15">
      <c r="A4608" s="401">
        <v>11762</v>
      </c>
      <c r="B4608" s="401" t="s">
        <v>7944</v>
      </c>
      <c r="C4608" s="401" t="s">
        <v>3161</v>
      </c>
      <c r="D4608" s="414" t="s">
        <v>18157</v>
      </c>
      <c r="E4608" s="401" t="s">
        <v>123</v>
      </c>
      <c r="F4608" s="401"/>
    </row>
    <row r="4609" spans="1:6" ht="15">
      <c r="A4609" s="401">
        <v>13984</v>
      </c>
      <c r="B4609" s="401" t="s">
        <v>7945</v>
      </c>
      <c r="C4609" s="401" t="s">
        <v>3161</v>
      </c>
      <c r="D4609" s="414" t="s">
        <v>18158</v>
      </c>
      <c r="E4609" s="401" t="s">
        <v>123</v>
      </c>
      <c r="F4609" s="401"/>
    </row>
    <row r="4610" spans="1:6" ht="15">
      <c r="A4610" s="401">
        <v>11772</v>
      </c>
      <c r="B4610" s="401" t="s">
        <v>7946</v>
      </c>
      <c r="C4610" s="401" t="s">
        <v>3161</v>
      </c>
      <c r="D4610" s="414" t="s">
        <v>18159</v>
      </c>
      <c r="E4610" s="401" t="s">
        <v>123</v>
      </c>
      <c r="F4610" s="401"/>
    </row>
    <row r="4611" spans="1:6" ht="15">
      <c r="A4611" s="401">
        <v>36795</v>
      </c>
      <c r="B4611" s="401" t="s">
        <v>7947</v>
      </c>
      <c r="C4611" s="401" t="s">
        <v>3161</v>
      </c>
      <c r="D4611" s="414" t="s">
        <v>18160</v>
      </c>
      <c r="E4611" s="401" t="s">
        <v>123</v>
      </c>
      <c r="F4611" s="401"/>
    </row>
    <row r="4612" spans="1:6" ht="15">
      <c r="A4612" s="401">
        <v>36796</v>
      </c>
      <c r="B4612" s="401" t="s">
        <v>7948</v>
      </c>
      <c r="C4612" s="401" t="s">
        <v>3161</v>
      </c>
      <c r="D4612" s="414" t="s">
        <v>18161</v>
      </c>
      <c r="E4612" s="401" t="s">
        <v>123</v>
      </c>
      <c r="F4612" s="401"/>
    </row>
    <row r="4613" spans="1:6" ht="15">
      <c r="A4613" s="401">
        <v>36791</v>
      </c>
      <c r="B4613" s="401" t="s">
        <v>7949</v>
      </c>
      <c r="C4613" s="401" t="s">
        <v>3161</v>
      </c>
      <c r="D4613" s="414" t="s">
        <v>18162</v>
      </c>
      <c r="E4613" s="401" t="s">
        <v>123</v>
      </c>
      <c r="F4613" s="401"/>
    </row>
    <row r="4614" spans="1:6" ht="15">
      <c r="A4614" s="401">
        <v>13415</v>
      </c>
      <c r="B4614" s="401" t="s">
        <v>7950</v>
      </c>
      <c r="C4614" s="401" t="s">
        <v>3161</v>
      </c>
      <c r="D4614" s="414" t="s">
        <v>18163</v>
      </c>
      <c r="E4614" s="401" t="s">
        <v>123</v>
      </c>
      <c r="F4614" s="401"/>
    </row>
    <row r="4615" spans="1:6" ht="15">
      <c r="A4615" s="401">
        <v>36792</v>
      </c>
      <c r="B4615" s="401" t="s">
        <v>7951</v>
      </c>
      <c r="C4615" s="401" t="s">
        <v>3161</v>
      </c>
      <c r="D4615" s="414" t="s">
        <v>18164</v>
      </c>
      <c r="E4615" s="401" t="s">
        <v>123</v>
      </c>
      <c r="F4615" s="401"/>
    </row>
    <row r="4616" spans="1:6" ht="15">
      <c r="A4616" s="401">
        <v>11773</v>
      </c>
      <c r="B4616" s="401" t="s">
        <v>7952</v>
      </c>
      <c r="C4616" s="401" t="s">
        <v>3161</v>
      </c>
      <c r="D4616" s="414" t="s">
        <v>12994</v>
      </c>
      <c r="E4616" s="401" t="s">
        <v>123</v>
      </c>
      <c r="F4616" s="401"/>
    </row>
    <row r="4617" spans="1:6" ht="15">
      <c r="A4617" s="401">
        <v>13983</v>
      </c>
      <c r="B4617" s="401" t="s">
        <v>7953</v>
      </c>
      <c r="C4617" s="401" t="s">
        <v>3161</v>
      </c>
      <c r="D4617" s="414" t="s">
        <v>9185</v>
      </c>
      <c r="E4617" s="401" t="s">
        <v>123</v>
      </c>
      <c r="F4617" s="401"/>
    </row>
    <row r="4618" spans="1:6" ht="15">
      <c r="A4618" s="401">
        <v>13416</v>
      </c>
      <c r="B4618" s="401" t="s">
        <v>7954</v>
      </c>
      <c r="C4618" s="401" t="s">
        <v>3161</v>
      </c>
      <c r="D4618" s="414" t="s">
        <v>18165</v>
      </c>
      <c r="E4618" s="401" t="s">
        <v>123</v>
      </c>
      <c r="F4618" s="401"/>
    </row>
    <row r="4619" spans="1:6" ht="15">
      <c r="A4619" s="401">
        <v>13417</v>
      </c>
      <c r="B4619" s="401" t="s">
        <v>7955</v>
      </c>
      <c r="C4619" s="401" t="s">
        <v>3161</v>
      </c>
      <c r="D4619" s="414" t="s">
        <v>18166</v>
      </c>
      <c r="E4619" s="401" t="s">
        <v>123</v>
      </c>
      <c r="F4619" s="401"/>
    </row>
    <row r="4620" spans="1:6" ht="15">
      <c r="A4620" s="401">
        <v>7604</v>
      </c>
      <c r="B4620" s="401" t="s">
        <v>7956</v>
      </c>
      <c r="C4620" s="401" t="s">
        <v>3161</v>
      </c>
      <c r="D4620" s="414" t="s">
        <v>13171</v>
      </c>
      <c r="E4620" s="401" t="s">
        <v>123</v>
      </c>
      <c r="F4620" s="401"/>
    </row>
    <row r="4621" spans="1:6" ht="15">
      <c r="A4621" s="401">
        <v>11763</v>
      </c>
      <c r="B4621" s="401" t="s">
        <v>9188</v>
      </c>
      <c r="C4621" s="401" t="s">
        <v>3161</v>
      </c>
      <c r="D4621" s="414" t="s">
        <v>18167</v>
      </c>
      <c r="E4621" s="401" t="s">
        <v>123</v>
      </c>
      <c r="F4621" s="401"/>
    </row>
    <row r="4622" spans="1:6" ht="15">
      <c r="A4622" s="401">
        <v>11764</v>
      </c>
      <c r="B4622" s="401" t="s">
        <v>9189</v>
      </c>
      <c r="C4622" s="401" t="s">
        <v>3161</v>
      </c>
      <c r="D4622" s="414" t="s">
        <v>18168</v>
      </c>
      <c r="E4622" s="401" t="s">
        <v>123</v>
      </c>
      <c r="F4622" s="401"/>
    </row>
    <row r="4623" spans="1:6" ht="15">
      <c r="A4623" s="401">
        <v>11829</v>
      </c>
      <c r="B4623" s="401" t="s">
        <v>9190</v>
      </c>
      <c r="C4623" s="401" t="s">
        <v>3161</v>
      </c>
      <c r="D4623" s="414" t="s">
        <v>18169</v>
      </c>
      <c r="E4623" s="401" t="s">
        <v>123</v>
      </c>
      <c r="F4623" s="401"/>
    </row>
    <row r="4624" spans="1:6" ht="15">
      <c r="A4624" s="401">
        <v>11825</v>
      </c>
      <c r="B4624" s="401" t="s">
        <v>9191</v>
      </c>
      <c r="C4624" s="401" t="s">
        <v>3161</v>
      </c>
      <c r="D4624" s="414" t="s">
        <v>18170</v>
      </c>
      <c r="E4624" s="401" t="s">
        <v>123</v>
      </c>
      <c r="F4624" s="401"/>
    </row>
    <row r="4625" spans="1:6" ht="15">
      <c r="A4625" s="401">
        <v>11767</v>
      </c>
      <c r="B4625" s="401" t="s">
        <v>9192</v>
      </c>
      <c r="C4625" s="401" t="s">
        <v>3161</v>
      </c>
      <c r="D4625" s="414" t="s">
        <v>18171</v>
      </c>
      <c r="E4625" s="401" t="s">
        <v>123</v>
      </c>
      <c r="F4625" s="401"/>
    </row>
    <row r="4626" spans="1:6" ht="15">
      <c r="A4626" s="401">
        <v>11830</v>
      </c>
      <c r="B4626" s="401" t="s">
        <v>9193</v>
      </c>
      <c r="C4626" s="401" t="s">
        <v>3161</v>
      </c>
      <c r="D4626" s="414" t="s">
        <v>18172</v>
      </c>
      <c r="E4626" s="401" t="s">
        <v>123</v>
      </c>
      <c r="F4626" s="401"/>
    </row>
    <row r="4627" spans="1:6" ht="15">
      <c r="A4627" s="401">
        <v>11766</v>
      </c>
      <c r="B4627" s="401" t="s">
        <v>9194</v>
      </c>
      <c r="C4627" s="401" t="s">
        <v>3161</v>
      </c>
      <c r="D4627" s="414" t="s">
        <v>18173</v>
      </c>
      <c r="E4627" s="401" t="s">
        <v>123</v>
      </c>
      <c r="F4627" s="401"/>
    </row>
    <row r="4628" spans="1:6" ht="15">
      <c r="A4628" s="401">
        <v>11765</v>
      </c>
      <c r="B4628" s="401" t="s">
        <v>9195</v>
      </c>
      <c r="C4628" s="401" t="s">
        <v>3161</v>
      </c>
      <c r="D4628" s="414" t="s">
        <v>18174</v>
      </c>
      <c r="E4628" s="401" t="s">
        <v>123</v>
      </c>
      <c r="F4628" s="401"/>
    </row>
    <row r="4629" spans="1:6" ht="15">
      <c r="A4629" s="401">
        <v>11824</v>
      </c>
      <c r="B4629" s="401" t="s">
        <v>9196</v>
      </c>
      <c r="C4629" s="401" t="s">
        <v>3161</v>
      </c>
      <c r="D4629" s="414" t="s">
        <v>18175</v>
      </c>
      <c r="E4629" s="401" t="s">
        <v>123</v>
      </c>
      <c r="F4629" s="401"/>
    </row>
    <row r="4630" spans="1:6" ht="15">
      <c r="A4630" s="401">
        <v>11777</v>
      </c>
      <c r="B4630" s="401" t="s">
        <v>7957</v>
      </c>
      <c r="C4630" s="401" t="s">
        <v>3161</v>
      </c>
      <c r="D4630" s="414" t="s">
        <v>18176</v>
      </c>
      <c r="E4630" s="401" t="s">
        <v>123</v>
      </c>
      <c r="F4630" s="401"/>
    </row>
    <row r="4631" spans="1:6" ht="15">
      <c r="A4631" s="401">
        <v>7602</v>
      </c>
      <c r="B4631" s="401" t="s">
        <v>7958</v>
      </c>
      <c r="C4631" s="401" t="s">
        <v>3161</v>
      </c>
      <c r="D4631" s="414" t="s">
        <v>13923</v>
      </c>
      <c r="E4631" s="401" t="s">
        <v>123</v>
      </c>
      <c r="F4631" s="401"/>
    </row>
    <row r="4632" spans="1:6" ht="15">
      <c r="A4632" s="401">
        <v>7603</v>
      </c>
      <c r="B4632" s="401" t="s">
        <v>7959</v>
      </c>
      <c r="C4632" s="401" t="s">
        <v>3161</v>
      </c>
      <c r="D4632" s="414" t="s">
        <v>14663</v>
      </c>
      <c r="E4632" s="401" t="s">
        <v>123</v>
      </c>
      <c r="F4632" s="401"/>
    </row>
    <row r="4633" spans="1:6" ht="15">
      <c r="A4633" s="401">
        <v>11826</v>
      </c>
      <c r="B4633" s="401" t="s">
        <v>9197</v>
      </c>
      <c r="C4633" s="401" t="s">
        <v>3161</v>
      </c>
      <c r="D4633" s="414" t="s">
        <v>18177</v>
      </c>
      <c r="E4633" s="401" t="s">
        <v>123</v>
      </c>
      <c r="F4633" s="401"/>
    </row>
    <row r="4634" spans="1:6" ht="15">
      <c r="A4634" s="401">
        <v>7606</v>
      </c>
      <c r="B4634" s="401" t="s">
        <v>9198</v>
      </c>
      <c r="C4634" s="401" t="s">
        <v>3161</v>
      </c>
      <c r="D4634" s="414" t="s">
        <v>14508</v>
      </c>
      <c r="E4634" s="401" t="s">
        <v>123</v>
      </c>
      <c r="F4634" s="401"/>
    </row>
    <row r="4635" spans="1:6" ht="15">
      <c r="A4635" s="401">
        <v>40329</v>
      </c>
      <c r="B4635" s="401" t="s">
        <v>9199</v>
      </c>
      <c r="C4635" s="401" t="s">
        <v>3161</v>
      </c>
      <c r="D4635" s="414" t="s">
        <v>18178</v>
      </c>
      <c r="E4635" s="401" t="s">
        <v>123</v>
      </c>
      <c r="F4635" s="401"/>
    </row>
    <row r="4636" spans="1:6" ht="15">
      <c r="A4636" s="401">
        <v>11823</v>
      </c>
      <c r="B4636" s="401" t="s">
        <v>9200</v>
      </c>
      <c r="C4636" s="401" t="s">
        <v>3161</v>
      </c>
      <c r="D4636" s="414" t="s">
        <v>3820</v>
      </c>
      <c r="E4636" s="401" t="s">
        <v>123</v>
      </c>
      <c r="F4636" s="401"/>
    </row>
    <row r="4637" spans="1:6" ht="15">
      <c r="A4637" s="401">
        <v>11822</v>
      </c>
      <c r="B4637" s="401" t="s">
        <v>7960</v>
      </c>
      <c r="C4637" s="401" t="s">
        <v>3161</v>
      </c>
      <c r="D4637" s="414" t="s">
        <v>18179</v>
      </c>
      <c r="E4637" s="401" t="s">
        <v>123</v>
      </c>
      <c r="F4637" s="401"/>
    </row>
    <row r="4638" spans="1:6" ht="15">
      <c r="A4638" s="401">
        <v>11831</v>
      </c>
      <c r="B4638" s="401" t="s">
        <v>7961</v>
      </c>
      <c r="C4638" s="401" t="s">
        <v>3161</v>
      </c>
      <c r="D4638" s="414" t="s">
        <v>12992</v>
      </c>
      <c r="E4638" s="401" t="s">
        <v>123</v>
      </c>
      <c r="F4638" s="401"/>
    </row>
    <row r="4639" spans="1:6" ht="15">
      <c r="A4639" s="401">
        <v>7613</v>
      </c>
      <c r="B4639" s="401" t="s">
        <v>7963</v>
      </c>
      <c r="C4639" s="401" t="s">
        <v>3161</v>
      </c>
      <c r="D4639" s="414" t="s">
        <v>18180</v>
      </c>
      <c r="E4639" s="401" t="s">
        <v>9663</v>
      </c>
      <c r="F4639" s="401"/>
    </row>
    <row r="4640" spans="1:6" ht="15">
      <c r="A4640" s="401">
        <v>7619</v>
      </c>
      <c r="B4640" s="401" t="s">
        <v>7964</v>
      </c>
      <c r="C4640" s="401" t="s">
        <v>3161</v>
      </c>
      <c r="D4640" s="414" t="s">
        <v>18181</v>
      </c>
      <c r="E4640" s="401" t="s">
        <v>9663</v>
      </c>
      <c r="F4640" s="401"/>
    </row>
    <row r="4641" spans="1:6" ht="15">
      <c r="A4641" s="401">
        <v>12076</v>
      </c>
      <c r="B4641" s="401" t="s">
        <v>7965</v>
      </c>
      <c r="C4641" s="401" t="s">
        <v>3161</v>
      </c>
      <c r="D4641" s="414" t="s">
        <v>18182</v>
      </c>
      <c r="E4641" s="401" t="s">
        <v>9663</v>
      </c>
      <c r="F4641" s="401"/>
    </row>
    <row r="4642" spans="1:6" ht="15">
      <c r="A4642" s="401">
        <v>7614</v>
      </c>
      <c r="B4642" s="401" t="s">
        <v>7966</v>
      </c>
      <c r="C4642" s="401" t="s">
        <v>3161</v>
      </c>
      <c r="D4642" s="414" t="s">
        <v>18183</v>
      </c>
      <c r="E4642" s="401" t="s">
        <v>9663</v>
      </c>
      <c r="F4642" s="401"/>
    </row>
    <row r="4643" spans="1:6" ht="15">
      <c r="A4643" s="401">
        <v>7618</v>
      </c>
      <c r="B4643" s="401" t="s">
        <v>7967</v>
      </c>
      <c r="C4643" s="401" t="s">
        <v>3161</v>
      </c>
      <c r="D4643" s="414" t="s">
        <v>18184</v>
      </c>
      <c r="E4643" s="401" t="s">
        <v>9663</v>
      </c>
      <c r="F4643" s="401"/>
    </row>
    <row r="4644" spans="1:6" ht="15">
      <c r="A4644" s="401">
        <v>7620</v>
      </c>
      <c r="B4644" s="401" t="s">
        <v>7968</v>
      </c>
      <c r="C4644" s="401" t="s">
        <v>3161</v>
      </c>
      <c r="D4644" s="414" t="s">
        <v>18185</v>
      </c>
      <c r="E4644" s="401" t="s">
        <v>9663</v>
      </c>
      <c r="F4644" s="401"/>
    </row>
    <row r="4645" spans="1:6" ht="15">
      <c r="A4645" s="401">
        <v>7610</v>
      </c>
      <c r="B4645" s="401" t="s">
        <v>7969</v>
      </c>
      <c r="C4645" s="401" t="s">
        <v>3161</v>
      </c>
      <c r="D4645" s="414" t="s">
        <v>18186</v>
      </c>
      <c r="E4645" s="401" t="s">
        <v>9663</v>
      </c>
      <c r="F4645" s="401"/>
    </row>
    <row r="4646" spans="1:6" ht="15">
      <c r="A4646" s="401">
        <v>7615</v>
      </c>
      <c r="B4646" s="401" t="s">
        <v>7970</v>
      </c>
      <c r="C4646" s="401" t="s">
        <v>3161</v>
      </c>
      <c r="D4646" s="414" t="s">
        <v>18187</v>
      </c>
      <c r="E4646" s="401" t="s">
        <v>9663</v>
      </c>
      <c r="F4646" s="401"/>
    </row>
    <row r="4647" spans="1:6" ht="15">
      <c r="A4647" s="401">
        <v>7617</v>
      </c>
      <c r="B4647" s="401" t="s">
        <v>7971</v>
      </c>
      <c r="C4647" s="401" t="s">
        <v>3161</v>
      </c>
      <c r="D4647" s="414" t="s">
        <v>18188</v>
      </c>
      <c r="E4647" s="401" t="s">
        <v>9663</v>
      </c>
      <c r="F4647" s="401"/>
    </row>
    <row r="4648" spans="1:6" ht="15">
      <c r="A4648" s="401">
        <v>7616</v>
      </c>
      <c r="B4648" s="401" t="s">
        <v>7972</v>
      </c>
      <c r="C4648" s="401" t="s">
        <v>3161</v>
      </c>
      <c r="D4648" s="414" t="s">
        <v>18189</v>
      </c>
      <c r="E4648" s="401" t="s">
        <v>9663</v>
      </c>
      <c r="F4648" s="401"/>
    </row>
    <row r="4649" spans="1:6" ht="15">
      <c r="A4649" s="401">
        <v>7611</v>
      </c>
      <c r="B4649" s="401" t="s">
        <v>7973</v>
      </c>
      <c r="C4649" s="401" t="s">
        <v>3161</v>
      </c>
      <c r="D4649" s="414" t="s">
        <v>18190</v>
      </c>
      <c r="E4649" s="401" t="s">
        <v>9663</v>
      </c>
      <c r="F4649" s="401"/>
    </row>
    <row r="4650" spans="1:6" ht="15">
      <c r="A4650" s="401">
        <v>7612</v>
      </c>
      <c r="B4650" s="401" t="s">
        <v>7974</v>
      </c>
      <c r="C4650" s="401" t="s">
        <v>3161</v>
      </c>
      <c r="D4650" s="414" t="s">
        <v>18191</v>
      </c>
      <c r="E4650" s="401" t="s">
        <v>9663</v>
      </c>
      <c r="F4650" s="401"/>
    </row>
    <row r="4651" spans="1:6" ht="15">
      <c r="A4651" s="401">
        <v>37371</v>
      </c>
      <c r="B4651" s="401" t="s">
        <v>9201</v>
      </c>
      <c r="C4651" s="401" t="s">
        <v>3160</v>
      </c>
      <c r="D4651" s="414" t="s">
        <v>4165</v>
      </c>
      <c r="E4651" s="401" t="s">
        <v>12034</v>
      </c>
      <c r="F4651" s="401"/>
    </row>
    <row r="4652" spans="1:6" ht="15">
      <c r="A4652" s="401">
        <v>40861</v>
      </c>
      <c r="B4652" s="401" t="s">
        <v>9202</v>
      </c>
      <c r="C4652" s="401" t="s">
        <v>3167</v>
      </c>
      <c r="D4652" s="414" t="s">
        <v>9203</v>
      </c>
      <c r="E4652" s="401" t="s">
        <v>12034</v>
      </c>
      <c r="F4652" s="401"/>
    </row>
    <row r="4653" spans="1:6" ht="15">
      <c r="A4653" s="401">
        <v>36510</v>
      </c>
      <c r="B4653" s="401" t="s">
        <v>7975</v>
      </c>
      <c r="C4653" s="401" t="s">
        <v>3161</v>
      </c>
      <c r="D4653" s="414" t="s">
        <v>18192</v>
      </c>
      <c r="E4653" s="401" t="s">
        <v>9663</v>
      </c>
      <c r="F4653" s="401"/>
    </row>
    <row r="4654" spans="1:6" ht="15">
      <c r="A4654" s="401">
        <v>25020</v>
      </c>
      <c r="B4654" s="401" t="s">
        <v>7976</v>
      </c>
      <c r="C4654" s="401" t="s">
        <v>3161</v>
      </c>
      <c r="D4654" s="414" t="s">
        <v>18193</v>
      </c>
      <c r="E4654" s="401" t="s">
        <v>9663</v>
      </c>
      <c r="F4654" s="401"/>
    </row>
    <row r="4655" spans="1:6" ht="15">
      <c r="A4655" s="401">
        <v>7622</v>
      </c>
      <c r="B4655" s="401" t="s">
        <v>7977</v>
      </c>
      <c r="C4655" s="401" t="s">
        <v>3161</v>
      </c>
      <c r="D4655" s="414" t="s">
        <v>18194</v>
      </c>
      <c r="E4655" s="401" t="s">
        <v>9663</v>
      </c>
      <c r="F4655" s="401"/>
    </row>
    <row r="4656" spans="1:6" ht="15">
      <c r="A4656" s="401">
        <v>7624</v>
      </c>
      <c r="B4656" s="401" t="s">
        <v>7978</v>
      </c>
      <c r="C4656" s="401" t="s">
        <v>3161</v>
      </c>
      <c r="D4656" s="414" t="s">
        <v>18195</v>
      </c>
      <c r="E4656" s="401" t="s">
        <v>9663</v>
      </c>
      <c r="F4656" s="401"/>
    </row>
    <row r="4657" spans="1:6" ht="15">
      <c r="A4657" s="401">
        <v>7625</v>
      </c>
      <c r="B4657" s="401" t="s">
        <v>7979</v>
      </c>
      <c r="C4657" s="401" t="s">
        <v>3161</v>
      </c>
      <c r="D4657" s="414" t="s">
        <v>18196</v>
      </c>
      <c r="E4657" s="401" t="s">
        <v>9663</v>
      </c>
      <c r="F4657" s="401"/>
    </row>
    <row r="4658" spans="1:6" ht="15">
      <c r="A4658" s="401">
        <v>7623</v>
      </c>
      <c r="B4658" s="401" t="s">
        <v>7980</v>
      </c>
      <c r="C4658" s="401" t="s">
        <v>3161</v>
      </c>
      <c r="D4658" s="414" t="s">
        <v>18193</v>
      </c>
      <c r="E4658" s="401" t="s">
        <v>9663</v>
      </c>
      <c r="F4658" s="401"/>
    </row>
    <row r="4659" spans="1:6" ht="15">
      <c r="A4659" s="401">
        <v>36508</v>
      </c>
      <c r="B4659" s="401" t="s">
        <v>7981</v>
      </c>
      <c r="C4659" s="401" t="s">
        <v>3161</v>
      </c>
      <c r="D4659" s="414" t="s">
        <v>18197</v>
      </c>
      <c r="E4659" s="401" t="s">
        <v>9663</v>
      </c>
      <c r="F4659" s="401"/>
    </row>
    <row r="4660" spans="1:6" ht="15">
      <c r="A4660" s="401">
        <v>36509</v>
      </c>
      <c r="B4660" s="401" t="s">
        <v>7982</v>
      </c>
      <c r="C4660" s="401" t="s">
        <v>3161</v>
      </c>
      <c r="D4660" s="414" t="s">
        <v>18198</v>
      </c>
      <c r="E4660" s="401" t="s">
        <v>9663</v>
      </c>
      <c r="F4660" s="401"/>
    </row>
    <row r="4661" spans="1:6" ht="15">
      <c r="A4661" s="401">
        <v>13238</v>
      </c>
      <c r="B4661" s="401" t="s">
        <v>7983</v>
      </c>
      <c r="C4661" s="401" t="s">
        <v>3161</v>
      </c>
      <c r="D4661" s="414" t="s">
        <v>18199</v>
      </c>
      <c r="E4661" s="401" t="s">
        <v>9663</v>
      </c>
      <c r="F4661" s="401"/>
    </row>
    <row r="4662" spans="1:6" ht="15">
      <c r="A4662" s="401">
        <v>36511</v>
      </c>
      <c r="B4662" s="401" t="s">
        <v>7984</v>
      </c>
      <c r="C4662" s="401" t="s">
        <v>3161</v>
      </c>
      <c r="D4662" s="414" t="s">
        <v>18200</v>
      </c>
      <c r="E4662" s="401" t="s">
        <v>9663</v>
      </c>
      <c r="F4662" s="401"/>
    </row>
    <row r="4663" spans="1:6" ht="15">
      <c r="A4663" s="401">
        <v>36515</v>
      </c>
      <c r="B4663" s="401" t="s">
        <v>7985</v>
      </c>
      <c r="C4663" s="401" t="s">
        <v>3161</v>
      </c>
      <c r="D4663" s="414" t="s">
        <v>18201</v>
      </c>
      <c r="E4663" s="401" t="s">
        <v>9663</v>
      </c>
      <c r="F4663" s="401"/>
    </row>
    <row r="4664" spans="1:6" ht="15">
      <c r="A4664" s="401">
        <v>10598</v>
      </c>
      <c r="B4664" s="401" t="s">
        <v>7986</v>
      </c>
      <c r="C4664" s="401" t="s">
        <v>3161</v>
      </c>
      <c r="D4664" s="414" t="s">
        <v>18202</v>
      </c>
      <c r="E4664" s="401" t="s">
        <v>9663</v>
      </c>
      <c r="F4664" s="401"/>
    </row>
    <row r="4665" spans="1:6" ht="15">
      <c r="A4665" s="401">
        <v>7640</v>
      </c>
      <c r="B4665" s="401" t="s">
        <v>7987</v>
      </c>
      <c r="C4665" s="401" t="s">
        <v>3161</v>
      </c>
      <c r="D4665" s="414" t="s">
        <v>18203</v>
      </c>
      <c r="E4665" s="401" t="s">
        <v>9663</v>
      </c>
      <c r="F4665" s="401"/>
    </row>
    <row r="4666" spans="1:6" ht="15">
      <c r="A4666" s="401">
        <v>36513</v>
      </c>
      <c r="B4666" s="401" t="s">
        <v>7988</v>
      </c>
      <c r="C4666" s="401" t="s">
        <v>3161</v>
      </c>
      <c r="D4666" s="414" t="s">
        <v>18204</v>
      </c>
      <c r="E4666" s="401" t="s">
        <v>9663</v>
      </c>
      <c r="F4666" s="401"/>
    </row>
    <row r="4667" spans="1:6" ht="15">
      <c r="A4667" s="401">
        <v>36514</v>
      </c>
      <c r="B4667" s="401" t="s">
        <v>7989</v>
      </c>
      <c r="C4667" s="401" t="s">
        <v>3161</v>
      </c>
      <c r="D4667" s="414" t="s">
        <v>18205</v>
      </c>
      <c r="E4667" s="401" t="s">
        <v>9663</v>
      </c>
      <c r="F4667" s="401"/>
    </row>
    <row r="4668" spans="1:6" ht="15">
      <c r="A4668" s="401">
        <v>11572</v>
      </c>
      <c r="B4668" s="401" t="s">
        <v>18206</v>
      </c>
      <c r="C4668" s="401" t="s">
        <v>3161</v>
      </c>
      <c r="D4668" s="414" t="s">
        <v>18081</v>
      </c>
      <c r="E4668" s="401" t="s">
        <v>123</v>
      </c>
      <c r="F4668" s="401"/>
    </row>
    <row r="4669" spans="1:6" ht="15">
      <c r="A4669" s="401">
        <v>36149</v>
      </c>
      <c r="B4669" s="401" t="s">
        <v>7990</v>
      </c>
      <c r="C4669" s="401" t="s">
        <v>3161</v>
      </c>
      <c r="D4669" s="414" t="s">
        <v>18207</v>
      </c>
      <c r="E4669" s="401" t="s">
        <v>123</v>
      </c>
      <c r="F4669" s="401"/>
    </row>
    <row r="4670" spans="1:6" ht="15">
      <c r="A4670" s="401">
        <v>42407</v>
      </c>
      <c r="B4670" s="401" t="s">
        <v>13309</v>
      </c>
      <c r="C4670" s="401" t="s">
        <v>3164</v>
      </c>
      <c r="D4670" s="414" t="s">
        <v>14675</v>
      </c>
      <c r="E4670" s="401" t="s">
        <v>123</v>
      </c>
      <c r="F4670" s="401"/>
    </row>
    <row r="4671" spans="1:6" ht="15">
      <c r="A4671" s="401">
        <v>11581</v>
      </c>
      <c r="B4671" s="401" t="s">
        <v>18208</v>
      </c>
      <c r="C4671" s="401" t="s">
        <v>3164</v>
      </c>
      <c r="D4671" s="414" t="s">
        <v>12757</v>
      </c>
      <c r="E4671" s="401" t="s">
        <v>123</v>
      </c>
      <c r="F4671" s="401"/>
    </row>
    <row r="4672" spans="1:6" ht="15">
      <c r="A4672" s="401">
        <v>43605</v>
      </c>
      <c r="B4672" s="401" t="s">
        <v>18209</v>
      </c>
      <c r="C4672" s="401" t="s">
        <v>3161</v>
      </c>
      <c r="D4672" s="414" t="s">
        <v>18210</v>
      </c>
      <c r="E4672" s="401" t="s">
        <v>123</v>
      </c>
      <c r="F4672" s="401"/>
    </row>
    <row r="4673" spans="1:6" ht="15">
      <c r="A4673" s="401">
        <v>11580</v>
      </c>
      <c r="B4673" s="401" t="s">
        <v>18211</v>
      </c>
      <c r="C4673" s="401" t="s">
        <v>3164</v>
      </c>
      <c r="D4673" s="414" t="s">
        <v>4050</v>
      </c>
      <c r="E4673" s="401" t="s">
        <v>123</v>
      </c>
      <c r="F4673" s="401"/>
    </row>
    <row r="4674" spans="1:6" ht="15">
      <c r="A4674" s="401">
        <v>10743</v>
      </c>
      <c r="B4674" s="401" t="s">
        <v>7991</v>
      </c>
      <c r="C4674" s="401" t="s">
        <v>3161</v>
      </c>
      <c r="D4674" s="414" t="s">
        <v>18212</v>
      </c>
      <c r="E4674" s="401" t="s">
        <v>123</v>
      </c>
      <c r="F4674" s="401"/>
    </row>
    <row r="4675" spans="1:6" ht="15">
      <c r="A4675" s="401">
        <v>39848</v>
      </c>
      <c r="B4675" s="401" t="s">
        <v>7992</v>
      </c>
      <c r="C4675" s="401" t="s">
        <v>3164</v>
      </c>
      <c r="D4675" s="414" t="s">
        <v>5812</v>
      </c>
      <c r="E4675" s="401" t="s">
        <v>123</v>
      </c>
      <c r="F4675" s="401"/>
    </row>
    <row r="4676" spans="1:6" ht="15">
      <c r="A4676" s="401">
        <v>20999</v>
      </c>
      <c r="B4676" s="401" t="s">
        <v>7993</v>
      </c>
      <c r="C4676" s="401" t="s">
        <v>3164</v>
      </c>
      <c r="D4676" s="414" t="s">
        <v>18213</v>
      </c>
      <c r="E4676" s="401" t="s">
        <v>123</v>
      </c>
      <c r="F4676" s="401"/>
    </row>
    <row r="4677" spans="1:6" ht="15">
      <c r="A4677" s="401">
        <v>21001</v>
      </c>
      <c r="B4677" s="401" t="s">
        <v>7994</v>
      </c>
      <c r="C4677" s="401" t="s">
        <v>3164</v>
      </c>
      <c r="D4677" s="414" t="s">
        <v>15039</v>
      </c>
      <c r="E4677" s="401" t="s">
        <v>123</v>
      </c>
      <c r="F4677" s="401"/>
    </row>
    <row r="4678" spans="1:6" ht="15">
      <c r="A4678" s="401">
        <v>21003</v>
      </c>
      <c r="B4678" s="401" t="s">
        <v>7995</v>
      </c>
      <c r="C4678" s="401" t="s">
        <v>3164</v>
      </c>
      <c r="D4678" s="414" t="s">
        <v>18214</v>
      </c>
      <c r="E4678" s="401" t="s">
        <v>123</v>
      </c>
      <c r="F4678" s="401"/>
    </row>
    <row r="4679" spans="1:6" ht="15">
      <c r="A4679" s="401">
        <v>21006</v>
      </c>
      <c r="B4679" s="401" t="s">
        <v>7996</v>
      </c>
      <c r="C4679" s="401" t="s">
        <v>3164</v>
      </c>
      <c r="D4679" s="414" t="s">
        <v>18215</v>
      </c>
      <c r="E4679" s="401" t="s">
        <v>123</v>
      </c>
      <c r="F4679" s="401"/>
    </row>
    <row r="4680" spans="1:6" ht="15">
      <c r="A4680" s="401">
        <v>21019</v>
      </c>
      <c r="B4680" s="401" t="s">
        <v>7997</v>
      </c>
      <c r="C4680" s="401" t="s">
        <v>3164</v>
      </c>
      <c r="D4680" s="414" t="s">
        <v>12969</v>
      </c>
      <c r="E4680" s="401" t="s">
        <v>123</v>
      </c>
      <c r="F4680" s="401"/>
    </row>
    <row r="4681" spans="1:6" ht="15">
      <c r="A4681" s="401">
        <v>21021</v>
      </c>
      <c r="B4681" s="401" t="s">
        <v>7998</v>
      </c>
      <c r="C4681" s="401" t="s">
        <v>3164</v>
      </c>
      <c r="D4681" s="414" t="s">
        <v>18216</v>
      </c>
      <c r="E4681" s="401" t="s">
        <v>123</v>
      </c>
      <c r="F4681" s="401"/>
    </row>
    <row r="4682" spans="1:6" ht="15">
      <c r="A4682" s="401">
        <v>21024</v>
      </c>
      <c r="B4682" s="401" t="s">
        <v>7999</v>
      </c>
      <c r="C4682" s="401" t="s">
        <v>3164</v>
      </c>
      <c r="D4682" s="414" t="s">
        <v>18217</v>
      </c>
      <c r="E4682" s="401" t="s">
        <v>123</v>
      </c>
      <c r="F4682" s="401"/>
    </row>
    <row r="4683" spans="1:6" ht="15">
      <c r="A4683" s="401">
        <v>40624</v>
      </c>
      <c r="B4683" s="401" t="s">
        <v>8000</v>
      </c>
      <c r="C4683" s="401" t="s">
        <v>3164</v>
      </c>
      <c r="D4683" s="414" t="s">
        <v>18218</v>
      </c>
      <c r="E4683" s="401" t="s">
        <v>123</v>
      </c>
      <c r="F4683" s="401"/>
    </row>
    <row r="4684" spans="1:6" ht="15">
      <c r="A4684" s="401">
        <v>42575</v>
      </c>
      <c r="B4684" s="401" t="s">
        <v>13311</v>
      </c>
      <c r="C4684" s="401" t="s">
        <v>3164</v>
      </c>
      <c r="D4684" s="414" t="s">
        <v>15747</v>
      </c>
      <c r="E4684" s="401" t="s">
        <v>123</v>
      </c>
      <c r="F4684" s="401"/>
    </row>
    <row r="4685" spans="1:6" ht="15">
      <c r="A4685" s="401">
        <v>13127</v>
      </c>
      <c r="B4685" s="401" t="s">
        <v>8001</v>
      </c>
      <c r="C4685" s="401" t="s">
        <v>3164</v>
      </c>
      <c r="D4685" s="414" t="s">
        <v>13952</v>
      </c>
      <c r="E4685" s="401" t="s">
        <v>123</v>
      </c>
      <c r="F4685" s="401"/>
    </row>
    <row r="4686" spans="1:6" ht="15">
      <c r="A4686" s="401">
        <v>13137</v>
      </c>
      <c r="B4686" s="401" t="s">
        <v>8002</v>
      </c>
      <c r="C4686" s="401" t="s">
        <v>3164</v>
      </c>
      <c r="D4686" s="414" t="s">
        <v>14927</v>
      </c>
      <c r="E4686" s="401" t="s">
        <v>123</v>
      </c>
      <c r="F4686" s="401"/>
    </row>
    <row r="4687" spans="1:6" ht="15">
      <c r="A4687" s="401">
        <v>42574</v>
      </c>
      <c r="B4687" s="401" t="s">
        <v>13312</v>
      </c>
      <c r="C4687" s="401" t="s">
        <v>3164</v>
      </c>
      <c r="D4687" s="414" t="s">
        <v>4175</v>
      </c>
      <c r="E4687" s="401" t="s">
        <v>123</v>
      </c>
      <c r="F4687" s="401"/>
    </row>
    <row r="4688" spans="1:6" ht="15">
      <c r="A4688" s="401">
        <v>20989</v>
      </c>
      <c r="B4688" s="401" t="s">
        <v>8003</v>
      </c>
      <c r="C4688" s="401" t="s">
        <v>3164</v>
      </c>
      <c r="D4688" s="414" t="s">
        <v>18219</v>
      </c>
      <c r="E4688" s="401" t="s">
        <v>123</v>
      </c>
      <c r="F4688" s="401"/>
    </row>
    <row r="4689" spans="1:6" ht="15">
      <c r="A4689" s="401">
        <v>21147</v>
      </c>
      <c r="B4689" s="401" t="s">
        <v>8004</v>
      </c>
      <c r="C4689" s="401" t="s">
        <v>3164</v>
      </c>
      <c r="D4689" s="414" t="s">
        <v>16696</v>
      </c>
      <c r="E4689" s="401" t="s">
        <v>123</v>
      </c>
      <c r="F4689" s="401"/>
    </row>
    <row r="4690" spans="1:6" ht="15">
      <c r="A4690" s="401">
        <v>21148</v>
      </c>
      <c r="B4690" s="401" t="s">
        <v>8005</v>
      </c>
      <c r="C4690" s="401" t="s">
        <v>3164</v>
      </c>
      <c r="D4690" s="414" t="s">
        <v>18220</v>
      </c>
      <c r="E4690" s="401" t="s">
        <v>123</v>
      </c>
      <c r="F4690" s="401"/>
    </row>
    <row r="4691" spans="1:6" ht="15">
      <c r="A4691" s="401">
        <v>20984</v>
      </c>
      <c r="B4691" s="401" t="s">
        <v>8006</v>
      </c>
      <c r="C4691" s="401" t="s">
        <v>3164</v>
      </c>
      <c r="D4691" s="414" t="s">
        <v>18221</v>
      </c>
      <c r="E4691" s="401" t="s">
        <v>123</v>
      </c>
      <c r="F4691" s="401"/>
    </row>
    <row r="4692" spans="1:6" ht="15">
      <c r="A4692" s="401">
        <v>13042</v>
      </c>
      <c r="B4692" s="401" t="s">
        <v>8007</v>
      </c>
      <c r="C4692" s="401" t="s">
        <v>3164</v>
      </c>
      <c r="D4692" s="414" t="s">
        <v>18222</v>
      </c>
      <c r="E4692" s="401" t="s">
        <v>123</v>
      </c>
      <c r="F4692" s="401"/>
    </row>
    <row r="4693" spans="1:6" ht="15">
      <c r="A4693" s="401">
        <v>21150</v>
      </c>
      <c r="B4693" s="401" t="s">
        <v>8008</v>
      </c>
      <c r="C4693" s="401" t="s">
        <v>3164</v>
      </c>
      <c r="D4693" s="414" t="s">
        <v>18223</v>
      </c>
      <c r="E4693" s="401" t="s">
        <v>123</v>
      </c>
      <c r="F4693" s="401"/>
    </row>
    <row r="4694" spans="1:6" ht="15">
      <c r="A4694" s="401">
        <v>13141</v>
      </c>
      <c r="B4694" s="401" t="s">
        <v>8009</v>
      </c>
      <c r="C4694" s="401" t="s">
        <v>3164</v>
      </c>
      <c r="D4694" s="414" t="s">
        <v>18224</v>
      </c>
      <c r="E4694" s="401" t="s">
        <v>123</v>
      </c>
      <c r="F4694" s="401"/>
    </row>
    <row r="4695" spans="1:6" ht="15">
      <c r="A4695" s="401">
        <v>42576</v>
      </c>
      <c r="B4695" s="401" t="s">
        <v>13313</v>
      </c>
      <c r="C4695" s="401" t="s">
        <v>3164</v>
      </c>
      <c r="D4695" s="414" t="s">
        <v>18225</v>
      </c>
      <c r="E4695" s="401" t="s">
        <v>123</v>
      </c>
      <c r="F4695" s="401"/>
    </row>
    <row r="4696" spans="1:6" ht="15">
      <c r="A4696" s="401">
        <v>21151</v>
      </c>
      <c r="B4696" s="401" t="s">
        <v>8010</v>
      </c>
      <c r="C4696" s="401" t="s">
        <v>3164</v>
      </c>
      <c r="D4696" s="414" t="s">
        <v>18226</v>
      </c>
      <c r="E4696" s="401" t="s">
        <v>123</v>
      </c>
      <c r="F4696" s="401"/>
    </row>
    <row r="4697" spans="1:6" ht="15">
      <c r="A4697" s="401">
        <v>13142</v>
      </c>
      <c r="B4697" s="401" t="s">
        <v>8011</v>
      </c>
      <c r="C4697" s="401" t="s">
        <v>3164</v>
      </c>
      <c r="D4697" s="414" t="s">
        <v>18227</v>
      </c>
      <c r="E4697" s="401" t="s">
        <v>123</v>
      </c>
      <c r="F4697" s="401"/>
    </row>
    <row r="4698" spans="1:6" ht="15">
      <c r="A4698" s="401">
        <v>42577</v>
      </c>
      <c r="B4698" s="401" t="s">
        <v>13314</v>
      </c>
      <c r="C4698" s="401" t="s">
        <v>3164</v>
      </c>
      <c r="D4698" s="414" t="s">
        <v>18228</v>
      </c>
      <c r="E4698" s="401" t="s">
        <v>123</v>
      </c>
      <c r="F4698" s="401"/>
    </row>
    <row r="4699" spans="1:6" ht="15">
      <c r="A4699" s="401">
        <v>20994</v>
      </c>
      <c r="B4699" s="401" t="s">
        <v>8012</v>
      </c>
      <c r="C4699" s="401" t="s">
        <v>3164</v>
      </c>
      <c r="D4699" s="414" t="s">
        <v>18229</v>
      </c>
      <c r="E4699" s="401" t="s">
        <v>123</v>
      </c>
      <c r="F4699" s="401"/>
    </row>
    <row r="4700" spans="1:6" ht="15">
      <c r="A4700" s="401">
        <v>7672</v>
      </c>
      <c r="B4700" s="401" t="s">
        <v>8013</v>
      </c>
      <c r="C4700" s="401" t="s">
        <v>3164</v>
      </c>
      <c r="D4700" s="414" t="s">
        <v>18230</v>
      </c>
      <c r="E4700" s="401" t="s">
        <v>123</v>
      </c>
      <c r="F4700" s="401"/>
    </row>
    <row r="4701" spans="1:6" ht="15">
      <c r="A4701" s="401">
        <v>20995</v>
      </c>
      <c r="B4701" s="401" t="s">
        <v>8014</v>
      </c>
      <c r="C4701" s="401" t="s">
        <v>3164</v>
      </c>
      <c r="D4701" s="414" t="s">
        <v>18231</v>
      </c>
      <c r="E4701" s="401" t="s">
        <v>123</v>
      </c>
      <c r="F4701" s="401"/>
    </row>
    <row r="4702" spans="1:6" ht="15">
      <c r="A4702" s="401">
        <v>7690</v>
      </c>
      <c r="B4702" s="401" t="s">
        <v>8015</v>
      </c>
      <c r="C4702" s="401" t="s">
        <v>3164</v>
      </c>
      <c r="D4702" s="414" t="s">
        <v>18232</v>
      </c>
      <c r="E4702" s="401" t="s">
        <v>123</v>
      </c>
      <c r="F4702" s="401"/>
    </row>
    <row r="4703" spans="1:6" ht="15">
      <c r="A4703" s="401">
        <v>20980</v>
      </c>
      <c r="B4703" s="401" t="s">
        <v>8016</v>
      </c>
      <c r="C4703" s="401" t="s">
        <v>3164</v>
      </c>
      <c r="D4703" s="414" t="s">
        <v>18233</v>
      </c>
      <c r="E4703" s="401" t="s">
        <v>123</v>
      </c>
      <c r="F4703" s="401"/>
    </row>
    <row r="4704" spans="1:6" ht="15">
      <c r="A4704" s="401">
        <v>7661</v>
      </c>
      <c r="B4704" s="401" t="s">
        <v>8017</v>
      </c>
      <c r="C4704" s="401" t="s">
        <v>3164</v>
      </c>
      <c r="D4704" s="414" t="s">
        <v>18234</v>
      </c>
      <c r="E4704" s="401" t="s">
        <v>123</v>
      </c>
      <c r="F4704" s="401"/>
    </row>
    <row r="4705" spans="1:6" ht="15">
      <c r="A4705" s="401">
        <v>21016</v>
      </c>
      <c r="B4705" s="401" t="s">
        <v>8018</v>
      </c>
      <c r="C4705" s="401" t="s">
        <v>3164</v>
      </c>
      <c r="D4705" s="414" t="s">
        <v>18235</v>
      </c>
      <c r="E4705" s="401" t="s">
        <v>123</v>
      </c>
      <c r="F4705" s="401"/>
    </row>
    <row r="4706" spans="1:6" ht="15">
      <c r="A4706" s="401">
        <v>21008</v>
      </c>
      <c r="B4706" s="401" t="s">
        <v>8019</v>
      </c>
      <c r="C4706" s="401" t="s">
        <v>3164</v>
      </c>
      <c r="D4706" s="414" t="s">
        <v>14780</v>
      </c>
      <c r="E4706" s="401" t="s">
        <v>123</v>
      </c>
      <c r="F4706" s="401"/>
    </row>
    <row r="4707" spans="1:6" ht="15">
      <c r="A4707" s="401">
        <v>21009</v>
      </c>
      <c r="B4707" s="401" t="s">
        <v>8020</v>
      </c>
      <c r="C4707" s="401" t="s">
        <v>3164</v>
      </c>
      <c r="D4707" s="414" t="s">
        <v>15819</v>
      </c>
      <c r="E4707" s="401" t="s">
        <v>123</v>
      </c>
      <c r="F4707" s="401"/>
    </row>
    <row r="4708" spans="1:6" ht="15">
      <c r="A4708" s="401">
        <v>21010</v>
      </c>
      <c r="B4708" s="401" t="s">
        <v>8021</v>
      </c>
      <c r="C4708" s="401" t="s">
        <v>3164</v>
      </c>
      <c r="D4708" s="414" t="s">
        <v>18236</v>
      </c>
      <c r="E4708" s="401" t="s">
        <v>123</v>
      </c>
      <c r="F4708" s="401"/>
    </row>
    <row r="4709" spans="1:6" ht="15">
      <c r="A4709" s="401">
        <v>21011</v>
      </c>
      <c r="B4709" s="401" t="s">
        <v>8022</v>
      </c>
      <c r="C4709" s="401" t="s">
        <v>3164</v>
      </c>
      <c r="D4709" s="414" t="s">
        <v>18237</v>
      </c>
      <c r="E4709" s="401" t="s">
        <v>123</v>
      </c>
      <c r="F4709" s="401"/>
    </row>
    <row r="4710" spans="1:6" ht="15">
      <c r="A4710" s="401">
        <v>21012</v>
      </c>
      <c r="B4710" s="401" t="s">
        <v>8023</v>
      </c>
      <c r="C4710" s="401" t="s">
        <v>3164</v>
      </c>
      <c r="D4710" s="414" t="s">
        <v>18238</v>
      </c>
      <c r="E4710" s="401" t="s">
        <v>123</v>
      </c>
      <c r="F4710" s="401"/>
    </row>
    <row r="4711" spans="1:6" ht="15">
      <c r="A4711" s="401">
        <v>21013</v>
      </c>
      <c r="B4711" s="401" t="s">
        <v>8024</v>
      </c>
      <c r="C4711" s="401" t="s">
        <v>3164</v>
      </c>
      <c r="D4711" s="414" t="s">
        <v>18239</v>
      </c>
      <c r="E4711" s="401" t="s">
        <v>123</v>
      </c>
      <c r="F4711" s="401"/>
    </row>
    <row r="4712" spans="1:6" ht="15">
      <c r="A4712" s="401">
        <v>21014</v>
      </c>
      <c r="B4712" s="401" t="s">
        <v>8025</v>
      </c>
      <c r="C4712" s="401" t="s">
        <v>3164</v>
      </c>
      <c r="D4712" s="414" t="s">
        <v>14868</v>
      </c>
      <c r="E4712" s="401" t="s">
        <v>123</v>
      </c>
      <c r="F4712" s="401"/>
    </row>
    <row r="4713" spans="1:6" ht="15">
      <c r="A4713" s="401">
        <v>21015</v>
      </c>
      <c r="B4713" s="401" t="s">
        <v>8026</v>
      </c>
      <c r="C4713" s="401" t="s">
        <v>3164</v>
      </c>
      <c r="D4713" s="414" t="s">
        <v>18240</v>
      </c>
      <c r="E4713" s="401" t="s">
        <v>123</v>
      </c>
      <c r="F4713" s="401"/>
    </row>
    <row r="4714" spans="1:6" ht="15">
      <c r="A4714" s="401">
        <v>7697</v>
      </c>
      <c r="B4714" s="401" t="s">
        <v>8027</v>
      </c>
      <c r="C4714" s="401" t="s">
        <v>3164</v>
      </c>
      <c r="D4714" s="414" t="s">
        <v>18241</v>
      </c>
      <c r="E4714" s="401" t="s">
        <v>123</v>
      </c>
      <c r="F4714" s="401"/>
    </row>
    <row r="4715" spans="1:6" ht="15">
      <c r="A4715" s="401">
        <v>7698</v>
      </c>
      <c r="B4715" s="401" t="s">
        <v>8028</v>
      </c>
      <c r="C4715" s="401" t="s">
        <v>3164</v>
      </c>
      <c r="D4715" s="414" t="s">
        <v>18242</v>
      </c>
      <c r="E4715" s="401" t="s">
        <v>123</v>
      </c>
      <c r="F4715" s="401"/>
    </row>
    <row r="4716" spans="1:6" ht="15">
      <c r="A4716" s="401">
        <v>7691</v>
      </c>
      <c r="B4716" s="401" t="s">
        <v>8029</v>
      </c>
      <c r="C4716" s="401" t="s">
        <v>3164</v>
      </c>
      <c r="D4716" s="414" t="s">
        <v>16810</v>
      </c>
      <c r="E4716" s="401" t="s">
        <v>123</v>
      </c>
      <c r="F4716" s="401"/>
    </row>
    <row r="4717" spans="1:6" ht="15">
      <c r="A4717" s="401">
        <v>40626</v>
      </c>
      <c r="B4717" s="401" t="s">
        <v>8030</v>
      </c>
      <c r="C4717" s="401" t="s">
        <v>3164</v>
      </c>
      <c r="D4717" s="414" t="s">
        <v>18243</v>
      </c>
      <c r="E4717" s="401" t="s">
        <v>123</v>
      </c>
      <c r="F4717" s="401"/>
    </row>
    <row r="4718" spans="1:6" ht="15">
      <c r="A4718" s="401">
        <v>7701</v>
      </c>
      <c r="B4718" s="401" t="s">
        <v>8031</v>
      </c>
      <c r="C4718" s="401" t="s">
        <v>3164</v>
      </c>
      <c r="D4718" s="414" t="s">
        <v>18244</v>
      </c>
      <c r="E4718" s="401" t="s">
        <v>123</v>
      </c>
      <c r="F4718" s="401"/>
    </row>
    <row r="4719" spans="1:6" ht="15">
      <c r="A4719" s="401">
        <v>7696</v>
      </c>
      <c r="B4719" s="401" t="s">
        <v>8032</v>
      </c>
      <c r="C4719" s="401" t="s">
        <v>3164</v>
      </c>
      <c r="D4719" s="414" t="s">
        <v>18245</v>
      </c>
      <c r="E4719" s="401" t="s">
        <v>123</v>
      </c>
      <c r="F4719" s="401"/>
    </row>
    <row r="4720" spans="1:6" ht="15">
      <c r="A4720" s="401">
        <v>7700</v>
      </c>
      <c r="B4720" s="401" t="s">
        <v>8033</v>
      </c>
      <c r="C4720" s="401" t="s">
        <v>3164</v>
      </c>
      <c r="D4720" s="414" t="s">
        <v>12718</v>
      </c>
      <c r="E4720" s="401" t="s">
        <v>123</v>
      </c>
      <c r="F4720" s="401"/>
    </row>
    <row r="4721" spans="1:6" ht="15">
      <c r="A4721" s="401">
        <v>7694</v>
      </c>
      <c r="B4721" s="401" t="s">
        <v>8035</v>
      </c>
      <c r="C4721" s="401" t="s">
        <v>3164</v>
      </c>
      <c r="D4721" s="414" t="s">
        <v>18246</v>
      </c>
      <c r="E4721" s="401" t="s">
        <v>123</v>
      </c>
      <c r="F4721" s="401"/>
    </row>
    <row r="4722" spans="1:6" ht="15">
      <c r="A4722" s="401">
        <v>7693</v>
      </c>
      <c r="B4722" s="401" t="s">
        <v>8036</v>
      </c>
      <c r="C4722" s="401" t="s">
        <v>3164</v>
      </c>
      <c r="D4722" s="414" t="s">
        <v>18247</v>
      </c>
      <c r="E4722" s="401" t="s">
        <v>123</v>
      </c>
      <c r="F4722" s="401"/>
    </row>
    <row r="4723" spans="1:6" ht="15">
      <c r="A4723" s="401">
        <v>7692</v>
      </c>
      <c r="B4723" s="401" t="s">
        <v>8037</v>
      </c>
      <c r="C4723" s="401" t="s">
        <v>3164</v>
      </c>
      <c r="D4723" s="414" t="s">
        <v>18248</v>
      </c>
      <c r="E4723" s="401" t="s">
        <v>123</v>
      </c>
      <c r="F4723" s="401"/>
    </row>
    <row r="4724" spans="1:6" ht="15">
      <c r="A4724" s="401">
        <v>7695</v>
      </c>
      <c r="B4724" s="401" t="s">
        <v>8038</v>
      </c>
      <c r="C4724" s="401" t="s">
        <v>3164</v>
      </c>
      <c r="D4724" s="414" t="s">
        <v>18249</v>
      </c>
      <c r="E4724" s="401" t="s">
        <v>123</v>
      </c>
      <c r="F4724" s="401"/>
    </row>
    <row r="4725" spans="1:6" ht="15">
      <c r="A4725" s="401">
        <v>13356</v>
      </c>
      <c r="B4725" s="401" t="s">
        <v>8039</v>
      </c>
      <c r="C4725" s="401" t="s">
        <v>3164</v>
      </c>
      <c r="D4725" s="414" t="s">
        <v>14788</v>
      </c>
      <c r="E4725" s="401" t="s">
        <v>123</v>
      </c>
      <c r="F4725" s="401"/>
    </row>
    <row r="4726" spans="1:6" ht="15">
      <c r="A4726" s="401">
        <v>36365</v>
      </c>
      <c r="B4726" s="401" t="s">
        <v>8040</v>
      </c>
      <c r="C4726" s="401" t="s">
        <v>3164</v>
      </c>
      <c r="D4726" s="414" t="s">
        <v>18250</v>
      </c>
      <c r="E4726" s="401" t="s">
        <v>123</v>
      </c>
      <c r="F4726" s="401"/>
    </row>
    <row r="4727" spans="1:6" ht="15">
      <c r="A4727" s="401">
        <v>41930</v>
      </c>
      <c r="B4727" s="401" t="s">
        <v>8041</v>
      </c>
      <c r="C4727" s="401" t="s">
        <v>3164</v>
      </c>
      <c r="D4727" s="414" t="s">
        <v>13941</v>
      </c>
      <c r="E4727" s="401" t="s">
        <v>123</v>
      </c>
      <c r="F4727" s="401"/>
    </row>
    <row r="4728" spans="1:6" ht="15">
      <c r="A4728" s="401">
        <v>41931</v>
      </c>
      <c r="B4728" s="401" t="s">
        <v>8042</v>
      </c>
      <c r="C4728" s="401" t="s">
        <v>3164</v>
      </c>
      <c r="D4728" s="414" t="s">
        <v>18251</v>
      </c>
      <c r="E4728" s="401" t="s">
        <v>123</v>
      </c>
      <c r="F4728" s="401"/>
    </row>
    <row r="4729" spans="1:6" ht="15">
      <c r="A4729" s="401">
        <v>41932</v>
      </c>
      <c r="B4729" s="401" t="s">
        <v>8043</v>
      </c>
      <c r="C4729" s="401" t="s">
        <v>3164</v>
      </c>
      <c r="D4729" s="414" t="s">
        <v>18252</v>
      </c>
      <c r="E4729" s="401" t="s">
        <v>123</v>
      </c>
      <c r="F4729" s="401"/>
    </row>
    <row r="4730" spans="1:6" ht="15">
      <c r="A4730" s="401">
        <v>41933</v>
      </c>
      <c r="B4730" s="401" t="s">
        <v>8044</v>
      </c>
      <c r="C4730" s="401" t="s">
        <v>3164</v>
      </c>
      <c r="D4730" s="414" t="s">
        <v>18253</v>
      </c>
      <c r="E4730" s="401" t="s">
        <v>123</v>
      </c>
      <c r="F4730" s="401"/>
    </row>
    <row r="4731" spans="1:6" ht="15">
      <c r="A4731" s="401">
        <v>41934</v>
      </c>
      <c r="B4731" s="401" t="s">
        <v>8045</v>
      </c>
      <c r="C4731" s="401" t="s">
        <v>3164</v>
      </c>
      <c r="D4731" s="414" t="s">
        <v>18254</v>
      </c>
      <c r="E4731" s="401" t="s">
        <v>123</v>
      </c>
      <c r="F4731" s="401"/>
    </row>
    <row r="4732" spans="1:6" ht="15">
      <c r="A4732" s="401">
        <v>41936</v>
      </c>
      <c r="B4732" s="401" t="s">
        <v>8046</v>
      </c>
      <c r="C4732" s="401" t="s">
        <v>3164</v>
      </c>
      <c r="D4732" s="414" t="s">
        <v>18255</v>
      </c>
      <c r="E4732" s="401" t="s">
        <v>123</v>
      </c>
      <c r="F4732" s="401"/>
    </row>
    <row r="4733" spans="1:6" ht="15">
      <c r="A4733" s="401">
        <v>41785</v>
      </c>
      <c r="B4733" s="401" t="s">
        <v>8047</v>
      </c>
      <c r="C4733" s="401" t="s">
        <v>3164</v>
      </c>
      <c r="D4733" s="414" t="s">
        <v>18256</v>
      </c>
      <c r="E4733" s="401" t="s">
        <v>123</v>
      </c>
      <c r="F4733" s="401"/>
    </row>
    <row r="4734" spans="1:6" ht="15">
      <c r="A4734" s="401">
        <v>41781</v>
      </c>
      <c r="B4734" s="401" t="s">
        <v>8048</v>
      </c>
      <c r="C4734" s="401" t="s">
        <v>3164</v>
      </c>
      <c r="D4734" s="414" t="s">
        <v>18257</v>
      </c>
      <c r="E4734" s="401" t="s">
        <v>123</v>
      </c>
      <c r="F4734" s="401"/>
    </row>
    <row r="4735" spans="1:6" ht="15">
      <c r="A4735" s="401">
        <v>41783</v>
      </c>
      <c r="B4735" s="401" t="s">
        <v>8049</v>
      </c>
      <c r="C4735" s="401" t="s">
        <v>3164</v>
      </c>
      <c r="D4735" s="414" t="s">
        <v>18258</v>
      </c>
      <c r="E4735" s="401" t="s">
        <v>123</v>
      </c>
      <c r="F4735" s="401"/>
    </row>
    <row r="4736" spans="1:6" ht="15">
      <c r="A4736" s="401">
        <v>41786</v>
      </c>
      <c r="B4736" s="401" t="s">
        <v>8050</v>
      </c>
      <c r="C4736" s="401" t="s">
        <v>3164</v>
      </c>
      <c r="D4736" s="414" t="s">
        <v>18259</v>
      </c>
      <c r="E4736" s="401" t="s">
        <v>123</v>
      </c>
      <c r="F4736" s="401"/>
    </row>
    <row r="4737" spans="1:6" ht="15">
      <c r="A4737" s="401">
        <v>41779</v>
      </c>
      <c r="B4737" s="401" t="s">
        <v>8051</v>
      </c>
      <c r="C4737" s="401" t="s">
        <v>3164</v>
      </c>
      <c r="D4737" s="414" t="s">
        <v>18260</v>
      </c>
      <c r="E4737" s="401" t="s">
        <v>123</v>
      </c>
      <c r="F4737" s="401"/>
    </row>
    <row r="4738" spans="1:6" ht="15">
      <c r="A4738" s="401">
        <v>41780</v>
      </c>
      <c r="B4738" s="401" t="s">
        <v>8052</v>
      </c>
      <c r="C4738" s="401" t="s">
        <v>3164</v>
      </c>
      <c r="D4738" s="414" t="s">
        <v>18261</v>
      </c>
      <c r="E4738" s="401" t="s">
        <v>123</v>
      </c>
      <c r="F4738" s="401"/>
    </row>
    <row r="4739" spans="1:6" ht="15">
      <c r="A4739" s="401">
        <v>41782</v>
      </c>
      <c r="B4739" s="401" t="s">
        <v>8053</v>
      </c>
      <c r="C4739" s="401" t="s">
        <v>3164</v>
      </c>
      <c r="D4739" s="414" t="s">
        <v>18262</v>
      </c>
      <c r="E4739" s="401" t="s">
        <v>123</v>
      </c>
      <c r="F4739" s="401"/>
    </row>
    <row r="4740" spans="1:6" ht="15">
      <c r="A4740" s="401">
        <v>38130</v>
      </c>
      <c r="B4740" s="401" t="s">
        <v>8054</v>
      </c>
      <c r="C4740" s="401" t="s">
        <v>3164</v>
      </c>
      <c r="D4740" s="414" t="s">
        <v>13109</v>
      </c>
      <c r="E4740" s="401" t="s">
        <v>123</v>
      </c>
      <c r="F4740" s="401"/>
    </row>
    <row r="4741" spans="1:6" ht="15">
      <c r="A4741" s="401">
        <v>21123</v>
      </c>
      <c r="B4741" s="401" t="s">
        <v>8055</v>
      </c>
      <c r="C4741" s="401" t="s">
        <v>3164</v>
      </c>
      <c r="D4741" s="414" t="s">
        <v>12990</v>
      </c>
      <c r="E4741" s="401" t="s">
        <v>123</v>
      </c>
      <c r="F4741" s="401"/>
    </row>
    <row r="4742" spans="1:6" ht="15">
      <c r="A4742" s="401">
        <v>21124</v>
      </c>
      <c r="B4742" s="401" t="s">
        <v>8056</v>
      </c>
      <c r="C4742" s="401" t="s">
        <v>3164</v>
      </c>
      <c r="D4742" s="414" t="s">
        <v>18263</v>
      </c>
      <c r="E4742" s="401" t="s">
        <v>123</v>
      </c>
      <c r="F4742" s="401"/>
    </row>
    <row r="4743" spans="1:6" ht="15">
      <c r="A4743" s="401">
        <v>21125</v>
      </c>
      <c r="B4743" s="401" t="s">
        <v>8057</v>
      </c>
      <c r="C4743" s="401" t="s">
        <v>3164</v>
      </c>
      <c r="D4743" s="414" t="s">
        <v>15607</v>
      </c>
      <c r="E4743" s="401" t="s">
        <v>123</v>
      </c>
      <c r="F4743" s="401"/>
    </row>
    <row r="4744" spans="1:6" ht="15">
      <c r="A4744" s="401">
        <v>38028</v>
      </c>
      <c r="B4744" s="401" t="s">
        <v>8059</v>
      </c>
      <c r="C4744" s="401" t="s">
        <v>3164</v>
      </c>
      <c r="D4744" s="414" t="s">
        <v>18264</v>
      </c>
      <c r="E4744" s="401" t="s">
        <v>123</v>
      </c>
      <c r="F4744" s="401"/>
    </row>
    <row r="4745" spans="1:6" ht="15">
      <c r="A4745" s="401">
        <v>38029</v>
      </c>
      <c r="B4745" s="401" t="s">
        <v>8060</v>
      </c>
      <c r="C4745" s="401" t="s">
        <v>3164</v>
      </c>
      <c r="D4745" s="414" t="s">
        <v>18265</v>
      </c>
      <c r="E4745" s="401" t="s">
        <v>123</v>
      </c>
      <c r="F4745" s="401"/>
    </row>
    <row r="4746" spans="1:6" ht="15">
      <c r="A4746" s="401">
        <v>38030</v>
      </c>
      <c r="B4746" s="401" t="s">
        <v>8061</v>
      </c>
      <c r="C4746" s="401" t="s">
        <v>3164</v>
      </c>
      <c r="D4746" s="414" t="s">
        <v>18266</v>
      </c>
      <c r="E4746" s="401" t="s">
        <v>123</v>
      </c>
      <c r="F4746" s="401"/>
    </row>
    <row r="4747" spans="1:6" ht="15">
      <c r="A4747" s="401">
        <v>38031</v>
      </c>
      <c r="B4747" s="401" t="s">
        <v>8062</v>
      </c>
      <c r="C4747" s="401" t="s">
        <v>3164</v>
      </c>
      <c r="D4747" s="414" t="s">
        <v>18267</v>
      </c>
      <c r="E4747" s="401" t="s">
        <v>123</v>
      </c>
      <c r="F4747" s="401"/>
    </row>
    <row r="4748" spans="1:6" ht="15">
      <c r="A4748" s="401">
        <v>39735</v>
      </c>
      <c r="B4748" s="401" t="s">
        <v>8063</v>
      </c>
      <c r="C4748" s="401" t="s">
        <v>3164</v>
      </c>
      <c r="D4748" s="414" t="s">
        <v>18268</v>
      </c>
      <c r="E4748" s="401" t="s">
        <v>123</v>
      </c>
      <c r="F4748" s="401"/>
    </row>
    <row r="4749" spans="1:6" ht="15">
      <c r="A4749" s="401">
        <v>39734</v>
      </c>
      <c r="B4749" s="401" t="s">
        <v>8064</v>
      </c>
      <c r="C4749" s="401" t="s">
        <v>3164</v>
      </c>
      <c r="D4749" s="414" t="s">
        <v>15589</v>
      </c>
      <c r="E4749" s="401" t="s">
        <v>123</v>
      </c>
      <c r="F4749" s="401"/>
    </row>
    <row r="4750" spans="1:6" ht="15">
      <c r="A4750" s="401">
        <v>39736</v>
      </c>
      <c r="B4750" s="401" t="s">
        <v>8065</v>
      </c>
      <c r="C4750" s="401" t="s">
        <v>3164</v>
      </c>
      <c r="D4750" s="414" t="s">
        <v>18269</v>
      </c>
      <c r="E4750" s="401" t="s">
        <v>123</v>
      </c>
      <c r="F4750" s="401"/>
    </row>
    <row r="4751" spans="1:6" ht="15">
      <c r="A4751" s="401">
        <v>39737</v>
      </c>
      <c r="B4751" s="401" t="s">
        <v>8066</v>
      </c>
      <c r="C4751" s="401" t="s">
        <v>3164</v>
      </c>
      <c r="D4751" s="414" t="s">
        <v>17141</v>
      </c>
      <c r="E4751" s="401" t="s">
        <v>123</v>
      </c>
      <c r="F4751" s="401"/>
    </row>
    <row r="4752" spans="1:6" ht="15">
      <c r="A4752" s="401">
        <v>39738</v>
      </c>
      <c r="B4752" s="401" t="s">
        <v>8067</v>
      </c>
      <c r="C4752" s="401" t="s">
        <v>3164</v>
      </c>
      <c r="D4752" s="414" t="s">
        <v>4539</v>
      </c>
      <c r="E4752" s="401" t="s">
        <v>123</v>
      </c>
      <c r="F4752" s="401"/>
    </row>
    <row r="4753" spans="1:6" ht="15">
      <c r="A4753" s="401">
        <v>39739</v>
      </c>
      <c r="B4753" s="401" t="s">
        <v>8068</v>
      </c>
      <c r="C4753" s="401" t="s">
        <v>3164</v>
      </c>
      <c r="D4753" s="414" t="s">
        <v>18270</v>
      </c>
      <c r="E4753" s="401" t="s">
        <v>123</v>
      </c>
      <c r="F4753" s="401"/>
    </row>
    <row r="4754" spans="1:6" ht="15">
      <c r="A4754" s="401">
        <v>39733</v>
      </c>
      <c r="B4754" s="401" t="s">
        <v>8069</v>
      </c>
      <c r="C4754" s="401" t="s">
        <v>3164</v>
      </c>
      <c r="D4754" s="414" t="s">
        <v>16384</v>
      </c>
      <c r="E4754" s="401" t="s">
        <v>123</v>
      </c>
      <c r="F4754" s="401"/>
    </row>
    <row r="4755" spans="1:6" ht="15">
      <c r="A4755" s="401">
        <v>39854</v>
      </c>
      <c r="B4755" s="401" t="s">
        <v>8070</v>
      </c>
      <c r="C4755" s="401" t="s">
        <v>3164</v>
      </c>
      <c r="D4755" s="414" t="s">
        <v>18271</v>
      </c>
      <c r="E4755" s="401" t="s">
        <v>123</v>
      </c>
      <c r="F4755" s="401"/>
    </row>
    <row r="4756" spans="1:6" ht="15">
      <c r="A4756" s="401">
        <v>39740</v>
      </c>
      <c r="B4756" s="401" t="s">
        <v>8071</v>
      </c>
      <c r="C4756" s="401" t="s">
        <v>3164</v>
      </c>
      <c r="D4756" s="414" t="s">
        <v>13921</v>
      </c>
      <c r="E4756" s="401" t="s">
        <v>123</v>
      </c>
      <c r="F4756" s="401"/>
    </row>
    <row r="4757" spans="1:6" ht="15">
      <c r="A4757" s="401">
        <v>39741</v>
      </c>
      <c r="B4757" s="401" t="s">
        <v>8072</v>
      </c>
      <c r="C4757" s="401" t="s">
        <v>3164</v>
      </c>
      <c r="D4757" s="414" t="s">
        <v>12411</v>
      </c>
      <c r="E4757" s="401" t="s">
        <v>123</v>
      </c>
      <c r="F4757" s="401"/>
    </row>
    <row r="4758" spans="1:6" ht="15">
      <c r="A4758" s="401">
        <v>39853</v>
      </c>
      <c r="B4758" s="401" t="s">
        <v>8073</v>
      </c>
      <c r="C4758" s="401" t="s">
        <v>3164</v>
      </c>
      <c r="D4758" s="414" t="s">
        <v>15030</v>
      </c>
      <c r="E4758" s="401" t="s">
        <v>123</v>
      </c>
      <c r="F4758" s="401"/>
    </row>
    <row r="4759" spans="1:6" ht="15">
      <c r="A4759" s="401">
        <v>39742</v>
      </c>
      <c r="B4759" s="401" t="s">
        <v>8074</v>
      </c>
      <c r="C4759" s="401" t="s">
        <v>3164</v>
      </c>
      <c r="D4759" s="414" t="s">
        <v>18047</v>
      </c>
      <c r="E4759" s="401" t="s">
        <v>123</v>
      </c>
      <c r="F4759" s="401"/>
    </row>
    <row r="4760" spans="1:6" ht="15">
      <c r="A4760" s="401">
        <v>39749</v>
      </c>
      <c r="B4760" s="401" t="s">
        <v>8075</v>
      </c>
      <c r="C4760" s="401" t="s">
        <v>3164</v>
      </c>
      <c r="D4760" s="414" t="s">
        <v>18272</v>
      </c>
      <c r="E4760" s="401" t="s">
        <v>123</v>
      </c>
      <c r="F4760" s="401"/>
    </row>
    <row r="4761" spans="1:6" ht="15">
      <c r="A4761" s="401">
        <v>39751</v>
      </c>
      <c r="B4761" s="401" t="s">
        <v>8076</v>
      </c>
      <c r="C4761" s="401" t="s">
        <v>3164</v>
      </c>
      <c r="D4761" s="414" t="s">
        <v>18273</v>
      </c>
      <c r="E4761" s="401" t="s">
        <v>123</v>
      </c>
      <c r="F4761" s="401"/>
    </row>
    <row r="4762" spans="1:6" ht="15">
      <c r="A4762" s="401">
        <v>39750</v>
      </c>
      <c r="B4762" s="401" t="s">
        <v>8077</v>
      </c>
      <c r="C4762" s="401" t="s">
        <v>3164</v>
      </c>
      <c r="D4762" s="414" t="s">
        <v>18274</v>
      </c>
      <c r="E4762" s="401" t="s">
        <v>123</v>
      </c>
      <c r="F4762" s="401"/>
    </row>
    <row r="4763" spans="1:6" ht="15">
      <c r="A4763" s="401">
        <v>39747</v>
      </c>
      <c r="B4763" s="401" t="s">
        <v>8078</v>
      </c>
      <c r="C4763" s="401" t="s">
        <v>3164</v>
      </c>
      <c r="D4763" s="414" t="s">
        <v>14916</v>
      </c>
      <c r="E4763" s="401" t="s">
        <v>123</v>
      </c>
      <c r="F4763" s="401"/>
    </row>
    <row r="4764" spans="1:6" ht="15">
      <c r="A4764" s="401">
        <v>39753</v>
      </c>
      <c r="B4764" s="401" t="s">
        <v>8079</v>
      </c>
      <c r="C4764" s="401" t="s">
        <v>3164</v>
      </c>
      <c r="D4764" s="414" t="s">
        <v>18275</v>
      </c>
      <c r="E4764" s="401" t="s">
        <v>123</v>
      </c>
      <c r="F4764" s="401"/>
    </row>
    <row r="4765" spans="1:6" ht="15">
      <c r="A4765" s="401">
        <v>39754</v>
      </c>
      <c r="B4765" s="401" t="s">
        <v>8080</v>
      </c>
      <c r="C4765" s="401" t="s">
        <v>3164</v>
      </c>
      <c r="D4765" s="414" t="s">
        <v>18276</v>
      </c>
      <c r="E4765" s="401" t="s">
        <v>123</v>
      </c>
      <c r="F4765" s="401"/>
    </row>
    <row r="4766" spans="1:6" ht="15">
      <c r="A4766" s="401">
        <v>39748</v>
      </c>
      <c r="B4766" s="401" t="s">
        <v>8081</v>
      </c>
      <c r="C4766" s="401" t="s">
        <v>3164</v>
      </c>
      <c r="D4766" s="414" t="s">
        <v>18277</v>
      </c>
      <c r="E4766" s="401" t="s">
        <v>123</v>
      </c>
      <c r="F4766" s="401"/>
    </row>
    <row r="4767" spans="1:6" ht="15">
      <c r="A4767" s="401">
        <v>39755</v>
      </c>
      <c r="B4767" s="401" t="s">
        <v>8082</v>
      </c>
      <c r="C4767" s="401" t="s">
        <v>3164</v>
      </c>
      <c r="D4767" s="414" t="s">
        <v>18278</v>
      </c>
      <c r="E4767" s="401" t="s">
        <v>123</v>
      </c>
      <c r="F4767" s="401"/>
    </row>
    <row r="4768" spans="1:6" ht="15">
      <c r="A4768" s="401">
        <v>12742</v>
      </c>
      <c r="B4768" s="401" t="s">
        <v>8083</v>
      </c>
      <c r="C4768" s="401" t="s">
        <v>3164</v>
      </c>
      <c r="D4768" s="414" t="s">
        <v>18279</v>
      </c>
      <c r="E4768" s="401" t="s">
        <v>123</v>
      </c>
      <c r="F4768" s="401"/>
    </row>
    <row r="4769" spans="1:6" ht="15">
      <c r="A4769" s="401">
        <v>12713</v>
      </c>
      <c r="B4769" s="401" t="s">
        <v>8084</v>
      </c>
      <c r="C4769" s="401" t="s">
        <v>3164</v>
      </c>
      <c r="D4769" s="414" t="s">
        <v>14986</v>
      </c>
      <c r="E4769" s="401" t="s">
        <v>123</v>
      </c>
      <c r="F4769" s="401"/>
    </row>
    <row r="4770" spans="1:6" ht="15">
      <c r="A4770" s="401">
        <v>12743</v>
      </c>
      <c r="B4770" s="401" t="s">
        <v>8085</v>
      </c>
      <c r="C4770" s="401" t="s">
        <v>3164</v>
      </c>
      <c r="D4770" s="414" t="s">
        <v>18280</v>
      </c>
      <c r="E4770" s="401" t="s">
        <v>123</v>
      </c>
      <c r="F4770" s="401"/>
    </row>
    <row r="4771" spans="1:6" ht="15">
      <c r="A4771" s="401">
        <v>12744</v>
      </c>
      <c r="B4771" s="401" t="s">
        <v>8086</v>
      </c>
      <c r="C4771" s="401" t="s">
        <v>3164</v>
      </c>
      <c r="D4771" s="414" t="s">
        <v>18281</v>
      </c>
      <c r="E4771" s="401" t="s">
        <v>123</v>
      </c>
      <c r="F4771" s="401"/>
    </row>
    <row r="4772" spans="1:6" ht="15">
      <c r="A4772" s="401">
        <v>12745</v>
      </c>
      <c r="B4772" s="401" t="s">
        <v>8087</v>
      </c>
      <c r="C4772" s="401" t="s">
        <v>3164</v>
      </c>
      <c r="D4772" s="414" t="s">
        <v>18101</v>
      </c>
      <c r="E4772" s="401" t="s">
        <v>123</v>
      </c>
      <c r="F4772" s="401"/>
    </row>
    <row r="4773" spans="1:6" ht="15">
      <c r="A4773" s="401">
        <v>12746</v>
      </c>
      <c r="B4773" s="401" t="s">
        <v>8088</v>
      </c>
      <c r="C4773" s="401" t="s">
        <v>3164</v>
      </c>
      <c r="D4773" s="414" t="s">
        <v>13918</v>
      </c>
      <c r="E4773" s="401" t="s">
        <v>123</v>
      </c>
      <c r="F4773" s="401"/>
    </row>
    <row r="4774" spans="1:6" ht="15">
      <c r="A4774" s="401">
        <v>12747</v>
      </c>
      <c r="B4774" s="401" t="s">
        <v>8089</v>
      </c>
      <c r="C4774" s="401" t="s">
        <v>3164</v>
      </c>
      <c r="D4774" s="414" t="s">
        <v>18282</v>
      </c>
      <c r="E4774" s="401" t="s">
        <v>123</v>
      </c>
      <c r="F4774" s="401"/>
    </row>
    <row r="4775" spans="1:6" ht="15">
      <c r="A4775" s="401">
        <v>12748</v>
      </c>
      <c r="B4775" s="401" t="s">
        <v>8090</v>
      </c>
      <c r="C4775" s="401" t="s">
        <v>3164</v>
      </c>
      <c r="D4775" s="414" t="s">
        <v>18283</v>
      </c>
      <c r="E4775" s="401" t="s">
        <v>123</v>
      </c>
      <c r="F4775" s="401"/>
    </row>
    <row r="4776" spans="1:6" ht="15">
      <c r="A4776" s="401">
        <v>12749</v>
      </c>
      <c r="B4776" s="401" t="s">
        <v>8091</v>
      </c>
      <c r="C4776" s="401" t="s">
        <v>3164</v>
      </c>
      <c r="D4776" s="414" t="s">
        <v>18284</v>
      </c>
      <c r="E4776" s="401" t="s">
        <v>123</v>
      </c>
      <c r="F4776" s="401"/>
    </row>
    <row r="4777" spans="1:6" ht="15">
      <c r="A4777" s="401">
        <v>39726</v>
      </c>
      <c r="B4777" s="401" t="s">
        <v>8092</v>
      </c>
      <c r="C4777" s="401" t="s">
        <v>3164</v>
      </c>
      <c r="D4777" s="414" t="s">
        <v>18285</v>
      </c>
      <c r="E4777" s="401" t="s">
        <v>123</v>
      </c>
      <c r="F4777" s="401"/>
    </row>
    <row r="4778" spans="1:6" ht="15">
      <c r="A4778" s="401">
        <v>39728</v>
      </c>
      <c r="B4778" s="401" t="s">
        <v>8093</v>
      </c>
      <c r="C4778" s="401" t="s">
        <v>3164</v>
      </c>
      <c r="D4778" s="414" t="s">
        <v>14900</v>
      </c>
      <c r="E4778" s="401" t="s">
        <v>123</v>
      </c>
      <c r="F4778" s="401"/>
    </row>
    <row r="4779" spans="1:6" ht="15">
      <c r="A4779" s="401">
        <v>39727</v>
      </c>
      <c r="B4779" s="401" t="s">
        <v>8094</v>
      </c>
      <c r="C4779" s="401" t="s">
        <v>3164</v>
      </c>
      <c r="D4779" s="414" t="s">
        <v>18286</v>
      </c>
      <c r="E4779" s="401" t="s">
        <v>123</v>
      </c>
      <c r="F4779" s="401"/>
    </row>
    <row r="4780" spans="1:6" ht="15">
      <c r="A4780" s="401">
        <v>39724</v>
      </c>
      <c r="B4780" s="401" t="s">
        <v>8095</v>
      </c>
      <c r="C4780" s="401" t="s">
        <v>3164</v>
      </c>
      <c r="D4780" s="414" t="s">
        <v>17909</v>
      </c>
      <c r="E4780" s="401" t="s">
        <v>123</v>
      </c>
      <c r="F4780" s="401"/>
    </row>
    <row r="4781" spans="1:6" ht="15">
      <c r="A4781" s="401">
        <v>39729</v>
      </c>
      <c r="B4781" s="401" t="s">
        <v>8096</v>
      </c>
      <c r="C4781" s="401" t="s">
        <v>3164</v>
      </c>
      <c r="D4781" s="414" t="s">
        <v>18287</v>
      </c>
      <c r="E4781" s="401" t="s">
        <v>123</v>
      </c>
      <c r="F4781" s="401"/>
    </row>
    <row r="4782" spans="1:6" ht="15">
      <c r="A4782" s="401">
        <v>39730</v>
      </c>
      <c r="B4782" s="401" t="s">
        <v>8097</v>
      </c>
      <c r="C4782" s="401" t="s">
        <v>3164</v>
      </c>
      <c r="D4782" s="414" t="s">
        <v>18288</v>
      </c>
      <c r="E4782" s="401" t="s">
        <v>123</v>
      </c>
      <c r="F4782" s="401"/>
    </row>
    <row r="4783" spans="1:6" ht="15">
      <c r="A4783" s="401">
        <v>39731</v>
      </c>
      <c r="B4783" s="401" t="s">
        <v>8098</v>
      </c>
      <c r="C4783" s="401" t="s">
        <v>3164</v>
      </c>
      <c r="D4783" s="414" t="s">
        <v>18289</v>
      </c>
      <c r="E4783" s="401" t="s">
        <v>123</v>
      </c>
      <c r="F4783" s="401"/>
    </row>
    <row r="4784" spans="1:6" ht="15">
      <c r="A4784" s="401">
        <v>39725</v>
      </c>
      <c r="B4784" s="401" t="s">
        <v>8099</v>
      </c>
      <c r="C4784" s="401" t="s">
        <v>3164</v>
      </c>
      <c r="D4784" s="414" t="s">
        <v>12875</v>
      </c>
      <c r="E4784" s="401" t="s">
        <v>123</v>
      </c>
      <c r="F4784" s="401"/>
    </row>
    <row r="4785" spans="1:6" ht="15">
      <c r="A4785" s="401">
        <v>39732</v>
      </c>
      <c r="B4785" s="401" t="s">
        <v>8100</v>
      </c>
      <c r="C4785" s="401" t="s">
        <v>3164</v>
      </c>
      <c r="D4785" s="414" t="s">
        <v>18290</v>
      </c>
      <c r="E4785" s="401" t="s">
        <v>123</v>
      </c>
      <c r="F4785" s="401"/>
    </row>
    <row r="4786" spans="1:6" ht="15">
      <c r="A4786" s="401">
        <v>39660</v>
      </c>
      <c r="B4786" s="401" t="s">
        <v>8101</v>
      </c>
      <c r="C4786" s="401" t="s">
        <v>3164</v>
      </c>
      <c r="D4786" s="414" t="s">
        <v>18291</v>
      </c>
      <c r="E4786" s="401" t="s">
        <v>123</v>
      </c>
      <c r="F4786" s="401"/>
    </row>
    <row r="4787" spans="1:6" ht="15">
      <c r="A4787" s="401">
        <v>39662</v>
      </c>
      <c r="B4787" s="401" t="s">
        <v>8102</v>
      </c>
      <c r="C4787" s="401" t="s">
        <v>3164</v>
      </c>
      <c r="D4787" s="414" t="s">
        <v>13985</v>
      </c>
      <c r="E4787" s="401" t="s">
        <v>123</v>
      </c>
      <c r="F4787" s="401"/>
    </row>
    <row r="4788" spans="1:6" ht="15">
      <c r="A4788" s="401">
        <v>39661</v>
      </c>
      <c r="B4788" s="401" t="s">
        <v>8103</v>
      </c>
      <c r="C4788" s="401" t="s">
        <v>3164</v>
      </c>
      <c r="D4788" s="414" t="s">
        <v>5057</v>
      </c>
      <c r="E4788" s="401" t="s">
        <v>123</v>
      </c>
      <c r="F4788" s="401"/>
    </row>
    <row r="4789" spans="1:6" ht="15">
      <c r="A4789" s="401">
        <v>39666</v>
      </c>
      <c r="B4789" s="401" t="s">
        <v>8104</v>
      </c>
      <c r="C4789" s="401" t="s">
        <v>3164</v>
      </c>
      <c r="D4789" s="414" t="s">
        <v>18292</v>
      </c>
      <c r="E4789" s="401" t="s">
        <v>123</v>
      </c>
      <c r="F4789" s="401"/>
    </row>
    <row r="4790" spans="1:6" ht="15">
      <c r="A4790" s="401">
        <v>39664</v>
      </c>
      <c r="B4790" s="401" t="s">
        <v>8105</v>
      </c>
      <c r="C4790" s="401" t="s">
        <v>3164</v>
      </c>
      <c r="D4790" s="414" t="s">
        <v>14804</v>
      </c>
      <c r="E4790" s="401" t="s">
        <v>123</v>
      </c>
      <c r="F4790" s="401"/>
    </row>
    <row r="4791" spans="1:6" ht="15">
      <c r="A4791" s="401">
        <v>39663</v>
      </c>
      <c r="B4791" s="401" t="s">
        <v>8106</v>
      </c>
      <c r="C4791" s="401" t="s">
        <v>3164</v>
      </c>
      <c r="D4791" s="414" t="s">
        <v>14773</v>
      </c>
      <c r="E4791" s="401" t="s">
        <v>123</v>
      </c>
      <c r="F4791" s="401"/>
    </row>
    <row r="4792" spans="1:6" ht="15">
      <c r="A4792" s="401">
        <v>39665</v>
      </c>
      <c r="B4792" s="401" t="s">
        <v>8107</v>
      </c>
      <c r="C4792" s="401" t="s">
        <v>3164</v>
      </c>
      <c r="D4792" s="414" t="s">
        <v>18293</v>
      </c>
      <c r="E4792" s="401" t="s">
        <v>123</v>
      </c>
      <c r="F4792" s="401"/>
    </row>
    <row r="4793" spans="1:6" ht="15">
      <c r="A4793" s="401">
        <v>39752</v>
      </c>
      <c r="B4793" s="401" t="s">
        <v>8108</v>
      </c>
      <c r="C4793" s="401" t="s">
        <v>3164</v>
      </c>
      <c r="D4793" s="414" t="s">
        <v>18294</v>
      </c>
      <c r="E4793" s="401" t="s">
        <v>123</v>
      </c>
      <c r="F4793" s="401"/>
    </row>
    <row r="4794" spans="1:6" ht="15">
      <c r="A4794" s="401">
        <v>7725</v>
      </c>
      <c r="B4794" s="401" t="s">
        <v>13322</v>
      </c>
      <c r="C4794" s="401" t="s">
        <v>3164</v>
      </c>
      <c r="D4794" s="414" t="s">
        <v>18295</v>
      </c>
      <c r="E4794" s="401" t="s">
        <v>123</v>
      </c>
      <c r="F4794" s="401"/>
    </row>
    <row r="4795" spans="1:6" ht="15">
      <c r="A4795" s="401">
        <v>7753</v>
      </c>
      <c r="B4795" s="401" t="s">
        <v>13323</v>
      </c>
      <c r="C4795" s="401" t="s">
        <v>3164</v>
      </c>
      <c r="D4795" s="414" t="s">
        <v>18296</v>
      </c>
      <c r="E4795" s="401" t="s">
        <v>123</v>
      </c>
      <c r="F4795" s="401"/>
    </row>
    <row r="4796" spans="1:6" ht="15">
      <c r="A4796" s="401">
        <v>13256</v>
      </c>
      <c r="B4796" s="401" t="s">
        <v>13324</v>
      </c>
      <c r="C4796" s="401" t="s">
        <v>3164</v>
      </c>
      <c r="D4796" s="414" t="s">
        <v>18297</v>
      </c>
      <c r="E4796" s="401" t="s">
        <v>123</v>
      </c>
      <c r="F4796" s="401"/>
    </row>
    <row r="4797" spans="1:6" ht="15">
      <c r="A4797" s="401">
        <v>7757</v>
      </c>
      <c r="B4797" s="401" t="s">
        <v>13325</v>
      </c>
      <c r="C4797" s="401" t="s">
        <v>3164</v>
      </c>
      <c r="D4797" s="414" t="s">
        <v>18298</v>
      </c>
      <c r="E4797" s="401" t="s">
        <v>123</v>
      </c>
      <c r="F4797" s="401"/>
    </row>
    <row r="4798" spans="1:6" ht="15">
      <c r="A4798" s="401">
        <v>7758</v>
      </c>
      <c r="B4798" s="401" t="s">
        <v>13326</v>
      </c>
      <c r="C4798" s="401" t="s">
        <v>3164</v>
      </c>
      <c r="D4798" s="414" t="s">
        <v>18299</v>
      </c>
      <c r="E4798" s="401" t="s">
        <v>123</v>
      </c>
      <c r="F4798" s="401"/>
    </row>
    <row r="4799" spans="1:6" ht="15">
      <c r="A4799" s="401">
        <v>7759</v>
      </c>
      <c r="B4799" s="401" t="s">
        <v>13327</v>
      </c>
      <c r="C4799" s="401" t="s">
        <v>3164</v>
      </c>
      <c r="D4799" s="414" t="s">
        <v>18300</v>
      </c>
      <c r="E4799" s="401" t="s">
        <v>123</v>
      </c>
      <c r="F4799" s="401"/>
    </row>
    <row r="4800" spans="1:6" ht="15">
      <c r="A4800" s="401">
        <v>40334</v>
      </c>
      <c r="B4800" s="401" t="s">
        <v>13328</v>
      </c>
      <c r="C4800" s="401" t="s">
        <v>3164</v>
      </c>
      <c r="D4800" s="414" t="s">
        <v>18301</v>
      </c>
      <c r="E4800" s="401" t="s">
        <v>123</v>
      </c>
      <c r="F4800" s="401"/>
    </row>
    <row r="4801" spans="1:6" ht="15">
      <c r="A4801" s="401">
        <v>7745</v>
      </c>
      <c r="B4801" s="401" t="s">
        <v>13329</v>
      </c>
      <c r="C4801" s="401" t="s">
        <v>3164</v>
      </c>
      <c r="D4801" s="414" t="s">
        <v>13903</v>
      </c>
      <c r="E4801" s="401" t="s">
        <v>123</v>
      </c>
      <c r="F4801" s="401"/>
    </row>
    <row r="4802" spans="1:6" ht="15">
      <c r="A4802" s="401">
        <v>7714</v>
      </c>
      <c r="B4802" s="401" t="s">
        <v>13330</v>
      </c>
      <c r="C4802" s="401" t="s">
        <v>3164</v>
      </c>
      <c r="D4802" s="414" t="s">
        <v>18302</v>
      </c>
      <c r="E4802" s="401" t="s">
        <v>123</v>
      </c>
      <c r="F4802" s="401"/>
    </row>
    <row r="4803" spans="1:6" ht="15">
      <c r="A4803" s="401">
        <v>7742</v>
      </c>
      <c r="B4803" s="401" t="s">
        <v>13331</v>
      </c>
      <c r="C4803" s="401" t="s">
        <v>3164</v>
      </c>
      <c r="D4803" s="414" t="s">
        <v>18303</v>
      </c>
      <c r="E4803" s="401" t="s">
        <v>123</v>
      </c>
      <c r="F4803" s="401"/>
    </row>
    <row r="4804" spans="1:6" ht="15">
      <c r="A4804" s="401">
        <v>7750</v>
      </c>
      <c r="B4804" s="401" t="s">
        <v>13332</v>
      </c>
      <c r="C4804" s="401" t="s">
        <v>3164</v>
      </c>
      <c r="D4804" s="414" t="s">
        <v>18304</v>
      </c>
      <c r="E4804" s="401" t="s">
        <v>123</v>
      </c>
      <c r="F4804" s="401"/>
    </row>
    <row r="4805" spans="1:6" ht="15">
      <c r="A4805" s="401">
        <v>7756</v>
      </c>
      <c r="B4805" s="401" t="s">
        <v>13333</v>
      </c>
      <c r="C4805" s="401" t="s">
        <v>3164</v>
      </c>
      <c r="D4805" s="414" t="s">
        <v>18305</v>
      </c>
      <c r="E4805" s="401" t="s">
        <v>123</v>
      </c>
      <c r="F4805" s="401"/>
    </row>
    <row r="4806" spans="1:6" ht="15">
      <c r="A4806" s="401">
        <v>7765</v>
      </c>
      <c r="B4806" s="401" t="s">
        <v>13334</v>
      </c>
      <c r="C4806" s="401" t="s">
        <v>3164</v>
      </c>
      <c r="D4806" s="414" t="s">
        <v>18306</v>
      </c>
      <c r="E4806" s="401" t="s">
        <v>123</v>
      </c>
      <c r="F4806" s="401"/>
    </row>
    <row r="4807" spans="1:6" ht="15">
      <c r="A4807" s="401">
        <v>12569</v>
      </c>
      <c r="B4807" s="401" t="s">
        <v>13335</v>
      </c>
      <c r="C4807" s="401" t="s">
        <v>3164</v>
      </c>
      <c r="D4807" s="414" t="s">
        <v>18307</v>
      </c>
      <c r="E4807" s="401" t="s">
        <v>123</v>
      </c>
      <c r="F4807" s="401"/>
    </row>
    <row r="4808" spans="1:6" ht="15">
      <c r="A4808" s="401">
        <v>7766</v>
      </c>
      <c r="B4808" s="401" t="s">
        <v>13336</v>
      </c>
      <c r="C4808" s="401" t="s">
        <v>3164</v>
      </c>
      <c r="D4808" s="414" t="s">
        <v>18308</v>
      </c>
      <c r="E4808" s="401" t="s">
        <v>123</v>
      </c>
      <c r="F4808" s="401"/>
    </row>
    <row r="4809" spans="1:6" ht="15">
      <c r="A4809" s="401">
        <v>7767</v>
      </c>
      <c r="B4809" s="401" t="s">
        <v>13337</v>
      </c>
      <c r="C4809" s="401" t="s">
        <v>3164</v>
      </c>
      <c r="D4809" s="414" t="s">
        <v>18309</v>
      </c>
      <c r="E4809" s="401" t="s">
        <v>123</v>
      </c>
      <c r="F4809" s="401"/>
    </row>
    <row r="4810" spans="1:6" ht="15">
      <c r="A4810" s="401">
        <v>7727</v>
      </c>
      <c r="B4810" s="401" t="s">
        <v>13338</v>
      </c>
      <c r="C4810" s="401" t="s">
        <v>3164</v>
      </c>
      <c r="D4810" s="414" t="s">
        <v>18310</v>
      </c>
      <c r="E4810" s="401" t="s">
        <v>123</v>
      </c>
      <c r="F4810" s="401"/>
    </row>
    <row r="4811" spans="1:6" ht="15">
      <c r="A4811" s="401">
        <v>7760</v>
      </c>
      <c r="B4811" s="401" t="s">
        <v>13339</v>
      </c>
      <c r="C4811" s="401" t="s">
        <v>3164</v>
      </c>
      <c r="D4811" s="414" t="s">
        <v>16301</v>
      </c>
      <c r="E4811" s="401" t="s">
        <v>123</v>
      </c>
      <c r="F4811" s="401"/>
    </row>
    <row r="4812" spans="1:6" ht="15">
      <c r="A4812" s="401">
        <v>7761</v>
      </c>
      <c r="B4812" s="401" t="s">
        <v>13340</v>
      </c>
      <c r="C4812" s="401" t="s">
        <v>3164</v>
      </c>
      <c r="D4812" s="414" t="s">
        <v>18311</v>
      </c>
      <c r="E4812" s="401" t="s">
        <v>123</v>
      </c>
      <c r="F4812" s="401"/>
    </row>
    <row r="4813" spans="1:6" ht="15">
      <c r="A4813" s="401">
        <v>7752</v>
      </c>
      <c r="B4813" s="401" t="s">
        <v>13341</v>
      </c>
      <c r="C4813" s="401" t="s">
        <v>3164</v>
      </c>
      <c r="D4813" s="414" t="s">
        <v>17943</v>
      </c>
      <c r="E4813" s="401" t="s">
        <v>123</v>
      </c>
      <c r="F4813" s="401"/>
    </row>
    <row r="4814" spans="1:6" ht="15">
      <c r="A4814" s="401">
        <v>7762</v>
      </c>
      <c r="B4814" s="401" t="s">
        <v>13342</v>
      </c>
      <c r="C4814" s="401" t="s">
        <v>3164</v>
      </c>
      <c r="D4814" s="414" t="s">
        <v>18312</v>
      </c>
      <c r="E4814" s="401" t="s">
        <v>123</v>
      </c>
      <c r="F4814" s="401"/>
    </row>
    <row r="4815" spans="1:6" ht="15">
      <c r="A4815" s="401">
        <v>7722</v>
      </c>
      <c r="B4815" s="401" t="s">
        <v>13343</v>
      </c>
      <c r="C4815" s="401" t="s">
        <v>3164</v>
      </c>
      <c r="D4815" s="414" t="s">
        <v>15204</v>
      </c>
      <c r="E4815" s="401" t="s">
        <v>123</v>
      </c>
      <c r="F4815" s="401"/>
    </row>
    <row r="4816" spans="1:6" ht="15">
      <c r="A4816" s="401">
        <v>7763</v>
      </c>
      <c r="B4816" s="401" t="s">
        <v>13344</v>
      </c>
      <c r="C4816" s="401" t="s">
        <v>3164</v>
      </c>
      <c r="D4816" s="414" t="s">
        <v>16277</v>
      </c>
      <c r="E4816" s="401" t="s">
        <v>123</v>
      </c>
      <c r="F4816" s="401"/>
    </row>
    <row r="4817" spans="1:6" ht="15">
      <c r="A4817" s="401">
        <v>7764</v>
      </c>
      <c r="B4817" s="401" t="s">
        <v>13345</v>
      </c>
      <c r="C4817" s="401" t="s">
        <v>3164</v>
      </c>
      <c r="D4817" s="414" t="s">
        <v>18313</v>
      </c>
      <c r="E4817" s="401" t="s">
        <v>123</v>
      </c>
      <c r="F4817" s="401"/>
    </row>
    <row r="4818" spans="1:6" ht="15">
      <c r="A4818" s="401">
        <v>12572</v>
      </c>
      <c r="B4818" s="401" t="s">
        <v>13346</v>
      </c>
      <c r="C4818" s="401" t="s">
        <v>3164</v>
      </c>
      <c r="D4818" s="414" t="s">
        <v>18297</v>
      </c>
      <c r="E4818" s="401" t="s">
        <v>123</v>
      </c>
      <c r="F4818" s="401"/>
    </row>
    <row r="4819" spans="1:6" ht="15">
      <c r="A4819" s="401">
        <v>12573</v>
      </c>
      <c r="B4819" s="401" t="s">
        <v>13347</v>
      </c>
      <c r="C4819" s="401" t="s">
        <v>3164</v>
      </c>
      <c r="D4819" s="414" t="s">
        <v>18314</v>
      </c>
      <c r="E4819" s="401" t="s">
        <v>123</v>
      </c>
      <c r="F4819" s="401"/>
    </row>
    <row r="4820" spans="1:6" ht="15">
      <c r="A4820" s="401">
        <v>12574</v>
      </c>
      <c r="B4820" s="401" t="s">
        <v>13348</v>
      </c>
      <c r="C4820" s="401" t="s">
        <v>3164</v>
      </c>
      <c r="D4820" s="414" t="s">
        <v>18315</v>
      </c>
      <c r="E4820" s="401" t="s">
        <v>123</v>
      </c>
      <c r="F4820" s="401"/>
    </row>
    <row r="4821" spans="1:6" ht="15">
      <c r="A4821" s="401">
        <v>12575</v>
      </c>
      <c r="B4821" s="401" t="s">
        <v>13349</v>
      </c>
      <c r="C4821" s="401" t="s">
        <v>3164</v>
      </c>
      <c r="D4821" s="414" t="s">
        <v>18316</v>
      </c>
      <c r="E4821" s="401" t="s">
        <v>123</v>
      </c>
      <c r="F4821" s="401"/>
    </row>
    <row r="4822" spans="1:6" ht="15">
      <c r="A4822" s="401">
        <v>12576</v>
      </c>
      <c r="B4822" s="401" t="s">
        <v>13350</v>
      </c>
      <c r="C4822" s="401" t="s">
        <v>3164</v>
      </c>
      <c r="D4822" s="414" t="s">
        <v>14232</v>
      </c>
      <c r="E4822" s="401" t="s">
        <v>123</v>
      </c>
      <c r="F4822" s="401"/>
    </row>
    <row r="4823" spans="1:6" ht="15">
      <c r="A4823" s="401">
        <v>12577</v>
      </c>
      <c r="B4823" s="401" t="s">
        <v>13352</v>
      </c>
      <c r="C4823" s="401" t="s">
        <v>3164</v>
      </c>
      <c r="D4823" s="414" t="s">
        <v>18317</v>
      </c>
      <c r="E4823" s="401" t="s">
        <v>123</v>
      </c>
      <c r="F4823" s="401"/>
    </row>
    <row r="4824" spans="1:6" ht="15">
      <c r="A4824" s="401">
        <v>12578</v>
      </c>
      <c r="B4824" s="401" t="s">
        <v>13353</v>
      </c>
      <c r="C4824" s="401" t="s">
        <v>3164</v>
      </c>
      <c r="D4824" s="414" t="s">
        <v>18318</v>
      </c>
      <c r="E4824" s="401" t="s">
        <v>123</v>
      </c>
      <c r="F4824" s="401"/>
    </row>
    <row r="4825" spans="1:6" ht="15">
      <c r="A4825" s="401">
        <v>12579</v>
      </c>
      <c r="B4825" s="401" t="s">
        <v>13354</v>
      </c>
      <c r="C4825" s="401" t="s">
        <v>3164</v>
      </c>
      <c r="D4825" s="414" t="s">
        <v>18319</v>
      </c>
      <c r="E4825" s="401" t="s">
        <v>123</v>
      </c>
      <c r="F4825" s="401"/>
    </row>
    <row r="4826" spans="1:6" ht="15">
      <c r="A4826" s="401">
        <v>12580</v>
      </c>
      <c r="B4826" s="401" t="s">
        <v>13355</v>
      </c>
      <c r="C4826" s="401" t="s">
        <v>3164</v>
      </c>
      <c r="D4826" s="414" t="s">
        <v>18320</v>
      </c>
      <c r="E4826" s="401" t="s">
        <v>123</v>
      </c>
      <c r="F4826" s="401"/>
    </row>
    <row r="4827" spans="1:6" ht="15">
      <c r="A4827" s="401">
        <v>12581</v>
      </c>
      <c r="B4827" s="401" t="s">
        <v>13356</v>
      </c>
      <c r="C4827" s="401" t="s">
        <v>3164</v>
      </c>
      <c r="D4827" s="414" t="s">
        <v>18321</v>
      </c>
      <c r="E4827" s="401" t="s">
        <v>123</v>
      </c>
      <c r="F4827" s="401"/>
    </row>
    <row r="4828" spans="1:6" ht="15">
      <c r="A4828" s="401">
        <v>7720</v>
      </c>
      <c r="B4828" s="401" t="s">
        <v>13357</v>
      </c>
      <c r="C4828" s="401" t="s">
        <v>3164</v>
      </c>
      <c r="D4828" s="414" t="s">
        <v>18322</v>
      </c>
      <c r="E4828" s="401" t="s">
        <v>123</v>
      </c>
      <c r="F4828" s="401"/>
    </row>
    <row r="4829" spans="1:6" ht="15">
      <c r="A4829" s="401">
        <v>40335</v>
      </c>
      <c r="B4829" s="401" t="s">
        <v>13358</v>
      </c>
      <c r="C4829" s="401" t="s">
        <v>3164</v>
      </c>
      <c r="D4829" s="414" t="s">
        <v>18323</v>
      </c>
      <c r="E4829" s="401" t="s">
        <v>123</v>
      </c>
      <c r="F4829" s="401"/>
    </row>
    <row r="4830" spans="1:6" ht="15">
      <c r="A4830" s="401">
        <v>7740</v>
      </c>
      <c r="B4830" s="401" t="s">
        <v>13359</v>
      </c>
      <c r="C4830" s="401" t="s">
        <v>3164</v>
      </c>
      <c r="D4830" s="414" t="s">
        <v>15467</v>
      </c>
      <c r="E4830" s="401" t="s">
        <v>123</v>
      </c>
      <c r="F4830" s="401"/>
    </row>
    <row r="4831" spans="1:6" ht="15">
      <c r="A4831" s="401">
        <v>7741</v>
      </c>
      <c r="B4831" s="401" t="s">
        <v>13360</v>
      </c>
      <c r="C4831" s="401" t="s">
        <v>3164</v>
      </c>
      <c r="D4831" s="414" t="s">
        <v>18324</v>
      </c>
      <c r="E4831" s="401" t="s">
        <v>123</v>
      </c>
      <c r="F4831" s="401"/>
    </row>
    <row r="4832" spans="1:6" ht="15">
      <c r="A4832" s="401">
        <v>7774</v>
      </c>
      <c r="B4832" s="401" t="s">
        <v>13361</v>
      </c>
      <c r="C4832" s="401" t="s">
        <v>3164</v>
      </c>
      <c r="D4832" s="414" t="s">
        <v>18325</v>
      </c>
      <c r="E4832" s="401" t="s">
        <v>123</v>
      </c>
      <c r="F4832" s="401"/>
    </row>
    <row r="4833" spans="1:6" ht="15">
      <c r="A4833" s="401">
        <v>7744</v>
      </c>
      <c r="B4833" s="401" t="s">
        <v>13362</v>
      </c>
      <c r="C4833" s="401" t="s">
        <v>3164</v>
      </c>
      <c r="D4833" s="414" t="s">
        <v>18326</v>
      </c>
      <c r="E4833" s="401" t="s">
        <v>123</v>
      </c>
      <c r="F4833" s="401"/>
    </row>
    <row r="4834" spans="1:6" ht="15">
      <c r="A4834" s="401">
        <v>7773</v>
      </c>
      <c r="B4834" s="401" t="s">
        <v>13363</v>
      </c>
      <c r="C4834" s="401" t="s">
        <v>3164</v>
      </c>
      <c r="D4834" s="414" t="s">
        <v>18327</v>
      </c>
      <c r="E4834" s="401" t="s">
        <v>123</v>
      </c>
      <c r="F4834" s="401"/>
    </row>
    <row r="4835" spans="1:6" ht="15">
      <c r="A4835" s="401">
        <v>7754</v>
      </c>
      <c r="B4835" s="401" t="s">
        <v>13364</v>
      </c>
      <c r="C4835" s="401" t="s">
        <v>3164</v>
      </c>
      <c r="D4835" s="414" t="s">
        <v>18328</v>
      </c>
      <c r="E4835" s="401" t="s">
        <v>123</v>
      </c>
      <c r="F4835" s="401"/>
    </row>
    <row r="4836" spans="1:6" ht="15">
      <c r="A4836" s="401">
        <v>7735</v>
      </c>
      <c r="B4836" s="401" t="s">
        <v>13365</v>
      </c>
      <c r="C4836" s="401" t="s">
        <v>3164</v>
      </c>
      <c r="D4836" s="414" t="s">
        <v>18329</v>
      </c>
      <c r="E4836" s="401" t="s">
        <v>123</v>
      </c>
      <c r="F4836" s="401"/>
    </row>
    <row r="4837" spans="1:6" ht="15">
      <c r="A4837" s="401">
        <v>7755</v>
      </c>
      <c r="B4837" s="401" t="s">
        <v>13366</v>
      </c>
      <c r="C4837" s="401" t="s">
        <v>3164</v>
      </c>
      <c r="D4837" s="414" t="s">
        <v>18330</v>
      </c>
      <c r="E4837" s="401" t="s">
        <v>123</v>
      </c>
      <c r="F4837" s="401"/>
    </row>
    <row r="4838" spans="1:6" ht="15">
      <c r="A4838" s="401">
        <v>7776</v>
      </c>
      <c r="B4838" s="401" t="s">
        <v>13367</v>
      </c>
      <c r="C4838" s="401" t="s">
        <v>3164</v>
      </c>
      <c r="D4838" s="414" t="s">
        <v>18331</v>
      </c>
      <c r="E4838" s="401" t="s">
        <v>123</v>
      </c>
      <c r="F4838" s="401"/>
    </row>
    <row r="4839" spans="1:6" ht="15">
      <c r="A4839" s="401">
        <v>7743</v>
      </c>
      <c r="B4839" s="401" t="s">
        <v>13368</v>
      </c>
      <c r="C4839" s="401" t="s">
        <v>3164</v>
      </c>
      <c r="D4839" s="414" t="s">
        <v>18332</v>
      </c>
      <c r="E4839" s="401" t="s">
        <v>123</v>
      </c>
      <c r="F4839" s="401"/>
    </row>
    <row r="4840" spans="1:6" ht="15">
      <c r="A4840" s="401">
        <v>7733</v>
      </c>
      <c r="B4840" s="401" t="s">
        <v>13369</v>
      </c>
      <c r="C4840" s="401" t="s">
        <v>3164</v>
      </c>
      <c r="D4840" s="414" t="s">
        <v>18333</v>
      </c>
      <c r="E4840" s="401" t="s">
        <v>123</v>
      </c>
      <c r="F4840" s="401"/>
    </row>
    <row r="4841" spans="1:6" ht="15">
      <c r="A4841" s="401">
        <v>7775</v>
      </c>
      <c r="B4841" s="401" t="s">
        <v>13370</v>
      </c>
      <c r="C4841" s="401" t="s">
        <v>3164</v>
      </c>
      <c r="D4841" s="414" t="s">
        <v>18334</v>
      </c>
      <c r="E4841" s="401" t="s">
        <v>123</v>
      </c>
      <c r="F4841" s="401"/>
    </row>
    <row r="4842" spans="1:6" ht="15">
      <c r="A4842" s="401">
        <v>7734</v>
      </c>
      <c r="B4842" s="401" t="s">
        <v>13371</v>
      </c>
      <c r="C4842" s="401" t="s">
        <v>3164</v>
      </c>
      <c r="D4842" s="414" t="s">
        <v>18335</v>
      </c>
      <c r="E4842" s="401" t="s">
        <v>123</v>
      </c>
      <c r="F4842" s="401"/>
    </row>
    <row r="4843" spans="1:6" ht="15">
      <c r="A4843" s="401">
        <v>37449</v>
      </c>
      <c r="B4843" s="401" t="s">
        <v>13372</v>
      </c>
      <c r="C4843" s="401" t="s">
        <v>3164</v>
      </c>
      <c r="D4843" s="414" t="s">
        <v>18336</v>
      </c>
      <c r="E4843" s="401" t="s">
        <v>123</v>
      </c>
      <c r="F4843" s="401"/>
    </row>
    <row r="4844" spans="1:6" ht="15">
      <c r="A4844" s="401">
        <v>37450</v>
      </c>
      <c r="B4844" s="401" t="s">
        <v>13373</v>
      </c>
      <c r="C4844" s="401" t="s">
        <v>3164</v>
      </c>
      <c r="D4844" s="414" t="s">
        <v>15012</v>
      </c>
      <c r="E4844" s="401" t="s">
        <v>123</v>
      </c>
      <c r="F4844" s="401"/>
    </row>
    <row r="4845" spans="1:6" ht="15">
      <c r="A4845" s="401">
        <v>37451</v>
      </c>
      <c r="B4845" s="401" t="s">
        <v>13374</v>
      </c>
      <c r="C4845" s="401" t="s">
        <v>3164</v>
      </c>
      <c r="D4845" s="414" t="s">
        <v>18337</v>
      </c>
      <c r="E4845" s="401" t="s">
        <v>123</v>
      </c>
      <c r="F4845" s="401"/>
    </row>
    <row r="4846" spans="1:6" ht="15">
      <c r="A4846" s="401">
        <v>37452</v>
      </c>
      <c r="B4846" s="401" t="s">
        <v>13376</v>
      </c>
      <c r="C4846" s="401" t="s">
        <v>3164</v>
      </c>
      <c r="D4846" s="414" t="s">
        <v>18338</v>
      </c>
      <c r="E4846" s="401" t="s">
        <v>123</v>
      </c>
      <c r="F4846" s="401"/>
    </row>
    <row r="4847" spans="1:6" ht="15">
      <c r="A4847" s="401">
        <v>37453</v>
      </c>
      <c r="B4847" s="401" t="s">
        <v>13377</v>
      </c>
      <c r="C4847" s="401" t="s">
        <v>3164</v>
      </c>
      <c r="D4847" s="414" t="s">
        <v>18339</v>
      </c>
      <c r="E4847" s="401" t="s">
        <v>123</v>
      </c>
      <c r="F4847" s="401"/>
    </row>
    <row r="4848" spans="1:6" ht="15">
      <c r="A4848" s="401">
        <v>7778</v>
      </c>
      <c r="B4848" s="401" t="s">
        <v>13378</v>
      </c>
      <c r="C4848" s="401" t="s">
        <v>3164</v>
      </c>
      <c r="D4848" s="414" t="s">
        <v>6256</v>
      </c>
      <c r="E4848" s="401" t="s">
        <v>123</v>
      </c>
      <c r="F4848" s="401"/>
    </row>
    <row r="4849" spans="1:6" ht="15">
      <c r="A4849" s="401">
        <v>7796</v>
      </c>
      <c r="B4849" s="401" t="s">
        <v>13379</v>
      </c>
      <c r="C4849" s="401" t="s">
        <v>3164</v>
      </c>
      <c r="D4849" s="414" t="s">
        <v>4177</v>
      </c>
      <c r="E4849" s="401" t="s">
        <v>123</v>
      </c>
      <c r="F4849" s="401"/>
    </row>
    <row r="4850" spans="1:6" ht="15">
      <c r="A4850" s="401">
        <v>7781</v>
      </c>
      <c r="B4850" s="401" t="s">
        <v>13380</v>
      </c>
      <c r="C4850" s="401" t="s">
        <v>3164</v>
      </c>
      <c r="D4850" s="414" t="s">
        <v>13304</v>
      </c>
      <c r="E4850" s="401" t="s">
        <v>123</v>
      </c>
      <c r="F4850" s="401"/>
    </row>
    <row r="4851" spans="1:6" ht="15">
      <c r="A4851" s="401">
        <v>7795</v>
      </c>
      <c r="B4851" s="401" t="s">
        <v>13381</v>
      </c>
      <c r="C4851" s="401" t="s">
        <v>3164</v>
      </c>
      <c r="D4851" s="414" t="s">
        <v>18340</v>
      </c>
      <c r="E4851" s="401" t="s">
        <v>123</v>
      </c>
      <c r="F4851" s="401"/>
    </row>
    <row r="4852" spans="1:6" ht="15">
      <c r="A4852" s="401">
        <v>7791</v>
      </c>
      <c r="B4852" s="401" t="s">
        <v>13382</v>
      </c>
      <c r="C4852" s="401" t="s">
        <v>3164</v>
      </c>
      <c r="D4852" s="414" t="s">
        <v>17271</v>
      </c>
      <c r="E4852" s="401" t="s">
        <v>123</v>
      </c>
      <c r="F4852" s="401"/>
    </row>
    <row r="4853" spans="1:6" ht="15">
      <c r="A4853" s="401">
        <v>7783</v>
      </c>
      <c r="B4853" s="401" t="s">
        <v>13383</v>
      </c>
      <c r="C4853" s="401" t="s">
        <v>3164</v>
      </c>
      <c r="D4853" s="414" t="s">
        <v>13067</v>
      </c>
      <c r="E4853" s="401" t="s">
        <v>123</v>
      </c>
      <c r="F4853" s="401"/>
    </row>
    <row r="4854" spans="1:6" ht="15">
      <c r="A4854" s="401">
        <v>7790</v>
      </c>
      <c r="B4854" s="401" t="s">
        <v>13384</v>
      </c>
      <c r="C4854" s="401" t="s">
        <v>3164</v>
      </c>
      <c r="D4854" s="414" t="s">
        <v>15173</v>
      </c>
      <c r="E4854" s="401" t="s">
        <v>123</v>
      </c>
      <c r="F4854" s="401"/>
    </row>
    <row r="4855" spans="1:6" ht="15">
      <c r="A4855" s="401">
        <v>7785</v>
      </c>
      <c r="B4855" s="401" t="s">
        <v>13385</v>
      </c>
      <c r="C4855" s="401" t="s">
        <v>3164</v>
      </c>
      <c r="D4855" s="414" t="s">
        <v>14955</v>
      </c>
      <c r="E4855" s="401" t="s">
        <v>123</v>
      </c>
      <c r="F4855" s="401"/>
    </row>
    <row r="4856" spans="1:6" ht="15">
      <c r="A4856" s="401">
        <v>7792</v>
      </c>
      <c r="B4856" s="401" t="s">
        <v>13386</v>
      </c>
      <c r="C4856" s="401" t="s">
        <v>3164</v>
      </c>
      <c r="D4856" s="414" t="s">
        <v>18341</v>
      </c>
      <c r="E4856" s="401" t="s">
        <v>123</v>
      </c>
      <c r="F4856" s="401"/>
    </row>
    <row r="4857" spans="1:6" ht="15">
      <c r="A4857" s="401">
        <v>7793</v>
      </c>
      <c r="B4857" s="401" t="s">
        <v>13387</v>
      </c>
      <c r="C4857" s="401" t="s">
        <v>3164</v>
      </c>
      <c r="D4857" s="414" t="s">
        <v>18342</v>
      </c>
      <c r="E4857" s="401" t="s">
        <v>123</v>
      </c>
      <c r="F4857" s="401"/>
    </row>
    <row r="4858" spans="1:6" ht="15">
      <c r="A4858" s="401">
        <v>13159</v>
      </c>
      <c r="B4858" s="401" t="s">
        <v>13388</v>
      </c>
      <c r="C4858" s="401" t="s">
        <v>3164</v>
      </c>
      <c r="D4858" s="414" t="s">
        <v>18343</v>
      </c>
      <c r="E4858" s="401" t="s">
        <v>123</v>
      </c>
      <c r="F4858" s="401"/>
    </row>
    <row r="4859" spans="1:6" ht="15">
      <c r="A4859" s="401">
        <v>13168</v>
      </c>
      <c r="B4859" s="401" t="s">
        <v>13389</v>
      </c>
      <c r="C4859" s="401" t="s">
        <v>3164</v>
      </c>
      <c r="D4859" s="414" t="s">
        <v>18344</v>
      </c>
      <c r="E4859" s="401" t="s">
        <v>123</v>
      </c>
      <c r="F4859" s="401"/>
    </row>
    <row r="4860" spans="1:6" ht="15">
      <c r="A4860" s="401">
        <v>13173</v>
      </c>
      <c r="B4860" s="401" t="s">
        <v>13390</v>
      </c>
      <c r="C4860" s="401" t="s">
        <v>3164</v>
      </c>
      <c r="D4860" s="414" t="s">
        <v>14064</v>
      </c>
      <c r="E4860" s="401" t="s">
        <v>123</v>
      </c>
      <c r="F4860" s="401"/>
    </row>
    <row r="4861" spans="1:6" ht="15">
      <c r="A4861" s="401">
        <v>12583</v>
      </c>
      <c r="B4861" s="401" t="s">
        <v>13392</v>
      </c>
      <c r="C4861" s="401" t="s">
        <v>3164</v>
      </c>
      <c r="D4861" s="414" t="s">
        <v>14522</v>
      </c>
      <c r="E4861" s="401" t="s">
        <v>123</v>
      </c>
      <c r="F4861" s="401"/>
    </row>
    <row r="4862" spans="1:6" ht="15">
      <c r="A4862" s="401">
        <v>12584</v>
      </c>
      <c r="B4862" s="401" t="s">
        <v>13393</v>
      </c>
      <c r="C4862" s="401" t="s">
        <v>3164</v>
      </c>
      <c r="D4862" s="414" t="s">
        <v>18345</v>
      </c>
      <c r="E4862" s="401" t="s">
        <v>123</v>
      </c>
      <c r="F4862" s="401"/>
    </row>
    <row r="4863" spans="1:6" ht="15">
      <c r="A4863" s="401">
        <v>12613</v>
      </c>
      <c r="B4863" s="401" t="s">
        <v>8109</v>
      </c>
      <c r="C4863" s="401" t="s">
        <v>3161</v>
      </c>
      <c r="D4863" s="414" t="s">
        <v>14802</v>
      </c>
      <c r="E4863" s="401" t="s">
        <v>123</v>
      </c>
      <c r="F4863" s="401"/>
    </row>
    <row r="4864" spans="1:6" ht="15">
      <c r="A4864" s="401">
        <v>1031</v>
      </c>
      <c r="B4864" s="401" t="s">
        <v>8110</v>
      </c>
      <c r="C4864" s="401" t="s">
        <v>3161</v>
      </c>
      <c r="D4864" s="414" t="s">
        <v>14675</v>
      </c>
      <c r="E4864" s="401" t="s">
        <v>123</v>
      </c>
      <c r="F4864" s="401"/>
    </row>
    <row r="4865" spans="1:6" ht="15">
      <c r="A4865" s="401">
        <v>39707</v>
      </c>
      <c r="B4865" s="401" t="s">
        <v>8111</v>
      </c>
      <c r="C4865" s="401" t="s">
        <v>3164</v>
      </c>
      <c r="D4865" s="414" t="s">
        <v>4321</v>
      </c>
      <c r="E4865" s="401" t="s">
        <v>123</v>
      </c>
      <c r="F4865" s="401"/>
    </row>
    <row r="4866" spans="1:6" ht="15">
      <c r="A4866" s="401">
        <v>39708</v>
      </c>
      <c r="B4866" s="401" t="s">
        <v>8112</v>
      </c>
      <c r="C4866" s="401" t="s">
        <v>3164</v>
      </c>
      <c r="D4866" s="414" t="s">
        <v>3781</v>
      </c>
      <c r="E4866" s="401" t="s">
        <v>123</v>
      </c>
      <c r="F4866" s="401"/>
    </row>
    <row r="4867" spans="1:6" ht="15">
      <c r="A4867" s="401">
        <v>39710</v>
      </c>
      <c r="B4867" s="401" t="s">
        <v>8113</v>
      </c>
      <c r="C4867" s="401" t="s">
        <v>3164</v>
      </c>
      <c r="D4867" s="414" t="s">
        <v>4503</v>
      </c>
      <c r="E4867" s="401" t="s">
        <v>123</v>
      </c>
      <c r="F4867" s="401"/>
    </row>
    <row r="4868" spans="1:6" ht="15">
      <c r="A4868" s="401">
        <v>39709</v>
      </c>
      <c r="B4868" s="401" t="s">
        <v>8114</v>
      </c>
      <c r="C4868" s="401" t="s">
        <v>3164</v>
      </c>
      <c r="D4868" s="414" t="s">
        <v>12598</v>
      </c>
      <c r="E4868" s="401" t="s">
        <v>123</v>
      </c>
      <c r="F4868" s="401"/>
    </row>
    <row r="4869" spans="1:6" ht="15">
      <c r="A4869" s="401">
        <v>39711</v>
      </c>
      <c r="B4869" s="401" t="s">
        <v>8115</v>
      </c>
      <c r="C4869" s="401" t="s">
        <v>3164</v>
      </c>
      <c r="D4869" s="414" t="s">
        <v>3708</v>
      </c>
      <c r="E4869" s="401" t="s">
        <v>123</v>
      </c>
      <c r="F4869" s="401"/>
    </row>
    <row r="4870" spans="1:6" ht="15">
      <c r="A4870" s="401">
        <v>39712</v>
      </c>
      <c r="B4870" s="401" t="s">
        <v>8116</v>
      </c>
      <c r="C4870" s="401" t="s">
        <v>3164</v>
      </c>
      <c r="D4870" s="414" t="s">
        <v>3930</v>
      </c>
      <c r="E4870" s="401" t="s">
        <v>123</v>
      </c>
      <c r="F4870" s="401"/>
    </row>
    <row r="4871" spans="1:6" ht="15">
      <c r="A4871" s="401">
        <v>39713</v>
      </c>
      <c r="B4871" s="401" t="s">
        <v>8117</v>
      </c>
      <c r="C4871" s="401" t="s">
        <v>3164</v>
      </c>
      <c r="D4871" s="414" t="s">
        <v>3902</v>
      </c>
      <c r="E4871" s="401" t="s">
        <v>123</v>
      </c>
      <c r="F4871" s="401"/>
    </row>
    <row r="4872" spans="1:6" ht="15">
      <c r="A4872" s="401">
        <v>39714</v>
      </c>
      <c r="B4872" s="401" t="s">
        <v>8118</v>
      </c>
      <c r="C4872" s="401" t="s">
        <v>3164</v>
      </c>
      <c r="D4872" s="414" t="s">
        <v>4346</v>
      </c>
      <c r="E4872" s="401" t="s">
        <v>123</v>
      </c>
      <c r="F4872" s="401"/>
    </row>
    <row r="4873" spans="1:6" ht="15">
      <c r="A4873" s="401">
        <v>39715</v>
      </c>
      <c r="B4873" s="401" t="s">
        <v>8119</v>
      </c>
      <c r="C4873" s="401" t="s">
        <v>3164</v>
      </c>
      <c r="D4873" s="414" t="s">
        <v>4148</v>
      </c>
      <c r="E4873" s="401" t="s">
        <v>123</v>
      </c>
      <c r="F4873" s="401"/>
    </row>
    <row r="4874" spans="1:6" ht="15">
      <c r="A4874" s="401">
        <v>39716</v>
      </c>
      <c r="B4874" s="401" t="s">
        <v>8120</v>
      </c>
      <c r="C4874" s="401" t="s">
        <v>3164</v>
      </c>
      <c r="D4874" s="414" t="s">
        <v>12597</v>
      </c>
      <c r="E4874" s="401" t="s">
        <v>123</v>
      </c>
      <c r="F4874" s="401"/>
    </row>
    <row r="4875" spans="1:6" ht="15">
      <c r="A4875" s="401">
        <v>39718</v>
      </c>
      <c r="B4875" s="401" t="s">
        <v>8121</v>
      </c>
      <c r="C4875" s="401" t="s">
        <v>3164</v>
      </c>
      <c r="D4875" s="414" t="s">
        <v>4838</v>
      </c>
      <c r="E4875" s="401" t="s">
        <v>123</v>
      </c>
      <c r="F4875" s="401"/>
    </row>
    <row r="4876" spans="1:6" ht="15">
      <c r="A4876" s="401">
        <v>9813</v>
      </c>
      <c r="B4876" s="401" t="s">
        <v>8122</v>
      </c>
      <c r="C4876" s="401" t="s">
        <v>3164</v>
      </c>
      <c r="D4876" s="414" t="s">
        <v>8890</v>
      </c>
      <c r="E4876" s="401" t="s">
        <v>123</v>
      </c>
      <c r="F4876" s="401"/>
    </row>
    <row r="4877" spans="1:6" ht="15">
      <c r="A4877" s="401">
        <v>9815</v>
      </c>
      <c r="B4877" s="401" t="s">
        <v>8123</v>
      </c>
      <c r="C4877" s="401" t="s">
        <v>3164</v>
      </c>
      <c r="D4877" s="414" t="s">
        <v>14006</v>
      </c>
      <c r="E4877" s="401" t="s">
        <v>123</v>
      </c>
      <c r="F4877" s="401"/>
    </row>
    <row r="4878" spans="1:6" ht="15">
      <c r="A4878" s="401">
        <v>25876</v>
      </c>
      <c r="B4878" s="401" t="s">
        <v>8124</v>
      </c>
      <c r="C4878" s="401" t="s">
        <v>3164</v>
      </c>
      <c r="D4878" s="414" t="s">
        <v>18346</v>
      </c>
      <c r="E4878" s="401" t="s">
        <v>123</v>
      </c>
      <c r="F4878" s="401"/>
    </row>
    <row r="4879" spans="1:6" ht="15">
      <c r="A4879" s="401">
        <v>25888</v>
      </c>
      <c r="B4879" s="401" t="s">
        <v>8125</v>
      </c>
      <c r="C4879" s="401" t="s">
        <v>3164</v>
      </c>
      <c r="D4879" s="414" t="s">
        <v>15495</v>
      </c>
      <c r="E4879" s="401" t="s">
        <v>123</v>
      </c>
      <c r="F4879" s="401"/>
    </row>
    <row r="4880" spans="1:6" ht="15">
      <c r="A4880" s="401">
        <v>25874</v>
      </c>
      <c r="B4880" s="401" t="s">
        <v>8126</v>
      </c>
      <c r="C4880" s="401" t="s">
        <v>3164</v>
      </c>
      <c r="D4880" s="414" t="s">
        <v>18347</v>
      </c>
      <c r="E4880" s="401" t="s">
        <v>123</v>
      </c>
      <c r="F4880" s="401"/>
    </row>
    <row r="4881" spans="1:6" ht="15">
      <c r="A4881" s="401">
        <v>25877</v>
      </c>
      <c r="B4881" s="401" t="s">
        <v>8127</v>
      </c>
      <c r="C4881" s="401" t="s">
        <v>3164</v>
      </c>
      <c r="D4881" s="414" t="s">
        <v>18348</v>
      </c>
      <c r="E4881" s="401" t="s">
        <v>123</v>
      </c>
      <c r="F4881" s="401"/>
    </row>
    <row r="4882" spans="1:6" ht="15">
      <c r="A4882" s="401">
        <v>25878</v>
      </c>
      <c r="B4882" s="401" t="s">
        <v>8128</v>
      </c>
      <c r="C4882" s="401" t="s">
        <v>3164</v>
      </c>
      <c r="D4882" s="414" t="s">
        <v>18349</v>
      </c>
      <c r="E4882" s="401" t="s">
        <v>123</v>
      </c>
      <c r="F4882" s="401"/>
    </row>
    <row r="4883" spans="1:6" ht="15">
      <c r="A4883" s="401">
        <v>25879</v>
      </c>
      <c r="B4883" s="401" t="s">
        <v>8129</v>
      </c>
      <c r="C4883" s="401" t="s">
        <v>3164</v>
      </c>
      <c r="D4883" s="414" t="s">
        <v>18350</v>
      </c>
      <c r="E4883" s="401" t="s">
        <v>123</v>
      </c>
      <c r="F4883" s="401"/>
    </row>
    <row r="4884" spans="1:6" ht="15">
      <c r="A4884" s="401">
        <v>25887</v>
      </c>
      <c r="B4884" s="401" t="s">
        <v>8130</v>
      </c>
      <c r="C4884" s="401" t="s">
        <v>3164</v>
      </c>
      <c r="D4884" s="414" t="s">
        <v>18351</v>
      </c>
      <c r="E4884" s="401" t="s">
        <v>123</v>
      </c>
      <c r="F4884" s="401"/>
    </row>
    <row r="4885" spans="1:6" ht="15">
      <c r="A4885" s="401">
        <v>25880</v>
      </c>
      <c r="B4885" s="401" t="s">
        <v>8131</v>
      </c>
      <c r="C4885" s="401" t="s">
        <v>3164</v>
      </c>
      <c r="D4885" s="414" t="s">
        <v>18352</v>
      </c>
      <c r="E4885" s="401" t="s">
        <v>123</v>
      </c>
      <c r="F4885" s="401"/>
    </row>
    <row r="4886" spans="1:6" ht="15">
      <c r="A4886" s="401">
        <v>25881</v>
      </c>
      <c r="B4886" s="401" t="s">
        <v>8132</v>
      </c>
      <c r="C4886" s="401" t="s">
        <v>3164</v>
      </c>
      <c r="D4886" s="414" t="s">
        <v>18353</v>
      </c>
      <c r="E4886" s="401" t="s">
        <v>123</v>
      </c>
      <c r="F4886" s="401"/>
    </row>
    <row r="4887" spans="1:6" ht="15">
      <c r="A4887" s="401">
        <v>25882</v>
      </c>
      <c r="B4887" s="401" t="s">
        <v>8133</v>
      </c>
      <c r="C4887" s="401" t="s">
        <v>3164</v>
      </c>
      <c r="D4887" s="414" t="s">
        <v>18354</v>
      </c>
      <c r="E4887" s="401" t="s">
        <v>123</v>
      </c>
      <c r="F4887" s="401"/>
    </row>
    <row r="4888" spans="1:6" ht="15">
      <c r="A4888" s="401">
        <v>25883</v>
      </c>
      <c r="B4888" s="401" t="s">
        <v>8134</v>
      </c>
      <c r="C4888" s="401" t="s">
        <v>3164</v>
      </c>
      <c r="D4888" s="414" t="s">
        <v>15134</v>
      </c>
      <c r="E4888" s="401" t="s">
        <v>123</v>
      </c>
      <c r="F4888" s="401"/>
    </row>
    <row r="4889" spans="1:6" ht="15">
      <c r="A4889" s="401">
        <v>25884</v>
      </c>
      <c r="B4889" s="401" t="s">
        <v>8135</v>
      </c>
      <c r="C4889" s="401" t="s">
        <v>3164</v>
      </c>
      <c r="D4889" s="414" t="s">
        <v>18355</v>
      </c>
      <c r="E4889" s="401" t="s">
        <v>123</v>
      </c>
      <c r="F4889" s="401"/>
    </row>
    <row r="4890" spans="1:6" ht="15">
      <c r="A4890" s="401">
        <v>25885</v>
      </c>
      <c r="B4890" s="401" t="s">
        <v>8136</v>
      </c>
      <c r="C4890" s="401" t="s">
        <v>3164</v>
      </c>
      <c r="D4890" s="414" t="s">
        <v>18356</v>
      </c>
      <c r="E4890" s="401" t="s">
        <v>123</v>
      </c>
      <c r="F4890" s="401"/>
    </row>
    <row r="4891" spans="1:6" ht="15">
      <c r="A4891" s="401">
        <v>25889</v>
      </c>
      <c r="B4891" s="401" t="s">
        <v>8137</v>
      </c>
      <c r="C4891" s="401" t="s">
        <v>3164</v>
      </c>
      <c r="D4891" s="414" t="s">
        <v>18357</v>
      </c>
      <c r="E4891" s="401" t="s">
        <v>123</v>
      </c>
      <c r="F4891" s="401"/>
    </row>
    <row r="4892" spans="1:6" ht="15">
      <c r="A4892" s="401">
        <v>25886</v>
      </c>
      <c r="B4892" s="401" t="s">
        <v>8138</v>
      </c>
      <c r="C4892" s="401" t="s">
        <v>3164</v>
      </c>
      <c r="D4892" s="414" t="s">
        <v>18358</v>
      </c>
      <c r="E4892" s="401" t="s">
        <v>123</v>
      </c>
      <c r="F4892" s="401"/>
    </row>
    <row r="4893" spans="1:6" ht="15">
      <c r="A4893" s="401">
        <v>25875</v>
      </c>
      <c r="B4893" s="401" t="s">
        <v>8139</v>
      </c>
      <c r="C4893" s="401" t="s">
        <v>3164</v>
      </c>
      <c r="D4893" s="414" t="s">
        <v>18359</v>
      </c>
      <c r="E4893" s="401" t="s">
        <v>123</v>
      </c>
      <c r="F4893" s="401"/>
    </row>
    <row r="4894" spans="1:6" ht="15">
      <c r="A4894" s="401">
        <v>9876</v>
      </c>
      <c r="B4894" s="401" t="s">
        <v>8140</v>
      </c>
      <c r="C4894" s="401" t="s">
        <v>3164</v>
      </c>
      <c r="D4894" s="414" t="s">
        <v>14772</v>
      </c>
      <c r="E4894" s="401" t="s">
        <v>123</v>
      </c>
      <c r="F4894" s="401"/>
    </row>
    <row r="4895" spans="1:6" ht="15">
      <c r="A4895" s="401">
        <v>9877</v>
      </c>
      <c r="B4895" s="401" t="s">
        <v>8141</v>
      </c>
      <c r="C4895" s="401" t="s">
        <v>3164</v>
      </c>
      <c r="D4895" s="414" t="s">
        <v>15212</v>
      </c>
      <c r="E4895" s="401" t="s">
        <v>123</v>
      </c>
      <c r="F4895" s="401"/>
    </row>
    <row r="4896" spans="1:6" ht="15">
      <c r="A4896" s="401">
        <v>9878</v>
      </c>
      <c r="B4896" s="401" t="s">
        <v>8142</v>
      </c>
      <c r="C4896" s="401" t="s">
        <v>3164</v>
      </c>
      <c r="D4896" s="414" t="s">
        <v>18360</v>
      </c>
      <c r="E4896" s="401" t="s">
        <v>123</v>
      </c>
      <c r="F4896" s="401"/>
    </row>
    <row r="4897" spans="1:6" ht="15">
      <c r="A4897" s="401">
        <v>9879</v>
      </c>
      <c r="B4897" s="401" t="s">
        <v>8143</v>
      </c>
      <c r="C4897" s="401" t="s">
        <v>3164</v>
      </c>
      <c r="D4897" s="414" t="s">
        <v>18361</v>
      </c>
      <c r="E4897" s="401" t="s">
        <v>123</v>
      </c>
      <c r="F4897" s="401"/>
    </row>
    <row r="4898" spans="1:6" ht="15">
      <c r="A4898" s="401">
        <v>41986</v>
      </c>
      <c r="B4898" s="401" t="s">
        <v>13395</v>
      </c>
      <c r="C4898" s="401" t="s">
        <v>3164</v>
      </c>
      <c r="D4898" s="414" t="s">
        <v>18362</v>
      </c>
      <c r="E4898" s="401" t="s">
        <v>123</v>
      </c>
      <c r="F4898" s="401"/>
    </row>
    <row r="4899" spans="1:6" ht="15">
      <c r="A4899" s="401">
        <v>43422</v>
      </c>
      <c r="B4899" s="401" t="s">
        <v>13396</v>
      </c>
      <c r="C4899" s="401" t="s">
        <v>3164</v>
      </c>
      <c r="D4899" s="414" t="s">
        <v>18363</v>
      </c>
      <c r="E4899" s="401" t="s">
        <v>123</v>
      </c>
      <c r="F4899" s="401"/>
    </row>
    <row r="4900" spans="1:6" ht="15">
      <c r="A4900" s="401">
        <v>41987</v>
      </c>
      <c r="B4900" s="401" t="s">
        <v>13397</v>
      </c>
      <c r="C4900" s="401" t="s">
        <v>3164</v>
      </c>
      <c r="D4900" s="414" t="s">
        <v>18364</v>
      </c>
      <c r="E4900" s="401" t="s">
        <v>123</v>
      </c>
      <c r="F4900" s="401"/>
    </row>
    <row r="4901" spans="1:6" ht="15">
      <c r="A4901" s="401">
        <v>41988</v>
      </c>
      <c r="B4901" s="401" t="s">
        <v>13398</v>
      </c>
      <c r="C4901" s="401" t="s">
        <v>3164</v>
      </c>
      <c r="D4901" s="414" t="s">
        <v>18365</v>
      </c>
      <c r="E4901" s="401" t="s">
        <v>123</v>
      </c>
      <c r="F4901" s="401"/>
    </row>
    <row r="4902" spans="1:6" ht="15">
      <c r="A4902" s="401">
        <v>41697</v>
      </c>
      <c r="B4902" s="401" t="s">
        <v>13399</v>
      </c>
      <c r="C4902" s="401" t="s">
        <v>3164</v>
      </c>
      <c r="D4902" s="414" t="s">
        <v>18366</v>
      </c>
      <c r="E4902" s="401" t="s">
        <v>123</v>
      </c>
      <c r="F4902" s="401"/>
    </row>
    <row r="4903" spans="1:6" ht="15">
      <c r="A4903" s="401">
        <v>41985</v>
      </c>
      <c r="B4903" s="401" t="s">
        <v>13400</v>
      </c>
      <c r="C4903" s="401" t="s">
        <v>3164</v>
      </c>
      <c r="D4903" s="414" t="s">
        <v>18367</v>
      </c>
      <c r="E4903" s="401" t="s">
        <v>123</v>
      </c>
      <c r="F4903" s="401"/>
    </row>
    <row r="4904" spans="1:6" ht="15">
      <c r="A4904" s="401">
        <v>41699</v>
      </c>
      <c r="B4904" s="401" t="s">
        <v>13401</v>
      </c>
      <c r="C4904" s="401" t="s">
        <v>3164</v>
      </c>
      <c r="D4904" s="414" t="s">
        <v>18368</v>
      </c>
      <c r="E4904" s="401" t="s">
        <v>123</v>
      </c>
      <c r="F4904" s="401"/>
    </row>
    <row r="4905" spans="1:6" ht="15">
      <c r="A4905" s="401">
        <v>38053</v>
      </c>
      <c r="B4905" s="401" t="s">
        <v>8144</v>
      </c>
      <c r="C4905" s="401" t="s">
        <v>3164</v>
      </c>
      <c r="D4905" s="414" t="s">
        <v>18369</v>
      </c>
      <c r="E4905" s="401" t="s">
        <v>123</v>
      </c>
      <c r="F4905" s="401"/>
    </row>
    <row r="4906" spans="1:6" ht="15">
      <c r="A4906" s="401">
        <v>38054</v>
      </c>
      <c r="B4906" s="401" t="s">
        <v>8146</v>
      </c>
      <c r="C4906" s="401" t="s">
        <v>3164</v>
      </c>
      <c r="D4906" s="414" t="s">
        <v>14219</v>
      </c>
      <c r="E4906" s="401" t="s">
        <v>123</v>
      </c>
      <c r="F4906" s="401"/>
    </row>
    <row r="4907" spans="1:6" ht="15">
      <c r="A4907" s="401">
        <v>38052</v>
      </c>
      <c r="B4907" s="401" t="s">
        <v>8147</v>
      </c>
      <c r="C4907" s="401" t="s">
        <v>3164</v>
      </c>
      <c r="D4907" s="414" t="s">
        <v>15034</v>
      </c>
      <c r="E4907" s="401" t="s">
        <v>123</v>
      </c>
      <c r="F4907" s="401"/>
    </row>
    <row r="4908" spans="1:6" ht="15">
      <c r="A4908" s="401">
        <v>38051</v>
      </c>
      <c r="B4908" s="401" t="s">
        <v>8148</v>
      </c>
      <c r="C4908" s="401" t="s">
        <v>3164</v>
      </c>
      <c r="D4908" s="414" t="s">
        <v>4340</v>
      </c>
      <c r="E4908" s="401" t="s">
        <v>123</v>
      </c>
      <c r="F4908" s="401"/>
    </row>
    <row r="4909" spans="1:6" ht="15">
      <c r="A4909" s="401">
        <v>38787</v>
      </c>
      <c r="B4909" s="401" t="s">
        <v>8149</v>
      </c>
      <c r="C4909" s="401" t="s">
        <v>3164</v>
      </c>
      <c r="D4909" s="414" t="s">
        <v>4957</v>
      </c>
      <c r="E4909" s="401" t="s">
        <v>123</v>
      </c>
      <c r="F4909" s="401"/>
    </row>
    <row r="4910" spans="1:6" ht="15">
      <c r="A4910" s="401">
        <v>38825</v>
      </c>
      <c r="B4910" s="401" t="s">
        <v>8150</v>
      </c>
      <c r="C4910" s="401" t="s">
        <v>3164</v>
      </c>
      <c r="D4910" s="414" t="s">
        <v>9052</v>
      </c>
      <c r="E4910" s="401" t="s">
        <v>123</v>
      </c>
      <c r="F4910" s="401"/>
    </row>
    <row r="4911" spans="1:6" ht="15">
      <c r="A4911" s="401">
        <v>38826</v>
      </c>
      <c r="B4911" s="401" t="s">
        <v>8151</v>
      </c>
      <c r="C4911" s="401" t="s">
        <v>3164</v>
      </c>
      <c r="D4911" s="414" t="s">
        <v>5583</v>
      </c>
      <c r="E4911" s="401" t="s">
        <v>123</v>
      </c>
      <c r="F4911" s="401"/>
    </row>
    <row r="4912" spans="1:6" ht="15">
      <c r="A4912" s="401">
        <v>38827</v>
      </c>
      <c r="B4912" s="401" t="s">
        <v>8152</v>
      </c>
      <c r="C4912" s="401" t="s">
        <v>3164</v>
      </c>
      <c r="D4912" s="414" t="s">
        <v>12797</v>
      </c>
      <c r="E4912" s="401" t="s">
        <v>123</v>
      </c>
      <c r="F4912" s="401"/>
    </row>
    <row r="4913" spans="1:6" ht="15">
      <c r="A4913" s="401">
        <v>38830</v>
      </c>
      <c r="B4913" s="401" t="s">
        <v>8153</v>
      </c>
      <c r="C4913" s="401" t="s">
        <v>3164</v>
      </c>
      <c r="D4913" s="414" t="s">
        <v>18370</v>
      </c>
      <c r="E4913" s="401" t="s">
        <v>123</v>
      </c>
      <c r="F4913" s="401"/>
    </row>
    <row r="4914" spans="1:6" ht="15">
      <c r="A4914" s="401">
        <v>38828</v>
      </c>
      <c r="B4914" s="401" t="s">
        <v>8154</v>
      </c>
      <c r="C4914" s="401" t="s">
        <v>3164</v>
      </c>
      <c r="D4914" s="414" t="s">
        <v>15063</v>
      </c>
      <c r="E4914" s="401" t="s">
        <v>123</v>
      </c>
      <c r="F4914" s="401"/>
    </row>
    <row r="4915" spans="1:6" ht="15">
      <c r="A4915" s="401">
        <v>38829</v>
      </c>
      <c r="B4915" s="401" t="s">
        <v>8155</v>
      </c>
      <c r="C4915" s="401" t="s">
        <v>3164</v>
      </c>
      <c r="D4915" s="414" t="s">
        <v>18371</v>
      </c>
      <c r="E4915" s="401" t="s">
        <v>123</v>
      </c>
      <c r="F4915" s="401"/>
    </row>
    <row r="4916" spans="1:6" ht="15">
      <c r="A4916" s="401">
        <v>38831</v>
      </c>
      <c r="B4916" s="401" t="s">
        <v>8156</v>
      </c>
      <c r="C4916" s="401" t="s">
        <v>3164</v>
      </c>
      <c r="D4916" s="414" t="s">
        <v>13321</v>
      </c>
      <c r="E4916" s="401" t="s">
        <v>123</v>
      </c>
      <c r="F4916" s="401"/>
    </row>
    <row r="4917" spans="1:6" ht="15">
      <c r="A4917" s="401">
        <v>36274</v>
      </c>
      <c r="B4917" s="401" t="s">
        <v>8157</v>
      </c>
      <c r="C4917" s="401" t="s">
        <v>3164</v>
      </c>
      <c r="D4917" s="414" t="s">
        <v>18372</v>
      </c>
      <c r="E4917" s="401" t="s">
        <v>123</v>
      </c>
      <c r="F4917" s="401"/>
    </row>
    <row r="4918" spans="1:6" ht="15">
      <c r="A4918" s="401">
        <v>36278</v>
      </c>
      <c r="B4918" s="401" t="s">
        <v>8158</v>
      </c>
      <c r="C4918" s="401" t="s">
        <v>3164</v>
      </c>
      <c r="D4918" s="414" t="s">
        <v>14669</v>
      </c>
      <c r="E4918" s="401" t="s">
        <v>123</v>
      </c>
      <c r="F4918" s="401"/>
    </row>
    <row r="4919" spans="1:6" ht="15">
      <c r="A4919" s="401">
        <v>38977</v>
      </c>
      <c r="B4919" s="401" t="s">
        <v>8159</v>
      </c>
      <c r="C4919" s="401" t="s">
        <v>3164</v>
      </c>
      <c r="D4919" s="414" t="s">
        <v>13912</v>
      </c>
      <c r="E4919" s="401" t="s">
        <v>123</v>
      </c>
      <c r="F4919" s="401"/>
    </row>
    <row r="4920" spans="1:6" ht="15">
      <c r="A4920" s="401">
        <v>38971</v>
      </c>
      <c r="B4920" s="401" t="s">
        <v>8160</v>
      </c>
      <c r="C4920" s="401" t="s">
        <v>3164</v>
      </c>
      <c r="D4920" s="414" t="s">
        <v>13296</v>
      </c>
      <c r="E4920" s="401" t="s">
        <v>123</v>
      </c>
      <c r="F4920" s="401"/>
    </row>
    <row r="4921" spans="1:6" ht="15">
      <c r="A4921" s="401">
        <v>38972</v>
      </c>
      <c r="B4921" s="401" t="s">
        <v>8161</v>
      </c>
      <c r="C4921" s="401" t="s">
        <v>3164</v>
      </c>
      <c r="D4921" s="414" t="s">
        <v>8857</v>
      </c>
      <c r="E4921" s="401" t="s">
        <v>123</v>
      </c>
      <c r="F4921" s="401"/>
    </row>
    <row r="4922" spans="1:6" ht="15">
      <c r="A4922" s="401">
        <v>38973</v>
      </c>
      <c r="B4922" s="401" t="s">
        <v>8162</v>
      </c>
      <c r="C4922" s="401" t="s">
        <v>3164</v>
      </c>
      <c r="D4922" s="414" t="s">
        <v>15732</v>
      </c>
      <c r="E4922" s="401" t="s">
        <v>123</v>
      </c>
      <c r="F4922" s="401"/>
    </row>
    <row r="4923" spans="1:6" ht="15">
      <c r="A4923" s="401">
        <v>38974</v>
      </c>
      <c r="B4923" s="401" t="s">
        <v>8163</v>
      </c>
      <c r="C4923" s="401" t="s">
        <v>3164</v>
      </c>
      <c r="D4923" s="414" t="s">
        <v>18373</v>
      </c>
      <c r="E4923" s="401" t="s">
        <v>123</v>
      </c>
      <c r="F4923" s="401"/>
    </row>
    <row r="4924" spans="1:6" ht="15">
      <c r="A4924" s="401">
        <v>38975</v>
      </c>
      <c r="B4924" s="401" t="s">
        <v>8164</v>
      </c>
      <c r="C4924" s="401" t="s">
        <v>3164</v>
      </c>
      <c r="D4924" s="414" t="s">
        <v>18374</v>
      </c>
      <c r="E4924" s="401" t="s">
        <v>123</v>
      </c>
      <c r="F4924" s="401"/>
    </row>
    <row r="4925" spans="1:6" ht="15">
      <c r="A4925" s="401">
        <v>38976</v>
      </c>
      <c r="B4925" s="401" t="s">
        <v>8165</v>
      </c>
      <c r="C4925" s="401" t="s">
        <v>3164</v>
      </c>
      <c r="D4925" s="414" t="s">
        <v>18375</v>
      </c>
      <c r="E4925" s="401" t="s">
        <v>123</v>
      </c>
      <c r="F4925" s="401"/>
    </row>
    <row r="4926" spans="1:6" ht="15">
      <c r="A4926" s="401">
        <v>38986</v>
      </c>
      <c r="B4926" s="401" t="s">
        <v>8166</v>
      </c>
      <c r="C4926" s="401" t="s">
        <v>3164</v>
      </c>
      <c r="D4926" s="414" t="s">
        <v>18376</v>
      </c>
      <c r="E4926" s="401" t="s">
        <v>123</v>
      </c>
      <c r="F4926" s="401"/>
    </row>
    <row r="4927" spans="1:6" ht="15">
      <c r="A4927" s="401">
        <v>38978</v>
      </c>
      <c r="B4927" s="401" t="s">
        <v>8167</v>
      </c>
      <c r="C4927" s="401" t="s">
        <v>3164</v>
      </c>
      <c r="D4927" s="414" t="s">
        <v>18372</v>
      </c>
      <c r="E4927" s="401" t="s">
        <v>123</v>
      </c>
      <c r="F4927" s="401"/>
    </row>
    <row r="4928" spans="1:6" ht="15">
      <c r="A4928" s="401">
        <v>38979</v>
      </c>
      <c r="B4928" s="401" t="s">
        <v>8168</v>
      </c>
      <c r="C4928" s="401" t="s">
        <v>3164</v>
      </c>
      <c r="D4928" s="414" t="s">
        <v>14669</v>
      </c>
      <c r="E4928" s="401" t="s">
        <v>123</v>
      </c>
      <c r="F4928" s="401"/>
    </row>
    <row r="4929" spans="1:6" ht="15">
      <c r="A4929" s="401">
        <v>38980</v>
      </c>
      <c r="B4929" s="401" t="s">
        <v>8169</v>
      </c>
      <c r="C4929" s="401" t="s">
        <v>3164</v>
      </c>
      <c r="D4929" s="414" t="s">
        <v>14115</v>
      </c>
      <c r="E4929" s="401" t="s">
        <v>123</v>
      </c>
      <c r="F4929" s="401"/>
    </row>
    <row r="4930" spans="1:6" ht="15">
      <c r="A4930" s="401">
        <v>38981</v>
      </c>
      <c r="B4930" s="401" t="s">
        <v>8170</v>
      </c>
      <c r="C4930" s="401" t="s">
        <v>3164</v>
      </c>
      <c r="D4930" s="414" t="s">
        <v>17417</v>
      </c>
      <c r="E4930" s="401" t="s">
        <v>123</v>
      </c>
      <c r="F4930" s="401"/>
    </row>
    <row r="4931" spans="1:6" ht="15">
      <c r="A4931" s="401">
        <v>38982</v>
      </c>
      <c r="B4931" s="401" t="s">
        <v>8171</v>
      </c>
      <c r="C4931" s="401" t="s">
        <v>3164</v>
      </c>
      <c r="D4931" s="414" t="s">
        <v>18377</v>
      </c>
      <c r="E4931" s="401" t="s">
        <v>123</v>
      </c>
      <c r="F4931" s="401"/>
    </row>
    <row r="4932" spans="1:6" ht="15">
      <c r="A4932" s="401">
        <v>38983</v>
      </c>
      <c r="B4932" s="401" t="s">
        <v>8172</v>
      </c>
      <c r="C4932" s="401" t="s">
        <v>3164</v>
      </c>
      <c r="D4932" s="414" t="s">
        <v>13956</v>
      </c>
      <c r="E4932" s="401" t="s">
        <v>123</v>
      </c>
      <c r="F4932" s="401"/>
    </row>
    <row r="4933" spans="1:6" ht="15">
      <c r="A4933" s="401">
        <v>38984</v>
      </c>
      <c r="B4933" s="401" t="s">
        <v>8173</v>
      </c>
      <c r="C4933" s="401" t="s">
        <v>3164</v>
      </c>
      <c r="D4933" s="414" t="s">
        <v>18378</v>
      </c>
      <c r="E4933" s="401" t="s">
        <v>123</v>
      </c>
      <c r="F4933" s="401"/>
    </row>
    <row r="4934" spans="1:6" ht="15">
      <c r="A4934" s="401">
        <v>38985</v>
      </c>
      <c r="B4934" s="401" t="s">
        <v>8174</v>
      </c>
      <c r="C4934" s="401" t="s">
        <v>3164</v>
      </c>
      <c r="D4934" s="414" t="s">
        <v>18379</v>
      </c>
      <c r="E4934" s="401" t="s">
        <v>123</v>
      </c>
      <c r="F4934" s="401"/>
    </row>
    <row r="4935" spans="1:6" ht="15">
      <c r="A4935" s="401">
        <v>9836</v>
      </c>
      <c r="B4935" s="401" t="s">
        <v>8175</v>
      </c>
      <c r="C4935" s="401" t="s">
        <v>3164</v>
      </c>
      <c r="D4935" s="414" t="s">
        <v>7352</v>
      </c>
      <c r="E4935" s="401" t="s">
        <v>123</v>
      </c>
      <c r="F4935" s="401"/>
    </row>
    <row r="4936" spans="1:6" ht="15">
      <c r="A4936" s="401">
        <v>20065</v>
      </c>
      <c r="B4936" s="401" t="s">
        <v>8176</v>
      </c>
      <c r="C4936" s="401" t="s">
        <v>3164</v>
      </c>
      <c r="D4936" s="414" t="s">
        <v>15715</v>
      </c>
      <c r="E4936" s="401" t="s">
        <v>123</v>
      </c>
      <c r="F4936" s="401"/>
    </row>
    <row r="4937" spans="1:6" ht="15">
      <c r="A4937" s="401">
        <v>9835</v>
      </c>
      <c r="B4937" s="401" t="s">
        <v>8177</v>
      </c>
      <c r="C4937" s="401" t="s">
        <v>3164</v>
      </c>
      <c r="D4937" s="414" t="s">
        <v>12350</v>
      </c>
      <c r="E4937" s="401" t="s">
        <v>123</v>
      </c>
      <c r="F4937" s="401"/>
    </row>
    <row r="4938" spans="1:6" ht="15">
      <c r="A4938" s="401">
        <v>38032</v>
      </c>
      <c r="B4938" s="401" t="s">
        <v>8178</v>
      </c>
      <c r="C4938" s="401" t="s">
        <v>3164</v>
      </c>
      <c r="D4938" s="414" t="s">
        <v>18380</v>
      </c>
      <c r="E4938" s="401" t="s">
        <v>123</v>
      </c>
      <c r="F4938" s="401"/>
    </row>
    <row r="4939" spans="1:6" ht="15">
      <c r="A4939" s="401">
        <v>38033</v>
      </c>
      <c r="B4939" s="401" t="s">
        <v>8179</v>
      </c>
      <c r="C4939" s="401" t="s">
        <v>3164</v>
      </c>
      <c r="D4939" s="414" t="s">
        <v>18381</v>
      </c>
      <c r="E4939" s="401" t="s">
        <v>123</v>
      </c>
      <c r="F4939" s="401"/>
    </row>
    <row r="4940" spans="1:6" ht="15">
      <c r="A4940" s="401">
        <v>38034</v>
      </c>
      <c r="B4940" s="401" t="s">
        <v>8180</v>
      </c>
      <c r="C4940" s="401" t="s">
        <v>3164</v>
      </c>
      <c r="D4940" s="414" t="s">
        <v>18382</v>
      </c>
      <c r="E4940" s="401" t="s">
        <v>123</v>
      </c>
      <c r="F4940" s="401"/>
    </row>
    <row r="4941" spans="1:6" ht="15">
      <c r="A4941" s="401">
        <v>38035</v>
      </c>
      <c r="B4941" s="401" t="s">
        <v>8181</v>
      </c>
      <c r="C4941" s="401" t="s">
        <v>3164</v>
      </c>
      <c r="D4941" s="414" t="s">
        <v>18383</v>
      </c>
      <c r="E4941" s="401" t="s">
        <v>123</v>
      </c>
      <c r="F4941" s="401"/>
    </row>
    <row r="4942" spans="1:6" ht="15">
      <c r="A4942" s="401">
        <v>38036</v>
      </c>
      <c r="B4942" s="401" t="s">
        <v>8182</v>
      </c>
      <c r="C4942" s="401" t="s">
        <v>3164</v>
      </c>
      <c r="D4942" s="414" t="s">
        <v>13096</v>
      </c>
      <c r="E4942" s="401" t="s">
        <v>123</v>
      </c>
      <c r="F4942" s="401"/>
    </row>
    <row r="4943" spans="1:6" ht="15">
      <c r="A4943" s="401">
        <v>38037</v>
      </c>
      <c r="B4943" s="401" t="s">
        <v>8183</v>
      </c>
      <c r="C4943" s="401" t="s">
        <v>3164</v>
      </c>
      <c r="D4943" s="414" t="s">
        <v>18384</v>
      </c>
      <c r="E4943" s="401" t="s">
        <v>123</v>
      </c>
      <c r="F4943" s="401"/>
    </row>
    <row r="4944" spans="1:6" ht="15">
      <c r="A4944" s="401">
        <v>9850</v>
      </c>
      <c r="B4944" s="401" t="s">
        <v>8184</v>
      </c>
      <c r="C4944" s="401" t="s">
        <v>3164</v>
      </c>
      <c r="D4944" s="414" t="s">
        <v>18385</v>
      </c>
      <c r="E4944" s="401" t="s">
        <v>123</v>
      </c>
      <c r="F4944" s="401"/>
    </row>
    <row r="4945" spans="1:6" ht="15">
      <c r="A4945" s="401">
        <v>9853</v>
      </c>
      <c r="B4945" s="401" t="s">
        <v>8185</v>
      </c>
      <c r="C4945" s="401" t="s">
        <v>3164</v>
      </c>
      <c r="D4945" s="414" t="s">
        <v>18386</v>
      </c>
      <c r="E4945" s="401" t="s">
        <v>123</v>
      </c>
      <c r="F4945" s="401"/>
    </row>
    <row r="4946" spans="1:6" ht="15">
      <c r="A4946" s="401">
        <v>9854</v>
      </c>
      <c r="B4946" s="401" t="s">
        <v>8186</v>
      </c>
      <c r="C4946" s="401" t="s">
        <v>3164</v>
      </c>
      <c r="D4946" s="414" t="s">
        <v>18387</v>
      </c>
      <c r="E4946" s="401" t="s">
        <v>123</v>
      </c>
      <c r="F4946" s="401"/>
    </row>
    <row r="4947" spans="1:6" ht="15">
      <c r="A4947" s="401">
        <v>9851</v>
      </c>
      <c r="B4947" s="401" t="s">
        <v>8187</v>
      </c>
      <c r="C4947" s="401" t="s">
        <v>3164</v>
      </c>
      <c r="D4947" s="414" t="s">
        <v>18388</v>
      </c>
      <c r="E4947" s="401" t="s">
        <v>123</v>
      </c>
      <c r="F4947" s="401"/>
    </row>
    <row r="4948" spans="1:6" ht="15">
      <c r="A4948" s="401">
        <v>9855</v>
      </c>
      <c r="B4948" s="401" t="s">
        <v>8188</v>
      </c>
      <c r="C4948" s="401" t="s">
        <v>3164</v>
      </c>
      <c r="D4948" s="414" t="s">
        <v>18389</v>
      </c>
      <c r="E4948" s="401" t="s">
        <v>123</v>
      </c>
      <c r="F4948" s="401"/>
    </row>
    <row r="4949" spans="1:6" ht="15">
      <c r="A4949" s="401">
        <v>9825</v>
      </c>
      <c r="B4949" s="401" t="s">
        <v>8189</v>
      </c>
      <c r="C4949" s="401" t="s">
        <v>3164</v>
      </c>
      <c r="D4949" s="414" t="s">
        <v>17133</v>
      </c>
      <c r="E4949" s="401" t="s">
        <v>123</v>
      </c>
      <c r="F4949" s="401"/>
    </row>
    <row r="4950" spans="1:6" ht="15">
      <c r="A4950" s="401">
        <v>9828</v>
      </c>
      <c r="B4950" s="401" t="s">
        <v>8190</v>
      </c>
      <c r="C4950" s="401" t="s">
        <v>3164</v>
      </c>
      <c r="D4950" s="414" t="s">
        <v>17234</v>
      </c>
      <c r="E4950" s="401" t="s">
        <v>123</v>
      </c>
      <c r="F4950" s="401"/>
    </row>
    <row r="4951" spans="1:6" ht="15">
      <c r="A4951" s="401">
        <v>9829</v>
      </c>
      <c r="B4951" s="401" t="s">
        <v>8191</v>
      </c>
      <c r="C4951" s="401" t="s">
        <v>3164</v>
      </c>
      <c r="D4951" s="414" t="s">
        <v>18390</v>
      </c>
      <c r="E4951" s="401" t="s">
        <v>123</v>
      </c>
      <c r="F4951" s="401"/>
    </row>
    <row r="4952" spans="1:6" ht="15">
      <c r="A4952" s="401">
        <v>9826</v>
      </c>
      <c r="B4952" s="401" t="s">
        <v>8192</v>
      </c>
      <c r="C4952" s="401" t="s">
        <v>3164</v>
      </c>
      <c r="D4952" s="414" t="s">
        <v>18391</v>
      </c>
      <c r="E4952" s="401" t="s">
        <v>123</v>
      </c>
      <c r="F4952" s="401"/>
    </row>
    <row r="4953" spans="1:6" ht="15">
      <c r="A4953" s="401">
        <v>9827</v>
      </c>
      <c r="B4953" s="401" t="s">
        <v>8193</v>
      </c>
      <c r="C4953" s="401" t="s">
        <v>3164</v>
      </c>
      <c r="D4953" s="414" t="s">
        <v>18392</v>
      </c>
      <c r="E4953" s="401" t="s">
        <v>123</v>
      </c>
      <c r="F4953" s="401"/>
    </row>
    <row r="4954" spans="1:6" ht="15">
      <c r="A4954" s="401">
        <v>36374</v>
      </c>
      <c r="B4954" s="401" t="s">
        <v>8194</v>
      </c>
      <c r="C4954" s="401" t="s">
        <v>3164</v>
      </c>
      <c r="D4954" s="414" t="s">
        <v>13220</v>
      </c>
      <c r="E4954" s="401" t="s">
        <v>123</v>
      </c>
      <c r="F4954" s="401"/>
    </row>
    <row r="4955" spans="1:6" ht="15">
      <c r="A4955" s="401">
        <v>36084</v>
      </c>
      <c r="B4955" s="401" t="s">
        <v>8195</v>
      </c>
      <c r="C4955" s="401" t="s">
        <v>3164</v>
      </c>
      <c r="D4955" s="414" t="s">
        <v>9213</v>
      </c>
      <c r="E4955" s="401" t="s">
        <v>123</v>
      </c>
      <c r="F4955" s="401"/>
    </row>
    <row r="4956" spans="1:6" ht="15">
      <c r="A4956" s="401">
        <v>36373</v>
      </c>
      <c r="B4956" s="401" t="s">
        <v>8196</v>
      </c>
      <c r="C4956" s="401" t="s">
        <v>3164</v>
      </c>
      <c r="D4956" s="414" t="s">
        <v>15845</v>
      </c>
      <c r="E4956" s="401" t="s">
        <v>123</v>
      </c>
      <c r="F4956" s="401"/>
    </row>
    <row r="4957" spans="1:6" ht="15">
      <c r="A4957" s="401">
        <v>36377</v>
      </c>
      <c r="B4957" s="401" t="s">
        <v>8198</v>
      </c>
      <c r="C4957" s="401" t="s">
        <v>3164</v>
      </c>
      <c r="D4957" s="414" t="s">
        <v>16430</v>
      </c>
      <c r="E4957" s="401" t="s">
        <v>123</v>
      </c>
      <c r="F4957" s="401"/>
    </row>
    <row r="4958" spans="1:6" ht="15">
      <c r="A4958" s="401">
        <v>36375</v>
      </c>
      <c r="B4958" s="401" t="s">
        <v>8199</v>
      </c>
      <c r="C4958" s="401" t="s">
        <v>3164</v>
      </c>
      <c r="D4958" s="414" t="s">
        <v>12496</v>
      </c>
      <c r="E4958" s="401" t="s">
        <v>123</v>
      </c>
      <c r="F4958" s="401"/>
    </row>
    <row r="4959" spans="1:6" ht="15">
      <c r="A4959" s="401">
        <v>36376</v>
      </c>
      <c r="B4959" s="401" t="s">
        <v>8200</v>
      </c>
      <c r="C4959" s="401" t="s">
        <v>3164</v>
      </c>
      <c r="D4959" s="414" t="s">
        <v>14544</v>
      </c>
      <c r="E4959" s="401" t="s">
        <v>123</v>
      </c>
      <c r="F4959" s="401"/>
    </row>
    <row r="4960" spans="1:6" ht="15">
      <c r="A4960" s="401">
        <v>36380</v>
      </c>
      <c r="B4960" s="401" t="s">
        <v>8201</v>
      </c>
      <c r="C4960" s="401" t="s">
        <v>3164</v>
      </c>
      <c r="D4960" s="414" t="s">
        <v>15355</v>
      </c>
      <c r="E4960" s="401" t="s">
        <v>123</v>
      </c>
      <c r="F4960" s="401"/>
    </row>
    <row r="4961" spans="1:6" ht="15">
      <c r="A4961" s="401">
        <v>36378</v>
      </c>
      <c r="B4961" s="401" t="s">
        <v>8202</v>
      </c>
      <c r="C4961" s="401" t="s">
        <v>3164</v>
      </c>
      <c r="D4961" s="414" t="s">
        <v>18393</v>
      </c>
      <c r="E4961" s="401" t="s">
        <v>123</v>
      </c>
      <c r="F4961" s="401"/>
    </row>
    <row r="4962" spans="1:6" ht="15">
      <c r="A4962" s="401">
        <v>36379</v>
      </c>
      <c r="B4962" s="401" t="s">
        <v>8203</v>
      </c>
      <c r="C4962" s="401" t="s">
        <v>3164</v>
      </c>
      <c r="D4962" s="414" t="s">
        <v>18394</v>
      </c>
      <c r="E4962" s="401" t="s">
        <v>123</v>
      </c>
      <c r="F4962" s="401"/>
    </row>
    <row r="4963" spans="1:6" ht="15">
      <c r="A4963" s="401">
        <v>9859</v>
      </c>
      <c r="B4963" s="401" t="s">
        <v>8204</v>
      </c>
      <c r="C4963" s="401" t="s">
        <v>3164</v>
      </c>
      <c r="D4963" s="414" t="s">
        <v>14034</v>
      </c>
      <c r="E4963" s="401" t="s">
        <v>123</v>
      </c>
      <c r="F4963" s="401"/>
    </row>
    <row r="4964" spans="1:6" ht="15">
      <c r="A4964" s="401">
        <v>9838</v>
      </c>
      <c r="B4964" s="401" t="s">
        <v>8205</v>
      </c>
      <c r="C4964" s="401" t="s">
        <v>3164</v>
      </c>
      <c r="D4964" s="414" t="s">
        <v>12400</v>
      </c>
      <c r="E4964" s="401" t="s">
        <v>123</v>
      </c>
      <c r="F4964" s="401"/>
    </row>
    <row r="4965" spans="1:6" ht="15">
      <c r="A4965" s="401">
        <v>9837</v>
      </c>
      <c r="B4965" s="401" t="s">
        <v>8206</v>
      </c>
      <c r="C4965" s="401" t="s">
        <v>3164</v>
      </c>
      <c r="D4965" s="414" t="s">
        <v>13078</v>
      </c>
      <c r="E4965" s="401" t="s">
        <v>123</v>
      </c>
      <c r="F4965" s="401"/>
    </row>
    <row r="4966" spans="1:6" ht="15">
      <c r="A4966" s="401">
        <v>9833</v>
      </c>
      <c r="B4966" s="401" t="s">
        <v>8207</v>
      </c>
      <c r="C4966" s="401" t="s">
        <v>3164</v>
      </c>
      <c r="D4966" s="414" t="s">
        <v>14672</v>
      </c>
      <c r="E4966" s="401" t="s">
        <v>123</v>
      </c>
      <c r="F4966" s="401"/>
    </row>
    <row r="4967" spans="1:6" ht="15">
      <c r="A4967" s="401">
        <v>9830</v>
      </c>
      <c r="B4967" s="401" t="s">
        <v>8208</v>
      </c>
      <c r="C4967" s="401" t="s">
        <v>3164</v>
      </c>
      <c r="D4967" s="414" t="s">
        <v>3764</v>
      </c>
      <c r="E4967" s="401" t="s">
        <v>123</v>
      </c>
      <c r="F4967" s="401"/>
    </row>
    <row r="4968" spans="1:6" ht="15">
      <c r="A4968" s="401">
        <v>9834</v>
      </c>
      <c r="B4968" s="401" t="s">
        <v>8209</v>
      </c>
      <c r="C4968" s="401" t="s">
        <v>3164</v>
      </c>
      <c r="D4968" s="414" t="s">
        <v>18395</v>
      </c>
      <c r="E4968" s="401" t="s">
        <v>123</v>
      </c>
      <c r="F4968" s="401"/>
    </row>
    <row r="4969" spans="1:6" ht="15">
      <c r="A4969" s="401">
        <v>9863</v>
      </c>
      <c r="B4969" s="401" t="s">
        <v>8210</v>
      </c>
      <c r="C4969" s="401" t="s">
        <v>3164</v>
      </c>
      <c r="D4969" s="414" t="s">
        <v>18396</v>
      </c>
      <c r="E4969" s="401" t="s">
        <v>123</v>
      </c>
      <c r="F4969" s="401"/>
    </row>
    <row r="4970" spans="1:6" ht="15">
      <c r="A4970" s="401">
        <v>9860</v>
      </c>
      <c r="B4970" s="401" t="s">
        <v>8211</v>
      </c>
      <c r="C4970" s="401" t="s">
        <v>3164</v>
      </c>
      <c r="D4970" s="414" t="s">
        <v>9187</v>
      </c>
      <c r="E4970" s="401" t="s">
        <v>123</v>
      </c>
      <c r="F4970" s="401"/>
    </row>
    <row r="4971" spans="1:6" ht="15">
      <c r="A4971" s="401">
        <v>9862</v>
      </c>
      <c r="B4971" s="401" t="s">
        <v>8212</v>
      </c>
      <c r="C4971" s="401" t="s">
        <v>3164</v>
      </c>
      <c r="D4971" s="414" t="s">
        <v>15691</v>
      </c>
      <c r="E4971" s="401" t="s">
        <v>123</v>
      </c>
      <c r="F4971" s="401"/>
    </row>
    <row r="4972" spans="1:6" ht="15">
      <c r="A4972" s="401">
        <v>9861</v>
      </c>
      <c r="B4972" s="401" t="s">
        <v>8213</v>
      </c>
      <c r="C4972" s="401" t="s">
        <v>3164</v>
      </c>
      <c r="D4972" s="414" t="s">
        <v>15194</v>
      </c>
      <c r="E4972" s="401" t="s">
        <v>123</v>
      </c>
      <c r="F4972" s="401"/>
    </row>
    <row r="4973" spans="1:6" ht="15">
      <c r="A4973" s="401">
        <v>9856</v>
      </c>
      <c r="B4973" s="401" t="s">
        <v>8214</v>
      </c>
      <c r="C4973" s="401" t="s">
        <v>3164</v>
      </c>
      <c r="D4973" s="414" t="s">
        <v>12812</v>
      </c>
      <c r="E4973" s="401" t="s">
        <v>123</v>
      </c>
      <c r="F4973" s="401"/>
    </row>
    <row r="4974" spans="1:6" ht="15">
      <c r="A4974" s="401">
        <v>9866</v>
      </c>
      <c r="B4974" s="401" t="s">
        <v>8215</v>
      </c>
      <c r="C4974" s="401" t="s">
        <v>3164</v>
      </c>
      <c r="D4974" s="414" t="s">
        <v>9051</v>
      </c>
      <c r="E4974" s="401" t="s">
        <v>123</v>
      </c>
      <c r="F4974" s="401"/>
    </row>
    <row r="4975" spans="1:6" ht="15">
      <c r="A4975" s="401">
        <v>9857</v>
      </c>
      <c r="B4975" s="401" t="s">
        <v>8216</v>
      </c>
      <c r="C4975" s="401" t="s">
        <v>3164</v>
      </c>
      <c r="D4975" s="414" t="s">
        <v>18397</v>
      </c>
      <c r="E4975" s="401" t="s">
        <v>123</v>
      </c>
      <c r="F4975" s="401"/>
    </row>
    <row r="4976" spans="1:6" ht="15">
      <c r="A4976" s="401">
        <v>9864</v>
      </c>
      <c r="B4976" s="401" t="s">
        <v>8217</v>
      </c>
      <c r="C4976" s="401" t="s">
        <v>3164</v>
      </c>
      <c r="D4976" s="414" t="s">
        <v>18398</v>
      </c>
      <c r="E4976" s="401" t="s">
        <v>123</v>
      </c>
      <c r="F4976" s="401"/>
    </row>
    <row r="4977" spans="1:6" ht="15">
      <c r="A4977" s="401">
        <v>9865</v>
      </c>
      <c r="B4977" s="401" t="s">
        <v>8218</v>
      </c>
      <c r="C4977" s="401" t="s">
        <v>3164</v>
      </c>
      <c r="D4977" s="414" t="s">
        <v>18399</v>
      </c>
      <c r="E4977" s="401" t="s">
        <v>123</v>
      </c>
      <c r="F4977" s="401"/>
    </row>
    <row r="4978" spans="1:6" ht="15">
      <c r="A4978" s="401">
        <v>9858</v>
      </c>
      <c r="B4978" s="401" t="s">
        <v>8219</v>
      </c>
      <c r="C4978" s="401" t="s">
        <v>3164</v>
      </c>
      <c r="D4978" s="414" t="s">
        <v>18400</v>
      </c>
      <c r="E4978" s="401" t="s">
        <v>123</v>
      </c>
      <c r="F4978" s="401"/>
    </row>
    <row r="4979" spans="1:6" ht="15">
      <c r="A4979" s="401">
        <v>9841</v>
      </c>
      <c r="B4979" s="401" t="s">
        <v>18401</v>
      </c>
      <c r="C4979" s="401" t="s">
        <v>3164</v>
      </c>
      <c r="D4979" s="414" t="s">
        <v>15152</v>
      </c>
      <c r="E4979" s="401" t="s">
        <v>123</v>
      </c>
      <c r="F4979" s="401"/>
    </row>
    <row r="4980" spans="1:6" ht="15">
      <c r="A4980" s="401">
        <v>9840</v>
      </c>
      <c r="B4980" s="401" t="s">
        <v>18402</v>
      </c>
      <c r="C4980" s="401" t="s">
        <v>3164</v>
      </c>
      <c r="D4980" s="414" t="s">
        <v>18403</v>
      </c>
      <c r="E4980" s="401" t="s">
        <v>123</v>
      </c>
      <c r="F4980" s="401"/>
    </row>
    <row r="4981" spans="1:6" ht="15">
      <c r="A4981" s="401">
        <v>20067</v>
      </c>
      <c r="B4981" s="401" t="s">
        <v>18404</v>
      </c>
      <c r="C4981" s="401" t="s">
        <v>3164</v>
      </c>
      <c r="D4981" s="414" t="s">
        <v>14980</v>
      </c>
      <c r="E4981" s="401" t="s">
        <v>123</v>
      </c>
      <c r="F4981" s="401"/>
    </row>
    <row r="4982" spans="1:6" ht="15">
      <c r="A4982" s="401">
        <v>20068</v>
      </c>
      <c r="B4982" s="401" t="s">
        <v>18405</v>
      </c>
      <c r="C4982" s="401" t="s">
        <v>3164</v>
      </c>
      <c r="D4982" s="414" t="s">
        <v>9161</v>
      </c>
      <c r="E4982" s="401" t="s">
        <v>123</v>
      </c>
      <c r="F4982" s="401"/>
    </row>
    <row r="4983" spans="1:6" ht="15">
      <c r="A4983" s="401">
        <v>9839</v>
      </c>
      <c r="B4983" s="401" t="s">
        <v>18406</v>
      </c>
      <c r="C4983" s="401" t="s">
        <v>3164</v>
      </c>
      <c r="D4983" s="414" t="s">
        <v>15169</v>
      </c>
      <c r="E4983" s="401" t="s">
        <v>123</v>
      </c>
      <c r="F4983" s="401"/>
    </row>
    <row r="4984" spans="1:6" ht="15">
      <c r="A4984" s="401">
        <v>9870</v>
      </c>
      <c r="B4984" s="401" t="s">
        <v>8220</v>
      </c>
      <c r="C4984" s="401" t="s">
        <v>3164</v>
      </c>
      <c r="D4984" s="414" t="s">
        <v>18407</v>
      </c>
      <c r="E4984" s="401" t="s">
        <v>123</v>
      </c>
      <c r="F4984" s="401"/>
    </row>
    <row r="4985" spans="1:6" ht="15">
      <c r="A4985" s="401">
        <v>9867</v>
      </c>
      <c r="B4985" s="401" t="s">
        <v>8221</v>
      </c>
      <c r="C4985" s="401" t="s">
        <v>3164</v>
      </c>
      <c r="D4985" s="414" t="s">
        <v>4154</v>
      </c>
      <c r="E4985" s="401" t="s">
        <v>123</v>
      </c>
      <c r="F4985" s="401"/>
    </row>
    <row r="4986" spans="1:6" ht="15">
      <c r="A4986" s="401">
        <v>9868</v>
      </c>
      <c r="B4986" s="401" t="s">
        <v>8222</v>
      </c>
      <c r="C4986" s="401" t="s">
        <v>3164</v>
      </c>
      <c r="D4986" s="414" t="s">
        <v>9075</v>
      </c>
      <c r="E4986" s="401" t="s">
        <v>123</v>
      </c>
      <c r="F4986" s="401"/>
    </row>
    <row r="4987" spans="1:6" ht="15">
      <c r="A4987" s="401">
        <v>9869</v>
      </c>
      <c r="B4987" s="401" t="s">
        <v>8223</v>
      </c>
      <c r="C4987" s="401" t="s">
        <v>3164</v>
      </c>
      <c r="D4987" s="414" t="s">
        <v>5561</v>
      </c>
      <c r="E4987" s="401" t="s">
        <v>123</v>
      </c>
      <c r="F4987" s="401"/>
    </row>
    <row r="4988" spans="1:6" ht="15">
      <c r="A4988" s="401">
        <v>9874</v>
      </c>
      <c r="B4988" s="401" t="s">
        <v>8224</v>
      </c>
      <c r="C4988" s="401" t="s">
        <v>3164</v>
      </c>
      <c r="D4988" s="414" t="s">
        <v>12764</v>
      </c>
      <c r="E4988" s="401" t="s">
        <v>123</v>
      </c>
      <c r="F4988" s="401"/>
    </row>
    <row r="4989" spans="1:6" ht="15">
      <c r="A4989" s="401">
        <v>9875</v>
      </c>
      <c r="B4989" s="401" t="s">
        <v>8225</v>
      </c>
      <c r="C4989" s="401" t="s">
        <v>3164</v>
      </c>
      <c r="D4989" s="414" t="s">
        <v>14738</v>
      </c>
      <c r="E4989" s="401" t="s">
        <v>123</v>
      </c>
      <c r="F4989" s="401"/>
    </row>
    <row r="4990" spans="1:6" ht="15">
      <c r="A4990" s="401">
        <v>9873</v>
      </c>
      <c r="B4990" s="401" t="s">
        <v>8226</v>
      </c>
      <c r="C4990" s="401" t="s">
        <v>3164</v>
      </c>
      <c r="D4990" s="414" t="s">
        <v>18408</v>
      </c>
      <c r="E4990" s="401" t="s">
        <v>123</v>
      </c>
      <c r="F4990" s="401"/>
    </row>
    <row r="4991" spans="1:6" ht="15">
      <c r="A4991" s="401">
        <v>9871</v>
      </c>
      <c r="B4991" s="401" t="s">
        <v>8227</v>
      </c>
      <c r="C4991" s="401" t="s">
        <v>3164</v>
      </c>
      <c r="D4991" s="414" t="s">
        <v>18409</v>
      </c>
      <c r="E4991" s="401" t="s">
        <v>123</v>
      </c>
      <c r="F4991" s="401"/>
    </row>
    <row r="4992" spans="1:6" ht="15">
      <c r="A4992" s="401">
        <v>9872</v>
      </c>
      <c r="B4992" s="401" t="s">
        <v>8228</v>
      </c>
      <c r="C4992" s="401" t="s">
        <v>3164</v>
      </c>
      <c r="D4992" s="414" t="s">
        <v>18410</v>
      </c>
      <c r="E4992" s="401" t="s">
        <v>123</v>
      </c>
      <c r="F4992" s="401"/>
    </row>
    <row r="4993" spans="1:6" ht="15">
      <c r="A4993" s="401">
        <v>7667</v>
      </c>
      <c r="B4993" s="401" t="s">
        <v>8229</v>
      </c>
      <c r="C4993" s="401" t="s">
        <v>3164</v>
      </c>
      <c r="D4993" s="414" t="s">
        <v>18411</v>
      </c>
      <c r="E4993" s="401" t="s">
        <v>123</v>
      </c>
      <c r="F4993" s="401"/>
    </row>
    <row r="4994" spans="1:6" ht="15">
      <c r="A4994" s="401">
        <v>7660</v>
      </c>
      <c r="B4994" s="401" t="s">
        <v>8230</v>
      </c>
      <c r="C4994" s="401" t="s">
        <v>3164</v>
      </c>
      <c r="D4994" s="414" t="s">
        <v>18412</v>
      </c>
      <c r="E4994" s="401" t="s">
        <v>123</v>
      </c>
      <c r="F4994" s="401"/>
    </row>
    <row r="4995" spans="1:6" ht="15">
      <c r="A4995" s="401">
        <v>7676</v>
      </c>
      <c r="B4995" s="401" t="s">
        <v>8231</v>
      </c>
      <c r="C4995" s="401" t="s">
        <v>3164</v>
      </c>
      <c r="D4995" s="414" t="s">
        <v>18413</v>
      </c>
      <c r="E4995" s="401" t="s">
        <v>123</v>
      </c>
      <c r="F4995" s="401"/>
    </row>
    <row r="4996" spans="1:6" ht="15">
      <c r="A4996" s="401">
        <v>12426</v>
      </c>
      <c r="B4996" s="401" t="s">
        <v>8232</v>
      </c>
      <c r="C4996" s="401" t="s">
        <v>3161</v>
      </c>
      <c r="D4996" s="414" t="s">
        <v>7521</v>
      </c>
      <c r="E4996" s="401" t="s">
        <v>123</v>
      </c>
      <c r="F4996" s="401"/>
    </row>
    <row r="4997" spans="1:6" ht="15">
      <c r="A4997" s="401">
        <v>12425</v>
      </c>
      <c r="B4997" s="401" t="s">
        <v>8233</v>
      </c>
      <c r="C4997" s="401" t="s">
        <v>3161</v>
      </c>
      <c r="D4997" s="414" t="s">
        <v>16670</v>
      </c>
      <c r="E4997" s="401" t="s">
        <v>123</v>
      </c>
      <c r="F4997" s="401"/>
    </row>
    <row r="4998" spans="1:6" ht="15">
      <c r="A4998" s="401">
        <v>12427</v>
      </c>
      <c r="B4998" s="401" t="s">
        <v>8234</v>
      </c>
      <c r="C4998" s="401" t="s">
        <v>3161</v>
      </c>
      <c r="D4998" s="414" t="s">
        <v>15531</v>
      </c>
      <c r="E4998" s="401" t="s">
        <v>123</v>
      </c>
      <c r="F4998" s="401"/>
    </row>
    <row r="4999" spans="1:6" ht="15">
      <c r="A4999" s="401">
        <v>12428</v>
      </c>
      <c r="B4999" s="401" t="s">
        <v>8235</v>
      </c>
      <c r="C4999" s="401" t="s">
        <v>3161</v>
      </c>
      <c r="D4999" s="414" t="s">
        <v>18414</v>
      </c>
      <c r="E4999" s="401" t="s">
        <v>123</v>
      </c>
      <c r="F4999" s="401"/>
    </row>
    <row r="5000" spans="1:6" ht="15">
      <c r="A5000" s="401">
        <v>12430</v>
      </c>
      <c r="B5000" s="401" t="s">
        <v>8236</v>
      </c>
      <c r="C5000" s="401" t="s">
        <v>3161</v>
      </c>
      <c r="D5000" s="414" t="s">
        <v>13899</v>
      </c>
      <c r="E5000" s="401" t="s">
        <v>123</v>
      </c>
      <c r="F5000" s="401"/>
    </row>
    <row r="5001" spans="1:6" ht="15">
      <c r="A5001" s="401">
        <v>12429</v>
      </c>
      <c r="B5001" s="401" t="s">
        <v>8238</v>
      </c>
      <c r="C5001" s="401" t="s">
        <v>3161</v>
      </c>
      <c r="D5001" s="414" t="s">
        <v>18415</v>
      </c>
      <c r="E5001" s="401" t="s">
        <v>123</v>
      </c>
      <c r="F5001" s="401"/>
    </row>
    <row r="5002" spans="1:6" ht="15">
      <c r="A5002" s="401">
        <v>12431</v>
      </c>
      <c r="B5002" s="401" t="s">
        <v>8239</v>
      </c>
      <c r="C5002" s="401" t="s">
        <v>3161</v>
      </c>
      <c r="D5002" s="414" t="s">
        <v>18416</v>
      </c>
      <c r="E5002" s="401" t="s">
        <v>123</v>
      </c>
      <c r="F5002" s="401"/>
    </row>
    <row r="5003" spans="1:6" ht="15">
      <c r="A5003" s="401">
        <v>12432</v>
      </c>
      <c r="B5003" s="401" t="s">
        <v>8240</v>
      </c>
      <c r="C5003" s="401" t="s">
        <v>3161</v>
      </c>
      <c r="D5003" s="414" t="s">
        <v>15355</v>
      </c>
      <c r="E5003" s="401" t="s">
        <v>123</v>
      </c>
      <c r="F5003" s="401"/>
    </row>
    <row r="5004" spans="1:6" ht="15">
      <c r="A5004" s="401">
        <v>12434</v>
      </c>
      <c r="B5004" s="401" t="s">
        <v>8241</v>
      </c>
      <c r="C5004" s="401" t="s">
        <v>3161</v>
      </c>
      <c r="D5004" s="414" t="s">
        <v>13972</v>
      </c>
      <c r="E5004" s="401" t="s">
        <v>123</v>
      </c>
      <c r="F5004" s="401"/>
    </row>
    <row r="5005" spans="1:6" ht="15">
      <c r="A5005" s="401">
        <v>12433</v>
      </c>
      <c r="B5005" s="401" t="s">
        <v>8243</v>
      </c>
      <c r="C5005" s="401" t="s">
        <v>3161</v>
      </c>
      <c r="D5005" s="414" t="s">
        <v>18216</v>
      </c>
      <c r="E5005" s="401" t="s">
        <v>123</v>
      </c>
      <c r="F5005" s="401"/>
    </row>
    <row r="5006" spans="1:6" ht="15">
      <c r="A5006" s="401">
        <v>12435</v>
      </c>
      <c r="B5006" s="401" t="s">
        <v>8244</v>
      </c>
      <c r="C5006" s="401" t="s">
        <v>3161</v>
      </c>
      <c r="D5006" s="414" t="s">
        <v>18417</v>
      </c>
      <c r="E5006" s="401" t="s">
        <v>123</v>
      </c>
      <c r="F5006" s="401"/>
    </row>
    <row r="5007" spans="1:6" ht="15">
      <c r="A5007" s="401">
        <v>12437</v>
      </c>
      <c r="B5007" s="401" t="s">
        <v>8245</v>
      </c>
      <c r="C5007" s="401" t="s">
        <v>3161</v>
      </c>
      <c r="D5007" s="414" t="s">
        <v>13938</v>
      </c>
      <c r="E5007" s="401" t="s">
        <v>123</v>
      </c>
      <c r="F5007" s="401"/>
    </row>
    <row r="5008" spans="1:6" ht="15">
      <c r="A5008" s="401">
        <v>12439</v>
      </c>
      <c r="B5008" s="401" t="s">
        <v>8246</v>
      </c>
      <c r="C5008" s="401" t="s">
        <v>3161</v>
      </c>
      <c r="D5008" s="414" t="s">
        <v>18418</v>
      </c>
      <c r="E5008" s="401" t="s">
        <v>123</v>
      </c>
      <c r="F5008" s="401"/>
    </row>
    <row r="5009" spans="1:6" ht="15">
      <c r="A5009" s="401">
        <v>12438</v>
      </c>
      <c r="B5009" s="401" t="s">
        <v>8247</v>
      </c>
      <c r="C5009" s="401" t="s">
        <v>3161</v>
      </c>
      <c r="D5009" s="414" t="s">
        <v>18419</v>
      </c>
      <c r="E5009" s="401" t="s">
        <v>123</v>
      </c>
      <c r="F5009" s="401"/>
    </row>
    <row r="5010" spans="1:6" ht="15">
      <c r="A5010" s="401">
        <v>12436</v>
      </c>
      <c r="B5010" s="401" t="s">
        <v>8248</v>
      </c>
      <c r="C5010" s="401" t="s">
        <v>3161</v>
      </c>
      <c r="D5010" s="414" t="s">
        <v>18420</v>
      </c>
      <c r="E5010" s="401" t="s">
        <v>123</v>
      </c>
      <c r="F5010" s="401"/>
    </row>
    <row r="5011" spans="1:6" ht="15">
      <c r="A5011" s="401">
        <v>36357</v>
      </c>
      <c r="B5011" s="401" t="s">
        <v>8249</v>
      </c>
      <c r="C5011" s="401" t="s">
        <v>3161</v>
      </c>
      <c r="D5011" s="414" t="s">
        <v>18421</v>
      </c>
      <c r="E5011" s="401" t="s">
        <v>123</v>
      </c>
      <c r="F5011" s="401"/>
    </row>
    <row r="5012" spans="1:6" ht="15">
      <c r="A5012" s="401">
        <v>12424</v>
      </c>
      <c r="B5012" s="401" t="s">
        <v>8250</v>
      </c>
      <c r="C5012" s="401" t="s">
        <v>3161</v>
      </c>
      <c r="D5012" s="414" t="s">
        <v>12803</v>
      </c>
      <c r="E5012" s="401" t="s">
        <v>123</v>
      </c>
      <c r="F5012" s="401"/>
    </row>
    <row r="5013" spans="1:6" ht="15">
      <c r="A5013" s="401">
        <v>12440</v>
      </c>
      <c r="B5013" s="401" t="s">
        <v>8251</v>
      </c>
      <c r="C5013" s="401" t="s">
        <v>3161</v>
      </c>
      <c r="D5013" s="414" t="s">
        <v>18422</v>
      </c>
      <c r="E5013" s="401" t="s">
        <v>123</v>
      </c>
      <c r="F5013" s="401"/>
    </row>
    <row r="5014" spans="1:6" ht="15">
      <c r="A5014" s="401">
        <v>9884</v>
      </c>
      <c r="B5014" s="401" t="s">
        <v>8252</v>
      </c>
      <c r="C5014" s="401" t="s">
        <v>3161</v>
      </c>
      <c r="D5014" s="414" t="s">
        <v>13303</v>
      </c>
      <c r="E5014" s="401" t="s">
        <v>123</v>
      </c>
      <c r="F5014" s="401"/>
    </row>
    <row r="5015" spans="1:6" ht="15">
      <c r="A5015" s="401">
        <v>9888</v>
      </c>
      <c r="B5015" s="401" t="s">
        <v>8253</v>
      </c>
      <c r="C5015" s="401" t="s">
        <v>3161</v>
      </c>
      <c r="D5015" s="414" t="s">
        <v>18423</v>
      </c>
      <c r="E5015" s="401" t="s">
        <v>123</v>
      </c>
      <c r="F5015" s="401"/>
    </row>
    <row r="5016" spans="1:6" ht="15">
      <c r="A5016" s="401">
        <v>9883</v>
      </c>
      <c r="B5016" s="401" t="s">
        <v>8254</v>
      </c>
      <c r="C5016" s="401" t="s">
        <v>3161</v>
      </c>
      <c r="D5016" s="414" t="s">
        <v>13183</v>
      </c>
      <c r="E5016" s="401" t="s">
        <v>123</v>
      </c>
      <c r="F5016" s="401"/>
    </row>
    <row r="5017" spans="1:6" ht="15">
      <c r="A5017" s="401">
        <v>9886</v>
      </c>
      <c r="B5017" s="401" t="s">
        <v>8256</v>
      </c>
      <c r="C5017" s="401" t="s">
        <v>3161</v>
      </c>
      <c r="D5017" s="414" t="s">
        <v>18424</v>
      </c>
      <c r="E5017" s="401" t="s">
        <v>123</v>
      </c>
      <c r="F5017" s="401"/>
    </row>
    <row r="5018" spans="1:6" ht="15">
      <c r="A5018" s="401">
        <v>9889</v>
      </c>
      <c r="B5018" s="401" t="s">
        <v>8257</v>
      </c>
      <c r="C5018" s="401" t="s">
        <v>3161</v>
      </c>
      <c r="D5018" s="414" t="s">
        <v>18425</v>
      </c>
      <c r="E5018" s="401" t="s">
        <v>123</v>
      </c>
      <c r="F5018" s="401"/>
    </row>
    <row r="5019" spans="1:6" ht="15">
      <c r="A5019" s="401">
        <v>9887</v>
      </c>
      <c r="B5019" s="401" t="s">
        <v>8258</v>
      </c>
      <c r="C5019" s="401" t="s">
        <v>3161</v>
      </c>
      <c r="D5019" s="414" t="s">
        <v>13426</v>
      </c>
      <c r="E5019" s="401" t="s">
        <v>123</v>
      </c>
      <c r="F5019" s="401"/>
    </row>
    <row r="5020" spans="1:6" ht="15">
      <c r="A5020" s="401">
        <v>9885</v>
      </c>
      <c r="B5020" s="401" t="s">
        <v>8259</v>
      </c>
      <c r="C5020" s="401" t="s">
        <v>3161</v>
      </c>
      <c r="D5020" s="414" t="s">
        <v>12977</v>
      </c>
      <c r="E5020" s="401" t="s">
        <v>123</v>
      </c>
      <c r="F5020" s="401"/>
    </row>
    <row r="5021" spans="1:6" ht="15">
      <c r="A5021" s="401">
        <v>9890</v>
      </c>
      <c r="B5021" s="401" t="s">
        <v>8260</v>
      </c>
      <c r="C5021" s="401" t="s">
        <v>3161</v>
      </c>
      <c r="D5021" s="414" t="s">
        <v>18426</v>
      </c>
      <c r="E5021" s="401" t="s">
        <v>123</v>
      </c>
      <c r="F5021" s="401"/>
    </row>
    <row r="5022" spans="1:6" ht="15">
      <c r="A5022" s="401">
        <v>9891</v>
      </c>
      <c r="B5022" s="401" t="s">
        <v>8261</v>
      </c>
      <c r="C5022" s="401" t="s">
        <v>3161</v>
      </c>
      <c r="D5022" s="414" t="s">
        <v>18427</v>
      </c>
      <c r="E5022" s="401" t="s">
        <v>123</v>
      </c>
      <c r="F5022" s="401"/>
    </row>
    <row r="5023" spans="1:6" ht="15">
      <c r="A5023" s="401">
        <v>39292</v>
      </c>
      <c r="B5023" s="401" t="s">
        <v>8262</v>
      </c>
      <c r="C5023" s="401" t="s">
        <v>3161</v>
      </c>
      <c r="D5023" s="414" t="s">
        <v>15471</v>
      </c>
      <c r="E5023" s="401" t="s">
        <v>123</v>
      </c>
      <c r="F5023" s="401"/>
    </row>
    <row r="5024" spans="1:6" ht="15">
      <c r="A5024" s="401">
        <v>39293</v>
      </c>
      <c r="B5024" s="401" t="s">
        <v>8263</v>
      </c>
      <c r="C5024" s="401" t="s">
        <v>3161</v>
      </c>
      <c r="D5024" s="414" t="s">
        <v>13985</v>
      </c>
      <c r="E5024" s="401" t="s">
        <v>123</v>
      </c>
      <c r="F5024" s="401"/>
    </row>
    <row r="5025" spans="1:6" ht="15">
      <c r="A5025" s="401">
        <v>39294</v>
      </c>
      <c r="B5025" s="401" t="s">
        <v>8265</v>
      </c>
      <c r="C5025" s="401" t="s">
        <v>3161</v>
      </c>
      <c r="D5025" s="414" t="s">
        <v>13985</v>
      </c>
      <c r="E5025" s="401" t="s">
        <v>123</v>
      </c>
      <c r="F5025" s="401"/>
    </row>
    <row r="5026" spans="1:6" ht="15">
      <c r="A5026" s="401">
        <v>39295</v>
      </c>
      <c r="B5026" s="401" t="s">
        <v>8266</v>
      </c>
      <c r="C5026" s="401" t="s">
        <v>3161</v>
      </c>
      <c r="D5026" s="414" t="s">
        <v>12721</v>
      </c>
      <c r="E5026" s="401" t="s">
        <v>123</v>
      </c>
      <c r="F5026" s="401"/>
    </row>
    <row r="5027" spans="1:6" ht="15">
      <c r="A5027" s="401">
        <v>36313</v>
      </c>
      <c r="B5027" s="401" t="s">
        <v>8267</v>
      </c>
      <c r="C5027" s="401" t="s">
        <v>3161</v>
      </c>
      <c r="D5027" s="414" t="s">
        <v>18428</v>
      </c>
      <c r="E5027" s="401" t="s">
        <v>123</v>
      </c>
      <c r="F5027" s="401"/>
    </row>
    <row r="5028" spans="1:6" ht="15">
      <c r="A5028" s="401">
        <v>36316</v>
      </c>
      <c r="B5028" s="401" t="s">
        <v>8268</v>
      </c>
      <c r="C5028" s="401" t="s">
        <v>3161</v>
      </c>
      <c r="D5028" s="414" t="s">
        <v>18429</v>
      </c>
      <c r="E5028" s="401" t="s">
        <v>123</v>
      </c>
      <c r="F5028" s="401"/>
    </row>
    <row r="5029" spans="1:6" ht="15">
      <c r="A5029" s="401">
        <v>64</v>
      </c>
      <c r="B5029" s="401" t="s">
        <v>8269</v>
      </c>
      <c r="C5029" s="401" t="s">
        <v>3161</v>
      </c>
      <c r="D5029" s="414" t="s">
        <v>4771</v>
      </c>
      <c r="E5029" s="401" t="s">
        <v>123</v>
      </c>
      <c r="F5029" s="401"/>
    </row>
    <row r="5030" spans="1:6" ht="15">
      <c r="A5030" s="401">
        <v>37423</v>
      </c>
      <c r="B5030" s="401" t="s">
        <v>8270</v>
      </c>
      <c r="C5030" s="401" t="s">
        <v>3161</v>
      </c>
      <c r="D5030" s="414" t="s">
        <v>16370</v>
      </c>
      <c r="E5030" s="401" t="s">
        <v>123</v>
      </c>
      <c r="F5030" s="401"/>
    </row>
    <row r="5031" spans="1:6" ht="15">
      <c r="A5031" s="401">
        <v>39296</v>
      </c>
      <c r="B5031" s="401" t="s">
        <v>8271</v>
      </c>
      <c r="C5031" s="401" t="s">
        <v>3161</v>
      </c>
      <c r="D5031" s="414" t="s">
        <v>12746</v>
      </c>
      <c r="E5031" s="401" t="s">
        <v>123</v>
      </c>
      <c r="F5031" s="401"/>
    </row>
    <row r="5032" spans="1:6" ht="15">
      <c r="A5032" s="401">
        <v>39297</v>
      </c>
      <c r="B5032" s="401" t="s">
        <v>8272</v>
      </c>
      <c r="C5032" s="401" t="s">
        <v>3161</v>
      </c>
      <c r="D5032" s="414" t="s">
        <v>14567</v>
      </c>
      <c r="E5032" s="401" t="s">
        <v>123</v>
      </c>
      <c r="F5032" s="401"/>
    </row>
    <row r="5033" spans="1:6" ht="15">
      <c r="A5033" s="401">
        <v>39298</v>
      </c>
      <c r="B5033" s="401" t="s">
        <v>8273</v>
      </c>
      <c r="C5033" s="401" t="s">
        <v>3161</v>
      </c>
      <c r="D5033" s="414" t="s">
        <v>15317</v>
      </c>
      <c r="E5033" s="401" t="s">
        <v>123</v>
      </c>
      <c r="F5033" s="401"/>
    </row>
    <row r="5034" spans="1:6" ht="15">
      <c r="A5034" s="401">
        <v>39299</v>
      </c>
      <c r="B5034" s="401" t="s">
        <v>8274</v>
      </c>
      <c r="C5034" s="401" t="s">
        <v>3161</v>
      </c>
      <c r="D5034" s="414" t="s">
        <v>9091</v>
      </c>
      <c r="E5034" s="401" t="s">
        <v>123</v>
      </c>
      <c r="F5034" s="401"/>
    </row>
    <row r="5035" spans="1:6" ht="15">
      <c r="A5035" s="401">
        <v>9892</v>
      </c>
      <c r="B5035" s="401" t="s">
        <v>8275</v>
      </c>
      <c r="C5035" s="401" t="s">
        <v>3161</v>
      </c>
      <c r="D5035" s="414" t="s">
        <v>12484</v>
      </c>
      <c r="E5035" s="401" t="s">
        <v>123</v>
      </c>
      <c r="F5035" s="401"/>
    </row>
    <row r="5036" spans="1:6" ht="15">
      <c r="A5036" s="401">
        <v>9893</v>
      </c>
      <c r="B5036" s="401" t="s">
        <v>8276</v>
      </c>
      <c r="C5036" s="401" t="s">
        <v>3161</v>
      </c>
      <c r="D5036" s="414" t="s">
        <v>18430</v>
      </c>
      <c r="E5036" s="401" t="s">
        <v>123</v>
      </c>
      <c r="F5036" s="401"/>
    </row>
    <row r="5037" spans="1:6" ht="15">
      <c r="A5037" s="401">
        <v>9901</v>
      </c>
      <c r="B5037" s="401" t="s">
        <v>8277</v>
      </c>
      <c r="C5037" s="401" t="s">
        <v>3161</v>
      </c>
      <c r="D5037" s="414" t="s">
        <v>16670</v>
      </c>
      <c r="E5037" s="401" t="s">
        <v>123</v>
      </c>
      <c r="F5037" s="401"/>
    </row>
    <row r="5038" spans="1:6" ht="15">
      <c r="A5038" s="401">
        <v>9896</v>
      </c>
      <c r="B5038" s="401" t="s">
        <v>8278</v>
      </c>
      <c r="C5038" s="401" t="s">
        <v>3161</v>
      </c>
      <c r="D5038" s="414" t="s">
        <v>16168</v>
      </c>
      <c r="E5038" s="401" t="s">
        <v>123</v>
      </c>
      <c r="F5038" s="401"/>
    </row>
    <row r="5039" spans="1:6" ht="15">
      <c r="A5039" s="401">
        <v>9900</v>
      </c>
      <c r="B5039" s="401" t="s">
        <v>8279</v>
      </c>
      <c r="C5039" s="401" t="s">
        <v>3161</v>
      </c>
      <c r="D5039" s="414" t="s">
        <v>18431</v>
      </c>
      <c r="E5039" s="401" t="s">
        <v>123</v>
      </c>
      <c r="F5039" s="401"/>
    </row>
    <row r="5040" spans="1:6" ht="15">
      <c r="A5040" s="401">
        <v>9898</v>
      </c>
      <c r="B5040" s="401" t="s">
        <v>8280</v>
      </c>
      <c r="C5040" s="401" t="s">
        <v>3161</v>
      </c>
      <c r="D5040" s="414" t="s">
        <v>18432</v>
      </c>
      <c r="E5040" s="401" t="s">
        <v>123</v>
      </c>
      <c r="F5040" s="401"/>
    </row>
    <row r="5041" spans="1:6" ht="15">
      <c r="A5041" s="401">
        <v>9899</v>
      </c>
      <c r="B5041" s="401" t="s">
        <v>8281</v>
      </c>
      <c r="C5041" s="401" t="s">
        <v>3161</v>
      </c>
      <c r="D5041" s="414" t="s">
        <v>16656</v>
      </c>
      <c r="E5041" s="401" t="s">
        <v>123</v>
      </c>
      <c r="F5041" s="401"/>
    </row>
    <row r="5042" spans="1:6" ht="15">
      <c r="A5042" s="401">
        <v>9902</v>
      </c>
      <c r="B5042" s="401" t="s">
        <v>8282</v>
      </c>
      <c r="C5042" s="401" t="s">
        <v>3161</v>
      </c>
      <c r="D5042" s="414" t="s">
        <v>18433</v>
      </c>
      <c r="E5042" s="401" t="s">
        <v>123</v>
      </c>
      <c r="F5042" s="401"/>
    </row>
    <row r="5043" spans="1:6" ht="15">
      <c r="A5043" s="401">
        <v>9908</v>
      </c>
      <c r="B5043" s="401" t="s">
        <v>8283</v>
      </c>
      <c r="C5043" s="401" t="s">
        <v>3161</v>
      </c>
      <c r="D5043" s="414" t="s">
        <v>18434</v>
      </c>
      <c r="E5043" s="401" t="s">
        <v>123</v>
      </c>
      <c r="F5043" s="401"/>
    </row>
    <row r="5044" spans="1:6" ht="15">
      <c r="A5044" s="401">
        <v>9905</v>
      </c>
      <c r="B5044" s="401" t="s">
        <v>8284</v>
      </c>
      <c r="C5044" s="401" t="s">
        <v>3161</v>
      </c>
      <c r="D5044" s="414" t="s">
        <v>8898</v>
      </c>
      <c r="E5044" s="401" t="s">
        <v>123</v>
      </c>
      <c r="F5044" s="401"/>
    </row>
    <row r="5045" spans="1:6" ht="15">
      <c r="A5045" s="401">
        <v>9906</v>
      </c>
      <c r="B5045" s="401" t="s">
        <v>8285</v>
      </c>
      <c r="C5045" s="401" t="s">
        <v>3161</v>
      </c>
      <c r="D5045" s="414" t="s">
        <v>16525</v>
      </c>
      <c r="E5045" s="401" t="s">
        <v>123</v>
      </c>
      <c r="F5045" s="401"/>
    </row>
    <row r="5046" spans="1:6" ht="15">
      <c r="A5046" s="401">
        <v>9895</v>
      </c>
      <c r="B5046" s="401" t="s">
        <v>8286</v>
      </c>
      <c r="C5046" s="401" t="s">
        <v>3161</v>
      </c>
      <c r="D5046" s="414" t="s">
        <v>13162</v>
      </c>
      <c r="E5046" s="401" t="s">
        <v>123</v>
      </c>
      <c r="F5046" s="401"/>
    </row>
    <row r="5047" spans="1:6" ht="15">
      <c r="A5047" s="401">
        <v>9894</v>
      </c>
      <c r="B5047" s="401" t="s">
        <v>8287</v>
      </c>
      <c r="C5047" s="401" t="s">
        <v>3161</v>
      </c>
      <c r="D5047" s="414" t="s">
        <v>8237</v>
      </c>
      <c r="E5047" s="401" t="s">
        <v>123</v>
      </c>
      <c r="F5047" s="401"/>
    </row>
    <row r="5048" spans="1:6" ht="15">
      <c r="A5048" s="401">
        <v>9897</v>
      </c>
      <c r="B5048" s="401" t="s">
        <v>8288</v>
      </c>
      <c r="C5048" s="401" t="s">
        <v>3161</v>
      </c>
      <c r="D5048" s="414" t="s">
        <v>13306</v>
      </c>
      <c r="E5048" s="401" t="s">
        <v>123</v>
      </c>
      <c r="F5048" s="401"/>
    </row>
    <row r="5049" spans="1:6" ht="15">
      <c r="A5049" s="401">
        <v>9910</v>
      </c>
      <c r="B5049" s="401" t="s">
        <v>8289</v>
      </c>
      <c r="C5049" s="401" t="s">
        <v>3161</v>
      </c>
      <c r="D5049" s="414" t="s">
        <v>18435</v>
      </c>
      <c r="E5049" s="401" t="s">
        <v>123</v>
      </c>
      <c r="F5049" s="401"/>
    </row>
    <row r="5050" spans="1:6" ht="15">
      <c r="A5050" s="401">
        <v>9909</v>
      </c>
      <c r="B5050" s="401" t="s">
        <v>8290</v>
      </c>
      <c r="C5050" s="401" t="s">
        <v>3161</v>
      </c>
      <c r="D5050" s="414" t="s">
        <v>18436</v>
      </c>
      <c r="E5050" s="401" t="s">
        <v>123</v>
      </c>
      <c r="F5050" s="401"/>
    </row>
    <row r="5051" spans="1:6" ht="15">
      <c r="A5051" s="401">
        <v>9907</v>
      </c>
      <c r="B5051" s="401" t="s">
        <v>8291</v>
      </c>
      <c r="C5051" s="401" t="s">
        <v>3161</v>
      </c>
      <c r="D5051" s="414" t="s">
        <v>18437</v>
      </c>
      <c r="E5051" s="401" t="s">
        <v>123</v>
      </c>
      <c r="F5051" s="401"/>
    </row>
    <row r="5052" spans="1:6" ht="15">
      <c r="A5052" s="401">
        <v>20973</v>
      </c>
      <c r="B5052" s="401" t="s">
        <v>8292</v>
      </c>
      <c r="C5052" s="401" t="s">
        <v>3161</v>
      </c>
      <c r="D5052" s="414" t="s">
        <v>18438</v>
      </c>
      <c r="E5052" s="401" t="s">
        <v>123</v>
      </c>
      <c r="F5052" s="401"/>
    </row>
    <row r="5053" spans="1:6" ht="15">
      <c r="A5053" s="401">
        <v>20974</v>
      </c>
      <c r="B5053" s="401" t="s">
        <v>8293</v>
      </c>
      <c r="C5053" s="401" t="s">
        <v>3161</v>
      </c>
      <c r="D5053" s="414" t="s">
        <v>18439</v>
      </c>
      <c r="E5053" s="401" t="s">
        <v>123</v>
      </c>
      <c r="F5053" s="401"/>
    </row>
    <row r="5054" spans="1:6" ht="15">
      <c r="A5054" s="401">
        <v>37989</v>
      </c>
      <c r="B5054" s="401" t="s">
        <v>8294</v>
      </c>
      <c r="C5054" s="401" t="s">
        <v>3161</v>
      </c>
      <c r="D5054" s="414" t="s">
        <v>8922</v>
      </c>
      <c r="E5054" s="401" t="s">
        <v>123</v>
      </c>
      <c r="F5054" s="401"/>
    </row>
    <row r="5055" spans="1:6" ht="15">
      <c r="A5055" s="401">
        <v>37990</v>
      </c>
      <c r="B5055" s="401" t="s">
        <v>8295</v>
      </c>
      <c r="C5055" s="401" t="s">
        <v>3161</v>
      </c>
      <c r="D5055" s="414" t="s">
        <v>14135</v>
      </c>
      <c r="E5055" s="401" t="s">
        <v>123</v>
      </c>
      <c r="F5055" s="401"/>
    </row>
    <row r="5056" spans="1:6" ht="15">
      <c r="A5056" s="401">
        <v>37991</v>
      </c>
      <c r="B5056" s="401" t="s">
        <v>8296</v>
      </c>
      <c r="C5056" s="401" t="s">
        <v>3161</v>
      </c>
      <c r="D5056" s="414" t="s">
        <v>7418</v>
      </c>
      <c r="E5056" s="401" t="s">
        <v>123</v>
      </c>
      <c r="F5056" s="401"/>
    </row>
    <row r="5057" spans="1:6" ht="15">
      <c r="A5057" s="401">
        <v>37992</v>
      </c>
      <c r="B5057" s="401" t="s">
        <v>8297</v>
      </c>
      <c r="C5057" s="401" t="s">
        <v>3161</v>
      </c>
      <c r="D5057" s="414" t="s">
        <v>12873</v>
      </c>
      <c r="E5057" s="401" t="s">
        <v>123</v>
      </c>
      <c r="F5057" s="401"/>
    </row>
    <row r="5058" spans="1:6" ht="15">
      <c r="A5058" s="401">
        <v>37993</v>
      </c>
      <c r="B5058" s="401" t="s">
        <v>8298</v>
      </c>
      <c r="C5058" s="401" t="s">
        <v>3161</v>
      </c>
      <c r="D5058" s="414" t="s">
        <v>18440</v>
      </c>
      <c r="E5058" s="401" t="s">
        <v>123</v>
      </c>
      <c r="F5058" s="401"/>
    </row>
    <row r="5059" spans="1:6" ht="15">
      <c r="A5059" s="401">
        <v>37994</v>
      </c>
      <c r="B5059" s="401" t="s">
        <v>8299</v>
      </c>
      <c r="C5059" s="401" t="s">
        <v>3161</v>
      </c>
      <c r="D5059" s="414" t="s">
        <v>13242</v>
      </c>
      <c r="E5059" s="401" t="s">
        <v>123</v>
      </c>
      <c r="F5059" s="401"/>
    </row>
    <row r="5060" spans="1:6" ht="15">
      <c r="A5060" s="401">
        <v>37995</v>
      </c>
      <c r="B5060" s="401" t="s">
        <v>8300</v>
      </c>
      <c r="C5060" s="401" t="s">
        <v>3161</v>
      </c>
      <c r="D5060" s="414" t="s">
        <v>18441</v>
      </c>
      <c r="E5060" s="401" t="s">
        <v>123</v>
      </c>
      <c r="F5060" s="401"/>
    </row>
    <row r="5061" spans="1:6" ht="15">
      <c r="A5061" s="401">
        <v>37996</v>
      </c>
      <c r="B5061" s="401" t="s">
        <v>8301</v>
      </c>
      <c r="C5061" s="401" t="s">
        <v>3161</v>
      </c>
      <c r="D5061" s="414" t="s">
        <v>18442</v>
      </c>
      <c r="E5061" s="401" t="s">
        <v>123</v>
      </c>
      <c r="F5061" s="401"/>
    </row>
    <row r="5062" spans="1:6" ht="15">
      <c r="A5062" s="401">
        <v>13883</v>
      </c>
      <c r="B5062" s="401" t="s">
        <v>8302</v>
      </c>
      <c r="C5062" s="401" t="s">
        <v>3161</v>
      </c>
      <c r="D5062" s="414" t="s">
        <v>18443</v>
      </c>
      <c r="E5062" s="401" t="s">
        <v>9663</v>
      </c>
      <c r="F5062" s="401"/>
    </row>
    <row r="5063" spans="1:6" ht="15">
      <c r="A5063" s="401">
        <v>38604</v>
      </c>
      <c r="B5063" s="401" t="s">
        <v>8303</v>
      </c>
      <c r="C5063" s="401" t="s">
        <v>3161</v>
      </c>
      <c r="D5063" s="414" t="s">
        <v>18444</v>
      </c>
      <c r="E5063" s="401" t="s">
        <v>9663</v>
      </c>
      <c r="F5063" s="401"/>
    </row>
    <row r="5064" spans="1:6" ht="15">
      <c r="A5064" s="401">
        <v>10601</v>
      </c>
      <c r="B5064" s="401" t="s">
        <v>8304</v>
      </c>
      <c r="C5064" s="401" t="s">
        <v>3161</v>
      </c>
      <c r="D5064" s="414" t="s">
        <v>18445</v>
      </c>
      <c r="E5064" s="401" t="s">
        <v>9663</v>
      </c>
      <c r="F5064" s="401"/>
    </row>
    <row r="5065" spans="1:6" ht="15">
      <c r="A5065" s="401">
        <v>26034</v>
      </c>
      <c r="B5065" s="401" t="s">
        <v>8305</v>
      </c>
      <c r="C5065" s="401" t="s">
        <v>3161</v>
      </c>
      <c r="D5065" s="414" t="s">
        <v>18446</v>
      </c>
      <c r="E5065" s="401" t="s">
        <v>9663</v>
      </c>
      <c r="F5065" s="401"/>
    </row>
    <row r="5066" spans="1:6" ht="15">
      <c r="A5066" s="401">
        <v>13894</v>
      </c>
      <c r="B5066" s="401" t="s">
        <v>8306</v>
      </c>
      <c r="C5066" s="401" t="s">
        <v>3161</v>
      </c>
      <c r="D5066" s="414" t="s">
        <v>8307</v>
      </c>
      <c r="E5066" s="401" t="s">
        <v>9663</v>
      </c>
      <c r="F5066" s="401"/>
    </row>
    <row r="5067" spans="1:6" ht="15">
      <c r="A5067" s="401">
        <v>13895</v>
      </c>
      <c r="B5067" s="401" t="s">
        <v>8308</v>
      </c>
      <c r="C5067" s="401" t="s">
        <v>3161</v>
      </c>
      <c r="D5067" s="414" t="s">
        <v>8309</v>
      </c>
      <c r="E5067" s="401" t="s">
        <v>9663</v>
      </c>
      <c r="F5067" s="401"/>
    </row>
    <row r="5068" spans="1:6" ht="15">
      <c r="A5068" s="401">
        <v>13892</v>
      </c>
      <c r="B5068" s="401" t="s">
        <v>8310</v>
      </c>
      <c r="C5068" s="401" t="s">
        <v>3161</v>
      </c>
      <c r="D5068" s="414" t="s">
        <v>8311</v>
      </c>
      <c r="E5068" s="401" t="s">
        <v>9663</v>
      </c>
      <c r="F5068" s="401"/>
    </row>
    <row r="5069" spans="1:6" ht="15">
      <c r="A5069" s="401">
        <v>9914</v>
      </c>
      <c r="B5069" s="401" t="s">
        <v>8312</v>
      </c>
      <c r="C5069" s="401" t="s">
        <v>3161</v>
      </c>
      <c r="D5069" s="414" t="s">
        <v>8313</v>
      </c>
      <c r="E5069" s="401" t="s">
        <v>9663</v>
      </c>
      <c r="F5069" s="401"/>
    </row>
    <row r="5070" spans="1:6" ht="15">
      <c r="A5070" s="401">
        <v>36485</v>
      </c>
      <c r="B5070" s="401" t="s">
        <v>8314</v>
      </c>
      <c r="C5070" s="401" t="s">
        <v>3161</v>
      </c>
      <c r="D5070" s="414" t="s">
        <v>18447</v>
      </c>
      <c r="E5070" s="401" t="s">
        <v>9663</v>
      </c>
      <c r="F5070" s="401"/>
    </row>
    <row r="5071" spans="1:6" ht="15">
      <c r="A5071" s="401">
        <v>9912</v>
      </c>
      <c r="B5071" s="401" t="s">
        <v>8315</v>
      </c>
      <c r="C5071" s="401" t="s">
        <v>3161</v>
      </c>
      <c r="D5071" s="414" t="s">
        <v>18448</v>
      </c>
      <c r="E5071" s="401" t="s">
        <v>9663</v>
      </c>
      <c r="F5071" s="401"/>
    </row>
    <row r="5072" spans="1:6" ht="15">
      <c r="A5072" s="401">
        <v>9921</v>
      </c>
      <c r="B5072" s="401" t="s">
        <v>8316</v>
      </c>
      <c r="C5072" s="401" t="s">
        <v>3161</v>
      </c>
      <c r="D5072" s="414" t="s">
        <v>18449</v>
      </c>
      <c r="E5072" s="401" t="s">
        <v>9663</v>
      </c>
      <c r="F5072" s="401"/>
    </row>
    <row r="5073" spans="1:6" ht="15">
      <c r="A5073" s="401">
        <v>21112</v>
      </c>
      <c r="B5073" s="401" t="s">
        <v>8317</v>
      </c>
      <c r="C5073" s="401" t="s">
        <v>3161</v>
      </c>
      <c r="D5073" s="414" t="s">
        <v>13892</v>
      </c>
      <c r="E5073" s="401" t="s">
        <v>123</v>
      </c>
      <c r="F5073" s="401"/>
    </row>
    <row r="5074" spans="1:6" ht="15">
      <c r="A5074" s="401">
        <v>10228</v>
      </c>
      <c r="B5074" s="401" t="s">
        <v>8318</v>
      </c>
      <c r="C5074" s="401" t="s">
        <v>3161</v>
      </c>
      <c r="D5074" s="414" t="s">
        <v>18450</v>
      </c>
      <c r="E5074" s="401" t="s">
        <v>123</v>
      </c>
      <c r="F5074" s="401"/>
    </row>
    <row r="5075" spans="1:6" ht="15">
      <c r="A5075" s="401">
        <v>11781</v>
      </c>
      <c r="B5075" s="401" t="s">
        <v>8319</v>
      </c>
      <c r="C5075" s="401" t="s">
        <v>3161</v>
      </c>
      <c r="D5075" s="414" t="s">
        <v>18451</v>
      </c>
      <c r="E5075" s="401" t="s">
        <v>123</v>
      </c>
      <c r="F5075" s="401"/>
    </row>
    <row r="5076" spans="1:6" ht="15">
      <c r="A5076" s="401">
        <v>11746</v>
      </c>
      <c r="B5076" s="401" t="s">
        <v>8320</v>
      </c>
      <c r="C5076" s="401" t="s">
        <v>3161</v>
      </c>
      <c r="D5076" s="414" t="s">
        <v>18452</v>
      </c>
      <c r="E5076" s="401" t="s">
        <v>123</v>
      </c>
      <c r="F5076" s="401"/>
    </row>
    <row r="5077" spans="1:6" ht="15">
      <c r="A5077" s="401">
        <v>11751</v>
      </c>
      <c r="B5077" s="401" t="s">
        <v>8321</v>
      </c>
      <c r="C5077" s="401" t="s">
        <v>3161</v>
      </c>
      <c r="D5077" s="414" t="s">
        <v>18453</v>
      </c>
      <c r="E5077" s="401" t="s">
        <v>123</v>
      </c>
      <c r="F5077" s="401"/>
    </row>
    <row r="5078" spans="1:6" ht="15">
      <c r="A5078" s="401">
        <v>11750</v>
      </c>
      <c r="B5078" s="401" t="s">
        <v>8322</v>
      </c>
      <c r="C5078" s="401" t="s">
        <v>3161</v>
      </c>
      <c r="D5078" s="414" t="s">
        <v>18454</v>
      </c>
      <c r="E5078" s="401" t="s">
        <v>123</v>
      </c>
      <c r="F5078" s="401"/>
    </row>
    <row r="5079" spans="1:6" ht="15">
      <c r="A5079" s="401">
        <v>11748</v>
      </c>
      <c r="B5079" s="401" t="s">
        <v>8323</v>
      </c>
      <c r="C5079" s="401" t="s">
        <v>3161</v>
      </c>
      <c r="D5079" s="414" t="s">
        <v>18455</v>
      </c>
      <c r="E5079" s="401" t="s">
        <v>123</v>
      </c>
      <c r="F5079" s="401"/>
    </row>
    <row r="5080" spans="1:6" ht="15">
      <c r="A5080" s="401">
        <v>11747</v>
      </c>
      <c r="B5080" s="401" t="s">
        <v>8324</v>
      </c>
      <c r="C5080" s="401" t="s">
        <v>3161</v>
      </c>
      <c r="D5080" s="414" t="s">
        <v>18456</v>
      </c>
      <c r="E5080" s="401" t="s">
        <v>123</v>
      </c>
      <c r="F5080" s="401"/>
    </row>
    <row r="5081" spans="1:6" ht="15">
      <c r="A5081" s="401">
        <v>11749</v>
      </c>
      <c r="B5081" s="401" t="s">
        <v>8325</v>
      </c>
      <c r="C5081" s="401" t="s">
        <v>3161</v>
      </c>
      <c r="D5081" s="414" t="s">
        <v>18457</v>
      </c>
      <c r="E5081" s="401" t="s">
        <v>123</v>
      </c>
      <c r="F5081" s="401"/>
    </row>
    <row r="5082" spans="1:6" ht="15">
      <c r="A5082" s="401">
        <v>10236</v>
      </c>
      <c r="B5082" s="401" t="s">
        <v>8326</v>
      </c>
      <c r="C5082" s="401" t="s">
        <v>3161</v>
      </c>
      <c r="D5082" s="414" t="s">
        <v>18458</v>
      </c>
      <c r="E5082" s="401" t="s">
        <v>123</v>
      </c>
      <c r="F5082" s="401"/>
    </row>
    <row r="5083" spans="1:6" ht="15">
      <c r="A5083" s="401">
        <v>10233</v>
      </c>
      <c r="B5083" s="401" t="s">
        <v>8327</v>
      </c>
      <c r="C5083" s="401" t="s">
        <v>3161</v>
      </c>
      <c r="D5083" s="414" t="s">
        <v>18459</v>
      </c>
      <c r="E5083" s="401" t="s">
        <v>123</v>
      </c>
      <c r="F5083" s="401"/>
    </row>
    <row r="5084" spans="1:6" ht="15">
      <c r="A5084" s="401">
        <v>10234</v>
      </c>
      <c r="B5084" s="401" t="s">
        <v>8328</v>
      </c>
      <c r="C5084" s="401" t="s">
        <v>3161</v>
      </c>
      <c r="D5084" s="414" t="s">
        <v>18460</v>
      </c>
      <c r="E5084" s="401" t="s">
        <v>123</v>
      </c>
      <c r="F5084" s="401"/>
    </row>
    <row r="5085" spans="1:6" ht="15">
      <c r="A5085" s="401">
        <v>10231</v>
      </c>
      <c r="B5085" s="401" t="s">
        <v>8329</v>
      </c>
      <c r="C5085" s="401" t="s">
        <v>3161</v>
      </c>
      <c r="D5085" s="414" t="s">
        <v>18461</v>
      </c>
      <c r="E5085" s="401" t="s">
        <v>123</v>
      </c>
      <c r="F5085" s="401"/>
    </row>
    <row r="5086" spans="1:6" ht="15">
      <c r="A5086" s="401">
        <v>10232</v>
      </c>
      <c r="B5086" s="401" t="s">
        <v>8330</v>
      </c>
      <c r="C5086" s="401" t="s">
        <v>3161</v>
      </c>
      <c r="D5086" s="414" t="s">
        <v>18462</v>
      </c>
      <c r="E5086" s="401" t="s">
        <v>123</v>
      </c>
      <c r="F5086" s="401"/>
    </row>
    <row r="5087" spans="1:6" ht="15">
      <c r="A5087" s="401">
        <v>10229</v>
      </c>
      <c r="B5087" s="401" t="s">
        <v>8331</v>
      </c>
      <c r="C5087" s="401" t="s">
        <v>3161</v>
      </c>
      <c r="D5087" s="414" t="s">
        <v>17593</v>
      </c>
      <c r="E5087" s="401" t="s">
        <v>123</v>
      </c>
      <c r="F5087" s="401"/>
    </row>
    <row r="5088" spans="1:6" ht="15">
      <c r="A5088" s="401">
        <v>10235</v>
      </c>
      <c r="B5088" s="401" t="s">
        <v>8332</v>
      </c>
      <c r="C5088" s="401" t="s">
        <v>3161</v>
      </c>
      <c r="D5088" s="414" t="s">
        <v>18463</v>
      </c>
      <c r="E5088" s="401" t="s">
        <v>123</v>
      </c>
      <c r="F5088" s="401"/>
    </row>
    <row r="5089" spans="1:6" ht="15">
      <c r="A5089" s="401">
        <v>10230</v>
      </c>
      <c r="B5089" s="401" t="s">
        <v>8333</v>
      </c>
      <c r="C5089" s="401" t="s">
        <v>3161</v>
      </c>
      <c r="D5089" s="414" t="s">
        <v>18464</v>
      </c>
      <c r="E5089" s="401" t="s">
        <v>123</v>
      </c>
      <c r="F5089" s="401"/>
    </row>
    <row r="5090" spans="1:6" ht="15">
      <c r="A5090" s="401">
        <v>10409</v>
      </c>
      <c r="B5090" s="401" t="s">
        <v>8334</v>
      </c>
      <c r="C5090" s="401" t="s">
        <v>3161</v>
      </c>
      <c r="D5090" s="414" t="s">
        <v>18465</v>
      </c>
      <c r="E5090" s="401" t="s">
        <v>123</v>
      </c>
      <c r="F5090" s="401"/>
    </row>
    <row r="5091" spans="1:6" ht="15">
      <c r="A5091" s="401">
        <v>10411</v>
      </c>
      <c r="B5091" s="401" t="s">
        <v>8335</v>
      </c>
      <c r="C5091" s="401" t="s">
        <v>3161</v>
      </c>
      <c r="D5091" s="414" t="s">
        <v>18466</v>
      </c>
      <c r="E5091" s="401" t="s">
        <v>123</v>
      </c>
      <c r="F5091" s="401"/>
    </row>
    <row r="5092" spans="1:6" ht="15">
      <c r="A5092" s="401">
        <v>10404</v>
      </c>
      <c r="B5092" s="401" t="s">
        <v>8336</v>
      </c>
      <c r="C5092" s="401" t="s">
        <v>3161</v>
      </c>
      <c r="D5092" s="414" t="s">
        <v>18467</v>
      </c>
      <c r="E5092" s="401" t="s">
        <v>123</v>
      </c>
      <c r="F5092" s="401"/>
    </row>
    <row r="5093" spans="1:6" ht="15">
      <c r="A5093" s="401">
        <v>10410</v>
      </c>
      <c r="B5093" s="401" t="s">
        <v>8337</v>
      </c>
      <c r="C5093" s="401" t="s">
        <v>3161</v>
      </c>
      <c r="D5093" s="414" t="s">
        <v>18468</v>
      </c>
      <c r="E5093" s="401" t="s">
        <v>123</v>
      </c>
      <c r="F5093" s="401"/>
    </row>
    <row r="5094" spans="1:6" ht="15">
      <c r="A5094" s="401">
        <v>10405</v>
      </c>
      <c r="B5094" s="401" t="s">
        <v>8338</v>
      </c>
      <c r="C5094" s="401" t="s">
        <v>3161</v>
      </c>
      <c r="D5094" s="414" t="s">
        <v>18469</v>
      </c>
      <c r="E5094" s="401" t="s">
        <v>123</v>
      </c>
      <c r="F5094" s="401"/>
    </row>
    <row r="5095" spans="1:6" ht="15">
      <c r="A5095" s="401">
        <v>10408</v>
      </c>
      <c r="B5095" s="401" t="s">
        <v>8339</v>
      </c>
      <c r="C5095" s="401" t="s">
        <v>3161</v>
      </c>
      <c r="D5095" s="414" t="s">
        <v>18470</v>
      </c>
      <c r="E5095" s="401" t="s">
        <v>123</v>
      </c>
      <c r="F5095" s="401"/>
    </row>
    <row r="5096" spans="1:6" ht="15">
      <c r="A5096" s="401">
        <v>10412</v>
      </c>
      <c r="B5096" s="401" t="s">
        <v>8340</v>
      </c>
      <c r="C5096" s="401" t="s">
        <v>3161</v>
      </c>
      <c r="D5096" s="414" t="s">
        <v>14885</v>
      </c>
      <c r="E5096" s="401" t="s">
        <v>123</v>
      </c>
      <c r="F5096" s="401"/>
    </row>
    <row r="5097" spans="1:6" ht="15">
      <c r="A5097" s="401">
        <v>10406</v>
      </c>
      <c r="B5097" s="401" t="s">
        <v>8341</v>
      </c>
      <c r="C5097" s="401" t="s">
        <v>3161</v>
      </c>
      <c r="D5097" s="414" t="s">
        <v>18471</v>
      </c>
      <c r="E5097" s="401" t="s">
        <v>123</v>
      </c>
      <c r="F5097" s="401"/>
    </row>
    <row r="5098" spans="1:6" ht="15">
      <c r="A5098" s="401">
        <v>10407</v>
      </c>
      <c r="B5098" s="401" t="s">
        <v>8342</v>
      </c>
      <c r="C5098" s="401" t="s">
        <v>3161</v>
      </c>
      <c r="D5098" s="414" t="s">
        <v>18472</v>
      </c>
      <c r="E5098" s="401" t="s">
        <v>123</v>
      </c>
      <c r="F5098" s="401"/>
    </row>
    <row r="5099" spans="1:6" ht="15">
      <c r="A5099" s="401">
        <v>10416</v>
      </c>
      <c r="B5099" s="401" t="s">
        <v>8343</v>
      </c>
      <c r="C5099" s="401" t="s">
        <v>3161</v>
      </c>
      <c r="D5099" s="414" t="s">
        <v>13156</v>
      </c>
      <c r="E5099" s="401" t="s">
        <v>123</v>
      </c>
      <c r="F5099" s="401"/>
    </row>
    <row r="5100" spans="1:6" ht="15">
      <c r="A5100" s="401">
        <v>10419</v>
      </c>
      <c r="B5100" s="401" t="s">
        <v>8344</v>
      </c>
      <c r="C5100" s="401" t="s">
        <v>3161</v>
      </c>
      <c r="D5100" s="414" t="s">
        <v>18473</v>
      </c>
      <c r="E5100" s="401" t="s">
        <v>123</v>
      </c>
      <c r="F5100" s="401"/>
    </row>
    <row r="5101" spans="1:6" ht="15">
      <c r="A5101" s="401">
        <v>21092</v>
      </c>
      <c r="B5101" s="401" t="s">
        <v>8345</v>
      </c>
      <c r="C5101" s="401" t="s">
        <v>3161</v>
      </c>
      <c r="D5101" s="414" t="s">
        <v>18474</v>
      </c>
      <c r="E5101" s="401" t="s">
        <v>123</v>
      </c>
      <c r="F5101" s="401"/>
    </row>
    <row r="5102" spans="1:6" ht="15">
      <c r="A5102" s="401">
        <v>10418</v>
      </c>
      <c r="B5102" s="401" t="s">
        <v>8346</v>
      </c>
      <c r="C5102" s="401" t="s">
        <v>3161</v>
      </c>
      <c r="D5102" s="414" t="s">
        <v>18475</v>
      </c>
      <c r="E5102" s="401" t="s">
        <v>123</v>
      </c>
      <c r="F5102" s="401"/>
    </row>
    <row r="5103" spans="1:6" ht="15">
      <c r="A5103" s="401">
        <v>12657</v>
      </c>
      <c r="B5103" s="401" t="s">
        <v>8347</v>
      </c>
      <c r="C5103" s="401" t="s">
        <v>3161</v>
      </c>
      <c r="D5103" s="414" t="s">
        <v>18476</v>
      </c>
      <c r="E5103" s="401" t="s">
        <v>123</v>
      </c>
      <c r="F5103" s="401"/>
    </row>
    <row r="5104" spans="1:6" ht="15">
      <c r="A5104" s="401">
        <v>10417</v>
      </c>
      <c r="B5104" s="401" t="s">
        <v>8348</v>
      </c>
      <c r="C5104" s="401" t="s">
        <v>3161</v>
      </c>
      <c r="D5104" s="414" t="s">
        <v>18477</v>
      </c>
      <c r="E5104" s="401" t="s">
        <v>123</v>
      </c>
      <c r="F5104" s="401"/>
    </row>
    <row r="5105" spans="1:6" ht="15">
      <c r="A5105" s="401">
        <v>10413</v>
      </c>
      <c r="B5105" s="401" t="s">
        <v>8349</v>
      </c>
      <c r="C5105" s="401" t="s">
        <v>3161</v>
      </c>
      <c r="D5105" s="414" t="s">
        <v>14946</v>
      </c>
      <c r="E5105" s="401" t="s">
        <v>123</v>
      </c>
      <c r="F5105" s="401"/>
    </row>
    <row r="5106" spans="1:6" ht="15">
      <c r="A5106" s="401">
        <v>10414</v>
      </c>
      <c r="B5106" s="401" t="s">
        <v>8350</v>
      </c>
      <c r="C5106" s="401" t="s">
        <v>3161</v>
      </c>
      <c r="D5106" s="414" t="s">
        <v>18478</v>
      </c>
      <c r="E5106" s="401" t="s">
        <v>123</v>
      </c>
      <c r="F5106" s="401"/>
    </row>
    <row r="5107" spans="1:6" ht="15">
      <c r="A5107" s="401">
        <v>10415</v>
      </c>
      <c r="B5107" s="401" t="s">
        <v>8351</v>
      </c>
      <c r="C5107" s="401" t="s">
        <v>3161</v>
      </c>
      <c r="D5107" s="414" t="s">
        <v>18479</v>
      </c>
      <c r="E5107" s="401" t="s">
        <v>123</v>
      </c>
      <c r="F5107" s="401"/>
    </row>
    <row r="5108" spans="1:6" ht="15">
      <c r="A5108" s="401">
        <v>38643</v>
      </c>
      <c r="B5108" s="401" t="s">
        <v>8352</v>
      </c>
      <c r="C5108" s="401" t="s">
        <v>3161</v>
      </c>
      <c r="D5108" s="414" t="s">
        <v>16426</v>
      </c>
      <c r="E5108" s="401" t="s">
        <v>123</v>
      </c>
      <c r="F5108" s="401"/>
    </row>
    <row r="5109" spans="1:6" ht="15">
      <c r="A5109" s="401">
        <v>6157</v>
      </c>
      <c r="B5109" s="401" t="s">
        <v>8353</v>
      </c>
      <c r="C5109" s="401" t="s">
        <v>3161</v>
      </c>
      <c r="D5109" s="414" t="s">
        <v>18480</v>
      </c>
      <c r="E5109" s="401" t="s">
        <v>123</v>
      </c>
      <c r="F5109" s="401"/>
    </row>
    <row r="5110" spans="1:6" ht="15">
      <c r="A5110" s="401">
        <v>37588</v>
      </c>
      <c r="B5110" s="401" t="s">
        <v>8354</v>
      </c>
      <c r="C5110" s="401" t="s">
        <v>3161</v>
      </c>
      <c r="D5110" s="414" t="s">
        <v>18481</v>
      </c>
      <c r="E5110" s="401" t="s">
        <v>123</v>
      </c>
      <c r="F5110" s="401"/>
    </row>
    <row r="5111" spans="1:6" ht="15">
      <c r="A5111" s="401">
        <v>6152</v>
      </c>
      <c r="B5111" s="401" t="s">
        <v>8355</v>
      </c>
      <c r="C5111" s="401" t="s">
        <v>3161</v>
      </c>
      <c r="D5111" s="414" t="s">
        <v>5783</v>
      </c>
      <c r="E5111" s="401" t="s">
        <v>123</v>
      </c>
      <c r="F5111" s="401"/>
    </row>
    <row r="5112" spans="1:6" ht="15">
      <c r="A5112" s="401">
        <v>6158</v>
      </c>
      <c r="B5112" s="401" t="s">
        <v>8356</v>
      </c>
      <c r="C5112" s="401" t="s">
        <v>3161</v>
      </c>
      <c r="D5112" s="414" t="s">
        <v>7816</v>
      </c>
      <c r="E5112" s="401" t="s">
        <v>123</v>
      </c>
      <c r="F5112" s="401"/>
    </row>
    <row r="5113" spans="1:6" ht="15">
      <c r="A5113" s="401">
        <v>6153</v>
      </c>
      <c r="B5113" s="401" t="s">
        <v>8357</v>
      </c>
      <c r="C5113" s="401" t="s">
        <v>3161</v>
      </c>
      <c r="D5113" s="414" t="s">
        <v>7873</v>
      </c>
      <c r="E5113" s="401" t="s">
        <v>123</v>
      </c>
      <c r="F5113" s="401"/>
    </row>
    <row r="5114" spans="1:6" ht="15">
      <c r="A5114" s="401">
        <v>6156</v>
      </c>
      <c r="B5114" s="401" t="s">
        <v>8358</v>
      </c>
      <c r="C5114" s="401" t="s">
        <v>3161</v>
      </c>
      <c r="D5114" s="414" t="s">
        <v>5185</v>
      </c>
      <c r="E5114" s="401" t="s">
        <v>123</v>
      </c>
      <c r="F5114" s="401"/>
    </row>
    <row r="5115" spans="1:6" ht="15">
      <c r="A5115" s="401">
        <v>6154</v>
      </c>
      <c r="B5115" s="401" t="s">
        <v>8359</v>
      </c>
      <c r="C5115" s="401" t="s">
        <v>3161</v>
      </c>
      <c r="D5115" s="414" t="s">
        <v>5430</v>
      </c>
      <c r="E5115" s="401" t="s">
        <v>123</v>
      </c>
      <c r="F5115" s="401"/>
    </row>
    <row r="5116" spans="1:6" ht="15">
      <c r="A5116" s="401">
        <v>6155</v>
      </c>
      <c r="B5116" s="401" t="s">
        <v>8360</v>
      </c>
      <c r="C5116" s="401" t="s">
        <v>3161</v>
      </c>
      <c r="D5116" s="414" t="s">
        <v>8897</v>
      </c>
      <c r="E5116" s="401" t="s">
        <v>123</v>
      </c>
      <c r="F5116" s="401"/>
    </row>
    <row r="5117" spans="1:6" ht="15">
      <c r="A5117" s="401">
        <v>43595</v>
      </c>
      <c r="B5117" s="401" t="s">
        <v>18482</v>
      </c>
      <c r="C5117" s="401" t="s">
        <v>3161</v>
      </c>
      <c r="D5117" s="414" t="s">
        <v>12903</v>
      </c>
      <c r="E5117" s="401" t="s">
        <v>123</v>
      </c>
      <c r="F5117" s="401"/>
    </row>
    <row r="5118" spans="1:6" ht="15">
      <c r="A5118" s="401">
        <v>43596</v>
      </c>
      <c r="B5118" s="401" t="s">
        <v>18483</v>
      </c>
      <c r="C5118" s="401" t="s">
        <v>3161</v>
      </c>
      <c r="D5118" s="414" t="s">
        <v>15876</v>
      </c>
      <c r="E5118" s="401" t="s">
        <v>123</v>
      </c>
      <c r="F5118" s="401"/>
    </row>
    <row r="5119" spans="1:6" ht="15">
      <c r="A5119" s="401">
        <v>38108</v>
      </c>
      <c r="B5119" s="401" t="s">
        <v>8363</v>
      </c>
      <c r="C5119" s="401" t="s">
        <v>3161</v>
      </c>
      <c r="D5119" s="414" t="s">
        <v>18484</v>
      </c>
      <c r="E5119" s="401" t="s">
        <v>123</v>
      </c>
      <c r="F5119" s="401"/>
    </row>
    <row r="5120" spans="1:6" ht="15">
      <c r="A5120" s="401">
        <v>38087</v>
      </c>
      <c r="B5120" s="401" t="s">
        <v>8364</v>
      </c>
      <c r="C5120" s="401" t="s">
        <v>3161</v>
      </c>
      <c r="D5120" s="414" t="s">
        <v>18457</v>
      </c>
      <c r="E5120" s="401" t="s">
        <v>123</v>
      </c>
      <c r="F5120" s="401"/>
    </row>
    <row r="5121" spans="1:6" ht="15">
      <c r="A5121" s="401">
        <v>38109</v>
      </c>
      <c r="B5121" s="401" t="s">
        <v>8365</v>
      </c>
      <c r="C5121" s="401" t="s">
        <v>3161</v>
      </c>
      <c r="D5121" s="414" t="s">
        <v>18485</v>
      </c>
      <c r="E5121" s="401" t="s">
        <v>123</v>
      </c>
      <c r="F5121" s="401"/>
    </row>
    <row r="5122" spans="1:6" ht="15">
      <c r="A5122" s="401">
        <v>38088</v>
      </c>
      <c r="B5122" s="401" t="s">
        <v>8366</v>
      </c>
      <c r="C5122" s="401" t="s">
        <v>3161</v>
      </c>
      <c r="D5122" s="414" t="s">
        <v>15585</v>
      </c>
      <c r="E5122" s="401" t="s">
        <v>123</v>
      </c>
      <c r="F5122" s="401"/>
    </row>
    <row r="5123" spans="1:6" ht="15">
      <c r="A5123" s="401">
        <v>38110</v>
      </c>
      <c r="B5123" s="401" t="s">
        <v>8367</v>
      </c>
      <c r="C5123" s="401" t="s">
        <v>3161</v>
      </c>
      <c r="D5123" s="414" t="s">
        <v>18486</v>
      </c>
      <c r="E5123" s="401" t="s">
        <v>123</v>
      </c>
      <c r="F5123" s="401"/>
    </row>
    <row r="5124" spans="1:6" ht="15">
      <c r="A5124" s="401">
        <v>38089</v>
      </c>
      <c r="B5124" s="401" t="s">
        <v>8368</v>
      </c>
      <c r="C5124" s="401" t="s">
        <v>3161</v>
      </c>
      <c r="D5124" s="414" t="s">
        <v>18487</v>
      </c>
      <c r="E5124" s="401" t="s">
        <v>123</v>
      </c>
      <c r="F5124" s="401"/>
    </row>
    <row r="5125" spans="1:6" ht="15">
      <c r="A5125" s="401">
        <v>38111</v>
      </c>
      <c r="B5125" s="401" t="s">
        <v>8369</v>
      </c>
      <c r="C5125" s="401" t="s">
        <v>3161</v>
      </c>
      <c r="D5125" s="414" t="s">
        <v>9069</v>
      </c>
      <c r="E5125" s="401" t="s">
        <v>123</v>
      </c>
      <c r="F5125" s="401"/>
    </row>
    <row r="5126" spans="1:6" ht="15">
      <c r="A5126" s="401">
        <v>38090</v>
      </c>
      <c r="B5126" s="401" t="s">
        <v>8370</v>
      </c>
      <c r="C5126" s="401" t="s">
        <v>3161</v>
      </c>
      <c r="D5126" s="414" t="s">
        <v>13973</v>
      </c>
      <c r="E5126" s="401" t="s">
        <v>123</v>
      </c>
      <c r="F5126" s="401"/>
    </row>
    <row r="5127" spans="1:6" ht="15">
      <c r="A5127" s="401">
        <v>11786</v>
      </c>
      <c r="B5127" s="401" t="s">
        <v>8371</v>
      </c>
      <c r="C5127" s="401" t="s">
        <v>3161</v>
      </c>
      <c r="D5127" s="414" t="s">
        <v>18488</v>
      </c>
      <c r="E5127" s="401" t="s">
        <v>123</v>
      </c>
      <c r="F5127" s="401"/>
    </row>
    <row r="5128" spans="1:6" ht="15">
      <c r="A5128" s="401">
        <v>13726</v>
      </c>
      <c r="B5128" s="401" t="s">
        <v>8372</v>
      </c>
      <c r="C5128" s="401" t="s">
        <v>3161</v>
      </c>
      <c r="D5128" s="414" t="s">
        <v>18489</v>
      </c>
      <c r="E5128" s="401" t="s">
        <v>9663</v>
      </c>
      <c r="F5128" s="401"/>
    </row>
    <row r="5129" spans="1:6" ht="15">
      <c r="A5129" s="401">
        <v>38400</v>
      </c>
      <c r="B5129" s="401" t="s">
        <v>8373</v>
      </c>
      <c r="C5129" s="401" t="s">
        <v>3161</v>
      </c>
      <c r="D5129" s="414" t="s">
        <v>17347</v>
      </c>
      <c r="E5129" s="401" t="s">
        <v>123</v>
      </c>
      <c r="F5129" s="401"/>
    </row>
    <row r="5130" spans="1:6" ht="15">
      <c r="A5130" s="401">
        <v>12627</v>
      </c>
      <c r="B5130" s="401" t="s">
        <v>8374</v>
      </c>
      <c r="C5130" s="401" t="s">
        <v>3161</v>
      </c>
      <c r="D5130" s="414" t="s">
        <v>6119</v>
      </c>
      <c r="E5130" s="401" t="s">
        <v>123</v>
      </c>
      <c r="F5130" s="401"/>
    </row>
    <row r="5131" spans="1:6" ht="15">
      <c r="A5131" s="401">
        <v>6138</v>
      </c>
      <c r="B5131" s="401" t="s">
        <v>8375</v>
      </c>
      <c r="C5131" s="401" t="s">
        <v>3161</v>
      </c>
      <c r="D5131" s="414" t="s">
        <v>8885</v>
      </c>
      <c r="E5131" s="401" t="s">
        <v>123</v>
      </c>
      <c r="F5131" s="401"/>
    </row>
    <row r="5132" spans="1:6" ht="15">
      <c r="A5132" s="401">
        <v>39996</v>
      </c>
      <c r="B5132" s="401" t="s">
        <v>8376</v>
      </c>
      <c r="C5132" s="401" t="s">
        <v>3164</v>
      </c>
      <c r="D5132" s="414" t="s">
        <v>15676</v>
      </c>
      <c r="E5132" s="401" t="s">
        <v>123</v>
      </c>
      <c r="F5132" s="401"/>
    </row>
    <row r="5133" spans="1:6" ht="15">
      <c r="A5133" s="401">
        <v>10478</v>
      </c>
      <c r="B5133" s="401" t="s">
        <v>8377</v>
      </c>
      <c r="C5133" s="401" t="s">
        <v>3166</v>
      </c>
      <c r="D5133" s="414" t="s">
        <v>18490</v>
      </c>
      <c r="E5133" s="401" t="s">
        <v>123</v>
      </c>
      <c r="F5133" s="401"/>
    </row>
    <row r="5134" spans="1:6" ht="15">
      <c r="A5134" s="401">
        <v>10475</v>
      </c>
      <c r="B5134" s="401" t="s">
        <v>8378</v>
      </c>
      <c r="C5134" s="401" t="s">
        <v>3166</v>
      </c>
      <c r="D5134" s="414" t="s">
        <v>15772</v>
      </c>
      <c r="E5134" s="401" t="s">
        <v>123</v>
      </c>
      <c r="F5134" s="401"/>
    </row>
    <row r="5135" spans="1:6" ht="15">
      <c r="A5135" s="401">
        <v>10481</v>
      </c>
      <c r="B5135" s="401" t="s">
        <v>8379</v>
      </c>
      <c r="C5135" s="401" t="s">
        <v>3166</v>
      </c>
      <c r="D5135" s="414" t="s">
        <v>12982</v>
      </c>
      <c r="E5135" s="401" t="s">
        <v>123</v>
      </c>
      <c r="F5135" s="401"/>
    </row>
    <row r="5136" spans="1:6" ht="15">
      <c r="A5136" s="401">
        <v>4031</v>
      </c>
      <c r="B5136" s="401" t="s">
        <v>8380</v>
      </c>
      <c r="C5136" s="401" t="s">
        <v>3163</v>
      </c>
      <c r="D5136" s="414" t="s">
        <v>15054</v>
      </c>
      <c r="E5136" s="401" t="s">
        <v>123</v>
      </c>
      <c r="F5136" s="401"/>
    </row>
    <row r="5137" spans="1:6" ht="15">
      <c r="A5137" s="401">
        <v>4030</v>
      </c>
      <c r="B5137" s="401" t="s">
        <v>8381</v>
      </c>
      <c r="C5137" s="401" t="s">
        <v>3163</v>
      </c>
      <c r="D5137" s="414" t="s">
        <v>12349</v>
      </c>
      <c r="E5137" s="401" t="s">
        <v>123</v>
      </c>
      <c r="F5137" s="401"/>
    </row>
    <row r="5138" spans="1:6" ht="15">
      <c r="A5138" s="401">
        <v>39399</v>
      </c>
      <c r="B5138" s="401" t="s">
        <v>8382</v>
      </c>
      <c r="C5138" s="401" t="s">
        <v>3161</v>
      </c>
      <c r="D5138" s="414" t="s">
        <v>18491</v>
      </c>
      <c r="E5138" s="401" t="s">
        <v>9663</v>
      </c>
      <c r="F5138" s="401"/>
    </row>
    <row r="5139" spans="1:6" ht="15">
      <c r="A5139" s="401">
        <v>39400</v>
      </c>
      <c r="B5139" s="401" t="s">
        <v>8383</v>
      </c>
      <c r="C5139" s="401" t="s">
        <v>3161</v>
      </c>
      <c r="D5139" s="414" t="s">
        <v>18492</v>
      </c>
      <c r="E5139" s="401" t="s">
        <v>9663</v>
      </c>
      <c r="F5139" s="401"/>
    </row>
    <row r="5140" spans="1:6" ht="15">
      <c r="A5140" s="401">
        <v>39401</v>
      </c>
      <c r="B5140" s="401" t="s">
        <v>8384</v>
      </c>
      <c r="C5140" s="401" t="s">
        <v>3161</v>
      </c>
      <c r="D5140" s="414" t="s">
        <v>18493</v>
      </c>
      <c r="E5140" s="401" t="s">
        <v>9663</v>
      </c>
      <c r="F5140" s="401"/>
    </row>
    <row r="5141" spans="1:6" ht="15">
      <c r="A5141" s="401">
        <v>11652</v>
      </c>
      <c r="B5141" s="401" t="s">
        <v>8385</v>
      </c>
      <c r="C5141" s="401" t="s">
        <v>3161</v>
      </c>
      <c r="D5141" s="414" t="s">
        <v>18494</v>
      </c>
      <c r="E5141" s="401" t="s">
        <v>9663</v>
      </c>
      <c r="F5141" s="401"/>
    </row>
    <row r="5142" spans="1:6" ht="15">
      <c r="A5142" s="401">
        <v>13896</v>
      </c>
      <c r="B5142" s="401" t="s">
        <v>8386</v>
      </c>
      <c r="C5142" s="401" t="s">
        <v>3161</v>
      </c>
      <c r="D5142" s="414" t="s">
        <v>18495</v>
      </c>
      <c r="E5142" s="401" t="s">
        <v>9663</v>
      </c>
      <c r="F5142" s="401"/>
    </row>
    <row r="5143" spans="1:6" ht="15">
      <c r="A5143" s="401">
        <v>13475</v>
      </c>
      <c r="B5143" s="401" t="s">
        <v>8387</v>
      </c>
      <c r="C5143" s="401" t="s">
        <v>3161</v>
      </c>
      <c r="D5143" s="414" t="s">
        <v>18496</v>
      </c>
      <c r="E5143" s="401" t="s">
        <v>9663</v>
      </c>
      <c r="F5143" s="401"/>
    </row>
    <row r="5144" spans="1:6" ht="15">
      <c r="A5144" s="401">
        <v>25971</v>
      </c>
      <c r="B5144" s="401" t="s">
        <v>8388</v>
      </c>
      <c r="C5144" s="401" t="s">
        <v>3161</v>
      </c>
      <c r="D5144" s="414" t="s">
        <v>18497</v>
      </c>
      <c r="E5144" s="401" t="s">
        <v>9663</v>
      </c>
      <c r="F5144" s="401"/>
    </row>
    <row r="5145" spans="1:6" ht="15">
      <c r="A5145" s="401">
        <v>25970</v>
      </c>
      <c r="B5145" s="401" t="s">
        <v>8389</v>
      </c>
      <c r="C5145" s="401" t="s">
        <v>3161</v>
      </c>
      <c r="D5145" s="414" t="s">
        <v>18498</v>
      </c>
      <c r="E5145" s="401" t="s">
        <v>9663</v>
      </c>
      <c r="F5145" s="401"/>
    </row>
    <row r="5146" spans="1:6" ht="15">
      <c r="A5146" s="401">
        <v>13476</v>
      </c>
      <c r="B5146" s="401" t="s">
        <v>8390</v>
      </c>
      <c r="C5146" s="401" t="s">
        <v>3161</v>
      </c>
      <c r="D5146" s="414" t="s">
        <v>18499</v>
      </c>
      <c r="E5146" s="401" t="s">
        <v>9663</v>
      </c>
      <c r="F5146" s="401"/>
    </row>
    <row r="5147" spans="1:6" ht="15">
      <c r="A5147" s="401">
        <v>10488</v>
      </c>
      <c r="B5147" s="401" t="s">
        <v>8391</v>
      </c>
      <c r="C5147" s="401" t="s">
        <v>3161</v>
      </c>
      <c r="D5147" s="414" t="s">
        <v>18500</v>
      </c>
      <c r="E5147" s="401" t="s">
        <v>9663</v>
      </c>
      <c r="F5147" s="401"/>
    </row>
    <row r="5148" spans="1:6" ht="15">
      <c r="A5148" s="401">
        <v>13606</v>
      </c>
      <c r="B5148" s="401" t="s">
        <v>8392</v>
      </c>
      <c r="C5148" s="401" t="s">
        <v>3161</v>
      </c>
      <c r="D5148" s="414" t="s">
        <v>18501</v>
      </c>
      <c r="E5148" s="401" t="s">
        <v>9663</v>
      </c>
      <c r="F5148" s="401"/>
    </row>
    <row r="5149" spans="1:6" ht="15">
      <c r="A5149" s="401">
        <v>10489</v>
      </c>
      <c r="B5149" s="401" t="s">
        <v>8393</v>
      </c>
      <c r="C5149" s="401" t="s">
        <v>3160</v>
      </c>
      <c r="D5149" s="414" t="s">
        <v>14201</v>
      </c>
      <c r="E5149" s="401" t="s">
        <v>12034</v>
      </c>
      <c r="F5149" s="401"/>
    </row>
    <row r="5150" spans="1:6" ht="15">
      <c r="A5150" s="401">
        <v>41073</v>
      </c>
      <c r="B5150" s="401" t="s">
        <v>8394</v>
      </c>
      <c r="C5150" s="401" t="s">
        <v>3167</v>
      </c>
      <c r="D5150" s="414" t="s">
        <v>18656</v>
      </c>
      <c r="E5150" s="401" t="s">
        <v>12034</v>
      </c>
      <c r="F5150" s="401"/>
    </row>
    <row r="5151" spans="1:6" ht="15">
      <c r="A5151" s="401">
        <v>34391</v>
      </c>
      <c r="B5151" s="401" t="s">
        <v>8395</v>
      </c>
      <c r="C5151" s="401" t="s">
        <v>3163</v>
      </c>
      <c r="D5151" s="414" t="s">
        <v>18503</v>
      </c>
      <c r="E5151" s="401" t="s">
        <v>123</v>
      </c>
      <c r="F5151" s="401"/>
    </row>
    <row r="5152" spans="1:6" ht="15">
      <c r="A5152" s="401">
        <v>10496</v>
      </c>
      <c r="B5152" s="401" t="s">
        <v>8396</v>
      </c>
      <c r="C5152" s="401" t="s">
        <v>3163</v>
      </c>
      <c r="D5152" s="414" t="s">
        <v>18504</v>
      </c>
      <c r="E5152" s="401" t="s">
        <v>123</v>
      </c>
      <c r="F5152" s="401"/>
    </row>
    <row r="5153" spans="1:6" ht="15">
      <c r="A5153" s="401">
        <v>10497</v>
      </c>
      <c r="B5153" s="401" t="s">
        <v>8397</v>
      </c>
      <c r="C5153" s="401" t="s">
        <v>3163</v>
      </c>
      <c r="D5153" s="414" t="s">
        <v>18505</v>
      </c>
      <c r="E5153" s="401" t="s">
        <v>123</v>
      </c>
      <c r="F5153" s="401"/>
    </row>
    <row r="5154" spans="1:6" ht="15">
      <c r="A5154" s="401">
        <v>10504</v>
      </c>
      <c r="B5154" s="401" t="s">
        <v>8398</v>
      </c>
      <c r="C5154" s="401" t="s">
        <v>3163</v>
      </c>
      <c r="D5154" s="414" t="s">
        <v>18506</v>
      </c>
      <c r="E5154" s="401" t="s">
        <v>123</v>
      </c>
      <c r="F5154" s="401"/>
    </row>
    <row r="5155" spans="1:6" ht="15">
      <c r="A5155" s="401">
        <v>34390</v>
      </c>
      <c r="B5155" s="401" t="s">
        <v>8399</v>
      </c>
      <c r="C5155" s="401" t="s">
        <v>3163</v>
      </c>
      <c r="D5155" s="414" t="s">
        <v>18507</v>
      </c>
      <c r="E5155" s="401" t="s">
        <v>123</v>
      </c>
      <c r="F5155" s="401"/>
    </row>
    <row r="5156" spans="1:6" ht="15">
      <c r="A5156" s="401">
        <v>34389</v>
      </c>
      <c r="B5156" s="401" t="s">
        <v>8400</v>
      </c>
      <c r="C5156" s="401" t="s">
        <v>3163</v>
      </c>
      <c r="D5156" s="414" t="s">
        <v>18508</v>
      </c>
      <c r="E5156" s="401" t="s">
        <v>123</v>
      </c>
      <c r="F5156" s="401"/>
    </row>
    <row r="5157" spans="1:6" ht="15">
      <c r="A5157" s="401">
        <v>34388</v>
      </c>
      <c r="B5157" s="401" t="s">
        <v>8401</v>
      </c>
      <c r="C5157" s="401" t="s">
        <v>3163</v>
      </c>
      <c r="D5157" s="414" t="s">
        <v>18509</v>
      </c>
      <c r="E5157" s="401" t="s">
        <v>123</v>
      </c>
      <c r="F5157" s="401"/>
    </row>
    <row r="5158" spans="1:6" ht="15">
      <c r="A5158" s="401">
        <v>34387</v>
      </c>
      <c r="B5158" s="401" t="s">
        <v>8402</v>
      </c>
      <c r="C5158" s="401" t="s">
        <v>3163</v>
      </c>
      <c r="D5158" s="414" t="s">
        <v>18510</v>
      </c>
      <c r="E5158" s="401" t="s">
        <v>123</v>
      </c>
      <c r="F5158" s="401"/>
    </row>
    <row r="5159" spans="1:6" ht="15">
      <c r="A5159" s="401">
        <v>11188</v>
      </c>
      <c r="B5159" s="401" t="s">
        <v>8403</v>
      </c>
      <c r="C5159" s="401" t="s">
        <v>3163</v>
      </c>
      <c r="D5159" s="414" t="s">
        <v>18511</v>
      </c>
      <c r="E5159" s="401" t="s">
        <v>123</v>
      </c>
      <c r="F5159" s="401"/>
    </row>
    <row r="5160" spans="1:6" ht="15">
      <c r="A5160" s="401">
        <v>11189</v>
      </c>
      <c r="B5160" s="401" t="s">
        <v>8404</v>
      </c>
      <c r="C5160" s="401" t="s">
        <v>3163</v>
      </c>
      <c r="D5160" s="414" t="s">
        <v>18512</v>
      </c>
      <c r="E5160" s="401" t="s">
        <v>123</v>
      </c>
      <c r="F5160" s="401"/>
    </row>
    <row r="5161" spans="1:6" ht="15">
      <c r="A5161" s="401">
        <v>21107</v>
      </c>
      <c r="B5161" s="401" t="s">
        <v>8405</v>
      </c>
      <c r="C5161" s="401" t="s">
        <v>3163</v>
      </c>
      <c r="D5161" s="414" t="s">
        <v>14226</v>
      </c>
      <c r="E5161" s="401" t="s">
        <v>123</v>
      </c>
      <c r="F5161" s="401"/>
    </row>
    <row r="5162" spans="1:6" ht="15">
      <c r="A5162" s="401">
        <v>34386</v>
      </c>
      <c r="B5162" s="401" t="s">
        <v>8406</v>
      </c>
      <c r="C5162" s="401" t="s">
        <v>3163</v>
      </c>
      <c r="D5162" s="414" t="s">
        <v>18513</v>
      </c>
      <c r="E5162" s="401" t="s">
        <v>123</v>
      </c>
      <c r="F5162" s="401"/>
    </row>
    <row r="5163" spans="1:6" ht="15">
      <c r="A5163" s="401">
        <v>10490</v>
      </c>
      <c r="B5163" s="401" t="s">
        <v>8407</v>
      </c>
      <c r="C5163" s="401" t="s">
        <v>3163</v>
      </c>
      <c r="D5163" s="414" t="s">
        <v>18514</v>
      </c>
      <c r="E5163" s="401" t="s">
        <v>123</v>
      </c>
      <c r="F5163" s="401"/>
    </row>
    <row r="5164" spans="1:6" ht="15">
      <c r="A5164" s="401">
        <v>10492</v>
      </c>
      <c r="B5164" s="401" t="s">
        <v>8408</v>
      </c>
      <c r="C5164" s="401" t="s">
        <v>3163</v>
      </c>
      <c r="D5164" s="414" t="s">
        <v>12640</v>
      </c>
      <c r="E5164" s="401" t="s">
        <v>123</v>
      </c>
      <c r="F5164" s="401"/>
    </row>
    <row r="5165" spans="1:6" ht="15">
      <c r="A5165" s="401">
        <v>10493</v>
      </c>
      <c r="B5165" s="401" t="s">
        <v>8409</v>
      </c>
      <c r="C5165" s="401" t="s">
        <v>3163</v>
      </c>
      <c r="D5165" s="414" t="s">
        <v>18508</v>
      </c>
      <c r="E5165" s="401" t="s">
        <v>123</v>
      </c>
      <c r="F5165" s="401"/>
    </row>
    <row r="5166" spans="1:6" ht="15">
      <c r="A5166" s="401">
        <v>10491</v>
      </c>
      <c r="B5166" s="401" t="s">
        <v>8410</v>
      </c>
      <c r="C5166" s="401" t="s">
        <v>3163</v>
      </c>
      <c r="D5166" s="414" t="s">
        <v>18515</v>
      </c>
      <c r="E5166" s="401" t="s">
        <v>123</v>
      </c>
      <c r="F5166" s="401"/>
    </row>
    <row r="5167" spans="1:6" ht="15">
      <c r="A5167" s="401">
        <v>34385</v>
      </c>
      <c r="B5167" s="401" t="s">
        <v>8411</v>
      </c>
      <c r="C5167" s="401" t="s">
        <v>3163</v>
      </c>
      <c r="D5167" s="414" t="s">
        <v>18516</v>
      </c>
      <c r="E5167" s="401" t="s">
        <v>123</v>
      </c>
      <c r="F5167" s="401"/>
    </row>
    <row r="5168" spans="1:6" ht="15">
      <c r="A5168" s="401">
        <v>10499</v>
      </c>
      <c r="B5168" s="401" t="s">
        <v>8412</v>
      </c>
      <c r="C5168" s="401" t="s">
        <v>3163</v>
      </c>
      <c r="D5168" s="414" t="s">
        <v>18517</v>
      </c>
      <c r="E5168" s="401" t="s">
        <v>123</v>
      </c>
      <c r="F5168" s="401"/>
    </row>
    <row r="5169" spans="1:6" ht="15">
      <c r="A5169" s="401">
        <v>34384</v>
      </c>
      <c r="B5169" s="401" t="s">
        <v>8413</v>
      </c>
      <c r="C5169" s="401" t="s">
        <v>3163</v>
      </c>
      <c r="D5169" s="414" t="s">
        <v>18513</v>
      </c>
      <c r="E5169" s="401" t="s">
        <v>123</v>
      </c>
      <c r="F5169" s="401"/>
    </row>
    <row r="5170" spans="1:6" ht="15">
      <c r="A5170" s="401">
        <v>11185</v>
      </c>
      <c r="B5170" s="401" t="s">
        <v>8414</v>
      </c>
      <c r="C5170" s="401" t="s">
        <v>3163</v>
      </c>
      <c r="D5170" s="414" t="s">
        <v>18518</v>
      </c>
      <c r="E5170" s="401" t="s">
        <v>123</v>
      </c>
      <c r="F5170" s="401"/>
    </row>
    <row r="5171" spans="1:6" ht="15">
      <c r="A5171" s="401">
        <v>10507</v>
      </c>
      <c r="B5171" s="401" t="s">
        <v>8415</v>
      </c>
      <c r="C5171" s="401" t="s">
        <v>3163</v>
      </c>
      <c r="D5171" s="414" t="s">
        <v>18519</v>
      </c>
      <c r="E5171" s="401" t="s">
        <v>123</v>
      </c>
      <c r="F5171" s="401"/>
    </row>
    <row r="5172" spans="1:6" ht="15">
      <c r="A5172" s="401">
        <v>10505</v>
      </c>
      <c r="B5172" s="401" t="s">
        <v>8416</v>
      </c>
      <c r="C5172" s="401" t="s">
        <v>3163</v>
      </c>
      <c r="D5172" s="414" t="s">
        <v>18520</v>
      </c>
      <c r="E5172" s="401" t="s">
        <v>123</v>
      </c>
      <c r="F5172" s="401"/>
    </row>
    <row r="5173" spans="1:6" ht="15">
      <c r="A5173" s="401">
        <v>10506</v>
      </c>
      <c r="B5173" s="401" t="s">
        <v>8417</v>
      </c>
      <c r="C5173" s="401" t="s">
        <v>3163</v>
      </c>
      <c r="D5173" s="414" t="s">
        <v>18521</v>
      </c>
      <c r="E5173" s="401" t="s">
        <v>123</v>
      </c>
      <c r="F5173" s="401"/>
    </row>
    <row r="5174" spans="1:6" ht="15">
      <c r="A5174" s="401">
        <v>5031</v>
      </c>
      <c r="B5174" s="401" t="s">
        <v>8418</v>
      </c>
      <c r="C5174" s="401" t="s">
        <v>3163</v>
      </c>
      <c r="D5174" s="414" t="s">
        <v>14207</v>
      </c>
      <c r="E5174" s="401" t="s">
        <v>123</v>
      </c>
      <c r="F5174" s="401"/>
    </row>
    <row r="5175" spans="1:6" ht="15">
      <c r="A5175" s="401">
        <v>10502</v>
      </c>
      <c r="B5175" s="401" t="s">
        <v>8419</v>
      </c>
      <c r="C5175" s="401" t="s">
        <v>3163</v>
      </c>
      <c r="D5175" s="414" t="s">
        <v>18522</v>
      </c>
      <c r="E5175" s="401" t="s">
        <v>123</v>
      </c>
      <c r="F5175" s="401"/>
    </row>
    <row r="5176" spans="1:6" ht="15">
      <c r="A5176" s="401">
        <v>10501</v>
      </c>
      <c r="B5176" s="401" t="s">
        <v>8420</v>
      </c>
      <c r="C5176" s="401" t="s">
        <v>3163</v>
      </c>
      <c r="D5176" s="414" t="s">
        <v>18523</v>
      </c>
      <c r="E5176" s="401" t="s">
        <v>123</v>
      </c>
      <c r="F5176" s="401"/>
    </row>
    <row r="5177" spans="1:6" ht="15">
      <c r="A5177" s="401">
        <v>10503</v>
      </c>
      <c r="B5177" s="401" t="s">
        <v>8421</v>
      </c>
      <c r="C5177" s="401" t="s">
        <v>3163</v>
      </c>
      <c r="D5177" s="414" t="s">
        <v>18524</v>
      </c>
      <c r="E5177" s="401" t="s">
        <v>123</v>
      </c>
      <c r="F5177" s="401"/>
    </row>
    <row r="5178" spans="1:6" ht="15">
      <c r="A5178" s="401">
        <v>4500</v>
      </c>
      <c r="B5178" s="401" t="s">
        <v>13423</v>
      </c>
      <c r="C5178" s="401" t="s">
        <v>3164</v>
      </c>
      <c r="D5178" s="414" t="s">
        <v>18525</v>
      </c>
      <c r="E5178" s="401" t="s">
        <v>123</v>
      </c>
      <c r="F5178" s="401"/>
    </row>
    <row r="5179" spans="1:6" ht="15">
      <c r="A5179" s="401">
        <v>4448</v>
      </c>
      <c r="B5179" s="401" t="s">
        <v>13424</v>
      </c>
      <c r="C5179" s="401" t="s">
        <v>3164</v>
      </c>
      <c r="D5179" s="414" t="s">
        <v>14997</v>
      </c>
      <c r="E5179" s="401" t="s">
        <v>123</v>
      </c>
      <c r="F5179" s="401"/>
    </row>
    <row r="5180" spans="1:6" ht="15">
      <c r="A5180" s="401">
        <v>20213</v>
      </c>
      <c r="B5180" s="401" t="s">
        <v>18526</v>
      </c>
      <c r="C5180" s="401" t="s">
        <v>3164</v>
      </c>
      <c r="D5180" s="414" t="s">
        <v>18527</v>
      </c>
      <c r="E5180" s="401" t="s">
        <v>123</v>
      </c>
      <c r="F5180" s="401"/>
    </row>
    <row r="5181" spans="1:6" ht="15">
      <c r="A5181" s="401">
        <v>20211</v>
      </c>
      <c r="B5181" s="401" t="s">
        <v>18528</v>
      </c>
      <c r="C5181" s="401" t="s">
        <v>3164</v>
      </c>
      <c r="D5181" s="414" t="s">
        <v>18529</v>
      </c>
      <c r="E5181" s="401" t="s">
        <v>123</v>
      </c>
      <c r="F5181" s="401"/>
    </row>
    <row r="5182" spans="1:6" ht="15">
      <c r="A5182" s="401">
        <v>40270</v>
      </c>
      <c r="B5182" s="401" t="s">
        <v>8422</v>
      </c>
      <c r="C5182" s="401" t="s">
        <v>3164</v>
      </c>
      <c r="D5182" s="414" t="s">
        <v>18530</v>
      </c>
      <c r="E5182" s="401" t="s">
        <v>123</v>
      </c>
      <c r="F5182" s="401"/>
    </row>
    <row r="5183" spans="1:6" ht="15">
      <c r="A5183" s="401">
        <v>4425</v>
      </c>
      <c r="B5183" s="401" t="s">
        <v>18531</v>
      </c>
      <c r="C5183" s="401" t="s">
        <v>3164</v>
      </c>
      <c r="D5183" s="414" t="s">
        <v>16639</v>
      </c>
      <c r="E5183" s="401" t="s">
        <v>123</v>
      </c>
      <c r="F5183" s="401"/>
    </row>
    <row r="5184" spans="1:6" ht="15">
      <c r="A5184" s="401">
        <v>4472</v>
      </c>
      <c r="B5184" s="401" t="s">
        <v>18532</v>
      </c>
      <c r="C5184" s="401" t="s">
        <v>3164</v>
      </c>
      <c r="D5184" s="414" t="s">
        <v>18533</v>
      </c>
      <c r="E5184" s="401" t="s">
        <v>123</v>
      </c>
      <c r="F5184" s="401"/>
    </row>
    <row r="5185" spans="1:8" ht="15">
      <c r="A5185" s="401">
        <v>35272</v>
      </c>
      <c r="B5185" s="401" t="s">
        <v>18534</v>
      </c>
      <c r="C5185" s="401" t="s">
        <v>3164</v>
      </c>
      <c r="D5185" s="414" t="s">
        <v>18484</v>
      </c>
      <c r="E5185" s="401" t="s">
        <v>123</v>
      </c>
      <c r="F5185" s="401"/>
    </row>
    <row r="5186" spans="1:8" ht="15">
      <c r="A5186" s="401">
        <v>4481</v>
      </c>
      <c r="B5186" s="401" t="s">
        <v>18535</v>
      </c>
      <c r="C5186" s="401" t="s">
        <v>3164</v>
      </c>
      <c r="D5186" s="414" t="s">
        <v>18536</v>
      </c>
      <c r="E5186" s="401" t="s">
        <v>123</v>
      </c>
      <c r="F5186" s="401"/>
    </row>
    <row r="5187" spans="1:8" ht="15">
      <c r="A5187" s="401">
        <v>34345</v>
      </c>
      <c r="B5187" s="401" t="s">
        <v>8425</v>
      </c>
      <c r="C5187" s="401" t="s">
        <v>3160</v>
      </c>
      <c r="D5187" s="414" t="s">
        <v>8964</v>
      </c>
      <c r="E5187" s="401" t="s">
        <v>12034</v>
      </c>
      <c r="F5187" s="401"/>
    </row>
    <row r="5188" spans="1:8" ht="15">
      <c r="A5188" s="401">
        <v>41096</v>
      </c>
      <c r="B5188" s="401" t="s">
        <v>8426</v>
      </c>
      <c r="C5188" s="401" t="s">
        <v>3167</v>
      </c>
      <c r="D5188" s="414" t="s">
        <v>18657</v>
      </c>
      <c r="E5188" s="401" t="s">
        <v>12034</v>
      </c>
      <c r="F5188" s="401"/>
    </row>
    <row r="5189" spans="1:8" ht="15">
      <c r="A5189" s="401">
        <v>41776</v>
      </c>
      <c r="B5189" s="401" t="s">
        <v>8427</v>
      </c>
      <c r="C5189" s="401" t="s">
        <v>3160</v>
      </c>
      <c r="D5189" s="414" t="s">
        <v>18658</v>
      </c>
      <c r="E5189" s="401" t="s">
        <v>12034</v>
      </c>
      <c r="F5189" s="401"/>
    </row>
    <row r="5190" spans="1:8" ht="15">
      <c r="A5190" s="401" t="s">
        <v>116</v>
      </c>
      <c r="B5190" s="401"/>
      <c r="C5190" s="401"/>
      <c r="D5190" s="401"/>
      <c r="E5190" s="401"/>
      <c r="F5190" s="401"/>
    </row>
    <row r="5191" spans="1:8" ht="15">
      <c r="A5191" s="401" t="s">
        <v>18538</v>
      </c>
      <c r="B5191" s="401"/>
      <c r="C5191" s="401"/>
      <c r="D5191" s="401"/>
      <c r="E5191" s="401"/>
      <c r="F5191" s="401"/>
    </row>
    <row r="5192" spans="1:8" ht="15">
      <c r="A5192" s="401"/>
      <c r="B5192" s="401"/>
      <c r="C5192" s="401"/>
      <c r="D5192" s="401"/>
      <c r="E5192" s="401"/>
      <c r="F5192" s="401"/>
    </row>
    <row r="5193" spans="1:8" ht="15">
      <c r="A5193" s="401"/>
      <c r="B5193" s="401"/>
      <c r="C5193" s="401"/>
      <c r="D5193" s="414"/>
      <c r="E5193" s="401"/>
    </row>
    <row r="5194" spans="1:8" ht="15">
      <c r="A5194" s="401"/>
      <c r="B5194" s="401"/>
      <c r="C5194" s="401"/>
      <c r="D5194" s="401"/>
      <c r="E5194" s="401"/>
    </row>
    <row r="5195" spans="1:8" ht="15">
      <c r="A5195" s="401"/>
      <c r="B5195" s="401"/>
      <c r="C5195" s="401"/>
      <c r="D5195" s="401"/>
      <c r="E5195" s="401"/>
    </row>
    <row r="5196" spans="1:8">
      <c r="A5196" s="160"/>
      <c r="B5196" s="160"/>
      <c r="C5196" s="160"/>
      <c r="D5196" s="233"/>
      <c r="E5196" s="160"/>
    </row>
    <row r="5197" spans="1:8">
      <c r="A5197" s="160"/>
      <c r="B5197" s="160"/>
      <c r="C5197" s="160"/>
      <c r="D5197" s="233"/>
      <c r="E5197" s="160"/>
    </row>
    <row r="5198" spans="1:8">
      <c r="A5198" s="142"/>
      <c r="B5198" s="142"/>
      <c r="C5198" s="142"/>
      <c r="E5198" s="160" t="s">
        <v>123</v>
      </c>
    </row>
    <row r="5199" spans="1:8">
      <c r="A5199" s="160" t="s">
        <v>3618</v>
      </c>
      <c r="B5199" s="160" t="s">
        <v>3619</v>
      </c>
      <c r="C5199" s="160" t="s">
        <v>57</v>
      </c>
      <c r="D5199" s="233">
        <v>5.8167999999999997</v>
      </c>
      <c r="E5199" s="160" t="s">
        <v>123</v>
      </c>
      <c r="G5199" s="157" t="s">
        <v>3622</v>
      </c>
      <c r="H5199" s="216">
        <v>43466</v>
      </c>
    </row>
    <row r="5200" spans="1:8">
      <c r="A5200" s="160" t="s">
        <v>3620</v>
      </c>
      <c r="B5200" s="160" t="s">
        <v>3621</v>
      </c>
      <c r="C5200" s="160" t="s">
        <v>57</v>
      </c>
      <c r="D5200" s="233">
        <v>5.4878999999999998</v>
      </c>
      <c r="E5200" s="160" t="s">
        <v>123</v>
      </c>
      <c r="G5200" s="157" t="s">
        <v>3622</v>
      </c>
      <c r="H5200" s="216">
        <v>43466</v>
      </c>
    </row>
    <row r="5201" spans="1:8">
      <c r="A5201" s="142" t="s">
        <v>9666</v>
      </c>
      <c r="B5201" s="160" t="s">
        <v>9660</v>
      </c>
      <c r="C5201" s="160" t="s">
        <v>128</v>
      </c>
      <c r="D5201" s="233">
        <v>2.2081</v>
      </c>
      <c r="E5201" s="160" t="s">
        <v>9663</v>
      </c>
      <c r="H5201" s="216"/>
    </row>
    <row r="5202" spans="1:8">
      <c r="A5202" s="160" t="s">
        <v>9661</v>
      </c>
      <c r="B5202" s="160" t="s">
        <v>9662</v>
      </c>
      <c r="C5202" s="160" t="s">
        <v>128</v>
      </c>
      <c r="D5202" s="233">
        <v>0.59160000000000001</v>
      </c>
      <c r="E5202" s="160" t="s">
        <v>9663</v>
      </c>
      <c r="H5202" s="216"/>
    </row>
    <row r="5203" spans="1:8">
      <c r="A5203" s="160" t="s">
        <v>9664</v>
      </c>
      <c r="B5203" s="160" t="s">
        <v>9665</v>
      </c>
      <c r="C5203" s="160" t="s">
        <v>3161</v>
      </c>
      <c r="D5203" s="233">
        <v>9.0054999999999996</v>
      </c>
      <c r="E5203" s="160" t="s">
        <v>123</v>
      </c>
      <c r="H5203" s="216"/>
    </row>
    <row r="5204" spans="1:8">
      <c r="A5204" s="160" t="s">
        <v>9712</v>
      </c>
      <c r="B5204" s="160" t="s">
        <v>9713</v>
      </c>
      <c r="C5204" s="160" t="s">
        <v>4</v>
      </c>
      <c r="D5204" s="233">
        <v>25.971299999999999</v>
      </c>
      <c r="E5204" s="160" t="s">
        <v>123</v>
      </c>
      <c r="H5204" s="216"/>
    </row>
    <row r="5205" spans="1:8">
      <c r="A5205" s="160" t="s">
        <v>9720</v>
      </c>
      <c r="B5205" s="160" t="s">
        <v>9721</v>
      </c>
      <c r="C5205" s="160" t="s">
        <v>128</v>
      </c>
      <c r="D5205" s="233">
        <v>145.24780000000001</v>
      </c>
      <c r="E5205" s="160" t="s">
        <v>9663</v>
      </c>
      <c r="H5205" s="216"/>
    </row>
    <row r="5206" spans="1:8">
      <c r="A5206" s="160" t="s">
        <v>9722</v>
      </c>
      <c r="B5206" s="160" t="s">
        <v>9723</v>
      </c>
      <c r="C5206" s="160" t="s">
        <v>128</v>
      </c>
      <c r="D5206" s="233">
        <v>53.94</v>
      </c>
      <c r="E5206" s="160" t="s">
        <v>9663</v>
      </c>
      <c r="H5206" s="216"/>
    </row>
    <row r="5207" spans="1:8">
      <c r="A5207" s="160" t="s">
        <v>9724</v>
      </c>
      <c r="B5207" s="160" t="s">
        <v>9725</v>
      </c>
      <c r="C5207" s="160" t="s">
        <v>128</v>
      </c>
      <c r="D5207" s="233">
        <v>9.8674999999999997</v>
      </c>
      <c r="E5207" s="160" t="s">
        <v>9663</v>
      </c>
      <c r="H5207" s="216"/>
    </row>
    <row r="5208" spans="1:8">
      <c r="A5208" s="160" t="s">
        <v>9726</v>
      </c>
      <c r="B5208" s="160" t="s">
        <v>9721</v>
      </c>
      <c r="C5208" s="160" t="s">
        <v>131</v>
      </c>
      <c r="D5208" s="233">
        <v>45.023600000000002</v>
      </c>
      <c r="E5208" s="160" t="s">
        <v>9663</v>
      </c>
      <c r="H5208" s="216"/>
    </row>
    <row r="5209" spans="1:8">
      <c r="A5209" s="160" t="s">
        <v>9727</v>
      </c>
      <c r="B5209" s="160" t="s">
        <v>9723</v>
      </c>
      <c r="C5209" s="160" t="s">
        <v>131</v>
      </c>
      <c r="D5209" s="233">
        <v>11.9794</v>
      </c>
      <c r="E5209" s="160" t="s">
        <v>9663</v>
      </c>
      <c r="H5209" s="216"/>
    </row>
    <row r="5210" spans="1:8">
      <c r="A5210" s="160" t="s">
        <v>9728</v>
      </c>
      <c r="B5210" s="160" t="s">
        <v>9725</v>
      </c>
      <c r="C5210" s="160" t="s">
        <v>131</v>
      </c>
      <c r="D5210" s="233">
        <v>1.1476999999999999</v>
      </c>
      <c r="E5210" s="160" t="s">
        <v>9663</v>
      </c>
      <c r="H5210" s="216"/>
    </row>
    <row r="5211" spans="1:8">
      <c r="A5211" s="160" t="s">
        <v>9729</v>
      </c>
      <c r="B5211" s="160" t="s">
        <v>9730</v>
      </c>
      <c r="C5211" s="160" t="s">
        <v>5</v>
      </c>
      <c r="D5211" s="233">
        <v>0.11990000000000001</v>
      </c>
      <c r="E5211" s="160" t="s">
        <v>123</v>
      </c>
      <c r="H5211" s="216"/>
    </row>
    <row r="5212" spans="1:8">
      <c r="A5212" s="160" t="s">
        <v>9731</v>
      </c>
      <c r="B5212" s="160" t="s">
        <v>9732</v>
      </c>
      <c r="C5212" s="160" t="s">
        <v>3161</v>
      </c>
      <c r="D5212" s="233">
        <v>247.30459999999999</v>
      </c>
      <c r="E5212" s="160" t="s">
        <v>123</v>
      </c>
      <c r="H5212" s="216"/>
    </row>
    <row r="5213" spans="1:8">
      <c r="A5213" s="160" t="s">
        <v>9733</v>
      </c>
      <c r="B5213" s="160" t="s">
        <v>9734</v>
      </c>
      <c r="C5213" s="160" t="s">
        <v>57</v>
      </c>
      <c r="D5213" s="233">
        <v>36.245100000000001</v>
      </c>
      <c r="E5213" s="160" t="s">
        <v>123</v>
      </c>
      <c r="H5213" s="216"/>
    </row>
    <row r="5214" spans="1:8">
      <c r="A5214" s="160" t="s">
        <v>9747</v>
      </c>
      <c r="B5214" s="160" t="s">
        <v>9759</v>
      </c>
      <c r="C5214" s="160" t="s">
        <v>128</v>
      </c>
      <c r="D5214" s="233">
        <v>8.8018000000000001</v>
      </c>
      <c r="E5214" s="160" t="s">
        <v>9663</v>
      </c>
      <c r="H5214" s="216"/>
    </row>
    <row r="5215" spans="1:8">
      <c r="A5215" s="160" t="s">
        <v>9748</v>
      </c>
      <c r="B5215" s="160" t="s">
        <v>9760</v>
      </c>
      <c r="C5215" s="160" t="s">
        <v>128</v>
      </c>
      <c r="D5215" s="233">
        <v>0.1338</v>
      </c>
      <c r="E5215" s="160" t="s">
        <v>9663</v>
      </c>
      <c r="H5215" s="216"/>
    </row>
    <row r="5216" spans="1:8">
      <c r="A5216" s="160" t="s">
        <v>9749</v>
      </c>
      <c r="B5216" s="160" t="s">
        <v>9761</v>
      </c>
      <c r="C5216" s="160" t="s">
        <v>128</v>
      </c>
      <c r="D5216" s="233">
        <v>9.4024000000000001</v>
      </c>
      <c r="E5216" s="160" t="s">
        <v>9663</v>
      </c>
      <c r="H5216" s="216"/>
    </row>
    <row r="5217" spans="1:8">
      <c r="A5217" s="160" t="s">
        <v>9750</v>
      </c>
      <c r="B5217" s="160" t="s">
        <v>9762</v>
      </c>
      <c r="C5217" s="160" t="s">
        <v>128</v>
      </c>
      <c r="D5217" s="233">
        <v>6.1444999999999999</v>
      </c>
      <c r="E5217" s="160" t="s">
        <v>9663</v>
      </c>
      <c r="H5217" s="216"/>
    </row>
    <row r="5218" spans="1:8">
      <c r="A5218" s="160" t="s">
        <v>9751</v>
      </c>
      <c r="B5218" s="160" t="s">
        <v>9763</v>
      </c>
      <c r="C5218" s="160" t="s">
        <v>128</v>
      </c>
      <c r="D5218" s="233">
        <v>4.5071000000000003</v>
      </c>
      <c r="E5218" s="160" t="s">
        <v>9663</v>
      </c>
      <c r="H5218" s="216"/>
    </row>
    <row r="5219" spans="1:8">
      <c r="A5219" s="160" t="s">
        <v>9752</v>
      </c>
      <c r="B5219" s="160" t="s">
        <v>9765</v>
      </c>
      <c r="C5219" s="160" t="s">
        <v>57</v>
      </c>
      <c r="D5219" s="233">
        <v>7.2823000000000002</v>
      </c>
      <c r="E5219" s="160" t="s">
        <v>123</v>
      </c>
      <c r="H5219" s="216"/>
    </row>
    <row r="5220" spans="1:8">
      <c r="A5220" s="160" t="s">
        <v>9753</v>
      </c>
      <c r="B5220" s="160" t="s">
        <v>9764</v>
      </c>
      <c r="C5220" s="160" t="s">
        <v>3163</v>
      </c>
      <c r="D5220" s="233">
        <v>66.291799999999995</v>
      </c>
      <c r="E5220" s="160" t="s">
        <v>123</v>
      </c>
      <c r="H5220" s="216"/>
    </row>
    <row r="5221" spans="1:8" ht="25.5">
      <c r="A5221" s="160" t="s">
        <v>9754</v>
      </c>
      <c r="B5221" s="160" t="s">
        <v>9755</v>
      </c>
      <c r="C5221" s="160" t="s">
        <v>128</v>
      </c>
      <c r="D5221" s="233">
        <v>33.7776</v>
      </c>
      <c r="E5221" s="160" t="s">
        <v>9663</v>
      </c>
      <c r="H5221" s="216"/>
    </row>
    <row r="5222" spans="1:8">
      <c r="A5222" s="160" t="s">
        <v>9749</v>
      </c>
      <c r="B5222" s="160" t="s">
        <v>9756</v>
      </c>
      <c r="C5222" s="160" t="s">
        <v>128</v>
      </c>
      <c r="D5222" s="233">
        <v>9.4024000000000001</v>
      </c>
      <c r="E5222" s="160" t="s">
        <v>9663</v>
      </c>
      <c r="H5222" s="216"/>
    </row>
    <row r="5223" spans="1:8">
      <c r="A5223" s="160" t="s">
        <v>9757</v>
      </c>
      <c r="B5223" s="160" t="s">
        <v>9758</v>
      </c>
      <c r="C5223" s="160" t="s">
        <v>57</v>
      </c>
      <c r="D5223" s="233">
        <v>34.996499999999997</v>
      </c>
      <c r="E5223" s="160" t="s">
        <v>123</v>
      </c>
      <c r="H5223" s="216"/>
    </row>
    <row r="5224" spans="1:8">
      <c r="A5224" s="160" t="s">
        <v>9767</v>
      </c>
      <c r="B5224" s="160" t="s">
        <v>9766</v>
      </c>
      <c r="C5224" s="160" t="s">
        <v>128</v>
      </c>
      <c r="D5224" s="233">
        <v>117.455</v>
      </c>
      <c r="E5224" s="160" t="s">
        <v>9663</v>
      </c>
      <c r="H5224" s="216"/>
    </row>
    <row r="5225" spans="1:8">
      <c r="A5225" s="160" t="s">
        <v>9768</v>
      </c>
      <c r="B5225" s="160" t="s">
        <v>9766</v>
      </c>
      <c r="C5225" s="160" t="s">
        <v>131</v>
      </c>
      <c r="D5225" s="233">
        <v>36.865900000000003</v>
      </c>
      <c r="E5225" s="160" t="s">
        <v>9663</v>
      </c>
      <c r="H5225" s="216"/>
    </row>
    <row r="5226" spans="1:8">
      <c r="A5226" s="160" t="s">
        <v>9769</v>
      </c>
      <c r="B5226" s="160" t="s">
        <v>9770</v>
      </c>
      <c r="C5226" s="160" t="s">
        <v>5</v>
      </c>
      <c r="D5226" s="233">
        <v>5.6188000000000002</v>
      </c>
      <c r="E5226" s="160" t="s">
        <v>123</v>
      </c>
      <c r="H5226" s="216"/>
    </row>
    <row r="5227" spans="1:8">
      <c r="A5227" s="160" t="s">
        <v>9771</v>
      </c>
      <c r="B5227" s="160" t="s">
        <v>9772</v>
      </c>
      <c r="C5227" s="160" t="s">
        <v>5</v>
      </c>
      <c r="D5227" s="233">
        <v>4.2889999999999997</v>
      </c>
      <c r="E5227" s="160" t="s">
        <v>123</v>
      </c>
      <c r="H5227" s="216"/>
    </row>
    <row r="5228" spans="1:8">
      <c r="A5228" s="160" t="s">
        <v>9773</v>
      </c>
      <c r="B5228" s="160" t="s">
        <v>9774</v>
      </c>
      <c r="C5228" s="160" t="s">
        <v>3161</v>
      </c>
      <c r="D5228" s="233">
        <v>0.87</v>
      </c>
      <c r="E5228" s="160" t="s">
        <v>123</v>
      </c>
      <c r="H5228" s="216"/>
    </row>
    <row r="5229" spans="1:8">
      <c r="A5229" s="160">
        <v>1419543</v>
      </c>
      <c r="B5229" s="160" t="s">
        <v>9775</v>
      </c>
      <c r="C5229" s="160" t="s">
        <v>3161</v>
      </c>
      <c r="D5229" s="233">
        <v>0.12</v>
      </c>
      <c r="E5229" s="160" t="s">
        <v>9778</v>
      </c>
      <c r="H5229" s="216"/>
    </row>
    <row r="5230" spans="1:8">
      <c r="A5230" s="160">
        <v>2408070</v>
      </c>
      <c r="B5230" s="160" t="s">
        <v>9776</v>
      </c>
      <c r="C5230" s="160" t="s">
        <v>3163</v>
      </c>
      <c r="D5230" s="233">
        <v>13.06</v>
      </c>
      <c r="E5230" s="160" t="s">
        <v>9778</v>
      </c>
      <c r="H5230" s="216"/>
    </row>
    <row r="5231" spans="1:8">
      <c r="A5231" s="160">
        <v>2408057</v>
      </c>
      <c r="B5231" s="160" t="s">
        <v>9777</v>
      </c>
      <c r="C5231" s="160" t="s">
        <v>57</v>
      </c>
      <c r="D5231" s="233">
        <v>64.92</v>
      </c>
      <c r="E5231" s="160" t="s">
        <v>9778</v>
      </c>
      <c r="H5231" s="216"/>
    </row>
    <row r="5232" spans="1:8">
      <c r="A5232" s="160" t="s">
        <v>9789</v>
      </c>
      <c r="B5232" s="160" t="s">
        <v>9790</v>
      </c>
      <c r="C5232" s="160" t="s">
        <v>128</v>
      </c>
      <c r="D5232" s="233">
        <v>22.983000000000001</v>
      </c>
      <c r="E5232" s="160" t="s">
        <v>9663</v>
      </c>
      <c r="H5232" s="216"/>
    </row>
    <row r="5233" spans="1:8">
      <c r="A5233" s="160"/>
      <c r="B5233" s="160"/>
      <c r="C5233" s="160"/>
      <c r="D5233" s="233"/>
      <c r="E5233" s="160"/>
      <c r="H5233" s="216"/>
    </row>
    <row r="5234" spans="1:8">
      <c r="A5234" s="160"/>
      <c r="B5234" s="160"/>
      <c r="C5234" s="160"/>
      <c r="D5234" s="233"/>
      <c r="E5234" s="160"/>
      <c r="H5234" s="216"/>
    </row>
    <row r="5235" spans="1:8">
      <c r="A5235" s="160"/>
      <c r="B5235" s="160"/>
      <c r="C5235" s="160"/>
      <c r="D5235" s="233"/>
      <c r="E5235" s="160"/>
      <c r="H5235" s="216"/>
    </row>
    <row r="5236" spans="1:8">
      <c r="A5236" s="162">
        <v>17001000276</v>
      </c>
      <c r="B5236" s="142" t="s">
        <v>3625</v>
      </c>
      <c r="C5236" s="142" t="s">
        <v>3161</v>
      </c>
      <c r="E5236" s="160" t="s">
        <v>123</v>
      </c>
      <c r="G5236" s="157" t="s">
        <v>3626</v>
      </c>
      <c r="H5236" s="216"/>
    </row>
    <row r="5237" spans="1:8">
      <c r="A5237" s="162">
        <v>17001000275</v>
      </c>
      <c r="B5237" s="142" t="s">
        <v>3627</v>
      </c>
      <c r="C5237" s="142" t="s">
        <v>3161</v>
      </c>
      <c r="E5237" s="160" t="s">
        <v>123</v>
      </c>
      <c r="G5237" s="157" t="s">
        <v>3626</v>
      </c>
      <c r="H5237" s="216"/>
    </row>
    <row r="5238" spans="1:8">
      <c r="A5238" s="162">
        <v>14001000902</v>
      </c>
      <c r="B5238" s="142" t="s">
        <v>3632</v>
      </c>
      <c r="C5238" s="142" t="s">
        <v>5</v>
      </c>
      <c r="E5238" s="160" t="s">
        <v>123</v>
      </c>
      <c r="G5238" s="157" t="s">
        <v>3626</v>
      </c>
      <c r="H5238" s="216"/>
    </row>
    <row r="5239" spans="1:8">
      <c r="A5239" s="162">
        <v>14001000925</v>
      </c>
      <c r="B5239" s="142" t="s">
        <v>3633</v>
      </c>
      <c r="C5239" s="160" t="s">
        <v>57</v>
      </c>
      <c r="E5239" s="160" t="s">
        <v>123</v>
      </c>
      <c r="G5239" s="157" t="s">
        <v>3626</v>
      </c>
      <c r="H5239" s="216"/>
    </row>
    <row r="5240" spans="1:8">
      <c r="A5240" s="162">
        <v>14001000883</v>
      </c>
      <c r="B5240" s="163" t="s">
        <v>3635</v>
      </c>
      <c r="C5240" s="142" t="s">
        <v>3161</v>
      </c>
      <c r="E5240" s="160" t="s">
        <v>123</v>
      </c>
      <c r="G5240" s="157" t="s">
        <v>3626</v>
      </c>
      <c r="H5240" s="216"/>
    </row>
    <row r="5241" spans="1:8">
      <c r="A5241" s="162">
        <v>14001000914</v>
      </c>
      <c r="B5241" s="163" t="s">
        <v>3634</v>
      </c>
      <c r="C5241" s="142" t="s">
        <v>3161</v>
      </c>
      <c r="E5241" s="160" t="s">
        <v>123</v>
      </c>
      <c r="G5241" s="157" t="s">
        <v>3626</v>
      </c>
      <c r="H5241" s="216"/>
    </row>
    <row r="5242" spans="1:8">
      <c r="A5242" s="162">
        <v>13002000018</v>
      </c>
      <c r="B5242" s="142" t="s">
        <v>3641</v>
      </c>
      <c r="C5242" s="142" t="s">
        <v>3163</v>
      </c>
      <c r="E5242" s="160" t="s">
        <v>123</v>
      </c>
      <c r="G5242" s="157" t="s">
        <v>3626</v>
      </c>
      <c r="H5242" s="216"/>
    </row>
    <row r="5243" spans="1:8" ht="25.5">
      <c r="A5243" s="162">
        <v>15002000003</v>
      </c>
      <c r="B5243" s="142" t="s">
        <v>3660</v>
      </c>
      <c r="C5243" s="142" t="s">
        <v>3163</v>
      </c>
      <c r="E5243" s="160" t="s">
        <v>123</v>
      </c>
      <c r="G5243" s="157" t="s">
        <v>3626</v>
      </c>
      <c r="H5243" s="216"/>
    </row>
    <row r="5244" spans="1:8">
      <c r="A5244" s="142" t="s">
        <v>9659</v>
      </c>
      <c r="B5244" s="142"/>
      <c r="C5244" s="142"/>
      <c r="E5244" s="142"/>
    </row>
    <row r="5245" spans="1:8">
      <c r="A5245" s="142" t="s">
        <v>116</v>
      </c>
      <c r="B5245" s="142"/>
      <c r="C5245" s="142"/>
      <c r="E5245" s="142"/>
    </row>
    <row r="5246" spans="1:8" ht="15">
      <c r="A5246" t="s">
        <v>9217</v>
      </c>
      <c r="B5246" s="142"/>
      <c r="C5246" s="142"/>
      <c r="E5246" s="142"/>
    </row>
  </sheetData>
  <pageMargins left="0.78740157499999996" right="0.78740157499999996" top="0.984251969" bottom="0.984251969"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sheetPr>
    <tabColor rgb="FF00B050"/>
  </sheetPr>
  <dimension ref="A1:T449"/>
  <sheetViews>
    <sheetView showGridLines="0" view="pageBreakPreview" topLeftCell="A417" zoomScaleNormal="100" zoomScaleSheetLayoutView="100" workbookViewId="0">
      <selection activeCell="A448" sqref="A448"/>
    </sheetView>
  </sheetViews>
  <sheetFormatPr defaultColWidth="9.140625" defaultRowHeight="15.75"/>
  <cols>
    <col min="1" max="1" width="13.28515625" style="502" customWidth="1"/>
    <col min="2" max="2" width="36.7109375" style="499" customWidth="1"/>
    <col min="3" max="3" width="11.7109375" style="629" customWidth="1"/>
    <col min="4" max="4" width="4.5703125" style="129" customWidth="1"/>
    <col min="5" max="7" width="15" style="129" customWidth="1"/>
    <col min="8" max="8" width="15" style="523" customWidth="1"/>
    <col min="9" max="9" width="11" style="129" customWidth="1"/>
    <col min="10" max="10" width="11.5703125" style="129" customWidth="1"/>
    <col min="11" max="11" width="10.28515625" style="129" customWidth="1"/>
    <col min="12" max="14" width="9.140625" style="93"/>
    <col min="15" max="15" width="13.42578125" style="93" customWidth="1"/>
    <col min="16" max="16384" width="9.140625" style="93"/>
  </cols>
  <sheetData>
    <row r="1" spans="1:20" s="94" customFormat="1">
      <c r="A1" s="758"/>
      <c r="B1" s="758"/>
      <c r="C1" s="758"/>
      <c r="D1" s="758"/>
      <c r="E1" s="758"/>
      <c r="F1" s="758"/>
      <c r="G1" s="758"/>
      <c r="H1" s="503"/>
      <c r="I1" s="132"/>
      <c r="J1" s="133"/>
      <c r="K1" s="133"/>
    </row>
    <row r="2" spans="1:20" s="72" customFormat="1" ht="18.75">
      <c r="A2" s="759" t="s">
        <v>3614</v>
      </c>
      <c r="B2" s="759"/>
      <c r="C2" s="759"/>
      <c r="D2" s="759"/>
      <c r="E2" s="759"/>
      <c r="F2" s="759"/>
      <c r="G2" s="759"/>
      <c r="H2" s="669"/>
      <c r="I2" s="134"/>
      <c r="J2" s="135"/>
      <c r="K2" s="134"/>
      <c r="L2" s="70"/>
      <c r="M2" s="70"/>
      <c r="N2" s="70"/>
      <c r="O2" s="70"/>
      <c r="P2" s="70"/>
      <c r="Q2" s="70"/>
      <c r="R2" s="70"/>
      <c r="S2" s="70"/>
    </row>
    <row r="3" spans="1:20" s="72" customFormat="1" ht="18.75">
      <c r="A3" s="759" t="s">
        <v>3615</v>
      </c>
      <c r="B3" s="759"/>
      <c r="C3" s="759"/>
      <c r="D3" s="759"/>
      <c r="E3" s="759"/>
      <c r="F3" s="759"/>
      <c r="G3" s="759"/>
      <c r="H3" s="669"/>
      <c r="I3" s="134"/>
      <c r="J3" s="135"/>
      <c r="K3" s="134"/>
      <c r="L3" s="70"/>
      <c r="M3" s="70"/>
      <c r="N3" s="70"/>
      <c r="O3" s="70"/>
      <c r="P3" s="70"/>
      <c r="Q3" s="70"/>
      <c r="R3" s="70"/>
      <c r="S3" s="70"/>
    </row>
    <row r="4" spans="1:20" s="72" customFormat="1" ht="18.75">
      <c r="A4" s="759" t="s">
        <v>3617</v>
      </c>
      <c r="B4" s="759"/>
      <c r="C4" s="759"/>
      <c r="D4" s="759"/>
      <c r="E4" s="759"/>
      <c r="F4" s="759"/>
      <c r="G4" s="759"/>
      <c r="H4" s="669"/>
      <c r="I4" s="135"/>
      <c r="J4" s="134"/>
      <c r="K4" s="134"/>
      <c r="L4" s="70"/>
      <c r="M4" s="70"/>
      <c r="N4" s="70"/>
      <c r="O4" s="70"/>
      <c r="P4" s="70"/>
      <c r="Q4" s="70"/>
      <c r="R4" s="70"/>
      <c r="S4" s="70"/>
    </row>
    <row r="5" spans="1:20" s="72" customFormat="1" ht="18.75">
      <c r="A5" s="759" t="s">
        <v>117</v>
      </c>
      <c r="B5" s="759"/>
      <c r="C5" s="759"/>
      <c r="D5" s="759"/>
      <c r="E5" s="759"/>
      <c r="F5" s="759"/>
      <c r="G5" s="759"/>
      <c r="H5" s="669"/>
      <c r="I5" s="135"/>
      <c r="J5" s="134"/>
      <c r="K5" s="134"/>
      <c r="L5" s="70"/>
      <c r="M5" s="70"/>
      <c r="N5" s="70"/>
      <c r="O5" s="70"/>
      <c r="P5" s="70"/>
      <c r="Q5" s="70"/>
      <c r="R5" s="70"/>
      <c r="S5" s="70"/>
    </row>
    <row r="6" spans="1:20" s="72" customFormat="1" ht="25.5">
      <c r="A6" s="667" t="s">
        <v>50</v>
      </c>
      <c r="B6" s="668" t="str">
        <f>'074-19-CCU''s'!C6</f>
        <v>074/2019-SEORÇA-SDS-R02</v>
      </c>
      <c r="C6" s="166"/>
      <c r="D6" s="166"/>
      <c r="E6" s="166"/>
      <c r="F6" s="171" t="s">
        <v>33</v>
      </c>
      <c r="G6" s="181">
        <f>'[10]074.01-19-Edificação'!J6</f>
        <v>44225</v>
      </c>
      <c r="H6" s="504"/>
      <c r="I6" s="136"/>
      <c r="J6" s="135"/>
      <c r="K6" s="134"/>
      <c r="L6" s="70"/>
      <c r="M6" s="70"/>
      <c r="N6" s="70"/>
      <c r="O6" s="70"/>
      <c r="P6" s="70"/>
      <c r="Q6" s="70"/>
      <c r="R6" s="70"/>
      <c r="S6" s="70"/>
      <c r="T6" s="70"/>
    </row>
    <row r="7" spans="1:20" s="72" customFormat="1" ht="12.75" customHeight="1">
      <c r="A7" s="667" t="s">
        <v>14</v>
      </c>
      <c r="B7" s="797" t="str">
        <f>'[11]074-19-CCU''s'!C7</f>
        <v>REFORMA DA CRECHE NÚCLEO RURAL JARDIM II</v>
      </c>
      <c r="C7" s="797"/>
      <c r="D7" s="797"/>
      <c r="E7" s="797"/>
      <c r="F7" s="667" t="s">
        <v>18</v>
      </c>
      <c r="G7" s="170" t="str">
        <f>'[11]074.01-19-Edificação'!H7</f>
        <v>PROJ-DE 125-18</v>
      </c>
      <c r="H7" s="505"/>
      <c r="I7" s="136"/>
      <c r="J7" s="134"/>
      <c r="K7" s="134"/>
      <c r="L7" s="70"/>
      <c r="M7" s="70"/>
      <c r="N7" s="70"/>
      <c r="O7" s="70"/>
      <c r="P7" s="70"/>
      <c r="Q7" s="70"/>
      <c r="R7" s="70"/>
      <c r="S7" s="70"/>
    </row>
    <row r="8" spans="1:20" s="72" customFormat="1" ht="12.75" customHeight="1">
      <c r="A8" s="498"/>
      <c r="B8" s="668"/>
      <c r="C8" s="166"/>
      <c r="D8" s="166"/>
      <c r="E8" s="166"/>
      <c r="F8" s="667"/>
      <c r="G8" s="258"/>
      <c r="H8" s="506"/>
      <c r="I8" s="136"/>
      <c r="J8" s="134"/>
      <c r="K8" s="134"/>
      <c r="L8" s="70"/>
      <c r="M8" s="70"/>
      <c r="N8" s="70"/>
      <c r="O8" s="70"/>
      <c r="P8" s="70"/>
      <c r="Q8" s="70"/>
      <c r="R8" s="70"/>
      <c r="S8" s="70"/>
    </row>
    <row r="9" spans="1:20" s="126" customFormat="1" ht="24.75" customHeight="1">
      <c r="A9" s="559" t="s">
        <v>13</v>
      </c>
      <c r="B9" s="161" t="s">
        <v>12</v>
      </c>
      <c r="C9" s="161" t="s">
        <v>194</v>
      </c>
      <c r="D9" s="161" t="s">
        <v>10</v>
      </c>
      <c r="E9" s="161" t="s">
        <v>11</v>
      </c>
      <c r="F9" s="161" t="s">
        <v>11</v>
      </c>
      <c r="G9" s="161" t="s">
        <v>11</v>
      </c>
      <c r="H9" s="161" t="s">
        <v>13454</v>
      </c>
      <c r="I9" s="131" t="s">
        <v>123</v>
      </c>
      <c r="J9" s="129"/>
      <c r="K9" s="129"/>
    </row>
    <row r="10" spans="1:20" s="128" customFormat="1" ht="30" customHeight="1">
      <c r="A10" s="670" t="s">
        <v>9714</v>
      </c>
      <c r="B10" s="671" t="s">
        <v>9888</v>
      </c>
      <c r="C10" s="672">
        <f>MIN(E12:G12)</f>
        <v>13.817737692596769</v>
      </c>
      <c r="D10" s="673" t="s">
        <v>57</v>
      </c>
      <c r="E10" s="674" t="s">
        <v>13455</v>
      </c>
      <c r="F10" s="674" t="s">
        <v>13456</v>
      </c>
      <c r="G10" s="674" t="s">
        <v>13457</v>
      </c>
      <c r="H10" s="675"/>
      <c r="I10" s="131" t="s">
        <v>123</v>
      </c>
      <c r="J10" s="131"/>
      <c r="K10" s="131"/>
    </row>
    <row r="11" spans="1:20" s="128" customFormat="1" ht="22.5" customHeight="1">
      <c r="A11" s="783" t="s">
        <v>13574</v>
      </c>
      <c r="B11" s="784"/>
      <c r="C11" s="624" t="s">
        <v>199</v>
      </c>
      <c r="D11" s="624"/>
      <c r="E11" s="565" t="s">
        <v>13458</v>
      </c>
      <c r="F11" s="565" t="s">
        <v>22080</v>
      </c>
      <c r="G11" s="565" t="s">
        <v>13459</v>
      </c>
      <c r="H11" s="507"/>
      <c r="I11" s="131" t="s">
        <v>198</v>
      </c>
      <c r="J11" s="131" t="s">
        <v>195</v>
      </c>
      <c r="K11" s="131" t="s">
        <v>196</v>
      </c>
    </row>
    <row r="12" spans="1:20" s="128" customFormat="1" ht="15">
      <c r="A12" s="783"/>
      <c r="B12" s="784"/>
      <c r="C12" s="624" t="s">
        <v>9</v>
      </c>
      <c r="D12" s="625"/>
      <c r="E12" s="566">
        <v>13.9</v>
      </c>
      <c r="F12" s="566">
        <f>((848.65/6)/8.63)</f>
        <v>16.389532638084201</v>
      </c>
      <c r="G12" s="566">
        <f>(735.38/6)/8.87</f>
        <v>13.817737692596769</v>
      </c>
      <c r="H12" s="508"/>
      <c r="I12" s="131">
        <f>MEDIAN(E12:G12)</f>
        <v>13.9</v>
      </c>
      <c r="J12" s="131">
        <f>I12*1.3</f>
        <v>18.07</v>
      </c>
      <c r="K12" s="131">
        <f>I12*0.7</f>
        <v>9.73</v>
      </c>
    </row>
    <row r="13" spans="1:20" s="128" customFormat="1" ht="15" hidden="1" customHeight="1">
      <c r="A13" s="783"/>
      <c r="B13" s="784"/>
      <c r="C13" s="624" t="s">
        <v>13575</v>
      </c>
      <c r="D13" s="626"/>
      <c r="E13" s="567">
        <f>'[10]Reajustamento INCC'!$C$155</f>
        <v>1.0174762121189906</v>
      </c>
      <c r="F13" s="567">
        <f>'[10]Reajustamento INCC'!$C$155</f>
        <v>1.0174762121189906</v>
      </c>
      <c r="G13" s="567">
        <f>'[10]Reajustamento INCC'!$C$155</f>
        <v>1.0174762121189906</v>
      </c>
      <c r="H13" s="509"/>
      <c r="I13" s="131"/>
      <c r="J13" s="131"/>
      <c r="K13" s="131"/>
      <c r="L13" s="222"/>
      <c r="O13" s="426"/>
      <c r="P13" s="426"/>
      <c r="Q13" s="426"/>
      <c r="R13" s="426"/>
      <c r="S13" s="426"/>
      <c r="T13" s="426"/>
    </row>
    <row r="14" spans="1:20" s="128" customFormat="1" ht="22.5" hidden="1">
      <c r="A14" s="783"/>
      <c r="B14" s="784"/>
      <c r="C14" s="624" t="s">
        <v>13576</v>
      </c>
      <c r="D14" s="626"/>
      <c r="E14" s="568">
        <f>G12/E13</f>
        <v>13.580403677271256</v>
      </c>
      <c r="F14" s="568">
        <f>F12/F13</f>
        <v>16.108025369901718</v>
      </c>
      <c r="G14" s="568">
        <f>G12/G13</f>
        <v>13.580403677271256</v>
      </c>
      <c r="H14" s="509"/>
      <c r="I14" s="131"/>
      <c r="J14" s="131"/>
      <c r="K14" s="131"/>
      <c r="L14" s="222"/>
      <c r="O14" s="426"/>
      <c r="P14" s="426"/>
      <c r="Q14" s="426"/>
      <c r="R14" s="426"/>
      <c r="S14" s="426"/>
      <c r="T14" s="426"/>
    </row>
    <row r="15" spans="1:20" s="128" customFormat="1" ht="18.75" hidden="1" customHeight="1">
      <c r="A15" s="783"/>
      <c r="B15" s="784"/>
      <c r="C15" s="624" t="s">
        <v>13577</v>
      </c>
      <c r="D15" s="626"/>
      <c r="E15" s="569" t="s">
        <v>13578</v>
      </c>
      <c r="F15" s="569" t="s">
        <v>13578</v>
      </c>
      <c r="G15" s="569" t="s">
        <v>13578</v>
      </c>
      <c r="H15" s="510"/>
      <c r="I15" s="131"/>
      <c r="J15" s="131"/>
      <c r="K15" s="131"/>
      <c r="L15" s="222"/>
      <c r="O15" s="426"/>
      <c r="P15" s="426"/>
      <c r="Q15" s="426"/>
      <c r="R15" s="426"/>
      <c r="S15" s="426"/>
      <c r="T15" s="426"/>
    </row>
    <row r="16" spans="1:20" s="128" customFormat="1" ht="15">
      <c r="A16" s="783"/>
      <c r="B16" s="784"/>
      <c r="C16" s="624" t="s">
        <v>8</v>
      </c>
      <c r="D16" s="625"/>
      <c r="E16" s="565" t="s">
        <v>13460</v>
      </c>
      <c r="F16" s="565" t="s">
        <v>13461</v>
      </c>
      <c r="G16" s="565" t="s">
        <v>10154</v>
      </c>
      <c r="H16" s="507"/>
      <c r="I16" s="131"/>
      <c r="J16" s="131"/>
      <c r="K16" s="131"/>
    </row>
    <row r="17" spans="1:20" s="128" customFormat="1" ht="15">
      <c r="A17" s="783"/>
      <c r="B17" s="784"/>
      <c r="C17" s="624" t="s">
        <v>7</v>
      </c>
      <c r="D17" s="625"/>
      <c r="E17" s="570" t="s">
        <v>13462</v>
      </c>
      <c r="F17" s="570" t="s">
        <v>22081</v>
      </c>
      <c r="G17" s="570" t="s">
        <v>13464</v>
      </c>
      <c r="H17" s="511"/>
      <c r="I17" s="131"/>
      <c r="J17" s="131"/>
      <c r="K17" s="131"/>
    </row>
    <row r="18" spans="1:20" s="128" customFormat="1" ht="15">
      <c r="A18" s="783"/>
      <c r="B18" s="784"/>
      <c r="C18" s="624" t="s">
        <v>6</v>
      </c>
      <c r="D18" s="625"/>
      <c r="E18" s="571">
        <v>44371</v>
      </c>
      <c r="F18" s="571">
        <v>44379</v>
      </c>
      <c r="G18" s="571">
        <v>44371</v>
      </c>
      <c r="H18" s="512"/>
      <c r="I18" s="131"/>
      <c r="J18" s="131"/>
      <c r="K18" s="131"/>
    </row>
    <row r="19" spans="1:20" s="127" customFormat="1" ht="11.25">
      <c r="A19" s="780"/>
      <c r="B19" s="781"/>
      <c r="C19" s="781"/>
      <c r="D19" s="781"/>
      <c r="E19" s="781"/>
      <c r="F19" s="781"/>
      <c r="G19" s="781"/>
      <c r="H19" s="782"/>
      <c r="I19" s="130"/>
      <c r="J19" s="130"/>
      <c r="K19" s="130"/>
    </row>
    <row r="20" spans="1:20" s="128" customFormat="1" ht="22.5">
      <c r="A20" s="676" t="s">
        <v>9890</v>
      </c>
      <c r="B20" s="677" t="s">
        <v>9889</v>
      </c>
      <c r="C20" s="678">
        <f>MIN(E22:G22)</f>
        <v>12.799612403100776</v>
      </c>
      <c r="D20" s="679" t="s">
        <v>57</v>
      </c>
      <c r="E20" s="680" t="s">
        <v>13455</v>
      </c>
      <c r="F20" s="680" t="s">
        <v>13456</v>
      </c>
      <c r="G20" s="680" t="s">
        <v>13457</v>
      </c>
      <c r="H20" s="681"/>
      <c r="I20" s="131" t="s">
        <v>123</v>
      </c>
      <c r="J20" s="131"/>
      <c r="K20" s="131"/>
      <c r="M20" s="222"/>
      <c r="O20" s="222"/>
    </row>
    <row r="21" spans="1:20" s="128" customFormat="1" ht="22.5" customHeight="1">
      <c r="A21" s="783" t="str">
        <f>$A$11</f>
        <v>Os preços cotados com data posteior a data base da estimativa orçamentária foram retroagidos utilizando a COL-19 da Planilha  de  Índice Nacional da Construção Civil (INCC).</v>
      </c>
      <c r="B21" s="784"/>
      <c r="C21" s="624" t="s">
        <v>199</v>
      </c>
      <c r="D21" s="624"/>
      <c r="E21" s="565" t="s">
        <v>13458</v>
      </c>
      <c r="F21" s="565" t="s">
        <v>22080</v>
      </c>
      <c r="G21" s="565" t="s">
        <v>13459</v>
      </c>
      <c r="H21" s="507"/>
      <c r="I21" s="131" t="s">
        <v>198</v>
      </c>
      <c r="J21" s="131" t="s">
        <v>195</v>
      </c>
      <c r="K21" s="131" t="s">
        <v>196</v>
      </c>
    </row>
    <row r="22" spans="1:20" s="128" customFormat="1" ht="15">
      <c r="A22" s="783"/>
      <c r="B22" s="784"/>
      <c r="C22" s="624" t="s">
        <v>9</v>
      </c>
      <c r="D22" s="625"/>
      <c r="E22" s="566">
        <f>((413.57/6)/4.3)</f>
        <v>16.029844961240311</v>
      </c>
      <c r="F22" s="566">
        <f>((395.92/6)/4.3)</f>
        <v>15.345736434108527</v>
      </c>
      <c r="G22" s="566">
        <f>(330.23/6)/4.3</f>
        <v>12.799612403100776</v>
      </c>
      <c r="H22" s="508"/>
      <c r="I22" s="131">
        <f>MEDIAN(E22:G22)</f>
        <v>15.345736434108527</v>
      </c>
      <c r="J22" s="131">
        <f>I22*1.3</f>
        <v>19.949457364341086</v>
      </c>
      <c r="K22" s="131">
        <f>I22*0.7</f>
        <v>10.742015503875969</v>
      </c>
    </row>
    <row r="23" spans="1:20" s="128" customFormat="1" ht="15" hidden="1" customHeight="1">
      <c r="A23" s="783" t="str">
        <f>$A$11</f>
        <v>Os preços cotados com data posteior a data base da estimativa orçamentária foram retroagidos utilizando a COL-19 da Planilha  de  Índice Nacional da Construção Civil (INCC).</v>
      </c>
      <c r="B23" s="784"/>
      <c r="C23" s="624" t="s">
        <v>13575</v>
      </c>
      <c r="D23" s="626"/>
      <c r="E23" s="567">
        <f>'[10]Reajustamento INCC'!$C$155</f>
        <v>1.0174762121189906</v>
      </c>
      <c r="F23" s="567">
        <f>'[10]Reajustamento INCC'!$C$155</f>
        <v>1.0174762121189906</v>
      </c>
      <c r="G23" s="567">
        <f>'[10]Reajustamento INCC'!$C$155</f>
        <v>1.0174762121189906</v>
      </c>
      <c r="H23" s="509"/>
      <c r="I23" s="131"/>
      <c r="J23" s="131"/>
      <c r="K23" s="131"/>
      <c r="L23" s="222"/>
      <c r="O23" s="426"/>
      <c r="P23" s="426"/>
      <c r="Q23" s="426"/>
      <c r="R23" s="426"/>
      <c r="S23" s="426"/>
      <c r="T23" s="426"/>
    </row>
    <row r="24" spans="1:20" s="128" customFormat="1" ht="22.5" hidden="1">
      <c r="A24" s="783"/>
      <c r="B24" s="784"/>
      <c r="C24" s="624" t="s">
        <v>13576</v>
      </c>
      <c r="D24" s="626"/>
      <c r="E24" s="568">
        <f>E22/E23</f>
        <v>15.754515702983012</v>
      </c>
      <c r="F24" s="568">
        <f>F22/F23</f>
        <v>15.082157451277979</v>
      </c>
      <c r="G24" s="568">
        <f>G22/G23</f>
        <v>12.579765748473244</v>
      </c>
      <c r="H24" s="509"/>
      <c r="I24" s="131"/>
      <c r="J24" s="131"/>
      <c r="K24" s="131"/>
      <c r="L24" s="222"/>
      <c r="O24" s="426"/>
      <c r="P24" s="426"/>
      <c r="Q24" s="426"/>
      <c r="R24" s="426"/>
      <c r="S24" s="426"/>
      <c r="T24" s="426"/>
    </row>
    <row r="25" spans="1:20" s="128" customFormat="1" ht="15" hidden="1">
      <c r="A25" s="783"/>
      <c r="B25" s="784"/>
      <c r="C25" s="624" t="s">
        <v>13577</v>
      </c>
      <c r="D25" s="626"/>
      <c r="E25" s="569" t="s">
        <v>13578</v>
      </c>
      <c r="F25" s="569" t="s">
        <v>13578</v>
      </c>
      <c r="G25" s="569" t="s">
        <v>13578</v>
      </c>
      <c r="H25" s="510"/>
      <c r="I25" s="131"/>
      <c r="J25" s="131"/>
      <c r="K25" s="131"/>
      <c r="L25" s="222"/>
      <c r="O25" s="426"/>
      <c r="P25" s="426"/>
      <c r="Q25" s="426"/>
      <c r="R25" s="426"/>
      <c r="S25" s="426"/>
      <c r="T25" s="426"/>
    </row>
    <row r="26" spans="1:20" s="128" customFormat="1" ht="15">
      <c r="A26" s="783"/>
      <c r="B26" s="784"/>
      <c r="C26" s="624" t="s">
        <v>8</v>
      </c>
      <c r="D26" s="625"/>
      <c r="E26" s="565" t="s">
        <v>13460</v>
      </c>
      <c r="F26" s="565" t="s">
        <v>13461</v>
      </c>
      <c r="G26" s="565" t="s">
        <v>10154</v>
      </c>
      <c r="H26" s="507"/>
      <c r="I26" s="131"/>
      <c r="J26" s="131"/>
      <c r="K26" s="131"/>
    </row>
    <row r="27" spans="1:20" s="128" customFormat="1" ht="15">
      <c r="A27" s="783"/>
      <c r="B27" s="784"/>
      <c r="C27" s="624" t="s">
        <v>7</v>
      </c>
      <c r="D27" s="625"/>
      <c r="E27" s="570" t="s">
        <v>22082</v>
      </c>
      <c r="F27" s="570" t="s">
        <v>13463</v>
      </c>
      <c r="G27" s="570" t="s">
        <v>13464</v>
      </c>
      <c r="H27" s="511"/>
      <c r="I27" s="131"/>
      <c r="J27" s="131"/>
      <c r="K27" s="131"/>
    </row>
    <row r="28" spans="1:20" s="128" customFormat="1" ht="15">
      <c r="A28" s="783"/>
      <c r="B28" s="784"/>
      <c r="C28" s="624" t="s">
        <v>6</v>
      </c>
      <c r="D28" s="625"/>
      <c r="E28" s="571">
        <v>44379</v>
      </c>
      <c r="F28" s="571">
        <v>44380</v>
      </c>
      <c r="G28" s="571">
        <v>44370</v>
      </c>
      <c r="H28" s="512"/>
      <c r="I28" s="131"/>
      <c r="J28" s="131"/>
      <c r="K28" s="131"/>
    </row>
    <row r="29" spans="1:20" s="127" customFormat="1" ht="11.25">
      <c r="A29" s="780"/>
      <c r="B29" s="781"/>
      <c r="C29" s="781"/>
      <c r="D29" s="781"/>
      <c r="E29" s="781"/>
      <c r="F29" s="781"/>
      <c r="G29" s="781"/>
      <c r="H29" s="782"/>
      <c r="I29" s="130"/>
      <c r="J29" s="130"/>
      <c r="K29" s="130"/>
    </row>
    <row r="30" spans="1:20" s="128" customFormat="1" ht="13.5" customHeight="1">
      <c r="A30" s="705" t="s">
        <v>3607</v>
      </c>
      <c r="B30" s="677" t="s">
        <v>9925</v>
      </c>
      <c r="C30" s="678">
        <f>MIN(E32:G32)</f>
        <v>14.9</v>
      </c>
      <c r="D30" s="679" t="s">
        <v>58</v>
      </c>
      <c r="E30" s="680" t="s">
        <v>13465</v>
      </c>
      <c r="F30" s="680" t="s">
        <v>13466</v>
      </c>
      <c r="G30" s="680" t="s">
        <v>13467</v>
      </c>
      <c r="H30" s="681"/>
      <c r="I30" s="131" t="s">
        <v>123</v>
      </c>
      <c r="J30" s="131"/>
      <c r="K30" s="131"/>
    </row>
    <row r="31" spans="1:20" s="128" customFormat="1" ht="33.75" customHeight="1">
      <c r="A31" s="783" t="str">
        <f>$A$11</f>
        <v>Os preços cotados com data posteior a data base da estimativa orçamentária foram retroagidos utilizando a COL-19 da Planilha  de  Índice Nacional da Construção Civil (INCC).</v>
      </c>
      <c r="B31" s="784"/>
      <c r="C31" s="624" t="s">
        <v>199</v>
      </c>
      <c r="D31" s="624"/>
      <c r="E31" s="565" t="s">
        <v>10337</v>
      </c>
      <c r="F31" s="565" t="s">
        <v>13468</v>
      </c>
      <c r="G31" s="565" t="s">
        <v>10185</v>
      </c>
      <c r="H31" s="513"/>
      <c r="I31" s="131" t="s">
        <v>198</v>
      </c>
      <c r="J31" s="131" t="s">
        <v>195</v>
      </c>
      <c r="K31" s="131" t="s">
        <v>196</v>
      </c>
    </row>
    <row r="32" spans="1:20" s="128" customFormat="1" ht="15">
      <c r="A32" s="783"/>
      <c r="B32" s="784"/>
      <c r="C32" s="624" t="s">
        <v>9</v>
      </c>
      <c r="D32" s="625"/>
      <c r="E32" s="566">
        <v>24.73</v>
      </c>
      <c r="F32" s="566">
        <v>18.239999999999998</v>
      </c>
      <c r="G32" s="566">
        <v>14.9</v>
      </c>
      <c r="H32" s="508"/>
      <c r="I32" s="131">
        <f>MEDIAN(E32:G32)</f>
        <v>18.239999999999998</v>
      </c>
      <c r="J32" s="131">
        <f>I32*1.3</f>
        <v>23.712</v>
      </c>
      <c r="K32" s="131">
        <f>I32*0.7</f>
        <v>12.767999999999999</v>
      </c>
    </row>
    <row r="33" spans="1:20" s="128" customFormat="1" ht="15" hidden="1" customHeight="1">
      <c r="A33" s="783" t="str">
        <f>$A$11</f>
        <v>Os preços cotados com data posteior a data base da estimativa orçamentária foram retroagidos utilizando a COL-19 da Planilha  de  Índice Nacional da Construção Civil (INCC).</v>
      </c>
      <c r="B33" s="784"/>
      <c r="C33" s="624" t="s">
        <v>13575</v>
      </c>
      <c r="D33" s="626"/>
      <c r="E33" s="567">
        <f>'[10]Reajustamento INCC'!$C$155</f>
        <v>1.0174762121189906</v>
      </c>
      <c r="F33" s="567">
        <f>'[10]Reajustamento INCC'!$C$155</f>
        <v>1.0174762121189906</v>
      </c>
      <c r="G33" s="567">
        <f>'[10]Reajustamento INCC'!$C$155</f>
        <v>1.0174762121189906</v>
      </c>
      <c r="H33" s="509"/>
      <c r="I33" s="131"/>
      <c r="J33" s="131"/>
      <c r="K33" s="131"/>
      <c r="L33" s="222"/>
      <c r="O33" s="426"/>
      <c r="P33" s="426"/>
      <c r="Q33" s="426"/>
      <c r="R33" s="426"/>
      <c r="S33" s="426"/>
      <c r="T33" s="426"/>
    </row>
    <row r="34" spans="1:20" s="128" customFormat="1" ht="22.5" hidden="1">
      <c r="A34" s="783"/>
      <c r="B34" s="784"/>
      <c r="C34" s="624" t="s">
        <v>13576</v>
      </c>
      <c r="D34" s="626"/>
      <c r="E34" s="568">
        <f>E32/E33</f>
        <v>24.305236530785749</v>
      </c>
      <c r="F34" s="568">
        <f>F32/F33</f>
        <v>17.926709030389485</v>
      </c>
      <c r="G34" s="568">
        <f>G32/G33</f>
        <v>14.644077003991413</v>
      </c>
      <c r="H34" s="509"/>
      <c r="I34" s="131"/>
      <c r="J34" s="131"/>
      <c r="K34" s="131"/>
      <c r="L34" s="222"/>
      <c r="O34" s="426"/>
      <c r="P34" s="426"/>
      <c r="Q34" s="426"/>
      <c r="R34" s="426"/>
      <c r="S34" s="426"/>
      <c r="T34" s="426"/>
    </row>
    <row r="35" spans="1:20" s="128" customFormat="1" ht="15" hidden="1">
      <c r="A35" s="783"/>
      <c r="B35" s="784"/>
      <c r="C35" s="624" t="s">
        <v>13577</v>
      </c>
      <c r="D35" s="626"/>
      <c r="E35" s="569" t="s">
        <v>13578</v>
      </c>
      <c r="F35" s="569" t="s">
        <v>13578</v>
      </c>
      <c r="G35" s="569" t="s">
        <v>13578</v>
      </c>
      <c r="H35" s="510"/>
      <c r="I35" s="131"/>
      <c r="J35" s="131"/>
      <c r="K35" s="131"/>
      <c r="L35" s="222"/>
      <c r="O35" s="426"/>
      <c r="P35" s="426"/>
      <c r="Q35" s="426"/>
      <c r="R35" s="426"/>
      <c r="S35" s="426"/>
      <c r="T35" s="426"/>
    </row>
    <row r="36" spans="1:20" s="128" customFormat="1" ht="22.5">
      <c r="A36" s="783"/>
      <c r="B36" s="784"/>
      <c r="C36" s="624" t="s">
        <v>8</v>
      </c>
      <c r="D36" s="625"/>
      <c r="E36" s="565" t="s">
        <v>10411</v>
      </c>
      <c r="F36" s="565" t="s">
        <v>13469</v>
      </c>
      <c r="G36" s="565" t="s">
        <v>13470</v>
      </c>
      <c r="H36" s="507"/>
      <c r="I36" s="131"/>
      <c r="J36" s="131"/>
      <c r="K36" s="131"/>
    </row>
    <row r="37" spans="1:20" s="128" customFormat="1" ht="15">
      <c r="A37" s="783"/>
      <c r="B37" s="784"/>
      <c r="C37" s="624" t="s">
        <v>7</v>
      </c>
      <c r="D37" s="625"/>
      <c r="E37" s="570" t="s">
        <v>13471</v>
      </c>
      <c r="F37" s="570" t="s">
        <v>13472</v>
      </c>
      <c r="G37" s="570" t="s">
        <v>13473</v>
      </c>
      <c r="H37" s="511"/>
      <c r="I37" s="131"/>
      <c r="J37" s="131"/>
      <c r="K37" s="131"/>
    </row>
    <row r="38" spans="1:20" s="128" customFormat="1" ht="15">
      <c r="A38" s="783"/>
      <c r="B38" s="784"/>
      <c r="C38" s="624" t="s">
        <v>6</v>
      </c>
      <c r="D38" s="625"/>
      <c r="E38" s="571">
        <v>44370</v>
      </c>
      <c r="F38" s="571">
        <v>44370</v>
      </c>
      <c r="G38" s="571">
        <v>44370</v>
      </c>
      <c r="H38" s="512"/>
      <c r="I38" s="131"/>
      <c r="J38" s="131"/>
      <c r="K38" s="131"/>
    </row>
    <row r="39" spans="1:20" s="127" customFormat="1" ht="11.25">
      <c r="A39" s="780"/>
      <c r="B39" s="781"/>
      <c r="C39" s="781"/>
      <c r="D39" s="781"/>
      <c r="E39" s="781"/>
      <c r="F39" s="781"/>
      <c r="G39" s="781"/>
      <c r="H39" s="782"/>
      <c r="I39" s="130"/>
      <c r="J39" s="130"/>
      <c r="K39" s="130"/>
    </row>
    <row r="40" spans="1:20" s="128" customFormat="1" ht="11.25">
      <c r="A40" s="676" t="s">
        <v>9716</v>
      </c>
      <c r="B40" s="677" t="s">
        <v>9926</v>
      </c>
      <c r="C40" s="678">
        <f>MIN(E42:G42)</f>
        <v>7.6</v>
      </c>
      <c r="D40" s="679" t="s">
        <v>58</v>
      </c>
      <c r="E40" s="680" t="s">
        <v>21955</v>
      </c>
      <c r="F40" s="680" t="s">
        <v>21956</v>
      </c>
      <c r="G40" s="680" t="s">
        <v>21957</v>
      </c>
      <c r="H40" s="681"/>
      <c r="I40" s="131" t="s">
        <v>123</v>
      </c>
      <c r="J40" s="131"/>
      <c r="K40" s="131"/>
    </row>
    <row r="41" spans="1:20" s="128" customFormat="1" ht="22.5" customHeight="1">
      <c r="A41" s="783" t="str">
        <f>$A$11</f>
        <v>Os preços cotados com data posteior a data base da estimativa orçamentária foram retroagidos utilizando a COL-19 da Planilha  de  Índice Nacional da Construção Civil (INCC).</v>
      </c>
      <c r="B41" s="784"/>
      <c r="C41" s="624" t="s">
        <v>199</v>
      </c>
      <c r="D41" s="624"/>
      <c r="E41" s="565" t="s">
        <v>21958</v>
      </c>
      <c r="F41" s="565" t="s">
        <v>21959</v>
      </c>
      <c r="G41" s="565" t="s">
        <v>21960</v>
      </c>
      <c r="H41" s="513"/>
      <c r="I41" s="131" t="s">
        <v>198</v>
      </c>
      <c r="J41" s="131" t="s">
        <v>195</v>
      </c>
      <c r="K41" s="131" t="s">
        <v>196</v>
      </c>
    </row>
    <row r="42" spans="1:20" s="128" customFormat="1" ht="15">
      <c r="A42" s="783"/>
      <c r="B42" s="784"/>
      <c r="C42" s="624" t="s">
        <v>9</v>
      </c>
      <c r="D42" s="625"/>
      <c r="E42" s="566">
        <v>13.54</v>
      </c>
      <c r="F42" s="566">
        <v>22.11</v>
      </c>
      <c r="G42" s="566">
        <v>7.6</v>
      </c>
      <c r="H42" s="508"/>
      <c r="I42" s="131">
        <f>MEDIAN(E42:G42)</f>
        <v>13.54</v>
      </c>
      <c r="J42" s="131">
        <f>I42*1.3</f>
        <v>17.602</v>
      </c>
      <c r="K42" s="131">
        <f>I42*0.7</f>
        <v>9.477999999999998</v>
      </c>
    </row>
    <row r="43" spans="1:20" s="128" customFormat="1" ht="15" hidden="1" customHeight="1">
      <c r="A43" s="783" t="str">
        <f>$A$11</f>
        <v>Os preços cotados com data posteior a data base da estimativa orçamentária foram retroagidos utilizando a COL-19 da Planilha  de  Índice Nacional da Construção Civil (INCC).</v>
      </c>
      <c r="B43" s="784"/>
      <c r="C43" s="624" t="s">
        <v>13575</v>
      </c>
      <c r="D43" s="626"/>
      <c r="E43" s="567">
        <f>'[10]Reajustamento INCC'!$C$155</f>
        <v>1.0174762121189906</v>
      </c>
      <c r="F43" s="567">
        <f>'[10]Reajustamento INCC'!$C$155</f>
        <v>1.0174762121189906</v>
      </c>
      <c r="G43" s="567">
        <f>'[10]Reajustamento INCC'!$C$155</f>
        <v>1.0174762121189906</v>
      </c>
      <c r="H43" s="509"/>
      <c r="I43" s="131"/>
      <c r="J43" s="131"/>
      <c r="K43" s="131"/>
      <c r="L43" s="222"/>
      <c r="O43" s="426"/>
      <c r="P43" s="426"/>
      <c r="Q43" s="426"/>
      <c r="R43" s="426"/>
      <c r="S43" s="426"/>
      <c r="T43" s="426"/>
    </row>
    <row r="44" spans="1:20" s="128" customFormat="1" ht="22.5" hidden="1">
      <c r="A44" s="783"/>
      <c r="B44" s="784"/>
      <c r="C44" s="624" t="s">
        <v>13576</v>
      </c>
      <c r="D44" s="626"/>
      <c r="E44" s="568">
        <f>E42/E43</f>
        <v>13.307436418392196</v>
      </c>
      <c r="F44" s="568">
        <f>F42/F43</f>
        <v>21.730237755587257</v>
      </c>
      <c r="G44" s="568">
        <f>G42/G43</f>
        <v>7.4694620959956195</v>
      </c>
      <c r="H44" s="509"/>
      <c r="I44" s="131"/>
      <c r="J44" s="131"/>
      <c r="K44" s="131"/>
      <c r="L44" s="222"/>
      <c r="O44" s="426"/>
      <c r="P44" s="426"/>
      <c r="Q44" s="426"/>
      <c r="R44" s="426"/>
      <c r="S44" s="426"/>
      <c r="T44" s="426"/>
    </row>
    <row r="45" spans="1:20" s="128" customFormat="1" ht="15" hidden="1">
      <c r="A45" s="783"/>
      <c r="B45" s="784"/>
      <c r="C45" s="624" t="s">
        <v>13577</v>
      </c>
      <c r="D45" s="626"/>
      <c r="E45" s="569" t="s">
        <v>13578</v>
      </c>
      <c r="F45" s="569" t="s">
        <v>13578</v>
      </c>
      <c r="G45" s="569" t="s">
        <v>13578</v>
      </c>
      <c r="H45" s="510"/>
      <c r="I45" s="131"/>
      <c r="J45" s="131"/>
      <c r="K45" s="131"/>
      <c r="L45" s="222"/>
      <c r="O45" s="426"/>
      <c r="P45" s="426"/>
      <c r="Q45" s="426"/>
      <c r="R45" s="426"/>
      <c r="S45" s="426"/>
      <c r="T45" s="426"/>
    </row>
    <row r="46" spans="1:20" s="128" customFormat="1" ht="15">
      <c r="A46" s="783"/>
      <c r="B46" s="784"/>
      <c r="C46" s="624" t="s">
        <v>8</v>
      </c>
      <c r="D46" s="625"/>
      <c r="E46" s="565" t="s">
        <v>21961</v>
      </c>
      <c r="F46" s="565" t="s">
        <v>21962</v>
      </c>
      <c r="G46" s="565" t="s">
        <v>21963</v>
      </c>
      <c r="H46" s="507"/>
      <c r="I46" s="131"/>
      <c r="J46" s="131"/>
      <c r="K46" s="131"/>
    </row>
    <row r="47" spans="1:20" s="128" customFormat="1" ht="15">
      <c r="A47" s="783"/>
      <c r="B47" s="784"/>
      <c r="C47" s="624" t="s">
        <v>7</v>
      </c>
      <c r="D47" s="625"/>
      <c r="E47" s="570" t="s">
        <v>21964</v>
      </c>
      <c r="F47" s="570" t="s">
        <v>13474</v>
      </c>
      <c r="G47" s="570" t="s">
        <v>21965</v>
      </c>
      <c r="H47" s="511"/>
      <c r="I47" s="131"/>
      <c r="J47" s="131"/>
      <c r="K47" s="131"/>
    </row>
    <row r="48" spans="1:20" s="128" customFormat="1" ht="15">
      <c r="A48" s="783"/>
      <c r="B48" s="784"/>
      <c r="C48" s="624" t="s">
        <v>6</v>
      </c>
      <c r="D48" s="625"/>
      <c r="E48" s="571">
        <v>44370</v>
      </c>
      <c r="F48" s="571">
        <v>44370</v>
      </c>
      <c r="G48" s="571">
        <v>44376</v>
      </c>
      <c r="H48" s="512"/>
      <c r="I48" s="131"/>
      <c r="J48" s="131"/>
      <c r="K48" s="131"/>
    </row>
    <row r="49" spans="1:20" s="127" customFormat="1" ht="11.25">
      <c r="A49" s="780"/>
      <c r="B49" s="781"/>
      <c r="C49" s="781"/>
      <c r="D49" s="781"/>
      <c r="E49" s="781"/>
      <c r="F49" s="781"/>
      <c r="G49" s="781"/>
      <c r="H49" s="782"/>
      <c r="I49" s="130"/>
      <c r="J49" s="130"/>
      <c r="K49" s="130"/>
    </row>
    <row r="50" spans="1:20" s="128" customFormat="1" ht="11.25">
      <c r="A50" s="676" t="s">
        <v>3608</v>
      </c>
      <c r="B50" s="677" t="s">
        <v>9929</v>
      </c>
      <c r="C50" s="678">
        <f>MIN(E52:G52)</f>
        <v>2.2462</v>
      </c>
      <c r="D50" s="679" t="s">
        <v>58</v>
      </c>
      <c r="E50" s="680" t="s">
        <v>21966</v>
      </c>
      <c r="F50" s="680" t="s">
        <v>21967</v>
      </c>
      <c r="G50" s="680" t="s">
        <v>13466</v>
      </c>
      <c r="H50" s="681"/>
      <c r="I50" s="131" t="s">
        <v>123</v>
      </c>
      <c r="J50" s="131"/>
      <c r="K50" s="131"/>
    </row>
    <row r="51" spans="1:20" s="128" customFormat="1" ht="33.75" customHeight="1">
      <c r="A51" s="783" t="str">
        <f>$A$11</f>
        <v>Os preços cotados com data posteior a data base da estimativa orçamentária foram retroagidos utilizando a COL-19 da Planilha  de  Índice Nacional da Construção Civil (INCC).</v>
      </c>
      <c r="B51" s="784"/>
      <c r="C51" s="624" t="s">
        <v>199</v>
      </c>
      <c r="D51" s="624"/>
      <c r="E51" s="565" t="s">
        <v>21968</v>
      </c>
      <c r="F51" s="565" t="s">
        <v>21969</v>
      </c>
      <c r="G51" s="696" t="s">
        <v>10074</v>
      </c>
      <c r="H51" s="514"/>
      <c r="I51" s="131" t="s">
        <v>198</v>
      </c>
      <c r="J51" s="131" t="s">
        <v>195</v>
      </c>
      <c r="K51" s="131" t="s">
        <v>196</v>
      </c>
    </row>
    <row r="52" spans="1:20" s="128" customFormat="1" ht="15">
      <c r="A52" s="783"/>
      <c r="B52" s="784"/>
      <c r="C52" s="624" t="s">
        <v>9</v>
      </c>
      <c r="D52" s="625"/>
      <c r="E52" s="566">
        <v>6.58</v>
      </c>
      <c r="F52" s="566">
        <f>112.31/50</f>
        <v>2.2462</v>
      </c>
      <c r="G52" s="566">
        <f>162.38/50</f>
        <v>3.2475999999999998</v>
      </c>
      <c r="H52" s="508"/>
      <c r="I52" s="131">
        <f>MEDIAN(E52:G52)</f>
        <v>3.2475999999999998</v>
      </c>
      <c r="J52" s="131">
        <f>I52*1.3</f>
        <v>4.2218799999999996</v>
      </c>
      <c r="K52" s="131">
        <f>I52*0.7</f>
        <v>2.2733199999999996</v>
      </c>
    </row>
    <row r="53" spans="1:20" s="128" customFormat="1" ht="15" hidden="1" customHeight="1">
      <c r="A53" s="783" t="str">
        <f>$A$11</f>
        <v>Os preços cotados com data posteior a data base da estimativa orçamentária foram retroagidos utilizando a COL-19 da Planilha  de  Índice Nacional da Construção Civil (INCC).</v>
      </c>
      <c r="B53" s="784"/>
      <c r="C53" s="624" t="s">
        <v>13575</v>
      </c>
      <c r="D53" s="626"/>
      <c r="E53" s="567">
        <f>'[10]Reajustamento INCC'!$C$155</f>
        <v>1.0174762121189906</v>
      </c>
      <c r="F53" s="567">
        <f>'[10]Reajustamento INCC'!$C$155</f>
        <v>1.0174762121189906</v>
      </c>
      <c r="G53" s="567">
        <f>'[10]Reajustamento INCC'!$C$155</f>
        <v>1.0174762121189906</v>
      </c>
      <c r="H53" s="509"/>
      <c r="I53" s="131"/>
      <c r="J53" s="131"/>
      <c r="K53" s="131"/>
      <c r="L53" s="222"/>
      <c r="O53" s="426"/>
      <c r="P53" s="426"/>
      <c r="Q53" s="426"/>
      <c r="R53" s="426"/>
      <c r="S53" s="426"/>
      <c r="T53" s="426"/>
    </row>
    <row r="54" spans="1:20" s="128" customFormat="1" ht="22.5" hidden="1">
      <c r="A54" s="783"/>
      <c r="B54" s="784"/>
      <c r="C54" s="624" t="s">
        <v>13576</v>
      </c>
      <c r="D54" s="626"/>
      <c r="E54" s="568">
        <f>E52/E53</f>
        <v>6.4669816567962082</v>
      </c>
      <c r="F54" s="568">
        <f>F52/F53</f>
        <v>2.2076191789507056</v>
      </c>
      <c r="G54" s="568">
        <f>G52/G53</f>
        <v>3.1918190924941281</v>
      </c>
      <c r="H54" s="509"/>
      <c r="I54" s="131"/>
      <c r="J54" s="131"/>
      <c r="K54" s="131"/>
      <c r="L54" s="222"/>
      <c r="O54" s="426"/>
      <c r="P54" s="426"/>
      <c r="Q54" s="426"/>
      <c r="R54" s="426"/>
      <c r="S54" s="426"/>
      <c r="T54" s="426"/>
    </row>
    <row r="55" spans="1:20" s="128" customFormat="1" ht="15" hidden="1">
      <c r="A55" s="783"/>
      <c r="B55" s="784"/>
      <c r="C55" s="624" t="s">
        <v>13577</v>
      </c>
      <c r="D55" s="626"/>
      <c r="E55" s="569" t="s">
        <v>13578</v>
      </c>
      <c r="F55" s="569" t="s">
        <v>13578</v>
      </c>
      <c r="G55" s="569" t="s">
        <v>13578</v>
      </c>
      <c r="H55" s="510"/>
      <c r="I55" s="131"/>
      <c r="J55" s="131"/>
      <c r="K55" s="131"/>
      <c r="L55" s="222"/>
      <c r="O55" s="426"/>
      <c r="P55" s="426"/>
      <c r="Q55" s="426"/>
      <c r="R55" s="426"/>
      <c r="S55" s="426"/>
      <c r="T55" s="426"/>
    </row>
    <row r="56" spans="1:20" s="128" customFormat="1" ht="15">
      <c r="A56" s="783"/>
      <c r="B56" s="784"/>
      <c r="C56" s="624" t="s">
        <v>8</v>
      </c>
      <c r="D56" s="625"/>
      <c r="E56" s="565" t="s">
        <v>21970</v>
      </c>
      <c r="F56" s="565" t="s">
        <v>21971</v>
      </c>
      <c r="G56" s="565" t="s">
        <v>13515</v>
      </c>
      <c r="H56" s="507"/>
      <c r="I56" s="131"/>
      <c r="J56" s="131"/>
      <c r="K56" s="131"/>
    </row>
    <row r="57" spans="1:20" s="128" customFormat="1" ht="15">
      <c r="A57" s="783"/>
      <c r="B57" s="784"/>
      <c r="C57" s="624" t="s">
        <v>7</v>
      </c>
      <c r="D57" s="625"/>
      <c r="E57" s="570" t="s">
        <v>21972</v>
      </c>
      <c r="F57" s="570" t="s">
        <v>21973</v>
      </c>
      <c r="G57" s="570" t="s">
        <v>21974</v>
      </c>
      <c r="H57" s="511"/>
      <c r="I57" s="131"/>
      <c r="J57" s="131"/>
      <c r="K57" s="131"/>
    </row>
    <row r="58" spans="1:20" s="128" customFormat="1" ht="15">
      <c r="A58" s="783"/>
      <c r="B58" s="784"/>
      <c r="C58" s="624" t="s">
        <v>6</v>
      </c>
      <c r="D58" s="625"/>
      <c r="E58" s="571">
        <v>44370</v>
      </c>
      <c r="F58" s="571">
        <v>44370</v>
      </c>
      <c r="G58" s="571">
        <v>44370</v>
      </c>
      <c r="H58" s="512"/>
      <c r="I58" s="131"/>
      <c r="J58" s="131"/>
      <c r="K58" s="131"/>
    </row>
    <row r="59" spans="1:20" s="127" customFormat="1" ht="11.25">
      <c r="A59" s="780"/>
      <c r="B59" s="781"/>
      <c r="C59" s="781"/>
      <c r="D59" s="781"/>
      <c r="E59" s="781"/>
      <c r="F59" s="781"/>
      <c r="G59" s="781"/>
      <c r="H59" s="782"/>
      <c r="I59" s="130"/>
      <c r="J59" s="130"/>
      <c r="K59" s="130"/>
    </row>
    <row r="60" spans="1:20" s="128" customFormat="1" ht="11.25">
      <c r="A60" s="676" t="s">
        <v>9719</v>
      </c>
      <c r="B60" s="677" t="s">
        <v>9927</v>
      </c>
      <c r="C60" s="678">
        <f>MIN(E62:G62)</f>
        <v>0.32</v>
      </c>
      <c r="D60" s="679" t="s">
        <v>58</v>
      </c>
      <c r="E60" s="565" t="s">
        <v>21966</v>
      </c>
      <c r="F60" s="565" t="s">
        <v>21975</v>
      </c>
      <c r="G60" s="704" t="s">
        <v>21976</v>
      </c>
      <c r="H60" s="681"/>
      <c r="I60" s="131" t="s">
        <v>123</v>
      </c>
      <c r="J60" s="131"/>
      <c r="K60" s="131"/>
    </row>
    <row r="61" spans="1:20" s="128" customFormat="1" ht="22.5" customHeight="1">
      <c r="A61" s="783" t="str">
        <f>$A$11</f>
        <v>Os preços cotados com data posteior a data base da estimativa orçamentária foram retroagidos utilizando a COL-19 da Planilha  de  Índice Nacional da Construção Civil (INCC).</v>
      </c>
      <c r="B61" s="784"/>
      <c r="C61" s="624" t="s">
        <v>199</v>
      </c>
      <c r="D61" s="624"/>
      <c r="E61" s="565" t="s">
        <v>21968</v>
      </c>
      <c r="F61" s="565" t="s">
        <v>21977</v>
      </c>
      <c r="G61" s="565" t="s">
        <v>21978</v>
      </c>
      <c r="H61" s="507"/>
      <c r="I61" s="131" t="s">
        <v>198</v>
      </c>
      <c r="J61" s="131" t="s">
        <v>195</v>
      </c>
      <c r="K61" s="131" t="s">
        <v>196</v>
      </c>
    </row>
    <row r="62" spans="1:20" s="128" customFormat="1" ht="15">
      <c r="A62" s="783"/>
      <c r="B62" s="784"/>
      <c r="C62" s="624" t="s">
        <v>9</v>
      </c>
      <c r="D62" s="625"/>
      <c r="E62" s="566">
        <v>3.01</v>
      </c>
      <c r="F62" s="566">
        <v>0.32</v>
      </c>
      <c r="G62" s="566">
        <f>1.9/5</f>
        <v>0.38</v>
      </c>
      <c r="H62" s="508"/>
      <c r="I62" s="131">
        <f>MEDIAN(E62:G62)</f>
        <v>0.38</v>
      </c>
      <c r="J62" s="131">
        <f>I62*1.3</f>
        <v>0.49400000000000005</v>
      </c>
      <c r="K62" s="131">
        <f>I62*0.7</f>
        <v>0.26599999999999996</v>
      </c>
    </row>
    <row r="63" spans="1:20" s="128" customFormat="1" ht="15" hidden="1" customHeight="1">
      <c r="A63" s="783" t="str">
        <f>$A$11</f>
        <v>Os preços cotados com data posteior a data base da estimativa orçamentária foram retroagidos utilizando a COL-19 da Planilha  de  Índice Nacional da Construção Civil (INCC).</v>
      </c>
      <c r="B63" s="784"/>
      <c r="C63" s="624" t="s">
        <v>13575</v>
      </c>
      <c r="D63" s="626"/>
      <c r="E63" s="567">
        <f>'[10]Reajustamento INCC'!$C$155</f>
        <v>1.0174762121189906</v>
      </c>
      <c r="F63" s="567">
        <f>'[10]Reajustamento INCC'!$C$155</f>
        <v>1.0174762121189906</v>
      </c>
      <c r="G63" s="567">
        <f>'[10]Reajustamento INCC'!$C$155</f>
        <v>1.0174762121189906</v>
      </c>
      <c r="H63" s="509"/>
      <c r="I63" s="131"/>
      <c r="J63" s="131"/>
      <c r="K63" s="131"/>
      <c r="L63" s="222"/>
      <c r="O63" s="426"/>
      <c r="P63" s="426"/>
      <c r="Q63" s="426"/>
      <c r="R63" s="426"/>
      <c r="S63" s="426"/>
      <c r="T63" s="426"/>
    </row>
    <row r="64" spans="1:20" s="128" customFormat="1" ht="22.5" hidden="1">
      <c r="A64" s="783"/>
      <c r="B64" s="784"/>
      <c r="C64" s="624" t="s">
        <v>13576</v>
      </c>
      <c r="D64" s="626"/>
      <c r="E64" s="568">
        <f>E62/E63</f>
        <v>2.958300119598265</v>
      </c>
      <c r="F64" s="568">
        <f>F62/F63</f>
        <v>0.3145036671998156</v>
      </c>
      <c r="G64" s="568">
        <f>G62/G63</f>
        <v>0.37347310479978102</v>
      </c>
      <c r="H64" s="509"/>
      <c r="I64" s="131"/>
      <c r="J64" s="131"/>
      <c r="K64" s="131"/>
      <c r="L64" s="222"/>
      <c r="O64" s="426"/>
      <c r="P64" s="426"/>
      <c r="Q64" s="426"/>
      <c r="R64" s="426"/>
      <c r="S64" s="426"/>
      <c r="T64" s="426"/>
    </row>
    <row r="65" spans="1:20" s="128" customFormat="1" ht="15" hidden="1">
      <c r="A65" s="783"/>
      <c r="B65" s="784"/>
      <c r="C65" s="624" t="s">
        <v>13577</v>
      </c>
      <c r="D65" s="626"/>
      <c r="E65" s="569" t="s">
        <v>13578</v>
      </c>
      <c r="F65" s="569" t="s">
        <v>13578</v>
      </c>
      <c r="G65" s="569" t="s">
        <v>13578</v>
      </c>
      <c r="H65" s="510"/>
      <c r="I65" s="131"/>
      <c r="J65" s="131"/>
      <c r="K65" s="131"/>
      <c r="L65" s="222"/>
      <c r="O65" s="426"/>
      <c r="P65" s="426"/>
      <c r="Q65" s="426"/>
      <c r="R65" s="426"/>
      <c r="S65" s="426"/>
      <c r="T65" s="426"/>
    </row>
    <row r="66" spans="1:20" s="128" customFormat="1" ht="15">
      <c r="A66" s="783"/>
      <c r="B66" s="784"/>
      <c r="C66" s="624" t="s">
        <v>8</v>
      </c>
      <c r="D66" s="625"/>
      <c r="E66" s="565" t="s">
        <v>21970</v>
      </c>
      <c r="F66" s="565" t="s">
        <v>21979</v>
      </c>
      <c r="G66" s="565" t="s">
        <v>21980</v>
      </c>
      <c r="H66" s="507"/>
      <c r="I66" s="131"/>
      <c r="J66" s="131"/>
      <c r="K66" s="131"/>
    </row>
    <row r="67" spans="1:20" s="128" customFormat="1" ht="15">
      <c r="A67" s="783"/>
      <c r="B67" s="784"/>
      <c r="C67" s="624" t="s">
        <v>7</v>
      </c>
      <c r="D67" s="625"/>
      <c r="E67" s="570" t="s">
        <v>21972</v>
      </c>
      <c r="F67" s="570" t="s">
        <v>21981</v>
      </c>
      <c r="G67" s="570" t="s">
        <v>21982</v>
      </c>
      <c r="H67" s="511"/>
      <c r="I67" s="131"/>
      <c r="J67" s="131"/>
      <c r="K67" s="131"/>
    </row>
    <row r="68" spans="1:20" s="128" customFormat="1" ht="15">
      <c r="A68" s="783"/>
      <c r="B68" s="784"/>
      <c r="C68" s="624" t="s">
        <v>6</v>
      </c>
      <c r="D68" s="625"/>
      <c r="E68" s="571">
        <v>44370</v>
      </c>
      <c r="F68" s="571">
        <v>44370</v>
      </c>
      <c r="G68" s="571">
        <v>44370</v>
      </c>
      <c r="H68" s="512"/>
      <c r="I68" s="131"/>
      <c r="J68" s="131"/>
      <c r="K68" s="131"/>
    </row>
    <row r="69" spans="1:20" s="128" customFormat="1" ht="11.25">
      <c r="A69" s="780"/>
      <c r="B69" s="781"/>
      <c r="C69" s="781"/>
      <c r="D69" s="781"/>
      <c r="E69" s="781"/>
      <c r="F69" s="781"/>
      <c r="G69" s="781"/>
      <c r="H69" s="782"/>
      <c r="I69" s="131"/>
      <c r="J69" s="131"/>
      <c r="K69" s="131"/>
    </row>
    <row r="70" spans="1:20" s="128" customFormat="1" ht="11.25">
      <c r="A70" s="676" t="s">
        <v>9735</v>
      </c>
      <c r="B70" s="677" t="s">
        <v>9928</v>
      </c>
      <c r="C70" s="678">
        <f>MIN(E72:G72)</f>
        <v>0.15990000000000001</v>
      </c>
      <c r="D70" s="679" t="s">
        <v>58</v>
      </c>
      <c r="E70" s="680" t="s">
        <v>10156</v>
      </c>
      <c r="F70" s="680" t="s">
        <v>21983</v>
      </c>
      <c r="G70" s="680" t="s">
        <v>21957</v>
      </c>
      <c r="H70" s="681"/>
      <c r="I70" s="131" t="s">
        <v>123</v>
      </c>
      <c r="J70" s="131"/>
      <c r="K70" s="131"/>
    </row>
    <row r="71" spans="1:20" s="128" customFormat="1" ht="22.5" customHeight="1">
      <c r="A71" s="783" t="str">
        <f>$A$11</f>
        <v>Os preços cotados com data posteior a data base da estimativa orçamentária foram retroagidos utilizando a COL-19 da Planilha  de  Índice Nacional da Construção Civil (INCC).</v>
      </c>
      <c r="B71" s="784"/>
      <c r="C71" s="624" t="s">
        <v>199</v>
      </c>
      <c r="D71" s="624"/>
      <c r="E71" s="565" t="s">
        <v>13476</v>
      </c>
      <c r="F71" s="565" t="s">
        <v>21984</v>
      </c>
      <c r="G71" s="565" t="s">
        <v>21960</v>
      </c>
      <c r="H71" s="507"/>
      <c r="I71" s="131" t="s">
        <v>198</v>
      </c>
      <c r="J71" s="131" t="s">
        <v>195</v>
      </c>
      <c r="K71" s="131" t="s">
        <v>196</v>
      </c>
    </row>
    <row r="72" spans="1:20" s="128" customFormat="1" ht="15">
      <c r="A72" s="783"/>
      <c r="B72" s="784"/>
      <c r="C72" s="624" t="s">
        <v>9</v>
      </c>
      <c r="D72" s="625"/>
      <c r="E72" s="566">
        <f>79.95/500</f>
        <v>0.15990000000000001</v>
      </c>
      <c r="F72" s="566">
        <f>94.9/500</f>
        <v>0.18980000000000002</v>
      </c>
      <c r="G72" s="696">
        <f>52.03/100</f>
        <v>0.52029999999999998</v>
      </c>
      <c r="H72" s="508"/>
      <c r="I72" s="131">
        <f>MEDIAN(E72:G72)</f>
        <v>0.18980000000000002</v>
      </c>
      <c r="J72" s="131">
        <f>I72*1.3</f>
        <v>0.24674000000000004</v>
      </c>
      <c r="K72" s="131">
        <f>I72*0.7</f>
        <v>0.13286000000000001</v>
      </c>
    </row>
    <row r="73" spans="1:20" s="128" customFormat="1" ht="15" hidden="1" customHeight="1">
      <c r="A73" s="783" t="str">
        <f>$A$11</f>
        <v>Os preços cotados com data posteior a data base da estimativa orçamentária foram retroagidos utilizando a COL-19 da Planilha  de  Índice Nacional da Construção Civil (INCC).</v>
      </c>
      <c r="B73" s="784"/>
      <c r="C73" s="624" t="s">
        <v>13575</v>
      </c>
      <c r="D73" s="626"/>
      <c r="E73" s="567">
        <f>'[10]Reajustamento INCC'!$C$155</f>
        <v>1.0174762121189906</v>
      </c>
      <c r="F73" s="567">
        <f>'[10]Reajustamento INCC'!$C$155</f>
        <v>1.0174762121189906</v>
      </c>
      <c r="G73" s="567">
        <f>'[10]Reajustamento INCC'!$C$155</f>
        <v>1.0174762121189906</v>
      </c>
      <c r="H73" s="509"/>
      <c r="I73" s="131"/>
      <c r="J73" s="131"/>
      <c r="K73" s="131"/>
      <c r="L73" s="222"/>
      <c r="O73" s="426"/>
      <c r="P73" s="426"/>
      <c r="Q73" s="426"/>
      <c r="R73" s="426"/>
      <c r="S73" s="426"/>
      <c r="T73" s="426"/>
    </row>
    <row r="74" spans="1:20" s="128" customFormat="1" ht="22.5" hidden="1">
      <c r="A74" s="783"/>
      <c r="B74" s="784"/>
      <c r="C74" s="624" t="s">
        <v>13576</v>
      </c>
      <c r="D74" s="626"/>
      <c r="E74" s="568">
        <f>E72/E73</f>
        <v>0.15715355120390787</v>
      </c>
      <c r="F74" s="568">
        <f>F72/F73</f>
        <v>0.18653998760789064</v>
      </c>
      <c r="G74" s="568">
        <f>G72/G73</f>
        <v>0.51136330638770011</v>
      </c>
      <c r="H74" s="509"/>
      <c r="I74" s="131"/>
      <c r="J74" s="131"/>
      <c r="K74" s="131"/>
      <c r="L74" s="222"/>
      <c r="O74" s="426"/>
      <c r="P74" s="426"/>
      <c r="Q74" s="426"/>
      <c r="R74" s="426"/>
      <c r="S74" s="426"/>
      <c r="T74" s="426"/>
    </row>
    <row r="75" spans="1:20" s="128" customFormat="1" ht="15" hidden="1">
      <c r="A75" s="783"/>
      <c r="B75" s="784"/>
      <c r="C75" s="624" t="s">
        <v>13577</v>
      </c>
      <c r="D75" s="626"/>
      <c r="E75" s="569" t="s">
        <v>13578</v>
      </c>
      <c r="F75" s="569" t="s">
        <v>13578</v>
      </c>
      <c r="G75" s="569" t="s">
        <v>13578</v>
      </c>
      <c r="H75" s="510"/>
      <c r="I75" s="131"/>
      <c r="J75" s="131"/>
      <c r="K75" s="131"/>
      <c r="L75" s="222"/>
      <c r="O75" s="426"/>
      <c r="P75" s="426"/>
      <c r="Q75" s="426"/>
      <c r="R75" s="426"/>
      <c r="S75" s="426"/>
      <c r="T75" s="426"/>
    </row>
    <row r="76" spans="1:20" s="128" customFormat="1" ht="22.5">
      <c r="A76" s="783"/>
      <c r="B76" s="784"/>
      <c r="C76" s="624" t="s">
        <v>8</v>
      </c>
      <c r="D76" s="625"/>
      <c r="E76" s="565" t="s">
        <v>10157</v>
      </c>
      <c r="F76" s="565" t="s">
        <v>21985</v>
      </c>
      <c r="G76" s="565" t="s">
        <v>21963</v>
      </c>
      <c r="H76" s="507"/>
      <c r="I76" s="131"/>
      <c r="J76" s="131"/>
      <c r="K76" s="131"/>
    </row>
    <row r="77" spans="1:20" s="128" customFormat="1" ht="15">
      <c r="A77" s="783"/>
      <c r="B77" s="784"/>
      <c r="C77" s="624" t="s">
        <v>7</v>
      </c>
      <c r="D77" s="625"/>
      <c r="E77" s="570" t="s">
        <v>10158</v>
      </c>
      <c r="F77" s="570" t="s">
        <v>21986</v>
      </c>
      <c r="G77" s="570" t="s">
        <v>21965</v>
      </c>
      <c r="H77" s="511"/>
      <c r="I77" s="131"/>
      <c r="J77" s="131"/>
      <c r="K77" s="131"/>
    </row>
    <row r="78" spans="1:20" s="128" customFormat="1" ht="15">
      <c r="A78" s="783"/>
      <c r="B78" s="784"/>
      <c r="C78" s="624" t="s">
        <v>6</v>
      </c>
      <c r="D78" s="625"/>
      <c r="E78" s="571">
        <v>44370</v>
      </c>
      <c r="F78" s="571">
        <v>44370</v>
      </c>
      <c r="G78" s="571">
        <v>44370</v>
      </c>
      <c r="H78" s="512"/>
      <c r="I78" s="131"/>
      <c r="J78" s="131"/>
      <c r="K78" s="131"/>
    </row>
    <row r="79" spans="1:20" s="128" customFormat="1" ht="11.25">
      <c r="A79" s="780"/>
      <c r="B79" s="781"/>
      <c r="C79" s="781"/>
      <c r="D79" s="781"/>
      <c r="E79" s="781"/>
      <c r="F79" s="781"/>
      <c r="G79" s="781"/>
      <c r="H79" s="782"/>
      <c r="I79" s="131"/>
      <c r="J79" s="131"/>
      <c r="K79" s="131"/>
    </row>
    <row r="80" spans="1:20" s="128" customFormat="1" ht="69.75" customHeight="1">
      <c r="A80" s="676" t="s">
        <v>3609</v>
      </c>
      <c r="B80" s="677" t="s">
        <v>13770</v>
      </c>
      <c r="C80" s="678">
        <f>MIN(E82:G82)</f>
        <v>58.166666666666664</v>
      </c>
      <c r="D80" s="679" t="s">
        <v>4</v>
      </c>
      <c r="E80" s="680" t="s">
        <v>9942</v>
      </c>
      <c r="F80" s="680" t="s">
        <v>22091</v>
      </c>
      <c r="G80" s="680" t="s">
        <v>13477</v>
      </c>
      <c r="H80" s="681"/>
      <c r="I80" s="131" t="s">
        <v>123</v>
      </c>
      <c r="J80" s="131"/>
      <c r="K80" s="131"/>
    </row>
    <row r="81" spans="1:20" s="128" customFormat="1" ht="11.25" customHeight="1">
      <c r="A81" s="783" t="str">
        <f>$A$11</f>
        <v>Os preços cotados com data posteior a data base da estimativa orçamentária foram retroagidos utilizando a COL-19 da Planilha  de  Índice Nacional da Construção Civil (INCC).</v>
      </c>
      <c r="B81" s="784"/>
      <c r="C81" s="624" t="s">
        <v>199</v>
      </c>
      <c r="D81" s="624"/>
      <c r="E81" s="565" t="s">
        <v>21987</v>
      </c>
      <c r="F81" s="565" t="s">
        <v>22092</v>
      </c>
      <c r="G81" s="565" t="s">
        <v>22094</v>
      </c>
      <c r="H81" s="507"/>
      <c r="I81" s="131"/>
      <c r="J81" s="131"/>
      <c r="K81" s="131"/>
    </row>
    <row r="82" spans="1:20" s="128" customFormat="1" ht="15">
      <c r="A82" s="783"/>
      <c r="B82" s="784"/>
      <c r="C82" s="624" t="s">
        <v>9</v>
      </c>
      <c r="D82" s="625"/>
      <c r="E82" s="696">
        <f>248.2/3.6</f>
        <v>68.944444444444443</v>
      </c>
      <c r="F82" s="696">
        <f>209.4/3.6</f>
        <v>58.166666666666664</v>
      </c>
      <c r="G82" s="696">
        <f>364.9/3.6</f>
        <v>101.3611111111111</v>
      </c>
      <c r="H82" s="514"/>
      <c r="I82" s="131"/>
      <c r="J82" s="131"/>
      <c r="K82" s="131"/>
    </row>
    <row r="83" spans="1:20" s="128" customFormat="1" ht="15" hidden="1" customHeight="1">
      <c r="A83" s="783" t="str">
        <f>$A$11</f>
        <v>Os preços cotados com data posteior a data base da estimativa orçamentária foram retroagidos utilizando a COL-19 da Planilha  de  Índice Nacional da Construção Civil (INCC).</v>
      </c>
      <c r="B83" s="784"/>
      <c r="C83" s="624" t="s">
        <v>13575</v>
      </c>
      <c r="D83" s="626"/>
      <c r="E83" s="567">
        <f>'[10]Reajustamento INCC'!$C$155</f>
        <v>1.0174762121189906</v>
      </c>
      <c r="F83" s="567">
        <f>'[10]Reajustamento INCC'!$C$155</f>
        <v>1.0174762121189906</v>
      </c>
      <c r="G83" s="567">
        <f>'[10]Reajustamento INCC'!$C$155</f>
        <v>1.0174762121189906</v>
      </c>
      <c r="H83" s="509"/>
      <c r="I83" s="131"/>
      <c r="J83" s="131"/>
      <c r="K83" s="131"/>
      <c r="L83" s="222"/>
      <c r="O83" s="426"/>
      <c r="P83" s="426"/>
      <c r="Q83" s="426"/>
      <c r="R83" s="426"/>
      <c r="S83" s="426"/>
      <c r="T83" s="426"/>
    </row>
    <row r="84" spans="1:20" s="128" customFormat="1" ht="22.5" hidden="1">
      <c r="A84" s="783"/>
      <c r="B84" s="784"/>
      <c r="C84" s="624" t="s">
        <v>13576</v>
      </c>
      <c r="D84" s="626"/>
      <c r="E84" s="568">
        <f>E82/E83</f>
        <v>67.760251908849156</v>
      </c>
      <c r="F84" s="568">
        <f>F82/F83</f>
        <v>57.167593673299812</v>
      </c>
      <c r="G84" s="568">
        <f>G82/G83</f>
        <v>99.620128612163796</v>
      </c>
      <c r="H84" s="509"/>
      <c r="I84" s="131"/>
      <c r="J84" s="131"/>
      <c r="K84" s="131"/>
      <c r="L84" s="222"/>
      <c r="O84" s="426"/>
      <c r="P84" s="426"/>
      <c r="Q84" s="426"/>
      <c r="R84" s="426"/>
      <c r="S84" s="426"/>
      <c r="T84" s="426"/>
    </row>
    <row r="85" spans="1:20" s="128" customFormat="1" ht="15" hidden="1">
      <c r="A85" s="783"/>
      <c r="B85" s="784"/>
      <c r="C85" s="624" t="s">
        <v>13577</v>
      </c>
      <c r="D85" s="626"/>
      <c r="E85" s="569" t="s">
        <v>13578</v>
      </c>
      <c r="F85" s="569" t="s">
        <v>13578</v>
      </c>
      <c r="G85" s="569" t="s">
        <v>13578</v>
      </c>
      <c r="H85" s="510"/>
      <c r="I85" s="131"/>
      <c r="J85" s="131"/>
      <c r="K85" s="131"/>
      <c r="L85" s="222"/>
      <c r="O85" s="426"/>
      <c r="P85" s="426"/>
      <c r="Q85" s="426"/>
      <c r="R85" s="426"/>
      <c r="S85" s="426"/>
      <c r="T85" s="426"/>
    </row>
    <row r="86" spans="1:20" s="128" customFormat="1" ht="15">
      <c r="A86" s="783"/>
      <c r="B86" s="784"/>
      <c r="C86" s="624" t="s">
        <v>8</v>
      </c>
      <c r="D86" s="625"/>
      <c r="E86" s="565" t="s">
        <v>9943</v>
      </c>
      <c r="F86" s="565" t="s">
        <v>22093</v>
      </c>
      <c r="G86" s="565" t="s">
        <v>21988</v>
      </c>
      <c r="H86" s="507"/>
      <c r="I86" s="131"/>
      <c r="J86" s="131"/>
      <c r="K86" s="131"/>
    </row>
    <row r="87" spans="1:20" s="128" customFormat="1" ht="15">
      <c r="A87" s="783"/>
      <c r="B87" s="784"/>
      <c r="C87" s="624" t="s">
        <v>7</v>
      </c>
      <c r="D87" s="625"/>
      <c r="E87" s="624" t="s">
        <v>21989</v>
      </c>
      <c r="F87" s="570" t="s">
        <v>9944</v>
      </c>
      <c r="G87" s="570" t="s">
        <v>13478</v>
      </c>
      <c r="H87" s="511"/>
      <c r="I87" s="131"/>
      <c r="J87" s="131"/>
      <c r="K87" s="131"/>
    </row>
    <row r="88" spans="1:20" s="128" customFormat="1" ht="15">
      <c r="A88" s="783"/>
      <c r="B88" s="784"/>
      <c r="C88" s="624" t="s">
        <v>6</v>
      </c>
      <c r="D88" s="625"/>
      <c r="E88" s="696" t="s">
        <v>22087</v>
      </c>
      <c r="F88" s="571">
        <v>44384</v>
      </c>
      <c r="G88" s="571">
        <v>44384</v>
      </c>
      <c r="H88" s="512"/>
      <c r="I88" s="131"/>
      <c r="J88" s="131"/>
      <c r="K88" s="131"/>
    </row>
    <row r="89" spans="1:20" s="128" customFormat="1" ht="11.25">
      <c r="A89" s="780"/>
      <c r="B89" s="781"/>
      <c r="C89" s="781"/>
      <c r="D89" s="781"/>
      <c r="E89" s="781"/>
      <c r="F89" s="781"/>
      <c r="G89" s="781"/>
      <c r="H89" s="782"/>
      <c r="I89" s="131"/>
      <c r="J89" s="131"/>
      <c r="K89" s="131"/>
    </row>
    <row r="90" spans="1:20" s="128" customFormat="1" ht="24.75" customHeight="1">
      <c r="A90" s="676" t="s">
        <v>3610</v>
      </c>
      <c r="B90" s="677" t="s">
        <v>9945</v>
      </c>
      <c r="C90" s="678">
        <f>MIN(E92:G92)</f>
        <v>19.75</v>
      </c>
      <c r="D90" s="679" t="s">
        <v>4</v>
      </c>
      <c r="E90" s="680" t="s">
        <v>22083</v>
      </c>
      <c r="F90" s="680" t="s">
        <v>22091</v>
      </c>
      <c r="G90" s="680" t="s">
        <v>13477</v>
      </c>
      <c r="H90" s="681"/>
      <c r="I90" s="131" t="s">
        <v>123</v>
      </c>
      <c r="J90" s="131"/>
      <c r="K90" s="131"/>
    </row>
    <row r="91" spans="1:20" s="128" customFormat="1" ht="22.5" customHeight="1">
      <c r="A91" s="783" t="str">
        <f>$A$11</f>
        <v>Os preços cotados com data posteior a data base da estimativa orçamentária foram retroagidos utilizando a COL-19 da Planilha  de  Índice Nacional da Construção Civil (INCC).</v>
      </c>
      <c r="B91" s="784"/>
      <c r="C91" s="624" t="s">
        <v>199</v>
      </c>
      <c r="D91" s="624"/>
      <c r="E91" s="565" t="s">
        <v>22084</v>
      </c>
      <c r="F91" s="565" t="s">
        <v>22092</v>
      </c>
      <c r="G91" s="565" t="s">
        <v>22094</v>
      </c>
      <c r="H91" s="507"/>
      <c r="I91" s="131" t="s">
        <v>198</v>
      </c>
      <c r="J91" s="131" t="s">
        <v>195</v>
      </c>
      <c r="K91" s="131" t="s">
        <v>196</v>
      </c>
    </row>
    <row r="92" spans="1:20" s="128" customFormat="1" ht="15">
      <c r="A92" s="783"/>
      <c r="B92" s="784"/>
      <c r="C92" s="624" t="s">
        <v>9</v>
      </c>
      <c r="D92" s="625"/>
      <c r="E92" s="696">
        <f>355.5/18</f>
        <v>19.75</v>
      </c>
      <c r="F92" s="696">
        <f>157.76/5</f>
        <v>31.552</v>
      </c>
      <c r="G92" s="696">
        <f>145/5</f>
        <v>29</v>
      </c>
      <c r="H92" s="514"/>
      <c r="I92" s="131">
        <v>0.54920000000000002</v>
      </c>
      <c r="J92" s="131">
        <v>0.71396000000000004</v>
      </c>
      <c r="K92" s="131">
        <v>0.38444</v>
      </c>
    </row>
    <row r="93" spans="1:20" s="128" customFormat="1" ht="15" hidden="1" customHeight="1">
      <c r="A93" s="783" t="str">
        <f>$A$11</f>
        <v>Os preços cotados com data posteior a data base da estimativa orçamentária foram retroagidos utilizando a COL-19 da Planilha  de  Índice Nacional da Construção Civil (INCC).</v>
      </c>
      <c r="B93" s="784"/>
      <c r="C93" s="624" t="s">
        <v>13575</v>
      </c>
      <c r="D93" s="626"/>
      <c r="E93" s="567">
        <f>'[10]Reajustamento INCC'!$C$155</f>
        <v>1.0174762121189906</v>
      </c>
      <c r="F93" s="567">
        <f>'[12]Reajustamento INCC'!$C$155</f>
        <v>1.0174762121189906</v>
      </c>
      <c r="G93" s="567">
        <f>'[10]Reajustamento INCC'!$C$155</f>
        <v>1.0174762121189906</v>
      </c>
      <c r="H93" s="509"/>
      <c r="I93" s="131"/>
      <c r="J93" s="131"/>
      <c r="K93" s="131"/>
      <c r="L93" s="222"/>
      <c r="O93" s="426"/>
      <c r="P93" s="426"/>
      <c r="Q93" s="426"/>
      <c r="R93" s="426"/>
      <c r="S93" s="426"/>
      <c r="T93" s="426"/>
    </row>
    <row r="94" spans="1:20" s="128" customFormat="1" ht="22.5" hidden="1">
      <c r="A94" s="783"/>
      <c r="B94" s="784"/>
      <c r="C94" s="624" t="s">
        <v>13576</v>
      </c>
      <c r="D94" s="626"/>
      <c r="E94" s="568">
        <f>E92/E93</f>
        <v>19.410773209988619</v>
      </c>
      <c r="F94" s="568">
        <f>F92/F93</f>
        <v>31.010061585901816</v>
      </c>
      <c r="G94" s="568">
        <f>G92/G93</f>
        <v>28.501894839983287</v>
      </c>
      <c r="H94" s="509"/>
      <c r="I94" s="131"/>
      <c r="J94" s="131"/>
      <c r="K94" s="131"/>
      <c r="L94" s="222"/>
      <c r="O94" s="426"/>
      <c r="P94" s="426"/>
      <c r="Q94" s="426"/>
      <c r="R94" s="426"/>
      <c r="S94" s="426"/>
      <c r="T94" s="426"/>
    </row>
    <row r="95" spans="1:20" s="128" customFormat="1" ht="15" hidden="1">
      <c r="A95" s="783"/>
      <c r="B95" s="784"/>
      <c r="C95" s="624" t="s">
        <v>13577</v>
      </c>
      <c r="D95" s="626"/>
      <c r="E95" s="569" t="s">
        <v>13578</v>
      </c>
      <c r="F95" s="569" t="s">
        <v>13578</v>
      </c>
      <c r="G95" s="569" t="s">
        <v>13578</v>
      </c>
      <c r="H95" s="510"/>
      <c r="I95" s="131"/>
      <c r="J95" s="131"/>
      <c r="K95" s="131"/>
      <c r="L95" s="222"/>
      <c r="O95" s="426"/>
      <c r="P95" s="426"/>
      <c r="Q95" s="426"/>
      <c r="R95" s="426"/>
      <c r="S95" s="426"/>
      <c r="T95" s="426"/>
    </row>
    <row r="96" spans="1:20" s="128" customFormat="1" ht="15">
      <c r="A96" s="783"/>
      <c r="B96" s="784"/>
      <c r="C96" s="624" t="s">
        <v>8</v>
      </c>
      <c r="D96" s="625"/>
      <c r="E96" s="565" t="s">
        <v>22085</v>
      </c>
      <c r="F96" s="565" t="s">
        <v>22093</v>
      </c>
      <c r="G96" s="565" t="s">
        <v>21988</v>
      </c>
      <c r="H96" s="507"/>
      <c r="I96" s="131"/>
      <c r="J96" s="131"/>
      <c r="K96" s="131"/>
    </row>
    <row r="97" spans="1:11" s="128" customFormat="1" ht="15">
      <c r="A97" s="783"/>
      <c r="B97" s="784"/>
      <c r="C97" s="624" t="s">
        <v>7</v>
      </c>
      <c r="D97" s="625"/>
      <c r="E97" s="570" t="s">
        <v>22086</v>
      </c>
      <c r="F97" s="570" t="s">
        <v>9944</v>
      </c>
      <c r="G97" s="570" t="s">
        <v>13478</v>
      </c>
      <c r="H97" s="511"/>
      <c r="I97" s="131"/>
      <c r="J97" s="131"/>
      <c r="K97" s="131"/>
    </row>
    <row r="98" spans="1:11" s="128" customFormat="1" ht="15">
      <c r="A98" s="783"/>
      <c r="B98" s="784"/>
      <c r="C98" s="624" t="s">
        <v>6</v>
      </c>
      <c r="D98" s="625"/>
      <c r="E98" s="571">
        <v>44379</v>
      </c>
      <c r="F98" s="571">
        <v>44384</v>
      </c>
      <c r="G98" s="571">
        <v>44384</v>
      </c>
      <c r="H98" s="512"/>
      <c r="I98" s="131"/>
      <c r="J98" s="131"/>
      <c r="K98" s="131"/>
    </row>
    <row r="99" spans="1:11" s="128" customFormat="1" ht="11.25">
      <c r="A99" s="780"/>
      <c r="B99" s="781"/>
      <c r="C99" s="781"/>
      <c r="D99" s="781"/>
      <c r="E99" s="781"/>
      <c r="F99" s="781"/>
      <c r="G99" s="781"/>
      <c r="H99" s="782"/>
      <c r="I99" s="131"/>
      <c r="J99" s="131"/>
      <c r="K99" s="131"/>
    </row>
    <row r="100" spans="1:11" s="128" customFormat="1" ht="22.5">
      <c r="A100" s="676" t="s">
        <v>21954</v>
      </c>
      <c r="B100" s="677" t="s">
        <v>21990</v>
      </c>
      <c r="C100" s="678">
        <f>MIN(E102:G102)</f>
        <v>34.9</v>
      </c>
      <c r="D100" s="679" t="s">
        <v>4</v>
      </c>
      <c r="E100" s="680" t="s">
        <v>10156</v>
      </c>
      <c r="F100" s="680" t="s">
        <v>10080</v>
      </c>
      <c r="G100" s="680" t="s">
        <v>10075</v>
      </c>
      <c r="H100" s="681"/>
      <c r="I100" s="131" t="s">
        <v>123</v>
      </c>
      <c r="J100" s="131"/>
      <c r="K100" s="131"/>
    </row>
    <row r="101" spans="1:11" s="128" customFormat="1" ht="22.5" customHeight="1">
      <c r="A101" s="785"/>
      <c r="B101" s="792"/>
      <c r="C101" s="624" t="s">
        <v>199</v>
      </c>
      <c r="D101" s="625"/>
      <c r="E101" s="565" t="s">
        <v>13476</v>
      </c>
      <c r="F101" s="565" t="s">
        <v>10081</v>
      </c>
      <c r="G101" s="565" t="s">
        <v>10076</v>
      </c>
      <c r="H101" s="512"/>
      <c r="I101" s="131" t="s">
        <v>198</v>
      </c>
      <c r="J101" s="131" t="s">
        <v>195</v>
      </c>
      <c r="K101" s="131" t="s">
        <v>196</v>
      </c>
    </row>
    <row r="102" spans="1:11" s="128" customFormat="1" ht="15">
      <c r="A102" s="793"/>
      <c r="B102" s="794"/>
      <c r="C102" s="624" t="s">
        <v>9</v>
      </c>
      <c r="D102" s="625"/>
      <c r="E102" s="566">
        <v>34.9</v>
      </c>
      <c r="F102" s="566">
        <v>35.01</v>
      </c>
      <c r="G102" s="566">
        <v>47.9</v>
      </c>
      <c r="H102" s="682"/>
      <c r="I102" s="131">
        <v>0.54920000000000002</v>
      </c>
      <c r="J102" s="131">
        <v>0.71396000000000004</v>
      </c>
      <c r="K102" s="131">
        <v>0.38444</v>
      </c>
    </row>
    <row r="103" spans="1:11" s="128" customFormat="1" ht="15" hidden="1" customHeight="1">
      <c r="A103" s="793"/>
      <c r="B103" s="794"/>
      <c r="C103" s="624" t="s">
        <v>13575</v>
      </c>
      <c r="D103" s="625"/>
      <c r="E103" s="567">
        <f>'[10]Reajustamento INCC'!$C$155</f>
        <v>1.0174762121189906</v>
      </c>
      <c r="F103" s="567">
        <f>'[10]Reajustamento INCC'!$C$155</f>
        <v>1.0174762121189906</v>
      </c>
      <c r="G103" s="567">
        <f>'[10]Reajustamento INCC'!$C$155</f>
        <v>1.0174762121189906</v>
      </c>
      <c r="H103" s="512"/>
      <c r="I103" s="131"/>
      <c r="J103" s="131"/>
      <c r="K103" s="131"/>
    </row>
    <row r="104" spans="1:11" s="128" customFormat="1" ht="22.5" hidden="1">
      <c r="A104" s="793"/>
      <c r="B104" s="794"/>
      <c r="C104" s="624" t="s">
        <v>13576</v>
      </c>
      <c r="D104" s="625"/>
      <c r="E104" s="568">
        <f>E102/E103</f>
        <v>34.300556203979887</v>
      </c>
      <c r="F104" s="568">
        <f>F102/F103</f>
        <v>34.408666839579823</v>
      </c>
      <c r="G104" s="568">
        <f>G102/G103</f>
        <v>47.077267683972394</v>
      </c>
      <c r="H104" s="512"/>
      <c r="I104" s="131"/>
      <c r="J104" s="131"/>
      <c r="K104" s="131"/>
    </row>
    <row r="105" spans="1:11" s="128" customFormat="1" ht="15" hidden="1">
      <c r="A105" s="793"/>
      <c r="B105" s="794"/>
      <c r="C105" s="624" t="s">
        <v>13577</v>
      </c>
      <c r="D105" s="625"/>
      <c r="E105" s="569" t="s">
        <v>13578</v>
      </c>
      <c r="F105" s="569" t="s">
        <v>13578</v>
      </c>
      <c r="G105" s="569" t="s">
        <v>13578</v>
      </c>
      <c r="H105" s="512"/>
      <c r="I105" s="131"/>
      <c r="J105" s="131"/>
      <c r="K105" s="131"/>
    </row>
    <row r="106" spans="1:11" s="128" customFormat="1" ht="22.5">
      <c r="A106" s="793"/>
      <c r="B106" s="794"/>
      <c r="C106" s="624" t="s">
        <v>8</v>
      </c>
      <c r="D106" s="625"/>
      <c r="E106" s="565" t="s">
        <v>10157</v>
      </c>
      <c r="F106" s="565" t="s">
        <v>10082</v>
      </c>
      <c r="G106" s="565" t="s">
        <v>21991</v>
      </c>
      <c r="H106" s="512"/>
      <c r="I106" s="131"/>
      <c r="J106" s="131"/>
      <c r="K106" s="131"/>
    </row>
    <row r="107" spans="1:11" s="128" customFormat="1" ht="15">
      <c r="A107" s="793"/>
      <c r="B107" s="794"/>
      <c r="C107" s="624" t="s">
        <v>7</v>
      </c>
      <c r="D107" s="625"/>
      <c r="E107" s="570" t="s">
        <v>10158</v>
      </c>
      <c r="F107" s="570" t="s">
        <v>10083</v>
      </c>
      <c r="G107" s="570" t="s">
        <v>21992</v>
      </c>
      <c r="H107" s="512"/>
      <c r="I107" s="131"/>
      <c r="J107" s="131"/>
      <c r="K107" s="131"/>
    </row>
    <row r="108" spans="1:11" s="128" customFormat="1" ht="15">
      <c r="A108" s="793"/>
      <c r="B108" s="794"/>
      <c r="C108" s="624" t="s">
        <v>6</v>
      </c>
      <c r="D108" s="625"/>
      <c r="E108" s="571">
        <v>44375</v>
      </c>
      <c r="F108" s="571">
        <v>44375</v>
      </c>
      <c r="G108" s="571">
        <v>44375</v>
      </c>
      <c r="H108" s="512"/>
      <c r="I108" s="131"/>
      <c r="J108" s="131"/>
      <c r="K108" s="131"/>
    </row>
    <row r="109" spans="1:11" s="127" customFormat="1" ht="15">
      <c r="A109" s="795"/>
      <c r="B109" s="796"/>
      <c r="C109" s="624"/>
      <c r="D109" s="625"/>
      <c r="E109" s="571"/>
      <c r="F109" s="571"/>
      <c r="G109" s="571"/>
      <c r="H109" s="512"/>
      <c r="I109" s="130"/>
      <c r="J109" s="130"/>
      <c r="K109" s="130"/>
    </row>
    <row r="110" spans="1:11" s="128" customFormat="1" ht="11.25">
      <c r="A110" s="780"/>
      <c r="B110" s="781"/>
      <c r="C110" s="781"/>
      <c r="D110" s="781"/>
      <c r="E110" s="781"/>
      <c r="F110" s="781"/>
      <c r="G110" s="781"/>
      <c r="H110" s="782"/>
      <c r="I110" s="130"/>
      <c r="J110" s="131"/>
      <c r="K110" s="131"/>
    </row>
    <row r="111" spans="1:11" s="128" customFormat="1" ht="47.25" customHeight="1">
      <c r="A111" s="676" t="s">
        <v>3611</v>
      </c>
      <c r="B111" s="677" t="s">
        <v>10269</v>
      </c>
      <c r="C111" s="678">
        <f>MIN(E113:G113)</f>
        <v>730</v>
      </c>
      <c r="D111" s="679" t="s">
        <v>58</v>
      </c>
      <c r="E111" s="680" t="s">
        <v>10270</v>
      </c>
      <c r="F111" s="680" t="s">
        <v>22100</v>
      </c>
      <c r="G111" s="680" t="s">
        <v>13479</v>
      </c>
      <c r="H111" s="681"/>
      <c r="I111" s="131" t="s">
        <v>123</v>
      </c>
      <c r="J111" s="131" t="s">
        <v>195</v>
      </c>
      <c r="K111" s="131" t="s">
        <v>196</v>
      </c>
    </row>
    <row r="112" spans="1:11" s="128" customFormat="1" ht="11.25" customHeight="1">
      <c r="A112" s="783" t="str">
        <f>$A$11</f>
        <v>Os preços cotados com data posteior a data base da estimativa orçamentária foram retroagidos utilizando a COL-19 da Planilha  de  Índice Nacional da Construção Civil (INCC).</v>
      </c>
      <c r="B112" s="784"/>
      <c r="C112" s="624" t="s">
        <v>199</v>
      </c>
      <c r="D112" s="624"/>
      <c r="E112" s="565" t="s">
        <v>22099</v>
      </c>
      <c r="F112" s="565" t="s">
        <v>22101</v>
      </c>
      <c r="G112" s="565" t="s">
        <v>22102</v>
      </c>
      <c r="H112" s="507"/>
      <c r="I112" s="131" t="s">
        <v>198</v>
      </c>
      <c r="J112" s="131" t="e">
        <f>I113*1.3</f>
        <v>#NUM!</v>
      </c>
      <c r="K112" s="131" t="e">
        <f>I113*0.7</f>
        <v>#NUM!</v>
      </c>
    </row>
    <row r="113" spans="1:20" s="128" customFormat="1" ht="15" customHeight="1">
      <c r="A113" s="783"/>
      <c r="B113" s="784"/>
      <c r="C113" s="624" t="s">
        <v>9</v>
      </c>
      <c r="D113" s="625"/>
      <c r="E113" s="696">
        <v>730</v>
      </c>
      <c r="F113" s="696">
        <f>600+600</f>
        <v>1200</v>
      </c>
      <c r="G113" s="696">
        <f>6600/3</f>
        <v>2200</v>
      </c>
      <c r="H113" s="514"/>
      <c r="I113" s="131" t="e">
        <f>MEDIAN(E112:G112)</f>
        <v>#NUM!</v>
      </c>
      <c r="J113" s="131"/>
      <c r="K113" s="131"/>
      <c r="L113" s="222"/>
      <c r="O113" s="426"/>
      <c r="P113" s="426"/>
      <c r="Q113" s="426"/>
      <c r="R113" s="426"/>
      <c r="S113" s="426"/>
      <c r="T113" s="426"/>
    </row>
    <row r="114" spans="1:20" s="128" customFormat="1" ht="15" hidden="1" customHeight="1">
      <c r="A114" s="783" t="str">
        <f>$A$11</f>
        <v>Os preços cotados com data posteior a data base da estimativa orçamentária foram retroagidos utilizando a COL-19 da Planilha  de  Índice Nacional da Construção Civil (INCC).</v>
      </c>
      <c r="B114" s="784"/>
      <c r="C114" s="624" t="s">
        <v>13575</v>
      </c>
      <c r="D114" s="626"/>
      <c r="E114" s="567">
        <f>'[10]Reajustamento INCC'!$C$155</f>
        <v>1.0174762121189906</v>
      </c>
      <c r="F114" s="567">
        <f>'[10]Reajustamento INCC'!$C$155</f>
        <v>1.0174762121189906</v>
      </c>
      <c r="G114" s="567">
        <f>'[10]Reajustamento INCC'!$C$155</f>
        <v>1.0174762121189906</v>
      </c>
      <c r="H114" s="509"/>
      <c r="I114" s="131"/>
      <c r="J114" s="131"/>
      <c r="K114" s="131"/>
      <c r="L114" s="222"/>
      <c r="O114" s="426"/>
      <c r="P114" s="426"/>
      <c r="Q114" s="426"/>
      <c r="R114" s="426"/>
      <c r="S114" s="426"/>
      <c r="T114" s="426"/>
    </row>
    <row r="115" spans="1:20" s="128" customFormat="1" ht="22.5" hidden="1">
      <c r="A115" s="783"/>
      <c r="B115" s="784"/>
      <c r="C115" s="624" t="s">
        <v>13576</v>
      </c>
      <c r="D115" s="626"/>
      <c r="E115" s="568">
        <f>E113/E114</f>
        <v>717.46149079957934</v>
      </c>
      <c r="F115" s="568">
        <f>F113/F114</f>
        <v>1179.3887519993084</v>
      </c>
      <c r="G115" s="568">
        <f>G113/G114</f>
        <v>2162.2127119987322</v>
      </c>
      <c r="H115" s="509"/>
      <c r="I115" s="131"/>
      <c r="J115" s="131"/>
      <c r="K115" s="131"/>
      <c r="L115" s="222"/>
      <c r="O115" s="426"/>
      <c r="P115" s="426"/>
      <c r="Q115" s="426"/>
      <c r="R115" s="426"/>
      <c r="S115" s="426"/>
      <c r="T115" s="426"/>
    </row>
    <row r="116" spans="1:20" s="128" customFormat="1" ht="15" hidden="1">
      <c r="A116" s="783"/>
      <c r="B116" s="784"/>
      <c r="C116" s="624" t="s">
        <v>13577</v>
      </c>
      <c r="D116" s="626"/>
      <c r="E116" s="569" t="s">
        <v>13578</v>
      </c>
      <c r="F116" s="569" t="s">
        <v>13578</v>
      </c>
      <c r="G116" s="569" t="s">
        <v>13578</v>
      </c>
      <c r="H116" s="510"/>
      <c r="I116" s="131"/>
      <c r="J116" s="131"/>
      <c r="K116" s="131"/>
    </row>
    <row r="117" spans="1:20" s="128" customFormat="1" ht="15">
      <c r="A117" s="783"/>
      <c r="B117" s="784"/>
      <c r="C117" s="624" t="s">
        <v>8</v>
      </c>
      <c r="D117" s="625"/>
      <c r="E117" s="565" t="s">
        <v>10271</v>
      </c>
      <c r="F117" s="565" t="s">
        <v>21993</v>
      </c>
      <c r="G117" s="565" t="s">
        <v>13480</v>
      </c>
      <c r="H117" s="507"/>
      <c r="I117" s="131"/>
      <c r="J117" s="131"/>
      <c r="K117" s="131"/>
    </row>
    <row r="118" spans="1:20" s="128" customFormat="1" ht="15">
      <c r="A118" s="783"/>
      <c r="B118" s="784"/>
      <c r="C118" s="624" t="s">
        <v>7</v>
      </c>
      <c r="D118" s="625"/>
      <c r="E118" s="570" t="s">
        <v>21994</v>
      </c>
      <c r="F118" s="570" t="s">
        <v>21995</v>
      </c>
      <c r="G118" s="570" t="s">
        <v>10272</v>
      </c>
      <c r="H118" s="511"/>
      <c r="I118" s="131"/>
      <c r="J118" s="131"/>
      <c r="K118" s="131"/>
    </row>
    <row r="119" spans="1:20" s="128" customFormat="1" ht="15">
      <c r="A119" s="783"/>
      <c r="B119" s="784"/>
      <c r="C119" s="624" t="s">
        <v>6</v>
      </c>
      <c r="D119" s="625"/>
      <c r="E119" s="571">
        <v>44385</v>
      </c>
      <c r="F119" s="571">
        <v>44385</v>
      </c>
      <c r="G119" s="571">
        <v>44384</v>
      </c>
      <c r="H119" s="512"/>
      <c r="I119" s="131"/>
      <c r="J119" s="131"/>
      <c r="K119" s="131"/>
    </row>
    <row r="120" spans="1:20" s="128" customFormat="1" ht="11.25">
      <c r="A120" s="780"/>
      <c r="B120" s="781"/>
      <c r="C120" s="781"/>
      <c r="D120" s="781"/>
      <c r="E120" s="781"/>
      <c r="F120" s="781"/>
      <c r="G120" s="781"/>
      <c r="H120" s="782"/>
      <c r="I120" s="131"/>
      <c r="J120" s="131"/>
      <c r="K120" s="131"/>
    </row>
    <row r="121" spans="1:20" s="128" customFormat="1" ht="22.5" customHeight="1">
      <c r="A121" s="676" t="s">
        <v>10289</v>
      </c>
      <c r="B121" s="677" t="s">
        <v>13481</v>
      </c>
      <c r="C121" s="678">
        <f>MIN(E123:G123)</f>
        <v>132.9</v>
      </c>
      <c r="D121" s="679" t="s">
        <v>10291</v>
      </c>
      <c r="E121" s="680" t="s">
        <v>13482</v>
      </c>
      <c r="F121" s="680" t="s">
        <v>13483</v>
      </c>
      <c r="G121" s="680" t="s">
        <v>13484</v>
      </c>
      <c r="H121" s="681"/>
      <c r="I121" s="131" t="s">
        <v>123</v>
      </c>
      <c r="J121" s="131" t="s">
        <v>195</v>
      </c>
      <c r="K121" s="131" t="s">
        <v>196</v>
      </c>
    </row>
    <row r="122" spans="1:20" s="128" customFormat="1" ht="22.5" customHeight="1">
      <c r="A122" s="788" t="str">
        <f>$A$11</f>
        <v>Os preços cotados com data posteior a data base da estimativa orçamentária foram retroagidos utilizando a COL-19 da Planilha  de  Índice Nacional da Construção Civil (INCC).</v>
      </c>
      <c r="B122" s="789"/>
      <c r="C122" s="624" t="s">
        <v>199</v>
      </c>
      <c r="D122" s="624"/>
      <c r="E122" s="565" t="s">
        <v>13485</v>
      </c>
      <c r="F122" s="565" t="s">
        <v>10282</v>
      </c>
      <c r="G122" s="565" t="s">
        <v>10281</v>
      </c>
      <c r="H122" s="695"/>
      <c r="I122" s="131" t="s">
        <v>198</v>
      </c>
      <c r="J122" s="131" t="e">
        <f>I123*1.3</f>
        <v>#NUM!</v>
      </c>
      <c r="K122" s="131" t="e">
        <f>I123*0.7</f>
        <v>#NUM!</v>
      </c>
    </row>
    <row r="123" spans="1:20" s="128" customFormat="1" ht="15" customHeight="1">
      <c r="A123" s="788"/>
      <c r="B123" s="789"/>
      <c r="C123" s="624" t="s">
        <v>9</v>
      </c>
      <c r="D123" s="625"/>
      <c r="E123" s="696">
        <v>162</v>
      </c>
      <c r="F123" s="566">
        <v>186.08</v>
      </c>
      <c r="G123" s="566">
        <f>132.9</f>
        <v>132.9</v>
      </c>
      <c r="H123" s="508"/>
      <c r="I123" s="131" t="e">
        <f>MEDIAN(E122:G122)</f>
        <v>#NUM!</v>
      </c>
      <c r="J123" s="131"/>
      <c r="K123" s="131"/>
      <c r="L123" s="222"/>
      <c r="O123" s="426"/>
      <c r="P123" s="426"/>
      <c r="Q123" s="426"/>
      <c r="R123" s="426"/>
      <c r="S123" s="426"/>
      <c r="T123" s="426"/>
    </row>
    <row r="124" spans="1:20" s="128" customFormat="1" ht="15" hidden="1" customHeight="1">
      <c r="A124" s="788" t="str">
        <f>$A$11</f>
        <v>Os preços cotados com data posteior a data base da estimativa orçamentária foram retroagidos utilizando a COL-19 da Planilha  de  Índice Nacional da Construção Civil (INCC).</v>
      </c>
      <c r="B124" s="789"/>
      <c r="C124" s="624" t="s">
        <v>13575</v>
      </c>
      <c r="D124" s="697"/>
      <c r="E124" s="567">
        <f>'[10]Reajustamento INCC'!$C$155</f>
        <v>1.0174762121189906</v>
      </c>
      <c r="F124" s="567">
        <f>'[10]Reajustamento INCC'!$C$155</f>
        <v>1.0174762121189906</v>
      </c>
      <c r="G124" s="567">
        <f>'[10]Reajustamento INCC'!$C$155</f>
        <v>1.0174762121189906</v>
      </c>
      <c r="H124" s="509"/>
      <c r="I124" s="131"/>
      <c r="J124" s="131"/>
      <c r="K124" s="131"/>
      <c r="L124" s="222"/>
      <c r="O124" s="426"/>
      <c r="P124" s="426"/>
      <c r="Q124" s="426"/>
      <c r="R124" s="426"/>
      <c r="S124" s="426"/>
      <c r="T124" s="426"/>
    </row>
    <row r="125" spans="1:20" s="128" customFormat="1" ht="22.5" hidden="1">
      <c r="A125" s="788"/>
      <c r="B125" s="789"/>
      <c r="C125" s="624" t="s">
        <v>13576</v>
      </c>
      <c r="D125" s="697"/>
      <c r="E125" s="568">
        <f>E123/E124</f>
        <v>159.21748151990664</v>
      </c>
      <c r="F125" s="568">
        <f>F123/F124</f>
        <v>182.88388247669278</v>
      </c>
      <c r="G125" s="568">
        <f>G123/G124</f>
        <v>130.6173042839234</v>
      </c>
      <c r="H125" s="509"/>
      <c r="I125" s="131"/>
      <c r="J125" s="131"/>
      <c r="K125" s="131"/>
      <c r="L125" s="222"/>
      <c r="O125" s="426"/>
      <c r="P125" s="426"/>
      <c r="Q125" s="426"/>
      <c r="R125" s="426"/>
      <c r="S125" s="426"/>
      <c r="T125" s="426"/>
    </row>
    <row r="126" spans="1:20" s="128" customFormat="1" ht="15" hidden="1">
      <c r="A126" s="788"/>
      <c r="B126" s="789"/>
      <c r="C126" s="624" t="s">
        <v>13577</v>
      </c>
      <c r="D126" s="697"/>
      <c r="E126" s="569" t="s">
        <v>13578</v>
      </c>
      <c r="F126" s="569" t="s">
        <v>13578</v>
      </c>
      <c r="G126" s="569" t="s">
        <v>13578</v>
      </c>
      <c r="H126" s="510"/>
      <c r="I126" s="131"/>
      <c r="J126" s="131"/>
      <c r="K126" s="131"/>
    </row>
    <row r="127" spans="1:20" s="128" customFormat="1" ht="22.5">
      <c r="A127" s="788"/>
      <c r="B127" s="789"/>
      <c r="C127" s="624" t="s">
        <v>8</v>
      </c>
      <c r="D127" s="625"/>
      <c r="E127" s="565">
        <v>30701886000161</v>
      </c>
      <c r="F127" s="565" t="s">
        <v>13486</v>
      </c>
      <c r="G127" s="565" t="s">
        <v>13487</v>
      </c>
      <c r="H127" s="515"/>
      <c r="I127" s="131"/>
      <c r="J127" s="131"/>
      <c r="K127" s="131"/>
    </row>
    <row r="128" spans="1:20" s="128" customFormat="1" ht="15">
      <c r="A128" s="788"/>
      <c r="B128" s="789"/>
      <c r="C128" s="624" t="s">
        <v>7</v>
      </c>
      <c r="D128" s="625"/>
      <c r="E128" s="570" t="s">
        <v>13488</v>
      </c>
      <c r="F128" s="570" t="s">
        <v>10283</v>
      </c>
      <c r="G128" s="570" t="s">
        <v>13489</v>
      </c>
      <c r="H128" s="508"/>
      <c r="I128" s="131"/>
      <c r="J128" s="131"/>
      <c r="K128" s="131"/>
    </row>
    <row r="129" spans="1:20" s="128" customFormat="1" ht="15">
      <c r="A129" s="788"/>
      <c r="B129" s="789"/>
      <c r="C129" s="624" t="s">
        <v>6</v>
      </c>
      <c r="D129" s="625"/>
      <c r="E129" s="571">
        <v>44370</v>
      </c>
      <c r="F129" s="571">
        <v>44370</v>
      </c>
      <c r="G129" s="571">
        <v>44370</v>
      </c>
      <c r="H129" s="516"/>
      <c r="I129" s="131"/>
      <c r="J129" s="131"/>
      <c r="K129" s="131"/>
    </row>
    <row r="130" spans="1:20" s="128" customFormat="1" ht="11.25">
      <c r="A130" s="780"/>
      <c r="B130" s="781"/>
      <c r="C130" s="781"/>
      <c r="D130" s="781"/>
      <c r="E130" s="781"/>
      <c r="F130" s="781"/>
      <c r="G130" s="781"/>
      <c r="H130" s="782"/>
      <c r="I130" s="131"/>
      <c r="J130" s="131"/>
      <c r="K130" s="131"/>
    </row>
    <row r="131" spans="1:20" s="128" customFormat="1" ht="22.5" customHeight="1">
      <c r="A131" s="676" t="s">
        <v>10292</v>
      </c>
      <c r="B131" s="677" t="s">
        <v>13490</v>
      </c>
      <c r="C131" s="678">
        <f>MIN(E133:G133)</f>
        <v>157.52000000000001</v>
      </c>
      <c r="D131" s="679" t="s">
        <v>10291</v>
      </c>
      <c r="E131" s="680" t="s">
        <v>22088</v>
      </c>
      <c r="F131" s="680" t="s">
        <v>13491</v>
      </c>
      <c r="G131" s="680" t="s">
        <v>13492</v>
      </c>
      <c r="H131" s="681"/>
      <c r="I131" s="131" t="s">
        <v>123</v>
      </c>
      <c r="J131" s="131" t="s">
        <v>195</v>
      </c>
      <c r="K131" s="131" t="s">
        <v>196</v>
      </c>
    </row>
    <row r="132" spans="1:20" s="128" customFormat="1" ht="22.5" customHeight="1">
      <c r="A132" s="783" t="str">
        <f>$A$11</f>
        <v>Os preços cotados com data posteior a data base da estimativa orçamentária foram retroagidos utilizando a COL-19 da Planilha  de  Índice Nacional da Construção Civil (INCC).</v>
      </c>
      <c r="B132" s="784"/>
      <c r="C132" s="624" t="s">
        <v>199</v>
      </c>
      <c r="D132" s="624"/>
      <c r="E132" s="572" t="s">
        <v>10285</v>
      </c>
      <c r="F132" s="572" t="s">
        <v>13493</v>
      </c>
      <c r="G132" s="572" t="s">
        <v>13494</v>
      </c>
      <c r="H132" s="513"/>
      <c r="I132" s="131" t="s">
        <v>198</v>
      </c>
      <c r="J132" s="131" t="e">
        <f>I133*1.3</f>
        <v>#NUM!</v>
      </c>
      <c r="K132" s="131" t="e">
        <f>I133*0.7</f>
        <v>#NUM!</v>
      </c>
    </row>
    <row r="133" spans="1:20" s="128" customFormat="1" ht="15" customHeight="1">
      <c r="A133" s="783"/>
      <c r="B133" s="784"/>
      <c r="C133" s="624" t="s">
        <v>9</v>
      </c>
      <c r="D133" s="625"/>
      <c r="E133" s="566">
        <v>157.52000000000001</v>
      </c>
      <c r="F133" s="566">
        <v>190</v>
      </c>
      <c r="G133" s="566">
        <v>246.6</v>
      </c>
      <c r="H133" s="508"/>
      <c r="I133" s="131" t="e">
        <f>MEDIAN(E132:G132)</f>
        <v>#NUM!</v>
      </c>
      <c r="J133" s="131"/>
      <c r="K133" s="131"/>
      <c r="L133" s="222"/>
      <c r="O133" s="426"/>
      <c r="P133" s="426"/>
      <c r="Q133" s="426"/>
      <c r="R133" s="426"/>
      <c r="S133" s="426"/>
      <c r="T133" s="426"/>
    </row>
    <row r="134" spans="1:20" s="128" customFormat="1" ht="15" hidden="1" customHeight="1">
      <c r="A134" s="783" t="str">
        <f>$A$11</f>
        <v>Os preços cotados com data posteior a data base da estimativa orçamentária foram retroagidos utilizando a COL-19 da Planilha  de  Índice Nacional da Construção Civil (INCC).</v>
      </c>
      <c r="B134" s="784"/>
      <c r="C134" s="624" t="s">
        <v>13575</v>
      </c>
      <c r="D134" s="626"/>
      <c r="E134" s="567">
        <f>'[10]Reajustamento INCC'!$C$155</f>
        <v>1.0174762121189906</v>
      </c>
      <c r="F134" s="567">
        <f>'[10]Reajustamento INCC'!$C$155</f>
        <v>1.0174762121189906</v>
      </c>
      <c r="G134" s="567">
        <f>'[10]Reajustamento INCC'!$C$155</f>
        <v>1.0174762121189906</v>
      </c>
      <c r="H134" s="509"/>
      <c r="I134" s="131"/>
      <c r="J134" s="131"/>
      <c r="K134" s="131"/>
      <c r="L134" s="222"/>
      <c r="O134" s="426"/>
      <c r="P134" s="426"/>
      <c r="Q134" s="426"/>
      <c r="R134" s="426"/>
      <c r="S134" s="426"/>
      <c r="T134" s="426"/>
    </row>
    <row r="135" spans="1:20" s="128" customFormat="1" ht="22.5" hidden="1">
      <c r="A135" s="783"/>
      <c r="B135" s="784"/>
      <c r="C135" s="624" t="s">
        <v>13576</v>
      </c>
      <c r="D135" s="626"/>
      <c r="E135" s="568">
        <f>E133/E134</f>
        <v>154.81443017910922</v>
      </c>
      <c r="F135" s="568">
        <f>F133/F134</f>
        <v>186.73655239989051</v>
      </c>
      <c r="G135" s="568">
        <f>G133/G134</f>
        <v>242.36438853585787</v>
      </c>
      <c r="H135" s="509"/>
      <c r="I135" s="131"/>
      <c r="J135" s="131"/>
      <c r="K135" s="131"/>
      <c r="L135" s="222"/>
      <c r="O135" s="426"/>
      <c r="P135" s="426"/>
      <c r="Q135" s="426"/>
      <c r="R135" s="426"/>
      <c r="S135" s="426"/>
      <c r="T135" s="426"/>
    </row>
    <row r="136" spans="1:20" s="128" customFormat="1" ht="15" hidden="1">
      <c r="A136" s="783"/>
      <c r="B136" s="784"/>
      <c r="C136" s="624" t="s">
        <v>13577</v>
      </c>
      <c r="D136" s="626"/>
      <c r="E136" s="569" t="s">
        <v>13578</v>
      </c>
      <c r="F136" s="569" t="s">
        <v>13578</v>
      </c>
      <c r="G136" s="569" t="s">
        <v>13578</v>
      </c>
      <c r="H136" s="510"/>
      <c r="I136" s="131"/>
      <c r="J136" s="131"/>
      <c r="K136" s="131"/>
    </row>
    <row r="137" spans="1:20" s="128" customFormat="1" ht="15">
      <c r="A137" s="783"/>
      <c r="B137" s="784"/>
      <c r="C137" s="624" t="s">
        <v>8</v>
      </c>
      <c r="D137" s="625"/>
      <c r="E137" s="573" t="s">
        <v>10286</v>
      </c>
      <c r="F137" s="565" t="s">
        <v>13495</v>
      </c>
      <c r="G137" s="565" t="s">
        <v>10287</v>
      </c>
      <c r="H137" s="515"/>
      <c r="I137" s="131"/>
      <c r="J137" s="131"/>
      <c r="K137" s="131"/>
    </row>
    <row r="138" spans="1:20" s="128" customFormat="1" ht="15">
      <c r="A138" s="783"/>
      <c r="B138" s="784"/>
      <c r="C138" s="624" t="s">
        <v>7</v>
      </c>
      <c r="D138" s="625"/>
      <c r="E138" s="566" t="s">
        <v>10290</v>
      </c>
      <c r="F138" s="566" t="s">
        <v>13496</v>
      </c>
      <c r="G138" s="566" t="s">
        <v>10288</v>
      </c>
      <c r="H138" s="508"/>
      <c r="I138" s="131"/>
      <c r="J138" s="131"/>
      <c r="K138" s="131"/>
    </row>
    <row r="139" spans="1:20" s="128" customFormat="1" ht="15">
      <c r="A139" s="783"/>
      <c r="B139" s="784"/>
      <c r="C139" s="624" t="s">
        <v>6</v>
      </c>
      <c r="D139" s="625"/>
      <c r="E139" s="571">
        <v>44370</v>
      </c>
      <c r="F139" s="571">
        <v>44370</v>
      </c>
      <c r="G139" s="571">
        <v>44370</v>
      </c>
      <c r="H139" s="516"/>
      <c r="I139" s="131"/>
      <c r="J139" s="131"/>
      <c r="K139" s="131"/>
    </row>
    <row r="140" spans="1:20" s="128" customFormat="1" ht="11.25">
      <c r="A140" s="780"/>
      <c r="B140" s="781"/>
      <c r="C140" s="781"/>
      <c r="D140" s="781"/>
      <c r="E140" s="781"/>
      <c r="F140" s="781"/>
      <c r="G140" s="781"/>
      <c r="H140" s="782"/>
      <c r="I140" s="131"/>
      <c r="J140" s="131"/>
      <c r="K140" s="131"/>
    </row>
    <row r="141" spans="1:20" s="128" customFormat="1" ht="22.5" customHeight="1">
      <c r="A141" s="676" t="s">
        <v>10340</v>
      </c>
      <c r="B141" s="677" t="s">
        <v>10335</v>
      </c>
      <c r="C141" s="678">
        <f>MIN(E143:G143)</f>
        <v>26.06</v>
      </c>
      <c r="D141" s="679" t="s">
        <v>5</v>
      </c>
      <c r="E141" s="680" t="s">
        <v>13465</v>
      </c>
      <c r="F141" s="680" t="s">
        <v>10085</v>
      </c>
      <c r="G141" s="680" t="s">
        <v>13497</v>
      </c>
      <c r="H141" s="681"/>
      <c r="I141" s="131" t="s">
        <v>123</v>
      </c>
      <c r="J141" s="131" t="s">
        <v>195</v>
      </c>
      <c r="K141" s="131" t="s">
        <v>196</v>
      </c>
    </row>
    <row r="142" spans="1:20" s="128" customFormat="1" ht="22.5" customHeight="1">
      <c r="A142" s="783" t="str">
        <f>$A$11</f>
        <v>Os preços cotados com data posteior a data base da estimativa orçamentária foram retroagidos utilizando a COL-19 da Planilha  de  Índice Nacional da Construção Civil (INCC).</v>
      </c>
      <c r="B142" s="784"/>
      <c r="C142" s="624" t="s">
        <v>199</v>
      </c>
      <c r="D142" s="624"/>
      <c r="E142" s="565" t="s">
        <v>10337</v>
      </c>
      <c r="F142" s="565" t="s">
        <v>10086</v>
      </c>
      <c r="G142" s="565" t="s">
        <v>10410</v>
      </c>
      <c r="H142" s="565"/>
      <c r="I142" s="131" t="s">
        <v>198</v>
      </c>
      <c r="J142" s="131" t="e">
        <f>I143*1.3</f>
        <v>#NUM!</v>
      </c>
      <c r="K142" s="131" t="e">
        <f>I143*0.7</f>
        <v>#NUM!</v>
      </c>
    </row>
    <row r="143" spans="1:20" s="128" customFormat="1" ht="15" customHeight="1">
      <c r="A143" s="783"/>
      <c r="B143" s="784"/>
      <c r="C143" s="624" t="s">
        <v>9</v>
      </c>
      <c r="D143" s="625"/>
      <c r="E143" s="566">
        <f>26.06</f>
        <v>26.06</v>
      </c>
      <c r="F143" s="566">
        <f>26.06</f>
        <v>26.06</v>
      </c>
      <c r="G143" s="566">
        <f>26.06</f>
        <v>26.06</v>
      </c>
      <c r="H143" s="566"/>
      <c r="I143" s="131" t="e">
        <f>MEDIAN(E142:G142)</f>
        <v>#NUM!</v>
      </c>
      <c r="J143" s="131"/>
      <c r="K143" s="131"/>
      <c r="L143" s="222"/>
      <c r="O143" s="426"/>
      <c r="P143" s="426"/>
      <c r="Q143" s="426"/>
      <c r="R143" s="426"/>
      <c r="S143" s="426"/>
      <c r="T143" s="426"/>
    </row>
    <row r="144" spans="1:20" s="128" customFormat="1" ht="15" hidden="1" customHeight="1">
      <c r="A144" s="783" t="str">
        <f>$A$11</f>
        <v>Os preços cotados com data posteior a data base da estimativa orçamentária foram retroagidos utilizando a COL-19 da Planilha  de  Índice Nacional da Construção Civil (INCC).</v>
      </c>
      <c r="B144" s="784"/>
      <c r="C144" s="624" t="s">
        <v>13575</v>
      </c>
      <c r="D144" s="626"/>
      <c r="E144" s="567">
        <f>'[10]Reajustamento INCC'!$C$155</f>
        <v>1.0174762121189906</v>
      </c>
      <c r="F144" s="567">
        <f>'[10]Reajustamento INCC'!$C$155</f>
        <v>1.0174762121189906</v>
      </c>
      <c r="G144" s="567">
        <f>'[10]Reajustamento INCC'!$C$155</f>
        <v>1.0174762121189906</v>
      </c>
      <c r="H144" s="509"/>
      <c r="I144" s="131"/>
      <c r="J144" s="131"/>
      <c r="K144" s="131"/>
      <c r="L144" s="222"/>
      <c r="O144" s="426"/>
      <c r="P144" s="426"/>
      <c r="Q144" s="426"/>
      <c r="R144" s="426"/>
      <c r="S144" s="426"/>
      <c r="T144" s="426"/>
    </row>
    <row r="145" spans="1:20" s="128" customFormat="1" ht="22.5" hidden="1">
      <c r="A145" s="783"/>
      <c r="B145" s="784"/>
      <c r="C145" s="624" t="s">
        <v>13576</v>
      </c>
      <c r="D145" s="626"/>
      <c r="E145" s="568">
        <f>E143/E144</f>
        <v>25.61239239758498</v>
      </c>
      <c r="F145" s="568">
        <f>F143/F144</f>
        <v>25.61239239758498</v>
      </c>
      <c r="G145" s="568">
        <f>G143/G144</f>
        <v>25.61239239758498</v>
      </c>
      <c r="H145" s="509"/>
      <c r="I145" s="131"/>
      <c r="J145" s="131"/>
      <c r="K145" s="131"/>
      <c r="L145" s="222"/>
      <c r="O145" s="426"/>
      <c r="P145" s="426"/>
      <c r="Q145" s="426"/>
      <c r="R145" s="426"/>
      <c r="S145" s="426"/>
      <c r="T145" s="426"/>
    </row>
    <row r="146" spans="1:20" s="128" customFormat="1" ht="15" hidden="1">
      <c r="A146" s="783"/>
      <c r="B146" s="784"/>
      <c r="C146" s="624" t="s">
        <v>13577</v>
      </c>
      <c r="D146" s="626"/>
      <c r="E146" s="569" t="s">
        <v>13578</v>
      </c>
      <c r="F146" s="569" t="s">
        <v>13578</v>
      </c>
      <c r="G146" s="569" t="s">
        <v>13578</v>
      </c>
      <c r="H146" s="510"/>
      <c r="I146" s="131"/>
      <c r="J146" s="131"/>
      <c r="K146" s="131"/>
    </row>
    <row r="147" spans="1:20" s="128" customFormat="1" ht="22.5">
      <c r="A147" s="783"/>
      <c r="B147" s="784"/>
      <c r="C147" s="624" t="s">
        <v>8</v>
      </c>
      <c r="D147" s="625"/>
      <c r="E147" s="565" t="s">
        <v>10411</v>
      </c>
      <c r="F147" s="565" t="s">
        <v>10338</v>
      </c>
      <c r="G147" s="565" t="s">
        <v>10087</v>
      </c>
      <c r="H147" s="565"/>
      <c r="I147" s="131"/>
      <c r="J147" s="131"/>
      <c r="K147" s="131"/>
    </row>
    <row r="148" spans="1:20" s="128" customFormat="1" ht="15">
      <c r="A148" s="783"/>
      <c r="B148" s="784"/>
      <c r="C148" s="624" t="s">
        <v>7</v>
      </c>
      <c r="D148" s="625"/>
      <c r="E148" s="570" t="s">
        <v>13471</v>
      </c>
      <c r="F148" s="570" t="s">
        <v>13475</v>
      </c>
      <c r="G148" s="570" t="s">
        <v>13498</v>
      </c>
      <c r="H148" s="570"/>
      <c r="I148" s="131"/>
      <c r="J148" s="131"/>
      <c r="K148" s="131"/>
    </row>
    <row r="149" spans="1:20" s="128" customFormat="1" ht="15">
      <c r="A149" s="783"/>
      <c r="B149" s="784"/>
      <c r="C149" s="624" t="s">
        <v>6</v>
      </c>
      <c r="D149" s="625"/>
      <c r="E149" s="571">
        <v>44370</v>
      </c>
      <c r="F149" s="571">
        <v>44370</v>
      </c>
      <c r="G149" s="571">
        <v>44370</v>
      </c>
      <c r="H149" s="516"/>
      <c r="I149" s="131"/>
      <c r="J149" s="131"/>
      <c r="K149" s="131"/>
    </row>
    <row r="150" spans="1:20" s="128" customFormat="1" ht="11.25">
      <c r="A150" s="780"/>
      <c r="B150" s="781"/>
      <c r="C150" s="781"/>
      <c r="D150" s="781"/>
      <c r="E150" s="781"/>
      <c r="F150" s="781"/>
      <c r="G150" s="781"/>
      <c r="H150" s="782"/>
      <c r="I150" s="131"/>
      <c r="J150" s="131"/>
      <c r="K150" s="131"/>
    </row>
    <row r="151" spans="1:20" s="128" customFormat="1" ht="22.5" customHeight="1">
      <c r="A151" s="676" t="s">
        <v>10349</v>
      </c>
      <c r="B151" s="677" t="s">
        <v>13499</v>
      </c>
      <c r="C151" s="678">
        <f>MIN(E153:H153)</f>
        <v>49.2</v>
      </c>
      <c r="D151" s="679" t="s">
        <v>58</v>
      </c>
      <c r="E151" s="680" t="s">
        <v>10085</v>
      </c>
      <c r="F151" s="680" t="s">
        <v>10075</v>
      </c>
      <c r="G151" s="680" t="s">
        <v>13465</v>
      </c>
      <c r="H151" s="681"/>
      <c r="I151" s="131" t="s">
        <v>123</v>
      </c>
      <c r="J151" s="131" t="s">
        <v>195</v>
      </c>
      <c r="K151" s="131" t="s">
        <v>196</v>
      </c>
    </row>
    <row r="152" spans="1:20" s="128" customFormat="1" ht="22.5" customHeight="1">
      <c r="A152" s="783" t="str">
        <f>$A$11</f>
        <v>Os preços cotados com data posteior a data base da estimativa orçamentária foram retroagidos utilizando a COL-19 da Planilha  de  Índice Nacional da Construção Civil (INCC).</v>
      </c>
      <c r="B152" s="784"/>
      <c r="C152" s="624" t="s">
        <v>199</v>
      </c>
      <c r="D152" s="624"/>
      <c r="E152" s="565" t="s">
        <v>10086</v>
      </c>
      <c r="F152" s="565" t="s">
        <v>10076</v>
      </c>
      <c r="G152" s="565" t="s">
        <v>10337</v>
      </c>
      <c r="H152" s="513"/>
      <c r="I152" s="131" t="s">
        <v>198</v>
      </c>
      <c r="J152" s="131" t="e">
        <f>I153*1.3</f>
        <v>#NUM!</v>
      </c>
      <c r="K152" s="131" t="e">
        <f>I153*0.7</f>
        <v>#NUM!</v>
      </c>
    </row>
    <row r="153" spans="1:20" s="128" customFormat="1" ht="15" customHeight="1">
      <c r="A153" s="783"/>
      <c r="B153" s="784"/>
      <c r="C153" s="624" t="s">
        <v>9</v>
      </c>
      <c r="D153" s="625"/>
      <c r="E153" s="566">
        <v>49.2</v>
      </c>
      <c r="F153" s="566">
        <v>49.2</v>
      </c>
      <c r="G153" s="566">
        <v>49.2</v>
      </c>
      <c r="H153" s="508"/>
      <c r="I153" s="131" t="e">
        <f>MEDIAN(E152:G152)</f>
        <v>#NUM!</v>
      </c>
      <c r="J153" s="131"/>
      <c r="K153" s="131"/>
      <c r="L153" s="222"/>
      <c r="O153" s="426"/>
      <c r="P153" s="426"/>
      <c r="Q153" s="426"/>
      <c r="R153" s="426"/>
      <c r="S153" s="426"/>
      <c r="T153" s="426"/>
    </row>
    <row r="154" spans="1:20" s="128" customFormat="1" ht="15" hidden="1" customHeight="1">
      <c r="A154" s="783" t="str">
        <f>$A$11</f>
        <v>Os preços cotados com data posteior a data base da estimativa orçamentária foram retroagidos utilizando a COL-19 da Planilha  de  Índice Nacional da Construção Civil (INCC).</v>
      </c>
      <c r="B154" s="784"/>
      <c r="C154" s="624" t="s">
        <v>13575</v>
      </c>
      <c r="D154" s="626"/>
      <c r="E154" s="567">
        <f>'[10]Reajustamento INCC'!$C$155</f>
        <v>1.0174762121189906</v>
      </c>
      <c r="F154" s="567">
        <f>'[10]Reajustamento INCC'!$C$155</f>
        <v>1.0174762121189906</v>
      </c>
      <c r="G154" s="567">
        <f>'[10]Reajustamento INCC'!$C$155</f>
        <v>1.0174762121189906</v>
      </c>
      <c r="H154" s="517"/>
      <c r="I154" s="131"/>
      <c r="J154" s="131"/>
      <c r="K154" s="131"/>
      <c r="L154" s="222"/>
      <c r="O154" s="426"/>
      <c r="P154" s="426"/>
      <c r="Q154" s="426"/>
      <c r="R154" s="426"/>
      <c r="S154" s="426"/>
      <c r="T154" s="426"/>
    </row>
    <row r="155" spans="1:20" s="128" customFormat="1" ht="22.5" hidden="1">
      <c r="A155" s="783"/>
      <c r="B155" s="784"/>
      <c r="C155" s="624" t="s">
        <v>13576</v>
      </c>
      <c r="D155" s="626"/>
      <c r="E155" s="568">
        <f>E153/E154</f>
        <v>48.354938831971651</v>
      </c>
      <c r="F155" s="568">
        <f>F153/F154</f>
        <v>48.354938831971651</v>
      </c>
      <c r="G155" s="568">
        <f>G153/G154</f>
        <v>48.354938831971651</v>
      </c>
      <c r="H155" s="518"/>
      <c r="I155" s="131"/>
      <c r="J155" s="131"/>
      <c r="K155" s="131"/>
      <c r="L155" s="222"/>
      <c r="O155" s="426"/>
      <c r="P155" s="426"/>
      <c r="Q155" s="426"/>
      <c r="R155" s="426"/>
      <c r="S155" s="426"/>
      <c r="T155" s="426"/>
    </row>
    <row r="156" spans="1:20" s="128" customFormat="1" ht="15" hidden="1">
      <c r="A156" s="783"/>
      <c r="B156" s="784"/>
      <c r="C156" s="624" t="s">
        <v>13577</v>
      </c>
      <c r="D156" s="626"/>
      <c r="E156" s="569" t="s">
        <v>13578</v>
      </c>
      <c r="F156" s="569" t="s">
        <v>13578</v>
      </c>
      <c r="G156" s="569" t="s">
        <v>13578</v>
      </c>
      <c r="H156" s="519"/>
      <c r="I156" s="131"/>
      <c r="J156" s="131"/>
      <c r="K156" s="131"/>
    </row>
    <row r="157" spans="1:20" s="128" customFormat="1" ht="22.5">
      <c r="A157" s="783"/>
      <c r="B157" s="784"/>
      <c r="C157" s="624" t="s">
        <v>8</v>
      </c>
      <c r="D157" s="625"/>
      <c r="E157" s="565" t="s">
        <v>10338</v>
      </c>
      <c r="F157" s="565" t="s">
        <v>21991</v>
      </c>
      <c r="G157" s="565" t="s">
        <v>10411</v>
      </c>
      <c r="H157" s="515"/>
      <c r="I157" s="131"/>
      <c r="J157" s="131"/>
      <c r="K157" s="131"/>
    </row>
    <row r="158" spans="1:20" s="128" customFormat="1" ht="15">
      <c r="A158" s="783"/>
      <c r="B158" s="784"/>
      <c r="C158" s="624" t="s">
        <v>7</v>
      </c>
      <c r="D158" s="625"/>
      <c r="E158" s="570" t="s">
        <v>13475</v>
      </c>
      <c r="F158" s="570" t="s">
        <v>21992</v>
      </c>
      <c r="G158" s="570" t="s">
        <v>13471</v>
      </c>
      <c r="H158" s="508"/>
      <c r="I158" s="131"/>
      <c r="J158" s="131"/>
      <c r="K158" s="131"/>
    </row>
    <row r="159" spans="1:20" s="128" customFormat="1" ht="15">
      <c r="A159" s="783"/>
      <c r="B159" s="784"/>
      <c r="C159" s="624" t="s">
        <v>6</v>
      </c>
      <c r="D159" s="625"/>
      <c r="E159" s="571">
        <v>44370</v>
      </c>
      <c r="F159" s="571">
        <v>44370</v>
      </c>
      <c r="G159" s="571">
        <v>44370</v>
      </c>
      <c r="H159" s="512"/>
      <c r="I159" s="131"/>
      <c r="J159" s="131"/>
      <c r="K159" s="131"/>
    </row>
    <row r="160" spans="1:20" s="128" customFormat="1" ht="11.25">
      <c r="A160" s="780"/>
      <c r="B160" s="781"/>
      <c r="C160" s="781"/>
      <c r="D160" s="781"/>
      <c r="E160" s="781"/>
      <c r="F160" s="781"/>
      <c r="G160" s="781"/>
      <c r="H160" s="782"/>
      <c r="I160" s="131"/>
      <c r="J160" s="131"/>
      <c r="K160" s="131"/>
    </row>
    <row r="161" spans="1:20" s="128" customFormat="1" ht="22.5" customHeight="1">
      <c r="A161" s="676" t="s">
        <v>10382</v>
      </c>
      <c r="B161" s="677" t="s">
        <v>13500</v>
      </c>
      <c r="C161" s="678">
        <f>MIN(E163:H163)</f>
        <v>719.9</v>
      </c>
      <c r="D161" s="679" t="s">
        <v>58</v>
      </c>
      <c r="E161" s="680" t="s">
        <v>21996</v>
      </c>
      <c r="F161" s="680" t="s">
        <v>10075</v>
      </c>
      <c r="G161" s="680" t="s">
        <v>21997</v>
      </c>
      <c r="H161" s="681"/>
      <c r="I161" s="131" t="s">
        <v>123</v>
      </c>
      <c r="J161" s="131" t="s">
        <v>195</v>
      </c>
      <c r="K161" s="131" t="s">
        <v>196</v>
      </c>
    </row>
    <row r="162" spans="1:20" s="128" customFormat="1" ht="22.5" customHeight="1">
      <c r="A162" s="783" t="str">
        <f>$A$11</f>
        <v>Os preços cotados com data posteior a data base da estimativa orçamentária foram retroagidos utilizando a COL-19 da Planilha  de  Índice Nacional da Construção Civil (INCC).</v>
      </c>
      <c r="B162" s="784"/>
      <c r="C162" s="624" t="s">
        <v>199</v>
      </c>
      <c r="D162" s="624"/>
      <c r="E162" s="565" t="s">
        <v>21998</v>
      </c>
      <c r="F162" s="565" t="s">
        <v>10076</v>
      </c>
      <c r="G162" s="565" t="s">
        <v>21999</v>
      </c>
      <c r="H162" s="513"/>
      <c r="I162" s="131" t="s">
        <v>198</v>
      </c>
      <c r="J162" s="131" t="e">
        <f>I163*1.3</f>
        <v>#NUM!</v>
      </c>
      <c r="K162" s="131" t="e">
        <f>I163*0.7</f>
        <v>#NUM!</v>
      </c>
    </row>
    <row r="163" spans="1:20" s="128" customFormat="1" ht="15" customHeight="1">
      <c r="A163" s="783"/>
      <c r="B163" s="784"/>
      <c r="C163" s="624" t="s">
        <v>9</v>
      </c>
      <c r="D163" s="625"/>
      <c r="E163" s="566">
        <v>849.9</v>
      </c>
      <c r="F163" s="566">
        <v>719.9</v>
      </c>
      <c r="G163" s="566">
        <v>948.1</v>
      </c>
      <c r="H163" s="508"/>
      <c r="I163" s="131" t="e">
        <f>MEDIAN(E162:G162)</f>
        <v>#NUM!</v>
      </c>
      <c r="J163" s="131"/>
      <c r="K163" s="131"/>
      <c r="L163" s="222"/>
      <c r="O163" s="426"/>
      <c r="P163" s="426"/>
      <c r="Q163" s="426"/>
      <c r="R163" s="426"/>
      <c r="S163" s="426"/>
      <c r="T163" s="426"/>
    </row>
    <row r="164" spans="1:20" s="128" customFormat="1" ht="15" hidden="1" customHeight="1">
      <c r="A164" s="783" t="str">
        <f>$A$11</f>
        <v>Os preços cotados com data posteior a data base da estimativa orçamentária foram retroagidos utilizando a COL-19 da Planilha  de  Índice Nacional da Construção Civil (INCC).</v>
      </c>
      <c r="B164" s="784"/>
      <c r="C164" s="624" t="s">
        <v>13575</v>
      </c>
      <c r="D164" s="626"/>
      <c r="E164" s="567">
        <f>'[10]Reajustamento INCC'!$C$155</f>
        <v>1.0174762121189906</v>
      </c>
      <c r="F164" s="567">
        <f>'[10]Reajustamento INCC'!$C$155</f>
        <v>1.0174762121189906</v>
      </c>
      <c r="G164" s="567">
        <f>'[10]Reajustamento INCC'!$C$155</f>
        <v>1.0174762121189906</v>
      </c>
      <c r="H164" s="509"/>
      <c r="I164" s="131"/>
      <c r="J164" s="131"/>
      <c r="K164" s="131"/>
      <c r="L164" s="222"/>
      <c r="O164" s="426"/>
      <c r="P164" s="426"/>
      <c r="Q164" s="426"/>
      <c r="R164" s="426"/>
      <c r="S164" s="426"/>
      <c r="T164" s="426"/>
    </row>
    <row r="165" spans="1:20" s="128" customFormat="1" ht="22.5" hidden="1">
      <c r="A165" s="783"/>
      <c r="B165" s="784"/>
      <c r="C165" s="624" t="s">
        <v>13576</v>
      </c>
      <c r="D165" s="626"/>
      <c r="E165" s="568">
        <f>E163/E164</f>
        <v>835.30208360351014</v>
      </c>
      <c r="F165" s="568">
        <f>F163/F164</f>
        <v>707.53496880358512</v>
      </c>
      <c r="G165" s="568">
        <f>G163/G164</f>
        <v>931.81539647545367</v>
      </c>
      <c r="H165" s="509"/>
      <c r="I165" s="131"/>
      <c r="J165" s="131"/>
      <c r="K165" s="131"/>
      <c r="L165" s="222"/>
      <c r="O165" s="426"/>
      <c r="P165" s="426"/>
      <c r="Q165" s="426"/>
      <c r="R165" s="426"/>
      <c r="S165" s="426"/>
      <c r="T165" s="426"/>
    </row>
    <row r="166" spans="1:20" s="128" customFormat="1" ht="15" hidden="1">
      <c r="A166" s="783"/>
      <c r="B166" s="784"/>
      <c r="C166" s="624" t="s">
        <v>13577</v>
      </c>
      <c r="D166" s="626"/>
      <c r="E166" s="569" t="s">
        <v>13578</v>
      </c>
      <c r="F166" s="569" t="s">
        <v>13578</v>
      </c>
      <c r="G166" s="569" t="s">
        <v>13578</v>
      </c>
      <c r="H166" s="510"/>
      <c r="I166" s="131"/>
      <c r="J166" s="131"/>
      <c r="K166" s="131"/>
    </row>
    <row r="167" spans="1:20" s="128" customFormat="1" ht="22.5">
      <c r="A167" s="783"/>
      <c r="B167" s="784"/>
      <c r="C167" s="624" t="s">
        <v>8</v>
      </c>
      <c r="D167" s="625"/>
      <c r="E167" s="565" t="s">
        <v>22000</v>
      </c>
      <c r="F167" s="565" t="s">
        <v>10381</v>
      </c>
      <c r="G167" s="565" t="s">
        <v>22001</v>
      </c>
      <c r="H167" s="513"/>
      <c r="I167" s="131"/>
      <c r="J167" s="131"/>
      <c r="K167" s="131"/>
    </row>
    <row r="168" spans="1:20" s="128" customFormat="1" ht="15">
      <c r="A168" s="783"/>
      <c r="B168" s="784"/>
      <c r="C168" s="624" t="s">
        <v>7</v>
      </c>
      <c r="D168" s="625"/>
      <c r="E168" s="570" t="s">
        <v>22002</v>
      </c>
      <c r="F168" s="570" t="s">
        <v>10155</v>
      </c>
      <c r="G168" s="570" t="s">
        <v>22003</v>
      </c>
      <c r="H168" s="516"/>
      <c r="I168" s="131"/>
      <c r="J168" s="131"/>
      <c r="K168" s="131"/>
    </row>
    <row r="169" spans="1:20" s="128" customFormat="1" ht="15">
      <c r="A169" s="783"/>
      <c r="B169" s="784"/>
      <c r="C169" s="624" t="s">
        <v>6</v>
      </c>
      <c r="D169" s="625"/>
      <c r="E169" s="571">
        <v>44372</v>
      </c>
      <c r="F169" s="571">
        <v>44372</v>
      </c>
      <c r="G169" s="571">
        <v>44372</v>
      </c>
      <c r="H169" s="516"/>
      <c r="I169" s="131"/>
      <c r="J169" s="131"/>
      <c r="K169" s="131"/>
    </row>
    <row r="170" spans="1:20" s="128" customFormat="1" ht="11.25">
      <c r="A170" s="780"/>
      <c r="B170" s="781"/>
      <c r="C170" s="781"/>
      <c r="D170" s="781"/>
      <c r="E170" s="781"/>
      <c r="F170" s="781"/>
      <c r="G170" s="781"/>
      <c r="H170" s="782"/>
      <c r="I170" s="131"/>
      <c r="J170" s="131"/>
      <c r="K170" s="131"/>
    </row>
    <row r="171" spans="1:20" s="128" customFormat="1" ht="22.5" customHeight="1">
      <c r="A171" s="676" t="s">
        <v>10383</v>
      </c>
      <c r="B171" s="677" t="s">
        <v>13502</v>
      </c>
      <c r="C171" s="678">
        <f>MIN(E173:H173)</f>
        <v>176.99</v>
      </c>
      <c r="D171" s="679" t="s">
        <v>58</v>
      </c>
      <c r="E171" s="680" t="s">
        <v>10075</v>
      </c>
      <c r="F171" s="680" t="s">
        <v>22004</v>
      </c>
      <c r="G171" s="680" t="s">
        <v>22005</v>
      </c>
      <c r="H171" s="681"/>
      <c r="I171" s="421" t="s">
        <v>123</v>
      </c>
      <c r="J171" s="131" t="s">
        <v>195</v>
      </c>
      <c r="K171" s="131" t="s">
        <v>196</v>
      </c>
    </row>
    <row r="172" spans="1:20" s="128" customFormat="1" ht="22.5" customHeight="1">
      <c r="A172" s="783" t="str">
        <f>$A$11</f>
        <v>Os preços cotados com data posteior a data base da estimativa orçamentária foram retroagidos utilizando a COL-19 da Planilha  de  Índice Nacional da Construção Civil (INCC).</v>
      </c>
      <c r="B172" s="784"/>
      <c r="C172" s="624" t="s">
        <v>199</v>
      </c>
      <c r="D172" s="624"/>
      <c r="E172" s="706" t="s">
        <v>22006</v>
      </c>
      <c r="F172" s="706" t="s">
        <v>22007</v>
      </c>
      <c r="G172" s="706" t="s">
        <v>22008</v>
      </c>
      <c r="H172" s="507"/>
      <c r="I172" s="131" t="s">
        <v>198</v>
      </c>
      <c r="J172" s="131" t="e">
        <f>I173*1.3</f>
        <v>#NUM!</v>
      </c>
      <c r="K172" s="131" t="e">
        <f>I173*0.7</f>
        <v>#NUM!</v>
      </c>
    </row>
    <row r="173" spans="1:20" s="128" customFormat="1" ht="15" customHeight="1">
      <c r="A173" s="783"/>
      <c r="B173" s="784"/>
      <c r="C173" s="624" t="s">
        <v>9</v>
      </c>
      <c r="D173" s="625"/>
      <c r="E173" s="706">
        <v>189.9</v>
      </c>
      <c r="F173" s="706">
        <v>184.9</v>
      </c>
      <c r="G173" s="706">
        <v>176.99</v>
      </c>
      <c r="H173" s="508"/>
      <c r="I173" s="131" t="e">
        <f>MEDIAN(E172:G172)</f>
        <v>#NUM!</v>
      </c>
      <c r="J173" s="131"/>
      <c r="K173" s="131"/>
      <c r="L173" s="222"/>
      <c r="O173" s="426"/>
      <c r="P173" s="426"/>
      <c r="Q173" s="426"/>
      <c r="R173" s="426"/>
      <c r="S173" s="426"/>
      <c r="T173" s="426"/>
    </row>
    <row r="174" spans="1:20" s="128" customFormat="1" ht="15" hidden="1" customHeight="1">
      <c r="A174" s="783" t="str">
        <f>$A$11</f>
        <v>Os preços cotados com data posteior a data base da estimativa orçamentária foram retroagidos utilizando a COL-19 da Planilha  de  Índice Nacional da Construção Civil (INCC).</v>
      </c>
      <c r="B174" s="784"/>
      <c r="C174" s="624" t="s">
        <v>13575</v>
      </c>
      <c r="D174" s="626"/>
      <c r="E174" s="567">
        <f>'[10]Reajustamento INCC'!$C$155</f>
        <v>1.0174762121189906</v>
      </c>
      <c r="F174" s="567">
        <f>'[10]Reajustamento INCC'!$C$155</f>
        <v>1.0174762121189906</v>
      </c>
      <c r="G174" s="567">
        <f>'[10]Reajustamento INCC'!$C$155</f>
        <v>1.0174762121189906</v>
      </c>
      <c r="H174" s="517"/>
      <c r="I174" s="131"/>
      <c r="J174" s="131"/>
      <c r="K174" s="131"/>
      <c r="L174" s="222"/>
      <c r="O174" s="426"/>
      <c r="P174" s="426"/>
      <c r="Q174" s="426"/>
      <c r="R174" s="426"/>
      <c r="S174" s="426"/>
      <c r="T174" s="426"/>
    </row>
    <row r="175" spans="1:20" s="128" customFormat="1" ht="22.5" hidden="1">
      <c r="A175" s="783"/>
      <c r="B175" s="784"/>
      <c r="C175" s="624" t="s">
        <v>13576</v>
      </c>
      <c r="D175" s="626"/>
      <c r="E175" s="568">
        <f>E173/E174</f>
        <v>186.63827000389057</v>
      </c>
      <c r="F175" s="568">
        <f>F173/F174</f>
        <v>181.72415020389346</v>
      </c>
      <c r="G175" s="568">
        <f>G173/G174</f>
        <v>173.95001268029802</v>
      </c>
      <c r="H175" s="518"/>
      <c r="I175" s="131"/>
      <c r="J175" s="131"/>
      <c r="K175" s="131"/>
      <c r="L175" s="222"/>
      <c r="O175" s="426"/>
      <c r="P175" s="426"/>
      <c r="Q175" s="426"/>
      <c r="R175" s="426"/>
      <c r="S175" s="426"/>
      <c r="T175" s="426"/>
    </row>
    <row r="176" spans="1:20" s="128" customFormat="1" ht="15" hidden="1">
      <c r="A176" s="783"/>
      <c r="B176" s="784"/>
      <c r="C176" s="624" t="s">
        <v>13577</v>
      </c>
      <c r="D176" s="626"/>
      <c r="E176" s="569" t="s">
        <v>13578</v>
      </c>
      <c r="F176" s="569" t="s">
        <v>13578</v>
      </c>
      <c r="G176" s="569" t="s">
        <v>13578</v>
      </c>
      <c r="H176" s="519"/>
      <c r="I176" s="131"/>
      <c r="J176" s="131"/>
      <c r="K176" s="131"/>
    </row>
    <row r="177" spans="1:20" s="128" customFormat="1" ht="15">
      <c r="A177" s="783"/>
      <c r="B177" s="784"/>
      <c r="C177" s="624" t="s">
        <v>8</v>
      </c>
      <c r="D177" s="625"/>
      <c r="E177" s="706" t="s">
        <v>21991</v>
      </c>
      <c r="F177" s="706" t="s">
        <v>13501</v>
      </c>
      <c r="G177" s="706" t="s">
        <v>22009</v>
      </c>
      <c r="H177" s="507"/>
      <c r="I177" s="131"/>
      <c r="J177" s="131"/>
      <c r="K177" s="131"/>
    </row>
    <row r="178" spans="1:20" s="128" customFormat="1" ht="15">
      <c r="A178" s="783"/>
      <c r="B178" s="784"/>
      <c r="C178" s="624" t="s">
        <v>7</v>
      </c>
      <c r="D178" s="625"/>
      <c r="E178" s="706" t="s">
        <v>22010</v>
      </c>
      <c r="F178" s="706" t="s">
        <v>22011</v>
      </c>
      <c r="G178" s="706" t="s">
        <v>22012</v>
      </c>
      <c r="H178" s="508"/>
      <c r="I178" s="131"/>
      <c r="J178" s="131"/>
      <c r="K178" s="131"/>
    </row>
    <row r="179" spans="1:20" s="128" customFormat="1" ht="15">
      <c r="A179" s="783"/>
      <c r="B179" s="784"/>
      <c r="C179" s="624" t="s">
        <v>6</v>
      </c>
      <c r="D179" s="625"/>
      <c r="E179" s="707">
        <v>44344</v>
      </c>
      <c r="F179" s="707">
        <v>44344</v>
      </c>
      <c r="G179" s="707">
        <v>44344</v>
      </c>
      <c r="H179" s="516"/>
      <c r="I179" s="131"/>
      <c r="J179" s="131"/>
      <c r="K179" s="131"/>
    </row>
    <row r="180" spans="1:20" s="128" customFormat="1" ht="11.25">
      <c r="A180" s="780"/>
      <c r="B180" s="781"/>
      <c r="C180" s="781"/>
      <c r="D180" s="781"/>
      <c r="E180" s="781"/>
      <c r="F180" s="781"/>
      <c r="G180" s="781"/>
      <c r="H180" s="782"/>
      <c r="I180" s="131"/>
      <c r="J180" s="131"/>
      <c r="K180" s="131"/>
    </row>
    <row r="181" spans="1:20" s="128" customFormat="1" ht="22.5" customHeight="1">
      <c r="A181" s="676" t="s">
        <v>10409</v>
      </c>
      <c r="B181" s="677" t="s">
        <v>13503</v>
      </c>
      <c r="C181" s="678">
        <f>MIN(E183:H183)</f>
        <v>214.6</v>
      </c>
      <c r="D181" s="679" t="s">
        <v>58</v>
      </c>
      <c r="E181" s="680" t="s">
        <v>13504</v>
      </c>
      <c r="F181" s="680" t="s">
        <v>10085</v>
      </c>
      <c r="G181" s="680" t="s">
        <v>13465</v>
      </c>
      <c r="H181" s="681"/>
      <c r="I181" s="131" t="s">
        <v>123</v>
      </c>
      <c r="J181" s="131" t="s">
        <v>195</v>
      </c>
      <c r="K181" s="131" t="s">
        <v>196</v>
      </c>
    </row>
    <row r="182" spans="1:20" s="128" customFormat="1" ht="22.5" customHeight="1">
      <c r="A182" s="783" t="str">
        <f>$A$11</f>
        <v>Os preços cotados com data posteior a data base da estimativa orçamentária foram retroagidos utilizando a COL-19 da Planilha  de  Índice Nacional da Construção Civil (INCC).</v>
      </c>
      <c r="B182" s="784"/>
      <c r="C182" s="624" t="s">
        <v>199</v>
      </c>
      <c r="D182" s="624"/>
      <c r="E182" s="565" t="s">
        <v>13505</v>
      </c>
      <c r="F182" s="565" t="s">
        <v>10086</v>
      </c>
      <c r="G182" s="572" t="s">
        <v>13506</v>
      </c>
      <c r="H182" s="513"/>
      <c r="I182" s="131" t="s">
        <v>198</v>
      </c>
      <c r="J182" s="131" t="e">
        <f>I183*1.3</f>
        <v>#NUM!</v>
      </c>
      <c r="K182" s="131" t="e">
        <f>I183*0.7</f>
        <v>#NUM!</v>
      </c>
    </row>
    <row r="183" spans="1:20" s="128" customFormat="1" ht="15" customHeight="1">
      <c r="A183" s="783"/>
      <c r="B183" s="784"/>
      <c r="C183" s="624" t="s">
        <v>9</v>
      </c>
      <c r="D183" s="625"/>
      <c r="E183" s="566">
        <v>239.9</v>
      </c>
      <c r="F183" s="566">
        <v>214.6</v>
      </c>
      <c r="G183" s="566">
        <v>214.6</v>
      </c>
      <c r="H183" s="508"/>
      <c r="I183" s="131" t="e">
        <f>MEDIAN(E182:G182)</f>
        <v>#NUM!</v>
      </c>
      <c r="J183" s="131"/>
      <c r="K183" s="131"/>
      <c r="L183" s="222"/>
      <c r="O183" s="426"/>
      <c r="P183" s="426"/>
      <c r="Q183" s="426"/>
      <c r="R183" s="426"/>
      <c r="S183" s="426"/>
      <c r="T183" s="426"/>
    </row>
    <row r="184" spans="1:20" s="128" customFormat="1" ht="15" hidden="1" customHeight="1">
      <c r="A184" s="783" t="str">
        <f>$A$11</f>
        <v>Os preços cotados com data posteior a data base da estimativa orçamentária foram retroagidos utilizando a COL-19 da Planilha  de  Índice Nacional da Construção Civil (INCC).</v>
      </c>
      <c r="B184" s="784"/>
      <c r="C184" s="624" t="s">
        <v>13575</v>
      </c>
      <c r="D184" s="626"/>
      <c r="E184" s="567">
        <f>'[10]Reajustamento INCC'!$C$155</f>
        <v>1.0174762121189906</v>
      </c>
      <c r="F184" s="567">
        <f>'[10]Reajustamento INCC'!$C$155</f>
        <v>1.0174762121189906</v>
      </c>
      <c r="G184" s="567">
        <f>'[10]Reajustamento INCC'!$C$155</f>
        <v>1.0174762121189906</v>
      </c>
      <c r="H184" s="517"/>
      <c r="I184" s="131"/>
      <c r="J184" s="131"/>
      <c r="K184" s="131"/>
      <c r="L184" s="222"/>
      <c r="O184" s="426"/>
      <c r="P184" s="426"/>
      <c r="Q184" s="426"/>
      <c r="R184" s="426"/>
      <c r="S184" s="426"/>
      <c r="T184" s="426"/>
    </row>
    <row r="185" spans="1:20" s="128" customFormat="1" ht="22.5" hidden="1">
      <c r="A185" s="783"/>
      <c r="B185" s="784"/>
      <c r="C185" s="624" t="s">
        <v>13576</v>
      </c>
      <c r="D185" s="626"/>
      <c r="E185" s="568">
        <f>E183/E184</f>
        <v>235.77946800386175</v>
      </c>
      <c r="F185" s="568">
        <f>F183/F184</f>
        <v>210.91402181587631</v>
      </c>
      <c r="G185" s="568">
        <f>G183/G184</f>
        <v>210.91402181587631</v>
      </c>
      <c r="H185" s="518"/>
      <c r="I185" s="131"/>
      <c r="J185" s="131"/>
      <c r="K185" s="131"/>
      <c r="L185" s="222"/>
      <c r="O185" s="426"/>
      <c r="P185" s="426"/>
      <c r="Q185" s="426"/>
      <c r="R185" s="426"/>
      <c r="S185" s="426"/>
      <c r="T185" s="426"/>
    </row>
    <row r="186" spans="1:20" s="128" customFormat="1" ht="15" hidden="1">
      <c r="A186" s="783"/>
      <c r="B186" s="784"/>
      <c r="C186" s="624" t="s">
        <v>13577</v>
      </c>
      <c r="D186" s="626"/>
      <c r="E186" s="569" t="s">
        <v>13578</v>
      </c>
      <c r="F186" s="569" t="s">
        <v>13578</v>
      </c>
      <c r="G186" s="569" t="s">
        <v>13578</v>
      </c>
      <c r="H186" s="519"/>
      <c r="I186" s="131"/>
      <c r="J186" s="131"/>
      <c r="K186" s="131"/>
    </row>
    <row r="187" spans="1:20" s="128" customFormat="1" ht="22.5">
      <c r="A187" s="783"/>
      <c r="B187" s="784"/>
      <c r="C187" s="624" t="s">
        <v>8</v>
      </c>
      <c r="D187" s="625"/>
      <c r="E187" s="565" t="s">
        <v>13507</v>
      </c>
      <c r="F187" s="565" t="s">
        <v>10338</v>
      </c>
      <c r="G187" s="573" t="s">
        <v>10338</v>
      </c>
      <c r="H187" s="515"/>
      <c r="I187" s="131"/>
      <c r="J187" s="131"/>
      <c r="K187" s="131"/>
    </row>
    <row r="188" spans="1:20" s="128" customFormat="1" ht="15">
      <c r="A188" s="783"/>
      <c r="B188" s="784"/>
      <c r="C188" s="624" t="s">
        <v>7</v>
      </c>
      <c r="D188" s="625"/>
      <c r="E188" s="570" t="s">
        <v>10412</v>
      </c>
      <c r="F188" s="570" t="s">
        <v>13475</v>
      </c>
      <c r="G188" s="566" t="s">
        <v>10339</v>
      </c>
      <c r="H188" s="508"/>
      <c r="I188" s="131"/>
      <c r="J188" s="131"/>
      <c r="K188" s="131"/>
    </row>
    <row r="189" spans="1:20" s="128" customFormat="1" ht="15">
      <c r="A189" s="783"/>
      <c r="B189" s="784"/>
      <c r="C189" s="624" t="s">
        <v>6</v>
      </c>
      <c r="D189" s="625"/>
      <c r="E189" s="571">
        <v>44372</v>
      </c>
      <c r="F189" s="571">
        <v>44372</v>
      </c>
      <c r="G189" s="571">
        <v>44372</v>
      </c>
      <c r="H189" s="516"/>
      <c r="I189" s="131"/>
      <c r="J189" s="131"/>
      <c r="K189" s="131"/>
    </row>
    <row r="190" spans="1:20" s="128" customFormat="1" ht="11.25">
      <c r="A190" s="780"/>
      <c r="B190" s="781"/>
      <c r="C190" s="781"/>
      <c r="D190" s="781"/>
      <c r="E190" s="781"/>
      <c r="F190" s="781"/>
      <c r="G190" s="781"/>
      <c r="H190" s="782"/>
      <c r="I190" s="131"/>
      <c r="J190" s="131"/>
      <c r="K190" s="131"/>
    </row>
    <row r="191" spans="1:20" s="128" customFormat="1" ht="22.5" customHeight="1">
      <c r="A191" s="676" t="s">
        <v>10414</v>
      </c>
      <c r="B191" s="677" t="s">
        <v>10413</v>
      </c>
      <c r="C191" s="678">
        <f>MIN(E193:H193)</f>
        <v>117.9</v>
      </c>
      <c r="D191" s="679" t="s">
        <v>58</v>
      </c>
      <c r="E191" s="680" t="s">
        <v>13508</v>
      </c>
      <c r="F191" s="680" t="s">
        <v>10085</v>
      </c>
      <c r="G191" s="680" t="s">
        <v>13465</v>
      </c>
      <c r="H191" s="681"/>
      <c r="I191" s="131" t="s">
        <v>123</v>
      </c>
      <c r="J191" s="131" t="s">
        <v>195</v>
      </c>
      <c r="K191" s="131" t="s">
        <v>196</v>
      </c>
    </row>
    <row r="192" spans="1:20" s="128" customFormat="1" ht="22.5" customHeight="1">
      <c r="A192" s="783" t="str">
        <f>$A$11</f>
        <v>Os preços cotados com data posteior a data base da estimativa orçamentária foram retroagidos utilizando a COL-19 da Planilha  de  Índice Nacional da Construção Civil (INCC).</v>
      </c>
      <c r="B192" s="784"/>
      <c r="C192" s="624" t="s">
        <v>199</v>
      </c>
      <c r="D192" s="624"/>
      <c r="E192" s="565" t="s">
        <v>13509</v>
      </c>
      <c r="F192" s="565" t="s">
        <v>10086</v>
      </c>
      <c r="G192" s="572" t="s">
        <v>13506</v>
      </c>
      <c r="H192" s="513"/>
      <c r="I192" s="131" t="s">
        <v>198</v>
      </c>
      <c r="J192" s="131" t="e">
        <f>I193*1.3</f>
        <v>#NUM!</v>
      </c>
      <c r="K192" s="131" t="e">
        <f>I193*0.7</f>
        <v>#NUM!</v>
      </c>
    </row>
    <row r="193" spans="1:20" s="128" customFormat="1" ht="15" customHeight="1">
      <c r="A193" s="783"/>
      <c r="B193" s="784"/>
      <c r="C193" s="624" t="s">
        <v>9</v>
      </c>
      <c r="D193" s="625"/>
      <c r="E193" s="566">
        <v>117.9</v>
      </c>
      <c r="F193" s="566">
        <v>160.07</v>
      </c>
      <c r="G193" s="566">
        <v>168.5</v>
      </c>
      <c r="H193" s="508"/>
      <c r="I193" s="131" t="e">
        <f>MEDIAN(E192:G192)</f>
        <v>#NUM!</v>
      </c>
      <c r="J193" s="131"/>
      <c r="K193" s="131"/>
      <c r="L193" s="222"/>
      <c r="O193" s="426"/>
      <c r="P193" s="426"/>
      <c r="Q193" s="426"/>
      <c r="R193" s="426"/>
      <c r="S193" s="426"/>
      <c r="T193" s="426"/>
    </row>
    <row r="194" spans="1:20" s="128" customFormat="1" ht="15" hidden="1" customHeight="1">
      <c r="A194" s="783" t="str">
        <f>$A$11</f>
        <v>Os preços cotados com data posteior a data base da estimativa orçamentária foram retroagidos utilizando a COL-19 da Planilha  de  Índice Nacional da Construção Civil (INCC).</v>
      </c>
      <c r="B194" s="784"/>
      <c r="C194" s="624" t="s">
        <v>13575</v>
      </c>
      <c r="D194" s="626"/>
      <c r="E194" s="567">
        <f>'[10]Reajustamento INCC'!$C$155</f>
        <v>1.0174762121189906</v>
      </c>
      <c r="F194" s="567">
        <f>'[10]Reajustamento INCC'!$C$155</f>
        <v>1.0174762121189906</v>
      </c>
      <c r="G194" s="567">
        <f>'[10]Reajustamento INCC'!$C$155</f>
        <v>1.0174762121189906</v>
      </c>
      <c r="H194" s="509"/>
      <c r="I194" s="131"/>
      <c r="J194" s="131"/>
      <c r="K194" s="131"/>
      <c r="L194" s="222"/>
      <c r="O194" s="426"/>
      <c r="P194" s="426"/>
      <c r="Q194" s="426"/>
      <c r="R194" s="426"/>
      <c r="S194" s="426"/>
      <c r="T194" s="426"/>
    </row>
    <row r="195" spans="1:20" s="128" customFormat="1" ht="22.5" hidden="1">
      <c r="A195" s="783"/>
      <c r="B195" s="784"/>
      <c r="C195" s="624" t="s">
        <v>13576</v>
      </c>
      <c r="D195" s="626"/>
      <c r="E195" s="568">
        <f>E193/E194</f>
        <v>115.87494488393206</v>
      </c>
      <c r="F195" s="568">
        <f>F193/F194</f>
        <v>157.32063127710774</v>
      </c>
      <c r="G195" s="568">
        <f>G193/G194</f>
        <v>165.6058372599029</v>
      </c>
      <c r="H195" s="509"/>
      <c r="I195" s="131"/>
      <c r="J195" s="131"/>
      <c r="K195" s="131"/>
      <c r="L195" s="222"/>
      <c r="O195" s="426"/>
      <c r="P195" s="426"/>
      <c r="Q195" s="426"/>
      <c r="R195" s="426"/>
      <c r="S195" s="426"/>
      <c r="T195" s="426"/>
    </row>
    <row r="196" spans="1:20" s="128" customFormat="1" ht="15" hidden="1">
      <c r="A196" s="783"/>
      <c r="B196" s="784"/>
      <c r="C196" s="624" t="s">
        <v>13577</v>
      </c>
      <c r="D196" s="626"/>
      <c r="E196" s="569" t="s">
        <v>13578</v>
      </c>
      <c r="F196" s="569" t="s">
        <v>13578</v>
      </c>
      <c r="G196" s="569" t="s">
        <v>13578</v>
      </c>
      <c r="H196" s="510"/>
      <c r="I196" s="131"/>
      <c r="J196" s="130"/>
      <c r="K196" s="130"/>
    </row>
    <row r="197" spans="1:20" s="128" customFormat="1" ht="22.5">
      <c r="A197" s="783"/>
      <c r="B197" s="784"/>
      <c r="C197" s="624" t="s">
        <v>8</v>
      </c>
      <c r="D197" s="625"/>
      <c r="E197" s="565" t="s">
        <v>13510</v>
      </c>
      <c r="F197" s="565" t="s">
        <v>10338</v>
      </c>
      <c r="G197" s="573" t="s">
        <v>10338</v>
      </c>
      <c r="H197" s="515"/>
      <c r="I197" s="130"/>
      <c r="J197" s="130"/>
      <c r="K197" s="130"/>
    </row>
    <row r="198" spans="1:20" s="128" customFormat="1" ht="15">
      <c r="A198" s="783"/>
      <c r="B198" s="784"/>
      <c r="C198" s="624" t="s">
        <v>7</v>
      </c>
      <c r="D198" s="625"/>
      <c r="E198" s="570" t="s">
        <v>13511</v>
      </c>
      <c r="F198" s="570" t="s">
        <v>13475</v>
      </c>
      <c r="G198" s="566" t="s">
        <v>10339</v>
      </c>
      <c r="H198" s="508"/>
      <c r="I198" s="130"/>
      <c r="J198" s="130"/>
      <c r="K198" s="130"/>
    </row>
    <row r="199" spans="1:20" s="128" customFormat="1" ht="15">
      <c r="A199" s="783"/>
      <c r="B199" s="784"/>
      <c r="C199" s="624" t="s">
        <v>6</v>
      </c>
      <c r="D199" s="625"/>
      <c r="E199" s="571">
        <v>44372</v>
      </c>
      <c r="F199" s="571">
        <v>44372</v>
      </c>
      <c r="G199" s="571">
        <v>44372</v>
      </c>
      <c r="H199" s="516"/>
      <c r="I199" s="130"/>
      <c r="J199" s="131"/>
      <c r="K199" s="131"/>
    </row>
    <row r="200" spans="1:20" s="128" customFormat="1" ht="11.25">
      <c r="A200" s="780"/>
      <c r="B200" s="781"/>
      <c r="C200" s="781"/>
      <c r="D200" s="781"/>
      <c r="E200" s="781"/>
      <c r="F200" s="781"/>
      <c r="G200" s="781"/>
      <c r="H200" s="782"/>
      <c r="I200" s="131"/>
      <c r="J200" s="131"/>
      <c r="K200" s="131"/>
    </row>
    <row r="201" spans="1:20" s="128" customFormat="1" ht="22.5" customHeight="1">
      <c r="A201" s="676" t="s">
        <v>10415</v>
      </c>
      <c r="B201" s="677" t="s">
        <v>13512</v>
      </c>
      <c r="C201" s="678">
        <f>MIN(E203:H203)</f>
        <v>943.92</v>
      </c>
      <c r="D201" s="679" t="s">
        <v>58</v>
      </c>
      <c r="E201" s="680" t="s">
        <v>13466</v>
      </c>
      <c r="F201" s="680" t="s">
        <v>10085</v>
      </c>
      <c r="G201" s="680" t="s">
        <v>13513</v>
      </c>
      <c r="H201" s="681"/>
      <c r="I201" s="131" t="s">
        <v>123</v>
      </c>
      <c r="J201" s="131" t="s">
        <v>195</v>
      </c>
      <c r="K201" s="131" t="s">
        <v>196</v>
      </c>
    </row>
    <row r="202" spans="1:20" s="128" customFormat="1" ht="22.5" customHeight="1">
      <c r="A202" s="783" t="str">
        <f>$A$11</f>
        <v>Os preços cotados com data posteior a data base da estimativa orçamentária foram retroagidos utilizando a COL-19 da Planilha  de  Índice Nacional da Construção Civil (INCC).</v>
      </c>
      <c r="B202" s="784"/>
      <c r="C202" s="624" t="s">
        <v>199</v>
      </c>
      <c r="D202" s="624"/>
      <c r="E202" s="572" t="s">
        <v>10074</v>
      </c>
      <c r="F202" s="565" t="s">
        <v>10086</v>
      </c>
      <c r="G202" s="572" t="s">
        <v>13514</v>
      </c>
      <c r="H202" s="513"/>
      <c r="I202" s="131" t="s">
        <v>198</v>
      </c>
      <c r="J202" s="131" t="e">
        <f>I203*1.3</f>
        <v>#NUM!</v>
      </c>
      <c r="K202" s="131" t="e">
        <f>I203*0.7</f>
        <v>#NUM!</v>
      </c>
    </row>
    <row r="203" spans="1:20" s="128" customFormat="1" ht="15" customHeight="1">
      <c r="A203" s="783"/>
      <c r="B203" s="784"/>
      <c r="C203" s="624" t="s">
        <v>9</v>
      </c>
      <c r="D203" s="625"/>
      <c r="E203" s="566">
        <v>993.6</v>
      </c>
      <c r="F203" s="566">
        <v>943.92</v>
      </c>
      <c r="G203" s="566">
        <v>943.92</v>
      </c>
      <c r="H203" s="508"/>
      <c r="I203" s="131" t="e">
        <f>MEDIAN(E202:G202)</f>
        <v>#NUM!</v>
      </c>
      <c r="J203" s="131"/>
      <c r="K203" s="131"/>
      <c r="L203" s="222"/>
      <c r="O203" s="426"/>
      <c r="P203" s="426"/>
      <c r="Q203" s="426"/>
      <c r="R203" s="426"/>
      <c r="S203" s="426"/>
      <c r="T203" s="426"/>
    </row>
    <row r="204" spans="1:20" s="128" customFormat="1" ht="15" hidden="1" customHeight="1">
      <c r="A204" s="783" t="str">
        <f>$A$11</f>
        <v>Os preços cotados com data posteior a data base da estimativa orçamentária foram retroagidos utilizando a COL-19 da Planilha  de  Índice Nacional da Construção Civil (INCC).</v>
      </c>
      <c r="B204" s="784"/>
      <c r="C204" s="624" t="s">
        <v>13575</v>
      </c>
      <c r="D204" s="626"/>
      <c r="E204" s="567">
        <f>'[10]Reajustamento INCC'!$C$155</f>
        <v>1.0174762121189906</v>
      </c>
      <c r="F204" s="567">
        <f>'[10]Reajustamento INCC'!$C$155</f>
        <v>1.0174762121189906</v>
      </c>
      <c r="G204" s="567">
        <f>'[10]Reajustamento INCC'!$C$155</f>
        <v>1.0174762121189906</v>
      </c>
      <c r="H204" s="509"/>
      <c r="I204" s="131"/>
      <c r="J204" s="131"/>
      <c r="K204" s="131"/>
      <c r="L204" s="222"/>
      <c r="O204" s="426"/>
      <c r="P204" s="426"/>
      <c r="Q204" s="426"/>
      <c r="R204" s="426"/>
      <c r="S204" s="426"/>
      <c r="T204" s="426"/>
    </row>
    <row r="205" spans="1:20" s="128" customFormat="1" ht="22.5" hidden="1">
      <c r="A205" s="783"/>
      <c r="B205" s="784"/>
      <c r="C205" s="624" t="s">
        <v>13576</v>
      </c>
      <c r="D205" s="626"/>
      <c r="E205" s="568">
        <f>E203/E204</f>
        <v>976.53388665542741</v>
      </c>
      <c r="F205" s="568">
        <f>F203/F204</f>
        <v>927.70719232265594</v>
      </c>
      <c r="G205" s="568">
        <f>G203/G204</f>
        <v>927.70719232265594</v>
      </c>
      <c r="H205" s="509"/>
      <c r="I205" s="131"/>
      <c r="J205" s="131"/>
      <c r="K205" s="131"/>
      <c r="L205" s="222"/>
      <c r="O205" s="426"/>
      <c r="P205" s="426"/>
      <c r="Q205" s="426"/>
      <c r="R205" s="426"/>
      <c r="S205" s="426"/>
      <c r="T205" s="426"/>
    </row>
    <row r="206" spans="1:20" s="128" customFormat="1" ht="15" hidden="1">
      <c r="A206" s="783"/>
      <c r="B206" s="784"/>
      <c r="C206" s="624" t="s">
        <v>13577</v>
      </c>
      <c r="D206" s="626"/>
      <c r="E206" s="569" t="s">
        <v>13578</v>
      </c>
      <c r="F206" s="569" t="s">
        <v>13578</v>
      </c>
      <c r="G206" s="569" t="s">
        <v>13578</v>
      </c>
      <c r="H206" s="510"/>
      <c r="I206" s="131"/>
      <c r="J206" s="131"/>
      <c r="K206" s="131"/>
    </row>
    <row r="207" spans="1:20" s="128" customFormat="1" ht="15">
      <c r="A207" s="783"/>
      <c r="B207" s="784"/>
      <c r="C207" s="624" t="s">
        <v>8</v>
      </c>
      <c r="D207" s="625"/>
      <c r="E207" s="573" t="s">
        <v>13515</v>
      </c>
      <c r="F207" s="573" t="s">
        <v>10087</v>
      </c>
      <c r="G207" s="573" t="s">
        <v>13516</v>
      </c>
      <c r="H207" s="515"/>
      <c r="I207" s="131"/>
      <c r="J207" s="131"/>
      <c r="K207" s="131"/>
    </row>
    <row r="208" spans="1:20" s="128" customFormat="1" ht="15">
      <c r="A208" s="783"/>
      <c r="B208" s="784"/>
      <c r="C208" s="624" t="s">
        <v>7</v>
      </c>
      <c r="D208" s="625"/>
      <c r="E208" s="566"/>
      <c r="F208" s="566" t="s">
        <v>10284</v>
      </c>
      <c r="G208" s="573" t="s">
        <v>13517</v>
      </c>
      <c r="H208" s="508"/>
      <c r="I208" s="131"/>
      <c r="J208" s="131"/>
      <c r="K208" s="131"/>
    </row>
    <row r="209" spans="1:20" s="128" customFormat="1" ht="15">
      <c r="A209" s="783"/>
      <c r="B209" s="784"/>
      <c r="C209" s="624" t="s">
        <v>6</v>
      </c>
      <c r="D209" s="625"/>
      <c r="E209" s="571">
        <v>44372</v>
      </c>
      <c r="F209" s="571">
        <v>44372</v>
      </c>
      <c r="G209" s="571">
        <v>44372</v>
      </c>
      <c r="H209" s="516"/>
      <c r="I209" s="131"/>
      <c r="J209" s="131"/>
      <c r="K209" s="131"/>
    </row>
    <row r="210" spans="1:20" s="128" customFormat="1" ht="11.25">
      <c r="A210" s="785"/>
      <c r="B210" s="786"/>
      <c r="C210" s="786"/>
      <c r="D210" s="786"/>
      <c r="E210" s="786"/>
      <c r="F210" s="786"/>
      <c r="G210" s="786"/>
      <c r="H210" s="787"/>
      <c r="I210" s="131"/>
      <c r="J210" s="131"/>
      <c r="K210" s="131"/>
    </row>
    <row r="211" spans="1:20" s="128" customFormat="1" ht="33.75" customHeight="1">
      <c r="A211" s="676" t="s">
        <v>10440</v>
      </c>
      <c r="B211" s="677" t="s">
        <v>13518</v>
      </c>
      <c r="C211" s="678">
        <f>MIN(E213:H213)</f>
        <v>60</v>
      </c>
      <c r="D211" s="679" t="s">
        <v>58</v>
      </c>
      <c r="E211" s="680" t="s">
        <v>22013</v>
      </c>
      <c r="F211" s="680" t="s">
        <v>22014</v>
      </c>
      <c r="G211" s="680" t="s">
        <v>10530</v>
      </c>
      <c r="H211" s="681"/>
      <c r="I211" s="131" t="s">
        <v>123</v>
      </c>
      <c r="J211" s="131" t="s">
        <v>195</v>
      </c>
      <c r="K211" s="131" t="s">
        <v>196</v>
      </c>
    </row>
    <row r="212" spans="1:20" s="128" customFormat="1" ht="33.75" customHeight="1">
      <c r="A212" s="783" t="str">
        <f>$A$11</f>
        <v>Os preços cotados com data posteior a data base da estimativa orçamentária foram retroagidos utilizando a COL-19 da Planilha  de  Índice Nacional da Construção Civil (INCC).</v>
      </c>
      <c r="B212" s="784"/>
      <c r="C212" s="624" t="s">
        <v>199</v>
      </c>
      <c r="D212" s="624"/>
      <c r="E212" s="572" t="s">
        <v>22015</v>
      </c>
      <c r="F212" s="565" t="s">
        <v>22016</v>
      </c>
      <c r="G212" s="565" t="s">
        <v>13519</v>
      </c>
      <c r="H212" s="513"/>
      <c r="I212" s="131" t="s">
        <v>198</v>
      </c>
      <c r="J212" s="131" t="e">
        <f>I213*1.3</f>
        <v>#NUM!</v>
      </c>
      <c r="K212" s="131" t="e">
        <f>I213*0.7</f>
        <v>#NUM!</v>
      </c>
    </row>
    <row r="213" spans="1:20" s="128" customFormat="1" ht="15" customHeight="1">
      <c r="A213" s="783"/>
      <c r="B213" s="784"/>
      <c r="C213" s="624" t="s">
        <v>9</v>
      </c>
      <c r="D213" s="625"/>
      <c r="E213" s="566">
        <v>64.37</v>
      </c>
      <c r="F213" s="566">
        <v>60</v>
      </c>
      <c r="G213" s="566">
        <v>60</v>
      </c>
      <c r="H213" s="508"/>
      <c r="I213" s="131" t="e">
        <f>MEDIAN(E212:G212)</f>
        <v>#NUM!</v>
      </c>
      <c r="J213" s="131"/>
      <c r="K213" s="131"/>
      <c r="L213" s="222"/>
      <c r="O213" s="426"/>
      <c r="P213" s="426"/>
      <c r="Q213" s="426"/>
      <c r="R213" s="426"/>
      <c r="S213" s="426"/>
      <c r="T213" s="426"/>
    </row>
    <row r="214" spans="1:20" s="128" customFormat="1" ht="15" hidden="1" customHeight="1">
      <c r="A214" s="783" t="str">
        <f>$A$11</f>
        <v>Os preços cotados com data posteior a data base da estimativa orçamentária foram retroagidos utilizando a COL-19 da Planilha  de  Índice Nacional da Construção Civil (INCC).</v>
      </c>
      <c r="B214" s="784"/>
      <c r="C214" s="624" t="s">
        <v>13575</v>
      </c>
      <c r="D214" s="626"/>
      <c r="E214" s="567">
        <f>'[10]Reajustamento INCC'!$C$155</f>
        <v>1.0174762121189906</v>
      </c>
      <c r="F214" s="567">
        <f>'[10]Reajustamento INCC'!$C$155</f>
        <v>1.0174762121189906</v>
      </c>
      <c r="G214" s="567">
        <f>'[10]Reajustamento INCC'!$C$155</f>
        <v>1.0174762121189906</v>
      </c>
      <c r="H214" s="509"/>
      <c r="I214" s="131"/>
      <c r="J214" s="131"/>
      <c r="K214" s="131"/>
      <c r="L214" s="222"/>
      <c r="O214" s="426"/>
      <c r="P214" s="426"/>
      <c r="Q214" s="426"/>
      <c r="R214" s="426"/>
      <c r="S214" s="426"/>
      <c r="T214" s="426"/>
    </row>
    <row r="215" spans="1:20" s="128" customFormat="1" ht="22.5" hidden="1">
      <c r="A215" s="783"/>
      <c r="B215" s="784"/>
      <c r="C215" s="624" t="s">
        <v>13576</v>
      </c>
      <c r="D215" s="626"/>
      <c r="E215" s="568">
        <f>E213/E214</f>
        <v>63.264378305162907</v>
      </c>
      <c r="F215" s="568">
        <f>F213/F214</f>
        <v>58.969437599965424</v>
      </c>
      <c r="G215" s="568">
        <f>G213/G214</f>
        <v>58.969437599965424</v>
      </c>
      <c r="H215" s="509"/>
      <c r="I215" s="131"/>
      <c r="J215" s="131"/>
      <c r="K215" s="131"/>
      <c r="L215" s="222"/>
      <c r="O215" s="426"/>
      <c r="P215" s="426"/>
      <c r="Q215" s="426"/>
      <c r="R215" s="426"/>
      <c r="S215" s="426"/>
      <c r="T215" s="426"/>
    </row>
    <row r="216" spans="1:20" s="128" customFormat="1" ht="15" hidden="1">
      <c r="A216" s="783"/>
      <c r="B216" s="784"/>
      <c r="C216" s="624" t="s">
        <v>13577</v>
      </c>
      <c r="D216" s="626"/>
      <c r="E216" s="569" t="s">
        <v>13578</v>
      </c>
      <c r="F216" s="569" t="s">
        <v>13578</v>
      </c>
      <c r="G216" s="569" t="s">
        <v>13578</v>
      </c>
      <c r="H216" s="510"/>
      <c r="I216" s="131"/>
      <c r="J216" s="131"/>
      <c r="K216" s="131"/>
    </row>
    <row r="217" spans="1:20" s="128" customFormat="1" ht="15">
      <c r="A217" s="783"/>
      <c r="B217" s="784"/>
      <c r="C217" s="624" t="s">
        <v>8</v>
      </c>
      <c r="D217" s="625"/>
      <c r="E217" s="573" t="s">
        <v>22017</v>
      </c>
      <c r="F217" s="573" t="s">
        <v>22018</v>
      </c>
      <c r="G217" s="565" t="s">
        <v>10531</v>
      </c>
      <c r="H217" s="513"/>
      <c r="I217" s="131"/>
      <c r="J217" s="131"/>
      <c r="K217" s="131"/>
    </row>
    <row r="218" spans="1:20" s="128" customFormat="1" ht="15">
      <c r="A218" s="783"/>
      <c r="B218" s="784"/>
      <c r="C218" s="624" t="s">
        <v>7</v>
      </c>
      <c r="D218" s="625"/>
      <c r="E218" s="566" t="s">
        <v>22019</v>
      </c>
      <c r="F218" s="573" t="s">
        <v>22020</v>
      </c>
      <c r="G218" s="570" t="s">
        <v>13520</v>
      </c>
      <c r="H218" s="515"/>
      <c r="I218" s="131"/>
      <c r="J218" s="131"/>
      <c r="K218" s="131"/>
    </row>
    <row r="219" spans="1:20" s="128" customFormat="1" ht="15">
      <c r="A219" s="783"/>
      <c r="B219" s="784"/>
      <c r="C219" s="624" t="s">
        <v>6</v>
      </c>
      <c r="D219" s="625"/>
      <c r="E219" s="708">
        <v>44378</v>
      </c>
      <c r="F219" s="708">
        <v>44378</v>
      </c>
      <c r="G219" s="571">
        <v>44375</v>
      </c>
      <c r="H219" s="516"/>
      <c r="I219" s="131"/>
      <c r="J219" s="131"/>
      <c r="K219" s="131"/>
    </row>
    <row r="220" spans="1:20" s="128" customFormat="1" ht="11.25">
      <c r="A220" s="785"/>
      <c r="B220" s="786"/>
      <c r="C220" s="786"/>
      <c r="D220" s="786"/>
      <c r="E220" s="786"/>
      <c r="F220" s="786"/>
      <c r="G220" s="786"/>
      <c r="H220" s="787"/>
      <c r="I220" s="131"/>
      <c r="J220" s="131"/>
      <c r="K220" s="131"/>
    </row>
    <row r="221" spans="1:20" s="128" customFormat="1" ht="33.75" customHeight="1">
      <c r="A221" s="676" t="s">
        <v>10441</v>
      </c>
      <c r="B221" s="677" t="s">
        <v>13521</v>
      </c>
      <c r="C221" s="678">
        <f>MIN(E223:H223)</f>
        <v>90</v>
      </c>
      <c r="D221" s="679" t="s">
        <v>58</v>
      </c>
      <c r="E221" s="680" t="s">
        <v>22013</v>
      </c>
      <c r="F221" s="680" t="s">
        <v>22014</v>
      </c>
      <c r="G221" s="680" t="s">
        <v>10530</v>
      </c>
      <c r="H221" s="681"/>
      <c r="I221" s="131" t="s">
        <v>123</v>
      </c>
      <c r="J221" s="131" t="s">
        <v>195</v>
      </c>
      <c r="K221" s="131" t="s">
        <v>196</v>
      </c>
    </row>
    <row r="222" spans="1:20" s="128" customFormat="1" ht="33.75" customHeight="1">
      <c r="A222" s="783" t="str">
        <f>$A$11</f>
        <v>Os preços cotados com data posteior a data base da estimativa orçamentária foram retroagidos utilizando a COL-19 da Planilha  de  Índice Nacional da Construção Civil (INCC).</v>
      </c>
      <c r="B222" s="784"/>
      <c r="C222" s="624" t="s">
        <v>199</v>
      </c>
      <c r="D222" s="624"/>
      <c r="E222" s="572" t="s">
        <v>22015</v>
      </c>
      <c r="F222" s="565" t="s">
        <v>22016</v>
      </c>
      <c r="G222" s="565" t="s">
        <v>13519</v>
      </c>
      <c r="H222" s="513"/>
      <c r="I222" s="131" t="s">
        <v>198</v>
      </c>
      <c r="J222" s="131" t="e">
        <f>I223*1.3</f>
        <v>#NUM!</v>
      </c>
      <c r="K222" s="131" t="e">
        <f>I223*0.7</f>
        <v>#NUM!</v>
      </c>
    </row>
    <row r="223" spans="1:20" s="128" customFormat="1" ht="15" customHeight="1">
      <c r="A223" s="783"/>
      <c r="B223" s="784"/>
      <c r="C223" s="624" t="s">
        <v>9</v>
      </c>
      <c r="D223" s="625"/>
      <c r="E223" s="566">
        <v>106.28</v>
      </c>
      <c r="F223" s="566">
        <v>95</v>
      </c>
      <c r="G223" s="566">
        <v>90</v>
      </c>
      <c r="H223" s="508"/>
      <c r="I223" s="131" t="e">
        <f>MEDIAN(E222:G222)</f>
        <v>#NUM!</v>
      </c>
      <c r="J223" s="131"/>
      <c r="K223" s="131"/>
      <c r="L223" s="222"/>
      <c r="O223" s="426"/>
      <c r="P223" s="426"/>
      <c r="Q223" s="426"/>
      <c r="R223" s="426"/>
      <c r="S223" s="426"/>
      <c r="T223" s="426"/>
    </row>
    <row r="224" spans="1:20" s="128" customFormat="1" ht="15" hidden="1" customHeight="1">
      <c r="A224" s="783" t="str">
        <f>$A$11</f>
        <v>Os preços cotados com data posteior a data base da estimativa orçamentária foram retroagidos utilizando a COL-19 da Planilha  de  Índice Nacional da Construção Civil (INCC).</v>
      </c>
      <c r="B224" s="784"/>
      <c r="C224" s="624" t="s">
        <v>13575</v>
      </c>
      <c r="D224" s="626"/>
      <c r="E224" s="567">
        <f>'[10]Reajustamento INCC'!$C$155</f>
        <v>1.0174762121189906</v>
      </c>
      <c r="F224" s="567">
        <f>'[10]Reajustamento INCC'!$C$155</f>
        <v>1.0174762121189906</v>
      </c>
      <c r="G224" s="567">
        <f>'[10]Reajustamento INCC'!$C$155</f>
        <v>1.0174762121189906</v>
      </c>
      <c r="H224" s="509"/>
      <c r="I224" s="131"/>
      <c r="J224" s="131"/>
      <c r="K224" s="131"/>
      <c r="L224" s="222"/>
      <c r="O224" s="426"/>
      <c r="P224" s="426"/>
      <c r="Q224" s="426"/>
      <c r="R224" s="426"/>
      <c r="S224" s="426"/>
      <c r="T224" s="426"/>
    </row>
    <row r="225" spans="1:20" s="128" customFormat="1" ht="22.5" hidden="1">
      <c r="A225" s="783"/>
      <c r="B225" s="784"/>
      <c r="C225" s="624" t="s">
        <v>13576</v>
      </c>
      <c r="D225" s="626"/>
      <c r="E225" s="568">
        <f>E223/E224</f>
        <v>104.45453046873875</v>
      </c>
      <c r="F225" s="568">
        <f>F223/F224</f>
        <v>93.368276199945257</v>
      </c>
      <c r="G225" s="568">
        <f>G223/G224</f>
        <v>88.454156399948133</v>
      </c>
      <c r="H225" s="509"/>
      <c r="I225" s="131"/>
      <c r="J225" s="131"/>
      <c r="K225" s="131"/>
      <c r="L225" s="222"/>
      <c r="O225" s="426"/>
      <c r="P225" s="426"/>
      <c r="Q225" s="426"/>
      <c r="R225" s="426"/>
      <c r="S225" s="426"/>
      <c r="T225" s="426"/>
    </row>
    <row r="226" spans="1:20" s="128" customFormat="1" ht="15" hidden="1">
      <c r="A226" s="783"/>
      <c r="B226" s="784"/>
      <c r="C226" s="624" t="s">
        <v>13577</v>
      </c>
      <c r="D226" s="626"/>
      <c r="E226" s="569" t="s">
        <v>13578</v>
      </c>
      <c r="F226" s="569" t="s">
        <v>13578</v>
      </c>
      <c r="G226" s="569" t="s">
        <v>13578</v>
      </c>
      <c r="H226" s="510"/>
      <c r="I226" s="131"/>
      <c r="J226" s="131"/>
      <c r="K226" s="131"/>
    </row>
    <row r="227" spans="1:20" s="128" customFormat="1" ht="15">
      <c r="A227" s="783"/>
      <c r="B227" s="784"/>
      <c r="C227" s="624" t="s">
        <v>8</v>
      </c>
      <c r="D227" s="625"/>
      <c r="E227" s="573" t="s">
        <v>22017</v>
      </c>
      <c r="F227" s="573" t="s">
        <v>22018</v>
      </c>
      <c r="G227" s="565" t="s">
        <v>10531</v>
      </c>
      <c r="H227" s="513"/>
      <c r="I227" s="131"/>
      <c r="J227" s="131"/>
      <c r="K227" s="131"/>
    </row>
    <row r="228" spans="1:20" s="128" customFormat="1" ht="15">
      <c r="A228" s="783"/>
      <c r="B228" s="784"/>
      <c r="C228" s="624" t="s">
        <v>7</v>
      </c>
      <c r="D228" s="625"/>
      <c r="E228" s="566" t="s">
        <v>22019</v>
      </c>
      <c r="F228" s="573" t="s">
        <v>22020</v>
      </c>
      <c r="G228" s="570" t="s">
        <v>13520</v>
      </c>
      <c r="H228" s="515"/>
      <c r="I228" s="131"/>
      <c r="J228" s="131"/>
      <c r="K228" s="131"/>
    </row>
    <row r="229" spans="1:20" s="128" customFormat="1" ht="15">
      <c r="A229" s="783"/>
      <c r="B229" s="784"/>
      <c r="C229" s="624" t="s">
        <v>6</v>
      </c>
      <c r="D229" s="625"/>
      <c r="E229" s="708">
        <v>44378</v>
      </c>
      <c r="F229" s="708">
        <v>44378</v>
      </c>
      <c r="G229" s="571">
        <v>44375</v>
      </c>
      <c r="H229" s="516"/>
      <c r="I229" s="131"/>
      <c r="J229" s="131"/>
      <c r="K229" s="131"/>
    </row>
    <row r="230" spans="1:20" s="128" customFormat="1" ht="11.25">
      <c r="A230" s="780"/>
      <c r="B230" s="781"/>
      <c r="C230" s="781"/>
      <c r="D230" s="781"/>
      <c r="E230" s="781"/>
      <c r="F230" s="781"/>
      <c r="G230" s="781"/>
      <c r="H230" s="782"/>
      <c r="I230" s="131"/>
      <c r="J230" s="131"/>
      <c r="K230" s="131"/>
    </row>
    <row r="231" spans="1:20" s="128" customFormat="1" ht="22.5" customHeight="1">
      <c r="A231" s="676" t="s">
        <v>10498</v>
      </c>
      <c r="B231" s="677" t="s">
        <v>13522</v>
      </c>
      <c r="C231" s="678">
        <f>MIN(E233:H233)</f>
        <v>995</v>
      </c>
      <c r="D231" s="679" t="s">
        <v>58</v>
      </c>
      <c r="E231" s="680" t="s">
        <v>10499</v>
      </c>
      <c r="F231" s="680" t="s">
        <v>13523</v>
      </c>
      <c r="G231" s="674" t="s">
        <v>10532</v>
      </c>
      <c r="H231" s="681"/>
      <c r="I231" s="131" t="s">
        <v>123</v>
      </c>
      <c r="J231" s="131" t="s">
        <v>195</v>
      </c>
      <c r="K231" s="131" t="s">
        <v>196</v>
      </c>
    </row>
    <row r="232" spans="1:20" s="128" customFormat="1" ht="22.5" customHeight="1">
      <c r="A232" s="783" t="str">
        <f>$A$11</f>
        <v>Os preços cotados com data posteior a data base da estimativa orçamentária foram retroagidos utilizando a COL-19 da Planilha  de  Índice Nacional da Construção Civil (INCC).</v>
      </c>
      <c r="B232" s="784"/>
      <c r="C232" s="624" t="s">
        <v>199</v>
      </c>
      <c r="D232" s="624"/>
      <c r="E232" s="572" t="s">
        <v>13524</v>
      </c>
      <c r="F232" s="572" t="s">
        <v>13525</v>
      </c>
      <c r="G232" s="572" t="s">
        <v>22021</v>
      </c>
      <c r="H232" s="513"/>
      <c r="I232" s="131" t="s">
        <v>198</v>
      </c>
      <c r="J232" s="131" t="e">
        <f>I233*1.3</f>
        <v>#NUM!</v>
      </c>
      <c r="K232" s="131" t="e">
        <f>I233*0.7</f>
        <v>#NUM!</v>
      </c>
    </row>
    <row r="233" spans="1:20" s="128" customFormat="1" ht="15" customHeight="1">
      <c r="A233" s="783"/>
      <c r="B233" s="784"/>
      <c r="C233" s="624" t="s">
        <v>9</v>
      </c>
      <c r="D233" s="625"/>
      <c r="E233" s="566">
        <v>1200</v>
      </c>
      <c r="F233" s="566">
        <v>995</v>
      </c>
      <c r="G233" s="566">
        <v>1077.3</v>
      </c>
      <c r="H233" s="508"/>
      <c r="I233" s="131" t="e">
        <f>MEDIAN(E232:G232)</f>
        <v>#NUM!</v>
      </c>
      <c r="J233" s="131"/>
      <c r="K233" s="131"/>
      <c r="L233" s="222"/>
      <c r="O233" s="426"/>
      <c r="P233" s="426"/>
      <c r="Q233" s="426"/>
      <c r="R233" s="426"/>
      <c r="S233" s="426"/>
      <c r="T233" s="426"/>
    </row>
    <row r="234" spans="1:20" s="128" customFormat="1" ht="15" hidden="1" customHeight="1">
      <c r="A234" s="783" t="str">
        <f>$A$11</f>
        <v>Os preços cotados com data posteior a data base da estimativa orçamentária foram retroagidos utilizando a COL-19 da Planilha  de  Índice Nacional da Construção Civil (INCC).</v>
      </c>
      <c r="B234" s="784"/>
      <c r="C234" s="624" t="s">
        <v>13575</v>
      </c>
      <c r="D234" s="626"/>
      <c r="E234" s="567">
        <f>'[10]Reajustamento INCC'!$C$155</f>
        <v>1.0174762121189906</v>
      </c>
      <c r="F234" s="567">
        <f>'[10]Reajustamento INCC'!$C$155</f>
        <v>1.0174762121189906</v>
      </c>
      <c r="G234" s="567">
        <f>'[10]Reajustamento INCC'!$C$155</f>
        <v>1.0174762121189906</v>
      </c>
      <c r="H234" s="509"/>
      <c r="I234" s="131"/>
      <c r="J234" s="131"/>
      <c r="K234" s="131"/>
      <c r="L234" s="222"/>
      <c r="O234" s="426"/>
      <c r="P234" s="426"/>
      <c r="Q234" s="426"/>
      <c r="R234" s="426"/>
      <c r="S234" s="426"/>
      <c r="T234" s="426"/>
    </row>
    <row r="235" spans="1:20" s="128" customFormat="1" ht="22.5" hidden="1">
      <c r="A235" s="783"/>
      <c r="B235" s="784"/>
      <c r="C235" s="624" t="s">
        <v>13576</v>
      </c>
      <c r="D235" s="626"/>
      <c r="E235" s="568">
        <f>E233/E234</f>
        <v>1179.3887519993084</v>
      </c>
      <c r="F235" s="568">
        <f>F233/F234</f>
        <v>977.90984019942653</v>
      </c>
      <c r="G235" s="568">
        <f>G233/G234</f>
        <v>1058.7962521073791</v>
      </c>
      <c r="H235" s="509"/>
      <c r="I235" s="131"/>
      <c r="J235" s="131"/>
      <c r="K235" s="131"/>
      <c r="L235" s="222"/>
      <c r="O235" s="426"/>
      <c r="P235" s="426"/>
      <c r="Q235" s="426"/>
      <c r="R235" s="426"/>
      <c r="S235" s="426"/>
      <c r="T235" s="426"/>
    </row>
    <row r="236" spans="1:20" s="128" customFormat="1" ht="15" hidden="1">
      <c r="A236" s="783"/>
      <c r="B236" s="784"/>
      <c r="C236" s="624" t="s">
        <v>13577</v>
      </c>
      <c r="D236" s="626"/>
      <c r="E236" s="569" t="s">
        <v>13578</v>
      </c>
      <c r="F236" s="569" t="s">
        <v>13578</v>
      </c>
      <c r="G236" s="569" t="s">
        <v>13578</v>
      </c>
      <c r="H236" s="510"/>
      <c r="I236" s="131"/>
      <c r="J236" s="131"/>
      <c r="K236" s="131"/>
    </row>
    <row r="237" spans="1:20" s="128" customFormat="1" ht="15">
      <c r="A237" s="783"/>
      <c r="B237" s="784"/>
      <c r="C237" s="624" t="s">
        <v>8</v>
      </c>
      <c r="D237" s="625"/>
      <c r="E237" s="573" t="s">
        <v>10535</v>
      </c>
      <c r="F237" s="573" t="s">
        <v>13526</v>
      </c>
      <c r="G237" s="572" t="s">
        <v>10534</v>
      </c>
      <c r="H237" s="513"/>
      <c r="I237" s="131"/>
      <c r="J237" s="131"/>
      <c r="K237" s="131"/>
    </row>
    <row r="238" spans="1:20" s="128" customFormat="1" ht="15">
      <c r="A238" s="783"/>
      <c r="B238" s="784"/>
      <c r="C238" s="624" t="s">
        <v>7</v>
      </c>
      <c r="D238" s="625"/>
      <c r="E238" s="566" t="s">
        <v>10500</v>
      </c>
      <c r="F238" s="573" t="s">
        <v>13527</v>
      </c>
      <c r="G238" s="573" t="s">
        <v>10533</v>
      </c>
      <c r="H238" s="515"/>
      <c r="I238" s="131"/>
      <c r="J238" s="131"/>
      <c r="K238" s="131"/>
    </row>
    <row r="239" spans="1:20" s="128" customFormat="1" ht="15">
      <c r="A239" s="783"/>
      <c r="B239" s="784"/>
      <c r="C239" s="624" t="s">
        <v>6</v>
      </c>
      <c r="D239" s="625"/>
      <c r="E239" s="708">
        <v>44375</v>
      </c>
      <c r="F239" s="708">
        <v>44375</v>
      </c>
      <c r="G239" s="708">
        <v>44376</v>
      </c>
      <c r="H239" s="516"/>
      <c r="I239" s="131"/>
      <c r="J239" s="131"/>
      <c r="K239" s="131"/>
    </row>
    <row r="240" spans="1:20" s="128" customFormat="1" ht="11.25">
      <c r="A240" s="780"/>
      <c r="B240" s="781"/>
      <c r="C240" s="781"/>
      <c r="D240" s="781"/>
      <c r="E240" s="781"/>
      <c r="F240" s="781"/>
      <c r="G240" s="781"/>
      <c r="H240" s="782"/>
      <c r="I240" s="131"/>
      <c r="J240" s="131"/>
      <c r="K240" s="131"/>
    </row>
    <row r="241" spans="1:20" s="128" customFormat="1" ht="22.5" customHeight="1">
      <c r="A241" s="676" t="s">
        <v>10501</v>
      </c>
      <c r="B241" s="677" t="s">
        <v>13528</v>
      </c>
      <c r="C241" s="678">
        <f>MIN(E243:H243)</f>
        <v>957.6</v>
      </c>
      <c r="D241" s="679" t="s">
        <v>58</v>
      </c>
      <c r="E241" s="680" t="s">
        <v>10499</v>
      </c>
      <c r="F241" s="680" t="s">
        <v>13523</v>
      </c>
      <c r="G241" s="674" t="s">
        <v>10532</v>
      </c>
      <c r="H241" s="681"/>
      <c r="I241" s="131" t="s">
        <v>123</v>
      </c>
      <c r="J241" s="131" t="s">
        <v>195</v>
      </c>
      <c r="K241" s="131" t="s">
        <v>196</v>
      </c>
    </row>
    <row r="242" spans="1:20" s="128" customFormat="1" ht="22.5" customHeight="1">
      <c r="A242" s="783" t="str">
        <f>$A$11</f>
        <v>Os preços cotados com data posteior a data base da estimativa orçamentária foram retroagidos utilizando a COL-19 da Planilha  de  Índice Nacional da Construção Civil (INCC).</v>
      </c>
      <c r="B242" s="784"/>
      <c r="C242" s="624" t="s">
        <v>199</v>
      </c>
      <c r="D242" s="624"/>
      <c r="E242" s="572" t="s">
        <v>13524</v>
      </c>
      <c r="F242" s="572" t="s">
        <v>13525</v>
      </c>
      <c r="G242" s="572" t="s">
        <v>22021</v>
      </c>
      <c r="H242" s="513"/>
      <c r="I242" s="131" t="s">
        <v>198</v>
      </c>
      <c r="J242" s="131" t="e">
        <f>I243*1.3</f>
        <v>#NUM!</v>
      </c>
      <c r="K242" s="131" t="e">
        <f>I243*0.7</f>
        <v>#NUM!</v>
      </c>
    </row>
    <row r="243" spans="1:20" s="128" customFormat="1" ht="15" customHeight="1">
      <c r="A243" s="783"/>
      <c r="B243" s="784"/>
      <c r="C243" s="624" t="s">
        <v>9</v>
      </c>
      <c r="D243" s="625"/>
      <c r="E243" s="566">
        <v>1200</v>
      </c>
      <c r="F243" s="566">
        <v>995</v>
      </c>
      <c r="G243" s="566">
        <v>957.6</v>
      </c>
      <c r="H243" s="508"/>
      <c r="I243" s="131" t="e">
        <f>MEDIAN(E242:G242)</f>
        <v>#NUM!</v>
      </c>
      <c r="J243" s="131"/>
      <c r="K243" s="131"/>
      <c r="L243" s="222"/>
      <c r="O243" s="426"/>
      <c r="P243" s="426"/>
      <c r="Q243" s="426"/>
      <c r="R243" s="426"/>
      <c r="S243" s="426"/>
      <c r="T243" s="426"/>
    </row>
    <row r="244" spans="1:20" s="128" customFormat="1" ht="15" hidden="1" customHeight="1">
      <c r="A244" s="783" t="str">
        <f>$A$11</f>
        <v>Os preços cotados com data posteior a data base da estimativa orçamentária foram retroagidos utilizando a COL-19 da Planilha  de  Índice Nacional da Construção Civil (INCC).</v>
      </c>
      <c r="B244" s="784"/>
      <c r="C244" s="624" t="s">
        <v>13575</v>
      </c>
      <c r="D244" s="626"/>
      <c r="E244" s="567">
        <f>'[10]Reajustamento INCC'!$C$155</f>
        <v>1.0174762121189906</v>
      </c>
      <c r="F244" s="567">
        <f>'[10]Reajustamento INCC'!$C$155</f>
        <v>1.0174762121189906</v>
      </c>
      <c r="G244" s="567">
        <f>'[10]Reajustamento INCC'!$C$155</f>
        <v>1.0174762121189906</v>
      </c>
      <c r="H244" s="509"/>
      <c r="I244" s="131"/>
      <c r="J244" s="131"/>
      <c r="K244" s="131"/>
      <c r="L244" s="222"/>
      <c r="O244" s="426"/>
      <c r="P244" s="426"/>
      <c r="Q244" s="426"/>
      <c r="R244" s="426"/>
      <c r="S244" s="426"/>
      <c r="T244" s="426"/>
    </row>
    <row r="245" spans="1:20" s="128" customFormat="1" ht="22.5" hidden="1">
      <c r="A245" s="783"/>
      <c r="B245" s="784"/>
      <c r="C245" s="624" t="s">
        <v>13576</v>
      </c>
      <c r="D245" s="626"/>
      <c r="E245" s="568">
        <f>E243/E244</f>
        <v>1179.3887519993084</v>
      </c>
      <c r="F245" s="568">
        <f>F243/F244</f>
        <v>977.90984019942653</v>
      </c>
      <c r="G245" s="568">
        <f>G243/G244</f>
        <v>941.1522240954481</v>
      </c>
      <c r="H245" s="509"/>
      <c r="I245" s="131"/>
      <c r="J245" s="131"/>
      <c r="K245" s="131"/>
      <c r="L245" s="222"/>
      <c r="O245" s="426"/>
      <c r="P245" s="426"/>
      <c r="Q245" s="426"/>
      <c r="R245" s="426"/>
      <c r="S245" s="426"/>
      <c r="T245" s="426"/>
    </row>
    <row r="246" spans="1:20" s="128" customFormat="1" ht="15" hidden="1">
      <c r="A246" s="783"/>
      <c r="B246" s="784"/>
      <c r="C246" s="624" t="s">
        <v>13577</v>
      </c>
      <c r="D246" s="626"/>
      <c r="E246" s="569" t="s">
        <v>13578</v>
      </c>
      <c r="F246" s="569" t="s">
        <v>13578</v>
      </c>
      <c r="G246" s="569" t="s">
        <v>13578</v>
      </c>
      <c r="H246" s="510"/>
      <c r="I246" s="131"/>
      <c r="J246" s="131"/>
      <c r="K246" s="131"/>
    </row>
    <row r="247" spans="1:20" s="128" customFormat="1" ht="15">
      <c r="A247" s="783"/>
      <c r="B247" s="784"/>
      <c r="C247" s="624" t="s">
        <v>8</v>
      </c>
      <c r="D247" s="625"/>
      <c r="E247" s="573" t="s">
        <v>10535</v>
      </c>
      <c r="F247" s="573" t="s">
        <v>13526</v>
      </c>
      <c r="G247" s="572" t="s">
        <v>10534</v>
      </c>
      <c r="H247" s="513"/>
      <c r="I247" s="131"/>
      <c r="J247" s="131"/>
      <c r="K247" s="131"/>
    </row>
    <row r="248" spans="1:20" s="128" customFormat="1" ht="15">
      <c r="A248" s="783"/>
      <c r="B248" s="784"/>
      <c r="C248" s="624" t="s">
        <v>7</v>
      </c>
      <c r="D248" s="625"/>
      <c r="E248" s="566" t="s">
        <v>10500</v>
      </c>
      <c r="F248" s="573" t="s">
        <v>13527</v>
      </c>
      <c r="G248" s="573" t="s">
        <v>10533</v>
      </c>
      <c r="H248" s="515"/>
      <c r="I248" s="131"/>
      <c r="J248" s="131"/>
      <c r="K248" s="131"/>
    </row>
    <row r="249" spans="1:20" s="128" customFormat="1" ht="15">
      <c r="A249" s="783"/>
      <c r="B249" s="784"/>
      <c r="C249" s="624" t="s">
        <v>6</v>
      </c>
      <c r="D249" s="625"/>
      <c r="E249" s="708">
        <v>44375</v>
      </c>
      <c r="F249" s="708">
        <v>44375</v>
      </c>
      <c r="G249" s="708">
        <v>44376</v>
      </c>
      <c r="H249" s="516"/>
      <c r="I249" s="131"/>
      <c r="J249" s="131"/>
      <c r="K249" s="131"/>
    </row>
    <row r="250" spans="1:20" s="128" customFormat="1" ht="11.25">
      <c r="A250" s="780"/>
      <c r="B250" s="781"/>
      <c r="C250" s="781"/>
      <c r="D250" s="781"/>
      <c r="E250" s="781"/>
      <c r="F250" s="781"/>
      <c r="G250" s="781"/>
      <c r="H250" s="782"/>
      <c r="I250" s="131"/>
      <c r="J250" s="131"/>
      <c r="K250" s="131"/>
    </row>
    <row r="251" spans="1:20" s="128" customFormat="1" ht="22.5" customHeight="1">
      <c r="A251" s="676" t="s">
        <v>10502</v>
      </c>
      <c r="B251" s="677" t="s">
        <v>13529</v>
      </c>
      <c r="C251" s="678">
        <f>MIN(E253:H253)</f>
        <v>2691</v>
      </c>
      <c r="D251" s="679" t="s">
        <v>58</v>
      </c>
      <c r="E251" s="680" t="s">
        <v>10499</v>
      </c>
      <c r="F251" s="680" t="s">
        <v>13523</v>
      </c>
      <c r="G251" s="674" t="s">
        <v>10532</v>
      </c>
      <c r="H251" s="681"/>
      <c r="I251" s="131" t="s">
        <v>123</v>
      </c>
      <c r="J251" s="131" t="s">
        <v>195</v>
      </c>
      <c r="K251" s="131" t="s">
        <v>196</v>
      </c>
    </row>
    <row r="252" spans="1:20" s="128" customFormat="1" ht="22.5" customHeight="1">
      <c r="A252" s="783" t="str">
        <f>$A$11</f>
        <v>Os preços cotados com data posteior a data base da estimativa orçamentária foram retroagidos utilizando a COL-19 da Planilha  de  Índice Nacional da Construção Civil (INCC).</v>
      </c>
      <c r="B252" s="784"/>
      <c r="C252" s="624" t="s">
        <v>199</v>
      </c>
      <c r="D252" s="624"/>
      <c r="E252" s="572" t="s">
        <v>13524</v>
      </c>
      <c r="F252" s="572" t="s">
        <v>13525</v>
      </c>
      <c r="G252" s="572" t="s">
        <v>22021</v>
      </c>
      <c r="H252" s="513"/>
      <c r="I252" s="131" t="s">
        <v>198</v>
      </c>
      <c r="J252" s="131" t="e">
        <f>I253*1.3</f>
        <v>#NUM!</v>
      </c>
      <c r="K252" s="131" t="e">
        <f>I253*0.7</f>
        <v>#NUM!</v>
      </c>
    </row>
    <row r="253" spans="1:20" s="128" customFormat="1" ht="15" customHeight="1">
      <c r="A253" s="783"/>
      <c r="B253" s="784"/>
      <c r="C253" s="624" t="s">
        <v>9</v>
      </c>
      <c r="D253" s="625"/>
      <c r="E253" s="566">
        <v>2691</v>
      </c>
      <c r="F253" s="566">
        <v>2695.5</v>
      </c>
      <c r="G253" s="566">
        <v>3411.5</v>
      </c>
      <c r="H253" s="508"/>
      <c r="I253" s="131" t="e">
        <f>MEDIAN(E252:G252)</f>
        <v>#NUM!</v>
      </c>
      <c r="J253" s="131"/>
      <c r="K253" s="131"/>
      <c r="L253" s="222"/>
      <c r="O253" s="426"/>
      <c r="P253" s="426"/>
      <c r="Q253" s="426"/>
      <c r="R253" s="426"/>
      <c r="S253" s="426"/>
      <c r="T253" s="426"/>
    </row>
    <row r="254" spans="1:20" s="128" customFormat="1" ht="15" hidden="1" customHeight="1">
      <c r="A254" s="783" t="str">
        <f>$A$11</f>
        <v>Os preços cotados com data posteior a data base da estimativa orçamentária foram retroagidos utilizando a COL-19 da Planilha  de  Índice Nacional da Construção Civil (INCC).</v>
      </c>
      <c r="B254" s="784"/>
      <c r="C254" s="624" t="s">
        <v>13575</v>
      </c>
      <c r="D254" s="626"/>
      <c r="E254" s="567">
        <f>'[10]Reajustamento INCC'!$C$155</f>
        <v>1.0174762121189906</v>
      </c>
      <c r="F254" s="567">
        <f>'[10]Reajustamento INCC'!$C$155</f>
        <v>1.0174762121189906</v>
      </c>
      <c r="G254" s="567">
        <f>'[10]Reajustamento INCC'!$C$155</f>
        <v>1.0174762121189906</v>
      </c>
      <c r="H254" s="509"/>
      <c r="I254" s="131"/>
      <c r="J254" s="131"/>
      <c r="K254" s="131"/>
      <c r="L254" s="222"/>
      <c r="O254" s="426"/>
      <c r="P254" s="426"/>
      <c r="Q254" s="426"/>
      <c r="R254" s="426"/>
      <c r="S254" s="426"/>
      <c r="T254" s="426"/>
    </row>
    <row r="255" spans="1:20" s="128" customFormat="1" ht="22.5" hidden="1">
      <c r="A255" s="783"/>
      <c r="B255" s="784"/>
      <c r="C255" s="624" t="s">
        <v>13576</v>
      </c>
      <c r="D255" s="626"/>
      <c r="E255" s="568">
        <f>E253/E254</f>
        <v>2644.7792763584494</v>
      </c>
      <c r="F255" s="568">
        <f>F253/F254</f>
        <v>2649.2019841784468</v>
      </c>
      <c r="G255" s="568">
        <f>G253/G254</f>
        <v>3352.9039395380341</v>
      </c>
      <c r="H255" s="509"/>
      <c r="I255" s="131"/>
      <c r="J255" s="131"/>
      <c r="K255" s="131"/>
      <c r="L255" s="222"/>
      <c r="O255" s="426"/>
      <c r="P255" s="426"/>
      <c r="Q255" s="426"/>
      <c r="R255" s="426"/>
      <c r="S255" s="426"/>
      <c r="T255" s="426"/>
    </row>
    <row r="256" spans="1:20" s="128" customFormat="1" ht="15" hidden="1">
      <c r="A256" s="783"/>
      <c r="B256" s="784"/>
      <c r="C256" s="624" t="s">
        <v>13577</v>
      </c>
      <c r="D256" s="626"/>
      <c r="E256" s="569" t="s">
        <v>13578</v>
      </c>
      <c r="F256" s="569" t="s">
        <v>13578</v>
      </c>
      <c r="G256" s="569" t="s">
        <v>13578</v>
      </c>
      <c r="H256" s="510"/>
      <c r="I256" s="131"/>
      <c r="J256" s="131"/>
      <c r="K256" s="131"/>
    </row>
    <row r="257" spans="1:20" s="128" customFormat="1" ht="15">
      <c r="A257" s="783"/>
      <c r="B257" s="784"/>
      <c r="C257" s="624" t="s">
        <v>8</v>
      </c>
      <c r="D257" s="625"/>
      <c r="E257" s="573" t="s">
        <v>10535</v>
      </c>
      <c r="F257" s="573" t="s">
        <v>13526</v>
      </c>
      <c r="G257" s="572" t="s">
        <v>10534</v>
      </c>
      <c r="H257" s="513"/>
      <c r="I257" s="131"/>
      <c r="J257" s="131"/>
      <c r="K257" s="131"/>
    </row>
    <row r="258" spans="1:20" s="128" customFormat="1" ht="15">
      <c r="A258" s="783"/>
      <c r="B258" s="784"/>
      <c r="C258" s="624" t="s">
        <v>7</v>
      </c>
      <c r="D258" s="625"/>
      <c r="E258" s="566" t="s">
        <v>10500</v>
      </c>
      <c r="F258" s="573" t="s">
        <v>13527</v>
      </c>
      <c r="G258" s="573" t="s">
        <v>10533</v>
      </c>
      <c r="H258" s="515"/>
      <c r="I258" s="131"/>
      <c r="J258" s="131"/>
      <c r="K258" s="131"/>
    </row>
    <row r="259" spans="1:20" s="128" customFormat="1" ht="15">
      <c r="A259" s="783"/>
      <c r="B259" s="784"/>
      <c r="C259" s="624" t="s">
        <v>6</v>
      </c>
      <c r="D259" s="625"/>
      <c r="E259" s="708">
        <v>44375</v>
      </c>
      <c r="F259" s="708">
        <v>44375</v>
      </c>
      <c r="G259" s="708">
        <v>44376</v>
      </c>
      <c r="H259" s="516"/>
      <c r="I259" s="131"/>
      <c r="J259" s="131"/>
      <c r="K259" s="131"/>
    </row>
    <row r="260" spans="1:20" s="128" customFormat="1" ht="11.25">
      <c r="A260" s="780"/>
      <c r="B260" s="781"/>
      <c r="C260" s="781"/>
      <c r="D260" s="781"/>
      <c r="E260" s="781"/>
      <c r="F260" s="781"/>
      <c r="G260" s="781"/>
      <c r="H260" s="782"/>
      <c r="I260" s="131"/>
      <c r="J260" s="131"/>
      <c r="K260" s="131"/>
    </row>
    <row r="261" spans="1:20" s="128" customFormat="1" ht="33.75" customHeight="1">
      <c r="A261" s="676" t="s">
        <v>10507</v>
      </c>
      <c r="B261" s="677" t="s">
        <v>13530</v>
      </c>
      <c r="C261" s="678">
        <f>MIN(E263:H263)</f>
        <v>105.90274454609433</v>
      </c>
      <c r="D261" s="679" t="s">
        <v>112</v>
      </c>
      <c r="E261" s="680" t="s">
        <v>10499</v>
      </c>
      <c r="F261" s="680" t="s">
        <v>10532</v>
      </c>
      <c r="G261" s="680" t="s">
        <v>13523</v>
      </c>
      <c r="H261" s="681"/>
      <c r="I261" s="131" t="s">
        <v>123</v>
      </c>
      <c r="J261" s="131" t="s">
        <v>195</v>
      </c>
      <c r="K261" s="131" t="s">
        <v>196</v>
      </c>
    </row>
    <row r="262" spans="1:20" s="128" customFormat="1" ht="33.75">
      <c r="A262" s="783" t="str">
        <f>$A$11</f>
        <v>Os preços cotados com data posteior a data base da estimativa orçamentária foram retroagidos utilizando a COL-19 da Planilha  de  Índice Nacional da Construção Civil (INCC).</v>
      </c>
      <c r="B262" s="784"/>
      <c r="C262" s="624" t="s">
        <v>199</v>
      </c>
      <c r="D262" s="624"/>
      <c r="E262" s="572" t="s">
        <v>13524</v>
      </c>
      <c r="F262" s="565" t="s">
        <v>22021</v>
      </c>
      <c r="G262" s="572" t="s">
        <v>13531</v>
      </c>
      <c r="H262" s="507"/>
      <c r="I262" s="131" t="s">
        <v>198</v>
      </c>
      <c r="J262" s="131">
        <f>I263*1.3</f>
        <v>148.83673469387759</v>
      </c>
      <c r="K262" s="131">
        <f>I263*0.7</f>
        <v>80.142857142857153</v>
      </c>
      <c r="L262" s="222"/>
      <c r="O262" s="426"/>
      <c r="P262" s="426"/>
      <c r="Q262" s="426"/>
      <c r="R262" s="426"/>
      <c r="S262" s="426"/>
      <c r="T262" s="426"/>
    </row>
    <row r="263" spans="1:20" s="128" customFormat="1" ht="15" customHeight="1">
      <c r="A263" s="783"/>
      <c r="B263" s="784"/>
      <c r="C263" s="624" t="s">
        <v>9</v>
      </c>
      <c r="D263" s="625"/>
      <c r="E263" s="566">
        <f>(5130.34+2232.75+5.81+155.49)/(14*(2.5*2.03))</f>
        <v>105.90274454609433</v>
      </c>
      <c r="F263" s="566">
        <f>(6058.8+2075.7)/(14*(2.5*2.03))</f>
        <v>114.48979591836738</v>
      </c>
      <c r="G263" s="566">
        <f>(6982.37+4177.2+11.09+292.82+248.71)/(14*(2.5*2.03))</f>
        <v>164.84433497536949</v>
      </c>
      <c r="H263" s="508"/>
      <c r="I263" s="131">
        <f>MEDIAN(E263:G263)</f>
        <v>114.48979591836738</v>
      </c>
      <c r="J263" s="131"/>
      <c r="K263" s="131"/>
      <c r="L263" s="222"/>
      <c r="O263" s="426"/>
      <c r="P263" s="426"/>
      <c r="Q263" s="426"/>
      <c r="R263" s="426"/>
      <c r="S263" s="426"/>
      <c r="T263" s="426"/>
    </row>
    <row r="264" spans="1:20" s="128" customFormat="1" ht="15" hidden="1">
      <c r="A264" s="783" t="str">
        <f>$A$11</f>
        <v>Os preços cotados com data posteior a data base da estimativa orçamentária foram retroagidos utilizando a COL-19 da Planilha  de  Índice Nacional da Construção Civil (INCC).</v>
      </c>
      <c r="B264" s="784"/>
      <c r="C264" s="624" t="s">
        <v>13575</v>
      </c>
      <c r="D264" s="626"/>
      <c r="E264" s="567">
        <f>'[10]Reajustamento INCC'!$C$155</f>
        <v>1.0174762121189906</v>
      </c>
      <c r="F264" s="567">
        <f>'[10]Reajustamento INCC'!$C$155</f>
        <v>1.0174762121189906</v>
      </c>
      <c r="G264" s="567">
        <f>'[10]Reajustamento INCC'!$C$155</f>
        <v>1.0174762121189906</v>
      </c>
      <c r="H264" s="509"/>
      <c r="I264" s="131"/>
      <c r="J264" s="131"/>
      <c r="K264" s="131"/>
      <c r="L264" s="222"/>
      <c r="O264" s="426"/>
      <c r="P264" s="426"/>
      <c r="Q264" s="426"/>
      <c r="R264" s="426"/>
      <c r="S264" s="426"/>
      <c r="T264" s="426"/>
    </row>
    <row r="265" spans="1:20" s="128" customFormat="1" ht="22.5" hidden="1">
      <c r="A265" s="783"/>
      <c r="B265" s="784"/>
      <c r="C265" s="624" t="s">
        <v>13576</v>
      </c>
      <c r="D265" s="626"/>
      <c r="E265" s="568">
        <f>E263/E264</f>
        <v>104.08375476959979</v>
      </c>
      <c r="F265" s="568">
        <f>F263/F264</f>
        <v>112.52331460401568</v>
      </c>
      <c r="G265" s="568">
        <f>G263/G264</f>
        <v>162.01296208396414</v>
      </c>
      <c r="H265" s="509"/>
      <c r="I265" s="131"/>
      <c r="J265" s="131"/>
      <c r="K265" s="131"/>
    </row>
    <row r="266" spans="1:20" s="128" customFormat="1" ht="15" hidden="1">
      <c r="A266" s="783"/>
      <c r="B266" s="784"/>
      <c r="C266" s="624" t="s">
        <v>13577</v>
      </c>
      <c r="D266" s="626"/>
      <c r="E266" s="569" t="s">
        <v>13578</v>
      </c>
      <c r="F266" s="569" t="s">
        <v>13578</v>
      </c>
      <c r="G266" s="569" t="s">
        <v>13578</v>
      </c>
      <c r="H266" s="510"/>
      <c r="I266" s="131"/>
      <c r="J266" s="131"/>
      <c r="K266" s="131"/>
    </row>
    <row r="267" spans="1:20" s="128" customFormat="1" ht="15">
      <c r="A267" s="783"/>
      <c r="B267" s="784"/>
      <c r="C267" s="624" t="s">
        <v>8</v>
      </c>
      <c r="D267" s="625"/>
      <c r="E267" s="573" t="s">
        <v>10535</v>
      </c>
      <c r="F267" s="565" t="s">
        <v>10534</v>
      </c>
      <c r="G267" s="573" t="s">
        <v>13526</v>
      </c>
      <c r="H267" s="507"/>
      <c r="I267" s="131"/>
      <c r="J267" s="131"/>
      <c r="K267" s="131"/>
    </row>
    <row r="268" spans="1:20" s="128" customFormat="1" ht="15">
      <c r="A268" s="783"/>
      <c r="B268" s="784"/>
      <c r="C268" s="624" t="s">
        <v>7</v>
      </c>
      <c r="D268" s="625"/>
      <c r="E268" s="566" t="s">
        <v>10500</v>
      </c>
      <c r="F268" s="566" t="s">
        <v>13532</v>
      </c>
      <c r="G268" s="573" t="s">
        <v>13527</v>
      </c>
      <c r="H268" s="511"/>
      <c r="I268" s="131"/>
      <c r="J268" s="131"/>
      <c r="K268" s="131"/>
    </row>
    <row r="269" spans="1:20" s="128" customFormat="1" ht="15">
      <c r="A269" s="783"/>
      <c r="B269" s="784"/>
      <c r="C269" s="624" t="s">
        <v>6</v>
      </c>
      <c r="D269" s="625"/>
      <c r="E269" s="708">
        <v>44375</v>
      </c>
      <c r="F269" s="708">
        <v>44376</v>
      </c>
      <c r="G269" s="708">
        <v>44375</v>
      </c>
      <c r="H269" s="512"/>
      <c r="I269" s="131"/>
      <c r="J269" s="131"/>
      <c r="K269" s="131"/>
    </row>
    <row r="270" spans="1:20" s="128" customFormat="1" ht="11.25">
      <c r="A270" s="785"/>
      <c r="B270" s="786"/>
      <c r="C270" s="786"/>
      <c r="D270" s="786"/>
      <c r="E270" s="786"/>
      <c r="F270" s="786"/>
      <c r="G270" s="786"/>
      <c r="H270" s="787"/>
      <c r="I270" s="131"/>
      <c r="J270" s="131"/>
      <c r="K270" s="131"/>
    </row>
    <row r="271" spans="1:20" s="128" customFormat="1" ht="33.75" customHeight="1">
      <c r="A271" s="676" t="s">
        <v>10509</v>
      </c>
      <c r="B271" s="677" t="s">
        <v>10536</v>
      </c>
      <c r="C271" s="678">
        <f>MIN(E273:H273)</f>
        <v>683.36</v>
      </c>
      <c r="D271" s="679" t="s">
        <v>58</v>
      </c>
      <c r="E271" s="680" t="s">
        <v>22013</v>
      </c>
      <c r="F271" s="680" t="s">
        <v>22014</v>
      </c>
      <c r="G271" s="680" t="s">
        <v>10530</v>
      </c>
      <c r="H271" s="681"/>
      <c r="I271" s="131" t="s">
        <v>123</v>
      </c>
      <c r="J271" s="131" t="s">
        <v>195</v>
      </c>
      <c r="K271" s="131" t="s">
        <v>196</v>
      </c>
    </row>
    <row r="272" spans="1:20" s="128" customFormat="1" ht="33.75">
      <c r="A272" s="783" t="str">
        <f>$A$11</f>
        <v>Os preços cotados com data posteior a data base da estimativa orçamentária foram retroagidos utilizando a COL-19 da Planilha  de  Índice Nacional da Construção Civil (INCC).</v>
      </c>
      <c r="B272" s="784"/>
      <c r="C272" s="624" t="s">
        <v>199</v>
      </c>
      <c r="D272" s="624"/>
      <c r="E272" s="572" t="s">
        <v>22015</v>
      </c>
      <c r="F272" s="565" t="s">
        <v>22016</v>
      </c>
      <c r="G272" s="565" t="s">
        <v>13519</v>
      </c>
      <c r="H272" s="507"/>
      <c r="I272" s="131" t="s">
        <v>198</v>
      </c>
      <c r="J272" s="131" t="e">
        <f>I273*1.3</f>
        <v>#NUM!</v>
      </c>
      <c r="K272" s="131" t="e">
        <f>I273*0.7</f>
        <v>#NUM!</v>
      </c>
      <c r="L272" s="222"/>
      <c r="O272" s="426"/>
      <c r="P272" s="426"/>
      <c r="Q272" s="426"/>
      <c r="R272" s="426"/>
      <c r="S272" s="426"/>
      <c r="T272" s="426"/>
    </row>
    <row r="273" spans="1:20" s="128" customFormat="1" ht="15" customHeight="1">
      <c r="A273" s="783"/>
      <c r="B273" s="784"/>
      <c r="C273" s="624" t="s">
        <v>9</v>
      </c>
      <c r="D273" s="625"/>
      <c r="E273" s="566">
        <v>683.36</v>
      </c>
      <c r="F273" s="566">
        <v>850</v>
      </c>
      <c r="G273" s="566">
        <v>1180</v>
      </c>
      <c r="H273" s="508"/>
      <c r="I273" s="131" t="e">
        <f>MEDIAN(E271:G271)</f>
        <v>#NUM!</v>
      </c>
      <c r="J273" s="131"/>
      <c r="K273" s="131"/>
      <c r="L273" s="222"/>
      <c r="O273" s="426"/>
      <c r="P273" s="426"/>
      <c r="Q273" s="426"/>
      <c r="R273" s="426"/>
      <c r="S273" s="426"/>
      <c r="T273" s="426"/>
    </row>
    <row r="274" spans="1:20" s="128" customFormat="1" ht="15" hidden="1">
      <c r="A274" s="783" t="str">
        <f>$A$11</f>
        <v>Os preços cotados com data posteior a data base da estimativa orçamentária foram retroagidos utilizando a COL-19 da Planilha  de  Índice Nacional da Construção Civil (INCC).</v>
      </c>
      <c r="B274" s="784"/>
      <c r="C274" s="624" t="s">
        <v>13575</v>
      </c>
      <c r="D274" s="626"/>
      <c r="E274" s="567">
        <f>'[10]Reajustamento INCC'!$C$155</f>
        <v>1.0174762121189906</v>
      </c>
      <c r="F274" s="567">
        <f>'[10]Reajustamento INCC'!$C$155</f>
        <v>1.0174762121189906</v>
      </c>
      <c r="G274" s="567">
        <f>'[10]Reajustamento INCC'!$C$155</f>
        <v>1.0174762121189906</v>
      </c>
      <c r="H274" s="509"/>
      <c r="I274" s="131"/>
      <c r="J274" s="131"/>
      <c r="K274" s="131"/>
      <c r="L274" s="222"/>
      <c r="O274" s="426"/>
      <c r="P274" s="426"/>
      <c r="Q274" s="426"/>
      <c r="R274" s="426"/>
      <c r="S274" s="426"/>
      <c r="T274" s="426"/>
    </row>
    <row r="275" spans="1:20" s="128" customFormat="1" ht="22.5" hidden="1">
      <c r="A275" s="783"/>
      <c r="B275" s="784"/>
      <c r="C275" s="624" t="s">
        <v>13576</v>
      </c>
      <c r="D275" s="626"/>
      <c r="E275" s="568">
        <f>E273/E274</f>
        <v>671.62258130520615</v>
      </c>
      <c r="F275" s="568">
        <f>F273/F274</f>
        <v>835.4003659995102</v>
      </c>
      <c r="G275" s="568">
        <f>G273/G274</f>
        <v>1159.7322727993201</v>
      </c>
      <c r="H275" s="509"/>
      <c r="I275" s="131"/>
      <c r="J275" s="131"/>
      <c r="K275" s="131"/>
    </row>
    <row r="276" spans="1:20" s="128" customFormat="1" ht="15" hidden="1">
      <c r="A276" s="783"/>
      <c r="B276" s="784"/>
      <c r="C276" s="624" t="s">
        <v>13577</v>
      </c>
      <c r="D276" s="626"/>
      <c r="E276" s="569" t="s">
        <v>13578</v>
      </c>
      <c r="F276" s="569" t="s">
        <v>13578</v>
      </c>
      <c r="G276" s="569" t="s">
        <v>13578</v>
      </c>
      <c r="H276" s="510"/>
      <c r="I276" s="131"/>
      <c r="J276" s="131"/>
      <c r="K276" s="131"/>
    </row>
    <row r="277" spans="1:20" s="128" customFormat="1" ht="15">
      <c r="A277" s="783"/>
      <c r="B277" s="784"/>
      <c r="C277" s="624" t="s">
        <v>8</v>
      </c>
      <c r="D277" s="625"/>
      <c r="E277" s="573" t="s">
        <v>22017</v>
      </c>
      <c r="F277" s="573" t="s">
        <v>22018</v>
      </c>
      <c r="G277" s="565" t="s">
        <v>10531</v>
      </c>
      <c r="H277" s="507"/>
      <c r="I277" s="131"/>
      <c r="J277" s="131"/>
      <c r="K277" s="131"/>
    </row>
    <row r="278" spans="1:20" s="128" customFormat="1" ht="15">
      <c r="A278" s="783"/>
      <c r="B278" s="784"/>
      <c r="C278" s="624" t="s">
        <v>7</v>
      </c>
      <c r="D278" s="625"/>
      <c r="E278" s="566" t="s">
        <v>22019</v>
      </c>
      <c r="F278" s="573" t="s">
        <v>22020</v>
      </c>
      <c r="G278" s="570" t="s">
        <v>13520</v>
      </c>
      <c r="H278" s="511"/>
      <c r="I278" s="131"/>
      <c r="J278" s="131"/>
      <c r="K278" s="131"/>
    </row>
    <row r="279" spans="1:20" s="128" customFormat="1" ht="15">
      <c r="A279" s="783"/>
      <c r="B279" s="784"/>
      <c r="C279" s="624" t="s">
        <v>6</v>
      </c>
      <c r="D279" s="625"/>
      <c r="E279" s="708">
        <v>44378</v>
      </c>
      <c r="F279" s="708">
        <v>44378</v>
      </c>
      <c r="G279" s="571">
        <v>44375</v>
      </c>
      <c r="H279" s="512"/>
      <c r="I279" s="131"/>
      <c r="J279" s="131"/>
      <c r="K279" s="131"/>
    </row>
    <row r="280" spans="1:20" s="128" customFormat="1" ht="11.25">
      <c r="A280" s="780"/>
      <c r="B280" s="781"/>
      <c r="C280" s="781"/>
      <c r="D280" s="781"/>
      <c r="E280" s="781"/>
      <c r="F280" s="781"/>
      <c r="G280" s="781"/>
      <c r="H280" s="782"/>
      <c r="I280" s="131"/>
      <c r="J280" s="131"/>
      <c r="K280" s="131"/>
    </row>
    <row r="281" spans="1:20" s="128" customFormat="1" ht="22.5" customHeight="1">
      <c r="A281" s="676" t="s">
        <v>10522</v>
      </c>
      <c r="B281" s="677" t="s">
        <v>13533</v>
      </c>
      <c r="C281" s="678">
        <f>MIN(E283:H283)</f>
        <v>899</v>
      </c>
      <c r="D281" s="679" t="s">
        <v>58</v>
      </c>
      <c r="E281" s="680" t="s">
        <v>22022</v>
      </c>
      <c r="F281" s="680" t="s">
        <v>13534</v>
      </c>
      <c r="G281" s="680" t="s">
        <v>13466</v>
      </c>
      <c r="H281" s="681"/>
      <c r="I281" s="131" t="s">
        <v>123</v>
      </c>
      <c r="J281" s="131" t="s">
        <v>195</v>
      </c>
      <c r="K281" s="131" t="s">
        <v>196</v>
      </c>
    </row>
    <row r="282" spans="1:20" s="128" customFormat="1" ht="22.5">
      <c r="A282" s="783" t="str">
        <f>$A$11</f>
        <v>Os preços cotados com data posteior a data base da estimativa orçamentária foram retroagidos utilizando a COL-19 da Planilha  de  Índice Nacional da Construção Civil (INCC).</v>
      </c>
      <c r="B282" s="784"/>
      <c r="C282" s="624" t="s">
        <v>199</v>
      </c>
      <c r="D282" s="624"/>
      <c r="E282" s="572" t="s">
        <v>22023</v>
      </c>
      <c r="F282" s="572" t="s">
        <v>10523</v>
      </c>
      <c r="G282" s="572" t="s">
        <v>13535</v>
      </c>
      <c r="H282" s="513"/>
      <c r="I282" s="131" t="s">
        <v>198</v>
      </c>
      <c r="J282" s="131" t="e">
        <f>I283*1.3</f>
        <v>#NUM!</v>
      </c>
      <c r="K282" s="131" t="e">
        <f>I283*0.7</f>
        <v>#NUM!</v>
      </c>
      <c r="L282" s="222"/>
      <c r="O282" s="426"/>
      <c r="P282" s="426"/>
      <c r="Q282" s="426"/>
      <c r="R282" s="426"/>
      <c r="S282" s="426"/>
      <c r="T282" s="426"/>
    </row>
    <row r="283" spans="1:20" s="128" customFormat="1" ht="15" customHeight="1">
      <c r="A283" s="783"/>
      <c r="B283" s="784"/>
      <c r="C283" s="624" t="s">
        <v>9</v>
      </c>
      <c r="D283" s="625"/>
      <c r="E283" s="566">
        <v>949</v>
      </c>
      <c r="F283" s="566">
        <v>899</v>
      </c>
      <c r="G283" s="566">
        <v>899</v>
      </c>
      <c r="H283" s="508"/>
      <c r="I283" s="131" t="e">
        <f>MEDIAN(E281:G281)</f>
        <v>#NUM!</v>
      </c>
      <c r="J283" s="131"/>
      <c r="K283" s="131"/>
      <c r="L283" s="222"/>
      <c r="O283" s="426"/>
      <c r="P283" s="426"/>
      <c r="Q283" s="426"/>
      <c r="R283" s="426"/>
      <c r="S283" s="426"/>
      <c r="T283" s="426"/>
    </row>
    <row r="284" spans="1:20" s="128" customFormat="1" ht="15" hidden="1">
      <c r="A284" s="783" t="str">
        <f>$A$11</f>
        <v>Os preços cotados com data posteior a data base da estimativa orçamentária foram retroagidos utilizando a COL-19 da Planilha  de  Índice Nacional da Construção Civil (INCC).</v>
      </c>
      <c r="B284" s="784"/>
      <c r="C284" s="624" t="s">
        <v>13575</v>
      </c>
      <c r="D284" s="626"/>
      <c r="E284" s="567">
        <f>'[10]Reajustamento INCC'!$C$155</f>
        <v>1.0174762121189906</v>
      </c>
      <c r="F284" s="567">
        <f>'[10]Reajustamento INCC'!$C$155</f>
        <v>1.0174762121189906</v>
      </c>
      <c r="G284" s="567">
        <f>'[10]Reajustamento INCC'!$C$155</f>
        <v>1.0174762121189906</v>
      </c>
      <c r="H284" s="509"/>
      <c r="I284" s="131"/>
      <c r="J284" s="131"/>
      <c r="K284" s="131"/>
      <c r="L284" s="222"/>
      <c r="O284" s="426"/>
      <c r="P284" s="426"/>
      <c r="Q284" s="426"/>
      <c r="R284" s="426"/>
      <c r="S284" s="426"/>
      <c r="T284" s="426"/>
    </row>
    <row r="285" spans="1:20" s="128" customFormat="1" ht="22.5" hidden="1">
      <c r="A285" s="783"/>
      <c r="B285" s="784"/>
      <c r="C285" s="624" t="s">
        <v>13576</v>
      </c>
      <c r="D285" s="626"/>
      <c r="E285" s="568">
        <f>E283/E284</f>
        <v>932.69993803945306</v>
      </c>
      <c r="F285" s="568">
        <f>F283/F284</f>
        <v>883.5587400394819</v>
      </c>
      <c r="G285" s="568">
        <f>G283/G284</f>
        <v>883.5587400394819</v>
      </c>
      <c r="H285" s="509"/>
      <c r="I285" s="131"/>
      <c r="J285" s="131"/>
      <c r="K285" s="131"/>
    </row>
    <row r="286" spans="1:20" s="128" customFormat="1" ht="15" hidden="1">
      <c r="A286" s="783"/>
      <c r="B286" s="784"/>
      <c r="C286" s="624" t="s">
        <v>13577</v>
      </c>
      <c r="D286" s="626"/>
      <c r="E286" s="569" t="s">
        <v>13578</v>
      </c>
      <c r="F286" s="569" t="s">
        <v>13578</v>
      </c>
      <c r="G286" s="569" t="s">
        <v>13578</v>
      </c>
      <c r="H286" s="510"/>
      <c r="I286" s="131"/>
      <c r="J286" s="131"/>
      <c r="K286" s="131"/>
    </row>
    <row r="287" spans="1:20" s="128" customFormat="1" ht="15">
      <c r="A287" s="783"/>
      <c r="B287" s="784"/>
      <c r="C287" s="624" t="s">
        <v>8</v>
      </c>
      <c r="D287" s="625"/>
      <c r="E287" s="573" t="s">
        <v>22024</v>
      </c>
      <c r="F287" s="573" t="s">
        <v>10524</v>
      </c>
      <c r="G287" s="573" t="s">
        <v>13515</v>
      </c>
      <c r="H287" s="515"/>
      <c r="I287" s="131"/>
      <c r="J287" s="131"/>
      <c r="K287" s="131"/>
    </row>
    <row r="288" spans="1:20" s="128" customFormat="1" ht="15">
      <c r="A288" s="783"/>
      <c r="B288" s="784"/>
      <c r="C288" s="624" t="s">
        <v>7</v>
      </c>
      <c r="D288" s="625"/>
      <c r="E288" s="566" t="s">
        <v>22025</v>
      </c>
      <c r="F288" s="566" t="s">
        <v>10525</v>
      </c>
      <c r="G288" s="566" t="s">
        <v>13472</v>
      </c>
      <c r="H288" s="508"/>
      <c r="I288" s="131"/>
      <c r="J288" s="131"/>
      <c r="K288" s="131"/>
    </row>
    <row r="289" spans="1:20" s="128" customFormat="1" ht="15">
      <c r="A289" s="783"/>
      <c r="B289" s="784"/>
      <c r="C289" s="624" t="s">
        <v>6</v>
      </c>
      <c r="D289" s="625"/>
      <c r="E289" s="708">
        <v>44372</v>
      </c>
      <c r="F289" s="708">
        <v>44372</v>
      </c>
      <c r="G289" s="708">
        <v>44372</v>
      </c>
      <c r="H289" s="516"/>
      <c r="I289" s="131"/>
      <c r="J289" s="131"/>
      <c r="K289" s="131"/>
    </row>
    <row r="290" spans="1:20" s="128" customFormat="1" ht="11.25">
      <c r="A290" s="790"/>
      <c r="B290" s="791"/>
      <c r="C290" s="791"/>
      <c r="D290" s="791"/>
      <c r="E290" s="786"/>
      <c r="F290" s="786"/>
      <c r="G290" s="786"/>
      <c r="H290" s="787"/>
      <c r="I290" s="131"/>
      <c r="J290" s="131"/>
      <c r="K290" s="131"/>
    </row>
    <row r="291" spans="1:20" s="128" customFormat="1" ht="33.75" customHeight="1">
      <c r="A291" s="676" t="s">
        <v>10528</v>
      </c>
      <c r="B291" s="677" t="s">
        <v>13536</v>
      </c>
      <c r="C291" s="678">
        <f>MIN(E293:G293)</f>
        <v>8324.76</v>
      </c>
      <c r="D291" s="679" t="s">
        <v>58</v>
      </c>
      <c r="E291" s="680" t="s">
        <v>22026</v>
      </c>
      <c r="F291" s="680" t="s">
        <v>22027</v>
      </c>
      <c r="G291" s="711" t="s">
        <v>22028</v>
      </c>
      <c r="H291" s="701"/>
      <c r="I291" s="131" t="s">
        <v>123</v>
      </c>
      <c r="J291" s="131" t="s">
        <v>195</v>
      </c>
      <c r="K291" s="131" t="s">
        <v>196</v>
      </c>
    </row>
    <row r="292" spans="1:20" s="128" customFormat="1" ht="33.75">
      <c r="A292" s="783" t="str">
        <f>$A$11</f>
        <v>Os preços cotados com data posteior a data base da estimativa orçamentária foram retroagidos utilizando a COL-19 da Planilha  de  Índice Nacional da Construção Civil (INCC).</v>
      </c>
      <c r="B292" s="784"/>
      <c r="C292" s="624" t="s">
        <v>199</v>
      </c>
      <c r="D292" s="624"/>
      <c r="E292" s="708" t="s">
        <v>22029</v>
      </c>
      <c r="F292" s="708" t="s">
        <v>22030</v>
      </c>
      <c r="G292" s="708" t="s">
        <v>22031</v>
      </c>
      <c r="H292" s="702"/>
      <c r="I292" s="131" t="s">
        <v>198</v>
      </c>
      <c r="J292" s="131" t="e">
        <f>I293*1.3</f>
        <v>#NUM!</v>
      </c>
      <c r="K292" s="131" t="e">
        <f>I293*0.7</f>
        <v>#NUM!</v>
      </c>
      <c r="N292" s="426"/>
      <c r="O292" s="426"/>
      <c r="P292" s="426"/>
      <c r="Q292" s="426"/>
      <c r="R292" s="426"/>
      <c r="S292" s="426"/>
    </row>
    <row r="293" spans="1:20" s="128" customFormat="1" ht="15" customHeight="1">
      <c r="A293" s="783"/>
      <c r="B293" s="784"/>
      <c r="C293" s="624" t="s">
        <v>10215</v>
      </c>
      <c r="D293" s="625"/>
      <c r="E293" s="566">
        <v>9000</v>
      </c>
      <c r="F293" s="566">
        <f>SUM(F297:F298)</f>
        <v>8324.76</v>
      </c>
      <c r="G293" s="709">
        <v>12005</v>
      </c>
      <c r="H293" s="702"/>
      <c r="I293" s="131" t="e">
        <f>MEDIAN(E291:F291)</f>
        <v>#NUM!</v>
      </c>
      <c r="J293" s="131"/>
      <c r="K293" s="131"/>
      <c r="N293" s="426"/>
      <c r="O293" s="426"/>
      <c r="P293" s="426"/>
      <c r="Q293" s="426"/>
      <c r="R293" s="426"/>
      <c r="S293" s="426"/>
    </row>
    <row r="294" spans="1:20" s="128" customFormat="1" ht="15" hidden="1">
      <c r="A294" s="783" t="str">
        <f>$A$11</f>
        <v>Os preços cotados com data posteior a data base da estimativa orçamentária foram retroagidos utilizando a COL-19 da Planilha  de  Índice Nacional da Construção Civil (INCC).</v>
      </c>
      <c r="B294" s="784"/>
      <c r="C294" s="624" t="s">
        <v>13575</v>
      </c>
      <c r="D294" s="626"/>
      <c r="E294" s="567">
        <f>'[10]Reajustamento INCC'!$C$155</f>
        <v>1.0174762121189906</v>
      </c>
      <c r="F294" s="566">
        <f t="shared" ref="F294:F296" si="0">4824.76+3500</f>
        <v>8324.76</v>
      </c>
      <c r="G294" s="567">
        <f>'[10]Reajustamento INCC'!$C$155</f>
        <v>1.0174762121189906</v>
      </c>
      <c r="H294" s="703"/>
      <c r="I294" s="131"/>
      <c r="J294" s="131"/>
      <c r="K294" s="222"/>
      <c r="N294" s="426"/>
      <c r="O294" s="426"/>
      <c r="P294" s="426"/>
      <c r="Q294" s="426"/>
      <c r="R294" s="426"/>
      <c r="S294" s="426"/>
    </row>
    <row r="295" spans="1:20" s="128" customFormat="1" ht="22.5" hidden="1">
      <c r="A295" s="783"/>
      <c r="B295" s="784"/>
      <c r="C295" s="624" t="s">
        <v>13576</v>
      </c>
      <c r="D295" s="626"/>
      <c r="E295" s="568">
        <f>E293/E294</f>
        <v>8845.4156399948133</v>
      </c>
      <c r="F295" s="566">
        <f t="shared" si="0"/>
        <v>8324.76</v>
      </c>
      <c r="G295" s="568">
        <f>G293/G294</f>
        <v>11798.801639793082</v>
      </c>
      <c r="H295" s="703"/>
      <c r="I295" s="131"/>
      <c r="J295" s="131"/>
    </row>
    <row r="296" spans="1:20" s="128" customFormat="1" ht="15" hidden="1">
      <c r="A296" s="783"/>
      <c r="B296" s="784"/>
      <c r="C296" s="624" t="s">
        <v>13577</v>
      </c>
      <c r="D296" s="626"/>
      <c r="E296" s="569" t="s">
        <v>13578</v>
      </c>
      <c r="F296" s="566">
        <f t="shared" si="0"/>
        <v>8324.76</v>
      </c>
      <c r="G296" s="569" t="s">
        <v>13578</v>
      </c>
      <c r="H296" s="703"/>
      <c r="I296" s="131"/>
      <c r="J296" s="131"/>
    </row>
    <row r="297" spans="1:20" s="128" customFormat="1" ht="15">
      <c r="A297" s="783"/>
      <c r="B297" s="784"/>
      <c r="C297" s="624" t="s">
        <v>10216</v>
      </c>
      <c r="D297" s="626"/>
      <c r="E297" s="569"/>
      <c r="F297" s="566">
        <v>3500</v>
      </c>
      <c r="G297" s="569"/>
      <c r="H297" s="703"/>
      <c r="I297" s="131"/>
      <c r="J297" s="131"/>
    </row>
    <row r="298" spans="1:20" s="128" customFormat="1" ht="15">
      <c r="A298" s="783"/>
      <c r="B298" s="784"/>
      <c r="C298" s="624" t="s">
        <v>10217</v>
      </c>
      <c r="D298" s="626"/>
      <c r="E298" s="569"/>
      <c r="F298" s="566">
        <v>4824.76</v>
      </c>
      <c r="G298" s="569"/>
      <c r="H298" s="703"/>
      <c r="I298" s="131"/>
      <c r="J298" s="131"/>
    </row>
    <row r="299" spans="1:20" s="128" customFormat="1" ht="15">
      <c r="A299" s="783"/>
      <c r="B299" s="784"/>
      <c r="C299" s="624" t="s">
        <v>8</v>
      </c>
      <c r="D299" s="625"/>
      <c r="E299" s="573" t="s">
        <v>22032</v>
      </c>
      <c r="F299" s="573" t="s">
        <v>22033</v>
      </c>
      <c r="G299" s="710" t="s">
        <v>22034</v>
      </c>
      <c r="H299" s="703"/>
      <c r="I299" s="131"/>
      <c r="J299" s="131"/>
    </row>
    <row r="300" spans="1:20" s="128" customFormat="1" ht="15">
      <c r="A300" s="783"/>
      <c r="B300" s="784"/>
      <c r="C300" s="624" t="s">
        <v>7</v>
      </c>
      <c r="D300" s="625"/>
      <c r="E300" s="566" t="s">
        <v>22035</v>
      </c>
      <c r="F300" s="566" t="s">
        <v>22036</v>
      </c>
      <c r="G300" s="709" t="s">
        <v>22037</v>
      </c>
      <c r="H300" s="703"/>
      <c r="I300" s="131"/>
      <c r="J300" s="131"/>
    </row>
    <row r="301" spans="1:20" s="128" customFormat="1" ht="15">
      <c r="A301" s="783"/>
      <c r="B301" s="784"/>
      <c r="C301" s="624" t="s">
        <v>6</v>
      </c>
      <c r="D301" s="625"/>
      <c r="E301" s="708">
        <v>44379</v>
      </c>
      <c r="F301" s="708">
        <v>44379</v>
      </c>
      <c r="G301" s="708">
        <v>44379</v>
      </c>
      <c r="H301" s="703"/>
      <c r="I301" s="131"/>
      <c r="J301" s="131"/>
    </row>
    <row r="302" spans="1:20" s="128" customFormat="1" ht="11.25" customHeight="1">
      <c r="A302" s="780"/>
      <c r="B302" s="781"/>
      <c r="C302" s="781"/>
      <c r="D302" s="781"/>
      <c r="E302" s="781"/>
      <c r="F302" s="781"/>
      <c r="G302" s="781"/>
      <c r="H302" s="782"/>
      <c r="I302" s="131"/>
      <c r="J302" s="131"/>
      <c r="K302" s="131"/>
    </row>
    <row r="303" spans="1:20" s="128" customFormat="1" ht="22.5" customHeight="1">
      <c r="A303" s="676" t="s">
        <v>10159</v>
      </c>
      <c r="B303" s="677" t="s">
        <v>10160</v>
      </c>
      <c r="C303" s="678">
        <f>MIN(E305:H305)</f>
        <v>2350</v>
      </c>
      <c r="D303" s="679" t="s">
        <v>58</v>
      </c>
      <c r="E303" s="680" t="s">
        <v>10161</v>
      </c>
      <c r="F303" s="680" t="s">
        <v>10162</v>
      </c>
      <c r="G303" s="680" t="s">
        <v>10075</v>
      </c>
      <c r="H303" s="681" t="s">
        <v>13466</v>
      </c>
      <c r="I303" s="131" t="s">
        <v>123</v>
      </c>
      <c r="J303" s="131" t="s">
        <v>195</v>
      </c>
      <c r="K303" s="131" t="s">
        <v>196</v>
      </c>
    </row>
    <row r="304" spans="1:20" s="128" customFormat="1" ht="22.5">
      <c r="A304" s="783" t="str">
        <f>$A$11</f>
        <v>Os preços cotados com data posteior a data base da estimativa orçamentária foram retroagidos utilizando a COL-19 da Planilha  de  Índice Nacional da Construção Civil (INCC).</v>
      </c>
      <c r="B304" s="784"/>
      <c r="C304" s="624" t="s">
        <v>199</v>
      </c>
      <c r="D304" s="624"/>
      <c r="E304" s="565" t="s">
        <v>13537</v>
      </c>
      <c r="F304" s="565" t="s">
        <v>13538</v>
      </c>
      <c r="G304" s="565" t="s">
        <v>10076</v>
      </c>
      <c r="H304" s="565" t="s">
        <v>10074</v>
      </c>
      <c r="I304" s="131" t="s">
        <v>198</v>
      </c>
      <c r="J304" s="131" t="e">
        <f>I305*1.3</f>
        <v>#NUM!</v>
      </c>
      <c r="K304" s="131" t="e">
        <f>I305*0.7</f>
        <v>#NUM!</v>
      </c>
      <c r="L304" s="222"/>
      <c r="O304" s="426"/>
      <c r="P304" s="426"/>
      <c r="Q304" s="426"/>
      <c r="R304" s="426"/>
      <c r="S304" s="426"/>
      <c r="T304" s="426"/>
    </row>
    <row r="305" spans="1:20" s="128" customFormat="1" ht="15" customHeight="1">
      <c r="A305" s="783"/>
      <c r="B305" s="784"/>
      <c r="C305" s="624" t="s">
        <v>9</v>
      </c>
      <c r="D305" s="625"/>
      <c r="E305" s="566">
        <v>2938.41</v>
      </c>
      <c r="F305" s="696">
        <v>2350</v>
      </c>
      <c r="G305" s="696">
        <v>2899.9</v>
      </c>
      <c r="H305" s="696">
        <v>3106.2</v>
      </c>
      <c r="I305" s="131" t="e">
        <f>MEDIAN(E303:G303)</f>
        <v>#NUM!</v>
      </c>
      <c r="J305" s="131"/>
      <c r="K305" s="131"/>
      <c r="L305" s="222"/>
      <c r="O305" s="426"/>
      <c r="P305" s="426"/>
      <c r="Q305" s="426"/>
      <c r="R305" s="426"/>
      <c r="S305" s="426"/>
      <c r="T305" s="426"/>
    </row>
    <row r="306" spans="1:20" s="128" customFormat="1" ht="15" hidden="1">
      <c r="A306" s="783" t="str">
        <f>$A$11</f>
        <v>Os preços cotados com data posteior a data base da estimativa orçamentária foram retroagidos utilizando a COL-19 da Planilha  de  Índice Nacional da Construção Civil (INCC).</v>
      </c>
      <c r="B306" s="784"/>
      <c r="C306" s="624" t="s">
        <v>13575</v>
      </c>
      <c r="D306" s="626"/>
      <c r="E306" s="567">
        <f>'[10]Reajustamento INCC'!$C$155</f>
        <v>1.0174762121189906</v>
      </c>
      <c r="F306" s="567">
        <f>'[10]Reajustamento INCC'!$C$155</f>
        <v>1.0174762121189906</v>
      </c>
      <c r="G306" s="567">
        <f>'[10]Reajustamento INCC'!$C$155</f>
        <v>1.0174762121189906</v>
      </c>
      <c r="H306" s="567">
        <f>'[10]Reajustamento INCC'!$C$155</f>
        <v>1.0174762121189906</v>
      </c>
      <c r="I306" s="131"/>
      <c r="J306" s="131"/>
      <c r="K306" s="131"/>
      <c r="L306" s="222"/>
      <c r="O306" s="426"/>
      <c r="P306" s="426"/>
      <c r="Q306" s="426"/>
      <c r="R306" s="426"/>
      <c r="S306" s="426"/>
      <c r="T306" s="426"/>
    </row>
    <row r="307" spans="1:20" s="128" customFormat="1" ht="22.5" hidden="1">
      <c r="A307" s="783"/>
      <c r="B307" s="784"/>
      <c r="C307" s="624" t="s">
        <v>13576</v>
      </c>
      <c r="D307" s="626"/>
      <c r="E307" s="568">
        <f>E305/E306</f>
        <v>2887.9397523019065</v>
      </c>
      <c r="F307" s="568">
        <f>F305/F306</f>
        <v>2309.6363059986456</v>
      </c>
      <c r="G307" s="568">
        <f>G305/G306</f>
        <v>2850.091201602329</v>
      </c>
      <c r="H307" s="568">
        <f>H305/H306</f>
        <v>3052.8477845502098</v>
      </c>
      <c r="I307" s="131"/>
      <c r="J307" s="131"/>
      <c r="K307" s="131"/>
    </row>
    <row r="308" spans="1:20" s="128" customFormat="1" ht="15" hidden="1">
      <c r="A308" s="783"/>
      <c r="B308" s="784"/>
      <c r="C308" s="624" t="s">
        <v>13577</v>
      </c>
      <c r="D308" s="626"/>
      <c r="E308" s="569" t="s">
        <v>13578</v>
      </c>
      <c r="F308" s="569" t="s">
        <v>13578</v>
      </c>
      <c r="G308" s="569" t="s">
        <v>13578</v>
      </c>
      <c r="H308" s="569" t="s">
        <v>13578</v>
      </c>
      <c r="I308" s="131"/>
      <c r="J308" s="131"/>
      <c r="K308" s="131"/>
    </row>
    <row r="309" spans="1:20" s="128" customFormat="1" ht="15">
      <c r="A309" s="783"/>
      <c r="B309" s="784"/>
      <c r="C309" s="624" t="s">
        <v>8</v>
      </c>
      <c r="D309" s="625"/>
      <c r="E309" s="565" t="s">
        <v>13539</v>
      </c>
      <c r="F309" s="565" t="s">
        <v>10163</v>
      </c>
      <c r="G309" s="565" t="s">
        <v>21991</v>
      </c>
      <c r="H309" s="565" t="s">
        <v>13515</v>
      </c>
      <c r="I309" s="131"/>
      <c r="J309" s="131"/>
      <c r="K309" s="131"/>
    </row>
    <row r="310" spans="1:20" s="128" customFormat="1" ht="15">
      <c r="A310" s="783"/>
      <c r="B310" s="784"/>
      <c r="C310" s="624" t="s">
        <v>7</v>
      </c>
      <c r="D310" s="625"/>
      <c r="E310" s="570" t="s">
        <v>13540</v>
      </c>
      <c r="F310" s="571" t="s">
        <v>13541</v>
      </c>
      <c r="G310" s="570" t="s">
        <v>21992</v>
      </c>
      <c r="H310" s="570" t="s">
        <v>13472</v>
      </c>
      <c r="I310" s="131"/>
      <c r="J310" s="131"/>
      <c r="K310" s="131"/>
    </row>
    <row r="311" spans="1:20" s="128" customFormat="1" ht="15">
      <c r="A311" s="783"/>
      <c r="B311" s="784"/>
      <c r="C311" s="624" t="s">
        <v>6</v>
      </c>
      <c r="D311" s="625"/>
      <c r="E311" s="571">
        <v>44375</v>
      </c>
      <c r="F311" s="571">
        <v>44376</v>
      </c>
      <c r="G311" s="571">
        <v>44376</v>
      </c>
      <c r="H311" s="571">
        <v>44376</v>
      </c>
      <c r="I311" s="131"/>
      <c r="J311" s="131"/>
      <c r="K311" s="131"/>
    </row>
    <row r="312" spans="1:20" s="128" customFormat="1" ht="11.25" customHeight="1">
      <c r="A312" s="780"/>
      <c r="B312" s="781"/>
      <c r="C312" s="781"/>
      <c r="D312" s="781"/>
      <c r="E312" s="781"/>
      <c r="F312" s="781"/>
      <c r="G312" s="781"/>
      <c r="H312" s="782"/>
      <c r="I312" s="131"/>
      <c r="J312" s="131"/>
      <c r="K312" s="131"/>
    </row>
    <row r="313" spans="1:20" s="128" customFormat="1" ht="22.5" customHeight="1">
      <c r="A313" s="676" t="s">
        <v>10166</v>
      </c>
      <c r="B313" s="677" t="s">
        <v>10165</v>
      </c>
      <c r="C313" s="678">
        <f>MIN(E315:H315)</f>
        <v>1900</v>
      </c>
      <c r="D313" s="679" t="s">
        <v>58</v>
      </c>
      <c r="E313" s="680" t="s">
        <v>10161</v>
      </c>
      <c r="F313" s="680" t="s">
        <v>10162</v>
      </c>
      <c r="G313" s="680" t="s">
        <v>22095</v>
      </c>
      <c r="H313" s="681"/>
      <c r="I313" s="131" t="s">
        <v>123</v>
      </c>
      <c r="J313" s="131" t="s">
        <v>195</v>
      </c>
      <c r="K313" s="131" t="s">
        <v>196</v>
      </c>
    </row>
    <row r="314" spans="1:20" s="128" customFormat="1" ht="22.5">
      <c r="A314" s="783" t="str">
        <f>$A$11</f>
        <v>Os preços cotados com data posteior a data base da estimativa orçamentária foram retroagidos utilizando a COL-19 da Planilha  de  Índice Nacional da Construção Civil (INCC).</v>
      </c>
      <c r="B314" s="784"/>
      <c r="C314" s="624" t="s">
        <v>199</v>
      </c>
      <c r="D314" s="624"/>
      <c r="E314" s="565" t="s">
        <v>13537</v>
      </c>
      <c r="F314" s="565" t="s">
        <v>13538</v>
      </c>
      <c r="G314" s="565" t="s">
        <v>22096</v>
      </c>
      <c r="H314" s="565"/>
      <c r="I314" s="131" t="s">
        <v>198</v>
      </c>
      <c r="J314" s="131" t="e">
        <f>I315*1.3</f>
        <v>#NUM!</v>
      </c>
      <c r="K314" s="131" t="e">
        <f>I315*0.7</f>
        <v>#NUM!</v>
      </c>
      <c r="L314" s="222"/>
      <c r="O314" s="426"/>
      <c r="P314" s="426"/>
      <c r="Q314" s="426"/>
      <c r="R314" s="426"/>
      <c r="S314" s="426"/>
      <c r="T314" s="426"/>
    </row>
    <row r="315" spans="1:20" s="128" customFormat="1" ht="15" customHeight="1">
      <c r="A315" s="783"/>
      <c r="B315" s="784"/>
      <c r="C315" s="624" t="s">
        <v>9</v>
      </c>
      <c r="D315" s="625"/>
      <c r="E315" s="566">
        <v>2177.7199999999998</v>
      </c>
      <c r="F315" s="696">
        <v>1900</v>
      </c>
      <c r="G315" s="696">
        <v>2244.66</v>
      </c>
      <c r="H315" s="696"/>
      <c r="I315" s="131" t="e">
        <f>MEDIAN(E313:G313)</f>
        <v>#NUM!</v>
      </c>
      <c r="J315" s="131"/>
      <c r="K315" s="131"/>
      <c r="L315" s="222"/>
      <c r="O315" s="426"/>
      <c r="P315" s="426"/>
      <c r="Q315" s="426"/>
      <c r="R315" s="426"/>
      <c r="S315" s="426"/>
      <c r="T315" s="426"/>
    </row>
    <row r="316" spans="1:20" s="128" customFormat="1" ht="15" hidden="1">
      <c r="A316" s="783" t="str">
        <f>$A$11</f>
        <v>Os preços cotados com data posteior a data base da estimativa orçamentária foram retroagidos utilizando a COL-19 da Planilha  de  Índice Nacional da Construção Civil (INCC).</v>
      </c>
      <c r="B316" s="784"/>
      <c r="C316" s="624" t="s">
        <v>13575</v>
      </c>
      <c r="D316" s="626"/>
      <c r="E316" s="567">
        <f>'[10]Reajustamento INCC'!$C$155</f>
        <v>1.0174762121189906</v>
      </c>
      <c r="F316" s="567">
        <f>'[10]Reajustamento INCC'!$C$155</f>
        <v>1.0174762121189906</v>
      </c>
      <c r="G316" s="567">
        <f>'[10]Reajustamento INCC'!$C$155</f>
        <v>1.0174762121189906</v>
      </c>
      <c r="H316" s="567"/>
      <c r="I316" s="131"/>
      <c r="J316" s="131"/>
      <c r="K316" s="131"/>
      <c r="L316" s="222"/>
      <c r="O316" s="426"/>
      <c r="P316" s="426"/>
      <c r="Q316" s="426"/>
      <c r="R316" s="426"/>
      <c r="S316" s="426"/>
      <c r="T316" s="426"/>
    </row>
    <row r="317" spans="1:20" s="128" customFormat="1" ht="22.5" hidden="1">
      <c r="A317" s="783"/>
      <c r="B317" s="784"/>
      <c r="C317" s="624" t="s">
        <v>13576</v>
      </c>
      <c r="D317" s="626"/>
      <c r="E317" s="568">
        <f>E315/E316</f>
        <v>2140.3153941699447</v>
      </c>
      <c r="F317" s="568">
        <f>F315/F316</f>
        <v>1867.365523998905</v>
      </c>
      <c r="G317" s="568">
        <f>G315/G316</f>
        <v>2206.1056300523064</v>
      </c>
      <c r="H317" s="568"/>
      <c r="I317" s="131"/>
      <c r="J317" s="131"/>
      <c r="K317" s="131"/>
    </row>
    <row r="318" spans="1:20" s="128" customFormat="1" ht="15" hidden="1">
      <c r="A318" s="783"/>
      <c r="B318" s="784"/>
      <c r="C318" s="624" t="s">
        <v>13577</v>
      </c>
      <c r="D318" s="626"/>
      <c r="E318" s="569" t="s">
        <v>13578</v>
      </c>
      <c r="F318" s="569" t="s">
        <v>13578</v>
      </c>
      <c r="G318" s="569" t="s">
        <v>13578</v>
      </c>
      <c r="H318" s="569"/>
      <c r="I318" s="131"/>
      <c r="J318" s="131"/>
      <c r="K318" s="131"/>
    </row>
    <row r="319" spans="1:20" s="128" customFormat="1" ht="15">
      <c r="A319" s="783"/>
      <c r="B319" s="784"/>
      <c r="C319" s="624" t="s">
        <v>8</v>
      </c>
      <c r="D319" s="625"/>
      <c r="E319" s="565" t="s">
        <v>13539</v>
      </c>
      <c r="F319" s="565" t="s">
        <v>10163</v>
      </c>
      <c r="G319" s="565" t="s">
        <v>22097</v>
      </c>
      <c r="H319" s="565"/>
      <c r="I319" s="131"/>
      <c r="J319" s="131"/>
      <c r="K319" s="131"/>
    </row>
    <row r="320" spans="1:20" s="128" customFormat="1" ht="15">
      <c r="A320" s="783"/>
      <c r="B320" s="784"/>
      <c r="C320" s="624" t="s">
        <v>7</v>
      </c>
      <c r="D320" s="625"/>
      <c r="E320" s="570" t="s">
        <v>13540</v>
      </c>
      <c r="F320" s="571" t="s">
        <v>10164</v>
      </c>
      <c r="G320" s="570" t="s">
        <v>22098</v>
      </c>
      <c r="H320" s="570"/>
      <c r="I320" s="131"/>
      <c r="J320" s="131"/>
      <c r="K320" s="131"/>
    </row>
    <row r="321" spans="1:20" s="128" customFormat="1" ht="15">
      <c r="A321" s="783"/>
      <c r="B321" s="784"/>
      <c r="C321" s="624" t="s">
        <v>6</v>
      </c>
      <c r="D321" s="625"/>
      <c r="E321" s="571">
        <v>44375</v>
      </c>
      <c r="F321" s="571">
        <v>44384</v>
      </c>
      <c r="G321" s="571">
        <v>44384</v>
      </c>
      <c r="H321" s="571"/>
      <c r="I321" s="131"/>
      <c r="J321" s="131"/>
      <c r="K321" s="131"/>
    </row>
    <row r="322" spans="1:20" s="128" customFormat="1" ht="11.25">
      <c r="A322" s="780"/>
      <c r="B322" s="781"/>
      <c r="C322" s="781"/>
      <c r="D322" s="781"/>
      <c r="E322" s="781"/>
      <c r="F322" s="781"/>
      <c r="G322" s="781"/>
      <c r="H322" s="782"/>
      <c r="I322" s="131"/>
      <c r="J322" s="131"/>
      <c r="K322" s="131"/>
    </row>
    <row r="323" spans="1:20" s="128" customFormat="1" ht="33.75">
      <c r="A323" s="676" t="s">
        <v>10208</v>
      </c>
      <c r="B323" s="677" t="s">
        <v>13542</v>
      </c>
      <c r="C323" s="678">
        <f>MIN(E325:G325)</f>
        <v>12130</v>
      </c>
      <c r="D323" s="679" t="s">
        <v>58</v>
      </c>
      <c r="E323" s="680" t="s">
        <v>13543</v>
      </c>
      <c r="F323" s="683" t="s">
        <v>13544</v>
      </c>
      <c r="G323" s="680" t="s">
        <v>13545</v>
      </c>
      <c r="H323" s="684"/>
      <c r="I323" s="131" t="s">
        <v>123</v>
      </c>
      <c r="J323" s="131" t="s">
        <v>195</v>
      </c>
      <c r="K323" s="131" t="s">
        <v>196</v>
      </c>
    </row>
    <row r="324" spans="1:20" s="128" customFormat="1" ht="22.5">
      <c r="A324" s="783" t="str">
        <f>$A$11</f>
        <v>Os preços cotados com data posteior a data base da estimativa orçamentária foram retroagidos utilizando a COL-19 da Planilha  de  Índice Nacional da Construção Civil (INCC).</v>
      </c>
      <c r="B324" s="784"/>
      <c r="C324" s="624" t="s">
        <v>199</v>
      </c>
      <c r="D324" s="624"/>
      <c r="E324" s="565" t="s">
        <v>13546</v>
      </c>
      <c r="F324" s="565" t="s">
        <v>13547</v>
      </c>
      <c r="G324" s="685" t="s">
        <v>13548</v>
      </c>
      <c r="H324" s="507"/>
      <c r="I324" s="131" t="s">
        <v>198</v>
      </c>
      <c r="J324" s="131" t="e">
        <f>I325*1.3</f>
        <v>#NUM!</v>
      </c>
      <c r="K324" s="131" t="e">
        <f>I325*0.7</f>
        <v>#NUM!</v>
      </c>
    </row>
    <row r="325" spans="1:20" s="128" customFormat="1" ht="22.5">
      <c r="A325" s="783"/>
      <c r="B325" s="784"/>
      <c r="C325" s="624" t="s">
        <v>10215</v>
      </c>
      <c r="D325" s="625"/>
      <c r="E325" s="566">
        <f>E326+E327</f>
        <v>15656</v>
      </c>
      <c r="F325" s="566">
        <f>F326+F327</f>
        <v>12130</v>
      </c>
      <c r="G325" s="566">
        <f>G327</f>
        <v>16075</v>
      </c>
      <c r="H325" s="508"/>
      <c r="I325" s="131" t="e">
        <f>MEDIAN(E323:G323)</f>
        <v>#NUM!</v>
      </c>
      <c r="J325" s="131"/>
      <c r="K325" s="131"/>
    </row>
    <row r="326" spans="1:20" s="128" customFormat="1" ht="15" customHeight="1">
      <c r="A326" s="783"/>
      <c r="B326" s="784"/>
      <c r="C326" s="624" t="s">
        <v>10216</v>
      </c>
      <c r="D326" s="625"/>
      <c r="E326" s="566">
        <v>2888</v>
      </c>
      <c r="F326" s="566">
        <v>1830</v>
      </c>
      <c r="G326" s="566" t="s">
        <v>22038</v>
      </c>
      <c r="H326" s="508"/>
      <c r="I326" s="131"/>
      <c r="J326" s="131"/>
      <c r="K326" s="131"/>
      <c r="L326" s="222"/>
      <c r="O326" s="426"/>
      <c r="P326" s="426"/>
      <c r="Q326" s="426"/>
      <c r="R326" s="426"/>
      <c r="S326" s="426"/>
      <c r="T326" s="426"/>
    </row>
    <row r="327" spans="1:20" s="128" customFormat="1" ht="15">
      <c r="A327" s="783"/>
      <c r="B327" s="784"/>
      <c r="C327" s="624" t="s">
        <v>10217</v>
      </c>
      <c r="D327" s="625"/>
      <c r="E327" s="566">
        <v>12768</v>
      </c>
      <c r="F327" s="566">
        <v>10300</v>
      </c>
      <c r="G327" s="566">
        <v>16075</v>
      </c>
      <c r="H327" s="508"/>
      <c r="I327" s="131"/>
      <c r="J327" s="131"/>
      <c r="K327" s="131"/>
      <c r="L327" s="222"/>
      <c r="O327" s="426"/>
      <c r="P327" s="426"/>
      <c r="Q327" s="426"/>
      <c r="R327" s="426"/>
      <c r="S327" s="426"/>
      <c r="T327" s="426"/>
    </row>
    <row r="328" spans="1:20" s="128" customFormat="1" ht="15" hidden="1">
      <c r="A328" s="783"/>
      <c r="B328" s="784"/>
      <c r="C328" s="624" t="s">
        <v>13575</v>
      </c>
      <c r="D328" s="626"/>
      <c r="E328" s="567">
        <f>'[10]Reajustamento INCC'!$C$155</f>
        <v>1.0174762121189906</v>
      </c>
      <c r="F328" s="567">
        <f>'[10]Reajustamento INCC'!$C$155</f>
        <v>1.0174762121189906</v>
      </c>
      <c r="G328" s="567">
        <f>'[10]Reajustamento INCC'!$C$155</f>
        <v>1.0174762121189906</v>
      </c>
      <c r="H328" s="509"/>
      <c r="I328" s="131"/>
      <c r="J328" s="131"/>
      <c r="K328" s="131"/>
      <c r="L328" s="222"/>
      <c r="O328" s="426"/>
      <c r="P328" s="426"/>
      <c r="Q328" s="426"/>
      <c r="R328" s="426"/>
      <c r="S328" s="426"/>
      <c r="T328" s="426"/>
    </row>
    <row r="329" spans="1:20" s="128" customFormat="1" ht="22.5" hidden="1">
      <c r="A329" s="783"/>
      <c r="B329" s="784"/>
      <c r="C329" s="624" t="s">
        <v>13576</v>
      </c>
      <c r="D329" s="626"/>
      <c r="E329" s="568">
        <f>E325/E328</f>
        <v>15387.091917750977</v>
      </c>
      <c r="F329" s="568">
        <f>F325/F328</f>
        <v>11921.654634793009</v>
      </c>
      <c r="G329" s="568">
        <f>G325/G328</f>
        <v>15798.895156990737</v>
      </c>
      <c r="H329" s="509"/>
      <c r="I329" s="131"/>
      <c r="J329" s="131"/>
      <c r="K329" s="131"/>
    </row>
    <row r="330" spans="1:20" s="128" customFormat="1" ht="15" hidden="1">
      <c r="A330" s="783"/>
      <c r="B330" s="784"/>
      <c r="C330" s="624" t="s">
        <v>13577</v>
      </c>
      <c r="D330" s="626"/>
      <c r="E330" s="569" t="s">
        <v>13578</v>
      </c>
      <c r="F330" s="569" t="s">
        <v>13578</v>
      </c>
      <c r="G330" s="569" t="s">
        <v>13578</v>
      </c>
      <c r="H330" s="510"/>
      <c r="I330" s="131"/>
      <c r="J330" s="131"/>
      <c r="K330" s="131"/>
    </row>
    <row r="331" spans="1:20" s="128" customFormat="1" ht="15">
      <c r="A331" s="783"/>
      <c r="B331" s="784"/>
      <c r="C331" s="624" t="s">
        <v>8</v>
      </c>
      <c r="D331" s="625"/>
      <c r="E331" s="565" t="s">
        <v>10218</v>
      </c>
      <c r="F331" s="565" t="s">
        <v>13549</v>
      </c>
      <c r="G331" s="570" t="s">
        <v>13550</v>
      </c>
      <c r="H331" s="507"/>
      <c r="I331" s="131"/>
      <c r="J331" s="131"/>
      <c r="K331" s="131"/>
    </row>
    <row r="332" spans="1:20" s="127" customFormat="1" ht="15">
      <c r="A332" s="783"/>
      <c r="B332" s="784"/>
      <c r="C332" s="624" t="s">
        <v>7</v>
      </c>
      <c r="D332" s="625"/>
      <c r="E332" s="570" t="s">
        <v>13551</v>
      </c>
      <c r="F332" s="570" t="s">
        <v>13552</v>
      </c>
      <c r="G332" s="570" t="s">
        <v>13553</v>
      </c>
      <c r="H332" s="511"/>
      <c r="I332" s="131"/>
      <c r="J332" s="131"/>
      <c r="K332" s="131"/>
    </row>
    <row r="333" spans="1:20" s="128" customFormat="1" ht="15">
      <c r="A333" s="783"/>
      <c r="B333" s="784"/>
      <c r="C333" s="624" t="s">
        <v>6</v>
      </c>
      <c r="D333" s="625"/>
      <c r="E333" s="571">
        <v>44376</v>
      </c>
      <c r="F333" s="571">
        <v>44375</v>
      </c>
      <c r="G333" s="571">
        <v>44375</v>
      </c>
      <c r="H333" s="512"/>
      <c r="I333" s="131"/>
      <c r="J333" s="130"/>
      <c r="K333" s="130"/>
    </row>
    <row r="334" spans="1:20" s="128" customFormat="1" ht="11.25">
      <c r="A334" s="780"/>
      <c r="B334" s="781"/>
      <c r="C334" s="781"/>
      <c r="D334" s="781"/>
      <c r="E334" s="781"/>
      <c r="F334" s="781"/>
      <c r="G334" s="781"/>
      <c r="H334" s="782"/>
      <c r="I334" s="130"/>
      <c r="J334" s="131"/>
      <c r="K334" s="131"/>
    </row>
    <row r="335" spans="1:20" s="128" customFormat="1" ht="22.5">
      <c r="A335" s="676" t="s">
        <v>10077</v>
      </c>
      <c r="B335" s="677" t="s">
        <v>10065</v>
      </c>
      <c r="C335" s="678">
        <f>MIN(E337:H337)</f>
        <v>5.79</v>
      </c>
      <c r="D335" s="679" t="s">
        <v>58</v>
      </c>
      <c r="E335" s="680" t="s">
        <v>13554</v>
      </c>
      <c r="F335" s="683" t="s">
        <v>13555</v>
      </c>
      <c r="G335" s="680" t="s">
        <v>10085</v>
      </c>
      <c r="H335" s="684"/>
      <c r="I335" s="131" t="s">
        <v>13579</v>
      </c>
      <c r="J335" s="131" t="s">
        <v>195</v>
      </c>
      <c r="K335" s="131" t="s">
        <v>196</v>
      </c>
    </row>
    <row r="336" spans="1:20" s="128" customFormat="1" ht="33.75">
      <c r="A336" s="783" t="str">
        <f>$A$11</f>
        <v>Os preços cotados com data posteior a data base da estimativa orçamentária foram retroagidos utilizando a COL-19 da Planilha  de  Índice Nacional da Construção Civil (INCC).</v>
      </c>
      <c r="B336" s="784"/>
      <c r="C336" s="624" t="s">
        <v>199</v>
      </c>
      <c r="D336" s="624"/>
      <c r="E336" s="565" t="s">
        <v>13556</v>
      </c>
      <c r="F336" s="565" t="s">
        <v>13557</v>
      </c>
      <c r="G336" s="565" t="s">
        <v>10086</v>
      </c>
      <c r="H336" s="507"/>
      <c r="I336" s="131" t="s">
        <v>198</v>
      </c>
      <c r="J336" s="131" t="e">
        <f>I337*1.3</f>
        <v>#NUM!</v>
      </c>
      <c r="K336" s="131" t="e">
        <f>I337*0.7</f>
        <v>#NUM!</v>
      </c>
      <c r="L336" s="222"/>
      <c r="O336" s="426"/>
      <c r="P336" s="426"/>
      <c r="Q336" s="426"/>
      <c r="R336" s="426"/>
      <c r="S336" s="426"/>
      <c r="T336" s="426"/>
    </row>
    <row r="337" spans="1:20" s="128" customFormat="1" ht="15" customHeight="1">
      <c r="A337" s="783"/>
      <c r="B337" s="784"/>
      <c r="C337" s="624" t="s">
        <v>9</v>
      </c>
      <c r="D337" s="625"/>
      <c r="E337" s="566">
        <v>9.49</v>
      </c>
      <c r="F337" s="566">
        <v>9</v>
      </c>
      <c r="G337" s="566">
        <v>5.79</v>
      </c>
      <c r="H337" s="508"/>
      <c r="I337" s="131" t="e">
        <f>MEDIAN(E335:G335)</f>
        <v>#NUM!</v>
      </c>
      <c r="J337" s="131"/>
      <c r="K337" s="131"/>
      <c r="L337" s="222"/>
      <c r="O337" s="426"/>
      <c r="P337" s="426"/>
      <c r="Q337" s="426"/>
      <c r="R337" s="426"/>
      <c r="S337" s="426"/>
      <c r="T337" s="426"/>
    </row>
    <row r="338" spans="1:20" s="128" customFormat="1" ht="15" hidden="1">
      <c r="A338" s="783" t="str">
        <f>$A$11</f>
        <v>Os preços cotados com data posteior a data base da estimativa orçamentária foram retroagidos utilizando a COL-19 da Planilha  de  Índice Nacional da Construção Civil (INCC).</v>
      </c>
      <c r="B338" s="784"/>
      <c r="C338" s="624" t="s">
        <v>13575</v>
      </c>
      <c r="D338" s="626"/>
      <c r="E338" s="567">
        <f>'[10]Reajustamento INCC'!$C$155</f>
        <v>1.0174762121189906</v>
      </c>
      <c r="F338" s="567">
        <f>'[10]Reajustamento INCC'!$C$155</f>
        <v>1.0174762121189906</v>
      </c>
      <c r="G338" s="567">
        <f>'[10]Reajustamento INCC'!$C$155</f>
        <v>1.0174762121189906</v>
      </c>
      <c r="H338" s="509"/>
      <c r="I338" s="131"/>
      <c r="J338" s="131"/>
      <c r="K338" s="131"/>
      <c r="L338" s="222"/>
      <c r="O338" s="426"/>
      <c r="P338" s="426"/>
      <c r="Q338" s="426"/>
      <c r="R338" s="426"/>
      <c r="S338" s="426"/>
      <c r="T338" s="426"/>
    </row>
    <row r="339" spans="1:20" s="128" customFormat="1" ht="17.25" hidden="1" customHeight="1">
      <c r="A339" s="783"/>
      <c r="B339" s="784"/>
      <c r="C339" s="624" t="s">
        <v>13576</v>
      </c>
      <c r="D339" s="626"/>
      <c r="E339" s="568">
        <f>E337/E338</f>
        <v>9.3269993803945308</v>
      </c>
      <c r="F339" s="568">
        <f>F337/F338</f>
        <v>8.8454156399948136</v>
      </c>
      <c r="G339" s="568">
        <f>G337/G338</f>
        <v>5.690550728396663</v>
      </c>
      <c r="H339" s="509"/>
      <c r="I339" s="131"/>
      <c r="J339" s="131"/>
      <c r="K339" s="131"/>
    </row>
    <row r="340" spans="1:20" s="128" customFormat="1" ht="17.25" hidden="1" customHeight="1">
      <c r="A340" s="783"/>
      <c r="B340" s="784"/>
      <c r="C340" s="624" t="s">
        <v>13577</v>
      </c>
      <c r="D340" s="626"/>
      <c r="E340" s="569" t="s">
        <v>13578</v>
      </c>
      <c r="F340" s="569" t="s">
        <v>13578</v>
      </c>
      <c r="G340" s="569" t="s">
        <v>13578</v>
      </c>
      <c r="H340" s="510"/>
      <c r="I340" s="131"/>
      <c r="J340" s="131"/>
      <c r="K340" s="131"/>
    </row>
    <row r="341" spans="1:20" s="128" customFormat="1" ht="17.25" customHeight="1">
      <c r="A341" s="783"/>
      <c r="B341" s="784"/>
      <c r="C341" s="624" t="s">
        <v>8</v>
      </c>
      <c r="D341" s="625"/>
      <c r="E341" s="565" t="s">
        <v>13558</v>
      </c>
      <c r="F341" s="565" t="s">
        <v>13559</v>
      </c>
      <c r="G341" s="565" t="s">
        <v>10087</v>
      </c>
      <c r="H341" s="507"/>
      <c r="I341" s="131"/>
      <c r="J341" s="131"/>
      <c r="K341" s="131"/>
    </row>
    <row r="342" spans="1:20" s="127" customFormat="1" ht="11.25" customHeight="1">
      <c r="A342" s="783"/>
      <c r="B342" s="784"/>
      <c r="C342" s="624" t="s">
        <v>7</v>
      </c>
      <c r="D342" s="625"/>
      <c r="E342" s="570" t="s">
        <v>13560</v>
      </c>
      <c r="F342" s="570" t="s">
        <v>13561</v>
      </c>
      <c r="G342" s="570" t="s">
        <v>10284</v>
      </c>
      <c r="H342" s="511"/>
      <c r="I342" s="131"/>
      <c r="J342" s="131"/>
      <c r="K342" s="131"/>
    </row>
    <row r="343" spans="1:20" s="128" customFormat="1" ht="45.75" customHeight="1">
      <c r="A343" s="783"/>
      <c r="B343" s="784"/>
      <c r="C343" s="624" t="s">
        <v>6</v>
      </c>
      <c r="D343" s="625"/>
      <c r="E343" s="571">
        <v>44373</v>
      </c>
      <c r="F343" s="571">
        <v>44373</v>
      </c>
      <c r="G343" s="571">
        <v>44373</v>
      </c>
      <c r="H343" s="512"/>
      <c r="I343" s="131"/>
      <c r="J343" s="130"/>
      <c r="K343" s="130"/>
    </row>
    <row r="344" spans="1:20" s="128" customFormat="1" ht="11.25">
      <c r="A344" s="780"/>
      <c r="B344" s="781"/>
      <c r="C344" s="781"/>
      <c r="D344" s="781"/>
      <c r="E344" s="781"/>
      <c r="F344" s="781"/>
      <c r="G344" s="781"/>
      <c r="H344" s="782"/>
      <c r="I344" s="130"/>
      <c r="J344" s="131"/>
      <c r="K344" s="131"/>
    </row>
    <row r="345" spans="1:20" s="128" customFormat="1" ht="22.5">
      <c r="A345" s="676" t="s">
        <v>10078</v>
      </c>
      <c r="B345" s="677" t="s">
        <v>10068</v>
      </c>
      <c r="C345" s="678">
        <f>MIN(E347:H347)</f>
        <v>11.9</v>
      </c>
      <c r="D345" s="679" t="s">
        <v>58</v>
      </c>
      <c r="E345" s="680" t="s">
        <v>13554</v>
      </c>
      <c r="F345" s="683" t="s">
        <v>13555</v>
      </c>
      <c r="G345" s="680" t="s">
        <v>10085</v>
      </c>
      <c r="H345" s="684"/>
      <c r="I345" s="131" t="s">
        <v>123</v>
      </c>
      <c r="J345" s="131" t="s">
        <v>195</v>
      </c>
      <c r="K345" s="131" t="s">
        <v>196</v>
      </c>
    </row>
    <row r="346" spans="1:20" s="128" customFormat="1" ht="33.75">
      <c r="A346" s="783" t="str">
        <f>$A$11</f>
        <v>Os preços cotados com data posteior a data base da estimativa orçamentária foram retroagidos utilizando a COL-19 da Planilha  de  Índice Nacional da Construção Civil (INCC).</v>
      </c>
      <c r="B346" s="784"/>
      <c r="C346" s="624" t="s">
        <v>199</v>
      </c>
      <c r="D346" s="624"/>
      <c r="E346" s="565" t="s">
        <v>13556</v>
      </c>
      <c r="F346" s="565" t="s">
        <v>13557</v>
      </c>
      <c r="G346" s="565" t="s">
        <v>10086</v>
      </c>
      <c r="H346" s="507"/>
      <c r="I346" s="131" t="s">
        <v>198</v>
      </c>
      <c r="J346" s="131" t="e">
        <f>I347*1.3</f>
        <v>#NUM!</v>
      </c>
      <c r="K346" s="131" t="e">
        <f>I347*0.7</f>
        <v>#NUM!</v>
      </c>
      <c r="L346" s="222"/>
      <c r="O346" s="426"/>
      <c r="P346" s="426"/>
      <c r="Q346" s="426"/>
      <c r="R346" s="426"/>
      <c r="S346" s="426"/>
      <c r="T346" s="426"/>
    </row>
    <row r="347" spans="1:20" s="128" customFormat="1" ht="15" customHeight="1">
      <c r="A347" s="783"/>
      <c r="B347" s="784"/>
      <c r="C347" s="624" t="s">
        <v>9</v>
      </c>
      <c r="D347" s="625"/>
      <c r="E347" s="566">
        <v>14.6</v>
      </c>
      <c r="F347" s="566">
        <v>14.4</v>
      </c>
      <c r="G347" s="566">
        <v>11.9</v>
      </c>
      <c r="H347" s="508"/>
      <c r="I347" s="131" t="e">
        <f>MEDIAN(E345:G345)</f>
        <v>#NUM!</v>
      </c>
      <c r="J347" s="131"/>
      <c r="K347" s="131"/>
      <c r="L347" s="222"/>
      <c r="O347" s="426"/>
      <c r="P347" s="426"/>
      <c r="Q347" s="426"/>
      <c r="R347" s="426"/>
      <c r="S347" s="426"/>
      <c r="T347" s="426"/>
    </row>
    <row r="348" spans="1:20" s="128" customFormat="1" ht="15" hidden="1">
      <c r="A348" s="783" t="str">
        <f>$A$11</f>
        <v>Os preços cotados com data posteior a data base da estimativa orçamentária foram retroagidos utilizando a COL-19 da Planilha  de  Índice Nacional da Construção Civil (INCC).</v>
      </c>
      <c r="B348" s="784"/>
      <c r="C348" s="624" t="s">
        <v>13575</v>
      </c>
      <c r="D348" s="626"/>
      <c r="E348" s="567">
        <f>'[10]Reajustamento INCC'!$C$155</f>
        <v>1.0174762121189906</v>
      </c>
      <c r="F348" s="567">
        <f>'[10]Reajustamento INCC'!$C$155</f>
        <v>1.0174762121189906</v>
      </c>
      <c r="G348" s="567">
        <f>'[10]Reajustamento INCC'!$C$155</f>
        <v>1.0174762121189906</v>
      </c>
      <c r="H348" s="517"/>
      <c r="I348" s="131"/>
      <c r="J348" s="131"/>
      <c r="K348" s="131"/>
      <c r="L348" s="222"/>
      <c r="O348" s="426"/>
      <c r="P348" s="426"/>
      <c r="Q348" s="426"/>
      <c r="R348" s="426"/>
      <c r="S348" s="426"/>
      <c r="T348" s="426"/>
    </row>
    <row r="349" spans="1:20" s="128" customFormat="1" ht="17.25" hidden="1" customHeight="1">
      <c r="A349" s="783"/>
      <c r="B349" s="784"/>
      <c r="C349" s="624" t="s">
        <v>13576</v>
      </c>
      <c r="D349" s="626"/>
      <c r="E349" s="568">
        <f>E347/E348</f>
        <v>14.349229815991585</v>
      </c>
      <c r="F349" s="568">
        <f>F347/F348</f>
        <v>14.152665023991702</v>
      </c>
      <c r="G349" s="568">
        <f>G347/G348</f>
        <v>11.695605123993142</v>
      </c>
      <c r="H349" s="518"/>
      <c r="I349" s="131"/>
      <c r="J349" s="131"/>
      <c r="K349" s="131"/>
    </row>
    <row r="350" spans="1:20" s="128" customFormat="1" ht="17.25" hidden="1" customHeight="1">
      <c r="A350" s="783"/>
      <c r="B350" s="784"/>
      <c r="C350" s="624" t="s">
        <v>13577</v>
      </c>
      <c r="D350" s="626"/>
      <c r="E350" s="569" t="s">
        <v>13578</v>
      </c>
      <c r="F350" s="569" t="s">
        <v>13578</v>
      </c>
      <c r="G350" s="569" t="s">
        <v>13578</v>
      </c>
      <c r="H350" s="519"/>
      <c r="I350" s="131"/>
      <c r="J350" s="131"/>
      <c r="K350" s="131"/>
    </row>
    <row r="351" spans="1:20" s="128" customFormat="1" ht="17.25" customHeight="1">
      <c r="A351" s="783"/>
      <c r="B351" s="784"/>
      <c r="C351" s="624" t="s">
        <v>8</v>
      </c>
      <c r="D351" s="625"/>
      <c r="E351" s="565" t="s">
        <v>13558</v>
      </c>
      <c r="F351" s="565" t="s">
        <v>13559</v>
      </c>
      <c r="G351" s="565" t="s">
        <v>10087</v>
      </c>
      <c r="H351" s="507"/>
      <c r="I351" s="131"/>
      <c r="J351" s="131"/>
      <c r="K351" s="131"/>
    </row>
    <row r="352" spans="1:20" s="127" customFormat="1" ht="15">
      <c r="A352" s="783"/>
      <c r="B352" s="784"/>
      <c r="C352" s="624" t="s">
        <v>7</v>
      </c>
      <c r="D352" s="625"/>
      <c r="E352" s="570" t="s">
        <v>13560</v>
      </c>
      <c r="F352" s="570" t="s">
        <v>13561</v>
      </c>
      <c r="G352" s="570" t="s">
        <v>10284</v>
      </c>
      <c r="H352" s="511"/>
      <c r="I352" s="131"/>
      <c r="J352" s="131"/>
      <c r="K352" s="131"/>
    </row>
    <row r="353" spans="1:20" s="128" customFormat="1" ht="15">
      <c r="A353" s="783"/>
      <c r="B353" s="784"/>
      <c r="C353" s="624" t="s">
        <v>6</v>
      </c>
      <c r="D353" s="625"/>
      <c r="E353" s="571">
        <v>44373</v>
      </c>
      <c r="F353" s="571">
        <v>44373</v>
      </c>
      <c r="G353" s="571">
        <v>44373</v>
      </c>
      <c r="H353" s="512"/>
      <c r="I353" s="131"/>
      <c r="J353" s="130"/>
      <c r="K353" s="130"/>
    </row>
    <row r="354" spans="1:20" s="128" customFormat="1" ht="11.25">
      <c r="A354" s="780"/>
      <c r="B354" s="781"/>
      <c r="C354" s="781"/>
      <c r="D354" s="781"/>
      <c r="E354" s="781"/>
      <c r="F354" s="781"/>
      <c r="G354" s="781"/>
      <c r="H354" s="782"/>
      <c r="I354" s="130"/>
      <c r="J354" s="131"/>
      <c r="K354" s="131"/>
    </row>
    <row r="355" spans="1:20" s="128" customFormat="1" ht="22.5" customHeight="1">
      <c r="A355" s="676" t="s">
        <v>10079</v>
      </c>
      <c r="B355" s="677" t="s">
        <v>10070</v>
      </c>
      <c r="C355" s="678">
        <f>MIN(E357:H357)</f>
        <v>29.71</v>
      </c>
      <c r="D355" s="679" t="s">
        <v>58</v>
      </c>
      <c r="E355" s="680" t="s">
        <v>10080</v>
      </c>
      <c r="F355" s="683" t="s">
        <v>13484</v>
      </c>
      <c r="G355" s="680" t="s">
        <v>22039</v>
      </c>
      <c r="H355" s="684"/>
      <c r="I355" s="131" t="s">
        <v>123</v>
      </c>
      <c r="J355" s="131" t="s">
        <v>195</v>
      </c>
      <c r="K355" s="131" t="s">
        <v>196</v>
      </c>
    </row>
    <row r="356" spans="1:20" s="128" customFormat="1" ht="22.5">
      <c r="A356" s="783" t="str">
        <f>$A$11</f>
        <v>Os preços cotados com data posteior a data base da estimativa orçamentária foram retroagidos utilizando a COL-19 da Planilha  de  Índice Nacional da Construção Civil (INCC).</v>
      </c>
      <c r="B356" s="784"/>
      <c r="C356" s="624" t="s">
        <v>199</v>
      </c>
      <c r="D356" s="624"/>
      <c r="E356" s="565" t="s">
        <v>10081</v>
      </c>
      <c r="F356" s="565" t="s">
        <v>10281</v>
      </c>
      <c r="G356" s="565" t="s">
        <v>22040</v>
      </c>
      <c r="H356" s="520"/>
      <c r="I356" s="131" t="s">
        <v>198</v>
      </c>
      <c r="J356" s="131" t="e">
        <f>I357*1.3</f>
        <v>#NUM!</v>
      </c>
      <c r="K356" s="131" t="e">
        <f>I357*0.7</f>
        <v>#NUM!</v>
      </c>
      <c r="L356" s="222"/>
      <c r="O356" s="426"/>
      <c r="P356" s="426"/>
      <c r="Q356" s="426"/>
      <c r="R356" s="426"/>
      <c r="S356" s="426"/>
      <c r="T356" s="426"/>
    </row>
    <row r="357" spans="1:20" s="128" customFormat="1" ht="15" customHeight="1">
      <c r="A357" s="783"/>
      <c r="B357" s="784"/>
      <c r="C357" s="624" t="s">
        <v>9</v>
      </c>
      <c r="D357" s="625"/>
      <c r="E357" s="566">
        <v>34.69</v>
      </c>
      <c r="F357" s="566">
        <v>42.63</v>
      </c>
      <c r="G357" s="566">
        <v>29.71</v>
      </c>
      <c r="H357" s="508"/>
      <c r="I357" s="131" t="e">
        <f>MEDIAN(E355:G355)</f>
        <v>#NUM!</v>
      </c>
      <c r="J357" s="131"/>
      <c r="K357" s="131"/>
      <c r="L357" s="222"/>
      <c r="O357" s="426"/>
      <c r="P357" s="426"/>
      <c r="Q357" s="426"/>
      <c r="R357" s="426"/>
      <c r="S357" s="426"/>
      <c r="T357" s="426"/>
    </row>
    <row r="358" spans="1:20" s="128" customFormat="1" ht="15" hidden="1">
      <c r="A358" s="783" t="str">
        <f>$A$11</f>
        <v>Os preços cotados com data posteior a data base da estimativa orçamentária foram retroagidos utilizando a COL-19 da Planilha  de  Índice Nacional da Construção Civil (INCC).</v>
      </c>
      <c r="B358" s="784"/>
      <c r="C358" s="624" t="s">
        <v>13575</v>
      </c>
      <c r="D358" s="626"/>
      <c r="E358" s="567">
        <f>'[10]Reajustamento INCC'!$C$155</f>
        <v>1.0174762121189906</v>
      </c>
      <c r="F358" s="567">
        <f>'[10]Reajustamento INCC'!$C$155</f>
        <v>1.0174762121189906</v>
      </c>
      <c r="G358" s="567">
        <f>'[10]Reajustamento INCC'!$C$155</f>
        <v>1.0174762121189906</v>
      </c>
      <c r="H358" s="517"/>
      <c r="I358" s="131"/>
      <c r="J358" s="131"/>
      <c r="K358" s="131"/>
      <c r="L358" s="222"/>
      <c r="O358" s="426"/>
      <c r="P358" s="426"/>
      <c r="Q358" s="426"/>
      <c r="R358" s="426"/>
      <c r="S358" s="426"/>
      <c r="T358" s="426"/>
    </row>
    <row r="359" spans="1:20" s="128" customFormat="1" ht="22.5" hidden="1">
      <c r="A359" s="783"/>
      <c r="B359" s="784"/>
      <c r="C359" s="624" t="s">
        <v>13576</v>
      </c>
      <c r="D359" s="626"/>
      <c r="E359" s="568">
        <f>E357/E358</f>
        <v>34.094163172380007</v>
      </c>
      <c r="F359" s="568">
        <f>F357/F358</f>
        <v>41.897785414775434</v>
      </c>
      <c r="G359" s="568">
        <f>G357/G358</f>
        <v>29.199699851582878</v>
      </c>
      <c r="H359" s="518"/>
      <c r="I359" s="131"/>
      <c r="J359" s="131"/>
      <c r="K359" s="131"/>
    </row>
    <row r="360" spans="1:20" s="128" customFormat="1" ht="15" hidden="1">
      <c r="A360" s="783"/>
      <c r="B360" s="784"/>
      <c r="C360" s="624" t="s">
        <v>13577</v>
      </c>
      <c r="D360" s="626"/>
      <c r="E360" s="569" t="s">
        <v>13578</v>
      </c>
      <c r="F360" s="569" t="s">
        <v>13578</v>
      </c>
      <c r="G360" s="569" t="s">
        <v>13578</v>
      </c>
      <c r="H360" s="519"/>
      <c r="I360" s="131"/>
      <c r="J360" s="131"/>
      <c r="K360" s="131"/>
    </row>
    <row r="361" spans="1:20" s="128" customFormat="1" ht="22.5">
      <c r="A361" s="783"/>
      <c r="B361" s="784"/>
      <c r="C361" s="624" t="s">
        <v>8</v>
      </c>
      <c r="D361" s="625"/>
      <c r="E361" s="565" t="s">
        <v>10082</v>
      </c>
      <c r="F361" s="565" t="s">
        <v>13487</v>
      </c>
      <c r="G361" s="565" t="s">
        <v>22041</v>
      </c>
      <c r="H361" s="507"/>
      <c r="I361" s="131"/>
      <c r="J361" s="131"/>
      <c r="K361" s="131"/>
    </row>
    <row r="362" spans="1:20" s="127" customFormat="1" ht="15">
      <c r="A362" s="783"/>
      <c r="B362" s="784"/>
      <c r="C362" s="624" t="s">
        <v>7</v>
      </c>
      <c r="D362" s="625"/>
      <c r="E362" s="570" t="s">
        <v>10083</v>
      </c>
      <c r="F362" s="570" t="s">
        <v>13489</v>
      </c>
      <c r="G362" s="570" t="s">
        <v>22042</v>
      </c>
      <c r="H362" s="511"/>
      <c r="I362" s="131"/>
      <c r="J362" s="131"/>
      <c r="K362" s="131"/>
    </row>
    <row r="363" spans="1:20" s="128" customFormat="1" ht="15">
      <c r="A363" s="783"/>
      <c r="B363" s="784"/>
      <c r="C363" s="624" t="s">
        <v>6</v>
      </c>
      <c r="D363" s="625"/>
      <c r="E363" s="571">
        <v>44373</v>
      </c>
      <c r="F363" s="571">
        <v>44373</v>
      </c>
      <c r="G363" s="571">
        <v>44373</v>
      </c>
      <c r="H363" s="512"/>
      <c r="I363" s="131"/>
      <c r="J363" s="130"/>
      <c r="K363" s="130"/>
    </row>
    <row r="364" spans="1:20" s="128" customFormat="1" ht="11.25">
      <c r="A364" s="780"/>
      <c r="B364" s="781"/>
      <c r="C364" s="781"/>
      <c r="D364" s="781"/>
      <c r="E364" s="781"/>
      <c r="F364" s="781"/>
      <c r="G364" s="781"/>
      <c r="H364" s="782"/>
      <c r="I364" s="130"/>
      <c r="J364" s="131"/>
      <c r="K364" s="131"/>
    </row>
    <row r="365" spans="1:20" s="128" customFormat="1" ht="22.5" customHeight="1">
      <c r="A365" s="676" t="s">
        <v>10084</v>
      </c>
      <c r="B365" s="677" t="s">
        <v>10073</v>
      </c>
      <c r="C365" s="678">
        <f>MIN(E367:H367)</f>
        <v>8.6300000000000008</v>
      </c>
      <c r="D365" s="679" t="s">
        <v>58</v>
      </c>
      <c r="E365" s="680" t="s">
        <v>22043</v>
      </c>
      <c r="F365" s="683" t="s">
        <v>22044</v>
      </c>
      <c r="G365" s="680" t="s">
        <v>22039</v>
      </c>
      <c r="H365" s="684"/>
      <c r="I365" s="131" t="s">
        <v>123</v>
      </c>
      <c r="J365" s="131" t="s">
        <v>195</v>
      </c>
      <c r="K365" s="131" t="s">
        <v>196</v>
      </c>
    </row>
    <row r="366" spans="1:20" s="128" customFormat="1" ht="22.5">
      <c r="A366" s="783" t="str">
        <f>$A$11</f>
        <v>Os preços cotados com data posteior a data base da estimativa orçamentária foram retroagidos utilizando a COL-19 da Planilha  de  Índice Nacional da Construção Civil (INCC).</v>
      </c>
      <c r="B366" s="784"/>
      <c r="C366" s="624" t="s">
        <v>199</v>
      </c>
      <c r="D366" s="624"/>
      <c r="E366" s="565" t="s">
        <v>22045</v>
      </c>
      <c r="F366" s="565" t="s">
        <v>22046</v>
      </c>
      <c r="G366" s="565" t="s">
        <v>22040</v>
      </c>
      <c r="H366" s="507"/>
      <c r="I366" s="131" t="s">
        <v>198</v>
      </c>
      <c r="J366" s="131" t="e">
        <f>I367*1.3</f>
        <v>#NUM!</v>
      </c>
      <c r="K366" s="131" t="e">
        <f>I367*0.7</f>
        <v>#NUM!</v>
      </c>
      <c r="L366" s="222"/>
      <c r="O366" s="426"/>
      <c r="P366" s="426"/>
      <c r="Q366" s="426"/>
      <c r="R366" s="426"/>
      <c r="S366" s="426"/>
      <c r="T366" s="426"/>
    </row>
    <row r="367" spans="1:20" s="128" customFormat="1" ht="15" customHeight="1">
      <c r="A367" s="783"/>
      <c r="B367" s="784"/>
      <c r="C367" s="624" t="s">
        <v>9</v>
      </c>
      <c r="D367" s="625"/>
      <c r="E367" s="566">
        <v>8.6300000000000008</v>
      </c>
      <c r="F367" s="566">
        <v>12.5</v>
      </c>
      <c r="G367" s="566">
        <v>11.33</v>
      </c>
      <c r="H367" s="508"/>
      <c r="I367" s="131" t="e">
        <f>MEDIAN(E365:G365)</f>
        <v>#NUM!</v>
      </c>
      <c r="J367" s="131"/>
      <c r="K367" s="131"/>
      <c r="L367" s="222"/>
      <c r="O367" s="426"/>
      <c r="P367" s="426"/>
      <c r="Q367" s="426"/>
      <c r="R367" s="426"/>
      <c r="S367" s="426"/>
      <c r="T367" s="426"/>
    </row>
    <row r="368" spans="1:20" s="128" customFormat="1" ht="15" hidden="1">
      <c r="A368" s="783" t="str">
        <f>$A$11</f>
        <v>Os preços cotados com data posteior a data base da estimativa orçamentária foram retroagidos utilizando a COL-19 da Planilha  de  Índice Nacional da Construção Civil (INCC).</v>
      </c>
      <c r="B368" s="784"/>
      <c r="C368" s="624" t="s">
        <v>13575</v>
      </c>
      <c r="D368" s="626"/>
      <c r="E368" s="567">
        <f>'[10]Reajustamento INCC'!$C$155</f>
        <v>1.0174762121189906</v>
      </c>
      <c r="F368" s="567">
        <f>'[10]Reajustamento INCC'!$C$155</f>
        <v>1.0174762121189906</v>
      </c>
      <c r="G368" s="567">
        <f>'[10]Reajustamento INCC'!$C$155</f>
        <v>1.0174762121189906</v>
      </c>
      <c r="H368" s="517"/>
      <c r="I368" s="131"/>
      <c r="J368" s="131"/>
      <c r="K368" s="131"/>
      <c r="L368" s="222"/>
      <c r="O368" s="426"/>
      <c r="P368" s="426"/>
      <c r="Q368" s="426"/>
      <c r="R368" s="426"/>
      <c r="S368" s="426"/>
      <c r="T368" s="426"/>
    </row>
    <row r="369" spans="1:20" s="128" customFormat="1" ht="22.5" hidden="1">
      <c r="A369" s="783"/>
      <c r="B369" s="784"/>
      <c r="C369" s="624" t="s">
        <v>13576</v>
      </c>
      <c r="D369" s="626"/>
      <c r="E369" s="568">
        <f>E367/E368</f>
        <v>8.4817707747950273</v>
      </c>
      <c r="F369" s="568">
        <f>F367/F368</f>
        <v>12.285299499992796</v>
      </c>
      <c r="G369" s="568">
        <f>G367/G368</f>
        <v>11.13539546679347</v>
      </c>
      <c r="H369" s="518"/>
      <c r="I369" s="131"/>
      <c r="J369" s="131"/>
      <c r="K369" s="131"/>
    </row>
    <row r="370" spans="1:20" s="128" customFormat="1" ht="15" hidden="1">
      <c r="A370" s="783"/>
      <c r="B370" s="784"/>
      <c r="C370" s="624" t="s">
        <v>13577</v>
      </c>
      <c r="D370" s="626"/>
      <c r="E370" s="569" t="s">
        <v>13578</v>
      </c>
      <c r="F370" s="569" t="s">
        <v>13578</v>
      </c>
      <c r="G370" s="569" t="s">
        <v>13578</v>
      </c>
      <c r="H370" s="519"/>
      <c r="I370" s="131"/>
      <c r="J370" s="131"/>
      <c r="K370" s="131"/>
    </row>
    <row r="371" spans="1:20" s="128" customFormat="1" ht="15">
      <c r="A371" s="783"/>
      <c r="B371" s="784"/>
      <c r="C371" s="624" t="s">
        <v>8</v>
      </c>
      <c r="D371" s="625"/>
      <c r="E371" s="565" t="s">
        <v>22047</v>
      </c>
      <c r="F371" s="565" t="s">
        <v>22048</v>
      </c>
      <c r="G371" s="565" t="s">
        <v>22041</v>
      </c>
      <c r="H371" s="507"/>
      <c r="I371" s="131"/>
      <c r="J371" s="131"/>
      <c r="K371" s="131"/>
    </row>
    <row r="372" spans="1:20" s="127" customFormat="1" ht="15">
      <c r="A372" s="783"/>
      <c r="B372" s="784"/>
      <c r="C372" s="624" t="s">
        <v>7</v>
      </c>
      <c r="D372" s="625"/>
      <c r="E372" s="570" t="s">
        <v>22049</v>
      </c>
      <c r="F372" s="570" t="s">
        <v>22050</v>
      </c>
      <c r="G372" s="570" t="s">
        <v>22042</v>
      </c>
      <c r="H372" s="511"/>
      <c r="I372" s="131"/>
      <c r="J372" s="131"/>
      <c r="K372" s="131"/>
    </row>
    <row r="373" spans="1:20" s="128" customFormat="1" ht="15">
      <c r="A373" s="783"/>
      <c r="B373" s="784"/>
      <c r="C373" s="624" t="s">
        <v>6</v>
      </c>
      <c r="D373" s="625"/>
      <c r="E373" s="571">
        <v>44373</v>
      </c>
      <c r="F373" s="571">
        <v>44373</v>
      </c>
      <c r="G373" s="571">
        <v>44373</v>
      </c>
      <c r="H373" s="512"/>
      <c r="I373" s="131"/>
      <c r="J373" s="130"/>
      <c r="K373" s="130"/>
    </row>
    <row r="374" spans="1:20" s="128" customFormat="1" ht="11.25">
      <c r="A374" s="780"/>
      <c r="B374" s="781"/>
      <c r="C374" s="781"/>
      <c r="D374" s="781"/>
      <c r="E374" s="781"/>
      <c r="F374" s="781"/>
      <c r="G374" s="781"/>
      <c r="H374" s="782"/>
      <c r="I374" s="130"/>
      <c r="J374" s="131"/>
      <c r="K374" s="131"/>
    </row>
    <row r="375" spans="1:20" s="128" customFormat="1" ht="22.5" customHeight="1">
      <c r="A375" s="676" t="s">
        <v>10092</v>
      </c>
      <c r="B375" s="677" t="s">
        <v>10113</v>
      </c>
      <c r="C375" s="678">
        <f>MIN(E377:H377)</f>
        <v>13.85</v>
      </c>
      <c r="D375" s="679" t="s">
        <v>58</v>
      </c>
      <c r="E375" s="680" t="s">
        <v>10085</v>
      </c>
      <c r="F375" s="683" t="s">
        <v>13566</v>
      </c>
      <c r="G375" s="680" t="s">
        <v>13567</v>
      </c>
      <c r="H375" s="684"/>
      <c r="I375" s="131" t="s">
        <v>123</v>
      </c>
      <c r="J375" s="131" t="s">
        <v>195</v>
      </c>
      <c r="K375" s="131" t="s">
        <v>196</v>
      </c>
    </row>
    <row r="376" spans="1:20" s="128" customFormat="1" ht="22.5">
      <c r="A376" s="783" t="str">
        <f>$A$11</f>
        <v>Os preços cotados com data posteior a data base da estimativa orçamentária foram retroagidos utilizando a COL-19 da Planilha  de  Índice Nacional da Construção Civil (INCC).</v>
      </c>
      <c r="B376" s="784"/>
      <c r="C376" s="624" t="s">
        <v>199</v>
      </c>
      <c r="D376" s="624"/>
      <c r="E376" s="565" t="s">
        <v>10086</v>
      </c>
      <c r="F376" s="565" t="s">
        <v>10074</v>
      </c>
      <c r="G376" s="565" t="s">
        <v>10337</v>
      </c>
      <c r="H376" s="507"/>
      <c r="I376" s="131" t="s">
        <v>198</v>
      </c>
      <c r="J376" s="131" t="e">
        <f>I377*1.3</f>
        <v>#NUM!</v>
      </c>
      <c r="K376" s="131" t="e">
        <f>I377*0.7</f>
        <v>#NUM!</v>
      </c>
      <c r="L376" s="222"/>
      <c r="O376" s="426"/>
      <c r="P376" s="426"/>
      <c r="Q376" s="426"/>
      <c r="R376" s="426"/>
      <c r="S376" s="426"/>
      <c r="T376" s="426"/>
    </row>
    <row r="377" spans="1:20" s="128" customFormat="1" ht="15" customHeight="1">
      <c r="A377" s="783"/>
      <c r="B377" s="784"/>
      <c r="C377" s="624" t="s">
        <v>9</v>
      </c>
      <c r="D377" s="625"/>
      <c r="E377" s="566">
        <v>13.85</v>
      </c>
      <c r="F377" s="566">
        <v>19.04</v>
      </c>
      <c r="G377" s="566">
        <v>13.85</v>
      </c>
      <c r="H377" s="508"/>
      <c r="I377" s="131" t="e">
        <f>MEDIAN(E375:G375)</f>
        <v>#NUM!</v>
      </c>
      <c r="J377" s="131"/>
      <c r="K377" s="131"/>
      <c r="L377" s="222"/>
      <c r="O377" s="426"/>
      <c r="P377" s="426"/>
      <c r="Q377" s="426"/>
      <c r="R377" s="426"/>
      <c r="S377" s="426"/>
      <c r="T377" s="426"/>
    </row>
    <row r="378" spans="1:20" s="128" customFormat="1" ht="15" hidden="1">
      <c r="A378" s="783" t="str">
        <f>$A$11</f>
        <v>Os preços cotados com data posteior a data base da estimativa orçamentária foram retroagidos utilizando a COL-19 da Planilha  de  Índice Nacional da Construção Civil (INCC).</v>
      </c>
      <c r="B378" s="784"/>
      <c r="C378" s="624" t="s">
        <v>13575</v>
      </c>
      <c r="D378" s="626"/>
      <c r="E378" s="567">
        <f>'[10]Reajustamento INCC'!$C$155</f>
        <v>1.0174762121189906</v>
      </c>
      <c r="F378" s="567">
        <f>'[10]Reajustamento INCC'!$C$155</f>
        <v>1.0174762121189906</v>
      </c>
      <c r="G378" s="567">
        <f>'[10]Reajustamento INCC'!$C$155</f>
        <v>1.0174762121189906</v>
      </c>
      <c r="H378" s="517"/>
      <c r="I378" s="131"/>
      <c r="J378" s="131"/>
      <c r="K378" s="131"/>
      <c r="L378" s="222"/>
      <c r="O378" s="426"/>
      <c r="P378" s="426"/>
      <c r="Q378" s="426"/>
      <c r="R378" s="426"/>
      <c r="S378" s="426"/>
      <c r="T378" s="426"/>
    </row>
    <row r="379" spans="1:20" s="128" customFormat="1" ht="22.5" hidden="1">
      <c r="A379" s="783"/>
      <c r="B379" s="784"/>
      <c r="C379" s="624" t="s">
        <v>13576</v>
      </c>
      <c r="D379" s="626"/>
      <c r="E379" s="568">
        <v>13.85</v>
      </c>
      <c r="F379" s="568">
        <v>19.04</v>
      </c>
      <c r="G379" s="568">
        <v>13.85</v>
      </c>
      <c r="H379" s="518"/>
      <c r="I379" s="131"/>
      <c r="J379" s="131"/>
      <c r="K379" s="131"/>
    </row>
    <row r="380" spans="1:20" s="128" customFormat="1" ht="15" hidden="1">
      <c r="A380" s="783"/>
      <c r="B380" s="784"/>
      <c r="C380" s="624" t="s">
        <v>13577</v>
      </c>
      <c r="D380" s="626"/>
      <c r="E380" s="569" t="s">
        <v>13578</v>
      </c>
      <c r="F380" s="569" t="s">
        <v>13578</v>
      </c>
      <c r="G380" s="569" t="s">
        <v>13578</v>
      </c>
      <c r="H380" s="519"/>
      <c r="I380" s="131"/>
      <c r="J380" s="131"/>
      <c r="K380" s="131"/>
    </row>
    <row r="381" spans="1:20" s="128" customFormat="1" ht="22.5">
      <c r="A381" s="783"/>
      <c r="B381" s="784"/>
      <c r="C381" s="624" t="s">
        <v>8</v>
      </c>
      <c r="D381" s="625"/>
      <c r="E381" s="565" t="s">
        <v>10087</v>
      </c>
      <c r="F381" s="565" t="s">
        <v>13515</v>
      </c>
      <c r="G381" s="565" t="s">
        <v>10411</v>
      </c>
      <c r="H381" s="507"/>
      <c r="I381" s="131"/>
      <c r="J381" s="131"/>
      <c r="K381" s="131"/>
    </row>
    <row r="382" spans="1:20" s="127" customFormat="1" ht="15">
      <c r="A382" s="783"/>
      <c r="B382" s="784"/>
      <c r="C382" s="624" t="s">
        <v>7</v>
      </c>
      <c r="D382" s="625"/>
      <c r="E382" s="570" t="s">
        <v>10284</v>
      </c>
      <c r="F382" s="570" t="s">
        <v>13472</v>
      </c>
      <c r="G382" s="570" t="s">
        <v>10339</v>
      </c>
      <c r="H382" s="511"/>
      <c r="I382" s="131"/>
      <c r="J382" s="131"/>
      <c r="K382" s="131"/>
    </row>
    <row r="383" spans="1:20" s="128" customFormat="1" ht="15">
      <c r="A383" s="783"/>
      <c r="B383" s="784"/>
      <c r="C383" s="624" t="s">
        <v>6</v>
      </c>
      <c r="D383" s="625"/>
      <c r="E383" s="571">
        <v>44373</v>
      </c>
      <c r="F383" s="571">
        <v>44373</v>
      </c>
      <c r="G383" s="571">
        <v>44373</v>
      </c>
      <c r="H383" s="512"/>
      <c r="I383" s="131"/>
      <c r="J383" s="130"/>
      <c r="K383" s="130"/>
    </row>
    <row r="384" spans="1:20" s="128" customFormat="1" ht="22.5" customHeight="1">
      <c r="A384" s="780"/>
      <c r="B384" s="781"/>
      <c r="C384" s="781"/>
      <c r="D384" s="781"/>
      <c r="E384" s="781"/>
      <c r="F384" s="781"/>
      <c r="G384" s="781"/>
      <c r="H384" s="782"/>
      <c r="I384" s="130"/>
      <c r="J384" s="131"/>
      <c r="K384" s="131"/>
    </row>
    <row r="385" spans="1:20" s="128" customFormat="1" ht="22.5" customHeight="1">
      <c r="A385" s="676" t="s">
        <v>10093</v>
      </c>
      <c r="B385" s="677" t="s">
        <v>10150</v>
      </c>
      <c r="C385" s="678">
        <f>MIN(E387:H387)</f>
        <v>31.29</v>
      </c>
      <c r="D385" s="679" t="s">
        <v>58</v>
      </c>
      <c r="E385" s="680" t="s">
        <v>22039</v>
      </c>
      <c r="F385" s="683" t="s">
        <v>13466</v>
      </c>
      <c r="G385" s="680" t="s">
        <v>13562</v>
      </c>
      <c r="H385" s="684"/>
      <c r="I385" s="131" t="s">
        <v>123</v>
      </c>
      <c r="J385" s="131" t="s">
        <v>195</v>
      </c>
      <c r="K385" s="131" t="s">
        <v>196</v>
      </c>
    </row>
    <row r="386" spans="1:20" s="128" customFormat="1" ht="22.5">
      <c r="A386" s="783" t="str">
        <f>$A$11</f>
        <v>Os preços cotados com data posteior a data base da estimativa orçamentária foram retroagidos utilizando a COL-19 da Planilha  de  Índice Nacional da Construção Civil (INCC).</v>
      </c>
      <c r="B386" s="784"/>
      <c r="C386" s="624" t="s">
        <v>199</v>
      </c>
      <c r="D386" s="624"/>
      <c r="E386" s="565" t="s">
        <v>22040</v>
      </c>
      <c r="F386" s="565" t="s">
        <v>10074</v>
      </c>
      <c r="G386" s="565" t="s">
        <v>13563</v>
      </c>
      <c r="H386" s="507"/>
      <c r="I386" s="131" t="s">
        <v>198</v>
      </c>
      <c r="J386" s="131" t="e">
        <f>I387*1.3</f>
        <v>#NUM!</v>
      </c>
      <c r="K386" s="131" t="e">
        <f>I387*0.7</f>
        <v>#NUM!</v>
      </c>
      <c r="L386" s="222"/>
      <c r="O386" s="426"/>
      <c r="P386" s="426"/>
      <c r="Q386" s="426"/>
      <c r="R386" s="426"/>
      <c r="S386" s="426"/>
      <c r="T386" s="426"/>
    </row>
    <row r="387" spans="1:20" s="128" customFormat="1" ht="15" customHeight="1">
      <c r="A387" s="783"/>
      <c r="B387" s="784"/>
      <c r="C387" s="624" t="s">
        <v>9</v>
      </c>
      <c r="D387" s="625"/>
      <c r="E387" s="566">
        <v>33.909999999999997</v>
      </c>
      <c r="F387" s="566">
        <v>39.5</v>
      </c>
      <c r="G387" s="566">
        <v>31.29</v>
      </c>
      <c r="H387" s="508"/>
      <c r="I387" s="131" t="e">
        <f>MEDIAN(E385:G385)</f>
        <v>#NUM!</v>
      </c>
      <c r="J387" s="131"/>
      <c r="K387" s="131"/>
      <c r="L387" s="222"/>
      <c r="O387" s="426"/>
      <c r="P387" s="426"/>
      <c r="Q387" s="426"/>
      <c r="R387" s="426"/>
      <c r="S387" s="426"/>
      <c r="T387" s="426"/>
    </row>
    <row r="388" spans="1:20" s="128" customFormat="1" ht="15" hidden="1">
      <c r="A388" s="783" t="str">
        <f>$A$11</f>
        <v>Os preços cotados com data posteior a data base da estimativa orçamentária foram retroagidos utilizando a COL-19 da Planilha  de  Índice Nacional da Construção Civil (INCC).</v>
      </c>
      <c r="B388" s="784"/>
      <c r="C388" s="624" t="s">
        <v>13575</v>
      </c>
      <c r="D388" s="626"/>
      <c r="E388" s="567">
        <f>'[10]Reajustamento INCC'!$C$155</f>
        <v>1.0174762121189906</v>
      </c>
      <c r="F388" s="567">
        <f>'[10]Reajustamento INCC'!$C$155</f>
        <v>1.0174762121189906</v>
      </c>
      <c r="G388" s="567">
        <f>'[10]Reajustamento INCC'!$C$155</f>
        <v>1.0174762121189906</v>
      </c>
      <c r="H388" s="517"/>
      <c r="I388" s="131"/>
      <c r="J388" s="131"/>
      <c r="K388" s="131"/>
      <c r="L388" s="222"/>
      <c r="O388" s="426"/>
      <c r="P388" s="426"/>
      <c r="Q388" s="426"/>
      <c r="R388" s="426"/>
      <c r="S388" s="426"/>
      <c r="T388" s="426"/>
    </row>
    <row r="389" spans="1:20" s="128" customFormat="1" ht="22.5" hidden="1">
      <c r="A389" s="783"/>
      <c r="B389" s="784"/>
      <c r="C389" s="624" t="s">
        <v>13576</v>
      </c>
      <c r="D389" s="626"/>
      <c r="E389" s="568">
        <f>E387/E388</f>
        <v>33.327560483580456</v>
      </c>
      <c r="F389" s="568">
        <f>F387/F388</f>
        <v>38.821546419977238</v>
      </c>
      <c r="G389" s="568">
        <f>G387/G388</f>
        <v>30.752561708381968</v>
      </c>
      <c r="H389" s="518"/>
      <c r="I389" s="131"/>
      <c r="J389" s="131"/>
      <c r="K389" s="131"/>
    </row>
    <row r="390" spans="1:20" s="128" customFormat="1" ht="15" hidden="1">
      <c r="A390" s="783"/>
      <c r="B390" s="784"/>
      <c r="C390" s="624" t="s">
        <v>13577</v>
      </c>
      <c r="D390" s="626"/>
      <c r="E390" s="569" t="s">
        <v>13578</v>
      </c>
      <c r="F390" s="569" t="s">
        <v>13578</v>
      </c>
      <c r="G390" s="686" t="s">
        <v>116</v>
      </c>
      <c r="H390" s="519"/>
      <c r="I390" s="131"/>
      <c r="J390" s="131"/>
      <c r="K390" s="131"/>
    </row>
    <row r="391" spans="1:20" s="128" customFormat="1" ht="15">
      <c r="A391" s="783"/>
      <c r="B391" s="784"/>
      <c r="C391" s="624" t="s">
        <v>8</v>
      </c>
      <c r="D391" s="625"/>
      <c r="E391" s="565" t="s">
        <v>22041</v>
      </c>
      <c r="F391" s="565" t="s">
        <v>13515</v>
      </c>
      <c r="G391" s="565" t="s">
        <v>13564</v>
      </c>
      <c r="H391" s="507"/>
      <c r="I391" s="131"/>
      <c r="J391" s="131"/>
      <c r="K391" s="131"/>
    </row>
    <row r="392" spans="1:20" s="127" customFormat="1" ht="22.5">
      <c r="A392" s="783"/>
      <c r="B392" s="784"/>
      <c r="C392" s="624" t="s">
        <v>7</v>
      </c>
      <c r="D392" s="625"/>
      <c r="E392" s="570" t="s">
        <v>22042</v>
      </c>
      <c r="F392" s="570" t="s">
        <v>13472</v>
      </c>
      <c r="G392" s="570" t="s">
        <v>13565</v>
      </c>
      <c r="H392" s="511"/>
      <c r="I392" s="131"/>
      <c r="J392" s="131"/>
      <c r="K392" s="131"/>
    </row>
    <row r="393" spans="1:20" s="128" customFormat="1" ht="15">
      <c r="A393" s="783"/>
      <c r="B393" s="784"/>
      <c r="C393" s="624" t="s">
        <v>6</v>
      </c>
      <c r="D393" s="625"/>
      <c r="E393" s="571">
        <v>44373</v>
      </c>
      <c r="F393" s="571">
        <v>44373</v>
      </c>
      <c r="G393" s="571">
        <v>44373</v>
      </c>
      <c r="H393" s="512"/>
      <c r="I393" s="131"/>
      <c r="J393" s="130"/>
      <c r="K393" s="130"/>
    </row>
    <row r="394" spans="1:20" s="128" customFormat="1" ht="22.5" customHeight="1">
      <c r="A394" s="780"/>
      <c r="B394" s="781"/>
      <c r="C394" s="781"/>
      <c r="D394" s="781"/>
      <c r="E394" s="781"/>
      <c r="F394" s="781"/>
      <c r="G394" s="781"/>
      <c r="H394" s="782"/>
      <c r="I394" s="130"/>
      <c r="J394" s="131"/>
      <c r="K394" s="131"/>
    </row>
    <row r="395" spans="1:20" s="128" customFormat="1" ht="22.5" customHeight="1">
      <c r="A395" s="676" t="s">
        <v>10101</v>
      </c>
      <c r="B395" s="677" t="s">
        <v>10096</v>
      </c>
      <c r="C395" s="678">
        <f>MIN(E397:H397)</f>
        <v>79.989999999999995</v>
      </c>
      <c r="D395" s="679" t="s">
        <v>58</v>
      </c>
      <c r="E395" s="680" t="s">
        <v>13497</v>
      </c>
      <c r="F395" s="683" t="s">
        <v>10085</v>
      </c>
      <c r="G395" s="680" t="s">
        <v>13567</v>
      </c>
      <c r="H395" s="684"/>
      <c r="I395" s="131" t="s">
        <v>123</v>
      </c>
      <c r="J395" s="131" t="s">
        <v>195</v>
      </c>
      <c r="K395" s="131" t="s">
        <v>196</v>
      </c>
    </row>
    <row r="396" spans="1:20" s="128" customFormat="1" ht="22.5">
      <c r="A396" s="783" t="str">
        <f>$A$11</f>
        <v>Os preços cotados com data posteior a data base da estimativa orçamentária foram retroagidos utilizando a COL-19 da Planilha  de  Índice Nacional da Construção Civil (INCC).</v>
      </c>
      <c r="B396" s="784"/>
      <c r="C396" s="624" t="s">
        <v>199</v>
      </c>
      <c r="D396" s="624"/>
      <c r="E396" s="565" t="s">
        <v>10410</v>
      </c>
      <c r="F396" s="565" t="s">
        <v>10086</v>
      </c>
      <c r="G396" s="565" t="s">
        <v>10337</v>
      </c>
      <c r="H396" s="565"/>
      <c r="I396" s="131" t="s">
        <v>198</v>
      </c>
      <c r="J396" s="131" t="e">
        <f>I397*1.3</f>
        <v>#NUM!</v>
      </c>
      <c r="K396" s="131" t="e">
        <f>I397*0.7</f>
        <v>#NUM!</v>
      </c>
      <c r="L396" s="222"/>
      <c r="O396" s="426"/>
      <c r="P396" s="426"/>
      <c r="Q396" s="426"/>
      <c r="R396" s="426"/>
      <c r="S396" s="426"/>
      <c r="T396" s="426"/>
    </row>
    <row r="397" spans="1:20" s="128" customFormat="1" ht="15" customHeight="1">
      <c r="A397" s="783"/>
      <c r="B397" s="784"/>
      <c r="C397" s="624" t="s">
        <v>9</v>
      </c>
      <c r="D397" s="625"/>
      <c r="E397" s="566">
        <v>79.989999999999995</v>
      </c>
      <c r="F397" s="566">
        <v>79.989999999999995</v>
      </c>
      <c r="G397" s="566">
        <v>79.989999999999995</v>
      </c>
      <c r="H397" s="566"/>
      <c r="I397" s="131" t="e">
        <f>MEDIAN(E395:G395)</f>
        <v>#NUM!</v>
      </c>
      <c r="J397" s="131"/>
      <c r="K397" s="131"/>
      <c r="L397" s="222"/>
      <c r="O397" s="426"/>
      <c r="P397" s="426"/>
      <c r="Q397" s="426"/>
      <c r="R397" s="426"/>
      <c r="S397" s="426"/>
      <c r="T397" s="426"/>
    </row>
    <row r="398" spans="1:20" s="128" customFormat="1" ht="15" hidden="1">
      <c r="A398" s="783" t="str">
        <f>$A$11</f>
        <v>Os preços cotados com data posteior a data base da estimativa orçamentária foram retroagidos utilizando a COL-19 da Planilha  de  Índice Nacional da Construção Civil (INCC).</v>
      </c>
      <c r="B398" s="784"/>
      <c r="C398" s="624" t="s">
        <v>13575</v>
      </c>
      <c r="D398" s="626"/>
      <c r="E398" s="567">
        <f>'[10]Reajustamento INCC'!$C$155</f>
        <v>1.0174762121189906</v>
      </c>
      <c r="F398" s="567">
        <f>'[10]Reajustamento INCC'!$C$155</f>
        <v>1.0174762121189906</v>
      </c>
      <c r="G398" s="567">
        <f>'[10]Reajustamento INCC'!$C$155</f>
        <v>1.0174762121189906</v>
      </c>
      <c r="H398" s="509"/>
      <c r="I398" s="131"/>
      <c r="J398" s="131"/>
      <c r="K398" s="131"/>
      <c r="L398" s="222"/>
      <c r="O398" s="426"/>
      <c r="P398" s="426"/>
      <c r="Q398" s="426"/>
      <c r="R398" s="426"/>
      <c r="S398" s="426"/>
      <c r="T398" s="426"/>
    </row>
    <row r="399" spans="1:20" s="128" customFormat="1" ht="22.5" hidden="1">
      <c r="A399" s="783"/>
      <c r="B399" s="784"/>
      <c r="C399" s="624" t="s">
        <v>13576</v>
      </c>
      <c r="D399" s="626"/>
      <c r="E399" s="568">
        <f>E397/E398</f>
        <v>78.616088560353901</v>
      </c>
      <c r="F399" s="568">
        <f>F397/F398</f>
        <v>78.616088560353901</v>
      </c>
      <c r="G399" s="568">
        <f>G397/G398</f>
        <v>78.616088560353901</v>
      </c>
      <c r="H399" s="509"/>
      <c r="I399" s="131"/>
      <c r="J399" s="131"/>
      <c r="K399" s="131"/>
    </row>
    <row r="400" spans="1:20" s="128" customFormat="1" ht="15" hidden="1">
      <c r="A400" s="783"/>
      <c r="B400" s="784"/>
      <c r="C400" s="624" t="s">
        <v>13577</v>
      </c>
      <c r="D400" s="626"/>
      <c r="E400" s="569" t="s">
        <v>13578</v>
      </c>
      <c r="F400" s="569" t="s">
        <v>13578</v>
      </c>
      <c r="G400" s="569" t="s">
        <v>13578</v>
      </c>
      <c r="H400" s="510"/>
      <c r="I400" s="131"/>
      <c r="J400" s="131"/>
      <c r="K400" s="131"/>
    </row>
    <row r="401" spans="1:20" s="128" customFormat="1" ht="22.5">
      <c r="A401" s="783"/>
      <c r="B401" s="784"/>
      <c r="C401" s="624" t="s">
        <v>8</v>
      </c>
      <c r="D401" s="625"/>
      <c r="E401" s="565" t="s">
        <v>22051</v>
      </c>
      <c r="F401" s="565" t="s">
        <v>10087</v>
      </c>
      <c r="G401" s="565" t="s">
        <v>10411</v>
      </c>
      <c r="H401" s="565"/>
      <c r="I401" s="131"/>
      <c r="J401" s="131"/>
      <c r="K401" s="131"/>
    </row>
    <row r="402" spans="1:20" s="127" customFormat="1" ht="15">
      <c r="A402" s="783"/>
      <c r="B402" s="784"/>
      <c r="C402" s="624" t="s">
        <v>7</v>
      </c>
      <c r="D402" s="625"/>
      <c r="E402" s="570" t="s">
        <v>22052</v>
      </c>
      <c r="F402" s="570" t="s">
        <v>10284</v>
      </c>
      <c r="G402" s="570" t="s">
        <v>10339</v>
      </c>
      <c r="H402" s="570"/>
      <c r="I402" s="131"/>
      <c r="J402" s="131"/>
      <c r="K402" s="131"/>
    </row>
    <row r="403" spans="1:20" s="128" customFormat="1" ht="15">
      <c r="A403" s="783"/>
      <c r="B403" s="784"/>
      <c r="C403" s="624" t="s">
        <v>6</v>
      </c>
      <c r="D403" s="625"/>
      <c r="E403" s="571">
        <v>44373</v>
      </c>
      <c r="F403" s="571">
        <v>44373</v>
      </c>
      <c r="G403" s="571">
        <v>44373</v>
      </c>
      <c r="H403" s="512"/>
      <c r="I403" s="131"/>
      <c r="J403" s="130"/>
      <c r="K403" s="130"/>
    </row>
    <row r="404" spans="1:20" s="128" customFormat="1" ht="22.5" customHeight="1">
      <c r="A404" s="780"/>
      <c r="B404" s="781"/>
      <c r="C404" s="781"/>
      <c r="D404" s="781"/>
      <c r="E404" s="781"/>
      <c r="F404" s="781"/>
      <c r="G404" s="781"/>
      <c r="H404" s="782"/>
      <c r="I404" s="130"/>
      <c r="J404" s="131"/>
      <c r="K404" s="131"/>
    </row>
    <row r="405" spans="1:20" s="128" customFormat="1" ht="22.5" customHeight="1">
      <c r="A405" s="676" t="s">
        <v>10102</v>
      </c>
      <c r="B405" s="677" t="s">
        <v>10100</v>
      </c>
      <c r="C405" s="678">
        <f>MIN(E407:H407)</f>
        <v>168.88</v>
      </c>
      <c r="D405" s="679" t="s">
        <v>58</v>
      </c>
      <c r="E405" s="680" t="s">
        <v>22053</v>
      </c>
      <c r="F405" s="683" t="s">
        <v>13497</v>
      </c>
      <c r="G405" s="680" t="s">
        <v>13568</v>
      </c>
      <c r="H405" s="684"/>
      <c r="I405" s="131" t="s">
        <v>123</v>
      </c>
      <c r="J405" s="131" t="s">
        <v>195</v>
      </c>
      <c r="K405" s="131" t="s">
        <v>196</v>
      </c>
    </row>
    <row r="406" spans="1:20" s="128" customFormat="1" ht="22.5">
      <c r="A406" s="798" t="str">
        <f>$A$11</f>
        <v>Os preços cotados com data posteior a data base da estimativa orçamentária foram retroagidos utilizando a COL-19 da Planilha  de  Índice Nacional da Construção Civil (INCC).</v>
      </c>
      <c r="B406" s="799"/>
      <c r="C406" s="624" t="s">
        <v>199</v>
      </c>
      <c r="D406" s="624"/>
      <c r="E406" s="565" t="s">
        <v>22054</v>
      </c>
      <c r="F406" s="565" t="s">
        <v>10410</v>
      </c>
      <c r="G406" s="565" t="s">
        <v>13569</v>
      </c>
      <c r="H406" s="507"/>
      <c r="I406" s="131" t="s">
        <v>198</v>
      </c>
      <c r="J406" s="131" t="e">
        <f>I407*1.3</f>
        <v>#NUM!</v>
      </c>
      <c r="K406" s="131" t="e">
        <f>I407*0.7</f>
        <v>#NUM!</v>
      </c>
      <c r="L406" s="222"/>
      <c r="O406" s="426"/>
      <c r="P406" s="426"/>
      <c r="Q406" s="426"/>
      <c r="R406" s="426"/>
      <c r="S406" s="426"/>
      <c r="T406" s="426"/>
    </row>
    <row r="407" spans="1:20" s="128" customFormat="1" ht="15">
      <c r="A407" s="800"/>
      <c r="B407" s="801"/>
      <c r="C407" s="624" t="s">
        <v>9</v>
      </c>
      <c r="D407" s="625"/>
      <c r="E407" s="566">
        <v>168.88</v>
      </c>
      <c r="F407" s="565">
        <v>219.54</v>
      </c>
      <c r="G407" s="696">
        <v>195.3</v>
      </c>
      <c r="H407" s="514"/>
      <c r="I407" s="131" t="e">
        <f>MEDIAN(E405:G405)</f>
        <v>#NUM!</v>
      </c>
      <c r="J407" s="131"/>
      <c r="K407" s="131"/>
      <c r="L407" s="222"/>
      <c r="O407" s="426"/>
      <c r="P407" s="426"/>
      <c r="Q407" s="426"/>
      <c r="R407" s="426"/>
      <c r="S407" s="426"/>
      <c r="T407" s="426"/>
    </row>
    <row r="408" spans="1:20" s="128" customFormat="1" ht="15" hidden="1">
      <c r="A408" s="800"/>
      <c r="B408" s="801"/>
      <c r="C408" s="624" t="s">
        <v>13575</v>
      </c>
      <c r="D408" s="626"/>
      <c r="E408" s="567">
        <f>'[10]Reajustamento INCC'!$C$155</f>
        <v>1.0174762121189906</v>
      </c>
      <c r="F408" s="567">
        <f>'[10]Reajustamento INCC'!$C$155</f>
        <v>1.0174762121189906</v>
      </c>
      <c r="G408" s="567">
        <f>'[10]Reajustamento INCC'!$C$155</f>
        <v>1.0174762121189906</v>
      </c>
      <c r="H408" s="517"/>
      <c r="I408" s="131"/>
      <c r="J408" s="131"/>
      <c r="K408" s="131"/>
      <c r="L408" s="222"/>
      <c r="O408" s="426"/>
      <c r="P408" s="426"/>
      <c r="Q408" s="426"/>
      <c r="R408" s="426"/>
      <c r="S408" s="426"/>
      <c r="T408" s="426"/>
    </row>
    <row r="409" spans="1:20" s="128" customFormat="1" ht="22.5" hidden="1">
      <c r="A409" s="800"/>
      <c r="B409" s="801"/>
      <c r="C409" s="624" t="s">
        <v>13576</v>
      </c>
      <c r="D409" s="626"/>
      <c r="E409" s="568">
        <f>E407/E408</f>
        <v>165.97931036470266</v>
      </c>
      <c r="F409" s="568">
        <f>F407/F408</f>
        <v>215.76917217827346</v>
      </c>
      <c r="G409" s="568">
        <f>G407/G408</f>
        <v>191.94551938788746</v>
      </c>
      <c r="H409" s="518"/>
      <c r="I409" s="131"/>
      <c r="J409" s="131"/>
      <c r="K409" s="131"/>
    </row>
    <row r="410" spans="1:20" s="128" customFormat="1" ht="15" hidden="1">
      <c r="A410" s="800"/>
      <c r="B410" s="801"/>
      <c r="C410" s="624" t="s">
        <v>13577</v>
      </c>
      <c r="D410" s="626"/>
      <c r="E410" s="569" t="s">
        <v>13578</v>
      </c>
      <c r="F410" s="569" t="s">
        <v>13578</v>
      </c>
      <c r="G410" s="569" t="s">
        <v>13578</v>
      </c>
      <c r="H410" s="519"/>
      <c r="I410" s="131"/>
      <c r="J410" s="131"/>
      <c r="K410" s="131"/>
    </row>
    <row r="411" spans="1:20" s="128" customFormat="1" ht="15">
      <c r="A411" s="800"/>
      <c r="B411" s="801"/>
      <c r="C411" s="624" t="s">
        <v>8</v>
      </c>
      <c r="D411" s="625"/>
      <c r="E411" s="565" t="s">
        <v>22055</v>
      </c>
      <c r="F411" s="565" t="s">
        <v>10087</v>
      </c>
      <c r="G411" s="565" t="s">
        <v>13570</v>
      </c>
      <c r="H411" s="521"/>
      <c r="I411" s="131"/>
      <c r="J411" s="131"/>
      <c r="K411" s="131"/>
    </row>
    <row r="412" spans="1:20" s="127" customFormat="1" ht="15">
      <c r="A412" s="800"/>
      <c r="B412" s="801"/>
      <c r="C412" s="624" t="s">
        <v>7</v>
      </c>
      <c r="D412" s="625"/>
      <c r="E412" s="570"/>
      <c r="F412" s="565" t="s">
        <v>22056</v>
      </c>
      <c r="G412" s="574" t="s">
        <v>13571</v>
      </c>
      <c r="H412" s="511"/>
      <c r="I412" s="131"/>
      <c r="J412" s="131"/>
      <c r="K412" s="131"/>
    </row>
    <row r="413" spans="1:20" s="128" customFormat="1" ht="15">
      <c r="A413" s="802"/>
      <c r="B413" s="803"/>
      <c r="C413" s="624" t="s">
        <v>6</v>
      </c>
      <c r="D413" s="625"/>
      <c r="E413" s="571">
        <v>44375</v>
      </c>
      <c r="F413" s="571">
        <v>44375</v>
      </c>
      <c r="G413" s="571">
        <v>44375</v>
      </c>
      <c r="H413" s="512"/>
      <c r="I413" s="131"/>
      <c r="J413" s="130"/>
      <c r="K413" s="130"/>
    </row>
    <row r="414" spans="1:20" s="128" customFormat="1" ht="11.25" customHeight="1">
      <c r="A414" s="780"/>
      <c r="B414" s="781"/>
      <c r="C414" s="781"/>
      <c r="D414" s="781"/>
      <c r="E414" s="781"/>
      <c r="F414" s="781"/>
      <c r="G414" s="781"/>
      <c r="H414" s="782"/>
      <c r="I414" s="130"/>
      <c r="J414" s="131"/>
      <c r="K414" s="131"/>
    </row>
    <row r="415" spans="1:20" s="128" customFormat="1" ht="22.5" customHeight="1">
      <c r="A415" s="676" t="s">
        <v>10106</v>
      </c>
      <c r="B415" s="677" t="s">
        <v>10105</v>
      </c>
      <c r="C415" s="678">
        <f>MIN(E417:H417)</f>
        <v>87</v>
      </c>
      <c r="D415" s="679" t="s">
        <v>58</v>
      </c>
      <c r="E415" s="680" t="s">
        <v>22057</v>
      </c>
      <c r="F415" s="683" t="s">
        <v>22058</v>
      </c>
      <c r="G415" s="680" t="s">
        <v>22059</v>
      </c>
      <c r="H415" s="684"/>
      <c r="I415" s="131" t="s">
        <v>123</v>
      </c>
      <c r="J415" s="131" t="s">
        <v>195</v>
      </c>
      <c r="K415" s="131" t="s">
        <v>196</v>
      </c>
    </row>
    <row r="416" spans="1:20" s="128" customFormat="1" ht="22.5">
      <c r="A416" s="783" t="str">
        <f>$A$11</f>
        <v>Os preços cotados com data posteior a data base da estimativa orçamentária foram retroagidos utilizando a COL-19 da Planilha  de  Índice Nacional da Construção Civil (INCC).</v>
      </c>
      <c r="B416" s="784"/>
      <c r="C416" s="624" t="s">
        <v>199</v>
      </c>
      <c r="D416" s="624"/>
      <c r="E416" s="565" t="s">
        <v>10076</v>
      </c>
      <c r="F416" s="565" t="s">
        <v>22060</v>
      </c>
      <c r="G416" s="565" t="s">
        <v>22061</v>
      </c>
      <c r="H416" s="507"/>
      <c r="I416" s="131" t="s">
        <v>198</v>
      </c>
      <c r="J416" s="131" t="e">
        <f>I417*1.3</f>
        <v>#NUM!</v>
      </c>
      <c r="K416" s="131" t="e">
        <f>I417*0.7</f>
        <v>#NUM!</v>
      </c>
      <c r="L416" s="222"/>
      <c r="O416" s="426"/>
      <c r="P416" s="426"/>
      <c r="Q416" s="426"/>
      <c r="R416" s="426"/>
      <c r="S416" s="426"/>
      <c r="T416" s="426"/>
    </row>
    <row r="417" spans="1:20" s="128" customFormat="1" ht="15" customHeight="1">
      <c r="A417" s="783"/>
      <c r="B417" s="784"/>
      <c r="C417" s="624" t="s">
        <v>9</v>
      </c>
      <c r="D417" s="625"/>
      <c r="E417" s="566">
        <v>93.75</v>
      </c>
      <c r="F417" s="566">
        <v>87.9</v>
      </c>
      <c r="G417" s="696">
        <v>87</v>
      </c>
      <c r="H417" s="514"/>
      <c r="I417" s="131" t="e">
        <f>MEDIAN(E415:G415)</f>
        <v>#NUM!</v>
      </c>
      <c r="J417" s="131"/>
      <c r="K417" s="131"/>
      <c r="L417" s="222"/>
      <c r="O417" s="426"/>
      <c r="P417" s="426"/>
      <c r="Q417" s="426"/>
      <c r="R417" s="426"/>
      <c r="S417" s="426"/>
      <c r="T417" s="426"/>
    </row>
    <row r="418" spans="1:20" s="128" customFormat="1" ht="15" hidden="1">
      <c r="A418" s="783" t="str">
        <f>$A$11</f>
        <v>Os preços cotados com data posteior a data base da estimativa orçamentária foram retroagidos utilizando a COL-19 da Planilha  de  Índice Nacional da Construção Civil (INCC).</v>
      </c>
      <c r="B418" s="784"/>
      <c r="C418" s="624" t="s">
        <v>13575</v>
      </c>
      <c r="D418" s="626"/>
      <c r="E418" s="567">
        <f>'[10]Reajustamento INCC'!$C$155</f>
        <v>1.0174762121189906</v>
      </c>
      <c r="F418" s="567">
        <f>'[10]Reajustamento INCC'!$C$155</f>
        <v>1.0174762121189906</v>
      </c>
      <c r="G418" s="567">
        <f>'[10]Reajustamento INCC'!$C$155</f>
        <v>1.0174762121189906</v>
      </c>
      <c r="H418" s="517"/>
      <c r="I418" s="131"/>
      <c r="J418" s="131"/>
      <c r="K418" s="131"/>
      <c r="L418" s="222"/>
      <c r="O418" s="426"/>
      <c r="P418" s="426"/>
      <c r="Q418" s="426"/>
      <c r="R418" s="426"/>
      <c r="S418" s="426"/>
      <c r="T418" s="426"/>
    </row>
    <row r="419" spans="1:20" s="128" customFormat="1" ht="22.5" hidden="1">
      <c r="A419" s="783"/>
      <c r="B419" s="784"/>
      <c r="C419" s="624" t="s">
        <v>13576</v>
      </c>
      <c r="D419" s="626"/>
      <c r="E419" s="568">
        <f>E417/E418</f>
        <v>92.139746249945972</v>
      </c>
      <c r="F419" s="568">
        <f>F417/F418</f>
        <v>86.390226083949344</v>
      </c>
      <c r="G419" s="568">
        <f>G417/G418</f>
        <v>85.505684519949867</v>
      </c>
      <c r="H419" s="518"/>
      <c r="I419" s="131"/>
      <c r="J419" s="131"/>
      <c r="K419" s="131"/>
    </row>
    <row r="420" spans="1:20" s="128" customFormat="1" ht="15" hidden="1">
      <c r="A420" s="783"/>
      <c r="B420" s="784"/>
      <c r="C420" s="624" t="s">
        <v>13577</v>
      </c>
      <c r="D420" s="626"/>
      <c r="E420" s="569" t="s">
        <v>13578</v>
      </c>
      <c r="F420" s="569" t="s">
        <v>13578</v>
      </c>
      <c r="G420" s="569" t="s">
        <v>13578</v>
      </c>
      <c r="H420" s="519"/>
      <c r="I420" s="131"/>
      <c r="J420" s="131"/>
      <c r="K420" s="131"/>
    </row>
    <row r="421" spans="1:20" s="128" customFormat="1" ht="15">
      <c r="A421" s="783"/>
      <c r="B421" s="784"/>
      <c r="C421" s="624" t="s">
        <v>8</v>
      </c>
      <c r="D421" s="625"/>
      <c r="E421" s="565" t="s">
        <v>21991</v>
      </c>
      <c r="F421" s="565" t="s">
        <v>22062</v>
      </c>
      <c r="G421" s="574" t="s">
        <v>22063</v>
      </c>
      <c r="H421" s="521"/>
      <c r="I421" s="131"/>
      <c r="J421" s="131"/>
      <c r="K421" s="131"/>
    </row>
    <row r="422" spans="1:20" s="127" customFormat="1" ht="15">
      <c r="A422" s="783"/>
      <c r="B422" s="784"/>
      <c r="C422" s="624" t="s">
        <v>7</v>
      </c>
      <c r="D422" s="625"/>
      <c r="E422" s="570" t="s">
        <v>22064</v>
      </c>
      <c r="F422" s="570" t="s">
        <v>22065</v>
      </c>
      <c r="G422" s="570" t="s">
        <v>22066</v>
      </c>
      <c r="H422" s="511"/>
      <c r="I422" s="131"/>
      <c r="J422" s="131"/>
      <c r="K422" s="131"/>
    </row>
    <row r="423" spans="1:20" s="128" customFormat="1" ht="15">
      <c r="A423" s="783"/>
      <c r="B423" s="784"/>
      <c r="C423" s="624" t="s">
        <v>6</v>
      </c>
      <c r="D423" s="625"/>
      <c r="E423" s="571">
        <v>44375</v>
      </c>
      <c r="F423" s="571">
        <v>44375</v>
      </c>
      <c r="G423" s="571">
        <v>44375</v>
      </c>
      <c r="H423" s="512"/>
      <c r="I423" s="131"/>
      <c r="J423" s="130"/>
      <c r="K423" s="130"/>
    </row>
    <row r="424" spans="1:20" s="128" customFormat="1" ht="11.25">
      <c r="A424" s="780"/>
      <c r="B424" s="781"/>
      <c r="C424" s="781"/>
      <c r="D424" s="781"/>
      <c r="E424" s="781"/>
      <c r="F424" s="781"/>
      <c r="G424" s="781"/>
      <c r="H424" s="782"/>
      <c r="I424" s="130"/>
      <c r="J424" s="131"/>
      <c r="K424" s="131"/>
    </row>
    <row r="425" spans="1:20" s="128" customFormat="1" ht="33.75" customHeight="1">
      <c r="A425" s="676" t="s">
        <v>10114</v>
      </c>
      <c r="B425" s="677" t="s">
        <v>10115</v>
      </c>
      <c r="C425" s="678">
        <f>MIN(E427:G427)</f>
        <v>1713</v>
      </c>
      <c r="D425" s="679" t="s">
        <v>58</v>
      </c>
      <c r="E425" s="683" t="s">
        <v>22103</v>
      </c>
      <c r="F425" s="680" t="s">
        <v>22106</v>
      </c>
      <c r="G425" s="680" t="s">
        <v>13572</v>
      </c>
      <c r="H425" s="702"/>
      <c r="I425" s="131" t="s">
        <v>123</v>
      </c>
      <c r="J425" s="131" t="s">
        <v>195</v>
      </c>
      <c r="K425" s="131" t="s">
        <v>196</v>
      </c>
    </row>
    <row r="426" spans="1:20" s="128" customFormat="1" ht="33.75">
      <c r="A426" s="783" t="str">
        <f>$A$11</f>
        <v>Os preços cotados com data posteior a data base da estimativa orçamentária foram retroagidos utilizando a COL-19 da Planilha  de  Índice Nacional da Construção Civil (INCC).</v>
      </c>
      <c r="B426" s="784"/>
      <c r="C426" s="624" t="s">
        <v>199</v>
      </c>
      <c r="D426" s="624"/>
      <c r="E426" s="565" t="s">
        <v>22104</v>
      </c>
      <c r="F426" s="565" t="s">
        <v>22067</v>
      </c>
      <c r="G426" s="565" t="s">
        <v>22068</v>
      </c>
      <c r="H426" s="702"/>
      <c r="I426" s="131" t="s">
        <v>198</v>
      </c>
      <c r="J426" s="131">
        <f>I427*1.3</f>
        <v>4924.2700000000004</v>
      </c>
      <c r="K426" s="131">
        <f>I427*0.7</f>
        <v>2651.5299999999997</v>
      </c>
      <c r="L426" s="222"/>
      <c r="N426" s="426"/>
      <c r="O426" s="426"/>
      <c r="P426" s="426"/>
      <c r="Q426" s="426"/>
      <c r="R426" s="426"/>
      <c r="S426" s="426"/>
    </row>
    <row r="427" spans="1:20" s="128" customFormat="1" ht="15" customHeight="1">
      <c r="A427" s="783"/>
      <c r="B427" s="784"/>
      <c r="C427" s="624" t="s">
        <v>9</v>
      </c>
      <c r="D427" s="625"/>
      <c r="E427" s="566">
        <v>1713</v>
      </c>
      <c r="F427" s="696">
        <f>3600+1550</f>
        <v>5150</v>
      </c>
      <c r="G427" s="696">
        <v>3787.9</v>
      </c>
      <c r="H427" s="702"/>
      <c r="I427" s="131">
        <f>MEDIAN(E427:G427)</f>
        <v>3787.9</v>
      </c>
      <c r="J427" s="131"/>
      <c r="K427" s="131"/>
      <c r="L427" s="222"/>
      <c r="N427" s="426"/>
      <c r="O427" s="426"/>
      <c r="P427" s="426"/>
      <c r="Q427" s="426"/>
      <c r="R427" s="426"/>
      <c r="S427" s="426"/>
    </row>
    <row r="428" spans="1:20" s="128" customFormat="1" ht="15" hidden="1">
      <c r="A428" s="783" t="str">
        <f>$A$11</f>
        <v>Os preços cotados com data posteior a data base da estimativa orçamentária foram retroagidos utilizando a COL-19 da Planilha  de  Índice Nacional da Construção Civil (INCC).</v>
      </c>
      <c r="B428" s="784"/>
      <c r="C428" s="624" t="s">
        <v>13575</v>
      </c>
      <c r="D428" s="626"/>
      <c r="E428" s="567">
        <f>'[12]Reajustamento INCC'!$C$155</f>
        <v>1.0174762121189906</v>
      </c>
      <c r="F428" s="567"/>
      <c r="G428" s="567"/>
      <c r="H428" s="703"/>
      <c r="I428" s="131"/>
      <c r="J428" s="131"/>
      <c r="K428" s="222"/>
      <c r="N428" s="426"/>
      <c r="O428" s="426"/>
      <c r="P428" s="426"/>
      <c r="Q428" s="426"/>
      <c r="R428" s="426"/>
      <c r="S428" s="426"/>
    </row>
    <row r="429" spans="1:20" s="128" customFormat="1" ht="22.5" hidden="1">
      <c r="A429" s="783"/>
      <c r="B429" s="784"/>
      <c r="C429" s="624" t="s">
        <v>13576</v>
      </c>
      <c r="D429" s="626"/>
      <c r="E429" s="568">
        <f>E427/E428</f>
        <v>1683.5774434790128</v>
      </c>
      <c r="F429" s="568"/>
      <c r="G429" s="568"/>
      <c r="H429" s="703"/>
      <c r="I429" s="131"/>
      <c r="J429" s="131"/>
      <c r="N429" s="256"/>
    </row>
    <row r="430" spans="1:20" s="128" customFormat="1" ht="15" hidden="1">
      <c r="A430" s="783"/>
      <c r="B430" s="784"/>
      <c r="C430" s="624" t="s">
        <v>13577</v>
      </c>
      <c r="D430" s="626"/>
      <c r="E430" s="569" t="s">
        <v>13578</v>
      </c>
      <c r="F430" s="569"/>
      <c r="G430" s="569"/>
      <c r="H430" s="703"/>
      <c r="I430" s="131"/>
      <c r="J430" s="131"/>
    </row>
    <row r="431" spans="1:20" s="128" customFormat="1" ht="15">
      <c r="A431" s="783"/>
      <c r="B431" s="784"/>
      <c r="C431" s="624" t="s">
        <v>8</v>
      </c>
      <c r="D431" s="625"/>
      <c r="E431" s="565" t="s">
        <v>22105</v>
      </c>
      <c r="F431" s="571" t="s">
        <v>22069</v>
      </c>
      <c r="G431" s="571" t="s">
        <v>22070</v>
      </c>
      <c r="H431" s="703"/>
      <c r="I431" s="131"/>
      <c r="J431" s="131"/>
    </row>
    <row r="432" spans="1:20" s="128" customFormat="1" ht="15">
      <c r="A432" s="783"/>
      <c r="B432" s="784"/>
      <c r="C432" s="624" t="s">
        <v>7</v>
      </c>
      <c r="D432" s="625"/>
      <c r="E432" s="570" t="s">
        <v>13573</v>
      </c>
      <c r="F432" s="571" t="s">
        <v>22071</v>
      </c>
      <c r="G432" s="571" t="s">
        <v>13573</v>
      </c>
      <c r="H432" s="703"/>
      <c r="I432" s="131"/>
      <c r="J432" s="131"/>
    </row>
    <row r="433" spans="1:20" s="128" customFormat="1" ht="15">
      <c r="A433" s="783"/>
      <c r="B433" s="784"/>
      <c r="C433" s="624" t="s">
        <v>6</v>
      </c>
      <c r="D433" s="625"/>
      <c r="E433" s="571">
        <v>44383</v>
      </c>
      <c r="F433" s="571">
        <v>44375</v>
      </c>
      <c r="G433" s="571">
        <v>44375</v>
      </c>
      <c r="H433" s="703"/>
      <c r="I433" s="131"/>
      <c r="J433" s="131"/>
    </row>
    <row r="434" spans="1:20" s="128" customFormat="1" ht="11.25" customHeight="1">
      <c r="A434" s="780"/>
      <c r="B434" s="781"/>
      <c r="C434" s="781"/>
      <c r="D434" s="781"/>
      <c r="E434" s="781"/>
      <c r="F434" s="781"/>
      <c r="G434" s="781"/>
      <c r="H434" s="782"/>
      <c r="I434" s="131"/>
      <c r="J434" s="131"/>
      <c r="K434" s="131"/>
    </row>
    <row r="435" spans="1:20" s="128" customFormat="1" ht="22.5">
      <c r="A435" s="676" t="s">
        <v>10511</v>
      </c>
      <c r="B435" s="677" t="s">
        <v>10512</v>
      </c>
      <c r="C435" s="678">
        <f>MIN(E437:H437)</f>
        <v>300</v>
      </c>
      <c r="D435" s="679" t="s">
        <v>58</v>
      </c>
      <c r="E435" s="680" t="s">
        <v>22072</v>
      </c>
      <c r="F435" s="683" t="s">
        <v>22073</v>
      </c>
      <c r="G435" s="680" t="s">
        <v>22074</v>
      </c>
      <c r="H435" s="684"/>
      <c r="I435" s="131" t="s">
        <v>123</v>
      </c>
      <c r="J435" s="131" t="s">
        <v>195</v>
      </c>
      <c r="K435" s="131" t="s">
        <v>196</v>
      </c>
    </row>
    <row r="436" spans="1:20" s="128" customFormat="1" ht="15" customHeight="1">
      <c r="A436" s="783" t="str">
        <f>$A$11</f>
        <v>Os preços cotados com data posteior a data base da estimativa orçamentária foram retroagidos utilizando a COL-19 da Planilha  de  Índice Nacional da Construção Civil (INCC).</v>
      </c>
      <c r="B436" s="784"/>
      <c r="C436" s="624" t="s">
        <v>199</v>
      </c>
      <c r="D436" s="624"/>
      <c r="E436" s="565" t="s">
        <v>22031</v>
      </c>
      <c r="F436" s="565" t="s">
        <v>22031</v>
      </c>
      <c r="G436" s="565" t="s">
        <v>22031</v>
      </c>
      <c r="H436" s="507"/>
      <c r="I436" s="131" t="s">
        <v>198</v>
      </c>
      <c r="J436" s="131" t="e">
        <f>I437*1.3</f>
        <v>#NUM!</v>
      </c>
      <c r="K436" s="131" t="e">
        <f>I437*0.7</f>
        <v>#NUM!</v>
      </c>
      <c r="L436" s="222"/>
      <c r="O436" s="426"/>
      <c r="P436" s="426"/>
      <c r="Q436" s="426"/>
      <c r="R436" s="426"/>
      <c r="S436" s="426"/>
      <c r="T436" s="426"/>
    </row>
    <row r="437" spans="1:20" s="128" customFormat="1" ht="15" customHeight="1">
      <c r="A437" s="783"/>
      <c r="B437" s="784"/>
      <c r="C437" s="624" t="s">
        <v>9</v>
      </c>
      <c r="D437" s="625"/>
      <c r="E437" s="696">
        <v>300</v>
      </c>
      <c r="F437" s="696">
        <v>320</v>
      </c>
      <c r="G437" s="696">
        <v>320</v>
      </c>
      <c r="H437" s="514"/>
      <c r="I437" s="131" t="e">
        <f>MEDIAN(E435:G435)</f>
        <v>#NUM!</v>
      </c>
      <c r="J437" s="131"/>
      <c r="K437" s="131"/>
      <c r="L437" s="222"/>
      <c r="O437" s="426"/>
      <c r="P437" s="426"/>
      <c r="Q437" s="426"/>
      <c r="R437" s="426"/>
      <c r="S437" s="426"/>
      <c r="T437" s="426"/>
    </row>
    <row r="438" spans="1:20" s="128" customFormat="1" ht="15" hidden="1">
      <c r="A438" s="783" t="str">
        <f>$A$11</f>
        <v>Os preços cotados com data posteior a data base da estimativa orçamentária foram retroagidos utilizando a COL-19 da Planilha  de  Índice Nacional da Construção Civil (INCC).</v>
      </c>
      <c r="B438" s="784"/>
      <c r="C438" s="624" t="s">
        <v>13575</v>
      </c>
      <c r="D438" s="626"/>
      <c r="E438" s="567">
        <f>'[10]Reajustamento INCC'!$C$155</f>
        <v>1.0174762121189906</v>
      </c>
      <c r="F438" s="567">
        <f>'[10]Reajustamento INCC'!$C$155</f>
        <v>1.0174762121189906</v>
      </c>
      <c r="G438" s="567">
        <f>'[10]Reajustamento INCC'!$C$155</f>
        <v>1.0174762121189906</v>
      </c>
      <c r="H438" s="517"/>
      <c r="I438" s="131"/>
      <c r="J438" s="131"/>
      <c r="K438" s="131"/>
      <c r="L438" s="222"/>
      <c r="O438" s="426"/>
      <c r="P438" s="426"/>
      <c r="Q438" s="426"/>
      <c r="R438" s="426"/>
      <c r="S438" s="426"/>
      <c r="T438" s="426"/>
    </row>
    <row r="439" spans="1:20" s="128" customFormat="1" ht="22.5" hidden="1">
      <c r="A439" s="783"/>
      <c r="B439" s="784"/>
      <c r="C439" s="624" t="s">
        <v>13576</v>
      </c>
      <c r="D439" s="626"/>
      <c r="E439" s="568">
        <f>E437/E438</f>
        <v>294.8471879998271</v>
      </c>
      <c r="F439" s="568">
        <f>F437/F438</f>
        <v>314.5036671998156</v>
      </c>
      <c r="G439" s="568">
        <f>G437/G438</f>
        <v>314.5036671998156</v>
      </c>
      <c r="H439" s="518"/>
      <c r="I439" s="131"/>
      <c r="J439" s="131"/>
      <c r="K439" s="131"/>
    </row>
    <row r="440" spans="1:20" s="128" customFormat="1" ht="15" hidden="1">
      <c r="A440" s="783"/>
      <c r="B440" s="784"/>
      <c r="C440" s="624" t="s">
        <v>13577</v>
      </c>
      <c r="D440" s="626"/>
      <c r="E440" s="569" t="s">
        <v>13578</v>
      </c>
      <c r="F440" s="569" t="s">
        <v>13578</v>
      </c>
      <c r="G440" s="569" t="s">
        <v>13578</v>
      </c>
      <c r="H440" s="519"/>
      <c r="I440" s="131"/>
      <c r="J440" s="131"/>
      <c r="K440" s="131"/>
    </row>
    <row r="441" spans="1:20" s="128" customFormat="1" ht="15">
      <c r="A441" s="783"/>
      <c r="B441" s="784"/>
      <c r="C441" s="624" t="s">
        <v>8</v>
      </c>
      <c r="D441" s="625"/>
      <c r="E441" s="574" t="s">
        <v>22075</v>
      </c>
      <c r="F441" s="574" t="s">
        <v>22107</v>
      </c>
      <c r="G441" s="574" t="s">
        <v>22076</v>
      </c>
      <c r="H441" s="512"/>
      <c r="I441" s="131"/>
      <c r="J441" s="131"/>
      <c r="K441" s="131"/>
    </row>
    <row r="442" spans="1:20" s="127" customFormat="1" ht="15">
      <c r="A442" s="783"/>
      <c r="B442" s="784"/>
      <c r="C442" s="624" t="s">
        <v>7</v>
      </c>
      <c r="D442" s="625"/>
      <c r="E442" s="570" t="s">
        <v>22077</v>
      </c>
      <c r="F442" s="570" t="s">
        <v>22078</v>
      </c>
      <c r="G442" s="570" t="s">
        <v>22079</v>
      </c>
      <c r="H442" s="512"/>
      <c r="I442" s="131"/>
      <c r="J442" s="131"/>
      <c r="K442" s="131"/>
    </row>
    <row r="443" spans="1:20" s="128" customFormat="1" ht="15">
      <c r="A443" s="783"/>
      <c r="B443" s="784"/>
      <c r="C443" s="624" t="s">
        <v>6</v>
      </c>
      <c r="D443" s="625"/>
      <c r="E443" s="571">
        <v>44340</v>
      </c>
      <c r="F443" s="571">
        <v>44340</v>
      </c>
      <c r="G443" s="571">
        <v>44340</v>
      </c>
      <c r="H443" s="512"/>
      <c r="I443" s="131"/>
      <c r="J443" s="130"/>
      <c r="K443" s="130"/>
    </row>
    <row r="444" spans="1:20" s="75" customFormat="1" ht="15">
      <c r="A444" s="500"/>
      <c r="B444" s="427"/>
      <c r="C444" s="628"/>
      <c r="D444" s="627"/>
      <c r="E444" s="575"/>
      <c r="F444" s="575"/>
      <c r="G444" s="575"/>
      <c r="H444" s="522"/>
      <c r="I444" s="130"/>
      <c r="J444" s="131"/>
      <c r="K444" s="131"/>
    </row>
    <row r="445" spans="1:20" s="75" customFormat="1" ht="15">
      <c r="A445" s="687"/>
      <c r="B445" s="688"/>
      <c r="C445" s="689"/>
      <c r="D445" s="690"/>
      <c r="E445" s="691"/>
      <c r="F445" s="691"/>
      <c r="G445" s="691"/>
      <c r="H445" s="692"/>
      <c r="I445" s="131"/>
      <c r="J445" s="134"/>
      <c r="K445" s="134"/>
    </row>
    <row r="446" spans="1:20" ht="63.75">
      <c r="A446" s="501"/>
      <c r="B446" s="495" t="s">
        <v>10515</v>
      </c>
      <c r="C446" s="576"/>
      <c r="D446" s="576"/>
      <c r="E446" s="576"/>
      <c r="F446" s="760" t="s">
        <v>10514</v>
      </c>
      <c r="G446" s="760"/>
      <c r="H446" s="472"/>
      <c r="I446" s="134"/>
      <c r="J446" s="134"/>
      <c r="K446" s="134"/>
    </row>
    <row r="447" spans="1:20">
      <c r="A447" s="712"/>
      <c r="I447" s="134"/>
    </row>
    <row r="448" spans="1:20">
      <c r="A448" s="713"/>
    </row>
    <row r="449" spans="1:1">
      <c r="A449" s="712"/>
    </row>
  </sheetData>
  <autoFilter ref="C1:C444"/>
  <mergeCells count="92">
    <mergeCell ref="A436:B443"/>
    <mergeCell ref="F446:G446"/>
    <mergeCell ref="A344:H344"/>
    <mergeCell ref="A346:B353"/>
    <mergeCell ref="A354:H354"/>
    <mergeCell ref="A356:B363"/>
    <mergeCell ref="A364:H364"/>
    <mergeCell ref="A376:B383"/>
    <mergeCell ref="A384:H384"/>
    <mergeCell ref="A386:B393"/>
    <mergeCell ref="A394:H394"/>
    <mergeCell ref="A396:B403"/>
    <mergeCell ref="A404:H404"/>
    <mergeCell ref="A406:B413"/>
    <mergeCell ref="A414:H414"/>
    <mergeCell ref="A416:B423"/>
    <mergeCell ref="B7:E7"/>
    <mergeCell ref="A11:B18"/>
    <mergeCell ref="A21:B28"/>
    <mergeCell ref="A1:G1"/>
    <mergeCell ref="A2:G2"/>
    <mergeCell ref="A3:G3"/>
    <mergeCell ref="A4:G4"/>
    <mergeCell ref="A5:G5"/>
    <mergeCell ref="A19:H19"/>
    <mergeCell ref="A99:H99"/>
    <mergeCell ref="A101:B109"/>
    <mergeCell ref="A110:H110"/>
    <mergeCell ref="A112:B119"/>
    <mergeCell ref="A31:B38"/>
    <mergeCell ref="A41:B48"/>
    <mergeCell ref="A51:B58"/>
    <mergeCell ref="A61:B68"/>
    <mergeCell ref="A71:B78"/>
    <mergeCell ref="A81:B88"/>
    <mergeCell ref="A91:B98"/>
    <mergeCell ref="A79:H79"/>
    <mergeCell ref="A89:H89"/>
    <mergeCell ref="A142:B149"/>
    <mergeCell ref="A150:H150"/>
    <mergeCell ref="A152:B159"/>
    <mergeCell ref="A160:H160"/>
    <mergeCell ref="A162:B169"/>
    <mergeCell ref="A242:B249"/>
    <mergeCell ref="A250:H250"/>
    <mergeCell ref="A252:B259"/>
    <mergeCell ref="A192:B199"/>
    <mergeCell ref="A200:H200"/>
    <mergeCell ref="A202:B209"/>
    <mergeCell ref="A210:H210"/>
    <mergeCell ref="A212:B219"/>
    <mergeCell ref="A220:H220"/>
    <mergeCell ref="A222:B229"/>
    <mergeCell ref="A230:H230"/>
    <mergeCell ref="A232:B239"/>
    <mergeCell ref="A240:H240"/>
    <mergeCell ref="A282:B289"/>
    <mergeCell ref="A322:H322"/>
    <mergeCell ref="A324:B333"/>
    <mergeCell ref="A334:H334"/>
    <mergeCell ref="A336:B343"/>
    <mergeCell ref="A290:H290"/>
    <mergeCell ref="A292:B301"/>
    <mergeCell ref="A302:H302"/>
    <mergeCell ref="A304:B311"/>
    <mergeCell ref="A312:H312"/>
    <mergeCell ref="A29:H29"/>
    <mergeCell ref="A39:H39"/>
    <mergeCell ref="A49:H49"/>
    <mergeCell ref="A59:H59"/>
    <mergeCell ref="A69:H69"/>
    <mergeCell ref="A120:H120"/>
    <mergeCell ref="A122:B129"/>
    <mergeCell ref="A130:H130"/>
    <mergeCell ref="A132:B139"/>
    <mergeCell ref="A140:H140"/>
    <mergeCell ref="A424:H424"/>
    <mergeCell ref="A426:B433"/>
    <mergeCell ref="A434:H434"/>
    <mergeCell ref="A170:H170"/>
    <mergeCell ref="A172:B179"/>
    <mergeCell ref="A180:H180"/>
    <mergeCell ref="A182:B189"/>
    <mergeCell ref="A190:H190"/>
    <mergeCell ref="A260:H260"/>
    <mergeCell ref="A262:B269"/>
    <mergeCell ref="A314:B321"/>
    <mergeCell ref="A366:B373"/>
    <mergeCell ref="A374:H374"/>
    <mergeCell ref="A270:H270"/>
    <mergeCell ref="A272:B279"/>
    <mergeCell ref="A280:H280"/>
  </mergeCells>
  <hyperlinks>
    <hyperlink ref="E346" r:id="rId1" display="www.lojaeletrica.com.br"/>
    <hyperlink ref="E336" r:id="rId2" display="www.lojaeletrica.com.br"/>
    <hyperlink ref="E46" r:id="rId3" display="http://cnpj.info/17556962000124"/>
    <hyperlink ref="G128" r:id="rId4" display="https://www.google.com/search?q=madeiramadeira%20telefone%20curitiba&amp;rlz=1C1GCEA_enBR888BR892&amp;oq=madeiramadeira+telefone&amp;aqs=chrome.0.69i59j69i57j0i395j0i22i30i395l7.8647j1j4&amp;sourceid=chrome&amp;ie=UTF-8&amp;tbs=lf:1,lf_ui:10&amp;tbm=lcl&amp;sxsrf=ALeKk00KCKJo-vGtnmmY0OvU85Cm68L2pA:1609941401349&amp;rflfq=1&amp;num=10&amp;rldimm=9321279817847940733&amp;lqi=CiBtYWRlaXJhbWFkZWlyYSB0ZWxlZm9uZSBjdXJpdGliYSICEAFaKQoObWFkZWlyYW1hZGVpcmEiF21hZGVpcmFtYWRlaXJhIGN1cml0aWJh&amp;phdesc=Wc9WjnqZsUU&amp;ved=2ahUKEwjwpNiKu4fuAhVTK7kGHXMQB6YQvS4wAnoECAIQQg&amp;rlst=f"/>
    <hyperlink ref="G142" r:id="rId5"/>
    <hyperlink ref="E161" r:id="rId6" display="www.lojasguapore.com.br/"/>
    <hyperlink ref="F396" r:id="rId7"/>
    <hyperlink ref="G386" r:id="rId8"/>
    <hyperlink ref="E376" r:id="rId9"/>
    <hyperlink ref="E356" r:id="rId10"/>
    <hyperlink ref="G346" r:id="rId11"/>
    <hyperlink ref="G336" r:id="rId12"/>
    <hyperlink ref="E11" r:id="rId13"/>
    <hyperlink ref="F41" r:id="rId14"/>
    <hyperlink ref="F362" r:id="rId15" display="https://www.google.com/search?q=madeiramadeira%20telefone%20curitiba&amp;rlz=1C1GCEA_enBR888BR892&amp;oq=madeiramadeira+telefone&amp;aqs=chrome.0.69i59j69i57j0i395j0i22i30i395l7.8647j1j4&amp;sourceid=chrome&amp;ie=UTF-8&amp;tbs=lf:1,lf_ui:10&amp;tbm=lcl&amp;sxsrf=ALeKk00KCKJo-vGtnmmY0OvU85Cm68L2pA:1609941401349&amp;rflfq=1&amp;num=10&amp;rldimm=9321279817847940733&amp;lqi=CiBtYWRlaXJhbWFkZWlyYSB0ZWxlZm9uZSBjdXJpdGliYSICEAFaKQoObWFkZWlyYW1hZGVpcmEiF21hZGVpcmFtYWRlaXJhIGN1cml0aWJh&amp;phdesc=Wc9WjnqZsUU&amp;ved=2ahUKEwjwpNiKu4fuAhVTK7kGHXMQB6YQvS4wAnoECAIQQg&amp;rlst=f"/>
    <hyperlink ref="E396" r:id="rId16"/>
    <hyperlink ref="F101" r:id="rId17"/>
    <hyperlink ref="G232" r:id="rId18"/>
    <hyperlink ref="G242" r:id="rId19"/>
    <hyperlink ref="G252" r:id="rId20"/>
    <hyperlink ref="E212" r:id="rId21"/>
    <hyperlink ref="F212" r:id="rId22"/>
    <hyperlink ref="E222" r:id="rId23"/>
    <hyperlink ref="F222" r:id="rId24"/>
    <hyperlink ref="E272" r:id="rId25"/>
    <hyperlink ref="F272" r:id="rId26"/>
    <hyperlink ref="F292" r:id="rId27"/>
    <hyperlink ref="E21" r:id="rId28"/>
  </hyperlinks>
  <printOptions horizontalCentered="1"/>
  <pageMargins left="0.78740157480314965" right="0.78740157480314965" top="0.39370078740157483" bottom="0.39370078740157483" header="0.11811023622047245" footer="0.11811023622047245"/>
  <pageSetup paperSize="9" scale="67" orientation="portrait" r:id="rId29"/>
  <headerFooter>
    <oddHeader>&amp;C&amp;F</oddHeader>
    <oddFooter>Página &amp;P de &amp;N</oddFooter>
  </headerFooter>
  <drawing r:id="rId30"/>
  <legacyDrawing r:id="rId31"/>
</worksheet>
</file>

<file path=xl/worksheets/sheet7.xml><?xml version="1.0" encoding="utf-8"?>
<worksheet xmlns="http://schemas.openxmlformats.org/spreadsheetml/2006/main" xmlns:r="http://schemas.openxmlformats.org/officeDocument/2006/relationships">
  <sheetPr>
    <tabColor rgb="FFFF0000"/>
    <pageSetUpPr fitToPage="1"/>
  </sheetPr>
  <dimension ref="B1:IN526"/>
  <sheetViews>
    <sheetView view="pageBreakPreview" topLeftCell="A10" zoomScaleNormal="100" zoomScaleSheetLayoutView="100" workbookViewId="0">
      <selection activeCell="C6" sqref="C6"/>
    </sheetView>
  </sheetViews>
  <sheetFormatPr defaultRowHeight="11.25"/>
  <cols>
    <col min="1" max="1" width="3.140625" style="104" customWidth="1"/>
    <col min="2" max="2" width="12.85546875" style="104" customWidth="1"/>
    <col min="3" max="3" width="37.140625" style="102" customWidth="1"/>
    <col min="4" max="4" width="12.85546875" style="102" customWidth="1"/>
    <col min="5" max="5" width="13.5703125" style="104" customWidth="1"/>
    <col min="6" max="8" width="14.7109375" style="105" customWidth="1"/>
    <col min="9" max="9" width="3.42578125" style="109" customWidth="1"/>
    <col min="10" max="13" width="14.7109375" style="109" customWidth="1"/>
    <col min="14" max="14" width="14.28515625" style="104" customWidth="1"/>
    <col min="15" max="15" width="15.140625" style="104" customWidth="1"/>
    <col min="16" max="250" width="9.140625" style="104"/>
    <col min="251" max="251" width="8.85546875" style="104" customWidth="1"/>
    <col min="252" max="252" width="34.140625" style="104" customWidth="1"/>
    <col min="253" max="253" width="17.7109375" style="104" bestFit="1" customWidth="1"/>
    <col min="254" max="254" width="12.28515625" style="104" customWidth="1"/>
    <col min="255" max="256" width="13" style="104" customWidth="1"/>
    <col min="257" max="257" width="12.28515625" style="104" customWidth="1"/>
    <col min="258" max="258" width="13.28515625" style="104" customWidth="1"/>
    <col min="259" max="259" width="12.28515625" style="104" customWidth="1"/>
    <col min="260" max="260" width="13.28515625" style="104" customWidth="1"/>
    <col min="261" max="261" width="12.28515625" style="104" customWidth="1"/>
    <col min="262" max="262" width="13.28515625" style="104" customWidth="1"/>
    <col min="263" max="263" width="12.28515625" style="104" customWidth="1"/>
    <col min="264" max="264" width="13.28515625" style="104" customWidth="1"/>
    <col min="265" max="265" width="12.28515625" style="104" customWidth="1"/>
    <col min="266" max="266" width="13.28515625" style="104" customWidth="1"/>
    <col min="267" max="267" width="12.28515625" style="104" customWidth="1"/>
    <col min="268" max="268" width="13.28515625" style="104" customWidth="1"/>
    <col min="269" max="269" width="12.28515625" style="104" customWidth="1"/>
    <col min="270" max="270" width="14.28515625" style="104" customWidth="1"/>
    <col min="271" max="271" width="15.140625" style="104" customWidth="1"/>
    <col min="272" max="506" width="9.140625" style="104"/>
    <col min="507" max="507" width="8.85546875" style="104" customWidth="1"/>
    <col min="508" max="508" width="34.140625" style="104" customWidth="1"/>
    <col min="509" max="509" width="17.7109375" style="104" bestFit="1" customWidth="1"/>
    <col min="510" max="510" width="12.28515625" style="104" customWidth="1"/>
    <col min="511" max="512" width="13" style="104" customWidth="1"/>
    <col min="513" max="513" width="12.28515625" style="104" customWidth="1"/>
    <col min="514" max="514" width="13.28515625" style="104" customWidth="1"/>
    <col min="515" max="515" width="12.28515625" style="104" customWidth="1"/>
    <col min="516" max="516" width="13.28515625" style="104" customWidth="1"/>
    <col min="517" max="517" width="12.28515625" style="104" customWidth="1"/>
    <col min="518" max="518" width="13.28515625" style="104" customWidth="1"/>
    <col min="519" max="519" width="12.28515625" style="104" customWidth="1"/>
    <col min="520" max="520" width="13.28515625" style="104" customWidth="1"/>
    <col min="521" max="521" width="12.28515625" style="104" customWidth="1"/>
    <col min="522" max="522" width="13.28515625" style="104" customWidth="1"/>
    <col min="523" max="523" width="12.28515625" style="104" customWidth="1"/>
    <col min="524" max="524" width="13.28515625" style="104" customWidth="1"/>
    <col min="525" max="525" width="12.28515625" style="104" customWidth="1"/>
    <col min="526" max="526" width="14.28515625" style="104" customWidth="1"/>
    <col min="527" max="527" width="15.140625" style="104" customWidth="1"/>
    <col min="528" max="762" width="9.140625" style="104"/>
    <col min="763" max="763" width="8.85546875" style="104" customWidth="1"/>
    <col min="764" max="764" width="34.140625" style="104" customWidth="1"/>
    <col min="765" max="765" width="17.7109375" style="104" bestFit="1" customWidth="1"/>
    <col min="766" max="766" width="12.28515625" style="104" customWidth="1"/>
    <col min="767" max="768" width="13" style="104" customWidth="1"/>
    <col min="769" max="769" width="12.28515625" style="104" customWidth="1"/>
    <col min="770" max="770" width="13.28515625" style="104" customWidth="1"/>
    <col min="771" max="771" width="12.28515625" style="104" customWidth="1"/>
    <col min="772" max="772" width="13.28515625" style="104" customWidth="1"/>
    <col min="773" max="773" width="12.28515625" style="104" customWidth="1"/>
    <col min="774" max="774" width="13.28515625" style="104" customWidth="1"/>
    <col min="775" max="775" width="12.28515625" style="104" customWidth="1"/>
    <col min="776" max="776" width="13.28515625" style="104" customWidth="1"/>
    <col min="777" max="777" width="12.28515625" style="104" customWidth="1"/>
    <col min="778" max="778" width="13.28515625" style="104" customWidth="1"/>
    <col min="779" max="779" width="12.28515625" style="104" customWidth="1"/>
    <col min="780" max="780" width="13.28515625" style="104" customWidth="1"/>
    <col min="781" max="781" width="12.28515625" style="104" customWidth="1"/>
    <col min="782" max="782" width="14.28515625" style="104" customWidth="1"/>
    <col min="783" max="783" width="15.140625" style="104" customWidth="1"/>
    <col min="784" max="1018" width="9.140625" style="104"/>
    <col min="1019" max="1019" width="8.85546875" style="104" customWidth="1"/>
    <col min="1020" max="1020" width="34.140625" style="104" customWidth="1"/>
    <col min="1021" max="1021" width="17.7109375" style="104" bestFit="1" customWidth="1"/>
    <col min="1022" max="1022" width="12.28515625" style="104" customWidth="1"/>
    <col min="1023" max="1024" width="13" style="104" customWidth="1"/>
    <col min="1025" max="1025" width="12.28515625" style="104" customWidth="1"/>
    <col min="1026" max="1026" width="13.28515625" style="104" customWidth="1"/>
    <col min="1027" max="1027" width="12.28515625" style="104" customWidth="1"/>
    <col min="1028" max="1028" width="13.28515625" style="104" customWidth="1"/>
    <col min="1029" max="1029" width="12.28515625" style="104" customWidth="1"/>
    <col min="1030" max="1030" width="13.28515625" style="104" customWidth="1"/>
    <col min="1031" max="1031" width="12.28515625" style="104" customWidth="1"/>
    <col min="1032" max="1032" width="13.28515625" style="104" customWidth="1"/>
    <col min="1033" max="1033" width="12.28515625" style="104" customWidth="1"/>
    <col min="1034" max="1034" width="13.28515625" style="104" customWidth="1"/>
    <col min="1035" max="1035" width="12.28515625" style="104" customWidth="1"/>
    <col min="1036" max="1036" width="13.28515625" style="104" customWidth="1"/>
    <col min="1037" max="1037" width="12.28515625" style="104" customWidth="1"/>
    <col min="1038" max="1038" width="14.28515625" style="104" customWidth="1"/>
    <col min="1039" max="1039" width="15.140625" style="104" customWidth="1"/>
    <col min="1040" max="1274" width="9.140625" style="104"/>
    <col min="1275" max="1275" width="8.85546875" style="104" customWidth="1"/>
    <col min="1276" max="1276" width="34.140625" style="104" customWidth="1"/>
    <col min="1277" max="1277" width="17.7109375" style="104" bestFit="1" customWidth="1"/>
    <col min="1278" max="1278" width="12.28515625" style="104" customWidth="1"/>
    <col min="1279" max="1280" width="13" style="104" customWidth="1"/>
    <col min="1281" max="1281" width="12.28515625" style="104" customWidth="1"/>
    <col min="1282" max="1282" width="13.28515625" style="104" customWidth="1"/>
    <col min="1283" max="1283" width="12.28515625" style="104" customWidth="1"/>
    <col min="1284" max="1284" width="13.28515625" style="104" customWidth="1"/>
    <col min="1285" max="1285" width="12.28515625" style="104" customWidth="1"/>
    <col min="1286" max="1286" width="13.28515625" style="104" customWidth="1"/>
    <col min="1287" max="1287" width="12.28515625" style="104" customWidth="1"/>
    <col min="1288" max="1288" width="13.28515625" style="104" customWidth="1"/>
    <col min="1289" max="1289" width="12.28515625" style="104" customWidth="1"/>
    <col min="1290" max="1290" width="13.28515625" style="104" customWidth="1"/>
    <col min="1291" max="1291" width="12.28515625" style="104" customWidth="1"/>
    <col min="1292" max="1292" width="13.28515625" style="104" customWidth="1"/>
    <col min="1293" max="1293" width="12.28515625" style="104" customWidth="1"/>
    <col min="1294" max="1294" width="14.28515625" style="104" customWidth="1"/>
    <col min="1295" max="1295" width="15.140625" style="104" customWidth="1"/>
    <col min="1296" max="1530" width="9.140625" style="104"/>
    <col min="1531" max="1531" width="8.85546875" style="104" customWidth="1"/>
    <col min="1532" max="1532" width="34.140625" style="104" customWidth="1"/>
    <col min="1533" max="1533" width="17.7109375" style="104" bestFit="1" customWidth="1"/>
    <col min="1534" max="1534" width="12.28515625" style="104" customWidth="1"/>
    <col min="1535" max="1536" width="13" style="104" customWidth="1"/>
    <col min="1537" max="1537" width="12.28515625" style="104" customWidth="1"/>
    <col min="1538" max="1538" width="13.28515625" style="104" customWidth="1"/>
    <col min="1539" max="1539" width="12.28515625" style="104" customWidth="1"/>
    <col min="1540" max="1540" width="13.28515625" style="104" customWidth="1"/>
    <col min="1541" max="1541" width="12.28515625" style="104" customWidth="1"/>
    <col min="1542" max="1542" width="13.28515625" style="104" customWidth="1"/>
    <col min="1543" max="1543" width="12.28515625" style="104" customWidth="1"/>
    <col min="1544" max="1544" width="13.28515625" style="104" customWidth="1"/>
    <col min="1545" max="1545" width="12.28515625" style="104" customWidth="1"/>
    <col min="1546" max="1546" width="13.28515625" style="104" customWidth="1"/>
    <col min="1547" max="1547" width="12.28515625" style="104" customWidth="1"/>
    <col min="1548" max="1548" width="13.28515625" style="104" customWidth="1"/>
    <col min="1549" max="1549" width="12.28515625" style="104" customWidth="1"/>
    <col min="1550" max="1550" width="14.28515625" style="104" customWidth="1"/>
    <col min="1551" max="1551" width="15.140625" style="104" customWidth="1"/>
    <col min="1552" max="1786" width="9.140625" style="104"/>
    <col min="1787" max="1787" width="8.85546875" style="104" customWidth="1"/>
    <col min="1788" max="1788" width="34.140625" style="104" customWidth="1"/>
    <col min="1789" max="1789" width="17.7109375" style="104" bestFit="1" customWidth="1"/>
    <col min="1790" max="1790" width="12.28515625" style="104" customWidth="1"/>
    <col min="1791" max="1792" width="13" style="104" customWidth="1"/>
    <col min="1793" max="1793" width="12.28515625" style="104" customWidth="1"/>
    <col min="1794" max="1794" width="13.28515625" style="104" customWidth="1"/>
    <col min="1795" max="1795" width="12.28515625" style="104" customWidth="1"/>
    <col min="1796" max="1796" width="13.28515625" style="104" customWidth="1"/>
    <col min="1797" max="1797" width="12.28515625" style="104" customWidth="1"/>
    <col min="1798" max="1798" width="13.28515625" style="104" customWidth="1"/>
    <col min="1799" max="1799" width="12.28515625" style="104" customWidth="1"/>
    <col min="1800" max="1800" width="13.28515625" style="104" customWidth="1"/>
    <col min="1801" max="1801" width="12.28515625" style="104" customWidth="1"/>
    <col min="1802" max="1802" width="13.28515625" style="104" customWidth="1"/>
    <col min="1803" max="1803" width="12.28515625" style="104" customWidth="1"/>
    <col min="1804" max="1804" width="13.28515625" style="104" customWidth="1"/>
    <col min="1805" max="1805" width="12.28515625" style="104" customWidth="1"/>
    <col min="1806" max="1806" width="14.28515625" style="104" customWidth="1"/>
    <col min="1807" max="1807" width="15.140625" style="104" customWidth="1"/>
    <col min="1808" max="2042" width="9.140625" style="104"/>
    <col min="2043" max="2043" width="8.85546875" style="104" customWidth="1"/>
    <col min="2044" max="2044" width="34.140625" style="104" customWidth="1"/>
    <col min="2045" max="2045" width="17.7109375" style="104" bestFit="1" customWidth="1"/>
    <col min="2046" max="2046" width="12.28515625" style="104" customWidth="1"/>
    <col min="2047" max="2048" width="13" style="104" customWidth="1"/>
    <col min="2049" max="2049" width="12.28515625" style="104" customWidth="1"/>
    <col min="2050" max="2050" width="13.28515625" style="104" customWidth="1"/>
    <col min="2051" max="2051" width="12.28515625" style="104" customWidth="1"/>
    <col min="2052" max="2052" width="13.28515625" style="104" customWidth="1"/>
    <col min="2053" max="2053" width="12.28515625" style="104" customWidth="1"/>
    <col min="2054" max="2054" width="13.28515625" style="104" customWidth="1"/>
    <col min="2055" max="2055" width="12.28515625" style="104" customWidth="1"/>
    <col min="2056" max="2056" width="13.28515625" style="104" customWidth="1"/>
    <col min="2057" max="2057" width="12.28515625" style="104" customWidth="1"/>
    <col min="2058" max="2058" width="13.28515625" style="104" customWidth="1"/>
    <col min="2059" max="2059" width="12.28515625" style="104" customWidth="1"/>
    <col min="2060" max="2060" width="13.28515625" style="104" customWidth="1"/>
    <col min="2061" max="2061" width="12.28515625" style="104" customWidth="1"/>
    <col min="2062" max="2062" width="14.28515625" style="104" customWidth="1"/>
    <col min="2063" max="2063" width="15.140625" style="104" customWidth="1"/>
    <col min="2064" max="2298" width="9.140625" style="104"/>
    <col min="2299" max="2299" width="8.85546875" style="104" customWidth="1"/>
    <col min="2300" max="2300" width="34.140625" style="104" customWidth="1"/>
    <col min="2301" max="2301" width="17.7109375" style="104" bestFit="1" customWidth="1"/>
    <col min="2302" max="2302" width="12.28515625" style="104" customWidth="1"/>
    <col min="2303" max="2304" width="13" style="104" customWidth="1"/>
    <col min="2305" max="2305" width="12.28515625" style="104" customWidth="1"/>
    <col min="2306" max="2306" width="13.28515625" style="104" customWidth="1"/>
    <col min="2307" max="2307" width="12.28515625" style="104" customWidth="1"/>
    <col min="2308" max="2308" width="13.28515625" style="104" customWidth="1"/>
    <col min="2309" max="2309" width="12.28515625" style="104" customWidth="1"/>
    <col min="2310" max="2310" width="13.28515625" style="104" customWidth="1"/>
    <col min="2311" max="2311" width="12.28515625" style="104" customWidth="1"/>
    <col min="2312" max="2312" width="13.28515625" style="104" customWidth="1"/>
    <col min="2313" max="2313" width="12.28515625" style="104" customWidth="1"/>
    <col min="2314" max="2314" width="13.28515625" style="104" customWidth="1"/>
    <col min="2315" max="2315" width="12.28515625" style="104" customWidth="1"/>
    <col min="2316" max="2316" width="13.28515625" style="104" customWidth="1"/>
    <col min="2317" max="2317" width="12.28515625" style="104" customWidth="1"/>
    <col min="2318" max="2318" width="14.28515625" style="104" customWidth="1"/>
    <col min="2319" max="2319" width="15.140625" style="104" customWidth="1"/>
    <col min="2320" max="2554" width="9.140625" style="104"/>
    <col min="2555" max="2555" width="8.85546875" style="104" customWidth="1"/>
    <col min="2556" max="2556" width="34.140625" style="104" customWidth="1"/>
    <col min="2557" max="2557" width="17.7109375" style="104" bestFit="1" customWidth="1"/>
    <col min="2558" max="2558" width="12.28515625" style="104" customWidth="1"/>
    <col min="2559" max="2560" width="13" style="104" customWidth="1"/>
    <col min="2561" max="2561" width="12.28515625" style="104" customWidth="1"/>
    <col min="2562" max="2562" width="13.28515625" style="104" customWidth="1"/>
    <col min="2563" max="2563" width="12.28515625" style="104" customWidth="1"/>
    <col min="2564" max="2564" width="13.28515625" style="104" customWidth="1"/>
    <col min="2565" max="2565" width="12.28515625" style="104" customWidth="1"/>
    <col min="2566" max="2566" width="13.28515625" style="104" customWidth="1"/>
    <col min="2567" max="2567" width="12.28515625" style="104" customWidth="1"/>
    <col min="2568" max="2568" width="13.28515625" style="104" customWidth="1"/>
    <col min="2569" max="2569" width="12.28515625" style="104" customWidth="1"/>
    <col min="2570" max="2570" width="13.28515625" style="104" customWidth="1"/>
    <col min="2571" max="2571" width="12.28515625" style="104" customWidth="1"/>
    <col min="2572" max="2572" width="13.28515625" style="104" customWidth="1"/>
    <col min="2573" max="2573" width="12.28515625" style="104" customWidth="1"/>
    <col min="2574" max="2574" width="14.28515625" style="104" customWidth="1"/>
    <col min="2575" max="2575" width="15.140625" style="104" customWidth="1"/>
    <col min="2576" max="2810" width="9.140625" style="104"/>
    <col min="2811" max="2811" width="8.85546875" style="104" customWidth="1"/>
    <col min="2812" max="2812" width="34.140625" style="104" customWidth="1"/>
    <col min="2813" max="2813" width="17.7109375" style="104" bestFit="1" customWidth="1"/>
    <col min="2814" max="2814" width="12.28515625" style="104" customWidth="1"/>
    <col min="2815" max="2816" width="13" style="104" customWidth="1"/>
    <col min="2817" max="2817" width="12.28515625" style="104" customWidth="1"/>
    <col min="2818" max="2818" width="13.28515625" style="104" customWidth="1"/>
    <col min="2819" max="2819" width="12.28515625" style="104" customWidth="1"/>
    <col min="2820" max="2820" width="13.28515625" style="104" customWidth="1"/>
    <col min="2821" max="2821" width="12.28515625" style="104" customWidth="1"/>
    <col min="2822" max="2822" width="13.28515625" style="104" customWidth="1"/>
    <col min="2823" max="2823" width="12.28515625" style="104" customWidth="1"/>
    <col min="2824" max="2824" width="13.28515625" style="104" customWidth="1"/>
    <col min="2825" max="2825" width="12.28515625" style="104" customWidth="1"/>
    <col min="2826" max="2826" width="13.28515625" style="104" customWidth="1"/>
    <col min="2827" max="2827" width="12.28515625" style="104" customWidth="1"/>
    <col min="2828" max="2828" width="13.28515625" style="104" customWidth="1"/>
    <col min="2829" max="2829" width="12.28515625" style="104" customWidth="1"/>
    <col min="2830" max="2830" width="14.28515625" style="104" customWidth="1"/>
    <col min="2831" max="2831" width="15.140625" style="104" customWidth="1"/>
    <col min="2832" max="3066" width="9.140625" style="104"/>
    <col min="3067" max="3067" width="8.85546875" style="104" customWidth="1"/>
    <col min="3068" max="3068" width="34.140625" style="104" customWidth="1"/>
    <col min="3069" max="3069" width="17.7109375" style="104" bestFit="1" customWidth="1"/>
    <col min="3070" max="3070" width="12.28515625" style="104" customWidth="1"/>
    <col min="3071" max="3072" width="13" style="104" customWidth="1"/>
    <col min="3073" max="3073" width="12.28515625" style="104" customWidth="1"/>
    <col min="3074" max="3074" width="13.28515625" style="104" customWidth="1"/>
    <col min="3075" max="3075" width="12.28515625" style="104" customWidth="1"/>
    <col min="3076" max="3076" width="13.28515625" style="104" customWidth="1"/>
    <col min="3077" max="3077" width="12.28515625" style="104" customWidth="1"/>
    <col min="3078" max="3078" width="13.28515625" style="104" customWidth="1"/>
    <col min="3079" max="3079" width="12.28515625" style="104" customWidth="1"/>
    <col min="3080" max="3080" width="13.28515625" style="104" customWidth="1"/>
    <col min="3081" max="3081" width="12.28515625" style="104" customWidth="1"/>
    <col min="3082" max="3082" width="13.28515625" style="104" customWidth="1"/>
    <col min="3083" max="3083" width="12.28515625" style="104" customWidth="1"/>
    <col min="3084" max="3084" width="13.28515625" style="104" customWidth="1"/>
    <col min="3085" max="3085" width="12.28515625" style="104" customWidth="1"/>
    <col min="3086" max="3086" width="14.28515625" style="104" customWidth="1"/>
    <col min="3087" max="3087" width="15.140625" style="104" customWidth="1"/>
    <col min="3088" max="3322" width="9.140625" style="104"/>
    <col min="3323" max="3323" width="8.85546875" style="104" customWidth="1"/>
    <col min="3324" max="3324" width="34.140625" style="104" customWidth="1"/>
    <col min="3325" max="3325" width="17.7109375" style="104" bestFit="1" customWidth="1"/>
    <col min="3326" max="3326" width="12.28515625" style="104" customWidth="1"/>
    <col min="3327" max="3328" width="13" style="104" customWidth="1"/>
    <col min="3329" max="3329" width="12.28515625" style="104" customWidth="1"/>
    <col min="3330" max="3330" width="13.28515625" style="104" customWidth="1"/>
    <col min="3331" max="3331" width="12.28515625" style="104" customWidth="1"/>
    <col min="3332" max="3332" width="13.28515625" style="104" customWidth="1"/>
    <col min="3333" max="3333" width="12.28515625" style="104" customWidth="1"/>
    <col min="3334" max="3334" width="13.28515625" style="104" customWidth="1"/>
    <col min="3335" max="3335" width="12.28515625" style="104" customWidth="1"/>
    <col min="3336" max="3336" width="13.28515625" style="104" customWidth="1"/>
    <col min="3337" max="3337" width="12.28515625" style="104" customWidth="1"/>
    <col min="3338" max="3338" width="13.28515625" style="104" customWidth="1"/>
    <col min="3339" max="3339" width="12.28515625" style="104" customWidth="1"/>
    <col min="3340" max="3340" width="13.28515625" style="104" customWidth="1"/>
    <col min="3341" max="3341" width="12.28515625" style="104" customWidth="1"/>
    <col min="3342" max="3342" width="14.28515625" style="104" customWidth="1"/>
    <col min="3343" max="3343" width="15.140625" style="104" customWidth="1"/>
    <col min="3344" max="3578" width="9.140625" style="104"/>
    <col min="3579" max="3579" width="8.85546875" style="104" customWidth="1"/>
    <col min="3580" max="3580" width="34.140625" style="104" customWidth="1"/>
    <col min="3581" max="3581" width="17.7109375" style="104" bestFit="1" customWidth="1"/>
    <col min="3582" max="3582" width="12.28515625" style="104" customWidth="1"/>
    <col min="3583" max="3584" width="13" style="104" customWidth="1"/>
    <col min="3585" max="3585" width="12.28515625" style="104" customWidth="1"/>
    <col min="3586" max="3586" width="13.28515625" style="104" customWidth="1"/>
    <col min="3587" max="3587" width="12.28515625" style="104" customWidth="1"/>
    <col min="3588" max="3588" width="13.28515625" style="104" customWidth="1"/>
    <col min="3589" max="3589" width="12.28515625" style="104" customWidth="1"/>
    <col min="3590" max="3590" width="13.28515625" style="104" customWidth="1"/>
    <col min="3591" max="3591" width="12.28515625" style="104" customWidth="1"/>
    <col min="3592" max="3592" width="13.28515625" style="104" customWidth="1"/>
    <col min="3593" max="3593" width="12.28515625" style="104" customWidth="1"/>
    <col min="3594" max="3594" width="13.28515625" style="104" customWidth="1"/>
    <col min="3595" max="3595" width="12.28515625" style="104" customWidth="1"/>
    <col min="3596" max="3596" width="13.28515625" style="104" customWidth="1"/>
    <col min="3597" max="3597" width="12.28515625" style="104" customWidth="1"/>
    <col min="3598" max="3598" width="14.28515625" style="104" customWidth="1"/>
    <col min="3599" max="3599" width="15.140625" style="104" customWidth="1"/>
    <col min="3600" max="3834" width="9.140625" style="104"/>
    <col min="3835" max="3835" width="8.85546875" style="104" customWidth="1"/>
    <col min="3836" max="3836" width="34.140625" style="104" customWidth="1"/>
    <col min="3837" max="3837" width="17.7109375" style="104" bestFit="1" customWidth="1"/>
    <col min="3838" max="3838" width="12.28515625" style="104" customWidth="1"/>
    <col min="3839" max="3840" width="13" style="104" customWidth="1"/>
    <col min="3841" max="3841" width="12.28515625" style="104" customWidth="1"/>
    <col min="3842" max="3842" width="13.28515625" style="104" customWidth="1"/>
    <col min="3843" max="3843" width="12.28515625" style="104" customWidth="1"/>
    <col min="3844" max="3844" width="13.28515625" style="104" customWidth="1"/>
    <col min="3845" max="3845" width="12.28515625" style="104" customWidth="1"/>
    <col min="3846" max="3846" width="13.28515625" style="104" customWidth="1"/>
    <col min="3847" max="3847" width="12.28515625" style="104" customWidth="1"/>
    <col min="3848" max="3848" width="13.28515625" style="104" customWidth="1"/>
    <col min="3849" max="3849" width="12.28515625" style="104" customWidth="1"/>
    <col min="3850" max="3850" width="13.28515625" style="104" customWidth="1"/>
    <col min="3851" max="3851" width="12.28515625" style="104" customWidth="1"/>
    <col min="3852" max="3852" width="13.28515625" style="104" customWidth="1"/>
    <col min="3853" max="3853" width="12.28515625" style="104" customWidth="1"/>
    <col min="3854" max="3854" width="14.28515625" style="104" customWidth="1"/>
    <col min="3855" max="3855" width="15.140625" style="104" customWidth="1"/>
    <col min="3856" max="4090" width="9.140625" style="104"/>
    <col min="4091" max="4091" width="8.85546875" style="104" customWidth="1"/>
    <col min="4092" max="4092" width="34.140625" style="104" customWidth="1"/>
    <col min="4093" max="4093" width="17.7109375" style="104" bestFit="1" customWidth="1"/>
    <col min="4094" max="4094" width="12.28515625" style="104" customWidth="1"/>
    <col min="4095" max="4096" width="13" style="104" customWidth="1"/>
    <col min="4097" max="4097" width="12.28515625" style="104" customWidth="1"/>
    <col min="4098" max="4098" width="13.28515625" style="104" customWidth="1"/>
    <col min="4099" max="4099" width="12.28515625" style="104" customWidth="1"/>
    <col min="4100" max="4100" width="13.28515625" style="104" customWidth="1"/>
    <col min="4101" max="4101" width="12.28515625" style="104" customWidth="1"/>
    <col min="4102" max="4102" width="13.28515625" style="104" customWidth="1"/>
    <col min="4103" max="4103" width="12.28515625" style="104" customWidth="1"/>
    <col min="4104" max="4104" width="13.28515625" style="104" customWidth="1"/>
    <col min="4105" max="4105" width="12.28515625" style="104" customWidth="1"/>
    <col min="4106" max="4106" width="13.28515625" style="104" customWidth="1"/>
    <col min="4107" max="4107" width="12.28515625" style="104" customWidth="1"/>
    <col min="4108" max="4108" width="13.28515625" style="104" customWidth="1"/>
    <col min="4109" max="4109" width="12.28515625" style="104" customWidth="1"/>
    <col min="4110" max="4110" width="14.28515625" style="104" customWidth="1"/>
    <col min="4111" max="4111" width="15.140625" style="104" customWidth="1"/>
    <col min="4112" max="4346" width="9.140625" style="104"/>
    <col min="4347" max="4347" width="8.85546875" style="104" customWidth="1"/>
    <col min="4348" max="4348" width="34.140625" style="104" customWidth="1"/>
    <col min="4349" max="4349" width="17.7109375" style="104" bestFit="1" customWidth="1"/>
    <col min="4350" max="4350" width="12.28515625" style="104" customWidth="1"/>
    <col min="4351" max="4352" width="13" style="104" customWidth="1"/>
    <col min="4353" max="4353" width="12.28515625" style="104" customWidth="1"/>
    <col min="4354" max="4354" width="13.28515625" style="104" customWidth="1"/>
    <col min="4355" max="4355" width="12.28515625" style="104" customWidth="1"/>
    <col min="4356" max="4356" width="13.28515625" style="104" customWidth="1"/>
    <col min="4357" max="4357" width="12.28515625" style="104" customWidth="1"/>
    <col min="4358" max="4358" width="13.28515625" style="104" customWidth="1"/>
    <col min="4359" max="4359" width="12.28515625" style="104" customWidth="1"/>
    <col min="4360" max="4360" width="13.28515625" style="104" customWidth="1"/>
    <col min="4361" max="4361" width="12.28515625" style="104" customWidth="1"/>
    <col min="4362" max="4362" width="13.28515625" style="104" customWidth="1"/>
    <col min="4363" max="4363" width="12.28515625" style="104" customWidth="1"/>
    <col min="4364" max="4364" width="13.28515625" style="104" customWidth="1"/>
    <col min="4365" max="4365" width="12.28515625" style="104" customWidth="1"/>
    <col min="4366" max="4366" width="14.28515625" style="104" customWidth="1"/>
    <col min="4367" max="4367" width="15.140625" style="104" customWidth="1"/>
    <col min="4368" max="4602" width="9.140625" style="104"/>
    <col min="4603" max="4603" width="8.85546875" style="104" customWidth="1"/>
    <col min="4604" max="4604" width="34.140625" style="104" customWidth="1"/>
    <col min="4605" max="4605" width="17.7109375" style="104" bestFit="1" customWidth="1"/>
    <col min="4606" max="4606" width="12.28515625" style="104" customWidth="1"/>
    <col min="4607" max="4608" width="13" style="104" customWidth="1"/>
    <col min="4609" max="4609" width="12.28515625" style="104" customWidth="1"/>
    <col min="4610" max="4610" width="13.28515625" style="104" customWidth="1"/>
    <col min="4611" max="4611" width="12.28515625" style="104" customWidth="1"/>
    <col min="4612" max="4612" width="13.28515625" style="104" customWidth="1"/>
    <col min="4613" max="4613" width="12.28515625" style="104" customWidth="1"/>
    <col min="4614" max="4614" width="13.28515625" style="104" customWidth="1"/>
    <col min="4615" max="4615" width="12.28515625" style="104" customWidth="1"/>
    <col min="4616" max="4616" width="13.28515625" style="104" customWidth="1"/>
    <col min="4617" max="4617" width="12.28515625" style="104" customWidth="1"/>
    <col min="4618" max="4618" width="13.28515625" style="104" customWidth="1"/>
    <col min="4619" max="4619" width="12.28515625" style="104" customWidth="1"/>
    <col min="4620" max="4620" width="13.28515625" style="104" customWidth="1"/>
    <col min="4621" max="4621" width="12.28515625" style="104" customWidth="1"/>
    <col min="4622" max="4622" width="14.28515625" style="104" customWidth="1"/>
    <col min="4623" max="4623" width="15.140625" style="104" customWidth="1"/>
    <col min="4624" max="4858" width="9.140625" style="104"/>
    <col min="4859" max="4859" width="8.85546875" style="104" customWidth="1"/>
    <col min="4860" max="4860" width="34.140625" style="104" customWidth="1"/>
    <col min="4861" max="4861" width="17.7109375" style="104" bestFit="1" customWidth="1"/>
    <col min="4862" max="4862" width="12.28515625" style="104" customWidth="1"/>
    <col min="4863" max="4864" width="13" style="104" customWidth="1"/>
    <col min="4865" max="4865" width="12.28515625" style="104" customWidth="1"/>
    <col min="4866" max="4866" width="13.28515625" style="104" customWidth="1"/>
    <col min="4867" max="4867" width="12.28515625" style="104" customWidth="1"/>
    <col min="4868" max="4868" width="13.28515625" style="104" customWidth="1"/>
    <col min="4869" max="4869" width="12.28515625" style="104" customWidth="1"/>
    <col min="4870" max="4870" width="13.28515625" style="104" customWidth="1"/>
    <col min="4871" max="4871" width="12.28515625" style="104" customWidth="1"/>
    <col min="4872" max="4872" width="13.28515625" style="104" customWidth="1"/>
    <col min="4873" max="4873" width="12.28515625" style="104" customWidth="1"/>
    <col min="4874" max="4874" width="13.28515625" style="104" customWidth="1"/>
    <col min="4875" max="4875" width="12.28515625" style="104" customWidth="1"/>
    <col min="4876" max="4876" width="13.28515625" style="104" customWidth="1"/>
    <col min="4877" max="4877" width="12.28515625" style="104" customWidth="1"/>
    <col min="4878" max="4878" width="14.28515625" style="104" customWidth="1"/>
    <col min="4879" max="4879" width="15.140625" style="104" customWidth="1"/>
    <col min="4880" max="5114" width="9.140625" style="104"/>
    <col min="5115" max="5115" width="8.85546875" style="104" customWidth="1"/>
    <col min="5116" max="5116" width="34.140625" style="104" customWidth="1"/>
    <col min="5117" max="5117" width="17.7109375" style="104" bestFit="1" customWidth="1"/>
    <col min="5118" max="5118" width="12.28515625" style="104" customWidth="1"/>
    <col min="5119" max="5120" width="13" style="104" customWidth="1"/>
    <col min="5121" max="5121" width="12.28515625" style="104" customWidth="1"/>
    <col min="5122" max="5122" width="13.28515625" style="104" customWidth="1"/>
    <col min="5123" max="5123" width="12.28515625" style="104" customWidth="1"/>
    <col min="5124" max="5124" width="13.28515625" style="104" customWidth="1"/>
    <col min="5125" max="5125" width="12.28515625" style="104" customWidth="1"/>
    <col min="5126" max="5126" width="13.28515625" style="104" customWidth="1"/>
    <col min="5127" max="5127" width="12.28515625" style="104" customWidth="1"/>
    <col min="5128" max="5128" width="13.28515625" style="104" customWidth="1"/>
    <col min="5129" max="5129" width="12.28515625" style="104" customWidth="1"/>
    <col min="5130" max="5130" width="13.28515625" style="104" customWidth="1"/>
    <col min="5131" max="5131" width="12.28515625" style="104" customWidth="1"/>
    <col min="5132" max="5132" width="13.28515625" style="104" customWidth="1"/>
    <col min="5133" max="5133" width="12.28515625" style="104" customWidth="1"/>
    <col min="5134" max="5134" width="14.28515625" style="104" customWidth="1"/>
    <col min="5135" max="5135" width="15.140625" style="104" customWidth="1"/>
    <col min="5136" max="5370" width="9.140625" style="104"/>
    <col min="5371" max="5371" width="8.85546875" style="104" customWidth="1"/>
    <col min="5372" max="5372" width="34.140625" style="104" customWidth="1"/>
    <col min="5373" max="5373" width="17.7109375" style="104" bestFit="1" customWidth="1"/>
    <col min="5374" max="5374" width="12.28515625" style="104" customWidth="1"/>
    <col min="5375" max="5376" width="13" style="104" customWidth="1"/>
    <col min="5377" max="5377" width="12.28515625" style="104" customWidth="1"/>
    <col min="5378" max="5378" width="13.28515625" style="104" customWidth="1"/>
    <col min="5379" max="5379" width="12.28515625" style="104" customWidth="1"/>
    <col min="5380" max="5380" width="13.28515625" style="104" customWidth="1"/>
    <col min="5381" max="5381" width="12.28515625" style="104" customWidth="1"/>
    <col min="5382" max="5382" width="13.28515625" style="104" customWidth="1"/>
    <col min="5383" max="5383" width="12.28515625" style="104" customWidth="1"/>
    <col min="5384" max="5384" width="13.28515625" style="104" customWidth="1"/>
    <col min="5385" max="5385" width="12.28515625" style="104" customWidth="1"/>
    <col min="5386" max="5386" width="13.28515625" style="104" customWidth="1"/>
    <col min="5387" max="5387" width="12.28515625" style="104" customWidth="1"/>
    <col min="5388" max="5388" width="13.28515625" style="104" customWidth="1"/>
    <col min="5389" max="5389" width="12.28515625" style="104" customWidth="1"/>
    <col min="5390" max="5390" width="14.28515625" style="104" customWidth="1"/>
    <col min="5391" max="5391" width="15.140625" style="104" customWidth="1"/>
    <col min="5392" max="5626" width="9.140625" style="104"/>
    <col min="5627" max="5627" width="8.85546875" style="104" customWidth="1"/>
    <col min="5628" max="5628" width="34.140625" style="104" customWidth="1"/>
    <col min="5629" max="5629" width="17.7109375" style="104" bestFit="1" customWidth="1"/>
    <col min="5630" max="5630" width="12.28515625" style="104" customWidth="1"/>
    <col min="5631" max="5632" width="13" style="104" customWidth="1"/>
    <col min="5633" max="5633" width="12.28515625" style="104" customWidth="1"/>
    <col min="5634" max="5634" width="13.28515625" style="104" customWidth="1"/>
    <col min="5635" max="5635" width="12.28515625" style="104" customWidth="1"/>
    <col min="5636" max="5636" width="13.28515625" style="104" customWidth="1"/>
    <col min="5637" max="5637" width="12.28515625" style="104" customWidth="1"/>
    <col min="5638" max="5638" width="13.28515625" style="104" customWidth="1"/>
    <col min="5639" max="5639" width="12.28515625" style="104" customWidth="1"/>
    <col min="5640" max="5640" width="13.28515625" style="104" customWidth="1"/>
    <col min="5641" max="5641" width="12.28515625" style="104" customWidth="1"/>
    <col min="5642" max="5642" width="13.28515625" style="104" customWidth="1"/>
    <col min="5643" max="5643" width="12.28515625" style="104" customWidth="1"/>
    <col min="5644" max="5644" width="13.28515625" style="104" customWidth="1"/>
    <col min="5645" max="5645" width="12.28515625" style="104" customWidth="1"/>
    <col min="5646" max="5646" width="14.28515625" style="104" customWidth="1"/>
    <col min="5647" max="5647" width="15.140625" style="104" customWidth="1"/>
    <col min="5648" max="5882" width="9.140625" style="104"/>
    <col min="5883" max="5883" width="8.85546875" style="104" customWidth="1"/>
    <col min="5884" max="5884" width="34.140625" style="104" customWidth="1"/>
    <col min="5885" max="5885" width="17.7109375" style="104" bestFit="1" customWidth="1"/>
    <col min="5886" max="5886" width="12.28515625" style="104" customWidth="1"/>
    <col min="5887" max="5888" width="13" style="104" customWidth="1"/>
    <col min="5889" max="5889" width="12.28515625" style="104" customWidth="1"/>
    <col min="5890" max="5890" width="13.28515625" style="104" customWidth="1"/>
    <col min="5891" max="5891" width="12.28515625" style="104" customWidth="1"/>
    <col min="5892" max="5892" width="13.28515625" style="104" customWidth="1"/>
    <col min="5893" max="5893" width="12.28515625" style="104" customWidth="1"/>
    <col min="5894" max="5894" width="13.28515625" style="104" customWidth="1"/>
    <col min="5895" max="5895" width="12.28515625" style="104" customWidth="1"/>
    <col min="5896" max="5896" width="13.28515625" style="104" customWidth="1"/>
    <col min="5897" max="5897" width="12.28515625" style="104" customWidth="1"/>
    <col min="5898" max="5898" width="13.28515625" style="104" customWidth="1"/>
    <col min="5899" max="5899" width="12.28515625" style="104" customWidth="1"/>
    <col min="5900" max="5900" width="13.28515625" style="104" customWidth="1"/>
    <col min="5901" max="5901" width="12.28515625" style="104" customWidth="1"/>
    <col min="5902" max="5902" width="14.28515625" style="104" customWidth="1"/>
    <col min="5903" max="5903" width="15.140625" style="104" customWidth="1"/>
    <col min="5904" max="6138" width="9.140625" style="104"/>
    <col min="6139" max="6139" width="8.85546875" style="104" customWidth="1"/>
    <col min="6140" max="6140" width="34.140625" style="104" customWidth="1"/>
    <col min="6141" max="6141" width="17.7109375" style="104" bestFit="1" customWidth="1"/>
    <col min="6142" max="6142" width="12.28515625" style="104" customWidth="1"/>
    <col min="6143" max="6144" width="13" style="104" customWidth="1"/>
    <col min="6145" max="6145" width="12.28515625" style="104" customWidth="1"/>
    <col min="6146" max="6146" width="13.28515625" style="104" customWidth="1"/>
    <col min="6147" max="6147" width="12.28515625" style="104" customWidth="1"/>
    <col min="6148" max="6148" width="13.28515625" style="104" customWidth="1"/>
    <col min="6149" max="6149" width="12.28515625" style="104" customWidth="1"/>
    <col min="6150" max="6150" width="13.28515625" style="104" customWidth="1"/>
    <col min="6151" max="6151" width="12.28515625" style="104" customWidth="1"/>
    <col min="6152" max="6152" width="13.28515625" style="104" customWidth="1"/>
    <col min="6153" max="6153" width="12.28515625" style="104" customWidth="1"/>
    <col min="6154" max="6154" width="13.28515625" style="104" customWidth="1"/>
    <col min="6155" max="6155" width="12.28515625" style="104" customWidth="1"/>
    <col min="6156" max="6156" width="13.28515625" style="104" customWidth="1"/>
    <col min="6157" max="6157" width="12.28515625" style="104" customWidth="1"/>
    <col min="6158" max="6158" width="14.28515625" style="104" customWidth="1"/>
    <col min="6159" max="6159" width="15.140625" style="104" customWidth="1"/>
    <col min="6160" max="6394" width="9.140625" style="104"/>
    <col min="6395" max="6395" width="8.85546875" style="104" customWidth="1"/>
    <col min="6396" max="6396" width="34.140625" style="104" customWidth="1"/>
    <col min="6397" max="6397" width="17.7109375" style="104" bestFit="1" customWidth="1"/>
    <col min="6398" max="6398" width="12.28515625" style="104" customWidth="1"/>
    <col min="6399" max="6400" width="13" style="104" customWidth="1"/>
    <col min="6401" max="6401" width="12.28515625" style="104" customWidth="1"/>
    <col min="6402" max="6402" width="13.28515625" style="104" customWidth="1"/>
    <col min="6403" max="6403" width="12.28515625" style="104" customWidth="1"/>
    <col min="6404" max="6404" width="13.28515625" style="104" customWidth="1"/>
    <col min="6405" max="6405" width="12.28515625" style="104" customWidth="1"/>
    <col min="6406" max="6406" width="13.28515625" style="104" customWidth="1"/>
    <col min="6407" max="6407" width="12.28515625" style="104" customWidth="1"/>
    <col min="6408" max="6408" width="13.28515625" style="104" customWidth="1"/>
    <col min="6409" max="6409" width="12.28515625" style="104" customWidth="1"/>
    <col min="6410" max="6410" width="13.28515625" style="104" customWidth="1"/>
    <col min="6411" max="6411" width="12.28515625" style="104" customWidth="1"/>
    <col min="6412" max="6412" width="13.28515625" style="104" customWidth="1"/>
    <col min="6413" max="6413" width="12.28515625" style="104" customWidth="1"/>
    <col min="6414" max="6414" width="14.28515625" style="104" customWidth="1"/>
    <col min="6415" max="6415" width="15.140625" style="104" customWidth="1"/>
    <col min="6416" max="6650" width="9.140625" style="104"/>
    <col min="6651" max="6651" width="8.85546875" style="104" customWidth="1"/>
    <col min="6652" max="6652" width="34.140625" style="104" customWidth="1"/>
    <col min="6653" max="6653" width="17.7109375" style="104" bestFit="1" customWidth="1"/>
    <col min="6654" max="6654" width="12.28515625" style="104" customWidth="1"/>
    <col min="6655" max="6656" width="13" style="104" customWidth="1"/>
    <col min="6657" max="6657" width="12.28515625" style="104" customWidth="1"/>
    <col min="6658" max="6658" width="13.28515625" style="104" customWidth="1"/>
    <col min="6659" max="6659" width="12.28515625" style="104" customWidth="1"/>
    <col min="6660" max="6660" width="13.28515625" style="104" customWidth="1"/>
    <col min="6661" max="6661" width="12.28515625" style="104" customWidth="1"/>
    <col min="6662" max="6662" width="13.28515625" style="104" customWidth="1"/>
    <col min="6663" max="6663" width="12.28515625" style="104" customWidth="1"/>
    <col min="6664" max="6664" width="13.28515625" style="104" customWidth="1"/>
    <col min="6665" max="6665" width="12.28515625" style="104" customWidth="1"/>
    <col min="6666" max="6666" width="13.28515625" style="104" customWidth="1"/>
    <col min="6667" max="6667" width="12.28515625" style="104" customWidth="1"/>
    <col min="6668" max="6668" width="13.28515625" style="104" customWidth="1"/>
    <col min="6669" max="6669" width="12.28515625" style="104" customWidth="1"/>
    <col min="6670" max="6670" width="14.28515625" style="104" customWidth="1"/>
    <col min="6671" max="6671" width="15.140625" style="104" customWidth="1"/>
    <col min="6672" max="6906" width="9.140625" style="104"/>
    <col min="6907" max="6907" width="8.85546875" style="104" customWidth="1"/>
    <col min="6908" max="6908" width="34.140625" style="104" customWidth="1"/>
    <col min="6909" max="6909" width="17.7109375" style="104" bestFit="1" customWidth="1"/>
    <col min="6910" max="6910" width="12.28515625" style="104" customWidth="1"/>
    <col min="6911" max="6912" width="13" style="104" customWidth="1"/>
    <col min="6913" max="6913" width="12.28515625" style="104" customWidth="1"/>
    <col min="6914" max="6914" width="13.28515625" style="104" customWidth="1"/>
    <col min="6915" max="6915" width="12.28515625" style="104" customWidth="1"/>
    <col min="6916" max="6916" width="13.28515625" style="104" customWidth="1"/>
    <col min="6917" max="6917" width="12.28515625" style="104" customWidth="1"/>
    <col min="6918" max="6918" width="13.28515625" style="104" customWidth="1"/>
    <col min="6919" max="6919" width="12.28515625" style="104" customWidth="1"/>
    <col min="6920" max="6920" width="13.28515625" style="104" customWidth="1"/>
    <col min="6921" max="6921" width="12.28515625" style="104" customWidth="1"/>
    <col min="6922" max="6922" width="13.28515625" style="104" customWidth="1"/>
    <col min="6923" max="6923" width="12.28515625" style="104" customWidth="1"/>
    <col min="6924" max="6924" width="13.28515625" style="104" customWidth="1"/>
    <col min="6925" max="6925" width="12.28515625" style="104" customWidth="1"/>
    <col min="6926" max="6926" width="14.28515625" style="104" customWidth="1"/>
    <col min="6927" max="6927" width="15.140625" style="104" customWidth="1"/>
    <col min="6928" max="7162" width="9.140625" style="104"/>
    <col min="7163" max="7163" width="8.85546875" style="104" customWidth="1"/>
    <col min="7164" max="7164" width="34.140625" style="104" customWidth="1"/>
    <col min="7165" max="7165" width="17.7109375" style="104" bestFit="1" customWidth="1"/>
    <col min="7166" max="7166" width="12.28515625" style="104" customWidth="1"/>
    <col min="7167" max="7168" width="13" style="104" customWidth="1"/>
    <col min="7169" max="7169" width="12.28515625" style="104" customWidth="1"/>
    <col min="7170" max="7170" width="13.28515625" style="104" customWidth="1"/>
    <col min="7171" max="7171" width="12.28515625" style="104" customWidth="1"/>
    <col min="7172" max="7172" width="13.28515625" style="104" customWidth="1"/>
    <col min="7173" max="7173" width="12.28515625" style="104" customWidth="1"/>
    <col min="7174" max="7174" width="13.28515625" style="104" customWidth="1"/>
    <col min="7175" max="7175" width="12.28515625" style="104" customWidth="1"/>
    <col min="7176" max="7176" width="13.28515625" style="104" customWidth="1"/>
    <col min="7177" max="7177" width="12.28515625" style="104" customWidth="1"/>
    <col min="7178" max="7178" width="13.28515625" style="104" customWidth="1"/>
    <col min="7179" max="7179" width="12.28515625" style="104" customWidth="1"/>
    <col min="7180" max="7180" width="13.28515625" style="104" customWidth="1"/>
    <col min="7181" max="7181" width="12.28515625" style="104" customWidth="1"/>
    <col min="7182" max="7182" width="14.28515625" style="104" customWidth="1"/>
    <col min="7183" max="7183" width="15.140625" style="104" customWidth="1"/>
    <col min="7184" max="7418" width="9.140625" style="104"/>
    <col min="7419" max="7419" width="8.85546875" style="104" customWidth="1"/>
    <col min="7420" max="7420" width="34.140625" style="104" customWidth="1"/>
    <col min="7421" max="7421" width="17.7109375" style="104" bestFit="1" customWidth="1"/>
    <col min="7422" max="7422" width="12.28515625" style="104" customWidth="1"/>
    <col min="7423" max="7424" width="13" style="104" customWidth="1"/>
    <col min="7425" max="7425" width="12.28515625" style="104" customWidth="1"/>
    <col min="7426" max="7426" width="13.28515625" style="104" customWidth="1"/>
    <col min="7427" max="7427" width="12.28515625" style="104" customWidth="1"/>
    <col min="7428" max="7428" width="13.28515625" style="104" customWidth="1"/>
    <col min="7429" max="7429" width="12.28515625" style="104" customWidth="1"/>
    <col min="7430" max="7430" width="13.28515625" style="104" customWidth="1"/>
    <col min="7431" max="7431" width="12.28515625" style="104" customWidth="1"/>
    <col min="7432" max="7432" width="13.28515625" style="104" customWidth="1"/>
    <col min="7433" max="7433" width="12.28515625" style="104" customWidth="1"/>
    <col min="7434" max="7434" width="13.28515625" style="104" customWidth="1"/>
    <col min="7435" max="7435" width="12.28515625" style="104" customWidth="1"/>
    <col min="7436" max="7436" width="13.28515625" style="104" customWidth="1"/>
    <col min="7437" max="7437" width="12.28515625" style="104" customWidth="1"/>
    <col min="7438" max="7438" width="14.28515625" style="104" customWidth="1"/>
    <col min="7439" max="7439" width="15.140625" style="104" customWidth="1"/>
    <col min="7440" max="7674" width="9.140625" style="104"/>
    <col min="7675" max="7675" width="8.85546875" style="104" customWidth="1"/>
    <col min="7676" max="7676" width="34.140625" style="104" customWidth="1"/>
    <col min="7677" max="7677" width="17.7109375" style="104" bestFit="1" customWidth="1"/>
    <col min="7678" max="7678" width="12.28515625" style="104" customWidth="1"/>
    <col min="7679" max="7680" width="13" style="104" customWidth="1"/>
    <col min="7681" max="7681" width="12.28515625" style="104" customWidth="1"/>
    <col min="7682" max="7682" width="13.28515625" style="104" customWidth="1"/>
    <col min="7683" max="7683" width="12.28515625" style="104" customWidth="1"/>
    <col min="7684" max="7684" width="13.28515625" style="104" customWidth="1"/>
    <col min="7685" max="7685" width="12.28515625" style="104" customWidth="1"/>
    <col min="7686" max="7686" width="13.28515625" style="104" customWidth="1"/>
    <col min="7687" max="7687" width="12.28515625" style="104" customWidth="1"/>
    <col min="7688" max="7688" width="13.28515625" style="104" customWidth="1"/>
    <col min="7689" max="7689" width="12.28515625" style="104" customWidth="1"/>
    <col min="7690" max="7690" width="13.28515625" style="104" customWidth="1"/>
    <col min="7691" max="7691" width="12.28515625" style="104" customWidth="1"/>
    <col min="7692" max="7692" width="13.28515625" style="104" customWidth="1"/>
    <col min="7693" max="7693" width="12.28515625" style="104" customWidth="1"/>
    <col min="7694" max="7694" width="14.28515625" style="104" customWidth="1"/>
    <col min="7695" max="7695" width="15.140625" style="104" customWidth="1"/>
    <col min="7696" max="7930" width="9.140625" style="104"/>
    <col min="7931" max="7931" width="8.85546875" style="104" customWidth="1"/>
    <col min="7932" max="7932" width="34.140625" style="104" customWidth="1"/>
    <col min="7933" max="7933" width="17.7109375" style="104" bestFit="1" customWidth="1"/>
    <col min="7934" max="7934" width="12.28515625" style="104" customWidth="1"/>
    <col min="7935" max="7936" width="13" style="104" customWidth="1"/>
    <col min="7937" max="7937" width="12.28515625" style="104" customWidth="1"/>
    <col min="7938" max="7938" width="13.28515625" style="104" customWidth="1"/>
    <col min="7939" max="7939" width="12.28515625" style="104" customWidth="1"/>
    <col min="7940" max="7940" width="13.28515625" style="104" customWidth="1"/>
    <col min="7941" max="7941" width="12.28515625" style="104" customWidth="1"/>
    <col min="7942" max="7942" width="13.28515625" style="104" customWidth="1"/>
    <col min="7943" max="7943" width="12.28515625" style="104" customWidth="1"/>
    <col min="7944" max="7944" width="13.28515625" style="104" customWidth="1"/>
    <col min="7945" max="7945" width="12.28515625" style="104" customWidth="1"/>
    <col min="7946" max="7946" width="13.28515625" style="104" customWidth="1"/>
    <col min="7947" max="7947" width="12.28515625" style="104" customWidth="1"/>
    <col min="7948" max="7948" width="13.28515625" style="104" customWidth="1"/>
    <col min="7949" max="7949" width="12.28515625" style="104" customWidth="1"/>
    <col min="7950" max="7950" width="14.28515625" style="104" customWidth="1"/>
    <col min="7951" max="7951" width="15.140625" style="104" customWidth="1"/>
    <col min="7952" max="8186" width="9.140625" style="104"/>
    <col min="8187" max="8187" width="8.85546875" style="104" customWidth="1"/>
    <col min="8188" max="8188" width="34.140625" style="104" customWidth="1"/>
    <col min="8189" max="8189" width="17.7109375" style="104" bestFit="1" customWidth="1"/>
    <col min="8190" max="8190" width="12.28515625" style="104" customWidth="1"/>
    <col min="8191" max="8192" width="13" style="104" customWidth="1"/>
    <col min="8193" max="8193" width="12.28515625" style="104" customWidth="1"/>
    <col min="8194" max="8194" width="13.28515625" style="104" customWidth="1"/>
    <col min="8195" max="8195" width="12.28515625" style="104" customWidth="1"/>
    <col min="8196" max="8196" width="13.28515625" style="104" customWidth="1"/>
    <col min="8197" max="8197" width="12.28515625" style="104" customWidth="1"/>
    <col min="8198" max="8198" width="13.28515625" style="104" customWidth="1"/>
    <col min="8199" max="8199" width="12.28515625" style="104" customWidth="1"/>
    <col min="8200" max="8200" width="13.28515625" style="104" customWidth="1"/>
    <col min="8201" max="8201" width="12.28515625" style="104" customWidth="1"/>
    <col min="8202" max="8202" width="13.28515625" style="104" customWidth="1"/>
    <col min="8203" max="8203" width="12.28515625" style="104" customWidth="1"/>
    <col min="8204" max="8204" width="13.28515625" style="104" customWidth="1"/>
    <col min="8205" max="8205" width="12.28515625" style="104" customWidth="1"/>
    <col min="8206" max="8206" width="14.28515625" style="104" customWidth="1"/>
    <col min="8207" max="8207" width="15.140625" style="104" customWidth="1"/>
    <col min="8208" max="8442" width="9.140625" style="104"/>
    <col min="8443" max="8443" width="8.85546875" style="104" customWidth="1"/>
    <col min="8444" max="8444" width="34.140625" style="104" customWidth="1"/>
    <col min="8445" max="8445" width="17.7109375" style="104" bestFit="1" customWidth="1"/>
    <col min="8446" max="8446" width="12.28515625" style="104" customWidth="1"/>
    <col min="8447" max="8448" width="13" style="104" customWidth="1"/>
    <col min="8449" max="8449" width="12.28515625" style="104" customWidth="1"/>
    <col min="8450" max="8450" width="13.28515625" style="104" customWidth="1"/>
    <col min="8451" max="8451" width="12.28515625" style="104" customWidth="1"/>
    <col min="8452" max="8452" width="13.28515625" style="104" customWidth="1"/>
    <col min="8453" max="8453" width="12.28515625" style="104" customWidth="1"/>
    <col min="8454" max="8454" width="13.28515625" style="104" customWidth="1"/>
    <col min="8455" max="8455" width="12.28515625" style="104" customWidth="1"/>
    <col min="8456" max="8456" width="13.28515625" style="104" customWidth="1"/>
    <col min="8457" max="8457" width="12.28515625" style="104" customWidth="1"/>
    <col min="8458" max="8458" width="13.28515625" style="104" customWidth="1"/>
    <col min="8459" max="8459" width="12.28515625" style="104" customWidth="1"/>
    <col min="8460" max="8460" width="13.28515625" style="104" customWidth="1"/>
    <col min="8461" max="8461" width="12.28515625" style="104" customWidth="1"/>
    <col min="8462" max="8462" width="14.28515625" style="104" customWidth="1"/>
    <col min="8463" max="8463" width="15.140625" style="104" customWidth="1"/>
    <col min="8464" max="8698" width="9.140625" style="104"/>
    <col min="8699" max="8699" width="8.85546875" style="104" customWidth="1"/>
    <col min="8700" max="8700" width="34.140625" style="104" customWidth="1"/>
    <col min="8701" max="8701" width="17.7109375" style="104" bestFit="1" customWidth="1"/>
    <col min="8702" max="8702" width="12.28515625" style="104" customWidth="1"/>
    <col min="8703" max="8704" width="13" style="104" customWidth="1"/>
    <col min="8705" max="8705" width="12.28515625" style="104" customWidth="1"/>
    <col min="8706" max="8706" width="13.28515625" style="104" customWidth="1"/>
    <col min="8707" max="8707" width="12.28515625" style="104" customWidth="1"/>
    <col min="8708" max="8708" width="13.28515625" style="104" customWidth="1"/>
    <col min="8709" max="8709" width="12.28515625" style="104" customWidth="1"/>
    <col min="8710" max="8710" width="13.28515625" style="104" customWidth="1"/>
    <col min="8711" max="8711" width="12.28515625" style="104" customWidth="1"/>
    <col min="8712" max="8712" width="13.28515625" style="104" customWidth="1"/>
    <col min="8713" max="8713" width="12.28515625" style="104" customWidth="1"/>
    <col min="8714" max="8714" width="13.28515625" style="104" customWidth="1"/>
    <col min="8715" max="8715" width="12.28515625" style="104" customWidth="1"/>
    <col min="8716" max="8716" width="13.28515625" style="104" customWidth="1"/>
    <col min="8717" max="8717" width="12.28515625" style="104" customWidth="1"/>
    <col min="8718" max="8718" width="14.28515625" style="104" customWidth="1"/>
    <col min="8719" max="8719" width="15.140625" style="104" customWidth="1"/>
    <col min="8720" max="8954" width="9.140625" style="104"/>
    <col min="8955" max="8955" width="8.85546875" style="104" customWidth="1"/>
    <col min="8956" max="8956" width="34.140625" style="104" customWidth="1"/>
    <col min="8957" max="8957" width="17.7109375" style="104" bestFit="1" customWidth="1"/>
    <col min="8958" max="8958" width="12.28515625" style="104" customWidth="1"/>
    <col min="8959" max="8960" width="13" style="104" customWidth="1"/>
    <col min="8961" max="8961" width="12.28515625" style="104" customWidth="1"/>
    <col min="8962" max="8962" width="13.28515625" style="104" customWidth="1"/>
    <col min="8963" max="8963" width="12.28515625" style="104" customWidth="1"/>
    <col min="8964" max="8964" width="13.28515625" style="104" customWidth="1"/>
    <col min="8965" max="8965" width="12.28515625" style="104" customWidth="1"/>
    <col min="8966" max="8966" width="13.28515625" style="104" customWidth="1"/>
    <col min="8967" max="8967" width="12.28515625" style="104" customWidth="1"/>
    <col min="8968" max="8968" width="13.28515625" style="104" customWidth="1"/>
    <col min="8969" max="8969" width="12.28515625" style="104" customWidth="1"/>
    <col min="8970" max="8970" width="13.28515625" style="104" customWidth="1"/>
    <col min="8971" max="8971" width="12.28515625" style="104" customWidth="1"/>
    <col min="8972" max="8972" width="13.28515625" style="104" customWidth="1"/>
    <col min="8973" max="8973" width="12.28515625" style="104" customWidth="1"/>
    <col min="8974" max="8974" width="14.28515625" style="104" customWidth="1"/>
    <col min="8975" max="8975" width="15.140625" style="104" customWidth="1"/>
    <col min="8976" max="9210" width="9.140625" style="104"/>
    <col min="9211" max="9211" width="8.85546875" style="104" customWidth="1"/>
    <col min="9212" max="9212" width="34.140625" style="104" customWidth="1"/>
    <col min="9213" max="9213" width="17.7109375" style="104" bestFit="1" customWidth="1"/>
    <col min="9214" max="9214" width="12.28515625" style="104" customWidth="1"/>
    <col min="9215" max="9216" width="13" style="104" customWidth="1"/>
    <col min="9217" max="9217" width="12.28515625" style="104" customWidth="1"/>
    <col min="9218" max="9218" width="13.28515625" style="104" customWidth="1"/>
    <col min="9219" max="9219" width="12.28515625" style="104" customWidth="1"/>
    <col min="9220" max="9220" width="13.28515625" style="104" customWidth="1"/>
    <col min="9221" max="9221" width="12.28515625" style="104" customWidth="1"/>
    <col min="9222" max="9222" width="13.28515625" style="104" customWidth="1"/>
    <col min="9223" max="9223" width="12.28515625" style="104" customWidth="1"/>
    <col min="9224" max="9224" width="13.28515625" style="104" customWidth="1"/>
    <col min="9225" max="9225" width="12.28515625" style="104" customWidth="1"/>
    <col min="9226" max="9226" width="13.28515625" style="104" customWidth="1"/>
    <col min="9227" max="9227" width="12.28515625" style="104" customWidth="1"/>
    <col min="9228" max="9228" width="13.28515625" style="104" customWidth="1"/>
    <col min="9229" max="9229" width="12.28515625" style="104" customWidth="1"/>
    <col min="9230" max="9230" width="14.28515625" style="104" customWidth="1"/>
    <col min="9231" max="9231" width="15.140625" style="104" customWidth="1"/>
    <col min="9232" max="9466" width="9.140625" style="104"/>
    <col min="9467" max="9467" width="8.85546875" style="104" customWidth="1"/>
    <col min="9468" max="9468" width="34.140625" style="104" customWidth="1"/>
    <col min="9469" max="9469" width="17.7109375" style="104" bestFit="1" customWidth="1"/>
    <col min="9470" max="9470" width="12.28515625" style="104" customWidth="1"/>
    <col min="9471" max="9472" width="13" style="104" customWidth="1"/>
    <col min="9473" max="9473" width="12.28515625" style="104" customWidth="1"/>
    <col min="9474" max="9474" width="13.28515625" style="104" customWidth="1"/>
    <col min="9475" max="9475" width="12.28515625" style="104" customWidth="1"/>
    <col min="9476" max="9476" width="13.28515625" style="104" customWidth="1"/>
    <col min="9477" max="9477" width="12.28515625" style="104" customWidth="1"/>
    <col min="9478" max="9478" width="13.28515625" style="104" customWidth="1"/>
    <col min="9479" max="9479" width="12.28515625" style="104" customWidth="1"/>
    <col min="9480" max="9480" width="13.28515625" style="104" customWidth="1"/>
    <col min="9481" max="9481" width="12.28515625" style="104" customWidth="1"/>
    <col min="9482" max="9482" width="13.28515625" style="104" customWidth="1"/>
    <col min="9483" max="9483" width="12.28515625" style="104" customWidth="1"/>
    <col min="9484" max="9484" width="13.28515625" style="104" customWidth="1"/>
    <col min="9485" max="9485" width="12.28515625" style="104" customWidth="1"/>
    <col min="9486" max="9486" width="14.28515625" style="104" customWidth="1"/>
    <col min="9487" max="9487" width="15.140625" style="104" customWidth="1"/>
    <col min="9488" max="9722" width="9.140625" style="104"/>
    <col min="9723" max="9723" width="8.85546875" style="104" customWidth="1"/>
    <col min="9724" max="9724" width="34.140625" style="104" customWidth="1"/>
    <col min="9725" max="9725" width="17.7109375" style="104" bestFit="1" customWidth="1"/>
    <col min="9726" max="9726" width="12.28515625" style="104" customWidth="1"/>
    <col min="9727" max="9728" width="13" style="104" customWidth="1"/>
    <col min="9729" max="9729" width="12.28515625" style="104" customWidth="1"/>
    <col min="9730" max="9730" width="13.28515625" style="104" customWidth="1"/>
    <col min="9731" max="9731" width="12.28515625" style="104" customWidth="1"/>
    <col min="9732" max="9732" width="13.28515625" style="104" customWidth="1"/>
    <col min="9733" max="9733" width="12.28515625" style="104" customWidth="1"/>
    <col min="9734" max="9734" width="13.28515625" style="104" customWidth="1"/>
    <col min="9735" max="9735" width="12.28515625" style="104" customWidth="1"/>
    <col min="9736" max="9736" width="13.28515625" style="104" customWidth="1"/>
    <col min="9737" max="9737" width="12.28515625" style="104" customWidth="1"/>
    <col min="9738" max="9738" width="13.28515625" style="104" customWidth="1"/>
    <col min="9739" max="9739" width="12.28515625" style="104" customWidth="1"/>
    <col min="9740" max="9740" width="13.28515625" style="104" customWidth="1"/>
    <col min="9741" max="9741" width="12.28515625" style="104" customWidth="1"/>
    <col min="9742" max="9742" width="14.28515625" style="104" customWidth="1"/>
    <col min="9743" max="9743" width="15.140625" style="104" customWidth="1"/>
    <col min="9744" max="9978" width="9.140625" style="104"/>
    <col min="9979" max="9979" width="8.85546875" style="104" customWidth="1"/>
    <col min="9980" max="9980" width="34.140625" style="104" customWidth="1"/>
    <col min="9981" max="9981" width="17.7109375" style="104" bestFit="1" customWidth="1"/>
    <col min="9982" max="9982" width="12.28515625" style="104" customWidth="1"/>
    <col min="9983" max="9984" width="13" style="104" customWidth="1"/>
    <col min="9985" max="9985" width="12.28515625" style="104" customWidth="1"/>
    <col min="9986" max="9986" width="13.28515625" style="104" customWidth="1"/>
    <col min="9987" max="9987" width="12.28515625" style="104" customWidth="1"/>
    <col min="9988" max="9988" width="13.28515625" style="104" customWidth="1"/>
    <col min="9989" max="9989" width="12.28515625" style="104" customWidth="1"/>
    <col min="9990" max="9990" width="13.28515625" style="104" customWidth="1"/>
    <col min="9991" max="9991" width="12.28515625" style="104" customWidth="1"/>
    <col min="9992" max="9992" width="13.28515625" style="104" customWidth="1"/>
    <col min="9993" max="9993" width="12.28515625" style="104" customWidth="1"/>
    <col min="9994" max="9994" width="13.28515625" style="104" customWidth="1"/>
    <col min="9995" max="9995" width="12.28515625" style="104" customWidth="1"/>
    <col min="9996" max="9996" width="13.28515625" style="104" customWidth="1"/>
    <col min="9997" max="9997" width="12.28515625" style="104" customWidth="1"/>
    <col min="9998" max="9998" width="14.28515625" style="104" customWidth="1"/>
    <col min="9999" max="9999" width="15.140625" style="104" customWidth="1"/>
    <col min="10000" max="10234" width="9.140625" style="104"/>
    <col min="10235" max="10235" width="8.85546875" style="104" customWidth="1"/>
    <col min="10236" max="10236" width="34.140625" style="104" customWidth="1"/>
    <col min="10237" max="10237" width="17.7109375" style="104" bestFit="1" customWidth="1"/>
    <col min="10238" max="10238" width="12.28515625" style="104" customWidth="1"/>
    <col min="10239" max="10240" width="13" style="104" customWidth="1"/>
    <col min="10241" max="10241" width="12.28515625" style="104" customWidth="1"/>
    <col min="10242" max="10242" width="13.28515625" style="104" customWidth="1"/>
    <col min="10243" max="10243" width="12.28515625" style="104" customWidth="1"/>
    <col min="10244" max="10244" width="13.28515625" style="104" customWidth="1"/>
    <col min="10245" max="10245" width="12.28515625" style="104" customWidth="1"/>
    <col min="10246" max="10246" width="13.28515625" style="104" customWidth="1"/>
    <col min="10247" max="10247" width="12.28515625" style="104" customWidth="1"/>
    <col min="10248" max="10248" width="13.28515625" style="104" customWidth="1"/>
    <col min="10249" max="10249" width="12.28515625" style="104" customWidth="1"/>
    <col min="10250" max="10250" width="13.28515625" style="104" customWidth="1"/>
    <col min="10251" max="10251" width="12.28515625" style="104" customWidth="1"/>
    <col min="10252" max="10252" width="13.28515625" style="104" customWidth="1"/>
    <col min="10253" max="10253" width="12.28515625" style="104" customWidth="1"/>
    <col min="10254" max="10254" width="14.28515625" style="104" customWidth="1"/>
    <col min="10255" max="10255" width="15.140625" style="104" customWidth="1"/>
    <col min="10256" max="10490" width="9.140625" style="104"/>
    <col min="10491" max="10491" width="8.85546875" style="104" customWidth="1"/>
    <col min="10492" max="10492" width="34.140625" style="104" customWidth="1"/>
    <col min="10493" max="10493" width="17.7109375" style="104" bestFit="1" customWidth="1"/>
    <col min="10494" max="10494" width="12.28515625" style="104" customWidth="1"/>
    <col min="10495" max="10496" width="13" style="104" customWidth="1"/>
    <col min="10497" max="10497" width="12.28515625" style="104" customWidth="1"/>
    <col min="10498" max="10498" width="13.28515625" style="104" customWidth="1"/>
    <col min="10499" max="10499" width="12.28515625" style="104" customWidth="1"/>
    <col min="10500" max="10500" width="13.28515625" style="104" customWidth="1"/>
    <col min="10501" max="10501" width="12.28515625" style="104" customWidth="1"/>
    <col min="10502" max="10502" width="13.28515625" style="104" customWidth="1"/>
    <col min="10503" max="10503" width="12.28515625" style="104" customWidth="1"/>
    <col min="10504" max="10504" width="13.28515625" style="104" customWidth="1"/>
    <col min="10505" max="10505" width="12.28515625" style="104" customWidth="1"/>
    <col min="10506" max="10506" width="13.28515625" style="104" customWidth="1"/>
    <col min="10507" max="10507" width="12.28515625" style="104" customWidth="1"/>
    <col min="10508" max="10508" width="13.28515625" style="104" customWidth="1"/>
    <col min="10509" max="10509" width="12.28515625" style="104" customWidth="1"/>
    <col min="10510" max="10510" width="14.28515625" style="104" customWidth="1"/>
    <col min="10511" max="10511" width="15.140625" style="104" customWidth="1"/>
    <col min="10512" max="10746" width="9.140625" style="104"/>
    <col min="10747" max="10747" width="8.85546875" style="104" customWidth="1"/>
    <col min="10748" max="10748" width="34.140625" style="104" customWidth="1"/>
    <col min="10749" max="10749" width="17.7109375" style="104" bestFit="1" customWidth="1"/>
    <col min="10750" max="10750" width="12.28515625" style="104" customWidth="1"/>
    <col min="10751" max="10752" width="13" style="104" customWidth="1"/>
    <col min="10753" max="10753" width="12.28515625" style="104" customWidth="1"/>
    <col min="10754" max="10754" width="13.28515625" style="104" customWidth="1"/>
    <col min="10755" max="10755" width="12.28515625" style="104" customWidth="1"/>
    <col min="10756" max="10756" width="13.28515625" style="104" customWidth="1"/>
    <col min="10757" max="10757" width="12.28515625" style="104" customWidth="1"/>
    <col min="10758" max="10758" width="13.28515625" style="104" customWidth="1"/>
    <col min="10759" max="10759" width="12.28515625" style="104" customWidth="1"/>
    <col min="10760" max="10760" width="13.28515625" style="104" customWidth="1"/>
    <col min="10761" max="10761" width="12.28515625" style="104" customWidth="1"/>
    <col min="10762" max="10762" width="13.28515625" style="104" customWidth="1"/>
    <col min="10763" max="10763" width="12.28515625" style="104" customWidth="1"/>
    <col min="10764" max="10764" width="13.28515625" style="104" customWidth="1"/>
    <col min="10765" max="10765" width="12.28515625" style="104" customWidth="1"/>
    <col min="10766" max="10766" width="14.28515625" style="104" customWidth="1"/>
    <col min="10767" max="10767" width="15.140625" style="104" customWidth="1"/>
    <col min="10768" max="11002" width="9.140625" style="104"/>
    <col min="11003" max="11003" width="8.85546875" style="104" customWidth="1"/>
    <col min="11004" max="11004" width="34.140625" style="104" customWidth="1"/>
    <col min="11005" max="11005" width="17.7109375" style="104" bestFit="1" customWidth="1"/>
    <col min="11006" max="11006" width="12.28515625" style="104" customWidth="1"/>
    <col min="11007" max="11008" width="13" style="104" customWidth="1"/>
    <col min="11009" max="11009" width="12.28515625" style="104" customWidth="1"/>
    <col min="11010" max="11010" width="13.28515625" style="104" customWidth="1"/>
    <col min="11011" max="11011" width="12.28515625" style="104" customWidth="1"/>
    <col min="11012" max="11012" width="13.28515625" style="104" customWidth="1"/>
    <col min="11013" max="11013" width="12.28515625" style="104" customWidth="1"/>
    <col min="11014" max="11014" width="13.28515625" style="104" customWidth="1"/>
    <col min="11015" max="11015" width="12.28515625" style="104" customWidth="1"/>
    <col min="11016" max="11016" width="13.28515625" style="104" customWidth="1"/>
    <col min="11017" max="11017" width="12.28515625" style="104" customWidth="1"/>
    <col min="11018" max="11018" width="13.28515625" style="104" customWidth="1"/>
    <col min="11019" max="11019" width="12.28515625" style="104" customWidth="1"/>
    <col min="11020" max="11020" width="13.28515625" style="104" customWidth="1"/>
    <col min="11021" max="11021" width="12.28515625" style="104" customWidth="1"/>
    <col min="11022" max="11022" width="14.28515625" style="104" customWidth="1"/>
    <col min="11023" max="11023" width="15.140625" style="104" customWidth="1"/>
    <col min="11024" max="11258" width="9.140625" style="104"/>
    <col min="11259" max="11259" width="8.85546875" style="104" customWidth="1"/>
    <col min="11260" max="11260" width="34.140625" style="104" customWidth="1"/>
    <col min="11261" max="11261" width="17.7109375" style="104" bestFit="1" customWidth="1"/>
    <col min="11262" max="11262" width="12.28515625" style="104" customWidth="1"/>
    <col min="11263" max="11264" width="13" style="104" customWidth="1"/>
    <col min="11265" max="11265" width="12.28515625" style="104" customWidth="1"/>
    <col min="11266" max="11266" width="13.28515625" style="104" customWidth="1"/>
    <col min="11267" max="11267" width="12.28515625" style="104" customWidth="1"/>
    <col min="11268" max="11268" width="13.28515625" style="104" customWidth="1"/>
    <col min="11269" max="11269" width="12.28515625" style="104" customWidth="1"/>
    <col min="11270" max="11270" width="13.28515625" style="104" customWidth="1"/>
    <col min="11271" max="11271" width="12.28515625" style="104" customWidth="1"/>
    <col min="11272" max="11272" width="13.28515625" style="104" customWidth="1"/>
    <col min="11273" max="11273" width="12.28515625" style="104" customWidth="1"/>
    <col min="11274" max="11274" width="13.28515625" style="104" customWidth="1"/>
    <col min="11275" max="11275" width="12.28515625" style="104" customWidth="1"/>
    <col min="11276" max="11276" width="13.28515625" style="104" customWidth="1"/>
    <col min="11277" max="11277" width="12.28515625" style="104" customWidth="1"/>
    <col min="11278" max="11278" width="14.28515625" style="104" customWidth="1"/>
    <col min="11279" max="11279" width="15.140625" style="104" customWidth="1"/>
    <col min="11280" max="11514" width="9.140625" style="104"/>
    <col min="11515" max="11515" width="8.85546875" style="104" customWidth="1"/>
    <col min="11516" max="11516" width="34.140625" style="104" customWidth="1"/>
    <col min="11517" max="11517" width="17.7109375" style="104" bestFit="1" customWidth="1"/>
    <col min="11518" max="11518" width="12.28515625" style="104" customWidth="1"/>
    <col min="11519" max="11520" width="13" style="104" customWidth="1"/>
    <col min="11521" max="11521" width="12.28515625" style="104" customWidth="1"/>
    <col min="11522" max="11522" width="13.28515625" style="104" customWidth="1"/>
    <col min="11523" max="11523" width="12.28515625" style="104" customWidth="1"/>
    <col min="11524" max="11524" width="13.28515625" style="104" customWidth="1"/>
    <col min="11525" max="11525" width="12.28515625" style="104" customWidth="1"/>
    <col min="11526" max="11526" width="13.28515625" style="104" customWidth="1"/>
    <col min="11527" max="11527" width="12.28515625" style="104" customWidth="1"/>
    <col min="11528" max="11528" width="13.28515625" style="104" customWidth="1"/>
    <col min="11529" max="11529" width="12.28515625" style="104" customWidth="1"/>
    <col min="11530" max="11530" width="13.28515625" style="104" customWidth="1"/>
    <col min="11531" max="11531" width="12.28515625" style="104" customWidth="1"/>
    <col min="11532" max="11532" width="13.28515625" style="104" customWidth="1"/>
    <col min="11533" max="11533" width="12.28515625" style="104" customWidth="1"/>
    <col min="11534" max="11534" width="14.28515625" style="104" customWidth="1"/>
    <col min="11535" max="11535" width="15.140625" style="104" customWidth="1"/>
    <col min="11536" max="11770" width="9.140625" style="104"/>
    <col min="11771" max="11771" width="8.85546875" style="104" customWidth="1"/>
    <col min="11772" max="11772" width="34.140625" style="104" customWidth="1"/>
    <col min="11773" max="11773" width="17.7109375" style="104" bestFit="1" customWidth="1"/>
    <col min="11774" max="11774" width="12.28515625" style="104" customWidth="1"/>
    <col min="11775" max="11776" width="13" style="104" customWidth="1"/>
    <col min="11777" max="11777" width="12.28515625" style="104" customWidth="1"/>
    <col min="11778" max="11778" width="13.28515625" style="104" customWidth="1"/>
    <col min="11779" max="11779" width="12.28515625" style="104" customWidth="1"/>
    <col min="11780" max="11780" width="13.28515625" style="104" customWidth="1"/>
    <col min="11781" max="11781" width="12.28515625" style="104" customWidth="1"/>
    <col min="11782" max="11782" width="13.28515625" style="104" customWidth="1"/>
    <col min="11783" max="11783" width="12.28515625" style="104" customWidth="1"/>
    <col min="11784" max="11784" width="13.28515625" style="104" customWidth="1"/>
    <col min="11785" max="11785" width="12.28515625" style="104" customWidth="1"/>
    <col min="11786" max="11786" width="13.28515625" style="104" customWidth="1"/>
    <col min="11787" max="11787" width="12.28515625" style="104" customWidth="1"/>
    <col min="11788" max="11788" width="13.28515625" style="104" customWidth="1"/>
    <col min="11789" max="11789" width="12.28515625" style="104" customWidth="1"/>
    <col min="11790" max="11790" width="14.28515625" style="104" customWidth="1"/>
    <col min="11791" max="11791" width="15.140625" style="104" customWidth="1"/>
    <col min="11792" max="12026" width="9.140625" style="104"/>
    <col min="12027" max="12027" width="8.85546875" style="104" customWidth="1"/>
    <col min="12028" max="12028" width="34.140625" style="104" customWidth="1"/>
    <col min="12029" max="12029" width="17.7109375" style="104" bestFit="1" customWidth="1"/>
    <col min="12030" max="12030" width="12.28515625" style="104" customWidth="1"/>
    <col min="12031" max="12032" width="13" style="104" customWidth="1"/>
    <col min="12033" max="12033" width="12.28515625" style="104" customWidth="1"/>
    <col min="12034" max="12034" width="13.28515625" style="104" customWidth="1"/>
    <col min="12035" max="12035" width="12.28515625" style="104" customWidth="1"/>
    <col min="12036" max="12036" width="13.28515625" style="104" customWidth="1"/>
    <col min="12037" max="12037" width="12.28515625" style="104" customWidth="1"/>
    <col min="12038" max="12038" width="13.28515625" style="104" customWidth="1"/>
    <col min="12039" max="12039" width="12.28515625" style="104" customWidth="1"/>
    <col min="12040" max="12040" width="13.28515625" style="104" customWidth="1"/>
    <col min="12041" max="12041" width="12.28515625" style="104" customWidth="1"/>
    <col min="12042" max="12042" width="13.28515625" style="104" customWidth="1"/>
    <col min="12043" max="12043" width="12.28515625" style="104" customWidth="1"/>
    <col min="12044" max="12044" width="13.28515625" style="104" customWidth="1"/>
    <col min="12045" max="12045" width="12.28515625" style="104" customWidth="1"/>
    <col min="12046" max="12046" width="14.28515625" style="104" customWidth="1"/>
    <col min="12047" max="12047" width="15.140625" style="104" customWidth="1"/>
    <col min="12048" max="12282" width="9.140625" style="104"/>
    <col min="12283" max="12283" width="8.85546875" style="104" customWidth="1"/>
    <col min="12284" max="12284" width="34.140625" style="104" customWidth="1"/>
    <col min="12285" max="12285" width="17.7109375" style="104" bestFit="1" customWidth="1"/>
    <col min="12286" max="12286" width="12.28515625" style="104" customWidth="1"/>
    <col min="12287" max="12288" width="13" style="104" customWidth="1"/>
    <col min="12289" max="12289" width="12.28515625" style="104" customWidth="1"/>
    <col min="12290" max="12290" width="13.28515625" style="104" customWidth="1"/>
    <col min="12291" max="12291" width="12.28515625" style="104" customWidth="1"/>
    <col min="12292" max="12292" width="13.28515625" style="104" customWidth="1"/>
    <col min="12293" max="12293" width="12.28515625" style="104" customWidth="1"/>
    <col min="12294" max="12294" width="13.28515625" style="104" customWidth="1"/>
    <col min="12295" max="12295" width="12.28515625" style="104" customWidth="1"/>
    <col min="12296" max="12296" width="13.28515625" style="104" customWidth="1"/>
    <col min="12297" max="12297" width="12.28515625" style="104" customWidth="1"/>
    <col min="12298" max="12298" width="13.28515625" style="104" customWidth="1"/>
    <col min="12299" max="12299" width="12.28515625" style="104" customWidth="1"/>
    <col min="12300" max="12300" width="13.28515625" style="104" customWidth="1"/>
    <col min="12301" max="12301" width="12.28515625" style="104" customWidth="1"/>
    <col min="12302" max="12302" width="14.28515625" style="104" customWidth="1"/>
    <col min="12303" max="12303" width="15.140625" style="104" customWidth="1"/>
    <col min="12304" max="12538" width="9.140625" style="104"/>
    <col min="12539" max="12539" width="8.85546875" style="104" customWidth="1"/>
    <col min="12540" max="12540" width="34.140625" style="104" customWidth="1"/>
    <col min="12541" max="12541" width="17.7109375" style="104" bestFit="1" customWidth="1"/>
    <col min="12542" max="12542" width="12.28515625" style="104" customWidth="1"/>
    <col min="12543" max="12544" width="13" style="104" customWidth="1"/>
    <col min="12545" max="12545" width="12.28515625" style="104" customWidth="1"/>
    <col min="12546" max="12546" width="13.28515625" style="104" customWidth="1"/>
    <col min="12547" max="12547" width="12.28515625" style="104" customWidth="1"/>
    <col min="12548" max="12548" width="13.28515625" style="104" customWidth="1"/>
    <col min="12549" max="12549" width="12.28515625" style="104" customWidth="1"/>
    <col min="12550" max="12550" width="13.28515625" style="104" customWidth="1"/>
    <col min="12551" max="12551" width="12.28515625" style="104" customWidth="1"/>
    <col min="12552" max="12552" width="13.28515625" style="104" customWidth="1"/>
    <col min="12553" max="12553" width="12.28515625" style="104" customWidth="1"/>
    <col min="12554" max="12554" width="13.28515625" style="104" customWidth="1"/>
    <col min="12555" max="12555" width="12.28515625" style="104" customWidth="1"/>
    <col min="12556" max="12556" width="13.28515625" style="104" customWidth="1"/>
    <col min="12557" max="12557" width="12.28515625" style="104" customWidth="1"/>
    <col min="12558" max="12558" width="14.28515625" style="104" customWidth="1"/>
    <col min="12559" max="12559" width="15.140625" style="104" customWidth="1"/>
    <col min="12560" max="12794" width="9.140625" style="104"/>
    <col min="12795" max="12795" width="8.85546875" style="104" customWidth="1"/>
    <col min="12796" max="12796" width="34.140625" style="104" customWidth="1"/>
    <col min="12797" max="12797" width="17.7109375" style="104" bestFit="1" customWidth="1"/>
    <col min="12798" max="12798" width="12.28515625" style="104" customWidth="1"/>
    <col min="12799" max="12800" width="13" style="104" customWidth="1"/>
    <col min="12801" max="12801" width="12.28515625" style="104" customWidth="1"/>
    <col min="12802" max="12802" width="13.28515625" style="104" customWidth="1"/>
    <col min="12803" max="12803" width="12.28515625" style="104" customWidth="1"/>
    <col min="12804" max="12804" width="13.28515625" style="104" customWidth="1"/>
    <col min="12805" max="12805" width="12.28515625" style="104" customWidth="1"/>
    <col min="12806" max="12806" width="13.28515625" style="104" customWidth="1"/>
    <col min="12807" max="12807" width="12.28515625" style="104" customWidth="1"/>
    <col min="12808" max="12808" width="13.28515625" style="104" customWidth="1"/>
    <col min="12809" max="12809" width="12.28515625" style="104" customWidth="1"/>
    <col min="12810" max="12810" width="13.28515625" style="104" customWidth="1"/>
    <col min="12811" max="12811" width="12.28515625" style="104" customWidth="1"/>
    <col min="12812" max="12812" width="13.28515625" style="104" customWidth="1"/>
    <col min="12813" max="12813" width="12.28515625" style="104" customWidth="1"/>
    <col min="12814" max="12814" width="14.28515625" style="104" customWidth="1"/>
    <col min="12815" max="12815" width="15.140625" style="104" customWidth="1"/>
    <col min="12816" max="13050" width="9.140625" style="104"/>
    <col min="13051" max="13051" width="8.85546875" style="104" customWidth="1"/>
    <col min="13052" max="13052" width="34.140625" style="104" customWidth="1"/>
    <col min="13053" max="13053" width="17.7109375" style="104" bestFit="1" customWidth="1"/>
    <col min="13054" max="13054" width="12.28515625" style="104" customWidth="1"/>
    <col min="13055" max="13056" width="13" style="104" customWidth="1"/>
    <col min="13057" max="13057" width="12.28515625" style="104" customWidth="1"/>
    <col min="13058" max="13058" width="13.28515625" style="104" customWidth="1"/>
    <col min="13059" max="13059" width="12.28515625" style="104" customWidth="1"/>
    <col min="13060" max="13060" width="13.28515625" style="104" customWidth="1"/>
    <col min="13061" max="13061" width="12.28515625" style="104" customWidth="1"/>
    <col min="13062" max="13062" width="13.28515625" style="104" customWidth="1"/>
    <col min="13063" max="13063" width="12.28515625" style="104" customWidth="1"/>
    <col min="13064" max="13064" width="13.28515625" style="104" customWidth="1"/>
    <col min="13065" max="13065" width="12.28515625" style="104" customWidth="1"/>
    <col min="13066" max="13066" width="13.28515625" style="104" customWidth="1"/>
    <col min="13067" max="13067" width="12.28515625" style="104" customWidth="1"/>
    <col min="13068" max="13068" width="13.28515625" style="104" customWidth="1"/>
    <col min="13069" max="13069" width="12.28515625" style="104" customWidth="1"/>
    <col min="13070" max="13070" width="14.28515625" style="104" customWidth="1"/>
    <col min="13071" max="13071" width="15.140625" style="104" customWidth="1"/>
    <col min="13072" max="13306" width="9.140625" style="104"/>
    <col min="13307" max="13307" width="8.85546875" style="104" customWidth="1"/>
    <col min="13308" max="13308" width="34.140625" style="104" customWidth="1"/>
    <col min="13309" max="13309" width="17.7109375" style="104" bestFit="1" customWidth="1"/>
    <col min="13310" max="13310" width="12.28515625" style="104" customWidth="1"/>
    <col min="13311" max="13312" width="13" style="104" customWidth="1"/>
    <col min="13313" max="13313" width="12.28515625" style="104" customWidth="1"/>
    <col min="13314" max="13314" width="13.28515625" style="104" customWidth="1"/>
    <col min="13315" max="13315" width="12.28515625" style="104" customWidth="1"/>
    <col min="13316" max="13316" width="13.28515625" style="104" customWidth="1"/>
    <col min="13317" max="13317" width="12.28515625" style="104" customWidth="1"/>
    <col min="13318" max="13318" width="13.28515625" style="104" customWidth="1"/>
    <col min="13319" max="13319" width="12.28515625" style="104" customWidth="1"/>
    <col min="13320" max="13320" width="13.28515625" style="104" customWidth="1"/>
    <col min="13321" max="13321" width="12.28515625" style="104" customWidth="1"/>
    <col min="13322" max="13322" width="13.28515625" style="104" customWidth="1"/>
    <col min="13323" max="13323" width="12.28515625" style="104" customWidth="1"/>
    <col min="13324" max="13324" width="13.28515625" style="104" customWidth="1"/>
    <col min="13325" max="13325" width="12.28515625" style="104" customWidth="1"/>
    <col min="13326" max="13326" width="14.28515625" style="104" customWidth="1"/>
    <col min="13327" max="13327" width="15.140625" style="104" customWidth="1"/>
    <col min="13328" max="13562" width="9.140625" style="104"/>
    <col min="13563" max="13563" width="8.85546875" style="104" customWidth="1"/>
    <col min="13564" max="13564" width="34.140625" style="104" customWidth="1"/>
    <col min="13565" max="13565" width="17.7109375" style="104" bestFit="1" customWidth="1"/>
    <col min="13566" max="13566" width="12.28515625" style="104" customWidth="1"/>
    <col min="13567" max="13568" width="13" style="104" customWidth="1"/>
    <col min="13569" max="13569" width="12.28515625" style="104" customWidth="1"/>
    <col min="13570" max="13570" width="13.28515625" style="104" customWidth="1"/>
    <col min="13571" max="13571" width="12.28515625" style="104" customWidth="1"/>
    <col min="13572" max="13572" width="13.28515625" style="104" customWidth="1"/>
    <col min="13573" max="13573" width="12.28515625" style="104" customWidth="1"/>
    <col min="13574" max="13574" width="13.28515625" style="104" customWidth="1"/>
    <col min="13575" max="13575" width="12.28515625" style="104" customWidth="1"/>
    <col min="13576" max="13576" width="13.28515625" style="104" customWidth="1"/>
    <col min="13577" max="13577" width="12.28515625" style="104" customWidth="1"/>
    <col min="13578" max="13578" width="13.28515625" style="104" customWidth="1"/>
    <col min="13579" max="13579" width="12.28515625" style="104" customWidth="1"/>
    <col min="13580" max="13580" width="13.28515625" style="104" customWidth="1"/>
    <col min="13581" max="13581" width="12.28515625" style="104" customWidth="1"/>
    <col min="13582" max="13582" width="14.28515625" style="104" customWidth="1"/>
    <col min="13583" max="13583" width="15.140625" style="104" customWidth="1"/>
    <col min="13584" max="13818" width="9.140625" style="104"/>
    <col min="13819" max="13819" width="8.85546875" style="104" customWidth="1"/>
    <col min="13820" max="13820" width="34.140625" style="104" customWidth="1"/>
    <col min="13821" max="13821" width="17.7109375" style="104" bestFit="1" customWidth="1"/>
    <col min="13822" max="13822" width="12.28515625" style="104" customWidth="1"/>
    <col min="13823" max="13824" width="13" style="104" customWidth="1"/>
    <col min="13825" max="13825" width="12.28515625" style="104" customWidth="1"/>
    <col min="13826" max="13826" width="13.28515625" style="104" customWidth="1"/>
    <col min="13827" max="13827" width="12.28515625" style="104" customWidth="1"/>
    <col min="13828" max="13828" width="13.28515625" style="104" customWidth="1"/>
    <col min="13829" max="13829" width="12.28515625" style="104" customWidth="1"/>
    <col min="13830" max="13830" width="13.28515625" style="104" customWidth="1"/>
    <col min="13831" max="13831" width="12.28515625" style="104" customWidth="1"/>
    <col min="13832" max="13832" width="13.28515625" style="104" customWidth="1"/>
    <col min="13833" max="13833" width="12.28515625" style="104" customWidth="1"/>
    <col min="13834" max="13834" width="13.28515625" style="104" customWidth="1"/>
    <col min="13835" max="13835" width="12.28515625" style="104" customWidth="1"/>
    <col min="13836" max="13836" width="13.28515625" style="104" customWidth="1"/>
    <col min="13837" max="13837" width="12.28515625" style="104" customWidth="1"/>
    <col min="13838" max="13838" width="14.28515625" style="104" customWidth="1"/>
    <col min="13839" max="13839" width="15.140625" style="104" customWidth="1"/>
    <col min="13840" max="14074" width="9.140625" style="104"/>
    <col min="14075" max="14075" width="8.85546875" style="104" customWidth="1"/>
    <col min="14076" max="14076" width="34.140625" style="104" customWidth="1"/>
    <col min="14077" max="14077" width="17.7109375" style="104" bestFit="1" customWidth="1"/>
    <col min="14078" max="14078" width="12.28515625" style="104" customWidth="1"/>
    <col min="14079" max="14080" width="13" style="104" customWidth="1"/>
    <col min="14081" max="14081" width="12.28515625" style="104" customWidth="1"/>
    <col min="14082" max="14082" width="13.28515625" style="104" customWidth="1"/>
    <col min="14083" max="14083" width="12.28515625" style="104" customWidth="1"/>
    <col min="14084" max="14084" width="13.28515625" style="104" customWidth="1"/>
    <col min="14085" max="14085" width="12.28515625" style="104" customWidth="1"/>
    <col min="14086" max="14086" width="13.28515625" style="104" customWidth="1"/>
    <col min="14087" max="14087" width="12.28515625" style="104" customWidth="1"/>
    <col min="14088" max="14088" width="13.28515625" style="104" customWidth="1"/>
    <col min="14089" max="14089" width="12.28515625" style="104" customWidth="1"/>
    <col min="14090" max="14090" width="13.28515625" style="104" customWidth="1"/>
    <col min="14091" max="14091" width="12.28515625" style="104" customWidth="1"/>
    <col min="14092" max="14092" width="13.28515625" style="104" customWidth="1"/>
    <col min="14093" max="14093" width="12.28515625" style="104" customWidth="1"/>
    <col min="14094" max="14094" width="14.28515625" style="104" customWidth="1"/>
    <col min="14095" max="14095" width="15.140625" style="104" customWidth="1"/>
    <col min="14096" max="14330" width="9.140625" style="104"/>
    <col min="14331" max="14331" width="8.85546875" style="104" customWidth="1"/>
    <col min="14332" max="14332" width="34.140625" style="104" customWidth="1"/>
    <col min="14333" max="14333" width="17.7109375" style="104" bestFit="1" customWidth="1"/>
    <col min="14334" max="14334" width="12.28515625" style="104" customWidth="1"/>
    <col min="14335" max="14336" width="13" style="104" customWidth="1"/>
    <col min="14337" max="14337" width="12.28515625" style="104" customWidth="1"/>
    <col min="14338" max="14338" width="13.28515625" style="104" customWidth="1"/>
    <col min="14339" max="14339" width="12.28515625" style="104" customWidth="1"/>
    <col min="14340" max="14340" width="13.28515625" style="104" customWidth="1"/>
    <col min="14341" max="14341" width="12.28515625" style="104" customWidth="1"/>
    <col min="14342" max="14342" width="13.28515625" style="104" customWidth="1"/>
    <col min="14343" max="14343" width="12.28515625" style="104" customWidth="1"/>
    <col min="14344" max="14344" width="13.28515625" style="104" customWidth="1"/>
    <col min="14345" max="14345" width="12.28515625" style="104" customWidth="1"/>
    <col min="14346" max="14346" width="13.28515625" style="104" customWidth="1"/>
    <col min="14347" max="14347" width="12.28515625" style="104" customWidth="1"/>
    <col min="14348" max="14348" width="13.28515625" style="104" customWidth="1"/>
    <col min="14349" max="14349" width="12.28515625" style="104" customWidth="1"/>
    <col min="14350" max="14350" width="14.28515625" style="104" customWidth="1"/>
    <col min="14351" max="14351" width="15.140625" style="104" customWidth="1"/>
    <col min="14352" max="14586" width="9.140625" style="104"/>
    <col min="14587" max="14587" width="8.85546875" style="104" customWidth="1"/>
    <col min="14588" max="14588" width="34.140625" style="104" customWidth="1"/>
    <col min="14589" max="14589" width="17.7109375" style="104" bestFit="1" customWidth="1"/>
    <col min="14590" max="14590" width="12.28515625" style="104" customWidth="1"/>
    <col min="14591" max="14592" width="13" style="104" customWidth="1"/>
    <col min="14593" max="14593" width="12.28515625" style="104" customWidth="1"/>
    <col min="14594" max="14594" width="13.28515625" style="104" customWidth="1"/>
    <col min="14595" max="14595" width="12.28515625" style="104" customWidth="1"/>
    <col min="14596" max="14596" width="13.28515625" style="104" customWidth="1"/>
    <col min="14597" max="14597" width="12.28515625" style="104" customWidth="1"/>
    <col min="14598" max="14598" width="13.28515625" style="104" customWidth="1"/>
    <col min="14599" max="14599" width="12.28515625" style="104" customWidth="1"/>
    <col min="14600" max="14600" width="13.28515625" style="104" customWidth="1"/>
    <col min="14601" max="14601" width="12.28515625" style="104" customWidth="1"/>
    <col min="14602" max="14602" width="13.28515625" style="104" customWidth="1"/>
    <col min="14603" max="14603" width="12.28515625" style="104" customWidth="1"/>
    <col min="14604" max="14604" width="13.28515625" style="104" customWidth="1"/>
    <col min="14605" max="14605" width="12.28515625" style="104" customWidth="1"/>
    <col min="14606" max="14606" width="14.28515625" style="104" customWidth="1"/>
    <col min="14607" max="14607" width="15.140625" style="104" customWidth="1"/>
    <col min="14608" max="14842" width="9.140625" style="104"/>
    <col min="14843" max="14843" width="8.85546875" style="104" customWidth="1"/>
    <col min="14844" max="14844" width="34.140625" style="104" customWidth="1"/>
    <col min="14845" max="14845" width="17.7109375" style="104" bestFit="1" customWidth="1"/>
    <col min="14846" max="14846" width="12.28515625" style="104" customWidth="1"/>
    <col min="14847" max="14848" width="13" style="104" customWidth="1"/>
    <col min="14849" max="14849" width="12.28515625" style="104" customWidth="1"/>
    <col min="14850" max="14850" width="13.28515625" style="104" customWidth="1"/>
    <col min="14851" max="14851" width="12.28515625" style="104" customWidth="1"/>
    <col min="14852" max="14852" width="13.28515625" style="104" customWidth="1"/>
    <col min="14853" max="14853" width="12.28515625" style="104" customWidth="1"/>
    <col min="14854" max="14854" width="13.28515625" style="104" customWidth="1"/>
    <col min="14855" max="14855" width="12.28515625" style="104" customWidth="1"/>
    <col min="14856" max="14856" width="13.28515625" style="104" customWidth="1"/>
    <col min="14857" max="14857" width="12.28515625" style="104" customWidth="1"/>
    <col min="14858" max="14858" width="13.28515625" style="104" customWidth="1"/>
    <col min="14859" max="14859" width="12.28515625" style="104" customWidth="1"/>
    <col min="14860" max="14860" width="13.28515625" style="104" customWidth="1"/>
    <col min="14861" max="14861" width="12.28515625" style="104" customWidth="1"/>
    <col min="14862" max="14862" width="14.28515625" style="104" customWidth="1"/>
    <col min="14863" max="14863" width="15.140625" style="104" customWidth="1"/>
    <col min="14864" max="15098" width="9.140625" style="104"/>
    <col min="15099" max="15099" width="8.85546875" style="104" customWidth="1"/>
    <col min="15100" max="15100" width="34.140625" style="104" customWidth="1"/>
    <col min="15101" max="15101" width="17.7109375" style="104" bestFit="1" customWidth="1"/>
    <col min="15102" max="15102" width="12.28515625" style="104" customWidth="1"/>
    <col min="15103" max="15104" width="13" style="104" customWidth="1"/>
    <col min="15105" max="15105" width="12.28515625" style="104" customWidth="1"/>
    <col min="15106" max="15106" width="13.28515625" style="104" customWidth="1"/>
    <col min="15107" max="15107" width="12.28515625" style="104" customWidth="1"/>
    <col min="15108" max="15108" width="13.28515625" style="104" customWidth="1"/>
    <col min="15109" max="15109" width="12.28515625" style="104" customWidth="1"/>
    <col min="15110" max="15110" width="13.28515625" style="104" customWidth="1"/>
    <col min="15111" max="15111" width="12.28515625" style="104" customWidth="1"/>
    <col min="15112" max="15112" width="13.28515625" style="104" customWidth="1"/>
    <col min="15113" max="15113" width="12.28515625" style="104" customWidth="1"/>
    <col min="15114" max="15114" width="13.28515625" style="104" customWidth="1"/>
    <col min="15115" max="15115" width="12.28515625" style="104" customWidth="1"/>
    <col min="15116" max="15116" width="13.28515625" style="104" customWidth="1"/>
    <col min="15117" max="15117" width="12.28515625" style="104" customWidth="1"/>
    <col min="15118" max="15118" width="14.28515625" style="104" customWidth="1"/>
    <col min="15119" max="15119" width="15.140625" style="104" customWidth="1"/>
    <col min="15120" max="15354" width="9.140625" style="104"/>
    <col min="15355" max="15355" width="8.85546875" style="104" customWidth="1"/>
    <col min="15356" max="15356" width="34.140625" style="104" customWidth="1"/>
    <col min="15357" max="15357" width="17.7109375" style="104" bestFit="1" customWidth="1"/>
    <col min="15358" max="15358" width="12.28515625" style="104" customWidth="1"/>
    <col min="15359" max="15360" width="13" style="104" customWidth="1"/>
    <col min="15361" max="15361" width="12.28515625" style="104" customWidth="1"/>
    <col min="15362" max="15362" width="13.28515625" style="104" customWidth="1"/>
    <col min="15363" max="15363" width="12.28515625" style="104" customWidth="1"/>
    <col min="15364" max="15364" width="13.28515625" style="104" customWidth="1"/>
    <col min="15365" max="15365" width="12.28515625" style="104" customWidth="1"/>
    <col min="15366" max="15366" width="13.28515625" style="104" customWidth="1"/>
    <col min="15367" max="15367" width="12.28515625" style="104" customWidth="1"/>
    <col min="15368" max="15368" width="13.28515625" style="104" customWidth="1"/>
    <col min="15369" max="15369" width="12.28515625" style="104" customWidth="1"/>
    <col min="15370" max="15370" width="13.28515625" style="104" customWidth="1"/>
    <col min="15371" max="15371" width="12.28515625" style="104" customWidth="1"/>
    <col min="15372" max="15372" width="13.28515625" style="104" customWidth="1"/>
    <col min="15373" max="15373" width="12.28515625" style="104" customWidth="1"/>
    <col min="15374" max="15374" width="14.28515625" style="104" customWidth="1"/>
    <col min="15375" max="15375" width="15.140625" style="104" customWidth="1"/>
    <col min="15376" max="15610" width="9.140625" style="104"/>
    <col min="15611" max="15611" width="8.85546875" style="104" customWidth="1"/>
    <col min="15612" max="15612" width="34.140625" style="104" customWidth="1"/>
    <col min="15613" max="15613" width="17.7109375" style="104" bestFit="1" customWidth="1"/>
    <col min="15614" max="15614" width="12.28515625" style="104" customWidth="1"/>
    <col min="15615" max="15616" width="13" style="104" customWidth="1"/>
    <col min="15617" max="15617" width="12.28515625" style="104" customWidth="1"/>
    <col min="15618" max="15618" width="13.28515625" style="104" customWidth="1"/>
    <col min="15619" max="15619" width="12.28515625" style="104" customWidth="1"/>
    <col min="15620" max="15620" width="13.28515625" style="104" customWidth="1"/>
    <col min="15621" max="15621" width="12.28515625" style="104" customWidth="1"/>
    <col min="15622" max="15622" width="13.28515625" style="104" customWidth="1"/>
    <col min="15623" max="15623" width="12.28515625" style="104" customWidth="1"/>
    <col min="15624" max="15624" width="13.28515625" style="104" customWidth="1"/>
    <col min="15625" max="15625" width="12.28515625" style="104" customWidth="1"/>
    <col min="15626" max="15626" width="13.28515625" style="104" customWidth="1"/>
    <col min="15627" max="15627" width="12.28515625" style="104" customWidth="1"/>
    <col min="15628" max="15628" width="13.28515625" style="104" customWidth="1"/>
    <col min="15629" max="15629" width="12.28515625" style="104" customWidth="1"/>
    <col min="15630" max="15630" width="14.28515625" style="104" customWidth="1"/>
    <col min="15631" max="15631" width="15.140625" style="104" customWidth="1"/>
    <col min="15632" max="15866" width="9.140625" style="104"/>
    <col min="15867" max="15867" width="8.85546875" style="104" customWidth="1"/>
    <col min="15868" max="15868" width="34.140625" style="104" customWidth="1"/>
    <col min="15869" max="15869" width="17.7109375" style="104" bestFit="1" customWidth="1"/>
    <col min="15870" max="15870" width="12.28515625" style="104" customWidth="1"/>
    <col min="15871" max="15872" width="13" style="104" customWidth="1"/>
    <col min="15873" max="15873" width="12.28515625" style="104" customWidth="1"/>
    <col min="15874" max="15874" width="13.28515625" style="104" customWidth="1"/>
    <col min="15875" max="15875" width="12.28515625" style="104" customWidth="1"/>
    <col min="15876" max="15876" width="13.28515625" style="104" customWidth="1"/>
    <col min="15877" max="15877" width="12.28515625" style="104" customWidth="1"/>
    <col min="15878" max="15878" width="13.28515625" style="104" customWidth="1"/>
    <col min="15879" max="15879" width="12.28515625" style="104" customWidth="1"/>
    <col min="15880" max="15880" width="13.28515625" style="104" customWidth="1"/>
    <col min="15881" max="15881" width="12.28515625" style="104" customWidth="1"/>
    <col min="15882" max="15882" width="13.28515625" style="104" customWidth="1"/>
    <col min="15883" max="15883" width="12.28515625" style="104" customWidth="1"/>
    <col min="15884" max="15884" width="13.28515625" style="104" customWidth="1"/>
    <col min="15885" max="15885" width="12.28515625" style="104" customWidth="1"/>
    <col min="15886" max="15886" width="14.28515625" style="104" customWidth="1"/>
    <col min="15887" max="15887" width="15.140625" style="104" customWidth="1"/>
    <col min="15888" max="16122" width="9.140625" style="104"/>
    <col min="16123" max="16123" width="8.85546875" style="104" customWidth="1"/>
    <col min="16124" max="16124" width="34.140625" style="104" customWidth="1"/>
    <col min="16125" max="16125" width="17.7109375" style="104" bestFit="1" customWidth="1"/>
    <col min="16126" max="16126" width="12.28515625" style="104" customWidth="1"/>
    <col min="16127" max="16128" width="13" style="104" customWidth="1"/>
    <col min="16129" max="16129" width="12.28515625" style="104" customWidth="1"/>
    <col min="16130" max="16130" width="13.28515625" style="104" customWidth="1"/>
    <col min="16131" max="16131" width="12.28515625" style="104" customWidth="1"/>
    <col min="16132" max="16132" width="13.28515625" style="104" customWidth="1"/>
    <col min="16133" max="16133" width="12.28515625" style="104" customWidth="1"/>
    <col min="16134" max="16134" width="13.28515625" style="104" customWidth="1"/>
    <col min="16135" max="16135" width="12.28515625" style="104" customWidth="1"/>
    <col min="16136" max="16136" width="13.28515625" style="104" customWidth="1"/>
    <col min="16137" max="16137" width="12.28515625" style="104" customWidth="1"/>
    <col min="16138" max="16138" width="13.28515625" style="104" customWidth="1"/>
    <col min="16139" max="16139" width="12.28515625" style="104" customWidth="1"/>
    <col min="16140" max="16140" width="13.28515625" style="104" customWidth="1"/>
    <col min="16141" max="16141" width="12.28515625" style="104" customWidth="1"/>
    <col min="16142" max="16142" width="14.28515625" style="104" customWidth="1"/>
    <col min="16143" max="16143" width="15.140625" style="104" customWidth="1"/>
    <col min="16144" max="16381" width="9.140625" style="104"/>
    <col min="16382" max="16384" width="9.140625" style="104" customWidth="1"/>
  </cols>
  <sheetData>
    <row r="1" spans="2:248" s="112" customFormat="1" ht="12.75">
      <c r="I1" s="113"/>
      <c r="J1" s="113"/>
      <c r="K1" s="113"/>
      <c r="L1" s="113"/>
    </row>
    <row r="2" spans="2:248" s="83" customFormat="1" ht="18.75">
      <c r="B2" s="773" t="s">
        <v>3614</v>
      </c>
      <c r="C2" s="773"/>
      <c r="D2" s="773"/>
      <c r="E2" s="773"/>
      <c r="F2" s="773"/>
      <c r="G2" s="773"/>
      <c r="H2" s="773"/>
      <c r="I2" s="773"/>
      <c r="J2" s="773"/>
      <c r="K2" s="140"/>
      <c r="L2" s="140"/>
      <c r="M2" s="140"/>
      <c r="N2" s="81"/>
      <c r="O2" s="81"/>
      <c r="P2" s="81"/>
      <c r="Q2" s="81"/>
      <c r="R2" s="81"/>
      <c r="S2" s="81"/>
    </row>
    <row r="3" spans="2:248" s="83" customFormat="1" ht="18.75">
      <c r="B3" s="773" t="s">
        <v>3615</v>
      </c>
      <c r="C3" s="773"/>
      <c r="D3" s="773"/>
      <c r="E3" s="773"/>
      <c r="F3" s="773"/>
      <c r="G3" s="773"/>
      <c r="H3" s="773"/>
      <c r="I3" s="773"/>
      <c r="J3" s="773"/>
      <c r="K3" s="140"/>
      <c r="L3" s="140"/>
      <c r="M3" s="140"/>
      <c r="N3" s="81"/>
      <c r="O3" s="81"/>
      <c r="P3" s="81"/>
      <c r="Q3" s="81"/>
      <c r="R3" s="81"/>
      <c r="S3" s="81"/>
    </row>
    <row r="4" spans="2:248" s="83" customFormat="1" ht="18.75">
      <c r="B4" s="773" t="s">
        <v>3617</v>
      </c>
      <c r="C4" s="773"/>
      <c r="D4" s="773"/>
      <c r="E4" s="773"/>
      <c r="F4" s="773"/>
      <c r="G4" s="773"/>
      <c r="H4" s="773"/>
      <c r="I4" s="773"/>
      <c r="J4" s="773"/>
      <c r="K4" s="140"/>
      <c r="L4" s="140"/>
      <c r="M4" s="140"/>
      <c r="N4" s="81"/>
      <c r="O4" s="81"/>
      <c r="P4" s="81"/>
      <c r="Q4" s="81"/>
      <c r="R4" s="81"/>
      <c r="S4" s="81"/>
    </row>
    <row r="5" spans="2:248" s="83" customFormat="1" ht="18.75">
      <c r="B5" s="773" t="s">
        <v>114</v>
      </c>
      <c r="C5" s="773"/>
      <c r="D5" s="773"/>
      <c r="E5" s="773"/>
      <c r="F5" s="773"/>
      <c r="G5" s="773"/>
      <c r="H5" s="773"/>
      <c r="I5" s="773"/>
      <c r="J5" s="773"/>
      <c r="K5" s="140"/>
      <c r="L5" s="140"/>
      <c r="M5" s="140"/>
      <c r="N5" s="81"/>
      <c r="O5" s="81"/>
      <c r="P5" s="81"/>
      <c r="Q5" s="81"/>
      <c r="R5" s="81"/>
      <c r="S5" s="81"/>
      <c r="T5" s="81"/>
    </row>
    <row r="6" spans="2:248" s="72" customFormat="1" ht="27.75" customHeight="1">
      <c r="B6" s="169" t="s">
        <v>50</v>
      </c>
      <c r="C6" s="166" t="str">
        <f>'074-19-CCU''s'!C6</f>
        <v>074/2019-SEORÇA-SDS-R02</v>
      </c>
      <c r="D6" s="85"/>
      <c r="E6" s="136"/>
      <c r="F6" s="167"/>
      <c r="G6" s="167" t="s">
        <v>33</v>
      </c>
      <c r="H6" s="168">
        <f>'074-19-CAPA'!C20</f>
        <v>44386</v>
      </c>
      <c r="I6" s="86"/>
      <c r="J6" s="86"/>
      <c r="K6" s="86"/>
      <c r="L6" s="86"/>
      <c r="M6" s="86"/>
      <c r="N6" s="70"/>
    </row>
    <row r="7" spans="2:248" s="72" customFormat="1" ht="38.450000000000003" customHeight="1">
      <c r="B7" s="169" t="s">
        <v>14</v>
      </c>
      <c r="C7" s="455" t="str">
        <f>'074-19-CCU''s'!C7</f>
        <v>REFORMA DA CRECHE NÚCLEO RURAL JARDIM II</v>
      </c>
      <c r="D7" s="73"/>
      <c r="E7" s="169" t="s">
        <v>18</v>
      </c>
      <c r="F7" s="258" t="s">
        <v>9947</v>
      </c>
      <c r="G7" s="167" t="s">
        <v>8739</v>
      </c>
      <c r="H7" s="524" t="str">
        <f>'074.01-19-Edificação'!J9</f>
        <v>SINAPI MAI 2021</v>
      </c>
      <c r="I7" s="420"/>
      <c r="J7" s="190"/>
      <c r="K7" s="190"/>
      <c r="L7" s="190"/>
      <c r="M7" s="74"/>
      <c r="N7" s="70"/>
    </row>
    <row r="8" spans="2:248" s="72" customFormat="1" ht="12.75" customHeight="1">
      <c r="B8" s="169" t="s">
        <v>51</v>
      </c>
      <c r="C8" s="418" t="str">
        <f>'074.01-19-Edificação'!D9</f>
        <v>horista=113,69% / mensalista=73,06%</v>
      </c>
      <c r="D8" s="117"/>
      <c r="E8" s="419" t="s">
        <v>8740</v>
      </c>
      <c r="F8" s="172" t="s">
        <v>8741</v>
      </c>
      <c r="G8" s="419"/>
      <c r="H8" s="826"/>
      <c r="I8" s="826"/>
      <c r="J8" s="257"/>
      <c r="K8" s="257"/>
      <c r="L8" s="257"/>
      <c r="M8" s="117"/>
      <c r="N8" s="70"/>
    </row>
    <row r="9" spans="2:248" s="116" customFormat="1" ht="12">
      <c r="B9" s="114"/>
      <c r="C9" s="114"/>
      <c r="D9" s="114"/>
      <c r="E9" s="115"/>
      <c r="F9" s="115"/>
      <c r="G9" s="115"/>
      <c r="H9" s="826"/>
      <c r="I9" s="826"/>
      <c r="J9" s="115"/>
      <c r="K9" s="115"/>
      <c r="L9" s="115"/>
      <c r="M9" s="115"/>
    </row>
    <row r="10" spans="2:248" s="116" customFormat="1" ht="12.75" thickBot="1">
      <c r="B10" s="114"/>
      <c r="C10" s="114"/>
      <c r="D10" s="215"/>
      <c r="E10" s="115"/>
      <c r="F10" s="115"/>
      <c r="G10" s="115"/>
      <c r="H10" s="115"/>
      <c r="I10" s="115"/>
      <c r="J10" s="115"/>
      <c r="K10" s="115"/>
      <c r="L10" s="115"/>
      <c r="M10" s="115"/>
    </row>
    <row r="11" spans="2:248" ht="33.75">
      <c r="B11" s="124" t="s">
        <v>0</v>
      </c>
      <c r="C11" s="125" t="s">
        <v>95</v>
      </c>
      <c r="D11" s="125"/>
      <c r="E11" s="125" t="s">
        <v>96</v>
      </c>
      <c r="F11" s="149" t="s">
        <v>13596</v>
      </c>
      <c r="G11" s="149" t="s">
        <v>13597</v>
      </c>
      <c r="H11" s="261" t="s">
        <v>13598</v>
      </c>
      <c r="I11" s="392"/>
      <c r="J11" s="393"/>
      <c r="K11" s="393"/>
      <c r="L11" s="393"/>
      <c r="M11" s="393"/>
      <c r="N11" s="103"/>
      <c r="O11" s="103"/>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103"/>
      <c r="AM11" s="103"/>
      <c r="AN11" s="103"/>
      <c r="AO11" s="103"/>
      <c r="AP11" s="103"/>
      <c r="AQ11" s="103"/>
      <c r="AR11" s="103"/>
      <c r="AS11" s="103"/>
      <c r="AT11" s="103"/>
      <c r="AU11" s="103"/>
      <c r="AV11" s="103"/>
      <c r="AW11" s="103"/>
      <c r="AX11" s="103"/>
      <c r="AY11" s="103"/>
      <c r="AZ11" s="103"/>
      <c r="BA11" s="103"/>
      <c r="BB11" s="103"/>
      <c r="BC11" s="103"/>
      <c r="BD11" s="103"/>
      <c r="BE11" s="103"/>
      <c r="BF11" s="103"/>
      <c r="BG11" s="103"/>
      <c r="BH11" s="103"/>
      <c r="BI11" s="103"/>
      <c r="BJ11" s="103"/>
      <c r="BK11" s="103"/>
      <c r="BL11" s="103"/>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c r="HB11" s="103"/>
      <c r="HC11" s="103"/>
      <c r="HD11" s="103"/>
      <c r="HE11" s="103"/>
      <c r="HF11" s="103"/>
      <c r="HG11" s="103"/>
      <c r="HH11" s="103"/>
      <c r="HI11" s="103"/>
      <c r="HJ11" s="103"/>
      <c r="HK11" s="103"/>
      <c r="HL11" s="103"/>
      <c r="HM11" s="103"/>
      <c r="HN11" s="103"/>
      <c r="HO11" s="103"/>
      <c r="HP11" s="103"/>
      <c r="HQ11" s="103"/>
      <c r="HR11" s="103"/>
      <c r="HS11" s="103"/>
      <c r="HT11" s="103"/>
      <c r="HU11" s="103"/>
      <c r="HV11" s="103"/>
      <c r="HW11" s="103"/>
      <c r="HX11" s="103"/>
      <c r="HY11" s="103"/>
      <c r="HZ11" s="103"/>
      <c r="IA11" s="103"/>
      <c r="IB11" s="103"/>
      <c r="IC11" s="103"/>
      <c r="ID11" s="103"/>
      <c r="IE11" s="103"/>
      <c r="IF11" s="103"/>
      <c r="IG11" s="103"/>
      <c r="IH11" s="103"/>
      <c r="II11" s="103"/>
      <c r="IJ11" s="103"/>
      <c r="IK11" s="103"/>
      <c r="IL11" s="103"/>
      <c r="IM11" s="103"/>
      <c r="IN11" s="103"/>
    </row>
    <row r="12" spans="2:248" ht="12.75">
      <c r="B12" s="805" t="s">
        <v>44</v>
      </c>
      <c r="C12" s="806" t="s">
        <v>97</v>
      </c>
      <c r="D12" s="810">
        <f>E12/$E$45</f>
        <v>6.6024273327334082E-4</v>
      </c>
      <c r="E12" s="807">
        <f>'074.01-19-Edificação'!J17</f>
        <v>291.24770799999999</v>
      </c>
      <c r="F12" s="525">
        <v>1</v>
      </c>
      <c r="G12" s="526"/>
      <c r="H12" s="527"/>
      <c r="I12" s="382"/>
      <c r="J12" s="383"/>
      <c r="K12" s="383"/>
      <c r="L12" s="383"/>
      <c r="M12" s="383"/>
      <c r="N12" s="105"/>
      <c r="O12" s="118">
        <f>SUM(F12:M12)</f>
        <v>1</v>
      </c>
      <c r="P12" s="107"/>
    </row>
    <row r="13" spans="2:248" ht="9" customHeight="1">
      <c r="B13" s="805"/>
      <c r="C13" s="806"/>
      <c r="D13" s="810"/>
      <c r="E13" s="807"/>
      <c r="F13" s="543"/>
      <c r="G13" s="544"/>
      <c r="H13" s="545"/>
      <c r="I13" s="384"/>
      <c r="J13" s="385"/>
      <c r="K13" s="385"/>
      <c r="L13" s="385"/>
      <c r="M13" s="385"/>
      <c r="O13" s="118"/>
    </row>
    <row r="14" spans="2:248" ht="15" customHeight="1">
      <c r="B14" s="805"/>
      <c r="C14" s="806"/>
      <c r="D14" s="810"/>
      <c r="E14" s="807"/>
      <c r="F14" s="528">
        <f>$E$12*F12</f>
        <v>291.24770799999999</v>
      </c>
      <c r="G14" s="529"/>
      <c r="H14" s="530"/>
      <c r="I14" s="386"/>
      <c r="J14" s="387"/>
      <c r="K14" s="387"/>
      <c r="L14" s="387"/>
      <c r="M14" s="387"/>
      <c r="O14" s="118">
        <f>SUM(F14:M14)</f>
        <v>291.24770799999999</v>
      </c>
    </row>
    <row r="15" spans="2:248" ht="12.75">
      <c r="B15" s="805" t="s">
        <v>46</v>
      </c>
      <c r="C15" s="806" t="s">
        <v>3</v>
      </c>
      <c r="D15" s="810">
        <f>E15/$E$45</f>
        <v>0.15482305680071221</v>
      </c>
      <c r="E15" s="807">
        <f>'074.01-19-Edificação'!J58</f>
        <v>68295.88296293022</v>
      </c>
      <c r="F15" s="525">
        <v>0.95</v>
      </c>
      <c r="G15" s="525"/>
      <c r="H15" s="531">
        <v>0.05</v>
      </c>
      <c r="I15" s="382"/>
      <c r="J15" s="383"/>
      <c r="K15" s="383"/>
      <c r="L15" s="383"/>
      <c r="M15" s="383"/>
      <c r="N15" s="105"/>
      <c r="O15" s="118">
        <f>SUM(F15:M15)</f>
        <v>1</v>
      </c>
      <c r="P15" s="107"/>
    </row>
    <row r="16" spans="2:248" ht="9" customHeight="1">
      <c r="B16" s="805"/>
      <c r="C16" s="806"/>
      <c r="D16" s="810"/>
      <c r="E16" s="807"/>
      <c r="F16" s="543"/>
      <c r="G16" s="544"/>
      <c r="H16" s="546"/>
      <c r="I16" s="384"/>
      <c r="J16" s="385"/>
      <c r="K16" s="385"/>
      <c r="L16" s="385"/>
      <c r="M16" s="385"/>
      <c r="O16" s="118"/>
    </row>
    <row r="17" spans="2:16" ht="15" customHeight="1">
      <c r="B17" s="805"/>
      <c r="C17" s="806"/>
      <c r="D17" s="810"/>
      <c r="E17" s="807"/>
      <c r="F17" s="528">
        <f>$E$15*F15</f>
        <v>64881.088814783703</v>
      </c>
      <c r="G17" s="529"/>
      <c r="H17" s="532">
        <f>$E$15*H15</f>
        <v>3414.7941481465114</v>
      </c>
      <c r="I17" s="386"/>
      <c r="J17" s="387"/>
      <c r="K17" s="387"/>
      <c r="L17" s="387"/>
      <c r="M17" s="387"/>
      <c r="O17" s="118">
        <f>SUM(F17:M17)</f>
        <v>68295.88296293022</v>
      </c>
    </row>
    <row r="18" spans="2:16" ht="12.75">
      <c r="B18" s="805" t="s">
        <v>98</v>
      </c>
      <c r="C18" s="806" t="s">
        <v>99</v>
      </c>
      <c r="D18" s="810">
        <f>E18/$E$45</f>
        <v>5.2687927978053488E-2</v>
      </c>
      <c r="E18" s="807">
        <f>'074.01-19-Edificação'!J144</f>
        <v>23241.813184067585</v>
      </c>
      <c r="F18" s="525">
        <v>1</v>
      </c>
      <c r="G18" s="525"/>
      <c r="H18" s="527"/>
      <c r="I18" s="382"/>
      <c r="J18" s="383"/>
      <c r="K18" s="383"/>
      <c r="L18" s="383"/>
      <c r="M18" s="383"/>
      <c r="N18" s="105"/>
      <c r="O18" s="118">
        <f>SUM(F18:M18)</f>
        <v>1</v>
      </c>
      <c r="P18" s="107"/>
    </row>
    <row r="19" spans="2:16" ht="9" customHeight="1">
      <c r="B19" s="805"/>
      <c r="C19" s="806"/>
      <c r="D19" s="810"/>
      <c r="E19" s="807"/>
      <c r="F19" s="543"/>
      <c r="G19" s="544"/>
      <c r="H19" s="545"/>
      <c r="I19" s="384"/>
      <c r="J19" s="385"/>
      <c r="K19" s="385"/>
      <c r="L19" s="385"/>
      <c r="M19" s="385"/>
      <c r="O19" s="118"/>
    </row>
    <row r="20" spans="2:16" ht="15" customHeight="1">
      <c r="B20" s="805"/>
      <c r="C20" s="806"/>
      <c r="D20" s="810"/>
      <c r="E20" s="807"/>
      <c r="F20" s="528">
        <f>$E$18*F18</f>
        <v>23241.813184067585</v>
      </c>
      <c r="G20" s="528"/>
      <c r="H20" s="530"/>
      <c r="I20" s="386"/>
      <c r="J20" s="387"/>
      <c r="K20" s="387"/>
      <c r="L20" s="387"/>
      <c r="M20" s="387"/>
      <c r="O20" s="118">
        <f>SUM(F20:M20)</f>
        <v>23241.813184067585</v>
      </c>
    </row>
    <row r="21" spans="2:16" ht="12.75">
      <c r="B21" s="805" t="s">
        <v>100</v>
      </c>
      <c r="C21" s="806" t="s">
        <v>101</v>
      </c>
      <c r="D21" s="810">
        <f>E21/$E$45</f>
        <v>0.4518125227869863</v>
      </c>
      <c r="E21" s="807">
        <f>'074.01-19-Edificação'!J270</f>
        <v>199304.52101307636</v>
      </c>
      <c r="F21" s="525">
        <v>0.3</v>
      </c>
      <c r="G21" s="525">
        <v>0.5</v>
      </c>
      <c r="H21" s="531">
        <v>0.2</v>
      </c>
      <c r="I21" s="382"/>
      <c r="J21" s="383"/>
      <c r="K21" s="383"/>
      <c r="L21" s="383"/>
      <c r="M21" s="383"/>
      <c r="N21" s="105"/>
      <c r="O21" s="118">
        <f>SUM(F21:M21)</f>
        <v>1</v>
      </c>
      <c r="P21" s="107"/>
    </row>
    <row r="22" spans="2:16" ht="9" customHeight="1">
      <c r="B22" s="805" t="s">
        <v>102</v>
      </c>
      <c r="C22" s="806"/>
      <c r="D22" s="810"/>
      <c r="E22" s="807"/>
      <c r="F22" s="543"/>
      <c r="G22" s="543"/>
      <c r="H22" s="546"/>
      <c r="I22" s="384"/>
      <c r="J22" s="385"/>
      <c r="K22" s="385"/>
      <c r="L22" s="385"/>
      <c r="M22" s="385"/>
      <c r="O22" s="118"/>
    </row>
    <row r="23" spans="2:16" ht="15" customHeight="1">
      <c r="B23" s="805"/>
      <c r="C23" s="806"/>
      <c r="D23" s="810"/>
      <c r="E23" s="807"/>
      <c r="F23" s="528">
        <f>$E$21*F21</f>
        <v>59791.356303922905</v>
      </c>
      <c r="G23" s="528">
        <f>$E$21*G21</f>
        <v>99652.260506538179</v>
      </c>
      <c r="H23" s="532">
        <f>$E$21*H21</f>
        <v>39860.904202615275</v>
      </c>
      <c r="I23" s="386"/>
      <c r="J23" s="387"/>
      <c r="K23" s="387"/>
      <c r="L23" s="387"/>
      <c r="M23" s="387"/>
      <c r="O23" s="118">
        <f>SUM(F23:M23)</f>
        <v>199304.52101307636</v>
      </c>
    </row>
    <row r="24" spans="2:16" ht="12.75">
      <c r="B24" s="805" t="s">
        <v>103</v>
      </c>
      <c r="C24" s="806" t="s">
        <v>104</v>
      </c>
      <c r="D24" s="810">
        <f>E24/$E$45</f>
        <v>8.9217046355791613E-2</v>
      </c>
      <c r="E24" s="807">
        <f>'074.01-19-Edificação'!J347</f>
        <v>39355.617193739803</v>
      </c>
      <c r="F24" s="525">
        <v>0.2</v>
      </c>
      <c r="G24" s="525">
        <v>0.6</v>
      </c>
      <c r="H24" s="531">
        <v>0.2</v>
      </c>
      <c r="I24" s="382"/>
      <c r="J24" s="383"/>
      <c r="K24" s="383"/>
      <c r="L24" s="383"/>
      <c r="M24" s="383"/>
      <c r="N24" s="105"/>
      <c r="O24" s="118">
        <f>SUM(F24:M24)</f>
        <v>1</v>
      </c>
      <c r="P24" s="107"/>
    </row>
    <row r="25" spans="2:16" ht="9" customHeight="1">
      <c r="B25" s="805"/>
      <c r="C25" s="806"/>
      <c r="D25" s="810"/>
      <c r="E25" s="807"/>
      <c r="F25" s="547"/>
      <c r="G25" s="547"/>
      <c r="H25" s="548"/>
      <c r="I25" s="384"/>
      <c r="J25" s="385"/>
      <c r="K25" s="385"/>
      <c r="L25" s="385"/>
      <c r="M25" s="385"/>
      <c r="O25" s="118"/>
    </row>
    <row r="26" spans="2:16" ht="15" customHeight="1">
      <c r="B26" s="805"/>
      <c r="C26" s="806"/>
      <c r="D26" s="810"/>
      <c r="E26" s="807"/>
      <c r="F26" s="533">
        <f>$E$24*F24</f>
        <v>7871.1234387479608</v>
      </c>
      <c r="G26" s="533">
        <f>$E$24*G24</f>
        <v>23613.37031624388</v>
      </c>
      <c r="H26" s="534">
        <f>$E$24*H24</f>
        <v>7871.1234387479608</v>
      </c>
      <c r="I26" s="386"/>
      <c r="J26" s="387"/>
      <c r="K26" s="387"/>
      <c r="L26" s="387"/>
      <c r="M26" s="387"/>
      <c r="O26" s="118">
        <f>SUM(F26:M26)</f>
        <v>39355.617193739803</v>
      </c>
    </row>
    <row r="27" spans="2:16" ht="12.75">
      <c r="B27" s="805" t="s">
        <v>60</v>
      </c>
      <c r="C27" s="806" t="s">
        <v>105</v>
      </c>
      <c r="D27" s="810">
        <f>E27/$E$45</f>
        <v>6.3412686738075569E-2</v>
      </c>
      <c r="E27" s="807">
        <f>'074.01-19-Edificação'!J407</f>
        <v>27972.742053550795</v>
      </c>
      <c r="F27" s="525">
        <v>0.2</v>
      </c>
      <c r="G27" s="525">
        <v>0.65</v>
      </c>
      <c r="H27" s="531">
        <v>0.15</v>
      </c>
      <c r="I27" s="382"/>
      <c r="J27" s="383"/>
      <c r="K27" s="383"/>
      <c r="L27" s="383"/>
      <c r="M27" s="383"/>
      <c r="N27" s="105"/>
      <c r="O27" s="118">
        <f>SUM(F27:M27)</f>
        <v>1</v>
      </c>
      <c r="P27" s="107"/>
    </row>
    <row r="28" spans="2:16" ht="9" customHeight="1">
      <c r="B28" s="805"/>
      <c r="C28" s="806"/>
      <c r="D28" s="810"/>
      <c r="E28" s="807"/>
      <c r="F28" s="547"/>
      <c r="G28" s="547"/>
      <c r="H28" s="548"/>
      <c r="I28" s="384"/>
      <c r="J28" s="385"/>
      <c r="K28" s="385"/>
      <c r="L28" s="385"/>
      <c r="M28" s="385"/>
      <c r="O28" s="118"/>
    </row>
    <row r="29" spans="2:16" ht="15" customHeight="1">
      <c r="B29" s="805"/>
      <c r="C29" s="806"/>
      <c r="D29" s="810"/>
      <c r="E29" s="807"/>
      <c r="F29" s="528">
        <f>$E$27*F27</f>
        <v>5594.5484107101593</v>
      </c>
      <c r="G29" s="528">
        <f>$E$27*G27</f>
        <v>18182.282334808016</v>
      </c>
      <c r="H29" s="532">
        <f>$E$27*H27</f>
        <v>4195.9113080326188</v>
      </c>
      <c r="I29" s="386"/>
      <c r="J29" s="387"/>
      <c r="K29" s="387"/>
      <c r="L29" s="387"/>
      <c r="M29" s="387"/>
      <c r="O29" s="118">
        <f>SUM(F29:M29)</f>
        <v>27972.742053550792</v>
      </c>
    </row>
    <row r="30" spans="2:16" ht="12.75" hidden="1">
      <c r="B30" s="805" t="s">
        <v>78</v>
      </c>
      <c r="C30" s="806" t="s">
        <v>79</v>
      </c>
      <c r="D30" s="810">
        <f>E30/$E$45</f>
        <v>0</v>
      </c>
      <c r="E30" s="807"/>
      <c r="F30" s="525"/>
      <c r="G30" s="525"/>
      <c r="H30" s="531"/>
      <c r="I30" s="382"/>
      <c r="J30" s="383"/>
      <c r="K30" s="383"/>
      <c r="L30" s="383"/>
      <c r="M30" s="383"/>
      <c r="N30" s="105"/>
      <c r="O30" s="118">
        <f t="shared" ref="O30:O37" si="0">SUM(F30:M30)</f>
        <v>0</v>
      </c>
      <c r="P30" s="107"/>
    </row>
    <row r="31" spans="2:16" ht="9" hidden="1" customHeight="1">
      <c r="B31" s="805"/>
      <c r="C31" s="806"/>
      <c r="D31" s="810"/>
      <c r="E31" s="807"/>
      <c r="F31" s="544"/>
      <c r="G31" s="544"/>
      <c r="H31" s="545"/>
      <c r="I31" s="384"/>
      <c r="J31" s="385"/>
      <c r="K31" s="385"/>
      <c r="L31" s="385"/>
      <c r="M31" s="385"/>
      <c r="O31" s="118">
        <f t="shared" si="0"/>
        <v>0</v>
      </c>
    </row>
    <row r="32" spans="2:16" ht="15" hidden="1" customHeight="1">
      <c r="B32" s="805"/>
      <c r="C32" s="806"/>
      <c r="D32" s="810"/>
      <c r="E32" s="807"/>
      <c r="F32" s="529"/>
      <c r="G32" s="529"/>
      <c r="H32" s="530"/>
      <c r="I32" s="382"/>
      <c r="J32" s="387"/>
      <c r="K32" s="387"/>
      <c r="L32" s="387"/>
      <c r="M32" s="387"/>
      <c r="O32" s="118">
        <f t="shared" si="0"/>
        <v>0</v>
      </c>
    </row>
    <row r="33" spans="2:16" ht="12.75" hidden="1">
      <c r="B33" s="805" t="s">
        <v>80</v>
      </c>
      <c r="C33" s="806" t="s">
        <v>106</v>
      </c>
      <c r="D33" s="810">
        <f>E33/$E$45</f>
        <v>0</v>
      </c>
      <c r="E33" s="807"/>
      <c r="F33" s="525"/>
      <c r="G33" s="525"/>
      <c r="H33" s="531"/>
      <c r="I33" s="384"/>
      <c r="J33" s="383"/>
      <c r="K33" s="383"/>
      <c r="L33" s="383"/>
      <c r="M33" s="383"/>
      <c r="N33" s="105"/>
      <c r="O33" s="118">
        <f t="shared" si="0"/>
        <v>0</v>
      </c>
      <c r="P33" s="107"/>
    </row>
    <row r="34" spans="2:16" ht="9" hidden="1" customHeight="1">
      <c r="B34" s="805"/>
      <c r="C34" s="806"/>
      <c r="D34" s="810"/>
      <c r="E34" s="807"/>
      <c r="F34" s="544"/>
      <c r="G34" s="544"/>
      <c r="H34" s="545"/>
      <c r="I34" s="386"/>
      <c r="J34" s="385"/>
      <c r="K34" s="385"/>
      <c r="L34" s="385"/>
      <c r="M34" s="385"/>
      <c r="O34" s="118">
        <f t="shared" si="0"/>
        <v>0</v>
      </c>
    </row>
    <row r="35" spans="2:16" ht="15" hidden="1" customHeight="1">
      <c r="B35" s="805"/>
      <c r="C35" s="806"/>
      <c r="D35" s="810"/>
      <c r="E35" s="807"/>
      <c r="F35" s="529"/>
      <c r="G35" s="529"/>
      <c r="H35" s="530"/>
      <c r="I35" s="386"/>
      <c r="J35" s="387"/>
      <c r="K35" s="387"/>
      <c r="L35" s="387"/>
      <c r="M35" s="387"/>
      <c r="O35" s="118">
        <f t="shared" si="0"/>
        <v>0</v>
      </c>
    </row>
    <row r="36" spans="2:16" ht="12.75" customHeight="1">
      <c r="B36" s="805" t="s">
        <v>80</v>
      </c>
      <c r="C36" s="823" t="s">
        <v>10167</v>
      </c>
      <c r="D36" s="810">
        <f>E36/$E$45</f>
        <v>1.6484628674935434E-3</v>
      </c>
      <c r="E36" s="807">
        <f>'074.01-19-Edificação'!J420</f>
        <v>727.17351919999999</v>
      </c>
      <c r="F36" s="525"/>
      <c r="G36" s="525"/>
      <c r="H36" s="531">
        <v>1</v>
      </c>
      <c r="I36" s="382"/>
      <c r="J36" s="383"/>
      <c r="K36" s="383"/>
      <c r="L36" s="383"/>
      <c r="M36" s="383"/>
      <c r="N36" s="105"/>
      <c r="O36" s="118">
        <f t="shared" si="0"/>
        <v>1</v>
      </c>
      <c r="P36" s="107"/>
    </row>
    <row r="37" spans="2:16" ht="9" customHeight="1">
      <c r="B37" s="805"/>
      <c r="C37" s="824"/>
      <c r="D37" s="810"/>
      <c r="E37" s="807"/>
      <c r="F37" s="544"/>
      <c r="G37" s="544"/>
      <c r="H37" s="546"/>
      <c r="I37" s="384"/>
      <c r="J37" s="385"/>
      <c r="K37" s="385"/>
      <c r="L37" s="385"/>
      <c r="M37" s="385"/>
      <c r="O37" s="118">
        <f t="shared" si="0"/>
        <v>0</v>
      </c>
    </row>
    <row r="38" spans="2:16" ht="15" customHeight="1">
      <c r="B38" s="805"/>
      <c r="C38" s="825"/>
      <c r="D38" s="810"/>
      <c r="E38" s="807"/>
      <c r="F38" s="529"/>
      <c r="G38" s="529"/>
      <c r="H38" s="532">
        <f>$E$36*H36</f>
        <v>727.17351919999999</v>
      </c>
      <c r="I38" s="386"/>
      <c r="J38" s="387"/>
      <c r="K38" s="387"/>
      <c r="L38" s="387"/>
      <c r="M38" s="387"/>
      <c r="O38" s="118">
        <f t="shared" ref="O38:O44" si="1">SUM(F38:M38)</f>
        <v>727.17351919999999</v>
      </c>
    </row>
    <row r="39" spans="2:16" ht="12.75">
      <c r="B39" s="805" t="s">
        <v>10494</v>
      </c>
      <c r="C39" s="806" t="s">
        <v>47</v>
      </c>
      <c r="D39" s="810">
        <f>E39/$E$45</f>
        <v>1.6488601018952141E-2</v>
      </c>
      <c r="E39" s="807">
        <f>'074.01-19-Edificação'!J435</f>
        <v>7273.4874810172787</v>
      </c>
      <c r="F39" s="525">
        <v>0.35</v>
      </c>
      <c r="G39" s="525">
        <v>0.35</v>
      </c>
      <c r="H39" s="531">
        <v>0.3</v>
      </c>
      <c r="I39" s="382"/>
      <c r="J39" s="383"/>
      <c r="K39" s="383"/>
      <c r="L39" s="383"/>
      <c r="M39" s="383"/>
      <c r="N39" s="383"/>
      <c r="O39" s="118">
        <f t="shared" si="1"/>
        <v>1</v>
      </c>
      <c r="P39" s="107"/>
    </row>
    <row r="40" spans="2:16" ht="9" customHeight="1">
      <c r="B40" s="805"/>
      <c r="C40" s="806"/>
      <c r="D40" s="810"/>
      <c r="E40" s="807"/>
      <c r="F40" s="549"/>
      <c r="G40" s="549"/>
      <c r="H40" s="548"/>
      <c r="I40" s="384"/>
      <c r="J40" s="385"/>
      <c r="K40" s="385"/>
      <c r="L40" s="385"/>
      <c r="M40" s="385"/>
      <c r="O40" s="118">
        <f t="shared" si="1"/>
        <v>0</v>
      </c>
    </row>
    <row r="41" spans="2:16" ht="15" customHeight="1">
      <c r="B41" s="805"/>
      <c r="C41" s="806"/>
      <c r="D41" s="810"/>
      <c r="E41" s="807"/>
      <c r="F41" s="528">
        <f>$E$39*F39</f>
        <v>2545.7206183560475</v>
      </c>
      <c r="G41" s="528">
        <f>$E$39*G39</f>
        <v>2545.7206183560475</v>
      </c>
      <c r="H41" s="532">
        <f>$E$39*H39</f>
        <v>2182.0462443051833</v>
      </c>
      <c r="I41" s="386"/>
      <c r="J41" s="387"/>
      <c r="K41" s="387"/>
      <c r="L41" s="387"/>
      <c r="M41" s="387"/>
      <c r="O41" s="118">
        <f t="shared" si="1"/>
        <v>7273.4874810172787</v>
      </c>
    </row>
    <row r="42" spans="2:16" ht="12.75">
      <c r="B42" s="811" t="s">
        <v>107</v>
      </c>
      <c r="C42" s="814" t="s">
        <v>48</v>
      </c>
      <c r="D42" s="817">
        <f>E42/$E$45</f>
        <v>0.1692494527206618</v>
      </c>
      <c r="E42" s="820">
        <f>'074.01-19-Edificação'!J450</f>
        <v>74659.686053279991</v>
      </c>
      <c r="F42" s="525">
        <f>F51</f>
        <v>0.44811380468261136</v>
      </c>
      <c r="G42" s="525">
        <f>G51</f>
        <v>0.39292871610181496</v>
      </c>
      <c r="H42" s="531">
        <f>H51</f>
        <v>0.15895747921557349</v>
      </c>
      <c r="I42" s="382"/>
      <c r="J42" s="383"/>
      <c r="K42" s="383"/>
      <c r="L42" s="383"/>
      <c r="M42" s="383"/>
      <c r="N42" s="383"/>
      <c r="O42" s="118">
        <f t="shared" si="1"/>
        <v>0.99999999999999978</v>
      </c>
      <c r="P42" s="107"/>
    </row>
    <row r="43" spans="2:16" ht="9" customHeight="1">
      <c r="B43" s="812"/>
      <c r="C43" s="815"/>
      <c r="D43" s="818"/>
      <c r="E43" s="821"/>
      <c r="F43" s="549"/>
      <c r="G43" s="549"/>
      <c r="H43" s="548"/>
      <c r="I43" s="384"/>
      <c r="J43" s="385"/>
      <c r="K43" s="385"/>
      <c r="L43" s="385"/>
      <c r="M43" s="385"/>
      <c r="O43" s="118">
        <f t="shared" si="1"/>
        <v>0</v>
      </c>
    </row>
    <row r="44" spans="2:16" ht="15" customHeight="1">
      <c r="B44" s="813"/>
      <c r="C44" s="816"/>
      <c r="D44" s="819"/>
      <c r="E44" s="822"/>
      <c r="F44" s="528">
        <f>$E$42*F42</f>
        <v>33456.035973744591</v>
      </c>
      <c r="G44" s="528">
        <f>$E$42*G42</f>
        <v>29335.934585479888</v>
      </c>
      <c r="H44" s="532">
        <f>$E$42*H42</f>
        <v>11867.715494055496</v>
      </c>
      <c r="I44" s="386"/>
      <c r="J44" s="387"/>
      <c r="K44" s="387"/>
      <c r="L44" s="387"/>
      <c r="M44" s="387"/>
      <c r="O44" s="118">
        <f t="shared" si="1"/>
        <v>74659.686053279976</v>
      </c>
    </row>
    <row r="45" spans="2:16" ht="15" customHeight="1">
      <c r="B45" s="550"/>
      <c r="C45" s="551" t="s">
        <v>108</v>
      </c>
      <c r="D45" s="551"/>
      <c r="E45" s="808">
        <f>SUM(E12:E44)</f>
        <v>441122.17116886203</v>
      </c>
      <c r="F45" s="535">
        <f>F46/$E45</f>
        <v>0.44811380468261136</v>
      </c>
      <c r="G45" s="535">
        <f>G46/$E45</f>
        <v>0.39292871610181496</v>
      </c>
      <c r="H45" s="536">
        <f>H46/$E45</f>
        <v>0.15895747921557352</v>
      </c>
      <c r="I45" s="388"/>
      <c r="J45" s="389"/>
      <c r="K45" s="389"/>
      <c r="L45" s="389"/>
      <c r="M45" s="389"/>
      <c r="O45" s="118"/>
    </row>
    <row r="46" spans="2:16" ht="15" customHeight="1">
      <c r="B46" s="552"/>
      <c r="C46" s="553" t="s">
        <v>109</v>
      </c>
      <c r="D46" s="553"/>
      <c r="E46" s="808"/>
      <c r="F46" s="537">
        <f>F14+F17+F20+F23+F26+F29+F32+F35+F38+F41+F44</f>
        <v>197672.93445233291</v>
      </c>
      <c r="G46" s="537">
        <f>G14+G17+G20+G23+G26+G29+G32+G35+G38+G41+G44</f>
        <v>173329.56836142601</v>
      </c>
      <c r="H46" s="538">
        <f>H14+H17+H20+H23+H26+H29+H32+H35+H38+H41+H44</f>
        <v>70119.668355103044</v>
      </c>
      <c r="I46" s="390"/>
      <c r="J46" s="391"/>
      <c r="K46" s="391"/>
      <c r="L46" s="391"/>
      <c r="M46" s="391"/>
      <c r="O46" s="118"/>
    </row>
    <row r="47" spans="2:16" ht="15" customHeight="1">
      <c r="B47" s="552"/>
      <c r="C47" s="553" t="s">
        <v>110</v>
      </c>
      <c r="D47" s="553"/>
      <c r="E47" s="808"/>
      <c r="F47" s="539">
        <f>F45</f>
        <v>0.44811380468261136</v>
      </c>
      <c r="G47" s="539">
        <f>G45+F47</f>
        <v>0.84104252078442632</v>
      </c>
      <c r="H47" s="540">
        <f>H45+G47</f>
        <v>0.99999999999999978</v>
      </c>
      <c r="I47" s="388"/>
      <c r="J47" s="389"/>
      <c r="K47" s="389"/>
      <c r="L47" s="389"/>
      <c r="M47" s="389"/>
      <c r="O47" s="118"/>
    </row>
    <row r="48" spans="2:16" ht="15.75" customHeight="1" thickBot="1">
      <c r="B48" s="554"/>
      <c r="C48" s="555" t="s">
        <v>111</v>
      </c>
      <c r="D48" s="555"/>
      <c r="E48" s="809"/>
      <c r="F48" s="541">
        <f>F46</f>
        <v>197672.93445233291</v>
      </c>
      <c r="G48" s="541">
        <f>G46+F48</f>
        <v>371002.50281375891</v>
      </c>
      <c r="H48" s="542">
        <f>H46+G48</f>
        <v>441122.17116886197</v>
      </c>
      <c r="I48" s="390"/>
      <c r="J48" s="391"/>
      <c r="K48" s="391"/>
      <c r="L48" s="391"/>
      <c r="M48" s="391"/>
      <c r="O48" s="118"/>
    </row>
    <row r="49" spans="2:22">
      <c r="F49" s="108"/>
      <c r="G49" s="108"/>
      <c r="H49" s="108"/>
    </row>
    <row r="50" spans="2:22" hidden="1">
      <c r="F50" s="108"/>
      <c r="G50" s="108"/>
      <c r="H50" s="108"/>
    </row>
    <row r="51" spans="2:22" hidden="1">
      <c r="F51" s="558">
        <f>(F14+F17+F20+F23+F26+F29+F38+F41)/($E$12+$E$15+$E$18+$E$21+$E$24+$E$27+$E$36+$E$39)</f>
        <v>0.44811380468261136</v>
      </c>
      <c r="G51" s="558">
        <f>(G14+G17+G20+G23+G26+G29+G38+G41)/($E$12+$E$15+$E$18+$E$21+$E$24+$E$27+$E$36+$E$39)</f>
        <v>0.39292871610181496</v>
      </c>
      <c r="H51" s="558">
        <f>(H14+H17+H20+H23+H26+H29+H38+H41)/($E$12+$E$15+$E$18+$E$21+$E$24+$E$27+$E$36+$E$39)</f>
        <v>0.15895747921557349</v>
      </c>
    </row>
    <row r="52" spans="2:22" hidden="1">
      <c r="F52" s="108"/>
      <c r="G52" s="108"/>
      <c r="H52" s="108"/>
    </row>
    <row r="53" spans="2:22">
      <c r="F53" s="108"/>
      <c r="G53" s="108"/>
      <c r="H53" s="108"/>
    </row>
    <row r="54" spans="2:22" s="79" customFormat="1" ht="21.75" customHeight="1">
      <c r="B54" s="76"/>
      <c r="C54" s="76"/>
      <c r="D54" s="76"/>
      <c r="E54" s="77"/>
      <c r="F54" s="77"/>
      <c r="G54" s="77"/>
      <c r="H54" s="77"/>
      <c r="I54" s="78"/>
      <c r="J54" s="78"/>
      <c r="K54" s="78"/>
      <c r="L54" s="78"/>
      <c r="M54" s="78"/>
      <c r="N54" s="78"/>
      <c r="O54" s="78"/>
    </row>
    <row r="55" spans="2:22" s="75" customFormat="1" ht="58.5" customHeight="1">
      <c r="B55" s="394"/>
      <c r="C55" s="397" t="s">
        <v>10515</v>
      </c>
      <c r="D55" s="394"/>
      <c r="E55" s="394"/>
      <c r="F55" s="394"/>
      <c r="G55" s="804" t="s">
        <v>10514</v>
      </c>
      <c r="H55" s="804"/>
      <c r="I55" s="394"/>
      <c r="J55" s="394"/>
      <c r="K55" s="394"/>
      <c r="L55" s="394"/>
      <c r="M55" s="394"/>
    </row>
    <row r="56" spans="2:22" ht="12.75">
      <c r="E56" s="106"/>
      <c r="F56" s="108"/>
      <c r="G56" s="108"/>
      <c r="H56" s="108"/>
      <c r="N56" s="111"/>
      <c r="O56" s="111"/>
      <c r="P56" s="111"/>
      <c r="Q56" s="111"/>
      <c r="R56" s="111"/>
      <c r="S56" s="111"/>
      <c r="T56" s="111"/>
      <c r="U56" s="111"/>
      <c r="V56" s="110"/>
    </row>
    <row r="57" spans="2:22">
      <c r="F57" s="108"/>
      <c r="G57" s="108"/>
      <c r="H57" s="108"/>
      <c r="N57" s="110"/>
      <c r="O57" s="110"/>
      <c r="P57" s="110"/>
      <c r="Q57" s="110"/>
      <c r="R57" s="110"/>
      <c r="S57" s="110"/>
      <c r="T57" s="110"/>
      <c r="U57" s="110"/>
      <c r="V57" s="110"/>
    </row>
    <row r="58" spans="2:22">
      <c r="E58" s="260">
        <f>'074-19-CAPA'!D32</f>
        <v>441122.17116886197</v>
      </c>
      <c r="F58" s="108"/>
      <c r="G58" s="108"/>
      <c r="H58" s="108"/>
    </row>
    <row r="59" spans="2:22">
      <c r="F59" s="108"/>
      <c r="G59" s="108"/>
      <c r="H59" s="108"/>
    </row>
    <row r="60" spans="2:22">
      <c r="F60" s="108"/>
      <c r="G60" s="108"/>
      <c r="H60" s="108"/>
    </row>
    <row r="61" spans="2:22">
      <c r="F61" s="108"/>
      <c r="G61" s="108"/>
      <c r="H61" s="108"/>
    </row>
    <row r="62" spans="2:22">
      <c r="F62" s="108"/>
      <c r="G62" s="108"/>
      <c r="H62" s="108"/>
    </row>
    <row r="63" spans="2:22">
      <c r="F63" s="108"/>
      <c r="G63" s="108"/>
      <c r="H63" s="108"/>
    </row>
    <row r="64" spans="2:22">
      <c r="F64" s="108"/>
      <c r="G64" s="108"/>
      <c r="H64" s="108"/>
    </row>
    <row r="65" spans="6:8">
      <c r="F65" s="108"/>
      <c r="G65" s="108"/>
      <c r="H65" s="108"/>
    </row>
    <row r="66" spans="6:8">
      <c r="F66" s="110"/>
      <c r="G66" s="110"/>
      <c r="H66" s="110"/>
    </row>
    <row r="67" spans="6:8">
      <c r="F67" s="108"/>
      <c r="G67" s="108"/>
      <c r="H67" s="108"/>
    </row>
    <row r="68" spans="6:8">
      <c r="F68" s="108"/>
      <c r="G68" s="108"/>
      <c r="H68" s="108"/>
    </row>
    <row r="69" spans="6:8">
      <c r="F69" s="108"/>
      <c r="G69" s="108"/>
      <c r="H69" s="108"/>
    </row>
    <row r="70" spans="6:8">
      <c r="F70" s="108"/>
      <c r="G70" s="108"/>
      <c r="H70" s="108"/>
    </row>
    <row r="71" spans="6:8">
      <c r="F71" s="108"/>
      <c r="G71" s="108"/>
      <c r="H71" s="108"/>
    </row>
    <row r="72" spans="6:8">
      <c r="F72" s="108"/>
      <c r="G72" s="108"/>
      <c r="H72" s="108"/>
    </row>
    <row r="73" spans="6:8">
      <c r="F73" s="108"/>
      <c r="G73" s="108"/>
      <c r="H73" s="108"/>
    </row>
    <row r="74" spans="6:8">
      <c r="F74" s="108"/>
      <c r="G74" s="108"/>
      <c r="H74" s="108"/>
    </row>
    <row r="75" spans="6:8">
      <c r="F75" s="108"/>
      <c r="G75" s="108"/>
      <c r="H75" s="108"/>
    </row>
    <row r="76" spans="6:8">
      <c r="F76" s="108"/>
      <c r="G76" s="108"/>
      <c r="H76" s="108"/>
    </row>
    <row r="77" spans="6:8">
      <c r="F77" s="108"/>
      <c r="G77" s="108"/>
      <c r="H77" s="108"/>
    </row>
    <row r="78" spans="6:8">
      <c r="F78" s="108"/>
      <c r="G78" s="108"/>
      <c r="H78" s="108"/>
    </row>
    <row r="79" spans="6:8">
      <c r="F79" s="108"/>
      <c r="G79" s="108"/>
      <c r="H79" s="108"/>
    </row>
    <row r="80" spans="6:8">
      <c r="F80" s="108"/>
      <c r="G80" s="108"/>
      <c r="H80" s="108"/>
    </row>
    <row r="81" spans="6:8">
      <c r="F81" s="108"/>
      <c r="G81" s="108"/>
      <c r="H81" s="108"/>
    </row>
    <row r="82" spans="6:8">
      <c r="F82" s="108"/>
      <c r="G82" s="108"/>
      <c r="H82" s="108"/>
    </row>
    <row r="83" spans="6:8">
      <c r="F83" s="108"/>
      <c r="G83" s="108"/>
      <c r="H83" s="108"/>
    </row>
    <row r="84" spans="6:8">
      <c r="F84" s="108"/>
      <c r="G84" s="108"/>
      <c r="H84" s="108"/>
    </row>
    <row r="85" spans="6:8">
      <c r="F85" s="108"/>
      <c r="G85" s="108"/>
      <c r="H85" s="108"/>
    </row>
    <row r="86" spans="6:8">
      <c r="F86" s="108"/>
      <c r="G86" s="108"/>
      <c r="H86" s="108"/>
    </row>
    <row r="87" spans="6:8">
      <c r="F87" s="108"/>
      <c r="G87" s="108"/>
      <c r="H87" s="108"/>
    </row>
    <row r="88" spans="6:8">
      <c r="F88" s="108"/>
      <c r="G88" s="108"/>
      <c r="H88" s="108"/>
    </row>
    <row r="89" spans="6:8">
      <c r="F89" s="108"/>
      <c r="G89" s="108"/>
      <c r="H89" s="108"/>
    </row>
    <row r="90" spans="6:8">
      <c r="F90" s="108"/>
      <c r="G90" s="108"/>
      <c r="H90" s="108"/>
    </row>
    <row r="91" spans="6:8">
      <c r="F91" s="108"/>
      <c r="G91" s="108"/>
      <c r="H91" s="108"/>
    </row>
    <row r="92" spans="6:8">
      <c r="F92" s="108"/>
      <c r="G92" s="108"/>
      <c r="H92" s="108"/>
    </row>
    <row r="93" spans="6:8">
      <c r="F93" s="108"/>
      <c r="G93" s="108"/>
      <c r="H93" s="108"/>
    </row>
    <row r="94" spans="6:8">
      <c r="F94" s="108"/>
      <c r="G94" s="108"/>
      <c r="H94" s="108"/>
    </row>
    <row r="95" spans="6:8">
      <c r="F95" s="108"/>
      <c r="G95" s="108"/>
      <c r="H95" s="108"/>
    </row>
    <row r="96" spans="6:8">
      <c r="F96" s="108"/>
      <c r="G96" s="108"/>
      <c r="H96" s="108"/>
    </row>
    <row r="97" spans="6:8">
      <c r="F97" s="108"/>
      <c r="G97" s="108"/>
      <c r="H97" s="108"/>
    </row>
    <row r="98" spans="6:8">
      <c r="F98" s="108"/>
      <c r="G98" s="108"/>
      <c r="H98" s="108"/>
    </row>
    <row r="99" spans="6:8">
      <c r="F99" s="108"/>
      <c r="G99" s="108"/>
      <c r="H99" s="108"/>
    </row>
    <row r="100" spans="6:8">
      <c r="F100" s="108"/>
      <c r="G100" s="108"/>
      <c r="H100" s="108"/>
    </row>
    <row r="101" spans="6:8">
      <c r="F101" s="108"/>
      <c r="G101" s="108"/>
      <c r="H101" s="108"/>
    </row>
    <row r="102" spans="6:8">
      <c r="F102" s="108"/>
      <c r="G102" s="108"/>
      <c r="H102" s="108"/>
    </row>
    <row r="103" spans="6:8">
      <c r="F103" s="108"/>
      <c r="G103" s="108"/>
      <c r="H103" s="108"/>
    </row>
    <row r="104" spans="6:8">
      <c r="F104" s="108"/>
      <c r="G104" s="108"/>
      <c r="H104" s="108"/>
    </row>
    <row r="105" spans="6:8">
      <c r="F105" s="108"/>
      <c r="G105" s="108"/>
      <c r="H105" s="108"/>
    </row>
    <row r="106" spans="6:8">
      <c r="F106" s="108"/>
      <c r="G106" s="108"/>
      <c r="H106" s="108"/>
    </row>
    <row r="107" spans="6:8">
      <c r="F107" s="108"/>
      <c r="G107" s="108"/>
      <c r="H107" s="108"/>
    </row>
    <row r="108" spans="6:8">
      <c r="F108" s="108"/>
      <c r="G108" s="108"/>
      <c r="H108" s="108"/>
    </row>
    <row r="109" spans="6:8">
      <c r="F109" s="108"/>
      <c r="G109" s="108"/>
      <c r="H109" s="108"/>
    </row>
    <row r="110" spans="6:8">
      <c r="F110" s="108"/>
      <c r="G110" s="108"/>
      <c r="H110" s="108"/>
    </row>
    <row r="111" spans="6:8">
      <c r="F111" s="108"/>
      <c r="G111" s="108"/>
      <c r="H111" s="108"/>
    </row>
    <row r="112" spans="6:8">
      <c r="F112" s="108"/>
      <c r="G112" s="108"/>
      <c r="H112" s="108"/>
    </row>
    <row r="113" spans="6:8">
      <c r="F113" s="108"/>
      <c r="G113" s="108"/>
      <c r="H113" s="108"/>
    </row>
    <row r="114" spans="6:8">
      <c r="F114" s="108"/>
      <c r="G114" s="108"/>
      <c r="H114" s="108"/>
    </row>
    <row r="115" spans="6:8">
      <c r="F115" s="108"/>
      <c r="G115" s="108"/>
      <c r="H115" s="108"/>
    </row>
    <row r="116" spans="6:8">
      <c r="F116" s="108"/>
      <c r="G116" s="108"/>
      <c r="H116" s="108"/>
    </row>
    <row r="117" spans="6:8">
      <c r="F117" s="108"/>
      <c r="G117" s="108"/>
      <c r="H117" s="108"/>
    </row>
    <row r="118" spans="6:8">
      <c r="F118" s="108"/>
      <c r="G118" s="108"/>
      <c r="H118" s="108"/>
    </row>
    <row r="119" spans="6:8">
      <c r="F119" s="108"/>
      <c r="G119" s="108"/>
      <c r="H119" s="108"/>
    </row>
    <row r="120" spans="6:8">
      <c r="F120" s="108"/>
      <c r="G120" s="108"/>
      <c r="H120" s="108"/>
    </row>
    <row r="121" spans="6:8">
      <c r="F121" s="108"/>
      <c r="G121" s="108"/>
      <c r="H121" s="108"/>
    </row>
    <row r="122" spans="6:8">
      <c r="F122" s="108"/>
      <c r="G122" s="108"/>
      <c r="H122" s="108"/>
    </row>
    <row r="123" spans="6:8">
      <c r="F123" s="108"/>
      <c r="G123" s="108"/>
      <c r="H123" s="108"/>
    </row>
    <row r="124" spans="6:8">
      <c r="F124" s="108"/>
      <c r="G124" s="108"/>
      <c r="H124" s="108"/>
    </row>
    <row r="125" spans="6:8">
      <c r="F125" s="108"/>
      <c r="G125" s="108"/>
      <c r="H125" s="108"/>
    </row>
    <row r="126" spans="6:8">
      <c r="F126" s="108"/>
      <c r="G126" s="108"/>
      <c r="H126" s="108"/>
    </row>
    <row r="127" spans="6:8">
      <c r="F127" s="108"/>
      <c r="G127" s="108"/>
      <c r="H127" s="108"/>
    </row>
    <row r="128" spans="6:8">
      <c r="F128" s="108"/>
      <c r="G128" s="108"/>
      <c r="H128" s="108"/>
    </row>
    <row r="129" spans="6:8">
      <c r="F129" s="108"/>
      <c r="G129" s="108"/>
      <c r="H129" s="108"/>
    </row>
    <row r="130" spans="6:8">
      <c r="F130" s="108"/>
      <c r="G130" s="108"/>
      <c r="H130" s="108"/>
    </row>
    <row r="131" spans="6:8">
      <c r="F131" s="108"/>
      <c r="G131" s="108"/>
      <c r="H131" s="108"/>
    </row>
    <row r="132" spans="6:8">
      <c r="F132" s="108"/>
      <c r="G132" s="108"/>
      <c r="H132" s="108"/>
    </row>
    <row r="133" spans="6:8">
      <c r="F133" s="108"/>
      <c r="G133" s="108"/>
      <c r="H133" s="108"/>
    </row>
    <row r="134" spans="6:8">
      <c r="F134" s="108"/>
      <c r="G134" s="108"/>
      <c r="H134" s="108"/>
    </row>
    <row r="135" spans="6:8">
      <c r="F135" s="108"/>
      <c r="G135" s="108"/>
      <c r="H135" s="108"/>
    </row>
    <row r="136" spans="6:8">
      <c r="F136" s="108"/>
      <c r="G136" s="108"/>
      <c r="H136" s="108"/>
    </row>
    <row r="137" spans="6:8">
      <c r="F137" s="108"/>
      <c r="G137" s="108"/>
      <c r="H137" s="108"/>
    </row>
    <row r="138" spans="6:8">
      <c r="F138" s="108"/>
      <c r="G138" s="108"/>
      <c r="H138" s="108"/>
    </row>
    <row r="139" spans="6:8">
      <c r="F139" s="108"/>
      <c r="G139" s="108"/>
      <c r="H139" s="108"/>
    </row>
    <row r="140" spans="6:8">
      <c r="F140" s="108"/>
      <c r="G140" s="108"/>
      <c r="H140" s="108"/>
    </row>
    <row r="141" spans="6:8">
      <c r="F141" s="108"/>
      <c r="G141" s="108"/>
      <c r="H141" s="108"/>
    </row>
    <row r="142" spans="6:8">
      <c r="F142" s="108"/>
      <c r="G142" s="108"/>
      <c r="H142" s="108"/>
    </row>
    <row r="143" spans="6:8">
      <c r="F143" s="108"/>
      <c r="G143" s="108"/>
      <c r="H143" s="108"/>
    </row>
    <row r="144" spans="6:8">
      <c r="F144" s="108"/>
      <c r="G144" s="108"/>
      <c r="H144" s="108"/>
    </row>
    <row r="145" spans="6:8">
      <c r="F145" s="108"/>
      <c r="G145" s="108"/>
      <c r="H145" s="108"/>
    </row>
    <row r="146" spans="6:8">
      <c r="F146" s="108"/>
      <c r="G146" s="108"/>
      <c r="H146" s="108"/>
    </row>
    <row r="147" spans="6:8">
      <c r="F147" s="108"/>
      <c r="G147" s="108"/>
      <c r="H147" s="108"/>
    </row>
    <row r="148" spans="6:8">
      <c r="F148" s="108"/>
      <c r="G148" s="108"/>
      <c r="H148" s="108"/>
    </row>
    <row r="149" spans="6:8">
      <c r="F149" s="108"/>
      <c r="G149" s="108"/>
      <c r="H149" s="108"/>
    </row>
    <row r="150" spans="6:8">
      <c r="F150" s="108"/>
      <c r="G150" s="108"/>
      <c r="H150" s="108"/>
    </row>
    <row r="151" spans="6:8">
      <c r="F151" s="108"/>
      <c r="G151" s="108"/>
      <c r="H151" s="108"/>
    </row>
    <row r="152" spans="6:8">
      <c r="F152" s="108"/>
      <c r="G152" s="108"/>
      <c r="H152" s="108"/>
    </row>
    <row r="153" spans="6:8">
      <c r="F153" s="108"/>
      <c r="G153" s="108"/>
      <c r="H153" s="108"/>
    </row>
    <row r="154" spans="6:8">
      <c r="F154" s="108"/>
      <c r="G154" s="108"/>
      <c r="H154" s="108"/>
    </row>
    <row r="155" spans="6:8">
      <c r="F155" s="108"/>
      <c r="G155" s="108"/>
      <c r="H155" s="108"/>
    </row>
    <row r="156" spans="6:8">
      <c r="F156" s="108"/>
      <c r="G156" s="108"/>
      <c r="H156" s="108"/>
    </row>
    <row r="157" spans="6:8">
      <c r="F157" s="108"/>
      <c r="G157" s="108"/>
      <c r="H157" s="108"/>
    </row>
    <row r="158" spans="6:8">
      <c r="F158" s="108"/>
      <c r="G158" s="108"/>
      <c r="H158" s="108"/>
    </row>
    <row r="159" spans="6:8">
      <c r="F159" s="108"/>
      <c r="G159" s="108"/>
      <c r="H159" s="108"/>
    </row>
    <row r="160" spans="6:8">
      <c r="F160" s="108"/>
      <c r="G160" s="108"/>
      <c r="H160" s="108"/>
    </row>
    <row r="161" spans="6:8">
      <c r="F161" s="108"/>
      <c r="G161" s="108"/>
      <c r="H161" s="108"/>
    </row>
    <row r="162" spans="6:8">
      <c r="F162" s="108"/>
      <c r="G162" s="108"/>
      <c r="H162" s="108"/>
    </row>
    <row r="163" spans="6:8">
      <c r="F163" s="108"/>
      <c r="G163" s="108"/>
      <c r="H163" s="108"/>
    </row>
    <row r="164" spans="6:8">
      <c r="F164" s="108"/>
      <c r="G164" s="108"/>
      <c r="H164" s="108"/>
    </row>
    <row r="165" spans="6:8">
      <c r="F165" s="108"/>
      <c r="G165" s="108"/>
      <c r="H165" s="108"/>
    </row>
    <row r="166" spans="6:8">
      <c r="F166" s="108"/>
      <c r="G166" s="108"/>
      <c r="H166" s="108"/>
    </row>
    <row r="167" spans="6:8">
      <c r="F167" s="108"/>
      <c r="G167" s="108"/>
      <c r="H167" s="108"/>
    </row>
    <row r="168" spans="6:8">
      <c r="F168" s="108"/>
      <c r="G168" s="108"/>
      <c r="H168" s="108"/>
    </row>
    <row r="169" spans="6:8">
      <c r="F169" s="108"/>
      <c r="G169" s="108"/>
      <c r="H169" s="108"/>
    </row>
    <row r="170" spans="6:8">
      <c r="F170" s="108"/>
      <c r="G170" s="108"/>
      <c r="H170" s="108"/>
    </row>
    <row r="171" spans="6:8">
      <c r="F171" s="108"/>
      <c r="G171" s="108"/>
      <c r="H171" s="108"/>
    </row>
    <row r="172" spans="6:8">
      <c r="F172" s="108"/>
      <c r="G172" s="108"/>
      <c r="H172" s="108"/>
    </row>
    <row r="173" spans="6:8">
      <c r="F173" s="108"/>
      <c r="G173" s="108"/>
      <c r="H173" s="108"/>
    </row>
    <row r="174" spans="6:8">
      <c r="F174" s="108"/>
      <c r="G174" s="108"/>
      <c r="H174" s="108"/>
    </row>
    <row r="175" spans="6:8">
      <c r="F175" s="108"/>
      <c r="G175" s="108"/>
      <c r="H175" s="108"/>
    </row>
    <row r="176" spans="6:8">
      <c r="F176" s="108"/>
      <c r="G176" s="108"/>
      <c r="H176" s="108"/>
    </row>
    <row r="177" spans="6:8">
      <c r="F177" s="108"/>
      <c r="G177" s="108"/>
      <c r="H177" s="108"/>
    </row>
    <row r="178" spans="6:8">
      <c r="F178" s="108"/>
      <c r="G178" s="108"/>
      <c r="H178" s="108"/>
    </row>
    <row r="179" spans="6:8">
      <c r="F179" s="108"/>
      <c r="G179" s="108"/>
      <c r="H179" s="108"/>
    </row>
    <row r="180" spans="6:8">
      <c r="F180" s="108"/>
      <c r="G180" s="108"/>
      <c r="H180" s="108"/>
    </row>
    <row r="181" spans="6:8">
      <c r="F181" s="108"/>
      <c r="G181" s="108"/>
      <c r="H181" s="108"/>
    </row>
    <row r="182" spans="6:8">
      <c r="F182" s="108"/>
      <c r="G182" s="108"/>
      <c r="H182" s="108"/>
    </row>
    <row r="183" spans="6:8">
      <c r="F183" s="108"/>
      <c r="G183" s="108"/>
      <c r="H183" s="108"/>
    </row>
    <row r="184" spans="6:8">
      <c r="F184" s="108"/>
      <c r="G184" s="108"/>
      <c r="H184" s="108"/>
    </row>
    <row r="185" spans="6:8">
      <c r="F185" s="108"/>
      <c r="G185" s="108"/>
      <c r="H185" s="108"/>
    </row>
    <row r="186" spans="6:8">
      <c r="F186" s="108"/>
      <c r="G186" s="108"/>
      <c r="H186" s="108"/>
    </row>
    <row r="187" spans="6:8">
      <c r="F187" s="108"/>
      <c r="G187" s="108"/>
      <c r="H187" s="108"/>
    </row>
    <row r="188" spans="6:8">
      <c r="F188" s="108"/>
      <c r="G188" s="108"/>
      <c r="H188" s="108"/>
    </row>
    <row r="189" spans="6:8">
      <c r="F189" s="108"/>
      <c r="G189" s="108"/>
      <c r="H189" s="108"/>
    </row>
    <row r="190" spans="6:8">
      <c r="F190" s="108"/>
      <c r="G190" s="108"/>
      <c r="H190" s="108"/>
    </row>
    <row r="191" spans="6:8">
      <c r="F191" s="108"/>
      <c r="G191" s="108"/>
      <c r="H191" s="108"/>
    </row>
    <row r="192" spans="6:8">
      <c r="F192" s="108"/>
      <c r="G192" s="108"/>
      <c r="H192" s="108"/>
    </row>
    <row r="193" spans="6:8">
      <c r="F193" s="108"/>
      <c r="G193" s="108"/>
      <c r="H193" s="108"/>
    </row>
    <row r="194" spans="6:8">
      <c r="F194" s="108"/>
      <c r="G194" s="108"/>
      <c r="H194" s="108"/>
    </row>
    <row r="195" spans="6:8">
      <c r="F195" s="108"/>
      <c r="G195" s="108"/>
      <c r="H195" s="108"/>
    </row>
    <row r="196" spans="6:8">
      <c r="F196" s="108"/>
      <c r="G196" s="108"/>
      <c r="H196" s="108"/>
    </row>
    <row r="197" spans="6:8">
      <c r="F197" s="108"/>
      <c r="G197" s="108"/>
      <c r="H197" s="108"/>
    </row>
    <row r="198" spans="6:8">
      <c r="F198" s="108"/>
      <c r="G198" s="108"/>
      <c r="H198" s="108"/>
    </row>
    <row r="199" spans="6:8">
      <c r="F199" s="108"/>
      <c r="G199" s="108"/>
      <c r="H199" s="108"/>
    </row>
    <row r="200" spans="6:8">
      <c r="F200" s="108"/>
      <c r="G200" s="108"/>
      <c r="H200" s="108"/>
    </row>
    <row r="201" spans="6:8">
      <c r="F201" s="108"/>
      <c r="G201" s="108"/>
      <c r="H201" s="108"/>
    </row>
    <row r="202" spans="6:8">
      <c r="F202" s="108"/>
      <c r="G202" s="108"/>
      <c r="H202" s="108"/>
    </row>
    <row r="203" spans="6:8">
      <c r="F203" s="108"/>
      <c r="G203" s="108"/>
      <c r="H203" s="108"/>
    </row>
    <row r="204" spans="6:8">
      <c r="F204" s="108"/>
      <c r="G204" s="108"/>
      <c r="H204" s="108"/>
    </row>
    <row r="205" spans="6:8">
      <c r="F205" s="108"/>
      <c r="G205" s="108"/>
      <c r="H205" s="108"/>
    </row>
    <row r="206" spans="6:8">
      <c r="F206" s="108"/>
      <c r="G206" s="108"/>
      <c r="H206" s="108"/>
    </row>
    <row r="207" spans="6:8">
      <c r="F207" s="108"/>
      <c r="G207" s="108"/>
      <c r="H207" s="108"/>
    </row>
    <row r="208" spans="6:8">
      <c r="F208" s="108"/>
      <c r="G208" s="108"/>
      <c r="H208" s="108"/>
    </row>
    <row r="209" spans="6:8">
      <c r="F209" s="108"/>
      <c r="G209" s="108"/>
      <c r="H209" s="108"/>
    </row>
    <row r="210" spans="6:8">
      <c r="F210" s="108"/>
      <c r="G210" s="108"/>
      <c r="H210" s="108"/>
    </row>
    <row r="211" spans="6:8">
      <c r="F211" s="108"/>
      <c r="G211" s="108"/>
      <c r="H211" s="108"/>
    </row>
    <row r="212" spans="6:8">
      <c r="F212" s="108"/>
      <c r="G212" s="108"/>
      <c r="H212" s="108"/>
    </row>
    <row r="213" spans="6:8">
      <c r="F213" s="108"/>
      <c r="G213" s="108"/>
      <c r="H213" s="108"/>
    </row>
    <row r="214" spans="6:8">
      <c r="F214" s="108"/>
      <c r="G214" s="108"/>
      <c r="H214" s="108"/>
    </row>
    <row r="215" spans="6:8">
      <c r="F215" s="108"/>
      <c r="G215" s="108"/>
      <c r="H215" s="108"/>
    </row>
    <row r="216" spans="6:8">
      <c r="F216" s="108"/>
      <c r="G216" s="108"/>
      <c r="H216" s="108"/>
    </row>
    <row r="217" spans="6:8">
      <c r="F217" s="108"/>
      <c r="G217" s="108"/>
      <c r="H217" s="108"/>
    </row>
    <row r="218" spans="6:8">
      <c r="F218" s="108"/>
      <c r="G218" s="108"/>
      <c r="H218" s="108"/>
    </row>
    <row r="219" spans="6:8">
      <c r="F219" s="108"/>
      <c r="G219" s="108"/>
      <c r="H219" s="108"/>
    </row>
    <row r="220" spans="6:8">
      <c r="F220" s="108"/>
      <c r="G220" s="108"/>
      <c r="H220" s="108"/>
    </row>
    <row r="221" spans="6:8">
      <c r="F221" s="108"/>
      <c r="G221" s="108"/>
      <c r="H221" s="108"/>
    </row>
    <row r="222" spans="6:8">
      <c r="F222" s="108"/>
      <c r="G222" s="108"/>
      <c r="H222" s="108"/>
    </row>
    <row r="223" spans="6:8">
      <c r="F223" s="108"/>
      <c r="G223" s="108"/>
      <c r="H223" s="108"/>
    </row>
    <row r="224" spans="6:8">
      <c r="F224" s="108"/>
      <c r="G224" s="108"/>
      <c r="H224" s="108"/>
    </row>
    <row r="225" spans="6:8">
      <c r="F225" s="108"/>
      <c r="G225" s="108"/>
      <c r="H225" s="108"/>
    </row>
    <row r="226" spans="6:8">
      <c r="F226" s="108"/>
      <c r="G226" s="108"/>
      <c r="H226" s="108"/>
    </row>
    <row r="227" spans="6:8">
      <c r="F227" s="108"/>
      <c r="G227" s="108"/>
      <c r="H227" s="108"/>
    </row>
    <row r="228" spans="6:8">
      <c r="F228" s="108"/>
      <c r="G228" s="108"/>
      <c r="H228" s="108"/>
    </row>
    <row r="229" spans="6:8">
      <c r="F229" s="108"/>
      <c r="G229" s="108"/>
      <c r="H229" s="108"/>
    </row>
    <row r="230" spans="6:8">
      <c r="F230" s="108"/>
      <c r="G230" s="108"/>
      <c r="H230" s="108"/>
    </row>
    <row r="231" spans="6:8">
      <c r="F231" s="108"/>
      <c r="G231" s="108"/>
      <c r="H231" s="108"/>
    </row>
    <row r="232" spans="6:8">
      <c r="F232" s="108"/>
      <c r="G232" s="108"/>
      <c r="H232" s="108"/>
    </row>
    <row r="233" spans="6:8">
      <c r="F233" s="108"/>
      <c r="G233" s="108"/>
      <c r="H233" s="108"/>
    </row>
    <row r="234" spans="6:8">
      <c r="F234" s="108"/>
      <c r="G234" s="108"/>
      <c r="H234" s="108"/>
    </row>
    <row r="235" spans="6:8">
      <c r="F235" s="108"/>
      <c r="G235" s="108"/>
      <c r="H235" s="108"/>
    </row>
    <row r="236" spans="6:8">
      <c r="F236" s="108"/>
      <c r="G236" s="108"/>
      <c r="H236" s="108"/>
    </row>
    <row r="237" spans="6:8">
      <c r="F237" s="108"/>
      <c r="G237" s="108"/>
      <c r="H237" s="108"/>
    </row>
    <row r="238" spans="6:8">
      <c r="F238" s="108"/>
      <c r="G238" s="108"/>
      <c r="H238" s="108"/>
    </row>
    <row r="239" spans="6:8">
      <c r="F239" s="108"/>
      <c r="G239" s="108"/>
      <c r="H239" s="108"/>
    </row>
    <row r="240" spans="6:8">
      <c r="F240" s="108"/>
      <c r="G240" s="108"/>
      <c r="H240" s="108"/>
    </row>
    <row r="241" spans="6:8">
      <c r="F241" s="108"/>
      <c r="G241" s="108"/>
      <c r="H241" s="108"/>
    </row>
    <row r="242" spans="6:8">
      <c r="F242" s="108"/>
      <c r="G242" s="108"/>
      <c r="H242" s="108"/>
    </row>
    <row r="243" spans="6:8">
      <c r="F243" s="108"/>
      <c r="G243" s="108"/>
      <c r="H243" s="108"/>
    </row>
    <row r="244" spans="6:8">
      <c r="F244" s="108"/>
      <c r="G244" s="108"/>
      <c r="H244" s="108"/>
    </row>
    <row r="245" spans="6:8">
      <c r="F245" s="108"/>
      <c r="G245" s="108"/>
      <c r="H245" s="108"/>
    </row>
    <row r="246" spans="6:8">
      <c r="F246" s="108"/>
      <c r="G246" s="108"/>
      <c r="H246" s="108"/>
    </row>
    <row r="247" spans="6:8">
      <c r="F247" s="108"/>
      <c r="G247" s="108"/>
      <c r="H247" s="108"/>
    </row>
    <row r="248" spans="6:8">
      <c r="F248" s="108"/>
      <c r="G248" s="108"/>
      <c r="H248" s="108"/>
    </row>
    <row r="249" spans="6:8">
      <c r="F249" s="108"/>
      <c r="G249" s="108"/>
      <c r="H249" s="108"/>
    </row>
    <row r="250" spans="6:8">
      <c r="F250" s="108"/>
      <c r="G250" s="108"/>
      <c r="H250" s="108"/>
    </row>
    <row r="251" spans="6:8">
      <c r="F251" s="108"/>
      <c r="G251" s="108"/>
      <c r="H251" s="108"/>
    </row>
    <row r="252" spans="6:8">
      <c r="F252" s="108"/>
      <c r="G252" s="108"/>
      <c r="H252" s="108"/>
    </row>
    <row r="253" spans="6:8">
      <c r="F253" s="108"/>
      <c r="G253" s="108"/>
      <c r="H253" s="108"/>
    </row>
    <row r="254" spans="6:8">
      <c r="F254" s="108"/>
      <c r="G254" s="108"/>
      <c r="H254" s="108"/>
    </row>
    <row r="255" spans="6:8">
      <c r="F255" s="108"/>
      <c r="G255" s="108"/>
      <c r="H255" s="108"/>
    </row>
    <row r="256" spans="6:8">
      <c r="F256" s="108"/>
      <c r="G256" s="108"/>
      <c r="H256" s="108"/>
    </row>
    <row r="257" spans="6:8">
      <c r="F257" s="108"/>
      <c r="G257" s="108"/>
      <c r="H257" s="108"/>
    </row>
    <row r="258" spans="6:8">
      <c r="F258" s="108"/>
      <c r="G258" s="108"/>
      <c r="H258" s="108"/>
    </row>
    <row r="259" spans="6:8">
      <c r="F259" s="108"/>
      <c r="G259" s="108"/>
      <c r="H259" s="108"/>
    </row>
    <row r="260" spans="6:8">
      <c r="F260" s="108"/>
      <c r="G260" s="108"/>
      <c r="H260" s="108"/>
    </row>
    <row r="261" spans="6:8">
      <c r="F261" s="108"/>
      <c r="G261" s="108"/>
      <c r="H261" s="108"/>
    </row>
    <row r="262" spans="6:8">
      <c r="F262" s="108"/>
      <c r="G262" s="108"/>
      <c r="H262" s="108"/>
    </row>
    <row r="263" spans="6:8">
      <c r="F263" s="108"/>
      <c r="G263" s="108"/>
      <c r="H263" s="108"/>
    </row>
    <row r="264" spans="6:8">
      <c r="F264" s="108"/>
      <c r="G264" s="108"/>
      <c r="H264" s="108"/>
    </row>
    <row r="265" spans="6:8">
      <c r="F265" s="108"/>
      <c r="G265" s="108"/>
      <c r="H265" s="108"/>
    </row>
    <row r="266" spans="6:8">
      <c r="F266" s="108"/>
      <c r="G266" s="108"/>
      <c r="H266" s="108"/>
    </row>
    <row r="267" spans="6:8">
      <c r="F267" s="108"/>
      <c r="G267" s="108"/>
      <c r="H267" s="108"/>
    </row>
    <row r="268" spans="6:8">
      <c r="F268" s="108"/>
      <c r="G268" s="108"/>
      <c r="H268" s="108"/>
    </row>
    <row r="269" spans="6:8">
      <c r="F269" s="108"/>
      <c r="G269" s="108"/>
      <c r="H269" s="108"/>
    </row>
    <row r="270" spans="6:8">
      <c r="F270" s="108"/>
      <c r="G270" s="108"/>
      <c r="H270" s="108"/>
    </row>
    <row r="271" spans="6:8">
      <c r="F271" s="108"/>
      <c r="G271" s="108"/>
      <c r="H271" s="108"/>
    </row>
    <row r="272" spans="6:8">
      <c r="F272" s="108"/>
      <c r="G272" s="108"/>
      <c r="H272" s="108"/>
    </row>
    <row r="273" spans="6:8">
      <c r="F273" s="108"/>
      <c r="G273" s="108"/>
      <c r="H273" s="108"/>
    </row>
    <row r="274" spans="6:8">
      <c r="F274" s="108"/>
      <c r="G274" s="108"/>
      <c r="H274" s="108"/>
    </row>
    <row r="275" spans="6:8">
      <c r="F275" s="108"/>
      <c r="G275" s="108"/>
      <c r="H275" s="108"/>
    </row>
    <row r="276" spans="6:8">
      <c r="F276" s="108"/>
      <c r="G276" s="108"/>
      <c r="H276" s="108"/>
    </row>
    <row r="277" spans="6:8">
      <c r="F277" s="108"/>
      <c r="G277" s="108"/>
      <c r="H277" s="108"/>
    </row>
    <row r="278" spans="6:8">
      <c r="F278" s="108"/>
      <c r="G278" s="108"/>
      <c r="H278" s="108"/>
    </row>
    <row r="279" spans="6:8">
      <c r="F279" s="108"/>
      <c r="G279" s="108"/>
      <c r="H279" s="108"/>
    </row>
    <row r="280" spans="6:8">
      <c r="F280" s="108"/>
      <c r="G280" s="108"/>
      <c r="H280" s="108"/>
    </row>
    <row r="281" spans="6:8">
      <c r="F281" s="108"/>
      <c r="G281" s="108"/>
      <c r="H281" s="108"/>
    </row>
    <row r="282" spans="6:8">
      <c r="F282" s="108"/>
      <c r="G282" s="108"/>
      <c r="H282" s="108"/>
    </row>
    <row r="283" spans="6:8">
      <c r="F283" s="108"/>
      <c r="G283" s="108"/>
      <c r="H283" s="108"/>
    </row>
    <row r="284" spans="6:8">
      <c r="F284" s="108"/>
      <c r="G284" s="108"/>
      <c r="H284" s="108"/>
    </row>
    <row r="285" spans="6:8">
      <c r="F285" s="108"/>
      <c r="G285" s="108"/>
      <c r="H285" s="108"/>
    </row>
    <row r="286" spans="6:8">
      <c r="F286" s="108"/>
      <c r="G286" s="108"/>
      <c r="H286" s="108"/>
    </row>
    <row r="287" spans="6:8">
      <c r="F287" s="108"/>
      <c r="G287" s="108"/>
      <c r="H287" s="108"/>
    </row>
    <row r="288" spans="6:8">
      <c r="F288" s="108"/>
      <c r="G288" s="108"/>
      <c r="H288" s="108"/>
    </row>
    <row r="289" spans="6:8">
      <c r="F289" s="108"/>
      <c r="G289" s="108"/>
      <c r="H289" s="108"/>
    </row>
    <row r="290" spans="6:8">
      <c r="F290" s="108"/>
      <c r="G290" s="108"/>
      <c r="H290" s="108"/>
    </row>
    <row r="291" spans="6:8">
      <c r="F291" s="108"/>
      <c r="G291" s="108"/>
      <c r="H291" s="108"/>
    </row>
    <row r="292" spans="6:8">
      <c r="F292" s="108"/>
      <c r="G292" s="108"/>
      <c r="H292" s="108"/>
    </row>
    <row r="293" spans="6:8">
      <c r="F293" s="108"/>
      <c r="G293" s="108"/>
      <c r="H293" s="108"/>
    </row>
    <row r="294" spans="6:8">
      <c r="F294" s="108"/>
      <c r="G294" s="108"/>
      <c r="H294" s="108"/>
    </row>
    <row r="295" spans="6:8">
      <c r="F295" s="108"/>
      <c r="G295" s="108"/>
      <c r="H295" s="108"/>
    </row>
    <row r="296" spans="6:8">
      <c r="F296" s="108"/>
      <c r="G296" s="108"/>
      <c r="H296" s="108"/>
    </row>
    <row r="297" spans="6:8">
      <c r="F297" s="108"/>
      <c r="G297" s="108"/>
      <c r="H297" s="108"/>
    </row>
    <row r="298" spans="6:8">
      <c r="F298" s="108"/>
      <c r="G298" s="108"/>
      <c r="H298" s="108"/>
    </row>
    <row r="299" spans="6:8">
      <c r="F299" s="108"/>
      <c r="G299" s="108"/>
      <c r="H299" s="108"/>
    </row>
    <row r="300" spans="6:8">
      <c r="F300" s="108"/>
      <c r="G300" s="108"/>
      <c r="H300" s="108"/>
    </row>
    <row r="301" spans="6:8">
      <c r="F301" s="108"/>
      <c r="G301" s="108"/>
      <c r="H301" s="108"/>
    </row>
    <row r="302" spans="6:8">
      <c r="F302" s="108"/>
      <c r="G302" s="108"/>
      <c r="H302" s="108"/>
    </row>
    <row r="303" spans="6:8">
      <c r="F303" s="108"/>
      <c r="G303" s="108"/>
      <c r="H303" s="108"/>
    </row>
    <row r="304" spans="6:8">
      <c r="F304" s="108"/>
      <c r="G304" s="108"/>
      <c r="H304" s="108"/>
    </row>
    <row r="305" spans="6:8">
      <c r="F305" s="108"/>
      <c r="G305" s="108"/>
      <c r="H305" s="108"/>
    </row>
    <row r="306" spans="6:8">
      <c r="F306" s="108"/>
      <c r="G306" s="108"/>
      <c r="H306" s="108"/>
    </row>
    <row r="307" spans="6:8">
      <c r="F307" s="108"/>
      <c r="G307" s="108"/>
      <c r="H307" s="108"/>
    </row>
    <row r="308" spans="6:8">
      <c r="F308" s="108"/>
      <c r="G308" s="108"/>
      <c r="H308" s="108"/>
    </row>
    <row r="309" spans="6:8">
      <c r="F309" s="108"/>
      <c r="G309" s="108"/>
      <c r="H309" s="108"/>
    </row>
    <row r="310" spans="6:8">
      <c r="F310" s="108"/>
      <c r="G310" s="108"/>
      <c r="H310" s="108"/>
    </row>
    <row r="311" spans="6:8">
      <c r="F311" s="108"/>
      <c r="G311" s="108"/>
      <c r="H311" s="108"/>
    </row>
    <row r="312" spans="6:8">
      <c r="F312" s="108"/>
      <c r="G312" s="108"/>
      <c r="H312" s="108"/>
    </row>
    <row r="313" spans="6:8">
      <c r="F313" s="108"/>
      <c r="G313" s="108"/>
      <c r="H313" s="108"/>
    </row>
    <row r="314" spans="6:8">
      <c r="F314" s="108"/>
      <c r="G314" s="108"/>
      <c r="H314" s="108"/>
    </row>
    <row r="315" spans="6:8">
      <c r="F315" s="108"/>
      <c r="G315" s="108"/>
      <c r="H315" s="108"/>
    </row>
    <row r="316" spans="6:8">
      <c r="F316" s="108"/>
      <c r="G316" s="108"/>
      <c r="H316" s="108"/>
    </row>
    <row r="317" spans="6:8">
      <c r="F317" s="108"/>
      <c r="G317" s="108"/>
      <c r="H317" s="108"/>
    </row>
    <row r="318" spans="6:8">
      <c r="F318" s="108"/>
      <c r="G318" s="108"/>
      <c r="H318" s="108"/>
    </row>
    <row r="319" spans="6:8">
      <c r="F319" s="108"/>
      <c r="G319" s="108"/>
      <c r="H319" s="108"/>
    </row>
    <row r="320" spans="6:8">
      <c r="F320" s="108"/>
      <c r="G320" s="108"/>
      <c r="H320" s="108"/>
    </row>
    <row r="321" spans="6:8">
      <c r="F321" s="108"/>
      <c r="G321" s="108"/>
      <c r="H321" s="108"/>
    </row>
    <row r="322" spans="6:8">
      <c r="F322" s="108"/>
      <c r="G322" s="108"/>
      <c r="H322" s="108"/>
    </row>
    <row r="323" spans="6:8">
      <c r="F323" s="108"/>
      <c r="G323" s="108"/>
      <c r="H323" s="108"/>
    </row>
    <row r="324" spans="6:8">
      <c r="F324" s="108"/>
      <c r="G324" s="108"/>
      <c r="H324" s="108"/>
    </row>
    <row r="325" spans="6:8">
      <c r="F325" s="108"/>
      <c r="G325" s="108"/>
      <c r="H325" s="108"/>
    </row>
    <row r="326" spans="6:8">
      <c r="F326" s="108"/>
      <c r="G326" s="108"/>
      <c r="H326" s="108"/>
    </row>
    <row r="327" spans="6:8">
      <c r="F327" s="108"/>
      <c r="G327" s="108"/>
      <c r="H327" s="108"/>
    </row>
    <row r="328" spans="6:8">
      <c r="F328" s="108"/>
      <c r="G328" s="108"/>
      <c r="H328" s="108"/>
    </row>
    <row r="329" spans="6:8">
      <c r="F329" s="108"/>
      <c r="G329" s="108"/>
      <c r="H329" s="108"/>
    </row>
    <row r="330" spans="6:8">
      <c r="F330" s="108"/>
      <c r="G330" s="108"/>
      <c r="H330" s="108"/>
    </row>
    <row r="331" spans="6:8">
      <c r="F331" s="108"/>
      <c r="G331" s="108"/>
      <c r="H331" s="108"/>
    </row>
    <row r="332" spans="6:8">
      <c r="F332" s="108"/>
      <c r="G332" s="108"/>
      <c r="H332" s="108"/>
    </row>
    <row r="333" spans="6:8">
      <c r="F333" s="108"/>
      <c r="G333" s="108"/>
      <c r="H333" s="108"/>
    </row>
    <row r="334" spans="6:8">
      <c r="F334" s="108"/>
      <c r="G334" s="108"/>
      <c r="H334" s="108"/>
    </row>
    <row r="335" spans="6:8">
      <c r="F335" s="108"/>
      <c r="G335" s="108"/>
      <c r="H335" s="108"/>
    </row>
    <row r="336" spans="6:8">
      <c r="F336" s="108"/>
      <c r="G336" s="108"/>
      <c r="H336" s="108"/>
    </row>
    <row r="337" spans="6:8">
      <c r="F337" s="108"/>
      <c r="G337" s="108"/>
      <c r="H337" s="108"/>
    </row>
    <row r="338" spans="6:8">
      <c r="F338" s="108"/>
      <c r="G338" s="108"/>
      <c r="H338" s="108"/>
    </row>
    <row r="339" spans="6:8">
      <c r="F339" s="108"/>
      <c r="G339" s="108"/>
      <c r="H339" s="108"/>
    </row>
    <row r="340" spans="6:8">
      <c r="F340" s="108"/>
      <c r="G340" s="108"/>
      <c r="H340" s="108"/>
    </row>
    <row r="341" spans="6:8">
      <c r="F341" s="108"/>
      <c r="G341" s="108"/>
      <c r="H341" s="108"/>
    </row>
    <row r="342" spans="6:8">
      <c r="F342" s="108"/>
      <c r="G342" s="108"/>
      <c r="H342" s="108"/>
    </row>
    <row r="343" spans="6:8">
      <c r="F343" s="108"/>
      <c r="G343" s="108"/>
      <c r="H343" s="108"/>
    </row>
    <row r="344" spans="6:8">
      <c r="F344" s="108"/>
      <c r="G344" s="108"/>
      <c r="H344" s="108"/>
    </row>
    <row r="345" spans="6:8">
      <c r="F345" s="108"/>
      <c r="G345" s="108"/>
      <c r="H345" s="108"/>
    </row>
    <row r="346" spans="6:8">
      <c r="F346" s="108"/>
      <c r="G346" s="108"/>
      <c r="H346" s="108"/>
    </row>
    <row r="347" spans="6:8">
      <c r="F347" s="108"/>
      <c r="G347" s="108"/>
      <c r="H347" s="108"/>
    </row>
    <row r="348" spans="6:8">
      <c r="F348" s="108"/>
      <c r="G348" s="108"/>
      <c r="H348" s="108"/>
    </row>
    <row r="349" spans="6:8">
      <c r="F349" s="108"/>
      <c r="G349" s="108"/>
      <c r="H349" s="108"/>
    </row>
    <row r="350" spans="6:8">
      <c r="F350" s="108"/>
      <c r="G350" s="108"/>
      <c r="H350" s="108"/>
    </row>
    <row r="351" spans="6:8">
      <c r="F351" s="108"/>
      <c r="G351" s="108"/>
      <c r="H351" s="108"/>
    </row>
    <row r="352" spans="6:8">
      <c r="F352" s="108"/>
      <c r="G352" s="108"/>
      <c r="H352" s="108"/>
    </row>
    <row r="353" spans="6:8">
      <c r="F353" s="108"/>
      <c r="G353" s="108"/>
      <c r="H353" s="108"/>
    </row>
    <row r="354" spans="6:8">
      <c r="F354" s="108"/>
      <c r="G354" s="108"/>
      <c r="H354" s="108"/>
    </row>
    <row r="355" spans="6:8">
      <c r="F355" s="108"/>
      <c r="G355" s="108"/>
      <c r="H355" s="108"/>
    </row>
    <row r="356" spans="6:8">
      <c r="F356" s="108"/>
      <c r="G356" s="108"/>
      <c r="H356" s="108"/>
    </row>
    <row r="357" spans="6:8">
      <c r="F357" s="108"/>
      <c r="G357" s="108"/>
      <c r="H357" s="108"/>
    </row>
    <row r="358" spans="6:8">
      <c r="F358" s="108"/>
      <c r="G358" s="108"/>
      <c r="H358" s="108"/>
    </row>
    <row r="359" spans="6:8">
      <c r="F359" s="108"/>
      <c r="G359" s="108"/>
      <c r="H359" s="108"/>
    </row>
    <row r="360" spans="6:8">
      <c r="F360" s="108"/>
      <c r="G360" s="108"/>
      <c r="H360" s="108"/>
    </row>
    <row r="361" spans="6:8">
      <c r="F361" s="108"/>
      <c r="G361" s="108"/>
      <c r="H361" s="108"/>
    </row>
    <row r="362" spans="6:8">
      <c r="F362" s="108"/>
      <c r="G362" s="108"/>
      <c r="H362" s="108"/>
    </row>
    <row r="363" spans="6:8">
      <c r="F363" s="108"/>
      <c r="G363" s="108"/>
      <c r="H363" s="108"/>
    </row>
    <row r="364" spans="6:8">
      <c r="F364" s="108"/>
      <c r="G364" s="108"/>
      <c r="H364" s="108"/>
    </row>
    <row r="365" spans="6:8">
      <c r="F365" s="108"/>
      <c r="G365" s="108"/>
      <c r="H365" s="108"/>
    </row>
    <row r="366" spans="6:8">
      <c r="F366" s="108"/>
      <c r="G366" s="108"/>
      <c r="H366" s="108"/>
    </row>
    <row r="367" spans="6:8">
      <c r="F367" s="108"/>
      <c r="G367" s="108"/>
      <c r="H367" s="108"/>
    </row>
    <row r="368" spans="6:8">
      <c r="F368" s="108"/>
      <c r="G368" s="108"/>
      <c r="H368" s="108"/>
    </row>
    <row r="369" spans="6:8">
      <c r="F369" s="108"/>
      <c r="G369" s="108"/>
      <c r="H369" s="108"/>
    </row>
    <row r="370" spans="6:8">
      <c r="F370" s="108"/>
      <c r="G370" s="108"/>
      <c r="H370" s="108"/>
    </row>
    <row r="371" spans="6:8">
      <c r="F371" s="108"/>
      <c r="G371" s="108"/>
      <c r="H371" s="108"/>
    </row>
    <row r="372" spans="6:8">
      <c r="F372" s="108"/>
      <c r="G372" s="108"/>
      <c r="H372" s="108"/>
    </row>
    <row r="373" spans="6:8">
      <c r="F373" s="108"/>
      <c r="G373" s="108"/>
      <c r="H373" s="108"/>
    </row>
    <row r="374" spans="6:8">
      <c r="F374" s="108"/>
      <c r="G374" s="108"/>
      <c r="H374" s="108"/>
    </row>
    <row r="375" spans="6:8">
      <c r="F375" s="108"/>
      <c r="G375" s="108"/>
      <c r="H375" s="108"/>
    </row>
    <row r="376" spans="6:8">
      <c r="F376" s="108"/>
      <c r="G376" s="108"/>
      <c r="H376" s="108"/>
    </row>
    <row r="377" spans="6:8">
      <c r="F377" s="108"/>
      <c r="G377" s="108"/>
      <c r="H377" s="108"/>
    </row>
    <row r="378" spans="6:8">
      <c r="F378" s="108"/>
      <c r="G378" s="108"/>
      <c r="H378" s="108"/>
    </row>
    <row r="379" spans="6:8">
      <c r="F379" s="108"/>
      <c r="G379" s="108"/>
      <c r="H379" s="108"/>
    </row>
    <row r="380" spans="6:8">
      <c r="F380" s="108"/>
      <c r="G380" s="108"/>
      <c r="H380" s="108"/>
    </row>
    <row r="381" spans="6:8">
      <c r="F381" s="108"/>
      <c r="G381" s="108"/>
      <c r="H381" s="108"/>
    </row>
    <row r="382" spans="6:8">
      <c r="F382" s="108"/>
      <c r="G382" s="108"/>
      <c r="H382" s="108"/>
    </row>
    <row r="383" spans="6:8">
      <c r="F383" s="108"/>
      <c r="G383" s="108"/>
      <c r="H383" s="108"/>
    </row>
    <row r="384" spans="6:8">
      <c r="F384" s="108"/>
      <c r="G384" s="108"/>
      <c r="H384" s="108"/>
    </row>
    <row r="385" spans="6:8">
      <c r="F385" s="108"/>
      <c r="G385" s="108"/>
      <c r="H385" s="108"/>
    </row>
    <row r="386" spans="6:8">
      <c r="F386" s="108"/>
      <c r="G386" s="108"/>
      <c r="H386" s="108"/>
    </row>
    <row r="387" spans="6:8">
      <c r="F387" s="108"/>
      <c r="G387" s="108"/>
      <c r="H387" s="108"/>
    </row>
    <row r="388" spans="6:8">
      <c r="F388" s="108"/>
      <c r="G388" s="108"/>
      <c r="H388" s="108"/>
    </row>
    <row r="389" spans="6:8">
      <c r="F389" s="108"/>
      <c r="G389" s="108"/>
      <c r="H389" s="108"/>
    </row>
    <row r="390" spans="6:8">
      <c r="F390" s="108"/>
      <c r="G390" s="108"/>
      <c r="H390" s="108"/>
    </row>
    <row r="391" spans="6:8">
      <c r="F391" s="108"/>
      <c r="G391" s="108"/>
      <c r="H391" s="108"/>
    </row>
    <row r="392" spans="6:8">
      <c r="F392" s="108"/>
      <c r="G392" s="108"/>
      <c r="H392" s="108"/>
    </row>
    <row r="393" spans="6:8">
      <c r="F393" s="108"/>
      <c r="G393" s="108"/>
      <c r="H393" s="108"/>
    </row>
    <row r="394" spans="6:8">
      <c r="F394" s="108"/>
      <c r="G394" s="108"/>
      <c r="H394" s="108"/>
    </row>
    <row r="395" spans="6:8">
      <c r="F395" s="108"/>
      <c r="G395" s="108"/>
      <c r="H395" s="108"/>
    </row>
    <row r="396" spans="6:8">
      <c r="F396" s="108"/>
      <c r="G396" s="108"/>
      <c r="H396" s="108"/>
    </row>
    <row r="397" spans="6:8">
      <c r="F397" s="108"/>
      <c r="G397" s="108"/>
      <c r="H397" s="108"/>
    </row>
    <row r="398" spans="6:8">
      <c r="F398" s="108"/>
      <c r="G398" s="108"/>
      <c r="H398" s="108"/>
    </row>
    <row r="399" spans="6:8">
      <c r="F399" s="108"/>
      <c r="G399" s="108"/>
      <c r="H399" s="108"/>
    </row>
    <row r="400" spans="6:8">
      <c r="F400" s="108"/>
      <c r="G400" s="108"/>
      <c r="H400" s="108"/>
    </row>
    <row r="401" spans="6:8">
      <c r="F401" s="108"/>
      <c r="G401" s="108"/>
      <c r="H401" s="108"/>
    </row>
    <row r="402" spans="6:8">
      <c r="F402" s="108"/>
      <c r="G402" s="108"/>
      <c r="H402" s="108"/>
    </row>
    <row r="403" spans="6:8">
      <c r="F403" s="108"/>
      <c r="G403" s="108"/>
      <c r="H403" s="108"/>
    </row>
    <row r="404" spans="6:8">
      <c r="F404" s="108"/>
      <c r="G404" s="108"/>
      <c r="H404" s="108"/>
    </row>
    <row r="405" spans="6:8">
      <c r="F405" s="108"/>
      <c r="G405" s="108"/>
      <c r="H405" s="108"/>
    </row>
    <row r="406" spans="6:8">
      <c r="F406" s="108"/>
      <c r="G406" s="108"/>
      <c r="H406" s="108"/>
    </row>
    <row r="407" spans="6:8">
      <c r="F407" s="108"/>
      <c r="G407" s="108"/>
      <c r="H407" s="108"/>
    </row>
    <row r="408" spans="6:8">
      <c r="F408" s="108"/>
      <c r="G408" s="108"/>
      <c r="H408" s="108"/>
    </row>
    <row r="409" spans="6:8">
      <c r="F409" s="108"/>
      <c r="G409" s="108"/>
      <c r="H409" s="108"/>
    </row>
    <row r="410" spans="6:8">
      <c r="F410" s="108"/>
      <c r="G410" s="108"/>
      <c r="H410" s="108"/>
    </row>
    <row r="411" spans="6:8">
      <c r="F411" s="108"/>
      <c r="G411" s="108"/>
      <c r="H411" s="108"/>
    </row>
    <row r="412" spans="6:8">
      <c r="F412" s="108"/>
      <c r="G412" s="108"/>
      <c r="H412" s="108"/>
    </row>
    <row r="413" spans="6:8">
      <c r="F413" s="108"/>
      <c r="G413" s="108"/>
      <c r="H413" s="108"/>
    </row>
    <row r="414" spans="6:8">
      <c r="F414" s="108"/>
      <c r="G414" s="108"/>
      <c r="H414" s="108"/>
    </row>
    <row r="415" spans="6:8">
      <c r="F415" s="108"/>
      <c r="G415" s="108"/>
      <c r="H415" s="108"/>
    </row>
    <row r="416" spans="6:8">
      <c r="F416" s="108"/>
      <c r="G416" s="108"/>
      <c r="H416" s="108"/>
    </row>
    <row r="417" spans="6:8">
      <c r="F417" s="108"/>
      <c r="G417" s="108"/>
      <c r="H417" s="108"/>
    </row>
    <row r="418" spans="6:8">
      <c r="F418" s="108"/>
      <c r="G418" s="108"/>
      <c r="H418" s="108"/>
    </row>
    <row r="419" spans="6:8">
      <c r="F419" s="108"/>
      <c r="G419" s="108"/>
      <c r="H419" s="108"/>
    </row>
    <row r="420" spans="6:8">
      <c r="F420" s="108"/>
      <c r="G420" s="108"/>
      <c r="H420" s="108"/>
    </row>
    <row r="421" spans="6:8">
      <c r="F421" s="108"/>
      <c r="G421" s="108"/>
      <c r="H421" s="108"/>
    </row>
    <row r="422" spans="6:8">
      <c r="F422" s="108"/>
      <c r="G422" s="108"/>
      <c r="H422" s="108"/>
    </row>
    <row r="423" spans="6:8">
      <c r="F423" s="108"/>
      <c r="G423" s="108"/>
      <c r="H423" s="108"/>
    </row>
    <row r="424" spans="6:8">
      <c r="F424" s="108"/>
      <c r="G424" s="108"/>
      <c r="H424" s="108"/>
    </row>
    <row r="425" spans="6:8">
      <c r="F425" s="108"/>
      <c r="G425" s="108"/>
      <c r="H425" s="108"/>
    </row>
    <row r="426" spans="6:8">
      <c r="F426" s="108"/>
      <c r="G426" s="108"/>
      <c r="H426" s="108"/>
    </row>
    <row r="427" spans="6:8">
      <c r="F427" s="108"/>
      <c r="G427" s="108"/>
      <c r="H427" s="108"/>
    </row>
    <row r="428" spans="6:8">
      <c r="F428" s="108"/>
      <c r="G428" s="108"/>
      <c r="H428" s="108"/>
    </row>
    <row r="429" spans="6:8">
      <c r="F429" s="108"/>
      <c r="G429" s="108"/>
      <c r="H429" s="108"/>
    </row>
    <row r="430" spans="6:8">
      <c r="F430" s="108"/>
      <c r="G430" s="108"/>
      <c r="H430" s="108"/>
    </row>
    <row r="431" spans="6:8">
      <c r="F431" s="108"/>
      <c r="G431" s="108"/>
      <c r="H431" s="108"/>
    </row>
    <row r="432" spans="6:8">
      <c r="F432" s="108"/>
      <c r="G432" s="108"/>
      <c r="H432" s="108"/>
    </row>
    <row r="433" spans="6:8">
      <c r="F433" s="108"/>
      <c r="G433" s="108"/>
      <c r="H433" s="108"/>
    </row>
    <row r="434" spans="6:8">
      <c r="F434" s="108"/>
      <c r="G434" s="108"/>
      <c r="H434" s="108"/>
    </row>
    <row r="435" spans="6:8">
      <c r="F435" s="108"/>
      <c r="G435" s="108"/>
      <c r="H435" s="108"/>
    </row>
    <row r="436" spans="6:8">
      <c r="F436" s="108"/>
      <c r="G436" s="108"/>
      <c r="H436" s="108"/>
    </row>
    <row r="437" spans="6:8">
      <c r="F437" s="108"/>
      <c r="G437" s="108"/>
      <c r="H437" s="108"/>
    </row>
    <row r="438" spans="6:8">
      <c r="F438" s="108"/>
      <c r="G438" s="108"/>
      <c r="H438" s="108"/>
    </row>
    <row r="439" spans="6:8">
      <c r="F439" s="108"/>
      <c r="G439" s="108"/>
      <c r="H439" s="108"/>
    </row>
    <row r="440" spans="6:8">
      <c r="F440" s="108"/>
      <c r="G440" s="108"/>
      <c r="H440" s="108"/>
    </row>
    <row r="441" spans="6:8">
      <c r="F441" s="108"/>
      <c r="G441" s="108"/>
      <c r="H441" s="108"/>
    </row>
    <row r="442" spans="6:8">
      <c r="F442" s="108"/>
      <c r="G442" s="108"/>
      <c r="H442" s="108"/>
    </row>
    <row r="443" spans="6:8">
      <c r="F443" s="108"/>
      <c r="G443" s="108"/>
      <c r="H443" s="108"/>
    </row>
    <row r="444" spans="6:8">
      <c r="F444" s="108"/>
      <c r="G444" s="108"/>
      <c r="H444" s="108"/>
    </row>
    <row r="445" spans="6:8">
      <c r="F445" s="108"/>
      <c r="G445" s="108"/>
      <c r="H445" s="108"/>
    </row>
    <row r="446" spans="6:8">
      <c r="F446" s="108"/>
      <c r="G446" s="108"/>
      <c r="H446" s="108"/>
    </row>
    <row r="447" spans="6:8">
      <c r="F447" s="108"/>
      <c r="G447" s="108"/>
      <c r="H447" s="108"/>
    </row>
    <row r="448" spans="6:8">
      <c r="F448" s="108"/>
      <c r="G448" s="108"/>
      <c r="H448" s="108"/>
    </row>
    <row r="449" spans="6:8">
      <c r="F449" s="108"/>
      <c r="G449" s="108"/>
      <c r="H449" s="108"/>
    </row>
    <row r="450" spans="6:8">
      <c r="F450" s="108"/>
      <c r="G450" s="108"/>
      <c r="H450" s="108"/>
    </row>
    <row r="451" spans="6:8">
      <c r="F451" s="108"/>
      <c r="G451" s="108"/>
      <c r="H451" s="108"/>
    </row>
    <row r="452" spans="6:8">
      <c r="F452" s="108"/>
      <c r="G452" s="108"/>
      <c r="H452" s="108"/>
    </row>
    <row r="453" spans="6:8">
      <c r="F453" s="108"/>
      <c r="G453" s="108"/>
      <c r="H453" s="108"/>
    </row>
    <row r="454" spans="6:8">
      <c r="F454" s="108"/>
      <c r="G454" s="108"/>
      <c r="H454" s="108"/>
    </row>
    <row r="455" spans="6:8">
      <c r="F455" s="108"/>
      <c r="G455" s="108"/>
      <c r="H455" s="108"/>
    </row>
    <row r="456" spans="6:8">
      <c r="F456" s="108"/>
      <c r="G456" s="108"/>
      <c r="H456" s="108"/>
    </row>
    <row r="457" spans="6:8">
      <c r="F457" s="108"/>
      <c r="G457" s="108"/>
      <c r="H457" s="108"/>
    </row>
    <row r="458" spans="6:8">
      <c r="F458" s="108"/>
      <c r="G458" s="108"/>
      <c r="H458" s="108"/>
    </row>
    <row r="459" spans="6:8">
      <c r="F459" s="108"/>
      <c r="G459" s="108"/>
      <c r="H459" s="108"/>
    </row>
    <row r="460" spans="6:8">
      <c r="F460" s="108"/>
      <c r="G460" s="108"/>
      <c r="H460" s="108"/>
    </row>
    <row r="461" spans="6:8">
      <c r="F461" s="108"/>
      <c r="G461" s="108"/>
      <c r="H461" s="108"/>
    </row>
    <row r="462" spans="6:8">
      <c r="F462" s="108"/>
      <c r="G462" s="108"/>
      <c r="H462" s="108"/>
    </row>
    <row r="463" spans="6:8">
      <c r="F463" s="108"/>
      <c r="G463" s="108"/>
      <c r="H463" s="108"/>
    </row>
    <row r="464" spans="6:8">
      <c r="F464" s="108"/>
      <c r="G464" s="108"/>
      <c r="H464" s="108"/>
    </row>
    <row r="465" spans="6:8">
      <c r="F465" s="108"/>
      <c r="G465" s="108"/>
      <c r="H465" s="108"/>
    </row>
    <row r="466" spans="6:8">
      <c r="F466" s="108"/>
      <c r="G466" s="108"/>
      <c r="H466" s="108"/>
    </row>
    <row r="467" spans="6:8">
      <c r="F467" s="108"/>
      <c r="G467" s="108"/>
      <c r="H467" s="108"/>
    </row>
    <row r="468" spans="6:8">
      <c r="F468" s="108"/>
      <c r="G468" s="108"/>
      <c r="H468" s="108"/>
    </row>
    <row r="469" spans="6:8">
      <c r="F469" s="108"/>
      <c r="G469" s="108"/>
      <c r="H469" s="108"/>
    </row>
    <row r="470" spans="6:8">
      <c r="F470" s="108"/>
      <c r="G470" s="108"/>
      <c r="H470" s="108"/>
    </row>
    <row r="471" spans="6:8">
      <c r="F471" s="108"/>
      <c r="G471" s="108"/>
      <c r="H471" s="108"/>
    </row>
    <row r="472" spans="6:8">
      <c r="F472" s="108"/>
      <c r="G472" s="108"/>
      <c r="H472" s="108"/>
    </row>
    <row r="473" spans="6:8">
      <c r="F473" s="108"/>
      <c r="G473" s="108"/>
      <c r="H473" s="108"/>
    </row>
    <row r="474" spans="6:8">
      <c r="F474" s="108"/>
      <c r="G474" s="108"/>
      <c r="H474" s="108"/>
    </row>
    <row r="475" spans="6:8">
      <c r="F475" s="108"/>
      <c r="G475" s="108"/>
      <c r="H475" s="108"/>
    </row>
    <row r="476" spans="6:8">
      <c r="F476" s="108"/>
      <c r="G476" s="108"/>
      <c r="H476" s="108"/>
    </row>
    <row r="477" spans="6:8">
      <c r="F477" s="108"/>
      <c r="G477" s="108"/>
      <c r="H477" s="108"/>
    </row>
    <row r="478" spans="6:8">
      <c r="F478" s="108"/>
      <c r="G478" s="108"/>
      <c r="H478" s="108"/>
    </row>
    <row r="479" spans="6:8">
      <c r="F479" s="108"/>
      <c r="G479" s="108"/>
      <c r="H479" s="108"/>
    </row>
    <row r="480" spans="6:8">
      <c r="F480" s="108"/>
      <c r="G480" s="108"/>
      <c r="H480" s="108"/>
    </row>
    <row r="481" spans="6:8">
      <c r="F481" s="108"/>
      <c r="G481" s="108"/>
      <c r="H481" s="108"/>
    </row>
    <row r="482" spans="6:8">
      <c r="F482" s="108"/>
      <c r="G482" s="108"/>
      <c r="H482" s="108"/>
    </row>
    <row r="483" spans="6:8">
      <c r="F483" s="108"/>
      <c r="G483" s="108"/>
      <c r="H483" s="108"/>
    </row>
    <row r="484" spans="6:8">
      <c r="F484" s="108"/>
      <c r="G484" s="108"/>
      <c r="H484" s="108"/>
    </row>
    <row r="485" spans="6:8">
      <c r="F485" s="108"/>
      <c r="G485" s="108"/>
      <c r="H485" s="108"/>
    </row>
    <row r="486" spans="6:8">
      <c r="F486" s="108"/>
      <c r="G486" s="108"/>
      <c r="H486" s="108"/>
    </row>
    <row r="487" spans="6:8">
      <c r="F487" s="108"/>
      <c r="G487" s="108"/>
      <c r="H487" s="108"/>
    </row>
    <row r="488" spans="6:8">
      <c r="F488" s="108"/>
      <c r="G488" s="108"/>
      <c r="H488" s="108"/>
    </row>
    <row r="489" spans="6:8">
      <c r="F489" s="108"/>
      <c r="G489" s="108"/>
      <c r="H489" s="108"/>
    </row>
    <row r="490" spans="6:8">
      <c r="F490" s="108"/>
      <c r="G490" s="108"/>
      <c r="H490" s="108"/>
    </row>
    <row r="491" spans="6:8">
      <c r="F491" s="108"/>
      <c r="G491" s="108"/>
      <c r="H491" s="108"/>
    </row>
    <row r="492" spans="6:8">
      <c r="F492" s="108"/>
      <c r="G492" s="108"/>
      <c r="H492" s="108"/>
    </row>
    <row r="493" spans="6:8">
      <c r="F493" s="108"/>
      <c r="G493" s="108"/>
      <c r="H493" s="108"/>
    </row>
    <row r="494" spans="6:8">
      <c r="F494" s="108"/>
      <c r="G494" s="108"/>
      <c r="H494" s="108"/>
    </row>
    <row r="495" spans="6:8">
      <c r="F495" s="108"/>
      <c r="G495" s="108"/>
      <c r="H495" s="108"/>
    </row>
    <row r="496" spans="6:8">
      <c r="F496" s="108"/>
      <c r="G496" s="108"/>
      <c r="H496" s="108"/>
    </row>
    <row r="497" spans="6:8">
      <c r="F497" s="108"/>
      <c r="G497" s="108"/>
      <c r="H497" s="108"/>
    </row>
    <row r="498" spans="6:8">
      <c r="F498" s="108"/>
      <c r="G498" s="108"/>
      <c r="H498" s="108"/>
    </row>
    <row r="499" spans="6:8">
      <c r="F499" s="108"/>
      <c r="G499" s="108"/>
      <c r="H499" s="108"/>
    </row>
    <row r="500" spans="6:8">
      <c r="F500" s="108"/>
      <c r="G500" s="108"/>
      <c r="H500" s="108"/>
    </row>
    <row r="501" spans="6:8">
      <c r="F501" s="108"/>
      <c r="G501" s="108"/>
      <c r="H501" s="108"/>
    </row>
    <row r="502" spans="6:8">
      <c r="F502" s="108"/>
      <c r="G502" s="108"/>
      <c r="H502" s="108"/>
    </row>
    <row r="503" spans="6:8">
      <c r="F503" s="108"/>
      <c r="G503" s="108"/>
      <c r="H503" s="108"/>
    </row>
    <row r="504" spans="6:8">
      <c r="F504" s="108"/>
      <c r="G504" s="108"/>
      <c r="H504" s="108"/>
    </row>
    <row r="505" spans="6:8">
      <c r="F505" s="108"/>
      <c r="G505" s="108"/>
      <c r="H505" s="108"/>
    </row>
    <row r="506" spans="6:8">
      <c r="F506" s="108"/>
      <c r="G506" s="108"/>
      <c r="H506" s="108"/>
    </row>
    <row r="507" spans="6:8">
      <c r="F507" s="108"/>
      <c r="G507" s="108"/>
      <c r="H507" s="108"/>
    </row>
    <row r="508" spans="6:8">
      <c r="F508" s="108"/>
      <c r="G508" s="108"/>
      <c r="H508" s="108"/>
    </row>
    <row r="509" spans="6:8">
      <c r="F509" s="108"/>
      <c r="G509" s="108"/>
      <c r="H509" s="108"/>
    </row>
    <row r="510" spans="6:8">
      <c r="F510" s="108"/>
      <c r="G510" s="108"/>
      <c r="H510" s="108"/>
    </row>
    <row r="511" spans="6:8">
      <c r="F511" s="108"/>
      <c r="G511" s="108"/>
      <c r="H511" s="108"/>
    </row>
    <row r="512" spans="6:8">
      <c r="F512" s="108"/>
      <c r="G512" s="108"/>
      <c r="H512" s="108"/>
    </row>
    <row r="513" spans="6:8">
      <c r="F513" s="108"/>
      <c r="G513" s="108"/>
      <c r="H513" s="108"/>
    </row>
    <row r="514" spans="6:8">
      <c r="F514" s="108"/>
      <c r="G514" s="108"/>
      <c r="H514" s="108"/>
    </row>
    <row r="515" spans="6:8">
      <c r="F515" s="108"/>
      <c r="G515" s="108"/>
      <c r="H515" s="108"/>
    </row>
    <row r="516" spans="6:8">
      <c r="F516" s="108"/>
      <c r="G516" s="108"/>
      <c r="H516" s="108"/>
    </row>
    <row r="517" spans="6:8">
      <c r="F517" s="108"/>
      <c r="G517" s="108"/>
      <c r="H517" s="108"/>
    </row>
    <row r="518" spans="6:8">
      <c r="F518" s="108"/>
      <c r="G518" s="108"/>
      <c r="H518" s="108"/>
    </row>
    <row r="519" spans="6:8">
      <c r="F519" s="108"/>
      <c r="G519" s="108"/>
      <c r="H519" s="108"/>
    </row>
    <row r="520" spans="6:8">
      <c r="F520" s="108"/>
      <c r="G520" s="108"/>
      <c r="H520" s="108"/>
    </row>
    <row r="521" spans="6:8">
      <c r="F521" s="108"/>
      <c r="G521" s="108"/>
      <c r="H521" s="108"/>
    </row>
    <row r="522" spans="6:8">
      <c r="F522" s="108"/>
      <c r="G522" s="108"/>
      <c r="H522" s="108"/>
    </row>
    <row r="523" spans="6:8">
      <c r="F523" s="108"/>
      <c r="G523" s="108"/>
      <c r="H523" s="108"/>
    </row>
    <row r="524" spans="6:8">
      <c r="F524" s="108"/>
      <c r="G524" s="108"/>
      <c r="H524" s="108"/>
    </row>
    <row r="525" spans="6:8">
      <c r="F525" s="108"/>
      <c r="G525" s="108"/>
      <c r="H525" s="108"/>
    </row>
    <row r="526" spans="6:8">
      <c r="F526" s="108"/>
      <c r="G526" s="108"/>
      <c r="H526" s="108"/>
    </row>
  </sheetData>
  <mergeCells count="52">
    <mergeCell ref="I8:I9"/>
    <mergeCell ref="H8:H9"/>
    <mergeCell ref="B2:J2"/>
    <mergeCell ref="B3:J3"/>
    <mergeCell ref="B15:B17"/>
    <mergeCell ref="C15:C17"/>
    <mergeCell ref="E15:E17"/>
    <mergeCell ref="B12:B14"/>
    <mergeCell ref="C12:C14"/>
    <mergeCell ref="E12:E14"/>
    <mergeCell ref="D12:D14"/>
    <mergeCell ref="D15:D17"/>
    <mergeCell ref="B4:J4"/>
    <mergeCell ref="B5:J5"/>
    <mergeCell ref="D18:D20"/>
    <mergeCell ref="B21:B23"/>
    <mergeCell ref="C21:C23"/>
    <mergeCell ref="E21:E23"/>
    <mergeCell ref="B18:B20"/>
    <mergeCell ref="C18:C20"/>
    <mergeCell ref="E18:E20"/>
    <mergeCell ref="B24:B26"/>
    <mergeCell ref="C24:C26"/>
    <mergeCell ref="E24:E26"/>
    <mergeCell ref="D21:D23"/>
    <mergeCell ref="D24:D26"/>
    <mergeCell ref="D36:D38"/>
    <mergeCell ref="D39:D41"/>
    <mergeCell ref="B27:B29"/>
    <mergeCell ref="C27:C29"/>
    <mergeCell ref="E27:E29"/>
    <mergeCell ref="B30:B32"/>
    <mergeCell ref="C30:C32"/>
    <mergeCell ref="E30:E32"/>
    <mergeCell ref="D27:D29"/>
    <mergeCell ref="D30:D32"/>
    <mergeCell ref="G55:H55"/>
    <mergeCell ref="B33:B35"/>
    <mergeCell ref="C33:C35"/>
    <mergeCell ref="E33:E35"/>
    <mergeCell ref="E45:E48"/>
    <mergeCell ref="D33:D35"/>
    <mergeCell ref="B42:B44"/>
    <mergeCell ref="C42:C44"/>
    <mergeCell ref="D42:D44"/>
    <mergeCell ref="E42:E44"/>
    <mergeCell ref="C36:C38"/>
    <mergeCell ref="B36:B38"/>
    <mergeCell ref="E36:E38"/>
    <mergeCell ref="B39:B41"/>
    <mergeCell ref="C39:C41"/>
    <mergeCell ref="E39:E41"/>
  </mergeCells>
  <phoneticPr fontId="78" type="noConversion"/>
  <printOptions horizontalCentered="1" verticalCentered="1"/>
  <pageMargins left="0.39370078740157483" right="0.39370078740157483" top="0.39370078740157483" bottom="0.39370078740157483" header="0.31496062992125984" footer="0.31496062992125984"/>
  <pageSetup paperSize="9" scale="77" orientation="landscape" r:id="rId1"/>
  <headerFooter>
    <oddHeader>&amp;F</oddHeader>
    <oddFooter>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sheetPr>
    <tabColor rgb="FFFF0000"/>
  </sheetPr>
  <dimension ref="A1:S269"/>
  <sheetViews>
    <sheetView view="pageBreakPreview" zoomScaleNormal="100" zoomScaleSheetLayoutView="100" workbookViewId="0">
      <selection activeCell="N11" sqref="N11"/>
    </sheetView>
  </sheetViews>
  <sheetFormatPr defaultColWidth="9.140625" defaultRowHeight="12.75"/>
  <cols>
    <col min="1" max="1" width="15.28515625" style="186" customWidth="1"/>
    <col min="2" max="2" width="44.7109375" style="469" customWidth="1"/>
    <col min="3" max="3" width="7.7109375" style="186" customWidth="1"/>
    <col min="4" max="4" width="9.42578125" style="187" customWidth="1"/>
    <col min="5" max="5" width="14.85546875" style="187" customWidth="1"/>
    <col min="6" max="6" width="9.140625" style="187" customWidth="1"/>
    <col min="7" max="7" width="17" style="187" customWidth="1"/>
    <col min="8" max="10" width="17.7109375" style="187" customWidth="1"/>
    <col min="11" max="11" width="16.28515625" style="248" customWidth="1"/>
    <col min="12" max="12" width="20.140625" style="255" customWidth="1"/>
    <col min="13" max="13" width="9.140625" style="80" customWidth="1"/>
    <col min="14" max="17" width="9.140625" style="248" customWidth="1"/>
    <col min="18" max="18" width="13.85546875" style="248" customWidth="1"/>
    <col min="19" max="19" width="9.140625" style="80" customWidth="1"/>
    <col min="20" max="16384" width="9.140625" style="80"/>
  </cols>
  <sheetData>
    <row r="1" spans="1:19" s="94" customFormat="1" ht="15.75">
      <c r="A1" s="758"/>
      <c r="B1" s="758"/>
      <c r="C1" s="758"/>
      <c r="D1" s="758"/>
      <c r="E1" s="758"/>
      <c r="F1" s="758"/>
      <c r="G1" s="758"/>
      <c r="H1" s="758"/>
      <c r="I1" s="132"/>
      <c r="J1" s="132"/>
      <c r="K1" s="132"/>
      <c r="L1" s="249"/>
      <c r="N1" s="133"/>
      <c r="O1" s="133"/>
      <c r="P1" s="133"/>
      <c r="Q1" s="133"/>
      <c r="R1" s="133"/>
    </row>
    <row r="2" spans="1:19" s="72" customFormat="1" ht="18.75">
      <c r="A2" s="759" t="s">
        <v>3614</v>
      </c>
      <c r="B2" s="759"/>
      <c r="C2" s="759"/>
      <c r="D2" s="759"/>
      <c r="E2" s="759"/>
      <c r="F2" s="759"/>
      <c r="G2" s="759"/>
      <c r="H2" s="759"/>
      <c r="I2" s="759"/>
      <c r="J2" s="759"/>
      <c r="K2" s="135"/>
      <c r="L2" s="250"/>
      <c r="M2" s="70"/>
      <c r="N2" s="134"/>
      <c r="O2" s="134"/>
      <c r="P2" s="134"/>
      <c r="Q2" s="134"/>
      <c r="R2" s="136"/>
    </row>
    <row r="3" spans="1:19" s="72" customFormat="1" ht="18.75">
      <c r="A3" s="759" t="s">
        <v>3615</v>
      </c>
      <c r="B3" s="759"/>
      <c r="C3" s="759"/>
      <c r="D3" s="759"/>
      <c r="E3" s="759"/>
      <c r="F3" s="759"/>
      <c r="G3" s="759"/>
      <c r="H3" s="759"/>
      <c r="I3" s="759"/>
      <c r="J3" s="759"/>
      <c r="K3" s="135"/>
      <c r="L3" s="250"/>
      <c r="M3" s="70"/>
      <c r="N3" s="134"/>
      <c r="O3" s="134"/>
      <c r="P3" s="134"/>
      <c r="Q3" s="134"/>
      <c r="R3" s="136"/>
    </row>
    <row r="4" spans="1:19" s="72" customFormat="1" ht="18.75">
      <c r="A4" s="759" t="s">
        <v>3617</v>
      </c>
      <c r="B4" s="759"/>
      <c r="C4" s="759"/>
      <c r="D4" s="759"/>
      <c r="E4" s="759"/>
      <c r="F4" s="759"/>
      <c r="G4" s="759"/>
      <c r="H4" s="759"/>
      <c r="I4" s="759"/>
      <c r="J4" s="759"/>
      <c r="K4" s="134"/>
      <c r="L4" s="250"/>
      <c r="M4" s="70"/>
      <c r="N4" s="134"/>
      <c r="O4" s="134"/>
      <c r="P4" s="134"/>
      <c r="Q4" s="134"/>
      <c r="R4" s="136"/>
    </row>
    <row r="5" spans="1:19" s="72" customFormat="1" ht="18.75">
      <c r="A5" s="759" t="s">
        <v>15</v>
      </c>
      <c r="B5" s="759"/>
      <c r="C5" s="759"/>
      <c r="D5" s="759"/>
      <c r="E5" s="759"/>
      <c r="F5" s="759"/>
      <c r="G5" s="759"/>
      <c r="H5" s="759"/>
      <c r="I5" s="759"/>
      <c r="J5" s="759"/>
      <c r="K5" s="134"/>
      <c r="L5" s="250"/>
      <c r="M5" s="70"/>
      <c r="N5" s="134"/>
      <c r="O5" s="134"/>
      <c r="P5" s="134"/>
      <c r="Q5" s="134"/>
      <c r="R5" s="136"/>
    </row>
    <row r="6" spans="1:19" s="72" customFormat="1" ht="12.75" customHeight="1">
      <c r="A6" s="699" t="s">
        <v>32</v>
      </c>
      <c r="B6" s="165" t="str">
        <f>'074-19-CCU''s'!C6</f>
        <v>074/2019-SEORÇA-SDS-R02</v>
      </c>
      <c r="C6" s="166"/>
      <c r="D6" s="136"/>
      <c r="E6" s="136"/>
      <c r="F6" s="136"/>
      <c r="G6" s="136"/>
      <c r="H6" s="136"/>
      <c r="I6" s="171" t="s">
        <v>33</v>
      </c>
      <c r="J6" s="181">
        <f>'074-19-CAPA'!C20</f>
        <v>44386</v>
      </c>
      <c r="K6" s="135"/>
      <c r="L6" s="250"/>
      <c r="M6" s="70"/>
      <c r="N6" s="134"/>
      <c r="O6" s="134"/>
      <c r="P6" s="134"/>
      <c r="Q6" s="134"/>
      <c r="R6" s="134"/>
    </row>
    <row r="7" spans="1:19" s="72" customFormat="1" ht="27.75" customHeight="1">
      <c r="A7" s="699" t="s">
        <v>34</v>
      </c>
      <c r="B7" s="165" t="s">
        <v>10496</v>
      </c>
      <c r="C7" s="166"/>
      <c r="D7" s="136"/>
      <c r="E7" s="136"/>
      <c r="F7" s="136"/>
      <c r="G7" s="136"/>
      <c r="H7" s="136"/>
      <c r="I7" s="699" t="s">
        <v>18</v>
      </c>
      <c r="J7" s="170" t="s">
        <v>9947</v>
      </c>
      <c r="K7" s="170"/>
      <c r="L7" s="250"/>
      <c r="M7" s="70"/>
      <c r="N7" s="134"/>
      <c r="O7" s="134"/>
      <c r="P7" s="134"/>
      <c r="Q7" s="134"/>
      <c r="R7" s="136"/>
    </row>
    <row r="8" spans="1:19" s="72" customFormat="1" ht="12.75" customHeight="1">
      <c r="A8" s="700" t="s">
        <v>20</v>
      </c>
      <c r="B8" s="430" t="s">
        <v>10497</v>
      </c>
      <c r="C8" s="557"/>
      <c r="D8" s="136"/>
      <c r="E8" s="407"/>
      <c r="F8" s="407"/>
      <c r="G8" s="136"/>
      <c r="H8" s="136"/>
      <c r="I8" s="699" t="s">
        <v>36</v>
      </c>
      <c r="J8" s="166" t="s">
        <v>10513</v>
      </c>
      <c r="K8" s="135"/>
      <c r="L8" s="250"/>
      <c r="M8" s="70"/>
      <c r="N8" s="134"/>
      <c r="O8" s="134"/>
      <c r="P8" s="134"/>
      <c r="Q8" s="134"/>
      <c r="R8" s="134"/>
    </row>
    <row r="9" spans="1:19" s="72" customFormat="1" ht="12.75" customHeight="1">
      <c r="A9" s="699" t="s">
        <v>37</v>
      </c>
      <c r="B9" s="415" t="s">
        <v>13430</v>
      </c>
      <c r="C9" s="136"/>
      <c r="D9" s="136"/>
      <c r="E9" s="172"/>
      <c r="F9" s="172"/>
      <c r="G9" s="171" t="s">
        <v>38</v>
      </c>
      <c r="H9" s="172" t="s">
        <v>13437</v>
      </c>
      <c r="I9" s="167" t="s">
        <v>40</v>
      </c>
      <c r="J9" s="250" t="s">
        <v>18543</v>
      </c>
      <c r="K9" s="135"/>
      <c r="L9" s="250"/>
      <c r="M9" s="70"/>
      <c r="N9" s="134"/>
      <c r="O9" s="134"/>
      <c r="P9" s="134"/>
      <c r="Q9" s="134"/>
      <c r="R9" s="134"/>
    </row>
    <row r="10" spans="1:19" s="72" customFormat="1">
      <c r="A10" s="699"/>
      <c r="B10" s="456"/>
      <c r="C10" s="171"/>
      <c r="D10" s="172"/>
      <c r="E10" s="172"/>
      <c r="F10" s="172"/>
      <c r="G10" s="167"/>
      <c r="H10" s="166"/>
      <c r="I10" s="166"/>
      <c r="J10" s="166"/>
      <c r="K10" s="135"/>
      <c r="L10" s="250"/>
      <c r="M10" s="70"/>
      <c r="N10" s="134"/>
      <c r="O10" s="134"/>
      <c r="P10" s="134"/>
      <c r="Q10" s="134"/>
      <c r="R10" s="134"/>
    </row>
    <row r="11" spans="1:19" s="431" customFormat="1" ht="22.5">
      <c r="A11" s="432" t="s">
        <v>0</v>
      </c>
      <c r="B11" s="432" t="s">
        <v>1</v>
      </c>
      <c r="C11" s="432" t="s">
        <v>90</v>
      </c>
      <c r="D11" s="432" t="s">
        <v>2</v>
      </c>
      <c r="E11" s="432" t="s">
        <v>13434</v>
      </c>
      <c r="F11" s="432" t="s">
        <v>8767</v>
      </c>
      <c r="G11" s="432" t="s">
        <v>13435</v>
      </c>
      <c r="H11" s="432" t="s">
        <v>13436</v>
      </c>
      <c r="I11" s="432" t="s">
        <v>93</v>
      </c>
      <c r="J11" s="432" t="s">
        <v>94</v>
      </c>
      <c r="K11" s="243"/>
      <c r="L11" s="234"/>
      <c r="N11" s="243"/>
      <c r="O11" s="243"/>
      <c r="P11" s="243"/>
      <c r="Q11" s="243"/>
      <c r="R11" s="243"/>
    </row>
    <row r="12" spans="1:19" s="346" customFormat="1" ht="38.25">
      <c r="A12" s="448" t="s">
        <v>9812</v>
      </c>
      <c r="B12" s="635" t="s">
        <v>9813</v>
      </c>
      <c r="C12" s="349" t="s">
        <v>58</v>
      </c>
      <c r="D12" s="319">
        <v>1</v>
      </c>
      <c r="E12" s="398">
        <v>60437.939999999995</v>
      </c>
      <c r="F12" s="352" t="s">
        <v>13437</v>
      </c>
      <c r="G12" s="398">
        <v>73093.644635999997</v>
      </c>
      <c r="H12" s="355">
        <v>73093.644635999997</v>
      </c>
      <c r="I12" s="652">
        <v>0.16569932189606409</v>
      </c>
      <c r="J12" s="652">
        <v>0.16569932189606409</v>
      </c>
      <c r="K12" s="651">
        <f t="shared" ref="K12:K75" si="0">$H$259</f>
        <v>441122.17116886232</v>
      </c>
      <c r="L12" s="651">
        <f>'074-19-CAPA'!$D$32</f>
        <v>441122.17116886197</v>
      </c>
      <c r="N12" s="356"/>
      <c r="O12" s="356"/>
      <c r="P12" s="356"/>
      <c r="Q12" s="356"/>
      <c r="R12" s="356">
        <f t="shared" ref="R12:R258" si="1">G12*D12</f>
        <v>73093.644635999997</v>
      </c>
    </row>
    <row r="13" spans="1:19" s="219" customFormat="1" ht="38.25">
      <c r="A13" s="349">
        <v>94218</v>
      </c>
      <c r="B13" s="635" t="s">
        <v>14221</v>
      </c>
      <c r="C13" s="349" t="s">
        <v>112</v>
      </c>
      <c r="D13" s="352">
        <v>252.6</v>
      </c>
      <c r="E13" s="398" t="s">
        <v>18969</v>
      </c>
      <c r="F13" s="352" t="s">
        <v>13437</v>
      </c>
      <c r="G13" s="398">
        <v>111.8695</v>
      </c>
      <c r="H13" s="355">
        <v>28258.235700000001</v>
      </c>
      <c r="I13" s="652">
        <v>6.4059885326377533E-2</v>
      </c>
      <c r="J13" s="652">
        <v>0.22975920722244164</v>
      </c>
      <c r="K13" s="651">
        <f t="shared" si="0"/>
        <v>441122.17116886232</v>
      </c>
      <c r="L13" s="651">
        <f>'074-19-CAPA'!$D$32</f>
        <v>441122.17116886197</v>
      </c>
      <c r="M13" s="252"/>
      <c r="O13" s="231"/>
      <c r="P13" s="231"/>
      <c r="Q13" s="231"/>
      <c r="R13" s="356">
        <f t="shared" si="1"/>
        <v>28258.235700000001</v>
      </c>
      <c r="S13" s="231"/>
    </row>
    <row r="14" spans="1:19" s="219" customFormat="1">
      <c r="A14" s="349">
        <v>98459</v>
      </c>
      <c r="B14" s="635" t="s">
        <v>8446</v>
      </c>
      <c r="C14" s="349" t="s">
        <v>112</v>
      </c>
      <c r="D14" s="352">
        <v>155.804</v>
      </c>
      <c r="E14" s="398" t="s">
        <v>18796</v>
      </c>
      <c r="F14" s="352" t="s">
        <v>13437</v>
      </c>
      <c r="G14" s="398">
        <v>129.05507399999999</v>
      </c>
      <c r="H14" s="355">
        <v>20107.296749495999</v>
      </c>
      <c r="I14" s="652">
        <v>4.5582149489826689E-2</v>
      </c>
      <c r="J14" s="652">
        <v>0.27534135671226834</v>
      </c>
      <c r="K14" s="651">
        <f t="shared" si="0"/>
        <v>441122.17116886232</v>
      </c>
      <c r="L14" s="651">
        <f>'074-19-CAPA'!$D$32</f>
        <v>441122.17116886197</v>
      </c>
      <c r="M14" s="252"/>
      <c r="O14" s="231"/>
      <c r="P14" s="231"/>
      <c r="Q14" s="231"/>
      <c r="R14" s="356">
        <f t="shared" si="1"/>
        <v>20107.296749495999</v>
      </c>
      <c r="S14" s="231"/>
    </row>
    <row r="15" spans="1:19" s="219" customFormat="1" ht="38.25">
      <c r="A15" s="349">
        <v>96114</v>
      </c>
      <c r="B15" s="635" t="s">
        <v>2940</v>
      </c>
      <c r="C15" s="349" t="s">
        <v>112</v>
      </c>
      <c r="D15" s="352">
        <v>236.2</v>
      </c>
      <c r="E15" s="398" t="s">
        <v>18157</v>
      </c>
      <c r="F15" s="352" t="s">
        <v>13437</v>
      </c>
      <c r="G15" s="398">
        <v>71.838359999999994</v>
      </c>
      <c r="H15" s="355">
        <v>16968.220631999997</v>
      </c>
      <c r="I15" s="652">
        <v>3.8466034448095182E-2</v>
      </c>
      <c r="J15" s="652">
        <v>0.31380739116036349</v>
      </c>
      <c r="K15" s="651">
        <f t="shared" si="0"/>
        <v>441122.17116886232</v>
      </c>
      <c r="L15" s="651">
        <f>'074-19-CAPA'!$D$32</f>
        <v>441122.17116886197</v>
      </c>
      <c r="M15" s="252"/>
      <c r="O15" s="231"/>
      <c r="P15" s="231"/>
      <c r="Q15" s="231"/>
      <c r="R15" s="356"/>
      <c r="S15" s="231"/>
    </row>
    <row r="16" spans="1:19" s="219" customFormat="1" ht="127.5">
      <c r="A16" s="349" t="s">
        <v>10248</v>
      </c>
      <c r="B16" s="635" t="s">
        <v>13584</v>
      </c>
      <c r="C16" s="349" t="s">
        <v>112</v>
      </c>
      <c r="D16" s="352">
        <v>75.06</v>
      </c>
      <c r="E16" s="398">
        <v>184.38077900070377</v>
      </c>
      <c r="F16" s="352" t="s">
        <v>13437</v>
      </c>
      <c r="G16" s="398">
        <v>222.99011412345115</v>
      </c>
      <c r="H16" s="355">
        <v>16737.637966106246</v>
      </c>
      <c r="I16" s="652">
        <v>3.7943316069912636E-2</v>
      </c>
      <c r="J16" s="652">
        <v>0.35175070723027613</v>
      </c>
      <c r="K16" s="651">
        <f t="shared" si="0"/>
        <v>441122.17116886232</v>
      </c>
      <c r="L16" s="651">
        <f>'074-19-CAPA'!$D$32</f>
        <v>441122.17116886197</v>
      </c>
      <c r="M16" s="252"/>
      <c r="O16" s="231"/>
      <c r="P16" s="231"/>
      <c r="Q16" s="231"/>
      <c r="R16" s="356"/>
      <c r="S16" s="231"/>
    </row>
    <row r="17" spans="1:19" s="219" customFormat="1" ht="38.25">
      <c r="A17" s="448" t="s">
        <v>10208</v>
      </c>
      <c r="B17" s="635" t="s">
        <v>13542</v>
      </c>
      <c r="C17" s="349" t="s">
        <v>58</v>
      </c>
      <c r="D17" s="319">
        <v>1</v>
      </c>
      <c r="E17" s="398">
        <v>12130</v>
      </c>
      <c r="F17" s="352" t="s">
        <v>13437</v>
      </c>
      <c r="G17" s="398">
        <v>14670.022000000001</v>
      </c>
      <c r="H17" s="355">
        <v>14670.022000000001</v>
      </c>
      <c r="I17" s="652">
        <v>3.3256142988977742E-2</v>
      </c>
      <c r="J17" s="652">
        <v>0.38500685021925385</v>
      </c>
      <c r="K17" s="651">
        <f t="shared" si="0"/>
        <v>441122.17116886232</v>
      </c>
      <c r="L17" s="651">
        <f>'074-19-CAPA'!$D$32</f>
        <v>441122.17116886197</v>
      </c>
      <c r="M17" s="252"/>
      <c r="O17" s="231"/>
      <c r="P17" s="231"/>
      <c r="Q17" s="231"/>
      <c r="R17" s="356"/>
      <c r="S17" s="231"/>
    </row>
    <row r="18" spans="1:19" s="219" customFormat="1" ht="63.75">
      <c r="A18" s="349">
        <v>100761</v>
      </c>
      <c r="B18" s="635" t="s">
        <v>15665</v>
      </c>
      <c r="C18" s="349" t="s">
        <v>112</v>
      </c>
      <c r="D18" s="352">
        <v>287.79000000000002</v>
      </c>
      <c r="E18" s="398" t="s">
        <v>21411</v>
      </c>
      <c r="F18" s="352" t="s">
        <v>13437</v>
      </c>
      <c r="G18" s="398">
        <v>47.831769999999999</v>
      </c>
      <c r="H18" s="355">
        <v>13765.5050883</v>
      </c>
      <c r="I18" s="652">
        <v>3.1205652284093745E-2</v>
      </c>
      <c r="J18" s="652">
        <v>0.41621250250334757</v>
      </c>
      <c r="K18" s="651">
        <f t="shared" si="0"/>
        <v>441122.17116886232</v>
      </c>
      <c r="L18" s="651">
        <f>'074-19-CAPA'!$D$32</f>
        <v>441122.17116886197</v>
      </c>
      <c r="M18" s="252"/>
      <c r="O18" s="231"/>
      <c r="P18" s="231"/>
      <c r="Q18" s="231"/>
      <c r="R18" s="356"/>
      <c r="S18" s="231"/>
    </row>
    <row r="19" spans="1:19" s="219" customFormat="1" ht="25.5">
      <c r="A19" s="349" t="s">
        <v>3629</v>
      </c>
      <c r="B19" s="635" t="s">
        <v>10244</v>
      </c>
      <c r="C19" s="349" t="s">
        <v>3161</v>
      </c>
      <c r="D19" s="352">
        <v>1</v>
      </c>
      <c r="E19" s="398">
        <v>8547.4744134600005</v>
      </c>
      <c r="F19" s="352" t="s">
        <v>13437</v>
      </c>
      <c r="G19" s="398">
        <v>10337.315555638525</v>
      </c>
      <c r="H19" s="355">
        <v>10337.315555638525</v>
      </c>
      <c r="I19" s="652">
        <v>2.3434132835008611E-2</v>
      </c>
      <c r="J19" s="652">
        <v>0.43964663533835618</v>
      </c>
      <c r="K19" s="651">
        <f t="shared" si="0"/>
        <v>441122.17116886232</v>
      </c>
      <c r="L19" s="651">
        <f>'074-19-CAPA'!$D$32</f>
        <v>441122.17116886197</v>
      </c>
      <c r="M19" s="252"/>
      <c r="O19" s="231"/>
      <c r="P19" s="231"/>
      <c r="Q19" s="231"/>
      <c r="R19" s="356"/>
      <c r="S19" s="231"/>
    </row>
    <row r="20" spans="1:19" s="219" customFormat="1" ht="51">
      <c r="A20" s="349">
        <v>93210</v>
      </c>
      <c r="B20" s="635" t="s">
        <v>150</v>
      </c>
      <c r="C20" s="349" t="s">
        <v>112</v>
      </c>
      <c r="D20" s="352">
        <v>15.48</v>
      </c>
      <c r="E20" s="398" t="s">
        <v>18773</v>
      </c>
      <c r="F20" s="352" t="s">
        <v>13437</v>
      </c>
      <c r="G20" s="398">
        <v>627.485096</v>
      </c>
      <c r="H20" s="355">
        <v>9713.4692860800005</v>
      </c>
      <c r="I20" s="652">
        <v>2.2019907229649693E-2</v>
      </c>
      <c r="J20" s="652">
        <v>0.46166654256800588</v>
      </c>
      <c r="K20" s="651">
        <f t="shared" si="0"/>
        <v>441122.17116886232</v>
      </c>
      <c r="L20" s="651">
        <f>'074-19-CAPA'!$D$32</f>
        <v>441122.17116886197</v>
      </c>
      <c r="M20" s="252"/>
      <c r="O20" s="231"/>
      <c r="P20" s="231"/>
      <c r="Q20" s="231"/>
      <c r="R20" s="356"/>
      <c r="S20" s="231"/>
    </row>
    <row r="21" spans="1:19" s="219" customFormat="1" ht="38.25">
      <c r="A21" s="349">
        <v>88489</v>
      </c>
      <c r="B21" s="635" t="s">
        <v>143</v>
      </c>
      <c r="C21" s="349" t="s">
        <v>112</v>
      </c>
      <c r="D21" s="352">
        <v>599.33000000000004</v>
      </c>
      <c r="E21" s="398" t="s">
        <v>13288</v>
      </c>
      <c r="F21" s="352" t="s">
        <v>13437</v>
      </c>
      <c r="G21" s="398">
        <v>15.286816000000002</v>
      </c>
      <c r="H21" s="355">
        <v>9161.8474332800015</v>
      </c>
      <c r="I21" s="652">
        <v>2.076941045380562E-2</v>
      </c>
      <c r="J21" s="652">
        <v>0.48243595302181153</v>
      </c>
      <c r="K21" s="651">
        <f t="shared" si="0"/>
        <v>441122.17116886232</v>
      </c>
      <c r="L21" s="651">
        <f>'074-19-CAPA'!$D$32</f>
        <v>441122.17116886197</v>
      </c>
      <c r="M21" s="252"/>
      <c r="O21" s="231"/>
      <c r="P21" s="231"/>
      <c r="Q21" s="231"/>
      <c r="R21" s="356"/>
      <c r="S21" s="231"/>
    </row>
    <row r="22" spans="1:19" s="219" customFormat="1" ht="25.5">
      <c r="A22" s="349">
        <v>88496</v>
      </c>
      <c r="B22" s="635" t="s">
        <v>136</v>
      </c>
      <c r="C22" s="349" t="s">
        <v>112</v>
      </c>
      <c r="D22" s="352">
        <v>236.2</v>
      </c>
      <c r="E22" s="398" t="s">
        <v>20017</v>
      </c>
      <c r="F22" s="352" t="s">
        <v>13437</v>
      </c>
      <c r="G22" s="398">
        <v>30.271282000000003</v>
      </c>
      <c r="H22" s="355">
        <v>7150.0768084000001</v>
      </c>
      <c r="I22" s="652">
        <v>1.6208835727875803E-2</v>
      </c>
      <c r="J22" s="652">
        <v>0.49864478874968732</v>
      </c>
      <c r="K22" s="651">
        <f t="shared" si="0"/>
        <v>441122.17116886232</v>
      </c>
      <c r="L22" s="651">
        <f>'074-19-CAPA'!$D$32</f>
        <v>441122.17116886197</v>
      </c>
      <c r="M22" s="252"/>
      <c r="O22" s="231"/>
      <c r="P22" s="231"/>
      <c r="Q22" s="231"/>
      <c r="R22" s="356"/>
      <c r="S22" s="231"/>
    </row>
    <row r="23" spans="1:19" s="219" customFormat="1" ht="25.5">
      <c r="A23" s="349" t="s">
        <v>9783</v>
      </c>
      <c r="B23" s="635" t="s">
        <v>22089</v>
      </c>
      <c r="C23" s="349" t="s">
        <v>112</v>
      </c>
      <c r="D23" s="352">
        <v>36.21</v>
      </c>
      <c r="E23" s="398">
        <v>155.65064999999998</v>
      </c>
      <c r="F23" s="352" t="s">
        <v>13437</v>
      </c>
      <c r="G23" s="398">
        <v>188.24389610999998</v>
      </c>
      <c r="H23" s="355">
        <v>6816.3114781430995</v>
      </c>
      <c r="I23" s="652">
        <v>1.5452207854530631E-2</v>
      </c>
      <c r="J23" s="652">
        <v>0.51409699660421793</v>
      </c>
      <c r="K23" s="651">
        <f t="shared" si="0"/>
        <v>441122.17116886232</v>
      </c>
      <c r="L23" s="651">
        <f>'074-19-CAPA'!$D$32</f>
        <v>441122.17116886197</v>
      </c>
      <c r="M23" s="252"/>
      <c r="O23" s="231"/>
      <c r="P23" s="231"/>
      <c r="Q23" s="231"/>
      <c r="R23" s="356"/>
      <c r="S23" s="231"/>
    </row>
    <row r="24" spans="1:19" s="219" customFormat="1" ht="51">
      <c r="A24" s="448">
        <v>91926</v>
      </c>
      <c r="B24" s="635" t="s">
        <v>65</v>
      </c>
      <c r="C24" s="349" t="s">
        <v>5</v>
      </c>
      <c r="D24" s="319">
        <v>1344.24</v>
      </c>
      <c r="E24" s="398" t="s">
        <v>15426</v>
      </c>
      <c r="F24" s="352" t="s">
        <v>13437</v>
      </c>
      <c r="G24" s="398">
        <v>4.9222580000000002</v>
      </c>
      <c r="H24" s="355">
        <v>6616.6960939200007</v>
      </c>
      <c r="I24" s="652">
        <v>1.4999690621732812E-2</v>
      </c>
      <c r="J24" s="652">
        <v>0.52909668722595071</v>
      </c>
      <c r="K24" s="651">
        <f t="shared" si="0"/>
        <v>441122.17116886232</v>
      </c>
      <c r="L24" s="651">
        <f>'074-19-CAPA'!$D$32</f>
        <v>441122.17116886197</v>
      </c>
      <c r="M24" s="252"/>
      <c r="O24" s="231"/>
      <c r="P24" s="231"/>
      <c r="Q24" s="231"/>
      <c r="R24" s="356"/>
      <c r="S24" s="231"/>
    </row>
    <row r="25" spans="1:19" s="219" customFormat="1" ht="89.25">
      <c r="A25" s="349">
        <v>87529</v>
      </c>
      <c r="B25" s="635" t="s">
        <v>139</v>
      </c>
      <c r="C25" s="349" t="s">
        <v>112</v>
      </c>
      <c r="D25" s="352">
        <v>171.36</v>
      </c>
      <c r="E25" s="398" t="s">
        <v>19900</v>
      </c>
      <c r="F25" s="352" t="s">
        <v>13437</v>
      </c>
      <c r="G25" s="398">
        <v>37.950972</v>
      </c>
      <c r="H25" s="355">
        <v>6503.2785619200004</v>
      </c>
      <c r="I25" s="652">
        <v>1.4742579237602034E-2</v>
      </c>
      <c r="J25" s="652">
        <v>0.54383926646355274</v>
      </c>
      <c r="K25" s="651">
        <f t="shared" si="0"/>
        <v>441122.17116886232</v>
      </c>
      <c r="L25" s="651">
        <f>'074-19-CAPA'!$D$32</f>
        <v>441122.17116886197</v>
      </c>
      <c r="M25" s="252"/>
      <c r="O25" s="231"/>
      <c r="P25" s="231"/>
      <c r="Q25" s="231"/>
      <c r="R25" s="356"/>
      <c r="S25" s="231"/>
    </row>
    <row r="26" spans="1:19" s="219" customFormat="1" ht="25.5">
      <c r="A26" s="349" t="s">
        <v>10224</v>
      </c>
      <c r="B26" s="635" t="s">
        <v>10232</v>
      </c>
      <c r="C26" s="349" t="s">
        <v>112</v>
      </c>
      <c r="D26" s="352">
        <v>61.02</v>
      </c>
      <c r="E26" s="398">
        <v>84.533272000000011</v>
      </c>
      <c r="F26" s="352" t="s">
        <v>13437</v>
      </c>
      <c r="G26" s="398">
        <v>102.23453915680001</v>
      </c>
      <c r="H26" s="355">
        <v>6238.3515793479373</v>
      </c>
      <c r="I26" s="652">
        <v>1.4142004159115108E-2</v>
      </c>
      <c r="J26" s="652">
        <v>0.55798127062266789</v>
      </c>
      <c r="K26" s="651">
        <f t="shared" si="0"/>
        <v>441122.17116886232</v>
      </c>
      <c r="L26" s="651">
        <f>'074-19-CAPA'!$D$32</f>
        <v>441122.17116886197</v>
      </c>
      <c r="M26" s="252"/>
      <c r="O26" s="231"/>
      <c r="P26" s="231"/>
      <c r="Q26" s="231"/>
      <c r="R26" s="356"/>
      <c r="S26" s="231"/>
    </row>
    <row r="27" spans="1:19" s="219" customFormat="1" ht="25.5">
      <c r="A27" s="349" t="s">
        <v>13772</v>
      </c>
      <c r="B27" s="635" t="s">
        <v>13773</v>
      </c>
      <c r="C27" s="349" t="s">
        <v>9677</v>
      </c>
      <c r="D27" s="352">
        <v>3</v>
      </c>
      <c r="E27" s="398">
        <v>1679.5516771</v>
      </c>
      <c r="F27" s="352" t="s">
        <v>13437</v>
      </c>
      <c r="G27" s="398">
        <v>2031.2497982847401</v>
      </c>
      <c r="H27" s="355">
        <v>6093.7493948542206</v>
      </c>
      <c r="I27" s="652">
        <v>1.3814198861751437E-2</v>
      </c>
      <c r="J27" s="652">
        <v>0.57179546948441928</v>
      </c>
      <c r="K27" s="651">
        <f t="shared" si="0"/>
        <v>441122.17116886232</v>
      </c>
      <c r="L27" s="651">
        <f>'074-19-CAPA'!$D$32</f>
        <v>441122.17116886197</v>
      </c>
      <c r="M27" s="252"/>
      <c r="O27" s="231"/>
      <c r="P27" s="231"/>
      <c r="Q27" s="231"/>
      <c r="R27" s="356"/>
      <c r="S27" s="231"/>
    </row>
    <row r="28" spans="1:19" s="219" customFormat="1" ht="51">
      <c r="A28" s="349">
        <v>93214</v>
      </c>
      <c r="B28" s="635" t="s">
        <v>86</v>
      </c>
      <c r="C28" s="349" t="s">
        <v>58</v>
      </c>
      <c r="D28" s="352">
        <v>1</v>
      </c>
      <c r="E28" s="398" t="s">
        <v>18777</v>
      </c>
      <c r="F28" s="352" t="s">
        <v>13437</v>
      </c>
      <c r="G28" s="398">
        <v>5797.9966340000001</v>
      </c>
      <c r="H28" s="355">
        <v>5797.9966340000001</v>
      </c>
      <c r="I28" s="652">
        <v>1.3143743418374945E-2</v>
      </c>
      <c r="J28" s="652">
        <v>0.58493921290279427</v>
      </c>
      <c r="K28" s="651">
        <f t="shared" si="0"/>
        <v>441122.17116886232</v>
      </c>
      <c r="L28" s="651">
        <f>'074-19-CAPA'!$D$32</f>
        <v>441122.17116886197</v>
      </c>
      <c r="M28" s="252"/>
      <c r="O28" s="231"/>
      <c r="P28" s="231"/>
      <c r="Q28" s="231"/>
      <c r="R28" s="356"/>
      <c r="S28" s="231"/>
    </row>
    <row r="29" spans="1:19" s="219" customFormat="1">
      <c r="A29" s="448" t="s">
        <v>9679</v>
      </c>
      <c r="B29" s="635" t="s">
        <v>9676</v>
      </c>
      <c r="C29" s="349" t="s">
        <v>9677</v>
      </c>
      <c r="D29" s="319">
        <v>3</v>
      </c>
      <c r="E29" s="398">
        <v>1549.6799999999998</v>
      </c>
      <c r="F29" s="352" t="s">
        <v>13437</v>
      </c>
      <c r="G29" s="398">
        <v>1874.1829919999998</v>
      </c>
      <c r="H29" s="355">
        <v>5622.5489759999991</v>
      </c>
      <c r="I29" s="652">
        <v>1.2746013108118471E-2</v>
      </c>
      <c r="J29" s="652">
        <v>0.59768522601091278</v>
      </c>
      <c r="K29" s="651">
        <f t="shared" si="0"/>
        <v>441122.17116886232</v>
      </c>
      <c r="L29" s="651">
        <f>'074-19-CAPA'!$D$32</f>
        <v>441122.17116886197</v>
      </c>
      <c r="M29" s="252"/>
      <c r="O29" s="231"/>
      <c r="P29" s="231"/>
      <c r="Q29" s="231"/>
      <c r="R29" s="356"/>
      <c r="S29" s="231"/>
    </row>
    <row r="30" spans="1:19" s="219" customFormat="1" ht="25.5">
      <c r="A30" s="349" t="s">
        <v>13439</v>
      </c>
      <c r="B30" s="635" t="s">
        <v>87</v>
      </c>
      <c r="C30" s="349" t="s">
        <v>10291</v>
      </c>
      <c r="D30" s="352">
        <v>14.4</v>
      </c>
      <c r="E30" s="398">
        <v>319.23450000000003</v>
      </c>
      <c r="F30" s="352" t="s">
        <v>13437</v>
      </c>
      <c r="G30" s="398">
        <v>386.08220430000006</v>
      </c>
      <c r="H30" s="355">
        <v>5559.5837419200006</v>
      </c>
      <c r="I30" s="652">
        <v>1.2603274342771092E-2</v>
      </c>
      <c r="J30" s="652">
        <v>0.61028850035368387</v>
      </c>
      <c r="K30" s="651">
        <f t="shared" si="0"/>
        <v>441122.17116886232</v>
      </c>
      <c r="L30" s="651">
        <f>'074-19-CAPA'!$D$32</f>
        <v>441122.17116886197</v>
      </c>
      <c r="M30" s="252"/>
      <c r="O30" s="231"/>
      <c r="P30" s="231"/>
      <c r="Q30" s="231"/>
      <c r="R30" s="356"/>
      <c r="S30" s="231"/>
    </row>
    <row r="31" spans="1:19" s="219" customFormat="1" ht="25.5">
      <c r="A31" s="349" t="s">
        <v>10341</v>
      </c>
      <c r="B31" s="635" t="s">
        <v>10335</v>
      </c>
      <c r="C31" s="349" t="s">
        <v>5</v>
      </c>
      <c r="D31" s="352">
        <v>131.27000000000001</v>
      </c>
      <c r="E31" s="398">
        <v>29.437419999999999</v>
      </c>
      <c r="F31" s="352" t="s">
        <v>13437</v>
      </c>
      <c r="G31" s="398">
        <v>35.601615748</v>
      </c>
      <c r="H31" s="355">
        <v>4673.42409923996</v>
      </c>
      <c r="I31" s="652">
        <v>1.0594398569576693E-2</v>
      </c>
      <c r="J31" s="652">
        <v>0.62088289892326054</v>
      </c>
      <c r="K31" s="651">
        <f t="shared" si="0"/>
        <v>441122.17116886232</v>
      </c>
      <c r="L31" s="651">
        <f>'074-19-CAPA'!$D$32</f>
        <v>441122.17116886197</v>
      </c>
      <c r="M31" s="252"/>
      <c r="O31" s="231"/>
      <c r="P31" s="231"/>
      <c r="Q31" s="231"/>
      <c r="R31" s="356"/>
      <c r="S31" s="231"/>
    </row>
    <row r="32" spans="1:19" s="219" customFormat="1" ht="89.25">
      <c r="A32" s="349">
        <v>91314</v>
      </c>
      <c r="B32" s="635" t="s">
        <v>10652</v>
      </c>
      <c r="C32" s="349" t="s">
        <v>58</v>
      </c>
      <c r="D32" s="352">
        <v>5</v>
      </c>
      <c r="E32" s="398" t="s">
        <v>19377</v>
      </c>
      <c r="F32" s="352" t="s">
        <v>13437</v>
      </c>
      <c r="G32" s="398">
        <v>917.63225</v>
      </c>
      <c r="H32" s="355">
        <v>4588.1612500000001</v>
      </c>
      <c r="I32" s="652">
        <v>1.0401112321882466E-2</v>
      </c>
      <c r="J32" s="652">
        <v>0.631284011245143</v>
      </c>
      <c r="K32" s="651">
        <f t="shared" si="0"/>
        <v>441122.17116886232</v>
      </c>
      <c r="L32" s="651">
        <f>'074-19-CAPA'!$D$32</f>
        <v>441122.17116886197</v>
      </c>
      <c r="M32" s="252"/>
      <c r="O32" s="231"/>
      <c r="P32" s="231"/>
      <c r="Q32" s="231"/>
      <c r="R32" s="356"/>
      <c r="S32" s="231"/>
    </row>
    <row r="33" spans="1:19" s="219" customFormat="1" ht="63.75">
      <c r="A33" s="349">
        <v>39362</v>
      </c>
      <c r="B33" s="635" t="s">
        <v>5850</v>
      </c>
      <c r="C33" s="349" t="s">
        <v>3161</v>
      </c>
      <c r="D33" s="352">
        <v>1</v>
      </c>
      <c r="E33" s="398" t="s">
        <v>16948</v>
      </c>
      <c r="F33" s="352" t="s">
        <v>13437</v>
      </c>
      <c r="G33" s="398">
        <v>4400.4865580000005</v>
      </c>
      <c r="H33" s="355">
        <v>4400.4865580000005</v>
      </c>
      <c r="I33" s="652">
        <v>9.9756639897283401E-3</v>
      </c>
      <c r="J33" s="652">
        <v>0.64125967523487137</v>
      </c>
      <c r="K33" s="651">
        <f t="shared" si="0"/>
        <v>441122.17116886232</v>
      </c>
      <c r="L33" s="651">
        <f>'074-19-CAPA'!$D$32</f>
        <v>441122.17116886197</v>
      </c>
      <c r="M33" s="252"/>
      <c r="O33" s="231"/>
      <c r="P33" s="231"/>
      <c r="Q33" s="231"/>
      <c r="R33" s="356"/>
      <c r="S33" s="231"/>
    </row>
    <row r="34" spans="1:19" s="219" customFormat="1" ht="25.5">
      <c r="A34" s="349">
        <v>101747</v>
      </c>
      <c r="B34" s="635" t="s">
        <v>11885</v>
      </c>
      <c r="C34" s="349" t="s">
        <v>112</v>
      </c>
      <c r="D34" s="352">
        <v>61.300000000000004</v>
      </c>
      <c r="E34" s="398" t="s">
        <v>21456</v>
      </c>
      <c r="F34" s="352" t="s">
        <v>13437</v>
      </c>
      <c r="G34" s="398">
        <v>71.644856000000004</v>
      </c>
      <c r="H34" s="355">
        <v>4391.8296728000005</v>
      </c>
      <c r="I34" s="652">
        <v>9.9560393012275063E-3</v>
      </c>
      <c r="J34" s="652">
        <v>0.65121571453609883</v>
      </c>
      <c r="K34" s="651">
        <f t="shared" si="0"/>
        <v>441122.17116886232</v>
      </c>
      <c r="L34" s="651">
        <f>'074-19-CAPA'!$D$32</f>
        <v>441122.17116886197</v>
      </c>
      <c r="M34" s="252"/>
      <c r="O34" s="231"/>
      <c r="P34" s="231"/>
      <c r="Q34" s="231"/>
      <c r="R34" s="356"/>
      <c r="S34" s="231"/>
    </row>
    <row r="35" spans="1:19" s="219" customFormat="1" ht="38.25">
      <c r="A35" s="349">
        <v>88488</v>
      </c>
      <c r="B35" s="635" t="s">
        <v>137</v>
      </c>
      <c r="C35" s="349" t="s">
        <v>112</v>
      </c>
      <c r="D35" s="352">
        <v>242.29</v>
      </c>
      <c r="E35" s="398" t="s">
        <v>9110</v>
      </c>
      <c r="F35" s="352" t="s">
        <v>13437</v>
      </c>
      <c r="G35" s="398">
        <v>17.427454000000001</v>
      </c>
      <c r="H35" s="355">
        <v>4222.4978296600002</v>
      </c>
      <c r="I35" s="652">
        <v>9.5721732110436615E-3</v>
      </c>
      <c r="J35" s="652">
        <v>0.66078788774714248</v>
      </c>
      <c r="K35" s="651">
        <f t="shared" si="0"/>
        <v>441122.17116886232</v>
      </c>
      <c r="L35" s="651">
        <f>'074-19-CAPA'!$D$32</f>
        <v>441122.17116886197</v>
      </c>
      <c r="M35" s="252"/>
      <c r="O35" s="231"/>
      <c r="P35" s="231"/>
      <c r="Q35" s="231"/>
      <c r="R35" s="356"/>
      <c r="S35" s="231"/>
    </row>
    <row r="36" spans="1:19" s="219" customFormat="1" ht="38.25">
      <c r="A36" s="349" t="s">
        <v>9717</v>
      </c>
      <c r="B36" s="635" t="s">
        <v>10506</v>
      </c>
      <c r="C36" s="349" t="s">
        <v>3161</v>
      </c>
      <c r="D36" s="352">
        <v>1</v>
      </c>
      <c r="E36" s="398">
        <v>3346.3381086000004</v>
      </c>
      <c r="F36" s="352" t="s">
        <v>13437</v>
      </c>
      <c r="G36" s="398">
        <v>4047.0613085408404</v>
      </c>
      <c r="H36" s="355">
        <v>4047.0613085408404</v>
      </c>
      <c r="I36" s="652">
        <v>9.1744681474910921E-3</v>
      </c>
      <c r="J36" s="652">
        <v>0.6699623558946336</v>
      </c>
      <c r="K36" s="651">
        <f t="shared" si="0"/>
        <v>441122.17116886232</v>
      </c>
      <c r="L36" s="651">
        <f>'074-19-CAPA'!$D$32</f>
        <v>441122.17116886197</v>
      </c>
      <c r="M36" s="252"/>
      <c r="O36" s="231"/>
      <c r="P36" s="231"/>
      <c r="Q36" s="231"/>
      <c r="R36" s="356"/>
      <c r="S36" s="231"/>
    </row>
    <row r="37" spans="1:19" s="219" customFormat="1">
      <c r="A37" s="349" t="s">
        <v>9784</v>
      </c>
      <c r="B37" s="635" t="s">
        <v>10267</v>
      </c>
      <c r="C37" s="349" t="s">
        <v>112</v>
      </c>
      <c r="D37" s="352">
        <v>18.920000000000002</v>
      </c>
      <c r="E37" s="398">
        <v>164.57669999999999</v>
      </c>
      <c r="F37" s="352" t="s">
        <v>13437</v>
      </c>
      <c r="G37" s="398">
        <v>199.03906097999999</v>
      </c>
      <c r="H37" s="355">
        <v>3765.8190337415999</v>
      </c>
      <c r="I37" s="652">
        <v>8.5369071877823121E-3</v>
      </c>
      <c r="J37" s="652">
        <v>0.67849926308241593</v>
      </c>
      <c r="K37" s="651">
        <f t="shared" si="0"/>
        <v>441122.17116886232</v>
      </c>
      <c r="L37" s="651">
        <f>'074-19-CAPA'!$D$32</f>
        <v>441122.17116886197</v>
      </c>
      <c r="M37" s="252"/>
      <c r="O37" s="231"/>
      <c r="P37" s="231"/>
      <c r="Q37" s="231"/>
      <c r="R37" s="356"/>
      <c r="S37" s="231"/>
    </row>
    <row r="38" spans="1:19" s="219" customFormat="1" ht="38.25">
      <c r="A38" s="349" t="s">
        <v>3624</v>
      </c>
      <c r="B38" s="635" t="s">
        <v>10439</v>
      </c>
      <c r="C38" s="349" t="s">
        <v>3161</v>
      </c>
      <c r="D38" s="352">
        <v>2</v>
      </c>
      <c r="E38" s="398">
        <v>1550.0816100000002</v>
      </c>
      <c r="F38" s="352" t="s">
        <v>13437</v>
      </c>
      <c r="G38" s="398">
        <v>1874.6686991340002</v>
      </c>
      <c r="H38" s="355">
        <v>3749.3373982680005</v>
      </c>
      <c r="I38" s="652">
        <v>8.4995442154566919E-3</v>
      </c>
      <c r="J38" s="652">
        <v>0.68699880729787266</v>
      </c>
      <c r="K38" s="651">
        <f t="shared" si="0"/>
        <v>441122.17116886232</v>
      </c>
      <c r="L38" s="651">
        <f>'074-19-CAPA'!$D$32</f>
        <v>441122.17116886197</v>
      </c>
      <c r="M38" s="252"/>
      <c r="O38" s="231"/>
      <c r="P38" s="231"/>
      <c r="Q38" s="231"/>
      <c r="R38" s="356"/>
      <c r="S38" s="231"/>
    </row>
    <row r="39" spans="1:19" s="219" customFormat="1" ht="25.5">
      <c r="A39" s="349" t="s">
        <v>9711</v>
      </c>
      <c r="B39" s="635" t="s">
        <v>9892</v>
      </c>
      <c r="C39" s="349" t="s">
        <v>57</v>
      </c>
      <c r="D39" s="352">
        <v>188.44</v>
      </c>
      <c r="E39" s="398">
        <v>15.397653023255815</v>
      </c>
      <c r="F39" s="352" t="s">
        <v>13437</v>
      </c>
      <c r="G39" s="398">
        <v>18.621921566325582</v>
      </c>
      <c r="H39" s="355">
        <v>3509.1148999583929</v>
      </c>
      <c r="I39" s="652">
        <v>7.9549728608292909E-3</v>
      </c>
      <c r="J39" s="652">
        <v>0.69495378015870191</v>
      </c>
      <c r="K39" s="651">
        <f t="shared" si="0"/>
        <v>441122.17116886232</v>
      </c>
      <c r="L39" s="651">
        <f>'074-19-CAPA'!$D$32</f>
        <v>441122.17116886197</v>
      </c>
      <c r="M39" s="252"/>
      <c r="O39" s="231"/>
      <c r="P39" s="231"/>
      <c r="Q39" s="231"/>
      <c r="R39" s="356"/>
      <c r="S39" s="231"/>
    </row>
    <row r="40" spans="1:19" s="219" customFormat="1" ht="38.25">
      <c r="A40" s="349" t="s">
        <v>10354</v>
      </c>
      <c r="B40" s="635" t="s">
        <v>10373</v>
      </c>
      <c r="C40" s="349" t="s">
        <v>10374</v>
      </c>
      <c r="D40" s="352">
        <v>3</v>
      </c>
      <c r="E40" s="398">
        <v>959.163185</v>
      </c>
      <c r="F40" s="352" t="s">
        <v>13437</v>
      </c>
      <c r="G40" s="398">
        <v>1160.011955939</v>
      </c>
      <c r="H40" s="355">
        <v>3480.0358678170001</v>
      </c>
      <c r="I40" s="652">
        <v>7.8890522745564667E-3</v>
      </c>
      <c r="J40" s="652">
        <v>0.7028428324332584</v>
      </c>
      <c r="K40" s="651">
        <f t="shared" si="0"/>
        <v>441122.17116886232</v>
      </c>
      <c r="L40" s="651">
        <f>'074-19-CAPA'!$D$32</f>
        <v>441122.17116886197</v>
      </c>
      <c r="M40" s="252"/>
      <c r="O40" s="231"/>
      <c r="P40" s="231"/>
      <c r="Q40" s="231"/>
      <c r="R40" s="356"/>
      <c r="S40" s="231"/>
    </row>
    <row r="41" spans="1:19" s="219" customFormat="1" ht="38.25">
      <c r="A41" s="349">
        <v>102166</v>
      </c>
      <c r="B41" s="635" t="s">
        <v>14469</v>
      </c>
      <c r="C41" s="349" t="s">
        <v>112</v>
      </c>
      <c r="D41" s="352">
        <v>12.879999999999999</v>
      </c>
      <c r="E41" s="398">
        <v>220.49</v>
      </c>
      <c r="F41" s="352" t="s">
        <v>13437</v>
      </c>
      <c r="G41" s="398">
        <v>266.66060600000003</v>
      </c>
      <c r="H41" s="355">
        <v>3434.5886052800001</v>
      </c>
      <c r="I41" s="652">
        <v>7.7860257991095938E-3</v>
      </c>
      <c r="J41" s="652">
        <v>0.71062885823236799</v>
      </c>
      <c r="K41" s="651">
        <f t="shared" si="0"/>
        <v>441122.17116886232</v>
      </c>
      <c r="L41" s="651">
        <f>'074-19-CAPA'!$D$32</f>
        <v>441122.17116886197</v>
      </c>
      <c r="M41" s="252"/>
      <c r="O41" s="231"/>
      <c r="P41" s="231"/>
      <c r="Q41" s="231"/>
      <c r="R41" s="356"/>
      <c r="S41" s="231"/>
    </row>
    <row r="42" spans="1:19" s="219" customFormat="1" ht="63.75">
      <c r="A42" s="349" t="s">
        <v>10201</v>
      </c>
      <c r="B42" s="635" t="s">
        <v>10202</v>
      </c>
      <c r="C42" s="349" t="s">
        <v>10</v>
      </c>
      <c r="D42" s="319">
        <v>1</v>
      </c>
      <c r="E42" s="398">
        <v>2764.8771699999998</v>
      </c>
      <c r="F42" s="352" t="s">
        <v>13437</v>
      </c>
      <c r="G42" s="398">
        <v>3343.8424493979996</v>
      </c>
      <c r="H42" s="355">
        <v>3343.8424493979996</v>
      </c>
      <c r="I42" s="652">
        <v>7.5803091931146011E-3</v>
      </c>
      <c r="J42" s="652">
        <v>0.71820916742548258</v>
      </c>
      <c r="K42" s="651">
        <f t="shared" si="0"/>
        <v>441122.17116886232</v>
      </c>
      <c r="L42" s="651">
        <f>'074-19-CAPA'!$D$32</f>
        <v>441122.17116886197</v>
      </c>
      <c r="M42" s="252"/>
      <c r="O42" s="231"/>
      <c r="P42" s="231"/>
      <c r="Q42" s="231"/>
      <c r="R42" s="356"/>
      <c r="S42" s="231"/>
    </row>
    <row r="43" spans="1:19" s="219" customFormat="1" ht="89.25">
      <c r="A43" s="349">
        <v>91315</v>
      </c>
      <c r="B43" s="635" t="s">
        <v>10653</v>
      </c>
      <c r="C43" s="349" t="s">
        <v>58</v>
      </c>
      <c r="D43" s="352">
        <v>3</v>
      </c>
      <c r="E43" s="398" t="s">
        <v>19378</v>
      </c>
      <c r="F43" s="352" t="s">
        <v>13437</v>
      </c>
      <c r="G43" s="398">
        <v>992.760178</v>
      </c>
      <c r="H43" s="355">
        <v>2978.280534</v>
      </c>
      <c r="I43" s="652">
        <v>6.7516001884654966E-3</v>
      </c>
      <c r="J43" s="652">
        <v>0.72496076761394812</v>
      </c>
      <c r="K43" s="651">
        <f t="shared" si="0"/>
        <v>441122.17116886232</v>
      </c>
      <c r="L43" s="651">
        <f>'074-19-CAPA'!$D$32</f>
        <v>441122.17116886197</v>
      </c>
      <c r="M43" s="252"/>
      <c r="O43" s="231"/>
      <c r="P43" s="231"/>
      <c r="Q43" s="231"/>
      <c r="R43" s="356"/>
      <c r="S43" s="231"/>
    </row>
    <row r="44" spans="1:19" s="219" customFormat="1" ht="63.75">
      <c r="A44" s="349">
        <v>87271</v>
      </c>
      <c r="B44" s="635" t="s">
        <v>2925</v>
      </c>
      <c r="C44" s="349" t="s">
        <v>112</v>
      </c>
      <c r="D44" s="352">
        <v>40.98</v>
      </c>
      <c r="E44" s="398" t="s">
        <v>15872</v>
      </c>
      <c r="F44" s="352" t="s">
        <v>13437</v>
      </c>
      <c r="G44" s="398">
        <v>72.104427999999999</v>
      </c>
      <c r="H44" s="355">
        <v>2954.8394594399997</v>
      </c>
      <c r="I44" s="652">
        <v>6.6984605457722102E-3</v>
      </c>
      <c r="J44" s="652">
        <v>0.73165922815972029</v>
      </c>
      <c r="K44" s="651">
        <f t="shared" si="0"/>
        <v>441122.17116886232</v>
      </c>
      <c r="L44" s="651">
        <f>'074-19-CAPA'!$D$32</f>
        <v>441122.17116886197</v>
      </c>
      <c r="M44" s="252"/>
      <c r="O44" s="231"/>
      <c r="P44" s="231"/>
      <c r="Q44" s="231"/>
      <c r="R44" s="356"/>
      <c r="S44" s="231"/>
    </row>
    <row r="45" spans="1:19" s="219" customFormat="1" ht="38.25">
      <c r="A45" s="349" t="s">
        <v>9707</v>
      </c>
      <c r="B45" s="635" t="s">
        <v>9882</v>
      </c>
      <c r="C45" s="349" t="s">
        <v>5</v>
      </c>
      <c r="D45" s="352">
        <v>28</v>
      </c>
      <c r="E45" s="398">
        <v>85.728039999999993</v>
      </c>
      <c r="F45" s="352" t="s">
        <v>13437</v>
      </c>
      <c r="G45" s="398">
        <v>103.67949157599999</v>
      </c>
      <c r="H45" s="355">
        <v>2903.0257641279995</v>
      </c>
      <c r="I45" s="652">
        <v>6.5810017130531317E-3</v>
      </c>
      <c r="J45" s="652">
        <v>0.73824022987277338</v>
      </c>
      <c r="K45" s="651">
        <f t="shared" si="0"/>
        <v>441122.17116886232</v>
      </c>
      <c r="L45" s="651">
        <f>'074-19-CAPA'!$D$32</f>
        <v>441122.17116886197</v>
      </c>
      <c r="M45" s="252"/>
      <c r="O45" s="231"/>
      <c r="P45" s="231"/>
      <c r="Q45" s="231"/>
      <c r="R45" s="356"/>
      <c r="S45" s="231"/>
    </row>
    <row r="46" spans="1:19" s="219" customFormat="1" ht="25.5">
      <c r="A46" s="349">
        <v>88497</v>
      </c>
      <c r="B46" s="635" t="s">
        <v>140</v>
      </c>
      <c r="C46" s="349" t="s">
        <v>112</v>
      </c>
      <c r="D46" s="352">
        <v>171.36</v>
      </c>
      <c r="E46" s="398" t="s">
        <v>13425</v>
      </c>
      <c r="F46" s="352" t="s">
        <v>13437</v>
      </c>
      <c r="G46" s="398">
        <v>16.605062</v>
      </c>
      <c r="H46" s="355">
        <v>2845.4434243200003</v>
      </c>
      <c r="I46" s="652">
        <v>6.4504656766180991E-3</v>
      </c>
      <c r="J46" s="652">
        <v>0.74469069554939149</v>
      </c>
      <c r="K46" s="651">
        <f t="shared" si="0"/>
        <v>441122.17116886232</v>
      </c>
      <c r="L46" s="651">
        <f>'074-19-CAPA'!$D$32</f>
        <v>441122.17116886197</v>
      </c>
      <c r="M46" s="252"/>
      <c r="O46" s="231"/>
      <c r="P46" s="231"/>
      <c r="Q46" s="231"/>
      <c r="R46" s="356"/>
      <c r="S46" s="231"/>
    </row>
    <row r="47" spans="1:19" s="219" customFormat="1" ht="25.5">
      <c r="A47" s="448" t="s">
        <v>10159</v>
      </c>
      <c r="B47" s="635" t="s">
        <v>10160</v>
      </c>
      <c r="C47" s="349" t="s">
        <v>58</v>
      </c>
      <c r="D47" s="319">
        <v>1</v>
      </c>
      <c r="E47" s="398">
        <v>2350</v>
      </c>
      <c r="F47" s="352" t="s">
        <v>13437</v>
      </c>
      <c r="G47" s="398">
        <v>2842.09</v>
      </c>
      <c r="H47" s="355">
        <v>2842.09</v>
      </c>
      <c r="I47" s="652">
        <v>6.4428636458448221E-3</v>
      </c>
      <c r="J47" s="652">
        <v>0.75113355919523628</v>
      </c>
      <c r="K47" s="651">
        <f t="shared" si="0"/>
        <v>441122.17116886232</v>
      </c>
      <c r="L47" s="651">
        <f>'074-19-CAPA'!$D$32</f>
        <v>441122.17116886197</v>
      </c>
      <c r="M47" s="252"/>
      <c r="O47" s="231"/>
      <c r="P47" s="231"/>
      <c r="Q47" s="231"/>
      <c r="R47" s="356"/>
      <c r="S47" s="231"/>
    </row>
    <row r="48" spans="1:19" s="219" customFormat="1" ht="38.25">
      <c r="A48" s="349" t="s">
        <v>8796</v>
      </c>
      <c r="B48" s="635" t="s">
        <v>9806</v>
      </c>
      <c r="C48" s="349" t="s">
        <v>58</v>
      </c>
      <c r="D48" s="352">
        <v>1</v>
      </c>
      <c r="E48" s="398">
        <v>2252.9132</v>
      </c>
      <c r="F48" s="352" t="s">
        <v>13437</v>
      </c>
      <c r="G48" s="398">
        <v>2724.6732240800002</v>
      </c>
      <c r="H48" s="355">
        <v>2724.6732240800002</v>
      </c>
      <c r="I48" s="652">
        <v>6.176686192988905E-3</v>
      </c>
      <c r="J48" s="652">
        <v>0.75731024538822522</v>
      </c>
      <c r="K48" s="651">
        <f t="shared" si="0"/>
        <v>441122.17116886232</v>
      </c>
      <c r="L48" s="651">
        <f>'074-19-CAPA'!$D$32</f>
        <v>441122.17116886197</v>
      </c>
      <c r="M48" s="252"/>
      <c r="O48" s="231"/>
      <c r="P48" s="231"/>
      <c r="Q48" s="231"/>
      <c r="R48" s="356"/>
      <c r="S48" s="231"/>
    </row>
    <row r="49" spans="1:19" s="219" customFormat="1" ht="38.25">
      <c r="A49" s="349">
        <v>10779</v>
      </c>
      <c r="B49" s="635" t="s">
        <v>6336</v>
      </c>
      <c r="C49" s="349" t="s">
        <v>3167</v>
      </c>
      <c r="D49" s="352">
        <v>3</v>
      </c>
      <c r="E49" s="398" t="s">
        <v>17249</v>
      </c>
      <c r="F49" s="352" t="s">
        <v>13437</v>
      </c>
      <c r="G49" s="398">
        <v>884.37374999999997</v>
      </c>
      <c r="H49" s="355">
        <v>2653.1212500000001</v>
      </c>
      <c r="I49" s="652">
        <v>6.0144817544987572E-3</v>
      </c>
      <c r="J49" s="652">
        <v>0.76332472714272392</v>
      </c>
      <c r="K49" s="651">
        <f t="shared" si="0"/>
        <v>441122.17116886232</v>
      </c>
      <c r="L49" s="651">
        <f>'074-19-CAPA'!$D$32</f>
        <v>441122.17116886197</v>
      </c>
      <c r="M49" s="252"/>
      <c r="O49" s="231"/>
      <c r="P49" s="231"/>
      <c r="Q49" s="231"/>
      <c r="R49" s="356"/>
      <c r="S49" s="231"/>
    </row>
    <row r="50" spans="1:19" s="219" customFormat="1" ht="25.5">
      <c r="A50" s="349" t="s">
        <v>3611</v>
      </c>
      <c r="B50" s="635" t="s">
        <v>10269</v>
      </c>
      <c r="C50" s="349" t="s">
        <v>58</v>
      </c>
      <c r="D50" s="352">
        <v>3</v>
      </c>
      <c r="E50" s="398">
        <v>730</v>
      </c>
      <c r="F50" s="352" t="s">
        <v>13437</v>
      </c>
      <c r="G50" s="398">
        <v>882.86199999999997</v>
      </c>
      <c r="H50" s="355">
        <v>2648.5859999999998</v>
      </c>
      <c r="I50" s="652">
        <v>6.0042005891064506E-3</v>
      </c>
      <c r="J50" s="652">
        <v>0.76932892773183037</v>
      </c>
      <c r="K50" s="651">
        <f t="shared" si="0"/>
        <v>441122.17116886232</v>
      </c>
      <c r="L50" s="651">
        <f>'074-19-CAPA'!$D$32</f>
        <v>441122.17116886197</v>
      </c>
      <c r="M50" s="252"/>
      <c r="O50" s="231"/>
      <c r="P50" s="231"/>
      <c r="Q50" s="231"/>
      <c r="R50" s="356"/>
      <c r="S50" s="231"/>
    </row>
    <row r="51" spans="1:19" s="219" customFormat="1" ht="63.75">
      <c r="A51" s="349">
        <v>87630</v>
      </c>
      <c r="B51" s="635" t="s">
        <v>2685</v>
      </c>
      <c r="C51" s="349" t="s">
        <v>112</v>
      </c>
      <c r="D51" s="352">
        <v>58.45</v>
      </c>
      <c r="E51" s="398" t="s">
        <v>20429</v>
      </c>
      <c r="F51" s="352" t="s">
        <v>13437</v>
      </c>
      <c r="G51" s="398">
        <v>43.719810000000003</v>
      </c>
      <c r="H51" s="355">
        <v>2555.4228945000004</v>
      </c>
      <c r="I51" s="652">
        <v>5.7930048896177111E-3</v>
      </c>
      <c r="J51" s="652">
        <v>0.77512193262144813</v>
      </c>
      <c r="K51" s="651">
        <f t="shared" si="0"/>
        <v>441122.17116886232</v>
      </c>
      <c r="L51" s="651">
        <f>'074-19-CAPA'!$D$32</f>
        <v>441122.17116886197</v>
      </c>
      <c r="M51" s="252"/>
      <c r="O51" s="231"/>
      <c r="P51" s="231"/>
      <c r="Q51" s="231"/>
      <c r="R51" s="356"/>
      <c r="S51" s="231"/>
    </row>
    <row r="52" spans="1:19" s="219" customFormat="1" ht="25.5">
      <c r="A52" s="448" t="s">
        <v>10166</v>
      </c>
      <c r="B52" s="635" t="s">
        <v>10165</v>
      </c>
      <c r="C52" s="349" t="s">
        <v>58</v>
      </c>
      <c r="D52" s="319">
        <v>1</v>
      </c>
      <c r="E52" s="398">
        <v>1900</v>
      </c>
      <c r="F52" s="352" t="s">
        <v>13437</v>
      </c>
      <c r="G52" s="398">
        <v>2297.86</v>
      </c>
      <c r="H52" s="355">
        <v>2297.86</v>
      </c>
      <c r="I52" s="652">
        <v>5.2091237987681544E-3</v>
      </c>
      <c r="J52" s="652">
        <v>0.78033105642021627</v>
      </c>
      <c r="K52" s="651">
        <f t="shared" si="0"/>
        <v>441122.17116886232</v>
      </c>
      <c r="L52" s="651">
        <f>'074-19-CAPA'!$D$32</f>
        <v>441122.17116886197</v>
      </c>
      <c r="M52" s="252"/>
      <c r="O52" s="231"/>
      <c r="P52" s="231"/>
      <c r="Q52" s="231"/>
      <c r="R52" s="356"/>
      <c r="S52" s="231"/>
    </row>
    <row r="53" spans="1:19" s="219" customFormat="1">
      <c r="A53" s="349" t="s">
        <v>10116</v>
      </c>
      <c r="B53" s="635" t="s">
        <v>10115</v>
      </c>
      <c r="C53" s="349" t="s">
        <v>10</v>
      </c>
      <c r="D53" s="319">
        <v>1</v>
      </c>
      <c r="E53" s="398">
        <v>1820.1</v>
      </c>
      <c r="F53" s="352" t="s">
        <v>13437</v>
      </c>
      <c r="G53" s="398">
        <v>2201.22894</v>
      </c>
      <c r="H53" s="355">
        <v>2201.22894</v>
      </c>
      <c r="I53" s="652">
        <v>4.9900664348094302E-3</v>
      </c>
      <c r="J53" s="652">
        <v>0.78532112285502575</v>
      </c>
      <c r="K53" s="651">
        <f t="shared" si="0"/>
        <v>441122.17116886232</v>
      </c>
      <c r="L53" s="651">
        <f>'074-19-CAPA'!$D$32</f>
        <v>441122.17116886197</v>
      </c>
      <c r="M53" s="252"/>
      <c r="O53" s="231"/>
      <c r="P53" s="231"/>
      <c r="Q53" s="231"/>
      <c r="R53" s="356"/>
      <c r="S53" s="231"/>
    </row>
    <row r="54" spans="1:19" s="219" customFormat="1" ht="51">
      <c r="A54" s="349">
        <v>95749</v>
      </c>
      <c r="B54" s="635" t="s">
        <v>1463</v>
      </c>
      <c r="C54" s="349" t="s">
        <v>5</v>
      </c>
      <c r="D54" s="352">
        <v>73.69</v>
      </c>
      <c r="E54" s="398" t="s">
        <v>15182</v>
      </c>
      <c r="F54" s="352" t="s">
        <v>13437</v>
      </c>
      <c r="G54" s="398">
        <v>29.581924000000001</v>
      </c>
      <c r="H54" s="355">
        <v>2179.89197956</v>
      </c>
      <c r="I54" s="652">
        <v>4.941696704529353E-3</v>
      </c>
      <c r="J54" s="652">
        <v>0.79026281955955513</v>
      </c>
      <c r="K54" s="651">
        <f t="shared" si="0"/>
        <v>441122.17116886232</v>
      </c>
      <c r="L54" s="651">
        <f>'074-19-CAPA'!$D$32</f>
        <v>441122.17116886197</v>
      </c>
      <c r="M54" s="252"/>
      <c r="O54" s="231"/>
      <c r="P54" s="231"/>
      <c r="Q54" s="231"/>
      <c r="R54" s="356"/>
      <c r="S54" s="231"/>
    </row>
    <row r="55" spans="1:19" s="219" customFormat="1" ht="38.25">
      <c r="A55" s="448">
        <v>10775</v>
      </c>
      <c r="B55" s="635" t="s">
        <v>6334</v>
      </c>
      <c r="C55" s="349" t="s">
        <v>3167</v>
      </c>
      <c r="D55" s="319">
        <v>3</v>
      </c>
      <c r="E55" s="398" t="s">
        <v>17247</v>
      </c>
      <c r="F55" s="352" t="s">
        <v>13437</v>
      </c>
      <c r="G55" s="398">
        <v>707.49900000000002</v>
      </c>
      <c r="H55" s="355">
        <v>2122.4970000000003</v>
      </c>
      <c r="I55" s="652">
        <v>4.8115854035990059E-3</v>
      </c>
      <c r="J55" s="652">
        <v>0.79507440496315418</v>
      </c>
      <c r="K55" s="651">
        <f t="shared" si="0"/>
        <v>441122.17116886232</v>
      </c>
      <c r="L55" s="651">
        <f>'074-19-CAPA'!$D$32</f>
        <v>441122.17116886197</v>
      </c>
      <c r="M55" s="252"/>
      <c r="O55" s="231"/>
      <c r="P55" s="231"/>
      <c r="Q55" s="231"/>
      <c r="R55" s="356"/>
      <c r="S55" s="231"/>
    </row>
    <row r="56" spans="1:19" s="219" customFormat="1" ht="38.25">
      <c r="A56" s="349">
        <v>95241</v>
      </c>
      <c r="B56" s="635" t="s">
        <v>14521</v>
      </c>
      <c r="C56" s="349" t="s">
        <v>112</v>
      </c>
      <c r="D56" s="352">
        <v>63.05</v>
      </c>
      <c r="E56" s="398" t="s">
        <v>15110</v>
      </c>
      <c r="F56" s="352" t="s">
        <v>13437</v>
      </c>
      <c r="G56" s="398">
        <v>31.420212000000003</v>
      </c>
      <c r="H56" s="355">
        <v>1981.0443666000001</v>
      </c>
      <c r="I56" s="652">
        <v>4.4909199674791518E-3</v>
      </c>
      <c r="J56" s="652">
        <v>0.79956532493063337</v>
      </c>
      <c r="K56" s="651">
        <f t="shared" si="0"/>
        <v>441122.17116886232</v>
      </c>
      <c r="L56" s="651">
        <f>'074-19-CAPA'!$D$32</f>
        <v>441122.17116886197</v>
      </c>
      <c r="M56" s="252"/>
      <c r="O56" s="231"/>
      <c r="P56" s="231"/>
      <c r="Q56" s="231"/>
      <c r="R56" s="356"/>
      <c r="S56" s="231"/>
    </row>
    <row r="57" spans="1:19" s="219" customFormat="1" ht="51">
      <c r="A57" s="448" t="s">
        <v>10103</v>
      </c>
      <c r="B57" s="635" t="s">
        <v>10099</v>
      </c>
      <c r="C57" s="349" t="s">
        <v>3161</v>
      </c>
      <c r="D57" s="319">
        <v>8</v>
      </c>
      <c r="E57" s="398">
        <v>189.73500000000001</v>
      </c>
      <c r="F57" s="352" t="s">
        <v>13437</v>
      </c>
      <c r="G57" s="398">
        <v>229.46550900000003</v>
      </c>
      <c r="H57" s="355">
        <v>1835.7240720000002</v>
      </c>
      <c r="I57" s="652">
        <v>4.1614867535127407E-3</v>
      </c>
      <c r="J57" s="652">
        <v>0.80372681168414606</v>
      </c>
      <c r="K57" s="651">
        <f t="shared" si="0"/>
        <v>441122.17116886232</v>
      </c>
      <c r="L57" s="651">
        <f>'074-19-CAPA'!$D$32</f>
        <v>441122.17116886197</v>
      </c>
      <c r="M57" s="252"/>
      <c r="O57" s="231"/>
      <c r="P57" s="231"/>
      <c r="Q57" s="231"/>
      <c r="R57" s="356"/>
      <c r="S57" s="231"/>
    </row>
    <row r="58" spans="1:19" s="219" customFormat="1" ht="51">
      <c r="A58" s="448">
        <v>89714</v>
      </c>
      <c r="B58" s="635" t="s">
        <v>1697</v>
      </c>
      <c r="C58" s="349" t="s">
        <v>5</v>
      </c>
      <c r="D58" s="319">
        <v>26.02</v>
      </c>
      <c r="E58" s="398" t="s">
        <v>15473</v>
      </c>
      <c r="F58" s="352" t="s">
        <v>13437</v>
      </c>
      <c r="G58" s="398">
        <v>64.751276000000004</v>
      </c>
      <c r="H58" s="355">
        <v>1684.82820152</v>
      </c>
      <c r="I58" s="652">
        <v>3.8194140118952328E-3</v>
      </c>
      <c r="J58" s="652">
        <v>0.80754622569604129</v>
      </c>
      <c r="K58" s="651">
        <f t="shared" si="0"/>
        <v>441122.17116886232</v>
      </c>
      <c r="L58" s="651">
        <f>'074-19-CAPA'!$D$32</f>
        <v>441122.17116886197</v>
      </c>
      <c r="M58" s="252"/>
      <c r="O58" s="231"/>
      <c r="P58" s="231"/>
      <c r="Q58" s="231"/>
      <c r="R58" s="356"/>
      <c r="S58" s="231"/>
    </row>
    <row r="59" spans="1:19" s="219" customFormat="1" ht="38.25">
      <c r="A59" s="349">
        <v>10776</v>
      </c>
      <c r="B59" s="635" t="s">
        <v>6335</v>
      </c>
      <c r="C59" s="349" t="s">
        <v>3167</v>
      </c>
      <c r="D59" s="352">
        <v>3</v>
      </c>
      <c r="E59" s="398" t="s">
        <v>17248</v>
      </c>
      <c r="F59" s="352" t="s">
        <v>13437</v>
      </c>
      <c r="G59" s="398">
        <v>552.73208199999999</v>
      </c>
      <c r="H59" s="355">
        <v>1658.196246</v>
      </c>
      <c r="I59" s="652">
        <v>3.7590408153963307E-3</v>
      </c>
      <c r="J59" s="652">
        <v>0.81130526651143764</v>
      </c>
      <c r="K59" s="651">
        <f t="shared" si="0"/>
        <v>441122.17116886232</v>
      </c>
      <c r="L59" s="651">
        <f>'074-19-CAPA'!$D$32</f>
        <v>441122.17116886197</v>
      </c>
      <c r="M59" s="252"/>
      <c r="O59" s="231"/>
      <c r="P59" s="231"/>
      <c r="Q59" s="231"/>
      <c r="R59" s="356"/>
      <c r="S59" s="231"/>
    </row>
    <row r="60" spans="1:19" s="219" customFormat="1">
      <c r="A60" s="349" t="s">
        <v>13791</v>
      </c>
      <c r="B60" s="635" t="s">
        <v>13792</v>
      </c>
      <c r="C60" s="349" t="s">
        <v>3161</v>
      </c>
      <c r="D60" s="352">
        <v>1</v>
      </c>
      <c r="E60" s="398">
        <v>1364.34</v>
      </c>
      <c r="F60" s="352" t="s">
        <v>13437</v>
      </c>
      <c r="G60" s="398">
        <v>1650.032796</v>
      </c>
      <c r="H60" s="355">
        <v>1650.032796</v>
      </c>
      <c r="I60" s="652">
        <v>3.7405347176901805E-3</v>
      </c>
      <c r="J60" s="652">
        <v>0.81504580122912784</v>
      </c>
      <c r="K60" s="651">
        <f t="shared" si="0"/>
        <v>441122.17116886232</v>
      </c>
      <c r="L60" s="651">
        <f>'074-19-CAPA'!$D$32</f>
        <v>441122.17116886197</v>
      </c>
      <c r="M60" s="252"/>
      <c r="O60" s="231"/>
      <c r="P60" s="231"/>
      <c r="Q60" s="231"/>
      <c r="R60" s="356"/>
      <c r="S60" s="231"/>
    </row>
    <row r="61" spans="1:19" s="219" customFormat="1" ht="89.25">
      <c r="A61" s="349">
        <v>87535</v>
      </c>
      <c r="B61" s="635" t="s">
        <v>2821</v>
      </c>
      <c r="C61" s="349" t="s">
        <v>112</v>
      </c>
      <c r="D61" s="352">
        <v>49.49</v>
      </c>
      <c r="E61" s="398" t="s">
        <v>21507</v>
      </c>
      <c r="F61" s="352" t="s">
        <v>13437</v>
      </c>
      <c r="G61" s="398">
        <v>32.472390000000004</v>
      </c>
      <c r="H61" s="355">
        <v>1607.0585811000003</v>
      </c>
      <c r="I61" s="652">
        <v>3.6431145068988508E-3</v>
      </c>
      <c r="J61" s="652">
        <v>0.81868891573602665</v>
      </c>
      <c r="K61" s="651">
        <f t="shared" si="0"/>
        <v>441122.17116886232</v>
      </c>
      <c r="L61" s="651">
        <f>'074-19-CAPA'!$D$32</f>
        <v>441122.17116886197</v>
      </c>
      <c r="M61" s="252"/>
      <c r="O61" s="231"/>
      <c r="P61" s="231"/>
      <c r="Q61" s="231"/>
      <c r="R61" s="356"/>
      <c r="S61" s="231"/>
    </row>
    <row r="62" spans="1:19" s="219" customFormat="1" ht="63.75">
      <c r="A62" s="448">
        <v>98105</v>
      </c>
      <c r="B62" s="635" t="s">
        <v>15231</v>
      </c>
      <c r="C62" s="349" t="s">
        <v>58</v>
      </c>
      <c r="D62" s="319">
        <v>2</v>
      </c>
      <c r="E62" s="398" t="s">
        <v>20861</v>
      </c>
      <c r="F62" s="352" t="s">
        <v>13437</v>
      </c>
      <c r="G62" s="398">
        <v>793.17289600000004</v>
      </c>
      <c r="H62" s="355">
        <v>1586.3457920000001</v>
      </c>
      <c r="I62" s="652">
        <v>3.5961597391411648E-3</v>
      </c>
      <c r="J62" s="652">
        <v>0.82228507547516783</v>
      </c>
      <c r="K62" s="651">
        <f t="shared" si="0"/>
        <v>441122.17116886232</v>
      </c>
      <c r="L62" s="651">
        <f>'074-19-CAPA'!$D$32</f>
        <v>441122.17116886197</v>
      </c>
      <c r="M62" s="252"/>
      <c r="O62" s="231"/>
      <c r="P62" s="231"/>
      <c r="Q62" s="231"/>
      <c r="R62" s="356"/>
      <c r="S62" s="231"/>
    </row>
    <row r="63" spans="1:19" s="219" customFormat="1" ht="51">
      <c r="A63" s="448">
        <v>91929</v>
      </c>
      <c r="B63" s="635" t="s">
        <v>1525</v>
      </c>
      <c r="C63" s="349" t="s">
        <v>5</v>
      </c>
      <c r="D63" s="319">
        <v>171.84</v>
      </c>
      <c r="E63" s="398" t="s">
        <v>9052</v>
      </c>
      <c r="F63" s="352" t="s">
        <v>13437</v>
      </c>
      <c r="G63" s="398">
        <v>9.1914400000000001</v>
      </c>
      <c r="H63" s="355">
        <v>1579.4570496000001</v>
      </c>
      <c r="I63" s="652">
        <v>3.5805433343212788E-3</v>
      </c>
      <c r="J63" s="652">
        <v>0.82586561880948905</v>
      </c>
      <c r="K63" s="651">
        <f t="shared" si="0"/>
        <v>441122.17116886232</v>
      </c>
      <c r="L63" s="651">
        <f>'074-19-CAPA'!$D$32</f>
        <v>441122.17116886197</v>
      </c>
      <c r="M63" s="252"/>
      <c r="O63" s="231"/>
      <c r="P63" s="231"/>
      <c r="Q63" s="231"/>
      <c r="R63" s="356"/>
      <c r="S63" s="231"/>
    </row>
    <row r="64" spans="1:19" s="219" customFormat="1" ht="38.25">
      <c r="A64" s="349">
        <v>94223</v>
      </c>
      <c r="B64" s="635" t="s">
        <v>9297</v>
      </c>
      <c r="C64" s="349" t="s">
        <v>5</v>
      </c>
      <c r="D64" s="352">
        <v>23.52</v>
      </c>
      <c r="E64" s="398" t="s">
        <v>18974</v>
      </c>
      <c r="F64" s="352" t="s">
        <v>13437</v>
      </c>
      <c r="G64" s="398">
        <v>63.904696000000008</v>
      </c>
      <c r="H64" s="355">
        <v>1503.0384499200002</v>
      </c>
      <c r="I64" s="652">
        <v>3.4073065199541615E-3</v>
      </c>
      <c r="J64" s="652">
        <v>0.82927292532944319</v>
      </c>
      <c r="K64" s="651">
        <f t="shared" si="0"/>
        <v>441122.17116886232</v>
      </c>
      <c r="L64" s="651">
        <f>'074-19-CAPA'!$D$32</f>
        <v>441122.17116886197</v>
      </c>
      <c r="M64" s="252"/>
      <c r="O64" s="231"/>
      <c r="P64" s="231"/>
      <c r="Q64" s="231"/>
      <c r="R64" s="356"/>
      <c r="S64" s="231"/>
    </row>
    <row r="65" spans="1:19" s="219" customFormat="1" ht="38.25">
      <c r="A65" s="448">
        <v>93358</v>
      </c>
      <c r="B65" s="635" t="s">
        <v>15403</v>
      </c>
      <c r="C65" s="349" t="s">
        <v>125</v>
      </c>
      <c r="D65" s="319">
        <v>17.84</v>
      </c>
      <c r="E65" s="398" t="s">
        <v>15513</v>
      </c>
      <c r="F65" s="352" t="s">
        <v>13437</v>
      </c>
      <c r="G65" s="398">
        <v>84.246803999999997</v>
      </c>
      <c r="H65" s="355">
        <v>1502.96298336</v>
      </c>
      <c r="I65" s="652">
        <v>3.4071354413620328E-3</v>
      </c>
      <c r="J65" s="652">
        <v>0.83268006077080525</v>
      </c>
      <c r="K65" s="651">
        <f t="shared" si="0"/>
        <v>441122.17116886232</v>
      </c>
      <c r="L65" s="651">
        <f>'074-19-CAPA'!$D$32</f>
        <v>441122.17116886197</v>
      </c>
      <c r="M65" s="252"/>
      <c r="O65" s="231"/>
      <c r="P65" s="231"/>
      <c r="Q65" s="231"/>
      <c r="R65" s="356"/>
      <c r="S65" s="231"/>
    </row>
    <row r="66" spans="1:19" s="219" customFormat="1" ht="51">
      <c r="A66" s="448">
        <v>95747</v>
      </c>
      <c r="B66" s="635" t="s">
        <v>1461</v>
      </c>
      <c r="C66" s="349" t="s">
        <v>5</v>
      </c>
      <c r="D66" s="319">
        <v>32.69</v>
      </c>
      <c r="E66" s="398" t="s">
        <v>13844</v>
      </c>
      <c r="F66" s="352" t="s">
        <v>13437</v>
      </c>
      <c r="G66" s="398">
        <v>45.703226000000001</v>
      </c>
      <c r="H66" s="355">
        <v>1494.0384579399999</v>
      </c>
      <c r="I66" s="652">
        <v>3.3869040270208487E-3</v>
      </c>
      <c r="J66" s="652">
        <v>0.83606696479782605</v>
      </c>
      <c r="K66" s="651">
        <f t="shared" si="0"/>
        <v>441122.17116886232</v>
      </c>
      <c r="L66" s="651">
        <f>'074-19-CAPA'!$D$32</f>
        <v>441122.17116886197</v>
      </c>
      <c r="M66" s="252"/>
      <c r="O66" s="231"/>
      <c r="P66" s="231"/>
      <c r="Q66" s="231"/>
      <c r="R66" s="356"/>
      <c r="S66" s="231"/>
    </row>
    <row r="67" spans="1:19" s="219" customFormat="1" ht="51">
      <c r="A67" s="349" t="s">
        <v>3628</v>
      </c>
      <c r="B67" s="635" t="s">
        <v>10504</v>
      </c>
      <c r="C67" s="349" t="s">
        <v>3161</v>
      </c>
      <c r="D67" s="352">
        <v>1</v>
      </c>
      <c r="E67" s="398">
        <v>1201.9488764</v>
      </c>
      <c r="F67" s="352" t="s">
        <v>13437</v>
      </c>
      <c r="G67" s="398">
        <v>1453.6369711181601</v>
      </c>
      <c r="H67" s="355">
        <v>1453.6369711181601</v>
      </c>
      <c r="I67" s="652">
        <v>3.2953160510304645E-3</v>
      </c>
      <c r="J67" s="652">
        <v>0.83936228084885656</v>
      </c>
      <c r="K67" s="651">
        <f t="shared" si="0"/>
        <v>441122.17116886232</v>
      </c>
      <c r="L67" s="651">
        <f>'074-19-CAPA'!$D$32</f>
        <v>441122.17116886197</v>
      </c>
      <c r="M67" s="252"/>
      <c r="O67" s="231"/>
      <c r="P67" s="231"/>
      <c r="Q67" s="231"/>
      <c r="R67" s="356"/>
      <c r="S67" s="231"/>
    </row>
    <row r="68" spans="1:19" s="219" customFormat="1" ht="25.5">
      <c r="A68" s="349" t="s">
        <v>9710</v>
      </c>
      <c r="B68" s="635" t="s">
        <v>9891</v>
      </c>
      <c r="C68" s="349" t="s">
        <v>57</v>
      </c>
      <c r="D68" s="352">
        <v>64.62</v>
      </c>
      <c r="E68" s="398">
        <v>18.122284577226608</v>
      </c>
      <c r="F68" s="352" t="s">
        <v>13437</v>
      </c>
      <c r="G68" s="398">
        <v>21.91709096769786</v>
      </c>
      <c r="H68" s="355">
        <v>1416.2824183326359</v>
      </c>
      <c r="I68" s="652">
        <v>3.2106353089889931E-3</v>
      </c>
      <c r="J68" s="652">
        <v>0.84257291615784558</v>
      </c>
      <c r="K68" s="651">
        <f t="shared" si="0"/>
        <v>441122.17116886232</v>
      </c>
      <c r="L68" s="651">
        <f>'074-19-CAPA'!$D$32</f>
        <v>441122.17116886197</v>
      </c>
      <c r="M68" s="252"/>
      <c r="O68" s="231"/>
      <c r="P68" s="231"/>
      <c r="Q68" s="231"/>
      <c r="R68" s="356"/>
      <c r="S68" s="231"/>
    </row>
    <row r="69" spans="1:19" s="219" customFormat="1" ht="51">
      <c r="A69" s="349" t="s">
        <v>9708</v>
      </c>
      <c r="B69" s="635" t="s">
        <v>9884</v>
      </c>
      <c r="C69" s="349" t="s">
        <v>125</v>
      </c>
      <c r="D69" s="352">
        <v>2.8699999999999997</v>
      </c>
      <c r="E69" s="398">
        <v>400.79196000000002</v>
      </c>
      <c r="F69" s="352" t="s">
        <v>13437</v>
      </c>
      <c r="G69" s="398">
        <v>484.71779642400003</v>
      </c>
      <c r="H69" s="355">
        <v>1391.1400757368799</v>
      </c>
      <c r="I69" s="652">
        <v>3.1536389840726214E-3</v>
      </c>
      <c r="J69" s="652">
        <v>0.84572655514191819</v>
      </c>
      <c r="K69" s="651">
        <f t="shared" si="0"/>
        <v>441122.17116886232</v>
      </c>
      <c r="L69" s="651">
        <f>'074-19-CAPA'!$D$32</f>
        <v>441122.17116886197</v>
      </c>
      <c r="M69" s="252"/>
      <c r="O69" s="231"/>
      <c r="P69" s="231"/>
      <c r="Q69" s="231"/>
      <c r="R69" s="356"/>
      <c r="S69" s="231"/>
    </row>
    <row r="70" spans="1:19" s="219" customFormat="1" ht="38.25">
      <c r="A70" s="349" t="s">
        <v>3631</v>
      </c>
      <c r="B70" s="635" t="s">
        <v>10505</v>
      </c>
      <c r="C70" s="349" t="s">
        <v>3161</v>
      </c>
      <c r="D70" s="352">
        <v>1</v>
      </c>
      <c r="E70" s="398">
        <v>1141.5545568000002</v>
      </c>
      <c r="F70" s="352" t="s">
        <v>13437</v>
      </c>
      <c r="G70" s="398">
        <v>1380.5960809939204</v>
      </c>
      <c r="H70" s="355">
        <v>1380.5960809939204</v>
      </c>
      <c r="I70" s="652">
        <v>3.1297363207469023E-3</v>
      </c>
      <c r="J70" s="652">
        <v>0.84885629146266506</v>
      </c>
      <c r="K70" s="651">
        <f t="shared" si="0"/>
        <v>441122.17116886232</v>
      </c>
      <c r="L70" s="651">
        <f>'074-19-CAPA'!$D$32</f>
        <v>441122.17116886197</v>
      </c>
      <c r="M70" s="252"/>
      <c r="O70" s="231"/>
      <c r="P70" s="231"/>
      <c r="Q70" s="231"/>
      <c r="R70" s="356"/>
      <c r="S70" s="231"/>
    </row>
    <row r="71" spans="1:19" s="219" customFormat="1" ht="51">
      <c r="A71" s="448">
        <v>95746</v>
      </c>
      <c r="B71" s="635" t="s">
        <v>1460</v>
      </c>
      <c r="C71" s="349" t="s">
        <v>5</v>
      </c>
      <c r="D71" s="319">
        <v>49.23</v>
      </c>
      <c r="E71" s="398" t="s">
        <v>15144</v>
      </c>
      <c r="F71" s="352" t="s">
        <v>13437</v>
      </c>
      <c r="G71" s="398">
        <v>27.828294000000003</v>
      </c>
      <c r="H71" s="355">
        <v>1369.98691362</v>
      </c>
      <c r="I71" s="652">
        <v>3.1056859146070142E-3</v>
      </c>
      <c r="J71" s="652">
        <v>0.85196197737727208</v>
      </c>
      <c r="K71" s="651">
        <f t="shared" si="0"/>
        <v>441122.17116886232</v>
      </c>
      <c r="L71" s="651">
        <f>'074-19-CAPA'!$D$32</f>
        <v>441122.17116886197</v>
      </c>
      <c r="M71" s="252"/>
      <c r="O71" s="231"/>
      <c r="P71" s="231"/>
      <c r="Q71" s="231"/>
      <c r="R71" s="356"/>
      <c r="S71" s="231"/>
    </row>
    <row r="72" spans="1:19" s="219" customFormat="1" ht="51">
      <c r="A72" s="448">
        <v>97902</v>
      </c>
      <c r="B72" s="635" t="s">
        <v>15221</v>
      </c>
      <c r="C72" s="349" t="s">
        <v>58</v>
      </c>
      <c r="D72" s="319">
        <v>2</v>
      </c>
      <c r="E72" s="398" t="s">
        <v>20852</v>
      </c>
      <c r="F72" s="352" t="s">
        <v>13437</v>
      </c>
      <c r="G72" s="398">
        <v>678.08639199999993</v>
      </c>
      <c r="H72" s="355">
        <v>1356.1727839999999</v>
      </c>
      <c r="I72" s="652">
        <v>3.0743700331508721E-3</v>
      </c>
      <c r="J72" s="652">
        <v>0.855036347410423</v>
      </c>
      <c r="K72" s="651">
        <f t="shared" si="0"/>
        <v>441122.17116886232</v>
      </c>
      <c r="L72" s="651">
        <f>'074-19-CAPA'!$D$32</f>
        <v>441122.17116886197</v>
      </c>
      <c r="M72" s="252"/>
      <c r="O72" s="231"/>
      <c r="P72" s="231"/>
      <c r="Q72" s="231"/>
      <c r="R72" s="356"/>
      <c r="S72" s="231"/>
    </row>
    <row r="73" spans="1:19" s="219" customFormat="1" ht="89.25">
      <c r="A73" s="349">
        <v>87497</v>
      </c>
      <c r="B73" s="635" t="s">
        <v>2449</v>
      </c>
      <c r="C73" s="349" t="s">
        <v>112</v>
      </c>
      <c r="D73" s="352">
        <v>12.81</v>
      </c>
      <c r="E73" s="398" t="s">
        <v>21185</v>
      </c>
      <c r="F73" s="352" t="s">
        <v>13437</v>
      </c>
      <c r="G73" s="398">
        <v>105.56852600000001</v>
      </c>
      <c r="H73" s="355">
        <v>1352.3328180600001</v>
      </c>
      <c r="I73" s="652">
        <v>3.0656650389543102E-3</v>
      </c>
      <c r="J73" s="652">
        <v>0.85810201244937734</v>
      </c>
      <c r="K73" s="651">
        <f t="shared" si="0"/>
        <v>441122.17116886232</v>
      </c>
      <c r="L73" s="651">
        <f>'074-19-CAPA'!$D$32</f>
        <v>441122.17116886197</v>
      </c>
      <c r="M73" s="252"/>
      <c r="O73" s="231"/>
      <c r="P73" s="231"/>
      <c r="Q73" s="231"/>
      <c r="R73" s="356"/>
      <c r="S73" s="231"/>
    </row>
    <row r="74" spans="1:19" s="219" customFormat="1" ht="63.75">
      <c r="A74" s="349">
        <v>101529</v>
      </c>
      <c r="B74" s="635" t="s">
        <v>11020</v>
      </c>
      <c r="C74" s="349" t="s">
        <v>58</v>
      </c>
      <c r="D74" s="352">
        <v>1</v>
      </c>
      <c r="E74" s="398" t="s">
        <v>20101</v>
      </c>
      <c r="F74" s="352" t="s">
        <v>13437</v>
      </c>
      <c r="G74" s="398">
        <v>1335.7339240000001</v>
      </c>
      <c r="H74" s="355">
        <v>1335.7339240000001</v>
      </c>
      <c r="I74" s="652">
        <v>3.0280362477828823E-3</v>
      </c>
      <c r="J74" s="652">
        <v>0.86113004869716026</v>
      </c>
      <c r="K74" s="651">
        <f t="shared" si="0"/>
        <v>441122.17116886232</v>
      </c>
      <c r="L74" s="651">
        <f>'074-19-CAPA'!$D$32</f>
        <v>441122.17116886197</v>
      </c>
      <c r="M74" s="252"/>
      <c r="O74" s="231"/>
      <c r="P74" s="231"/>
      <c r="Q74" s="231"/>
      <c r="R74" s="356"/>
      <c r="S74" s="231"/>
    </row>
    <row r="75" spans="1:19" s="219" customFormat="1" ht="51">
      <c r="A75" s="349" t="s">
        <v>9781</v>
      </c>
      <c r="B75" s="635" t="s">
        <v>10266</v>
      </c>
      <c r="C75" s="349" t="s">
        <v>5</v>
      </c>
      <c r="D75" s="352">
        <v>4.5</v>
      </c>
      <c r="E75" s="398">
        <v>245.27189581967212</v>
      </c>
      <c r="F75" s="352" t="s">
        <v>13437</v>
      </c>
      <c r="G75" s="398">
        <v>296.63183080431145</v>
      </c>
      <c r="H75" s="355">
        <v>1334.8432386194015</v>
      </c>
      <c r="I75" s="652">
        <v>3.0260171124076671E-3</v>
      </c>
      <c r="J75" s="652">
        <v>0.86415606580956794</v>
      </c>
      <c r="K75" s="651">
        <f t="shared" si="0"/>
        <v>441122.17116886232</v>
      </c>
      <c r="L75" s="651">
        <f>'074-19-CAPA'!$D$32</f>
        <v>441122.17116886197</v>
      </c>
      <c r="M75" s="252"/>
      <c r="O75" s="231"/>
      <c r="P75" s="231"/>
      <c r="Q75" s="231"/>
      <c r="R75" s="356"/>
      <c r="S75" s="231"/>
    </row>
    <row r="76" spans="1:19" s="219" customFormat="1" ht="38.25">
      <c r="A76" s="349" t="s">
        <v>10416</v>
      </c>
      <c r="B76" s="635" t="s">
        <v>10418</v>
      </c>
      <c r="C76" s="349" t="s">
        <v>10374</v>
      </c>
      <c r="D76" s="352">
        <v>1</v>
      </c>
      <c r="E76" s="398">
        <v>1010.5799999999999</v>
      </c>
      <c r="F76" s="352" t="s">
        <v>13437</v>
      </c>
      <c r="G76" s="398">
        <v>1222.1954519999999</v>
      </c>
      <c r="H76" s="355">
        <v>1222.1954519999999</v>
      </c>
      <c r="I76" s="652">
        <v>2.7706506992416424E-3</v>
      </c>
      <c r="J76" s="652">
        <v>0.86692671650880959</v>
      </c>
      <c r="K76" s="651">
        <f t="shared" ref="K76:K139" si="2">$H$259</f>
        <v>441122.17116886232</v>
      </c>
      <c r="L76" s="651">
        <f>'074-19-CAPA'!$D$32</f>
        <v>441122.17116886197</v>
      </c>
      <c r="M76" s="252"/>
      <c r="O76" s="231"/>
      <c r="P76" s="231"/>
      <c r="Q76" s="231"/>
      <c r="R76" s="356"/>
      <c r="S76" s="231"/>
    </row>
    <row r="77" spans="1:19" s="219" customFormat="1" ht="89.25">
      <c r="A77" s="349" t="s">
        <v>9941</v>
      </c>
      <c r="B77" s="635" t="s">
        <v>9935</v>
      </c>
      <c r="C77" s="349" t="s">
        <v>112</v>
      </c>
      <c r="D77" s="352">
        <v>30.46</v>
      </c>
      <c r="E77" s="398">
        <v>33.060655000000004</v>
      </c>
      <c r="F77" s="352" t="s">
        <v>13437</v>
      </c>
      <c r="G77" s="398">
        <v>39.98355615700001</v>
      </c>
      <c r="H77" s="355">
        <v>1217.8991205422203</v>
      </c>
      <c r="I77" s="652">
        <v>2.7609111492063417E-3</v>
      </c>
      <c r="J77" s="652">
        <v>0.86968762765801588</v>
      </c>
      <c r="K77" s="651">
        <f t="shared" si="2"/>
        <v>441122.17116886232</v>
      </c>
      <c r="L77" s="651">
        <f>'074-19-CAPA'!$D$32</f>
        <v>441122.17116886197</v>
      </c>
      <c r="M77" s="252"/>
      <c r="O77" s="231"/>
      <c r="P77" s="231"/>
      <c r="Q77" s="231"/>
      <c r="R77" s="356"/>
      <c r="S77" s="231"/>
    </row>
    <row r="78" spans="1:19" s="219" customFormat="1" ht="89.25">
      <c r="A78" s="349">
        <v>87513</v>
      </c>
      <c r="B78" s="635" t="s">
        <v>2465</v>
      </c>
      <c r="C78" s="349" t="s">
        <v>112</v>
      </c>
      <c r="D78" s="352">
        <v>9.57</v>
      </c>
      <c r="E78" s="398" t="s">
        <v>21199</v>
      </c>
      <c r="F78" s="352" t="s">
        <v>13437</v>
      </c>
      <c r="G78" s="398">
        <v>117.928594</v>
      </c>
      <c r="H78" s="355">
        <v>1128.57664458</v>
      </c>
      <c r="I78" s="652">
        <v>2.5584219482542828E-3</v>
      </c>
      <c r="J78" s="652">
        <v>0.87224604960627017</v>
      </c>
      <c r="K78" s="651">
        <f t="shared" si="2"/>
        <v>441122.17116886232</v>
      </c>
      <c r="L78" s="651">
        <f>'074-19-CAPA'!$D$32</f>
        <v>441122.17116886197</v>
      </c>
      <c r="M78" s="252"/>
      <c r="O78" s="231"/>
      <c r="P78" s="231"/>
      <c r="Q78" s="231"/>
      <c r="R78" s="356"/>
      <c r="S78" s="231"/>
    </row>
    <row r="79" spans="1:19" s="219" customFormat="1" ht="38.25">
      <c r="A79" s="349">
        <v>96545</v>
      </c>
      <c r="B79" s="635" t="s">
        <v>1357</v>
      </c>
      <c r="C79" s="349" t="s">
        <v>57</v>
      </c>
      <c r="D79" s="352">
        <v>58</v>
      </c>
      <c r="E79" s="398" t="s">
        <v>19739</v>
      </c>
      <c r="F79" s="352" t="s">
        <v>13437</v>
      </c>
      <c r="G79" s="398">
        <v>19.374587999999999</v>
      </c>
      <c r="H79" s="355">
        <v>1123.7261039999999</v>
      </c>
      <c r="I79" s="652">
        <v>2.5474260362439039E-3</v>
      </c>
      <c r="J79" s="652">
        <v>0.87479347564251408</v>
      </c>
      <c r="K79" s="651">
        <f t="shared" si="2"/>
        <v>441122.17116886232</v>
      </c>
      <c r="L79" s="651">
        <f>'074-19-CAPA'!$D$32</f>
        <v>441122.17116886197</v>
      </c>
      <c r="M79" s="252"/>
      <c r="O79" s="231"/>
      <c r="P79" s="231"/>
      <c r="Q79" s="231"/>
      <c r="R79" s="356"/>
      <c r="S79" s="231"/>
    </row>
    <row r="80" spans="1:19" s="219" customFormat="1" ht="63.75">
      <c r="A80" s="349">
        <v>96540</v>
      </c>
      <c r="B80" s="635" t="s">
        <v>1271</v>
      </c>
      <c r="C80" s="349" t="s">
        <v>112</v>
      </c>
      <c r="D80" s="352">
        <v>8.16</v>
      </c>
      <c r="E80" s="398" t="s">
        <v>19643</v>
      </c>
      <c r="F80" s="352" t="s">
        <v>13437</v>
      </c>
      <c r="G80" s="398">
        <v>137.653908</v>
      </c>
      <c r="H80" s="355">
        <v>1123.25588928</v>
      </c>
      <c r="I80" s="652">
        <v>2.5463600850160299E-3</v>
      </c>
      <c r="J80" s="652">
        <v>0.87733983572753016</v>
      </c>
      <c r="K80" s="651">
        <f t="shared" si="2"/>
        <v>441122.17116886232</v>
      </c>
      <c r="L80" s="651">
        <f>'074-19-CAPA'!$D$32</f>
        <v>441122.17116886197</v>
      </c>
      <c r="M80" s="252"/>
      <c r="O80" s="231"/>
      <c r="P80" s="231"/>
      <c r="Q80" s="231"/>
      <c r="R80" s="356"/>
      <c r="S80" s="231"/>
    </row>
    <row r="81" spans="1:19" s="219" customFormat="1" ht="38.25">
      <c r="A81" s="349" t="s">
        <v>10355</v>
      </c>
      <c r="B81" s="635" t="s">
        <v>10519</v>
      </c>
      <c r="C81" s="349" t="s">
        <v>10374</v>
      </c>
      <c r="D81" s="352">
        <v>1</v>
      </c>
      <c r="E81" s="398">
        <v>927.56280000000004</v>
      </c>
      <c r="F81" s="352" t="s">
        <v>13437</v>
      </c>
      <c r="G81" s="398">
        <v>1121.7944503200001</v>
      </c>
      <c r="H81" s="355">
        <v>1121.7944503200001</v>
      </c>
      <c r="I81" s="652">
        <v>2.5430470822800136E-3</v>
      </c>
      <c r="J81" s="652">
        <v>0.8798828828098102</v>
      </c>
      <c r="K81" s="651">
        <f t="shared" si="2"/>
        <v>441122.17116886232</v>
      </c>
      <c r="L81" s="651">
        <f>'074-19-CAPA'!$D$32</f>
        <v>441122.17116886197</v>
      </c>
      <c r="M81" s="252"/>
      <c r="O81" s="231"/>
      <c r="P81" s="231"/>
      <c r="Q81" s="231"/>
      <c r="R81" s="356"/>
      <c r="S81" s="231"/>
    </row>
    <row r="82" spans="1:19" s="219" customFormat="1" ht="25.5">
      <c r="A82" s="349">
        <v>98557</v>
      </c>
      <c r="B82" s="635" t="s">
        <v>8503</v>
      </c>
      <c r="C82" s="349" t="s">
        <v>112</v>
      </c>
      <c r="D82" s="352">
        <v>24.95</v>
      </c>
      <c r="E82" s="398" t="s">
        <v>9121</v>
      </c>
      <c r="F82" s="352" t="s">
        <v>13437</v>
      </c>
      <c r="G82" s="398">
        <v>44.288227999999997</v>
      </c>
      <c r="H82" s="355">
        <v>1104.9912886</v>
      </c>
      <c r="I82" s="652">
        <v>2.5049552274193161E-3</v>
      </c>
      <c r="J82" s="652">
        <v>0.88238783803722953</v>
      </c>
      <c r="K82" s="651">
        <f t="shared" si="2"/>
        <v>441122.17116886232</v>
      </c>
      <c r="L82" s="651">
        <f>'074-19-CAPA'!$D$32</f>
        <v>441122.17116886197</v>
      </c>
      <c r="M82" s="252"/>
      <c r="O82" s="231"/>
      <c r="P82" s="231"/>
      <c r="Q82" s="231"/>
      <c r="R82" s="356"/>
      <c r="S82" s="231"/>
    </row>
    <row r="83" spans="1:19" s="219" customFormat="1" ht="38.25">
      <c r="A83" s="349">
        <v>94227</v>
      </c>
      <c r="B83" s="635" t="s">
        <v>9305</v>
      </c>
      <c r="C83" s="349" t="s">
        <v>5</v>
      </c>
      <c r="D83" s="352">
        <v>13.95</v>
      </c>
      <c r="E83" s="398" t="s">
        <v>18979</v>
      </c>
      <c r="F83" s="352" t="s">
        <v>13437</v>
      </c>
      <c r="G83" s="398">
        <v>78.731939999999994</v>
      </c>
      <c r="H83" s="355">
        <v>1098.3105629999998</v>
      </c>
      <c r="I83" s="652">
        <v>2.4898103853854235E-3</v>
      </c>
      <c r="J83" s="652">
        <v>0.88487764842261496</v>
      </c>
      <c r="K83" s="651">
        <f t="shared" si="2"/>
        <v>441122.17116886232</v>
      </c>
      <c r="L83" s="651">
        <f>'074-19-CAPA'!$D$32</f>
        <v>441122.17116886197</v>
      </c>
      <c r="M83" s="252"/>
      <c r="O83" s="231"/>
      <c r="P83" s="231"/>
      <c r="Q83" s="231"/>
      <c r="R83" s="356"/>
      <c r="S83" s="231"/>
    </row>
    <row r="84" spans="1:19" s="219" customFormat="1">
      <c r="A84" s="448" t="s">
        <v>9678</v>
      </c>
      <c r="B84" s="635" t="s">
        <v>9675</v>
      </c>
      <c r="C84" s="349" t="s">
        <v>3161</v>
      </c>
      <c r="D84" s="319">
        <v>3</v>
      </c>
      <c r="E84" s="398">
        <v>300</v>
      </c>
      <c r="F84" s="352" t="s">
        <v>13437</v>
      </c>
      <c r="G84" s="398">
        <v>362.82</v>
      </c>
      <c r="H84" s="355">
        <v>1088.46</v>
      </c>
      <c r="I84" s="652">
        <v>2.4674796941533362E-3</v>
      </c>
      <c r="J84" s="652">
        <v>0.88734512811676824</v>
      </c>
      <c r="K84" s="651">
        <f t="shared" si="2"/>
        <v>441122.17116886232</v>
      </c>
      <c r="L84" s="651">
        <f>'074-19-CAPA'!$D$32</f>
        <v>441122.17116886197</v>
      </c>
      <c r="M84" s="252"/>
      <c r="O84" s="231"/>
      <c r="P84" s="231"/>
      <c r="Q84" s="231"/>
      <c r="R84" s="356"/>
      <c r="S84" s="231"/>
    </row>
    <row r="85" spans="1:19" s="219" customFormat="1" ht="38.25">
      <c r="A85" s="349">
        <v>89403</v>
      </c>
      <c r="B85" s="635" t="s">
        <v>157</v>
      </c>
      <c r="C85" s="349" t="s">
        <v>5</v>
      </c>
      <c r="D85" s="319">
        <v>58.13</v>
      </c>
      <c r="E85" s="398" t="s">
        <v>20260</v>
      </c>
      <c r="F85" s="352" t="s">
        <v>13437</v>
      </c>
      <c r="G85" s="398">
        <v>18.503820000000001</v>
      </c>
      <c r="H85" s="355">
        <v>1075.6270566000001</v>
      </c>
      <c r="I85" s="652">
        <v>2.4383881085592684E-3</v>
      </c>
      <c r="J85" s="652">
        <v>0.88978351622532748</v>
      </c>
      <c r="K85" s="651">
        <f t="shared" si="2"/>
        <v>441122.17116886232</v>
      </c>
      <c r="L85" s="651">
        <f>'074-19-CAPA'!$D$32</f>
        <v>441122.17116886197</v>
      </c>
      <c r="M85" s="252"/>
      <c r="O85" s="231"/>
      <c r="P85" s="231"/>
      <c r="Q85" s="231"/>
      <c r="R85" s="356"/>
      <c r="S85" s="231"/>
    </row>
    <row r="86" spans="1:19" s="219" customFormat="1" ht="63.75">
      <c r="A86" s="349">
        <v>92415</v>
      </c>
      <c r="B86" s="635" t="s">
        <v>10788</v>
      </c>
      <c r="C86" s="349" t="s">
        <v>112</v>
      </c>
      <c r="D86" s="352">
        <v>7.92</v>
      </c>
      <c r="E86" s="398" t="s">
        <v>15074</v>
      </c>
      <c r="F86" s="352" t="s">
        <v>13437</v>
      </c>
      <c r="G86" s="398">
        <v>134.36434</v>
      </c>
      <c r="H86" s="355">
        <v>1064.1655728000001</v>
      </c>
      <c r="I86" s="652">
        <v>2.412405547379834E-3</v>
      </c>
      <c r="J86" s="652">
        <v>0.89219592177270735</v>
      </c>
      <c r="K86" s="651">
        <f t="shared" si="2"/>
        <v>441122.17116886232</v>
      </c>
      <c r="L86" s="651">
        <f>'074-19-CAPA'!$D$32</f>
        <v>441122.17116886197</v>
      </c>
      <c r="M86" s="252"/>
      <c r="O86" s="231"/>
      <c r="P86" s="231"/>
      <c r="Q86" s="231"/>
      <c r="R86" s="356"/>
      <c r="S86" s="231"/>
    </row>
    <row r="87" spans="1:19" s="219" customFormat="1" ht="51">
      <c r="A87" s="349">
        <v>91341</v>
      </c>
      <c r="B87" s="635" t="s">
        <v>10719</v>
      </c>
      <c r="C87" s="349" t="s">
        <v>112</v>
      </c>
      <c r="D87" s="352">
        <v>1.827</v>
      </c>
      <c r="E87" s="398" t="s">
        <v>19448</v>
      </c>
      <c r="F87" s="352" t="s">
        <v>13437</v>
      </c>
      <c r="G87" s="398">
        <v>572.03410600000007</v>
      </c>
      <c r="H87" s="355">
        <v>1045.1063116620001</v>
      </c>
      <c r="I87" s="652">
        <v>2.3691992376913005E-3</v>
      </c>
      <c r="J87" s="652">
        <v>0.89456512101039865</v>
      </c>
      <c r="K87" s="651">
        <f t="shared" si="2"/>
        <v>441122.17116886232</v>
      </c>
      <c r="L87" s="651">
        <f>'074-19-CAPA'!$D$32</f>
        <v>441122.17116886197</v>
      </c>
      <c r="M87" s="252"/>
      <c r="O87" s="231"/>
      <c r="P87" s="231"/>
      <c r="Q87" s="231"/>
      <c r="R87" s="356"/>
      <c r="S87" s="231"/>
    </row>
    <row r="88" spans="1:19" s="219" customFormat="1" ht="51">
      <c r="A88" s="349">
        <v>95745</v>
      </c>
      <c r="B88" s="635" t="s">
        <v>1459</v>
      </c>
      <c r="C88" s="349" t="s">
        <v>5</v>
      </c>
      <c r="D88" s="352">
        <v>44.63</v>
      </c>
      <c r="E88" s="398" t="s">
        <v>19903</v>
      </c>
      <c r="F88" s="352" t="s">
        <v>13437</v>
      </c>
      <c r="G88" s="398">
        <v>22.422276</v>
      </c>
      <c r="H88" s="355">
        <v>1000.70617788</v>
      </c>
      <c r="I88" s="652">
        <v>2.2685465462513061E-3</v>
      </c>
      <c r="J88" s="652">
        <v>0.89683366755664995</v>
      </c>
      <c r="K88" s="651">
        <f t="shared" si="2"/>
        <v>441122.17116886232</v>
      </c>
      <c r="L88" s="651">
        <f>'074-19-CAPA'!$D$32</f>
        <v>441122.17116886197</v>
      </c>
      <c r="M88" s="252"/>
      <c r="O88" s="231"/>
      <c r="P88" s="231"/>
      <c r="Q88" s="231"/>
      <c r="R88" s="356"/>
      <c r="S88" s="231"/>
    </row>
    <row r="89" spans="1:19" s="219" customFormat="1" ht="38.25">
      <c r="A89" s="448">
        <v>89356</v>
      </c>
      <c r="B89" s="635" t="s">
        <v>1678</v>
      </c>
      <c r="C89" s="349" t="s">
        <v>5</v>
      </c>
      <c r="D89" s="319">
        <v>40.479999999999997</v>
      </c>
      <c r="E89" s="398" t="s">
        <v>8818</v>
      </c>
      <c r="F89" s="352" t="s">
        <v>13437</v>
      </c>
      <c r="G89" s="398">
        <v>24.054966</v>
      </c>
      <c r="H89" s="355">
        <v>973.74502367999992</v>
      </c>
      <c r="I89" s="652">
        <v>2.2074270742271276E-3</v>
      </c>
      <c r="J89" s="652">
        <v>0.89904109463087711</v>
      </c>
      <c r="K89" s="651">
        <f t="shared" si="2"/>
        <v>441122.17116886232</v>
      </c>
      <c r="L89" s="651">
        <f>'074-19-CAPA'!$D$32</f>
        <v>441122.17116886197</v>
      </c>
      <c r="M89" s="252"/>
      <c r="O89" s="231"/>
      <c r="P89" s="231"/>
      <c r="Q89" s="231"/>
      <c r="R89" s="356"/>
      <c r="S89" s="231"/>
    </row>
    <row r="90" spans="1:19" s="219" customFormat="1" ht="76.5">
      <c r="A90" s="349">
        <v>86920</v>
      </c>
      <c r="B90" s="635" t="s">
        <v>11558</v>
      </c>
      <c r="C90" s="349" t="s">
        <v>58</v>
      </c>
      <c r="D90" s="352">
        <v>1</v>
      </c>
      <c r="E90" s="398" t="s">
        <v>20906</v>
      </c>
      <c r="F90" s="352" t="s">
        <v>13437</v>
      </c>
      <c r="G90" s="398">
        <v>937.53897400000005</v>
      </c>
      <c r="H90" s="355">
        <v>937.53897400000005</v>
      </c>
      <c r="I90" s="652">
        <v>2.1253499263384533E-3</v>
      </c>
      <c r="J90" s="652">
        <v>0.90116644455721562</v>
      </c>
      <c r="K90" s="651">
        <f t="shared" si="2"/>
        <v>441122.17116886232</v>
      </c>
      <c r="L90" s="651">
        <f>'074-19-CAPA'!$D$32</f>
        <v>441122.17116886197</v>
      </c>
      <c r="M90" s="252"/>
      <c r="O90" s="231"/>
      <c r="P90" s="231"/>
      <c r="Q90" s="231"/>
      <c r="R90" s="356"/>
      <c r="S90" s="231"/>
    </row>
    <row r="91" spans="1:19" s="219" customFormat="1" ht="63.75">
      <c r="A91" s="349">
        <v>87879</v>
      </c>
      <c r="B91" s="635" t="s">
        <v>2762</v>
      </c>
      <c r="C91" s="349" t="s">
        <v>112</v>
      </c>
      <c r="D91" s="352">
        <v>220.85</v>
      </c>
      <c r="E91" s="398" t="s">
        <v>12701</v>
      </c>
      <c r="F91" s="352" t="s">
        <v>13437</v>
      </c>
      <c r="G91" s="398">
        <v>4.2449940000000002</v>
      </c>
      <c r="H91" s="355">
        <v>937.50692490000006</v>
      </c>
      <c r="I91" s="652">
        <v>2.125277272769681E-3</v>
      </c>
      <c r="J91" s="652">
        <v>0.90329172182998529</v>
      </c>
      <c r="K91" s="651">
        <f t="shared" si="2"/>
        <v>441122.17116886232</v>
      </c>
      <c r="L91" s="651">
        <f>'074-19-CAPA'!$D$32</f>
        <v>441122.17116886197</v>
      </c>
      <c r="M91" s="252"/>
      <c r="O91" s="231"/>
      <c r="P91" s="231"/>
      <c r="Q91" s="231"/>
      <c r="R91" s="356"/>
      <c r="S91" s="231"/>
    </row>
    <row r="92" spans="1:19" s="219" customFormat="1" ht="38.25">
      <c r="A92" s="349">
        <v>96544</v>
      </c>
      <c r="B92" s="635" t="s">
        <v>1356</v>
      </c>
      <c r="C92" s="349" t="s">
        <v>57</v>
      </c>
      <c r="D92" s="352">
        <v>45</v>
      </c>
      <c r="E92" s="398" t="s">
        <v>13119</v>
      </c>
      <c r="F92" s="352" t="s">
        <v>13437</v>
      </c>
      <c r="G92" s="398">
        <v>20.813774000000002</v>
      </c>
      <c r="H92" s="355">
        <v>936.61983000000009</v>
      </c>
      <c r="I92" s="652">
        <v>2.1232662768189462E-3</v>
      </c>
      <c r="J92" s="652">
        <v>0.90541498810680421</v>
      </c>
      <c r="K92" s="651">
        <f t="shared" si="2"/>
        <v>441122.17116886232</v>
      </c>
      <c r="L92" s="651">
        <f>'074-19-CAPA'!$D$32</f>
        <v>441122.17116886197</v>
      </c>
      <c r="M92" s="252"/>
      <c r="O92" s="231"/>
      <c r="P92" s="231"/>
      <c r="Q92" s="231"/>
      <c r="R92" s="356"/>
      <c r="S92" s="231"/>
    </row>
    <row r="93" spans="1:19" s="219" customFormat="1" ht="51">
      <c r="A93" s="448" t="s">
        <v>10437</v>
      </c>
      <c r="B93" s="635" t="s">
        <v>10536</v>
      </c>
      <c r="C93" s="349" t="s">
        <v>10374</v>
      </c>
      <c r="D93" s="319">
        <v>1</v>
      </c>
      <c r="E93" s="398">
        <v>766.38</v>
      </c>
      <c r="F93" s="352" t="s">
        <v>13437</v>
      </c>
      <c r="G93" s="398">
        <v>926.85997199999997</v>
      </c>
      <c r="H93" s="355">
        <v>926.85997199999997</v>
      </c>
      <c r="I93" s="652">
        <v>2.101141208894704E-3</v>
      </c>
      <c r="J93" s="652">
        <v>0.90751612931569892</v>
      </c>
      <c r="K93" s="651">
        <f t="shared" si="2"/>
        <v>441122.17116886232</v>
      </c>
      <c r="L93" s="651">
        <f>'074-19-CAPA'!$D$32</f>
        <v>441122.17116886197</v>
      </c>
      <c r="M93" s="252"/>
      <c r="O93" s="231"/>
      <c r="P93" s="231"/>
      <c r="Q93" s="231"/>
      <c r="R93" s="356"/>
      <c r="S93" s="231"/>
    </row>
    <row r="94" spans="1:19" s="219" customFormat="1" ht="51">
      <c r="A94" s="448">
        <v>89712</v>
      </c>
      <c r="B94" s="635" t="s">
        <v>1695</v>
      </c>
      <c r="C94" s="349" t="s">
        <v>5</v>
      </c>
      <c r="D94" s="319">
        <v>27.68</v>
      </c>
      <c r="E94" s="398" t="s">
        <v>14223</v>
      </c>
      <c r="F94" s="352" t="s">
        <v>13437</v>
      </c>
      <c r="G94" s="398">
        <v>33.113371999999998</v>
      </c>
      <c r="H94" s="355">
        <v>916.57813695999994</v>
      </c>
      <c r="I94" s="652">
        <v>2.0778328473749106E-3</v>
      </c>
      <c r="J94" s="652">
        <v>0.90959396216307387</v>
      </c>
      <c r="K94" s="651">
        <f t="shared" si="2"/>
        <v>441122.17116886232</v>
      </c>
      <c r="L94" s="651">
        <f>'074-19-CAPA'!$D$32</f>
        <v>441122.17116886197</v>
      </c>
      <c r="M94" s="252"/>
      <c r="O94" s="231"/>
      <c r="P94" s="231"/>
      <c r="Q94" s="231"/>
      <c r="R94" s="356"/>
      <c r="S94" s="231"/>
    </row>
    <row r="95" spans="1:19" s="219" customFormat="1" ht="38.25">
      <c r="A95" s="349">
        <v>96523</v>
      </c>
      <c r="B95" s="635" t="s">
        <v>2382</v>
      </c>
      <c r="C95" s="349" t="s">
        <v>125</v>
      </c>
      <c r="D95" s="352">
        <v>9.1199999999999992</v>
      </c>
      <c r="E95" s="398" t="s">
        <v>21123</v>
      </c>
      <c r="F95" s="352" t="s">
        <v>13437</v>
      </c>
      <c r="G95" s="398">
        <v>99.376398000000009</v>
      </c>
      <c r="H95" s="355">
        <v>906.31274975999997</v>
      </c>
      <c r="I95" s="652">
        <v>2.0545617722149403E-3</v>
      </c>
      <c r="J95" s="652">
        <v>0.91164852393528883</v>
      </c>
      <c r="K95" s="651">
        <f t="shared" si="2"/>
        <v>441122.17116886232</v>
      </c>
      <c r="L95" s="651">
        <f>'074-19-CAPA'!$D$32</f>
        <v>441122.17116886197</v>
      </c>
      <c r="M95" s="252"/>
      <c r="O95" s="231"/>
      <c r="P95" s="231"/>
      <c r="Q95" s="231"/>
      <c r="R95" s="356"/>
      <c r="S95" s="231"/>
    </row>
    <row r="96" spans="1:19" s="219" customFormat="1" ht="63.75">
      <c r="A96" s="349">
        <v>93391</v>
      </c>
      <c r="B96" s="635" t="s">
        <v>2667</v>
      </c>
      <c r="C96" s="349" t="s">
        <v>112</v>
      </c>
      <c r="D96" s="352">
        <v>24.47</v>
      </c>
      <c r="E96" s="398" t="s">
        <v>21427</v>
      </c>
      <c r="F96" s="352" t="s">
        <v>13437</v>
      </c>
      <c r="G96" s="398">
        <v>36.76576</v>
      </c>
      <c r="H96" s="355">
        <v>899.65814719999992</v>
      </c>
      <c r="I96" s="652">
        <v>2.0394761496937077E-3</v>
      </c>
      <c r="J96" s="652">
        <v>0.91368800008498252</v>
      </c>
      <c r="K96" s="651">
        <f t="shared" si="2"/>
        <v>441122.17116886232</v>
      </c>
      <c r="L96" s="651">
        <f>'074-19-CAPA'!$D$32</f>
        <v>441122.17116886197</v>
      </c>
      <c r="M96" s="252"/>
      <c r="O96" s="231"/>
      <c r="P96" s="231"/>
      <c r="Q96" s="231"/>
      <c r="R96" s="356"/>
      <c r="S96" s="231"/>
    </row>
    <row r="97" spans="1:19" s="219" customFormat="1" ht="51">
      <c r="A97" s="349">
        <v>96542</v>
      </c>
      <c r="B97" s="635" t="s">
        <v>1273</v>
      </c>
      <c r="C97" s="349" t="s">
        <v>112</v>
      </c>
      <c r="D97" s="352">
        <v>9.17</v>
      </c>
      <c r="E97" s="398" t="s">
        <v>15493</v>
      </c>
      <c r="F97" s="352" t="s">
        <v>13437</v>
      </c>
      <c r="G97" s="398">
        <v>96.413368000000006</v>
      </c>
      <c r="H97" s="355">
        <v>884.11058456000001</v>
      </c>
      <c r="I97" s="652">
        <v>2.0042306697424213E-3</v>
      </c>
      <c r="J97" s="652">
        <v>0.91569223075472495</v>
      </c>
      <c r="K97" s="651">
        <f t="shared" si="2"/>
        <v>441122.17116886232</v>
      </c>
      <c r="L97" s="651">
        <f>'074-19-CAPA'!$D$32</f>
        <v>441122.17116886197</v>
      </c>
      <c r="M97" s="252"/>
      <c r="O97" s="231"/>
      <c r="P97" s="231"/>
      <c r="Q97" s="231"/>
      <c r="R97" s="356"/>
      <c r="S97" s="231"/>
    </row>
    <row r="98" spans="1:19" s="219" customFormat="1" ht="89.25">
      <c r="A98" s="349">
        <v>91312</v>
      </c>
      <c r="B98" s="635" t="s">
        <v>10650</v>
      </c>
      <c r="C98" s="349" t="s">
        <v>58</v>
      </c>
      <c r="D98" s="352">
        <v>1</v>
      </c>
      <c r="E98" s="398" t="s">
        <v>19375</v>
      </c>
      <c r="F98" s="352" t="s">
        <v>13437</v>
      </c>
      <c r="G98" s="398">
        <v>883.84161399999994</v>
      </c>
      <c r="H98" s="355">
        <v>883.84161399999994</v>
      </c>
      <c r="I98" s="652">
        <v>2.0036209280935549E-3</v>
      </c>
      <c r="J98" s="652">
        <v>0.91769585168281853</v>
      </c>
      <c r="K98" s="651">
        <f t="shared" si="2"/>
        <v>441122.17116886232</v>
      </c>
      <c r="L98" s="651">
        <f>'074-19-CAPA'!$D$32</f>
        <v>441122.17116886197</v>
      </c>
      <c r="M98" s="252"/>
      <c r="O98" s="231"/>
      <c r="P98" s="231"/>
      <c r="Q98" s="231"/>
      <c r="R98" s="356"/>
      <c r="S98" s="231"/>
    </row>
    <row r="99" spans="1:19" s="219" customFormat="1" ht="63.75">
      <c r="A99" s="349">
        <v>97063</v>
      </c>
      <c r="B99" s="635" t="s">
        <v>3558</v>
      </c>
      <c r="C99" s="349" t="s">
        <v>112</v>
      </c>
      <c r="D99" s="319">
        <v>88.48</v>
      </c>
      <c r="E99" s="398" t="s">
        <v>5332</v>
      </c>
      <c r="F99" s="352" t="s">
        <v>13437</v>
      </c>
      <c r="G99" s="398">
        <v>9.9170799999999986</v>
      </c>
      <c r="H99" s="355">
        <v>877.46323839999991</v>
      </c>
      <c r="I99" s="652">
        <v>1.9891614970858162E-3</v>
      </c>
      <c r="J99" s="652">
        <v>0.91968501317990436</v>
      </c>
      <c r="K99" s="651">
        <f t="shared" si="2"/>
        <v>441122.17116886232</v>
      </c>
      <c r="L99" s="651">
        <f>'074-19-CAPA'!$D$32</f>
        <v>441122.17116886197</v>
      </c>
      <c r="M99" s="252"/>
      <c r="O99" s="231"/>
      <c r="P99" s="231"/>
      <c r="Q99" s="231"/>
      <c r="R99" s="356"/>
      <c r="S99" s="231"/>
    </row>
    <row r="100" spans="1:19" s="219" customFormat="1" ht="51">
      <c r="A100" s="448">
        <v>95782</v>
      </c>
      <c r="B100" s="635" t="s">
        <v>1567</v>
      </c>
      <c r="C100" s="349" t="s">
        <v>58</v>
      </c>
      <c r="D100" s="319">
        <v>28</v>
      </c>
      <c r="E100" s="398" t="s">
        <v>19941</v>
      </c>
      <c r="F100" s="352" t="s">
        <v>13437</v>
      </c>
      <c r="G100" s="398">
        <v>31.166238</v>
      </c>
      <c r="H100" s="355">
        <v>872.65466400000003</v>
      </c>
      <c r="I100" s="652">
        <v>1.9782607201258681E-3</v>
      </c>
      <c r="J100" s="652">
        <v>0.92166327390003022</v>
      </c>
      <c r="K100" s="651">
        <f t="shared" si="2"/>
        <v>441122.17116886232</v>
      </c>
      <c r="L100" s="651">
        <f>'074-19-CAPA'!$D$32</f>
        <v>441122.17116886197</v>
      </c>
      <c r="M100" s="252"/>
      <c r="O100" s="231"/>
      <c r="P100" s="231"/>
      <c r="Q100" s="231"/>
      <c r="R100" s="356"/>
      <c r="S100" s="231"/>
    </row>
    <row r="101" spans="1:19" s="219" customFormat="1" ht="89.25">
      <c r="A101" s="349">
        <v>87505</v>
      </c>
      <c r="B101" s="635" t="s">
        <v>2457</v>
      </c>
      <c r="C101" s="349" t="s">
        <v>112</v>
      </c>
      <c r="D101" s="352">
        <v>9.6</v>
      </c>
      <c r="E101" s="398" t="s">
        <v>17611</v>
      </c>
      <c r="F101" s="352" t="s">
        <v>13437</v>
      </c>
      <c r="G101" s="398">
        <v>90.330085999999994</v>
      </c>
      <c r="H101" s="355">
        <v>867.16882559999988</v>
      </c>
      <c r="I101" s="652">
        <v>1.9658246224673348E-3</v>
      </c>
      <c r="J101" s="652">
        <v>0.92362909852249753</v>
      </c>
      <c r="K101" s="651">
        <f t="shared" si="2"/>
        <v>441122.17116886232</v>
      </c>
      <c r="L101" s="651">
        <f>'074-19-CAPA'!$D$32</f>
        <v>441122.17116886197</v>
      </c>
      <c r="M101" s="252"/>
      <c r="O101" s="231"/>
      <c r="P101" s="231"/>
      <c r="Q101" s="231"/>
      <c r="R101" s="356"/>
      <c r="S101" s="231"/>
    </row>
    <row r="102" spans="1:19" s="219" customFormat="1" ht="38.25">
      <c r="A102" s="448" t="s">
        <v>10098</v>
      </c>
      <c r="B102" s="635" t="s">
        <v>10095</v>
      </c>
      <c r="C102" s="349" t="s">
        <v>10</v>
      </c>
      <c r="D102" s="319">
        <v>7</v>
      </c>
      <c r="E102" s="398">
        <v>100.845</v>
      </c>
      <c r="F102" s="352" t="s">
        <v>13437</v>
      </c>
      <c r="G102" s="398">
        <v>121.96194300000001</v>
      </c>
      <c r="H102" s="355">
        <v>853.73360100000002</v>
      </c>
      <c r="I102" s="652">
        <v>1.9353676981091693E-3</v>
      </c>
      <c r="J102" s="652">
        <v>0.92556446622060673</v>
      </c>
      <c r="K102" s="651">
        <f t="shared" si="2"/>
        <v>441122.17116886232</v>
      </c>
      <c r="L102" s="651">
        <f>'074-19-CAPA'!$D$32</f>
        <v>441122.17116886197</v>
      </c>
      <c r="M102" s="252"/>
      <c r="O102" s="231"/>
      <c r="P102" s="231"/>
      <c r="Q102" s="231"/>
      <c r="R102" s="356"/>
      <c r="S102" s="231"/>
    </row>
    <row r="103" spans="1:19" s="219" customFormat="1" ht="51">
      <c r="A103" s="448">
        <v>95779</v>
      </c>
      <c r="B103" s="635" t="s">
        <v>185</v>
      </c>
      <c r="C103" s="349" t="s">
        <v>58</v>
      </c>
      <c r="D103" s="319">
        <v>30</v>
      </c>
      <c r="E103" s="398" t="s">
        <v>9051</v>
      </c>
      <c r="F103" s="352" t="s">
        <v>13437</v>
      </c>
      <c r="G103" s="398">
        <v>25.627186000000002</v>
      </c>
      <c r="H103" s="355">
        <v>768.81558000000007</v>
      </c>
      <c r="I103" s="652">
        <v>1.74286315730364E-3</v>
      </c>
      <c r="J103" s="652">
        <v>0.92730732937791038</v>
      </c>
      <c r="K103" s="651">
        <f t="shared" si="2"/>
        <v>441122.17116886232</v>
      </c>
      <c r="L103" s="651">
        <f>'074-19-CAPA'!$D$32</f>
        <v>441122.17116886197</v>
      </c>
      <c r="M103" s="252"/>
      <c r="O103" s="231"/>
      <c r="P103" s="231"/>
      <c r="Q103" s="231"/>
      <c r="R103" s="356"/>
      <c r="S103" s="231"/>
    </row>
    <row r="104" spans="1:19" s="219" customFormat="1" ht="38.25">
      <c r="A104" s="349" t="s">
        <v>10419</v>
      </c>
      <c r="B104" s="635" t="s">
        <v>10527</v>
      </c>
      <c r="C104" s="349" t="s">
        <v>10374</v>
      </c>
      <c r="D104" s="352">
        <v>1</v>
      </c>
      <c r="E104" s="398">
        <v>628.75331751724138</v>
      </c>
      <c r="F104" s="352" t="s">
        <v>13437</v>
      </c>
      <c r="G104" s="398">
        <v>760.41426220535175</v>
      </c>
      <c r="H104" s="355">
        <v>760.41426220535175</v>
      </c>
      <c r="I104" s="652">
        <v>1.7238178262281537E-3</v>
      </c>
      <c r="J104" s="652">
        <v>0.92903114720413849</v>
      </c>
      <c r="K104" s="651">
        <f t="shared" si="2"/>
        <v>441122.17116886232</v>
      </c>
      <c r="L104" s="651">
        <f>'074-19-CAPA'!$D$32</f>
        <v>441122.17116886197</v>
      </c>
      <c r="M104" s="252"/>
      <c r="O104" s="231"/>
      <c r="P104" s="231"/>
      <c r="Q104" s="231"/>
      <c r="R104" s="356"/>
      <c r="S104" s="231"/>
    </row>
    <row r="105" spans="1:19" s="219" customFormat="1" ht="51">
      <c r="A105" s="448">
        <v>95750</v>
      </c>
      <c r="B105" s="635" t="s">
        <v>1464</v>
      </c>
      <c r="C105" s="349" t="s">
        <v>5</v>
      </c>
      <c r="D105" s="319">
        <v>21.65</v>
      </c>
      <c r="E105" s="398" t="s">
        <v>14178</v>
      </c>
      <c r="F105" s="352" t="s">
        <v>13437</v>
      </c>
      <c r="G105" s="398">
        <v>34.830719999999999</v>
      </c>
      <c r="H105" s="355">
        <v>754.08508799999993</v>
      </c>
      <c r="I105" s="652">
        <v>1.7094699321094312E-3</v>
      </c>
      <c r="J105" s="652">
        <v>0.93074061713624789</v>
      </c>
      <c r="K105" s="651">
        <f t="shared" si="2"/>
        <v>441122.17116886232</v>
      </c>
      <c r="L105" s="651">
        <f>'074-19-CAPA'!$D$32</f>
        <v>441122.17116886197</v>
      </c>
      <c r="M105" s="252"/>
      <c r="O105" s="231"/>
      <c r="P105" s="231"/>
      <c r="Q105" s="231"/>
      <c r="R105" s="356"/>
      <c r="S105" s="231"/>
    </row>
    <row r="106" spans="1:19" s="219" customFormat="1" ht="25.5">
      <c r="A106" s="349">
        <v>93382</v>
      </c>
      <c r="B106" s="635" t="s">
        <v>2419</v>
      </c>
      <c r="C106" s="349" t="s">
        <v>125</v>
      </c>
      <c r="D106" s="352">
        <v>24.51</v>
      </c>
      <c r="E106" s="398" t="s">
        <v>15830</v>
      </c>
      <c r="F106" s="352" t="s">
        <v>13437</v>
      </c>
      <c r="G106" s="398">
        <v>30.380128000000003</v>
      </c>
      <c r="H106" s="355">
        <v>744.61693728000012</v>
      </c>
      <c r="I106" s="652">
        <v>1.6880061487432232E-3</v>
      </c>
      <c r="J106" s="652">
        <v>0.9324286232849911</v>
      </c>
      <c r="K106" s="651">
        <f t="shared" si="2"/>
        <v>441122.17116886232</v>
      </c>
      <c r="L106" s="651">
        <f>'074-19-CAPA'!$D$32</f>
        <v>441122.17116886197</v>
      </c>
      <c r="M106" s="252"/>
      <c r="O106" s="231"/>
      <c r="P106" s="231"/>
      <c r="Q106" s="231"/>
      <c r="R106" s="356"/>
      <c r="S106" s="231"/>
    </row>
    <row r="107" spans="1:19" s="219" customFormat="1" ht="51">
      <c r="A107" s="349">
        <v>92452</v>
      </c>
      <c r="B107" s="635" t="s">
        <v>10810</v>
      </c>
      <c r="C107" s="349" t="s">
        <v>112</v>
      </c>
      <c r="D107" s="352">
        <v>4.51</v>
      </c>
      <c r="E107" s="398" t="s">
        <v>19590</v>
      </c>
      <c r="F107" s="352" t="s">
        <v>13437</v>
      </c>
      <c r="G107" s="398">
        <v>160.89857599999999</v>
      </c>
      <c r="H107" s="355">
        <v>725.65257775999987</v>
      </c>
      <c r="I107" s="652">
        <v>1.6450149758675786E-3</v>
      </c>
      <c r="J107" s="652">
        <v>0.93407363826085865</v>
      </c>
      <c r="K107" s="651">
        <f t="shared" si="2"/>
        <v>441122.17116886232</v>
      </c>
      <c r="L107" s="651">
        <f>'074-19-CAPA'!$D$32</f>
        <v>441122.17116886197</v>
      </c>
      <c r="M107" s="252"/>
      <c r="O107" s="231"/>
      <c r="P107" s="231"/>
      <c r="Q107" s="231"/>
      <c r="R107" s="356"/>
      <c r="S107" s="231"/>
    </row>
    <row r="108" spans="1:19" s="219" customFormat="1" ht="38.25">
      <c r="A108" s="349">
        <v>95577</v>
      </c>
      <c r="B108" s="635" t="s">
        <v>1344</v>
      </c>
      <c r="C108" s="349" t="s">
        <v>57</v>
      </c>
      <c r="D108" s="352">
        <v>45</v>
      </c>
      <c r="E108" s="398" t="s">
        <v>15806</v>
      </c>
      <c r="F108" s="352" t="s">
        <v>13437</v>
      </c>
      <c r="G108" s="398">
        <v>16.000362000000003</v>
      </c>
      <c r="H108" s="355">
        <v>720.01629000000014</v>
      </c>
      <c r="I108" s="652">
        <v>1.6322378176824321E-3</v>
      </c>
      <c r="J108" s="652">
        <v>0.93570587607854105</v>
      </c>
      <c r="K108" s="651">
        <f t="shared" si="2"/>
        <v>441122.17116886232</v>
      </c>
      <c r="L108" s="651">
        <f>'074-19-CAPA'!$D$32</f>
        <v>441122.17116886197</v>
      </c>
      <c r="M108" s="252"/>
      <c r="O108" s="231"/>
      <c r="P108" s="231"/>
      <c r="Q108" s="231"/>
      <c r="R108" s="356"/>
      <c r="S108" s="231"/>
    </row>
    <row r="109" spans="1:19" s="219" customFormat="1" ht="89.25">
      <c r="A109" s="349">
        <v>87521</v>
      </c>
      <c r="B109" s="635" t="s">
        <v>2473</v>
      </c>
      <c r="C109" s="349" t="s">
        <v>112</v>
      </c>
      <c r="D109" s="352">
        <v>7.15</v>
      </c>
      <c r="E109" s="398" t="s">
        <v>21207</v>
      </c>
      <c r="F109" s="352" t="s">
        <v>13437</v>
      </c>
      <c r="G109" s="398">
        <v>97.949305999999993</v>
      </c>
      <c r="H109" s="355">
        <v>700.33753790000003</v>
      </c>
      <c r="I109" s="652">
        <v>1.587627155634192E-3</v>
      </c>
      <c r="J109" s="652">
        <v>0.93729350323417526</v>
      </c>
      <c r="K109" s="651">
        <f t="shared" si="2"/>
        <v>441122.17116886232</v>
      </c>
      <c r="L109" s="651">
        <f>'074-19-CAPA'!$D$32</f>
        <v>441122.17116886197</v>
      </c>
      <c r="M109" s="252"/>
      <c r="O109" s="231"/>
      <c r="P109" s="231"/>
      <c r="Q109" s="231"/>
      <c r="R109" s="356"/>
      <c r="S109" s="231"/>
    </row>
    <row r="110" spans="1:19" s="219" customFormat="1" ht="51">
      <c r="A110" s="448">
        <v>89987</v>
      </c>
      <c r="B110" s="635" t="s">
        <v>2283</v>
      </c>
      <c r="C110" s="349" t="s">
        <v>58</v>
      </c>
      <c r="D110" s="319">
        <v>6</v>
      </c>
      <c r="E110" s="398" t="s">
        <v>15828</v>
      </c>
      <c r="F110" s="352" t="s">
        <v>13437</v>
      </c>
      <c r="G110" s="398">
        <v>110.527066</v>
      </c>
      <c r="H110" s="355">
        <v>663.16239600000006</v>
      </c>
      <c r="I110" s="652">
        <v>1.5033531283244895E-3</v>
      </c>
      <c r="J110" s="652">
        <v>0.93879685636249977</v>
      </c>
      <c r="K110" s="651">
        <f t="shared" si="2"/>
        <v>441122.17116886232</v>
      </c>
      <c r="L110" s="651">
        <f>'074-19-CAPA'!$D$32</f>
        <v>441122.17116886197</v>
      </c>
      <c r="M110" s="252"/>
      <c r="O110" s="231"/>
      <c r="P110" s="231"/>
      <c r="Q110" s="231"/>
      <c r="R110" s="356"/>
      <c r="S110" s="231"/>
    </row>
    <row r="111" spans="1:19" s="219" customFormat="1" ht="25.5">
      <c r="A111" s="349" t="s">
        <v>10344</v>
      </c>
      <c r="B111" s="635" t="s">
        <v>10342</v>
      </c>
      <c r="C111" s="349" t="s">
        <v>5</v>
      </c>
      <c r="D111" s="352">
        <v>5.6700000000000008</v>
      </c>
      <c r="E111" s="398">
        <v>93.194800000000001</v>
      </c>
      <c r="F111" s="352" t="s">
        <v>13437</v>
      </c>
      <c r="G111" s="398">
        <v>112.70979112000001</v>
      </c>
      <c r="H111" s="355">
        <v>639.06451565040015</v>
      </c>
      <c r="I111" s="652">
        <v>1.4487245425842928E-3</v>
      </c>
      <c r="J111" s="652">
        <v>0.94024558090508403</v>
      </c>
      <c r="K111" s="651">
        <f t="shared" si="2"/>
        <v>441122.17116886232</v>
      </c>
      <c r="L111" s="651">
        <f>'074-19-CAPA'!$D$32</f>
        <v>441122.17116886197</v>
      </c>
      <c r="M111" s="252"/>
      <c r="O111" s="231"/>
      <c r="P111" s="231"/>
      <c r="Q111" s="231"/>
      <c r="R111" s="356"/>
      <c r="S111" s="231"/>
    </row>
    <row r="112" spans="1:19" s="219" customFormat="1" ht="38.25">
      <c r="A112" s="349">
        <v>90443</v>
      </c>
      <c r="B112" s="635" t="s">
        <v>70</v>
      </c>
      <c r="C112" s="349" t="s">
        <v>5</v>
      </c>
      <c r="D112" s="352">
        <v>43.11</v>
      </c>
      <c r="E112" s="398" t="s">
        <v>6880</v>
      </c>
      <c r="F112" s="352" t="s">
        <v>13437</v>
      </c>
      <c r="G112" s="398">
        <v>14.246732</v>
      </c>
      <c r="H112" s="355">
        <v>614.17661651999993</v>
      </c>
      <c r="I112" s="652">
        <v>1.3923050271823496E-3</v>
      </c>
      <c r="J112" s="652">
        <v>0.94163788593226638</v>
      </c>
      <c r="K112" s="651">
        <f t="shared" si="2"/>
        <v>441122.17116886232</v>
      </c>
      <c r="L112" s="651">
        <f>'074-19-CAPA'!$D$32</f>
        <v>441122.17116886197</v>
      </c>
      <c r="M112" s="252"/>
      <c r="O112" s="231"/>
      <c r="P112" s="231"/>
      <c r="Q112" s="231"/>
      <c r="R112" s="356"/>
      <c r="S112" s="231"/>
    </row>
    <row r="113" spans="1:19" s="219" customFormat="1" ht="38.25">
      <c r="A113" s="349">
        <v>90466</v>
      </c>
      <c r="B113" s="635" t="s">
        <v>72</v>
      </c>
      <c r="C113" s="349" t="s">
        <v>5</v>
      </c>
      <c r="D113" s="319">
        <v>43.11</v>
      </c>
      <c r="E113" s="398" t="s">
        <v>8878</v>
      </c>
      <c r="F113" s="352" t="s">
        <v>13437</v>
      </c>
      <c r="G113" s="398">
        <v>14.065322000000002</v>
      </c>
      <c r="H113" s="355">
        <v>606.35603142000002</v>
      </c>
      <c r="I113" s="652">
        <v>1.3745761855798581E-3</v>
      </c>
      <c r="J113" s="652">
        <v>0.94301246211784628</v>
      </c>
      <c r="K113" s="651">
        <f t="shared" si="2"/>
        <v>441122.17116886232</v>
      </c>
      <c r="L113" s="651">
        <f>'074-19-CAPA'!$D$32</f>
        <v>441122.17116886197</v>
      </c>
      <c r="M113" s="252"/>
      <c r="O113" s="231"/>
      <c r="P113" s="231"/>
      <c r="Q113" s="231"/>
      <c r="R113" s="356"/>
      <c r="S113" s="231"/>
    </row>
    <row r="114" spans="1:19" s="219" customFormat="1" ht="51">
      <c r="A114" s="448">
        <v>95789</v>
      </c>
      <c r="B114" s="635" t="s">
        <v>1569</v>
      </c>
      <c r="C114" s="349" t="s">
        <v>58</v>
      </c>
      <c r="D114" s="319">
        <v>17</v>
      </c>
      <c r="E114" s="398" t="s">
        <v>19943</v>
      </c>
      <c r="F114" s="352" t="s">
        <v>13437</v>
      </c>
      <c r="G114" s="398">
        <v>32.883586000000001</v>
      </c>
      <c r="H114" s="355">
        <v>559.02096200000005</v>
      </c>
      <c r="I114" s="652">
        <v>1.2672701544761075E-3</v>
      </c>
      <c r="J114" s="652">
        <v>0.94427973227232243</v>
      </c>
      <c r="K114" s="651">
        <f t="shared" si="2"/>
        <v>441122.17116886232</v>
      </c>
      <c r="L114" s="651">
        <f>'074-19-CAPA'!$D$32</f>
        <v>441122.17116886197</v>
      </c>
      <c r="M114" s="252"/>
      <c r="O114" s="231"/>
      <c r="P114" s="231"/>
      <c r="Q114" s="231"/>
      <c r="R114" s="356"/>
      <c r="S114" s="231"/>
    </row>
    <row r="115" spans="1:19" s="219" customFormat="1" ht="63.75">
      <c r="A115" s="349">
        <v>92778</v>
      </c>
      <c r="B115" s="635" t="s">
        <v>1299</v>
      </c>
      <c r="C115" s="349" t="s">
        <v>57</v>
      </c>
      <c r="D115" s="352">
        <v>32</v>
      </c>
      <c r="E115" s="398" t="s">
        <v>8910</v>
      </c>
      <c r="F115" s="352" t="s">
        <v>13437</v>
      </c>
      <c r="G115" s="398">
        <v>17.161386</v>
      </c>
      <c r="H115" s="355">
        <v>549.16435200000001</v>
      </c>
      <c r="I115" s="652">
        <v>1.2449257550234967E-3</v>
      </c>
      <c r="J115" s="652">
        <v>0.94552465802734598</v>
      </c>
      <c r="K115" s="651">
        <f t="shared" si="2"/>
        <v>441122.17116886232</v>
      </c>
      <c r="L115" s="651">
        <f>'074-19-CAPA'!$D$32</f>
        <v>441122.17116886197</v>
      </c>
      <c r="M115" s="252"/>
      <c r="O115" s="231"/>
      <c r="P115" s="231"/>
      <c r="Q115" s="231"/>
      <c r="R115" s="356"/>
      <c r="S115" s="231"/>
    </row>
    <row r="116" spans="1:19" s="219" customFormat="1" ht="63.75">
      <c r="A116" s="349">
        <v>87620</v>
      </c>
      <c r="B116" s="635" t="s">
        <v>134</v>
      </c>
      <c r="C116" s="349" t="s">
        <v>112</v>
      </c>
      <c r="D116" s="352">
        <v>15.18</v>
      </c>
      <c r="E116" s="398" t="s">
        <v>13169</v>
      </c>
      <c r="F116" s="352" t="s">
        <v>13437</v>
      </c>
      <c r="G116" s="398">
        <v>35.580548</v>
      </c>
      <c r="H116" s="355">
        <v>540.11271864000003</v>
      </c>
      <c r="I116" s="652">
        <v>1.2244061938869175E-3</v>
      </c>
      <c r="J116" s="652">
        <v>0.94674906422123284</v>
      </c>
      <c r="K116" s="651">
        <f t="shared" si="2"/>
        <v>441122.17116886232</v>
      </c>
      <c r="L116" s="651">
        <f>'074-19-CAPA'!$D$32</f>
        <v>441122.17116886197</v>
      </c>
      <c r="M116" s="252"/>
      <c r="O116" s="231"/>
      <c r="P116" s="231"/>
      <c r="Q116" s="231"/>
      <c r="R116" s="356"/>
      <c r="S116" s="231"/>
    </row>
    <row r="117" spans="1:19" s="219" customFormat="1" ht="51">
      <c r="A117" s="349" t="s">
        <v>3623</v>
      </c>
      <c r="B117" s="635" t="s">
        <v>10225</v>
      </c>
      <c r="C117" s="349" t="s">
        <v>112</v>
      </c>
      <c r="D117" s="352">
        <v>2.38</v>
      </c>
      <c r="E117" s="398">
        <v>184.06796874999998</v>
      </c>
      <c r="F117" s="352" t="s">
        <v>13437</v>
      </c>
      <c r="G117" s="398">
        <v>222.61180140624998</v>
      </c>
      <c r="H117" s="355">
        <v>529.81608734687495</v>
      </c>
      <c r="I117" s="652">
        <v>1.2010642900650316E-3</v>
      </c>
      <c r="J117" s="652">
        <v>0.9479501285112979</v>
      </c>
      <c r="K117" s="651">
        <f t="shared" si="2"/>
        <v>441122.17116886232</v>
      </c>
      <c r="L117" s="651">
        <f>'074-19-CAPA'!$D$32</f>
        <v>441122.17116886197</v>
      </c>
      <c r="M117" s="252"/>
      <c r="O117" s="231"/>
      <c r="P117" s="231"/>
      <c r="Q117" s="231"/>
      <c r="R117" s="356"/>
      <c r="S117" s="231"/>
    </row>
    <row r="118" spans="1:19" s="219" customFormat="1" ht="51">
      <c r="A118" s="349">
        <v>95787</v>
      </c>
      <c r="B118" s="635" t="s">
        <v>186</v>
      </c>
      <c r="C118" s="349" t="s">
        <v>58</v>
      </c>
      <c r="D118" s="352">
        <v>18</v>
      </c>
      <c r="E118" s="398" t="s">
        <v>12809</v>
      </c>
      <c r="F118" s="352" t="s">
        <v>13437</v>
      </c>
      <c r="G118" s="398">
        <v>27.598508000000002</v>
      </c>
      <c r="H118" s="355">
        <v>496.77314400000006</v>
      </c>
      <c r="I118" s="652">
        <v>1.1261577324115828E-3</v>
      </c>
      <c r="J118" s="652">
        <v>0.94907628624370943</v>
      </c>
      <c r="K118" s="651">
        <f t="shared" si="2"/>
        <v>441122.17116886232</v>
      </c>
      <c r="L118" s="651">
        <f>'074-19-CAPA'!$D$32</f>
        <v>441122.17116886197</v>
      </c>
      <c r="M118" s="252"/>
      <c r="O118" s="231"/>
      <c r="P118" s="231"/>
      <c r="Q118" s="231"/>
      <c r="R118" s="356"/>
      <c r="S118" s="231"/>
    </row>
    <row r="119" spans="1:19" s="219" customFormat="1" ht="51">
      <c r="A119" s="448">
        <v>20193</v>
      </c>
      <c r="B119" s="635" t="s">
        <v>6320</v>
      </c>
      <c r="C119" s="349" t="s">
        <v>9073</v>
      </c>
      <c r="D119" s="319">
        <v>88.48</v>
      </c>
      <c r="E119" s="398" t="s">
        <v>12786</v>
      </c>
      <c r="F119" s="352" t="s">
        <v>13437</v>
      </c>
      <c r="G119" s="398">
        <v>5.4302060000000001</v>
      </c>
      <c r="H119" s="355">
        <v>480.46462688000003</v>
      </c>
      <c r="I119" s="652">
        <v>1.0891872099896727E-3</v>
      </c>
      <c r="J119" s="652">
        <v>0.95016547345369906</v>
      </c>
      <c r="K119" s="651">
        <f t="shared" si="2"/>
        <v>441122.17116886232</v>
      </c>
      <c r="L119" s="651">
        <f>'074-19-CAPA'!$D$32</f>
        <v>441122.17116886197</v>
      </c>
      <c r="M119" s="252"/>
      <c r="O119" s="231"/>
      <c r="P119" s="231"/>
      <c r="Q119" s="231"/>
      <c r="R119" s="356"/>
      <c r="S119" s="231"/>
    </row>
    <row r="120" spans="1:19" s="219" customFormat="1" ht="38.25">
      <c r="A120" s="349">
        <v>89449</v>
      </c>
      <c r="B120" s="635" t="s">
        <v>159</v>
      </c>
      <c r="C120" s="349" t="s">
        <v>5</v>
      </c>
      <c r="D120" s="352">
        <v>22.39</v>
      </c>
      <c r="E120" s="398" t="s">
        <v>14959</v>
      </c>
      <c r="F120" s="352" t="s">
        <v>13437</v>
      </c>
      <c r="G120" s="398">
        <v>20.922620000000002</v>
      </c>
      <c r="H120" s="355">
        <v>468.45746180000003</v>
      </c>
      <c r="I120" s="652">
        <v>1.0619676189902361E-3</v>
      </c>
      <c r="J120" s="652">
        <v>0.95122744107268931</v>
      </c>
      <c r="K120" s="651">
        <f t="shared" si="2"/>
        <v>441122.17116886232</v>
      </c>
      <c r="L120" s="651">
        <f>'074-19-CAPA'!$D$32</f>
        <v>441122.17116886197</v>
      </c>
      <c r="M120" s="252"/>
      <c r="O120" s="231"/>
      <c r="P120" s="231"/>
      <c r="Q120" s="231"/>
      <c r="R120" s="356"/>
      <c r="S120" s="231"/>
    </row>
    <row r="121" spans="1:19" s="219" customFormat="1" ht="25.5">
      <c r="A121" s="349">
        <v>93184</v>
      </c>
      <c r="B121" s="635" t="s">
        <v>1403</v>
      </c>
      <c r="C121" s="349" t="s">
        <v>5</v>
      </c>
      <c r="D121" s="352">
        <v>12.17</v>
      </c>
      <c r="E121" s="398" t="s">
        <v>19831</v>
      </c>
      <c r="F121" s="352" t="s">
        <v>13437</v>
      </c>
      <c r="G121" s="398">
        <v>37.91469</v>
      </c>
      <c r="H121" s="355">
        <v>461.42177729999997</v>
      </c>
      <c r="I121" s="652">
        <v>1.0460181044116392E-3</v>
      </c>
      <c r="J121" s="652">
        <v>0.95227345917710093</v>
      </c>
      <c r="K121" s="651">
        <f t="shared" si="2"/>
        <v>441122.17116886232</v>
      </c>
      <c r="L121" s="651">
        <f>'074-19-CAPA'!$D$32</f>
        <v>441122.17116886197</v>
      </c>
      <c r="M121" s="252"/>
      <c r="O121" s="231"/>
      <c r="P121" s="231"/>
      <c r="Q121" s="231"/>
      <c r="R121" s="356"/>
      <c r="S121" s="231"/>
    </row>
    <row r="122" spans="1:19" s="219" customFormat="1" ht="38.25">
      <c r="A122" s="448">
        <v>101909</v>
      </c>
      <c r="B122" s="635" t="s">
        <v>11147</v>
      </c>
      <c r="C122" s="349" t="s">
        <v>58</v>
      </c>
      <c r="D122" s="319">
        <v>2</v>
      </c>
      <c r="E122" s="398" t="s">
        <v>20231</v>
      </c>
      <c r="F122" s="352" t="s">
        <v>13437</v>
      </c>
      <c r="G122" s="398">
        <v>229.459462</v>
      </c>
      <c r="H122" s="355">
        <v>458.918924</v>
      </c>
      <c r="I122" s="652">
        <v>1.0403442719371389E-3</v>
      </c>
      <c r="J122" s="652">
        <v>0.95331380344903804</v>
      </c>
      <c r="K122" s="651">
        <f t="shared" si="2"/>
        <v>441122.17116886232</v>
      </c>
      <c r="L122" s="651">
        <f>'074-19-CAPA'!$D$32</f>
        <v>441122.17116886197</v>
      </c>
      <c r="M122" s="252"/>
      <c r="O122" s="231"/>
      <c r="P122" s="231"/>
      <c r="Q122" s="231"/>
      <c r="R122" s="356"/>
      <c r="S122" s="231"/>
    </row>
    <row r="123" spans="1:19" s="219" customFormat="1" ht="51">
      <c r="A123" s="349" t="s">
        <v>3639</v>
      </c>
      <c r="B123" s="635" t="s">
        <v>10069</v>
      </c>
      <c r="C123" s="349" t="s">
        <v>58</v>
      </c>
      <c r="D123" s="319">
        <v>7</v>
      </c>
      <c r="E123" s="398">
        <v>52.268364000000005</v>
      </c>
      <c r="F123" s="352" t="s">
        <v>13437</v>
      </c>
      <c r="G123" s="398">
        <v>63.213359421600011</v>
      </c>
      <c r="H123" s="355">
        <v>442.4935159512001</v>
      </c>
      <c r="I123" s="652">
        <v>1.0031087641292299E-3</v>
      </c>
      <c r="J123" s="652">
        <v>0.95431691221316728</v>
      </c>
      <c r="K123" s="651">
        <f t="shared" si="2"/>
        <v>441122.17116886232</v>
      </c>
      <c r="L123" s="651">
        <f>'074-19-CAPA'!$D$32</f>
        <v>441122.17116886197</v>
      </c>
      <c r="M123" s="252"/>
      <c r="O123" s="231"/>
      <c r="P123" s="231"/>
      <c r="Q123" s="231"/>
      <c r="R123" s="356"/>
      <c r="S123" s="231"/>
    </row>
    <row r="124" spans="1:19" s="219" customFormat="1" ht="38.25">
      <c r="A124" s="448">
        <v>91996</v>
      </c>
      <c r="B124" s="635" t="s">
        <v>63</v>
      </c>
      <c r="C124" s="349" t="s">
        <v>58</v>
      </c>
      <c r="D124" s="319">
        <v>13</v>
      </c>
      <c r="E124" s="398" t="s">
        <v>15189</v>
      </c>
      <c r="F124" s="352" t="s">
        <v>13437</v>
      </c>
      <c r="G124" s="398">
        <v>32.484484000000002</v>
      </c>
      <c r="H124" s="355">
        <v>422.298292</v>
      </c>
      <c r="I124" s="652">
        <v>9.5732728844940217E-4</v>
      </c>
      <c r="J124" s="652">
        <v>0.95527423950161672</v>
      </c>
      <c r="K124" s="651">
        <f t="shared" si="2"/>
        <v>441122.17116886232</v>
      </c>
      <c r="L124" s="651">
        <f>'074-19-CAPA'!$D$32</f>
        <v>441122.17116886197</v>
      </c>
      <c r="M124" s="252"/>
      <c r="O124" s="231"/>
      <c r="P124" s="231"/>
      <c r="Q124" s="231"/>
      <c r="R124" s="356"/>
      <c r="S124" s="231"/>
    </row>
    <row r="125" spans="1:19" s="219" customFormat="1" ht="25.5">
      <c r="A125" s="349" t="s">
        <v>9920</v>
      </c>
      <c r="B125" s="635" t="s">
        <v>9931</v>
      </c>
      <c r="C125" s="349" t="s">
        <v>57</v>
      </c>
      <c r="D125" s="352">
        <v>26.6</v>
      </c>
      <c r="E125" s="398">
        <v>12.857060000000001</v>
      </c>
      <c r="F125" s="352" t="s">
        <v>13437</v>
      </c>
      <c r="G125" s="398">
        <v>15.549328364000001</v>
      </c>
      <c r="H125" s="355">
        <v>413.61213448240005</v>
      </c>
      <c r="I125" s="652">
        <v>9.376362411946613E-4</v>
      </c>
      <c r="J125" s="652">
        <v>0.95621187574281141</v>
      </c>
      <c r="K125" s="651">
        <f t="shared" si="2"/>
        <v>441122.17116886232</v>
      </c>
      <c r="L125" s="651">
        <f>'074-19-CAPA'!$D$32</f>
        <v>441122.17116886197</v>
      </c>
      <c r="M125" s="252"/>
      <c r="O125" s="231"/>
      <c r="P125" s="231"/>
      <c r="Q125" s="231"/>
      <c r="R125" s="356"/>
      <c r="S125" s="231"/>
    </row>
    <row r="126" spans="1:19" s="219" customFormat="1" ht="51">
      <c r="A126" s="448" t="s">
        <v>3642</v>
      </c>
      <c r="B126" s="635" t="s">
        <v>10072</v>
      </c>
      <c r="C126" s="349" t="s">
        <v>58</v>
      </c>
      <c r="D126" s="319">
        <v>14</v>
      </c>
      <c r="E126" s="398">
        <v>23.961255999999999</v>
      </c>
      <c r="F126" s="352" t="s">
        <v>13437</v>
      </c>
      <c r="G126" s="398">
        <v>28.978743006399998</v>
      </c>
      <c r="H126" s="355">
        <v>405.70240208959996</v>
      </c>
      <c r="I126" s="652">
        <v>9.1970530752192995E-4</v>
      </c>
      <c r="J126" s="652">
        <v>0.95713158105033336</v>
      </c>
      <c r="K126" s="651">
        <f t="shared" si="2"/>
        <v>441122.17116886232</v>
      </c>
      <c r="L126" s="651">
        <f>'074-19-CAPA'!$D$32</f>
        <v>441122.17116886197</v>
      </c>
      <c r="M126" s="252"/>
      <c r="O126" s="231"/>
      <c r="P126" s="231"/>
      <c r="Q126" s="231"/>
      <c r="R126" s="356"/>
      <c r="S126" s="231"/>
    </row>
    <row r="127" spans="1:19" s="219" customFormat="1" ht="38.25">
      <c r="A127" s="349">
        <v>97637</v>
      </c>
      <c r="B127" s="635" t="s">
        <v>3577</v>
      </c>
      <c r="C127" s="349" t="s">
        <v>112</v>
      </c>
      <c r="D127" s="352">
        <v>155.804</v>
      </c>
      <c r="E127" s="398" t="s">
        <v>21747</v>
      </c>
      <c r="F127" s="352" t="s">
        <v>13437</v>
      </c>
      <c r="G127" s="398">
        <v>2.6002100000000001</v>
      </c>
      <c r="H127" s="355">
        <v>405.12311884000002</v>
      </c>
      <c r="I127" s="652">
        <v>9.1839210386212525E-4</v>
      </c>
      <c r="J127" s="652">
        <v>0.95804997315419549</v>
      </c>
      <c r="K127" s="651">
        <f t="shared" si="2"/>
        <v>441122.17116886232</v>
      </c>
      <c r="L127" s="651">
        <f>'074-19-CAPA'!$D$32</f>
        <v>441122.17116886197</v>
      </c>
      <c r="M127" s="252"/>
      <c r="O127" s="231"/>
      <c r="P127" s="231"/>
      <c r="Q127" s="231"/>
      <c r="R127" s="356"/>
      <c r="S127" s="231"/>
    </row>
    <row r="128" spans="1:19" s="219" customFormat="1" ht="38.25">
      <c r="A128" s="349">
        <v>96546</v>
      </c>
      <c r="B128" s="635" t="s">
        <v>1358</v>
      </c>
      <c r="C128" s="349" t="s">
        <v>57</v>
      </c>
      <c r="D128" s="352">
        <v>23</v>
      </c>
      <c r="E128" s="398" t="s">
        <v>8816</v>
      </c>
      <c r="F128" s="352" t="s">
        <v>13437</v>
      </c>
      <c r="G128" s="398">
        <v>17.246044000000001</v>
      </c>
      <c r="H128" s="355">
        <v>396.65901200000002</v>
      </c>
      <c r="I128" s="652">
        <v>8.99204433431568E-4</v>
      </c>
      <c r="J128" s="652">
        <v>0.9589491775876271</v>
      </c>
      <c r="K128" s="651">
        <f t="shared" si="2"/>
        <v>441122.17116886232</v>
      </c>
      <c r="L128" s="651">
        <f>'074-19-CAPA'!$D$32</f>
        <v>441122.17116886197</v>
      </c>
      <c r="M128" s="252"/>
      <c r="O128" s="231"/>
      <c r="P128" s="231"/>
      <c r="Q128" s="231"/>
      <c r="R128" s="356"/>
      <c r="S128" s="231"/>
    </row>
    <row r="129" spans="1:19" s="219" customFormat="1" ht="51">
      <c r="A129" s="448" t="s">
        <v>10107</v>
      </c>
      <c r="B129" s="635" t="s">
        <v>10104</v>
      </c>
      <c r="C129" s="349" t="s">
        <v>58</v>
      </c>
      <c r="D129" s="319">
        <v>3</v>
      </c>
      <c r="E129" s="398">
        <v>107.85499999999999</v>
      </c>
      <c r="F129" s="352" t="s">
        <v>13437</v>
      </c>
      <c r="G129" s="398">
        <v>130.43983699999998</v>
      </c>
      <c r="H129" s="355">
        <v>391.31951099999992</v>
      </c>
      <c r="I129" s="652">
        <v>8.8710007470969344E-4</v>
      </c>
      <c r="J129" s="652">
        <v>0.95983627766233681</v>
      </c>
      <c r="K129" s="651">
        <f t="shared" si="2"/>
        <v>441122.17116886232</v>
      </c>
      <c r="L129" s="651">
        <f>'074-19-CAPA'!$D$32</f>
        <v>441122.17116886197</v>
      </c>
      <c r="M129" s="252"/>
      <c r="O129" s="231"/>
      <c r="P129" s="231"/>
      <c r="Q129" s="231"/>
      <c r="R129" s="356"/>
      <c r="S129" s="231"/>
    </row>
    <row r="130" spans="1:19" s="219" customFormat="1" ht="25.5">
      <c r="A130" s="349" t="s">
        <v>10436</v>
      </c>
      <c r="B130" s="635" t="s">
        <v>10443</v>
      </c>
      <c r="C130" s="349" t="s">
        <v>10374</v>
      </c>
      <c r="D130" s="319">
        <v>3</v>
      </c>
      <c r="E130" s="398">
        <v>94.78</v>
      </c>
      <c r="F130" s="352" t="s">
        <v>13437</v>
      </c>
      <c r="G130" s="398">
        <v>114.62693200000001</v>
      </c>
      <c r="H130" s="355">
        <v>343.88079600000003</v>
      </c>
      <c r="I130" s="652">
        <v>7.7955908470617738E-4</v>
      </c>
      <c r="J130" s="652">
        <v>0.96061583674704298</v>
      </c>
      <c r="K130" s="651">
        <f t="shared" si="2"/>
        <v>441122.17116886232</v>
      </c>
      <c r="L130" s="651">
        <f>'074-19-CAPA'!$D$32</f>
        <v>441122.17116886197</v>
      </c>
      <c r="M130" s="252"/>
      <c r="O130" s="231"/>
      <c r="P130" s="231"/>
      <c r="Q130" s="231"/>
      <c r="R130" s="356"/>
      <c r="S130" s="231"/>
    </row>
    <row r="131" spans="1:19" s="219" customFormat="1" ht="38.25">
      <c r="A131" s="448">
        <v>92980</v>
      </c>
      <c r="B131" s="635" t="s">
        <v>1531</v>
      </c>
      <c r="C131" s="349" t="s">
        <v>5</v>
      </c>
      <c r="D131" s="319">
        <v>24.64</v>
      </c>
      <c r="E131" s="398" t="s">
        <v>12600</v>
      </c>
      <c r="F131" s="352" t="s">
        <v>13437</v>
      </c>
      <c r="G131" s="398">
        <v>13.920194</v>
      </c>
      <c r="H131" s="355">
        <v>342.99358016000002</v>
      </c>
      <c r="I131" s="652">
        <v>7.7754781459103196E-4</v>
      </c>
      <c r="J131" s="652">
        <v>0.96139338456163403</v>
      </c>
      <c r="K131" s="651">
        <f t="shared" si="2"/>
        <v>441122.17116886232</v>
      </c>
      <c r="L131" s="651">
        <f>'074-19-CAPA'!$D$32</f>
        <v>441122.17116886197</v>
      </c>
      <c r="M131" s="252"/>
      <c r="O131" s="231"/>
      <c r="P131" s="231"/>
      <c r="Q131" s="231"/>
      <c r="R131" s="356"/>
      <c r="S131" s="231"/>
    </row>
    <row r="132" spans="1:19" s="219" customFormat="1" ht="51">
      <c r="A132" s="349">
        <v>92023</v>
      </c>
      <c r="B132" s="635" t="s">
        <v>1652</v>
      </c>
      <c r="C132" s="349" t="s">
        <v>58</v>
      </c>
      <c r="D132" s="319">
        <v>7</v>
      </c>
      <c r="E132" s="398" t="s">
        <v>15716</v>
      </c>
      <c r="F132" s="352" t="s">
        <v>13437</v>
      </c>
      <c r="G132" s="398">
        <v>48.230872000000005</v>
      </c>
      <c r="H132" s="355">
        <v>337.61610400000006</v>
      </c>
      <c r="I132" s="652">
        <v>7.6535736824427268E-4</v>
      </c>
      <c r="J132" s="652">
        <v>0.96215874192987827</v>
      </c>
      <c r="K132" s="651">
        <f t="shared" si="2"/>
        <v>441122.17116886232</v>
      </c>
      <c r="L132" s="651">
        <f>'074-19-CAPA'!$D$32</f>
        <v>441122.17116886197</v>
      </c>
      <c r="M132" s="252"/>
      <c r="O132" s="231"/>
      <c r="P132" s="231"/>
      <c r="Q132" s="231"/>
      <c r="R132" s="356"/>
      <c r="S132" s="231"/>
    </row>
    <row r="133" spans="1:19" s="219" customFormat="1" ht="38.25">
      <c r="A133" s="349">
        <v>101616</v>
      </c>
      <c r="B133" s="635" t="s">
        <v>11747</v>
      </c>
      <c r="C133" s="349" t="s">
        <v>112</v>
      </c>
      <c r="D133" s="352">
        <v>50.775999999999996</v>
      </c>
      <c r="E133" s="398" t="s">
        <v>3761</v>
      </c>
      <c r="F133" s="352" t="s">
        <v>13437</v>
      </c>
      <c r="G133" s="398">
        <v>6.3735379999999999</v>
      </c>
      <c r="H133" s="355">
        <v>323.62276548799997</v>
      </c>
      <c r="I133" s="652">
        <v>7.336352299647089E-4</v>
      </c>
      <c r="J133" s="652">
        <v>0.96289237715984299</v>
      </c>
      <c r="K133" s="651">
        <f t="shared" si="2"/>
        <v>441122.17116886232</v>
      </c>
      <c r="L133" s="651">
        <f>'074-19-CAPA'!$D$32</f>
        <v>441122.17116886197</v>
      </c>
      <c r="M133" s="252"/>
      <c r="O133" s="231"/>
      <c r="P133" s="231"/>
      <c r="Q133" s="231"/>
      <c r="R133" s="356"/>
      <c r="S133" s="231"/>
    </row>
    <row r="134" spans="1:19" s="219" customFormat="1">
      <c r="A134" s="349" t="s">
        <v>13783</v>
      </c>
      <c r="B134" s="635" t="s">
        <v>13781</v>
      </c>
      <c r="C134" s="349" t="s">
        <v>112</v>
      </c>
      <c r="D134" s="352">
        <v>14.4</v>
      </c>
      <c r="E134" s="398">
        <v>18.3</v>
      </c>
      <c r="F134" s="352" t="s">
        <v>13437</v>
      </c>
      <c r="G134" s="398">
        <v>22.132020000000001</v>
      </c>
      <c r="H134" s="355">
        <v>318.70108800000003</v>
      </c>
      <c r="I134" s="652">
        <v>7.2247805444809689E-4</v>
      </c>
      <c r="J134" s="652">
        <v>0.96361485521429113</v>
      </c>
      <c r="K134" s="651">
        <f t="shared" si="2"/>
        <v>441122.17116886232</v>
      </c>
      <c r="L134" s="651">
        <f>'074-19-CAPA'!$D$32</f>
        <v>441122.17116886197</v>
      </c>
      <c r="M134" s="252"/>
      <c r="O134" s="231"/>
      <c r="P134" s="231"/>
      <c r="Q134" s="231"/>
      <c r="R134" s="356"/>
      <c r="S134" s="231"/>
    </row>
    <row r="135" spans="1:19" s="219" customFormat="1" ht="63.75">
      <c r="A135" s="349">
        <v>92775</v>
      </c>
      <c r="B135" s="635" t="s">
        <v>1296</v>
      </c>
      <c r="C135" s="349" t="s">
        <v>57</v>
      </c>
      <c r="D135" s="352">
        <v>14</v>
      </c>
      <c r="E135" s="398" t="s">
        <v>13894</v>
      </c>
      <c r="F135" s="352" t="s">
        <v>13437</v>
      </c>
      <c r="G135" s="398">
        <v>22.385994000000004</v>
      </c>
      <c r="H135" s="355">
        <v>313.40391600000004</v>
      </c>
      <c r="I135" s="652">
        <v>7.1046965326988397E-4</v>
      </c>
      <c r="J135" s="652">
        <v>0.96432532486756106</v>
      </c>
      <c r="K135" s="651">
        <f t="shared" si="2"/>
        <v>441122.17116886232</v>
      </c>
      <c r="L135" s="651">
        <f>'074-19-CAPA'!$D$32</f>
        <v>441122.17116886197</v>
      </c>
      <c r="M135" s="252"/>
      <c r="O135" s="231"/>
      <c r="P135" s="231"/>
      <c r="Q135" s="231"/>
      <c r="R135" s="356"/>
      <c r="S135" s="231"/>
    </row>
    <row r="136" spans="1:19" s="219" customFormat="1" ht="51">
      <c r="A136" s="448">
        <v>89984</v>
      </c>
      <c r="B136" s="635" t="s">
        <v>2280</v>
      </c>
      <c r="C136" s="349" t="s">
        <v>58</v>
      </c>
      <c r="D136" s="319">
        <v>3</v>
      </c>
      <c r="E136" s="398" t="s">
        <v>21018</v>
      </c>
      <c r="F136" s="352" t="s">
        <v>13437</v>
      </c>
      <c r="G136" s="398">
        <v>102.049172</v>
      </c>
      <c r="H136" s="355">
        <v>306.147516</v>
      </c>
      <c r="I136" s="652">
        <v>6.9401978864219499E-4</v>
      </c>
      <c r="J136" s="652">
        <v>0.9650193446562032</v>
      </c>
      <c r="K136" s="651">
        <f t="shared" si="2"/>
        <v>441122.17116886232</v>
      </c>
      <c r="L136" s="651">
        <f>'074-19-CAPA'!$D$32</f>
        <v>441122.17116886197</v>
      </c>
      <c r="M136" s="252"/>
      <c r="O136" s="231"/>
      <c r="P136" s="231"/>
      <c r="Q136" s="231"/>
      <c r="R136" s="356"/>
      <c r="S136" s="231"/>
    </row>
    <row r="137" spans="1:19" s="219" customFormat="1">
      <c r="A137" s="448" t="s">
        <v>13</v>
      </c>
      <c r="B137" s="635" t="s">
        <v>9702</v>
      </c>
      <c r="C137" s="349" t="s">
        <v>3161</v>
      </c>
      <c r="D137" s="319">
        <v>45</v>
      </c>
      <c r="E137" s="398">
        <v>5.6</v>
      </c>
      <c r="F137" s="352" t="s">
        <v>13437</v>
      </c>
      <c r="G137" s="398">
        <v>6.77264</v>
      </c>
      <c r="H137" s="355">
        <v>304.7688</v>
      </c>
      <c r="I137" s="652">
        <v>6.9089431436293418E-4</v>
      </c>
      <c r="J137" s="652">
        <v>0.96571023897056618</v>
      </c>
      <c r="K137" s="651">
        <f t="shared" si="2"/>
        <v>441122.17116886232</v>
      </c>
      <c r="L137" s="651">
        <f>'074-19-CAPA'!$D$32</f>
        <v>441122.17116886197</v>
      </c>
      <c r="M137" s="252"/>
      <c r="O137" s="231"/>
      <c r="P137" s="231"/>
      <c r="Q137" s="231"/>
      <c r="R137" s="356"/>
      <c r="S137" s="231"/>
    </row>
    <row r="138" spans="1:19" s="219" customFormat="1" ht="38.25">
      <c r="A138" s="349">
        <v>96527</v>
      </c>
      <c r="B138" s="635" t="s">
        <v>2386</v>
      </c>
      <c r="C138" s="349" t="s">
        <v>125</v>
      </c>
      <c r="D138" s="352">
        <v>2.25</v>
      </c>
      <c r="E138" s="398" t="s">
        <v>21126</v>
      </c>
      <c r="F138" s="352" t="s">
        <v>13437</v>
      </c>
      <c r="G138" s="398">
        <v>130.30075600000001</v>
      </c>
      <c r="H138" s="355">
        <v>293.17670100000004</v>
      </c>
      <c r="I138" s="652">
        <v>6.6461565562020116E-4</v>
      </c>
      <c r="J138" s="652">
        <v>0.96637485462618633</v>
      </c>
      <c r="K138" s="651">
        <f t="shared" si="2"/>
        <v>441122.17116886232</v>
      </c>
      <c r="L138" s="651">
        <f>'074-19-CAPA'!$D$32</f>
        <v>441122.17116886197</v>
      </c>
      <c r="M138" s="252"/>
      <c r="O138" s="231"/>
      <c r="P138" s="231"/>
      <c r="Q138" s="231"/>
      <c r="R138" s="356"/>
      <c r="S138" s="231"/>
    </row>
    <row r="139" spans="1:19" s="219" customFormat="1">
      <c r="A139" s="349" t="s">
        <v>9685</v>
      </c>
      <c r="B139" s="635" t="s">
        <v>9686</v>
      </c>
      <c r="C139" s="349" t="s">
        <v>58</v>
      </c>
      <c r="D139" s="319">
        <v>1</v>
      </c>
      <c r="E139" s="398">
        <v>240.82</v>
      </c>
      <c r="F139" s="352" t="s">
        <v>13437</v>
      </c>
      <c r="G139" s="398">
        <v>291.24770799999999</v>
      </c>
      <c r="H139" s="355">
        <v>291.24770799999999</v>
      </c>
      <c r="I139" s="652">
        <v>6.6024273327334039E-4</v>
      </c>
      <c r="J139" s="652">
        <v>0.96703509735945969</v>
      </c>
      <c r="K139" s="651">
        <f t="shared" si="2"/>
        <v>441122.17116886232</v>
      </c>
      <c r="L139" s="651">
        <f>'074-19-CAPA'!$D$32</f>
        <v>441122.17116886197</v>
      </c>
      <c r="M139" s="252"/>
      <c r="O139" s="231"/>
      <c r="P139" s="231"/>
      <c r="Q139" s="231"/>
      <c r="R139" s="356"/>
      <c r="S139" s="231"/>
    </row>
    <row r="140" spans="1:19" s="219" customFormat="1" ht="38.25">
      <c r="A140" s="349">
        <v>96543</v>
      </c>
      <c r="B140" s="635" t="s">
        <v>1274</v>
      </c>
      <c r="C140" s="349" t="s">
        <v>57</v>
      </c>
      <c r="D140" s="352">
        <v>13</v>
      </c>
      <c r="E140" s="398" t="s">
        <v>13239</v>
      </c>
      <c r="F140" s="352" t="s">
        <v>13437</v>
      </c>
      <c r="G140" s="398">
        <v>22.337617999999999</v>
      </c>
      <c r="H140" s="355">
        <v>290.38903399999998</v>
      </c>
      <c r="I140" s="652">
        <v>6.5829616595906393E-4</v>
      </c>
      <c r="J140" s="652">
        <v>0.96769339352541872</v>
      </c>
      <c r="K140" s="651">
        <f t="shared" ref="K140:K203" si="3">$H$259</f>
        <v>441122.17116886232</v>
      </c>
      <c r="L140" s="651">
        <f>'074-19-CAPA'!$D$32</f>
        <v>441122.17116886197</v>
      </c>
      <c r="M140" s="252"/>
      <c r="O140" s="231"/>
      <c r="P140" s="231"/>
      <c r="Q140" s="231"/>
      <c r="R140" s="356"/>
      <c r="S140" s="231"/>
    </row>
    <row r="141" spans="1:19" s="219" customFormat="1" ht="38.25">
      <c r="A141" s="448">
        <v>89512</v>
      </c>
      <c r="B141" s="635" t="s">
        <v>1686</v>
      </c>
      <c r="C141" s="349" t="s">
        <v>5</v>
      </c>
      <c r="D141" s="319">
        <v>3.72</v>
      </c>
      <c r="E141" s="398" t="s">
        <v>18224</v>
      </c>
      <c r="F141" s="352" t="s">
        <v>13437</v>
      </c>
      <c r="G141" s="398">
        <v>77.740232000000006</v>
      </c>
      <c r="H141" s="355">
        <v>289.19366304000005</v>
      </c>
      <c r="I141" s="652">
        <v>6.5558632492606272E-4</v>
      </c>
      <c r="J141" s="652">
        <v>0.96834897985034474</v>
      </c>
      <c r="K141" s="651">
        <f t="shared" si="3"/>
        <v>441122.17116886232</v>
      </c>
      <c r="L141" s="651">
        <f>'074-19-CAPA'!$D$32</f>
        <v>441122.17116886197</v>
      </c>
      <c r="M141" s="252"/>
      <c r="O141" s="231"/>
      <c r="P141" s="231"/>
      <c r="Q141" s="231"/>
      <c r="R141" s="356"/>
      <c r="S141" s="231"/>
    </row>
    <row r="142" spans="1:19" s="219" customFormat="1" ht="51">
      <c r="A142" s="448">
        <v>89711</v>
      </c>
      <c r="B142" s="635" t="s">
        <v>1694</v>
      </c>
      <c r="C142" s="349" t="s">
        <v>5</v>
      </c>
      <c r="D142" s="319">
        <v>13.12</v>
      </c>
      <c r="E142" s="398" t="s">
        <v>15793</v>
      </c>
      <c r="F142" s="352" t="s">
        <v>13437</v>
      </c>
      <c r="G142" s="398">
        <v>21.962704000000002</v>
      </c>
      <c r="H142" s="355">
        <v>288.15067648000002</v>
      </c>
      <c r="I142" s="652">
        <v>6.5322193105024292E-4</v>
      </c>
      <c r="J142" s="652">
        <v>0.96900220178139496</v>
      </c>
      <c r="K142" s="651">
        <f t="shared" si="3"/>
        <v>441122.17116886232</v>
      </c>
      <c r="L142" s="651">
        <f>'074-19-CAPA'!$D$32</f>
        <v>441122.17116886197</v>
      </c>
      <c r="M142" s="252"/>
      <c r="O142" s="231"/>
      <c r="P142" s="231"/>
      <c r="Q142" s="231"/>
      <c r="R142" s="356"/>
      <c r="S142" s="231"/>
    </row>
    <row r="143" spans="1:19" s="219" customFormat="1" ht="38.25">
      <c r="A143" s="349">
        <v>97640</v>
      </c>
      <c r="B143" s="635" t="s">
        <v>3580</v>
      </c>
      <c r="C143" s="349" t="s">
        <v>112</v>
      </c>
      <c r="D143" s="352">
        <v>173.35</v>
      </c>
      <c r="E143" s="398" t="s">
        <v>7810</v>
      </c>
      <c r="F143" s="352" t="s">
        <v>13437</v>
      </c>
      <c r="G143" s="398">
        <v>1.6326900000000002</v>
      </c>
      <c r="H143" s="355">
        <v>283.02681150000001</v>
      </c>
      <c r="I143" s="652">
        <v>6.416064074722213E-4</v>
      </c>
      <c r="J143" s="652">
        <v>0.9696438081888672</v>
      </c>
      <c r="K143" s="651">
        <f t="shared" si="3"/>
        <v>441122.17116886232</v>
      </c>
      <c r="L143" s="651">
        <f>'074-19-CAPA'!$D$32</f>
        <v>441122.17116886197</v>
      </c>
      <c r="M143" s="252"/>
      <c r="O143" s="231"/>
      <c r="P143" s="231"/>
      <c r="Q143" s="231"/>
      <c r="R143" s="356"/>
      <c r="S143" s="231"/>
    </row>
    <row r="144" spans="1:19" s="219" customFormat="1" ht="38.25">
      <c r="A144" s="349" t="s">
        <v>13788</v>
      </c>
      <c r="B144" s="635" t="s">
        <v>13790</v>
      </c>
      <c r="C144" s="349" t="s">
        <v>3161</v>
      </c>
      <c r="D144" s="352">
        <v>1</v>
      </c>
      <c r="E144" s="398">
        <v>233.75</v>
      </c>
      <c r="F144" s="352" t="s">
        <v>13437</v>
      </c>
      <c r="G144" s="398">
        <v>282.69725</v>
      </c>
      <c r="H144" s="355">
        <v>282.69725</v>
      </c>
      <c r="I144" s="652">
        <v>6.4085930945371366E-4</v>
      </c>
      <c r="J144" s="652">
        <v>0.97028466749832087</v>
      </c>
      <c r="K144" s="651">
        <f t="shared" si="3"/>
        <v>441122.17116886232</v>
      </c>
      <c r="L144" s="651">
        <f>'074-19-CAPA'!$D$32</f>
        <v>441122.17116886197</v>
      </c>
      <c r="M144" s="252"/>
      <c r="O144" s="231"/>
      <c r="P144" s="231"/>
      <c r="Q144" s="231"/>
      <c r="R144" s="356"/>
      <c r="S144" s="231"/>
    </row>
    <row r="145" spans="1:19" s="219" customFormat="1" ht="51">
      <c r="A145" s="349" t="s">
        <v>10407</v>
      </c>
      <c r="B145" s="635" t="s">
        <v>10408</v>
      </c>
      <c r="C145" s="349" t="s">
        <v>10374</v>
      </c>
      <c r="D145" s="352">
        <v>1</v>
      </c>
      <c r="E145" s="398">
        <v>230.87179999999998</v>
      </c>
      <c r="F145" s="352" t="s">
        <v>13437</v>
      </c>
      <c r="G145" s="398">
        <v>279.21635491999996</v>
      </c>
      <c r="H145" s="355">
        <v>279.21635491999996</v>
      </c>
      <c r="I145" s="652">
        <v>6.3296830939181124E-4</v>
      </c>
      <c r="J145" s="652">
        <v>0.97091763580771273</v>
      </c>
      <c r="K145" s="651">
        <f t="shared" si="3"/>
        <v>441122.17116886232</v>
      </c>
      <c r="L145" s="651">
        <f>'074-19-CAPA'!$D$32</f>
        <v>441122.17116886197</v>
      </c>
      <c r="M145" s="252"/>
      <c r="O145" s="231"/>
      <c r="P145" s="231"/>
      <c r="Q145" s="231"/>
      <c r="R145" s="356"/>
      <c r="S145" s="231"/>
    </row>
    <row r="146" spans="1:19" s="219" customFormat="1" ht="51">
      <c r="A146" s="448">
        <v>97605</v>
      </c>
      <c r="B146" s="635" t="s">
        <v>11138</v>
      </c>
      <c r="C146" s="349" t="s">
        <v>58</v>
      </c>
      <c r="D146" s="319">
        <v>3</v>
      </c>
      <c r="E146" s="398" t="s">
        <v>20192</v>
      </c>
      <c r="F146" s="352" t="s">
        <v>13437</v>
      </c>
      <c r="G146" s="398">
        <v>92.821449999999999</v>
      </c>
      <c r="H146" s="355">
        <v>278.46434999999997</v>
      </c>
      <c r="I146" s="652">
        <v>6.3126355508756182E-4</v>
      </c>
      <c r="J146" s="652">
        <v>0.97154889936280031</v>
      </c>
      <c r="K146" s="651">
        <f t="shared" si="3"/>
        <v>441122.17116886232</v>
      </c>
      <c r="L146" s="651">
        <f>'074-19-CAPA'!$D$32</f>
        <v>441122.17116886197</v>
      </c>
      <c r="M146" s="252"/>
      <c r="O146" s="231"/>
      <c r="P146" s="231"/>
      <c r="Q146" s="231"/>
      <c r="R146" s="356"/>
      <c r="S146" s="231"/>
    </row>
    <row r="147" spans="1:19" s="219" customFormat="1" ht="38.25">
      <c r="A147" s="349">
        <v>91997</v>
      </c>
      <c r="B147" s="635" t="s">
        <v>1627</v>
      </c>
      <c r="C147" s="349" t="s">
        <v>58</v>
      </c>
      <c r="D147" s="319">
        <v>8</v>
      </c>
      <c r="E147" s="398" t="s">
        <v>20021</v>
      </c>
      <c r="F147" s="352" t="s">
        <v>13437</v>
      </c>
      <c r="G147" s="398">
        <v>34.794438</v>
      </c>
      <c r="H147" s="355">
        <v>278.355504</v>
      </c>
      <c r="I147" s="652">
        <v>6.3101680711814649E-4</v>
      </c>
      <c r="J147" s="652">
        <v>0.9721799161699185</v>
      </c>
      <c r="K147" s="651">
        <f t="shared" si="3"/>
        <v>441122.17116886232</v>
      </c>
      <c r="L147" s="651">
        <f>'074-19-CAPA'!$D$32</f>
        <v>441122.17116886197</v>
      </c>
      <c r="M147" s="252"/>
      <c r="O147" s="231"/>
      <c r="P147" s="231"/>
      <c r="Q147" s="231"/>
      <c r="R147" s="356"/>
      <c r="S147" s="231"/>
    </row>
    <row r="148" spans="1:19" s="219" customFormat="1" ht="51">
      <c r="A148" s="448" t="s">
        <v>3640</v>
      </c>
      <c r="B148" s="635" t="s">
        <v>10067</v>
      </c>
      <c r="C148" s="349" t="s">
        <v>58</v>
      </c>
      <c r="D148" s="319">
        <v>8</v>
      </c>
      <c r="E148" s="398">
        <v>27.813879999999997</v>
      </c>
      <c r="F148" s="352" t="s">
        <v>13437</v>
      </c>
      <c r="G148" s="398">
        <v>33.638106471999997</v>
      </c>
      <c r="H148" s="355">
        <v>269.10485177599998</v>
      </c>
      <c r="I148" s="652">
        <v>6.1004608102771193E-4</v>
      </c>
      <c r="J148" s="652">
        <v>0.97278996225094616</v>
      </c>
      <c r="K148" s="651">
        <f t="shared" si="3"/>
        <v>441122.17116886232</v>
      </c>
      <c r="L148" s="651">
        <f>'074-19-CAPA'!$D$32</f>
        <v>441122.17116886197</v>
      </c>
      <c r="M148" s="252"/>
      <c r="O148" s="231"/>
      <c r="P148" s="231"/>
      <c r="Q148" s="231"/>
      <c r="R148" s="356"/>
      <c r="S148" s="231"/>
    </row>
    <row r="149" spans="1:19" s="219" customFormat="1" ht="38.25">
      <c r="A149" s="349" t="s">
        <v>10360</v>
      </c>
      <c r="B149" s="635" t="s">
        <v>10389</v>
      </c>
      <c r="C149" s="349" t="s">
        <v>10374</v>
      </c>
      <c r="D149" s="352">
        <v>1</v>
      </c>
      <c r="E149" s="398">
        <v>220.54949499999998</v>
      </c>
      <c r="F149" s="352" t="s">
        <v>13437</v>
      </c>
      <c r="G149" s="398">
        <v>266.73255925299998</v>
      </c>
      <c r="H149" s="355">
        <v>266.73255925299998</v>
      </c>
      <c r="I149" s="652">
        <v>6.0466822274252521E-4</v>
      </c>
      <c r="J149" s="652">
        <v>0.97339463047368868</v>
      </c>
      <c r="K149" s="651">
        <f t="shared" si="3"/>
        <v>441122.17116886232</v>
      </c>
      <c r="L149" s="651">
        <f>'074-19-CAPA'!$D$32</f>
        <v>441122.17116886197</v>
      </c>
      <c r="M149" s="252"/>
      <c r="O149" s="231"/>
      <c r="P149" s="231"/>
      <c r="Q149" s="231"/>
      <c r="R149" s="356"/>
      <c r="S149" s="231"/>
    </row>
    <row r="150" spans="1:19" s="219" customFormat="1" ht="38.25">
      <c r="A150" s="349">
        <v>97622</v>
      </c>
      <c r="B150" s="635" t="s">
        <v>3563</v>
      </c>
      <c r="C150" s="349" t="s">
        <v>125</v>
      </c>
      <c r="D150" s="352">
        <v>4.76</v>
      </c>
      <c r="E150" s="398" t="s">
        <v>13973</v>
      </c>
      <c r="F150" s="352" t="s">
        <v>13437</v>
      </c>
      <c r="G150" s="398">
        <v>55.995219999999996</v>
      </c>
      <c r="H150" s="355">
        <v>266.53724719999997</v>
      </c>
      <c r="I150" s="652">
        <v>6.0422546092785048E-4</v>
      </c>
      <c r="J150" s="652">
        <v>0.97399885593461655</v>
      </c>
      <c r="K150" s="651">
        <f t="shared" si="3"/>
        <v>441122.17116886232</v>
      </c>
      <c r="L150" s="651">
        <f>'074-19-CAPA'!$D$32</f>
        <v>441122.17116886197</v>
      </c>
      <c r="M150" s="252"/>
      <c r="O150" s="231"/>
      <c r="P150" s="231"/>
      <c r="Q150" s="231"/>
      <c r="R150" s="356"/>
      <c r="S150" s="231"/>
    </row>
    <row r="151" spans="1:19" s="219" customFormat="1">
      <c r="A151" s="448" t="s">
        <v>9703</v>
      </c>
      <c r="B151" s="635" t="s">
        <v>9705</v>
      </c>
      <c r="C151" s="349" t="s">
        <v>112</v>
      </c>
      <c r="D151" s="319">
        <v>257.64</v>
      </c>
      <c r="E151" s="398">
        <v>0.82708000000000004</v>
      </c>
      <c r="F151" s="352" t="s">
        <v>13437</v>
      </c>
      <c r="G151" s="398">
        <v>1.0002705520000001</v>
      </c>
      <c r="H151" s="355">
        <v>257.70970501728004</v>
      </c>
      <c r="I151" s="652">
        <v>5.8421390231738844E-4</v>
      </c>
      <c r="J151" s="652">
        <v>0.97458306983693399</v>
      </c>
      <c r="K151" s="651">
        <f t="shared" si="3"/>
        <v>441122.17116886232</v>
      </c>
      <c r="L151" s="651">
        <f>'074-19-CAPA'!$D$32</f>
        <v>441122.17116886197</v>
      </c>
      <c r="M151" s="252"/>
      <c r="O151" s="231"/>
      <c r="P151" s="231"/>
      <c r="Q151" s="231"/>
      <c r="R151" s="356"/>
      <c r="S151" s="231"/>
    </row>
    <row r="152" spans="1:19" s="219" customFormat="1" ht="51">
      <c r="A152" s="349" t="s">
        <v>3638</v>
      </c>
      <c r="B152" s="635" t="s">
        <v>10064</v>
      </c>
      <c r="C152" s="349" t="s">
        <v>58</v>
      </c>
      <c r="D152" s="319">
        <v>10</v>
      </c>
      <c r="E152" s="398">
        <v>21.121256000000002</v>
      </c>
      <c r="F152" s="352" t="s">
        <v>13437</v>
      </c>
      <c r="G152" s="398">
        <v>25.544047006400003</v>
      </c>
      <c r="H152" s="355">
        <v>255.44047006400004</v>
      </c>
      <c r="I152" s="652">
        <v>5.7906966994460357E-4</v>
      </c>
      <c r="J152" s="652">
        <v>0.97516213950687858</v>
      </c>
      <c r="K152" s="651">
        <f t="shared" si="3"/>
        <v>441122.17116886232</v>
      </c>
      <c r="L152" s="651">
        <f>'074-19-CAPA'!$D$32</f>
        <v>441122.17116886197</v>
      </c>
      <c r="M152" s="252"/>
      <c r="O152" s="231"/>
      <c r="P152" s="231"/>
      <c r="Q152" s="231"/>
      <c r="R152" s="356"/>
      <c r="S152" s="231"/>
    </row>
    <row r="153" spans="1:19" s="219" customFormat="1" ht="51">
      <c r="A153" s="349" t="s">
        <v>10009</v>
      </c>
      <c r="B153" s="635" t="s">
        <v>9999</v>
      </c>
      <c r="C153" s="349" t="s">
        <v>10</v>
      </c>
      <c r="D153" s="352">
        <v>3</v>
      </c>
      <c r="E153" s="238">
        <v>68.583446999999992</v>
      </c>
      <c r="F153" s="352" t="s">
        <v>13437</v>
      </c>
      <c r="G153" s="398">
        <v>82.944820801799992</v>
      </c>
      <c r="H153" s="355">
        <v>248.83446240539996</v>
      </c>
      <c r="I153" s="652">
        <v>5.6409420942513837E-4</v>
      </c>
      <c r="J153" s="652">
        <v>0.97572623371630374</v>
      </c>
      <c r="K153" s="651">
        <f t="shared" si="3"/>
        <v>441122.17116886232</v>
      </c>
      <c r="L153" s="651">
        <f>'074-19-CAPA'!$D$32</f>
        <v>441122.17116886197</v>
      </c>
      <c r="M153" s="252"/>
      <c r="O153" s="231"/>
      <c r="P153" s="231"/>
      <c r="Q153" s="231"/>
      <c r="R153" s="356"/>
      <c r="S153" s="231"/>
    </row>
    <row r="154" spans="1:19" s="219" customFormat="1" ht="51">
      <c r="A154" s="349" t="s">
        <v>10090</v>
      </c>
      <c r="B154" s="635" t="s">
        <v>10089</v>
      </c>
      <c r="C154" s="349" t="s">
        <v>58</v>
      </c>
      <c r="D154" s="319">
        <v>7</v>
      </c>
      <c r="E154" s="398">
        <v>29.181255999999998</v>
      </c>
      <c r="F154" s="352" t="s">
        <v>13437</v>
      </c>
      <c r="G154" s="398">
        <v>35.291811006399996</v>
      </c>
      <c r="H154" s="355">
        <v>247.04267704479997</v>
      </c>
      <c r="I154" s="652">
        <v>5.600323293435904E-4</v>
      </c>
      <c r="J154" s="652">
        <v>0.97628626604564728</v>
      </c>
      <c r="K154" s="651">
        <f t="shared" si="3"/>
        <v>441122.17116886232</v>
      </c>
      <c r="L154" s="651">
        <f>'074-19-CAPA'!$D$32</f>
        <v>441122.17116886197</v>
      </c>
      <c r="M154" s="252"/>
      <c r="O154" s="231"/>
      <c r="P154" s="231"/>
      <c r="Q154" s="231"/>
      <c r="R154" s="356"/>
      <c r="S154" s="231"/>
    </row>
    <row r="155" spans="1:19" s="219" customFormat="1" ht="51">
      <c r="A155" s="349" t="s">
        <v>10400</v>
      </c>
      <c r="B155" s="635" t="s">
        <v>10403</v>
      </c>
      <c r="C155" s="349" t="s">
        <v>10374</v>
      </c>
      <c r="D155" s="352">
        <v>2</v>
      </c>
      <c r="E155" s="398">
        <v>101.22875999999999</v>
      </c>
      <c r="F155" s="352" t="s">
        <v>13437</v>
      </c>
      <c r="G155" s="398">
        <v>122.426062344</v>
      </c>
      <c r="H155" s="355">
        <v>244.852124688</v>
      </c>
      <c r="I155" s="652">
        <v>5.5506646614293664E-4</v>
      </c>
      <c r="J155" s="652">
        <v>0.97684133251179017</v>
      </c>
      <c r="K155" s="651">
        <f t="shared" si="3"/>
        <v>441122.17116886232</v>
      </c>
      <c r="L155" s="651">
        <f>'074-19-CAPA'!$D$32</f>
        <v>441122.17116886197</v>
      </c>
      <c r="M155" s="252"/>
      <c r="O155" s="231"/>
      <c r="P155" s="231"/>
      <c r="Q155" s="231"/>
      <c r="R155" s="356"/>
      <c r="S155" s="231"/>
    </row>
    <row r="156" spans="1:19" s="219" customFormat="1" ht="25.5">
      <c r="A156" s="349" t="s">
        <v>10394</v>
      </c>
      <c r="B156" s="635" t="s">
        <v>10392</v>
      </c>
      <c r="C156" s="349" t="s">
        <v>10374</v>
      </c>
      <c r="D156" s="352">
        <v>4</v>
      </c>
      <c r="E156" s="398">
        <v>49.791499999999999</v>
      </c>
      <c r="F156" s="352" t="s">
        <v>13437</v>
      </c>
      <c r="G156" s="398">
        <v>60.217840100000004</v>
      </c>
      <c r="H156" s="355">
        <v>240.87136040000001</v>
      </c>
      <c r="I156" s="652">
        <v>5.4604228973971491E-4</v>
      </c>
      <c r="J156" s="652">
        <v>0.97738737480152993</v>
      </c>
      <c r="K156" s="651">
        <f t="shared" si="3"/>
        <v>441122.17116886232</v>
      </c>
      <c r="L156" s="651">
        <f>'074-19-CAPA'!$D$32</f>
        <v>441122.17116886197</v>
      </c>
      <c r="M156" s="252"/>
      <c r="O156" s="231"/>
      <c r="P156" s="231"/>
      <c r="Q156" s="231"/>
      <c r="R156" s="356"/>
      <c r="S156" s="231"/>
    </row>
    <row r="157" spans="1:19" s="219" customFormat="1" ht="25.5">
      <c r="A157" s="349" t="s">
        <v>10397</v>
      </c>
      <c r="B157" s="635" t="s">
        <v>10396</v>
      </c>
      <c r="C157" s="349" t="s">
        <v>10374</v>
      </c>
      <c r="D157" s="352">
        <v>4</v>
      </c>
      <c r="E157" s="398">
        <v>49.791499999999999</v>
      </c>
      <c r="F157" s="352" t="s">
        <v>13437</v>
      </c>
      <c r="G157" s="398">
        <v>60.217840100000004</v>
      </c>
      <c r="H157" s="355">
        <v>240.87136040000001</v>
      </c>
      <c r="I157" s="652">
        <v>5.4604228973971491E-4</v>
      </c>
      <c r="J157" s="652">
        <v>0.97793341709126969</v>
      </c>
      <c r="K157" s="651">
        <f t="shared" si="3"/>
        <v>441122.17116886232</v>
      </c>
      <c r="L157" s="651">
        <f>'074-19-CAPA'!$D$32</f>
        <v>441122.17116886197</v>
      </c>
      <c r="M157" s="252"/>
      <c r="O157" s="231"/>
      <c r="P157" s="231"/>
      <c r="Q157" s="231"/>
      <c r="R157" s="356"/>
      <c r="S157" s="231"/>
    </row>
    <row r="158" spans="1:19" s="219" customFormat="1" ht="51">
      <c r="A158" s="448">
        <v>89533</v>
      </c>
      <c r="B158" s="635" t="s">
        <v>1856</v>
      </c>
      <c r="C158" s="349" t="s">
        <v>58</v>
      </c>
      <c r="D158" s="319">
        <v>6</v>
      </c>
      <c r="E158" s="398" t="s">
        <v>12741</v>
      </c>
      <c r="F158" s="352" t="s">
        <v>13437</v>
      </c>
      <c r="G158" s="398">
        <v>39.765072000000004</v>
      </c>
      <c r="H158" s="355">
        <v>238.59043200000002</v>
      </c>
      <c r="I158" s="652">
        <v>5.4087154895841134E-4</v>
      </c>
      <c r="J158" s="652">
        <v>0.97847428864022812</v>
      </c>
      <c r="K158" s="651">
        <f t="shared" si="3"/>
        <v>441122.17116886232</v>
      </c>
      <c r="L158" s="651">
        <f>'074-19-CAPA'!$D$32</f>
        <v>441122.17116886197</v>
      </c>
      <c r="M158" s="252"/>
      <c r="O158" s="231"/>
      <c r="P158" s="231"/>
      <c r="Q158" s="231"/>
      <c r="R158" s="356"/>
      <c r="S158" s="231"/>
    </row>
    <row r="159" spans="1:19" s="219" customFormat="1" ht="25.5">
      <c r="A159" s="448" t="s">
        <v>10435</v>
      </c>
      <c r="B159" s="635" t="s">
        <v>10442</v>
      </c>
      <c r="C159" s="349" t="s">
        <v>10374</v>
      </c>
      <c r="D159" s="319">
        <v>3</v>
      </c>
      <c r="E159" s="398">
        <v>64.78</v>
      </c>
      <c r="F159" s="352" t="s">
        <v>13437</v>
      </c>
      <c r="G159" s="398">
        <v>78.344932</v>
      </c>
      <c r="H159" s="355">
        <v>235.034796</v>
      </c>
      <c r="I159" s="652">
        <v>5.3281111529084372E-4</v>
      </c>
      <c r="J159" s="652">
        <v>0.97900709975551892</v>
      </c>
      <c r="K159" s="651">
        <f t="shared" si="3"/>
        <v>441122.17116886232</v>
      </c>
      <c r="L159" s="651">
        <f>'074-19-CAPA'!$D$32</f>
        <v>441122.17116886197</v>
      </c>
      <c r="M159" s="252"/>
      <c r="O159" s="231"/>
      <c r="P159" s="231"/>
      <c r="Q159" s="231"/>
      <c r="R159" s="356"/>
      <c r="S159" s="231"/>
    </row>
    <row r="160" spans="1:19" s="219" customFormat="1" ht="38.25">
      <c r="A160" s="349" t="s">
        <v>10361</v>
      </c>
      <c r="B160" s="635" t="s">
        <v>10390</v>
      </c>
      <c r="C160" s="349" t="s">
        <v>10374</v>
      </c>
      <c r="D160" s="352">
        <v>4</v>
      </c>
      <c r="E160" s="398">
        <v>47.971499999999999</v>
      </c>
      <c r="F160" s="352" t="s">
        <v>13437</v>
      </c>
      <c r="G160" s="398">
        <v>58.016732099999999</v>
      </c>
      <c r="H160" s="355">
        <v>232.06692839999999</v>
      </c>
      <c r="I160" s="652">
        <v>5.2608312065811891E-4</v>
      </c>
      <c r="J160" s="652">
        <v>0.97953318287617708</v>
      </c>
      <c r="K160" s="651">
        <f t="shared" si="3"/>
        <v>441122.17116886232</v>
      </c>
      <c r="L160" s="651">
        <f>'074-19-CAPA'!$D$32</f>
        <v>441122.17116886197</v>
      </c>
      <c r="M160" s="252"/>
      <c r="O160" s="231"/>
      <c r="P160" s="231"/>
      <c r="Q160" s="231"/>
      <c r="R160" s="356"/>
      <c r="S160" s="231"/>
    </row>
    <row r="161" spans="1:19" s="219" customFormat="1" ht="38.25">
      <c r="A161" s="349">
        <v>95583</v>
      </c>
      <c r="B161" s="635" t="s">
        <v>1348</v>
      </c>
      <c r="C161" s="349" t="s">
        <v>57</v>
      </c>
      <c r="D161" s="352">
        <v>11</v>
      </c>
      <c r="E161" s="398" t="s">
        <v>14948</v>
      </c>
      <c r="F161" s="352" t="s">
        <v>13437</v>
      </c>
      <c r="G161" s="398">
        <v>21.043559999999999</v>
      </c>
      <c r="H161" s="355">
        <v>231.47915999999998</v>
      </c>
      <c r="I161" s="652">
        <v>5.2475068162327609E-4</v>
      </c>
      <c r="J161" s="652">
        <v>0.98005793355780035</v>
      </c>
      <c r="K161" s="651">
        <f t="shared" si="3"/>
        <v>441122.17116886232</v>
      </c>
      <c r="L161" s="651">
        <f>'074-19-CAPA'!$D$32</f>
        <v>441122.17116886197</v>
      </c>
      <c r="M161" s="252"/>
      <c r="O161" s="231"/>
      <c r="P161" s="231"/>
      <c r="Q161" s="231"/>
      <c r="R161" s="356"/>
      <c r="S161" s="231"/>
    </row>
    <row r="162" spans="1:19" s="219" customFormat="1" ht="63.75">
      <c r="A162" s="349">
        <v>92718</v>
      </c>
      <c r="B162" s="635" t="s">
        <v>1374</v>
      </c>
      <c r="C162" s="349" t="s">
        <v>125</v>
      </c>
      <c r="D162" s="352">
        <v>0.36</v>
      </c>
      <c r="E162" s="398" t="s">
        <v>19761</v>
      </c>
      <c r="F162" s="352" t="s">
        <v>13437</v>
      </c>
      <c r="G162" s="398">
        <v>635.38247799999999</v>
      </c>
      <c r="H162" s="355">
        <v>228.73769207999999</v>
      </c>
      <c r="I162" s="652">
        <v>5.1853592276693522E-4</v>
      </c>
      <c r="J162" s="652">
        <v>0.98057646948056731</v>
      </c>
      <c r="K162" s="651">
        <f t="shared" si="3"/>
        <v>441122.17116886232</v>
      </c>
      <c r="L162" s="651">
        <f>'074-19-CAPA'!$D$32</f>
        <v>441122.17116886197</v>
      </c>
      <c r="M162" s="252"/>
      <c r="O162" s="231"/>
      <c r="P162" s="231"/>
      <c r="Q162" s="231"/>
      <c r="R162" s="356"/>
      <c r="S162" s="231"/>
    </row>
    <row r="163" spans="1:19" s="219" customFormat="1" ht="38.25">
      <c r="A163" s="349" t="s">
        <v>13780</v>
      </c>
      <c r="B163" s="635" t="s">
        <v>13778</v>
      </c>
      <c r="C163" s="349" t="s">
        <v>112</v>
      </c>
      <c r="D163" s="352">
        <v>15.48</v>
      </c>
      <c r="E163" s="398">
        <v>11.79</v>
      </c>
      <c r="F163" s="352" t="s">
        <v>13437</v>
      </c>
      <c r="G163" s="398">
        <v>14.258825999999999</v>
      </c>
      <c r="H163" s="355">
        <v>220.72662647999999</v>
      </c>
      <c r="I163" s="652">
        <v>5.0037527221796676E-4</v>
      </c>
      <c r="J163" s="652">
        <v>0.98107684475278523</v>
      </c>
      <c r="K163" s="651">
        <f t="shared" si="3"/>
        <v>441122.17116886232</v>
      </c>
      <c r="L163" s="651">
        <f>'074-19-CAPA'!$D$32</f>
        <v>441122.17116886197</v>
      </c>
      <c r="M163" s="252"/>
      <c r="O163" s="231"/>
      <c r="P163" s="231"/>
      <c r="Q163" s="231"/>
      <c r="R163" s="356"/>
      <c r="S163" s="231"/>
    </row>
    <row r="164" spans="1:19" s="219" customFormat="1" ht="25.5">
      <c r="A164" s="349">
        <v>93183</v>
      </c>
      <c r="B164" s="635" t="s">
        <v>1402</v>
      </c>
      <c r="C164" s="349" t="s">
        <v>5</v>
      </c>
      <c r="D164" s="352">
        <v>3.37</v>
      </c>
      <c r="E164" s="398" t="s">
        <v>17206</v>
      </c>
      <c r="F164" s="352" t="s">
        <v>13437</v>
      </c>
      <c r="G164" s="398">
        <v>65.380164000000008</v>
      </c>
      <c r="H164" s="355">
        <v>220.33115268000003</v>
      </c>
      <c r="I164" s="652">
        <v>4.9947875459575776E-4</v>
      </c>
      <c r="J164" s="652">
        <v>0.981576323507381</v>
      </c>
      <c r="K164" s="651">
        <f t="shared" si="3"/>
        <v>441122.17116886232</v>
      </c>
      <c r="L164" s="651">
        <f>'074-19-CAPA'!$D$32</f>
        <v>441122.17116886197</v>
      </c>
      <c r="M164" s="252"/>
      <c r="O164" s="231"/>
      <c r="P164" s="231"/>
      <c r="Q164" s="231"/>
      <c r="R164" s="356"/>
      <c r="S164" s="231"/>
    </row>
    <row r="165" spans="1:19" s="219" customFormat="1" ht="51">
      <c r="A165" s="448">
        <v>92029</v>
      </c>
      <c r="B165" s="635" t="s">
        <v>1658</v>
      </c>
      <c r="C165" s="349" t="s">
        <v>58</v>
      </c>
      <c r="D165" s="319">
        <v>4</v>
      </c>
      <c r="E165" s="398" t="s">
        <v>20039</v>
      </c>
      <c r="F165" s="352" t="s">
        <v>13437</v>
      </c>
      <c r="G165" s="398">
        <v>54.737443999999996</v>
      </c>
      <c r="H165" s="355">
        <v>218.94977599999999</v>
      </c>
      <c r="I165" s="652">
        <v>4.9634724869946658E-4</v>
      </c>
      <c r="J165" s="652">
        <v>0.98207267075608051</v>
      </c>
      <c r="K165" s="651">
        <f t="shared" si="3"/>
        <v>441122.17116886232</v>
      </c>
      <c r="L165" s="651">
        <f>'074-19-CAPA'!$D$32</f>
        <v>441122.17116886197</v>
      </c>
      <c r="M165" s="252"/>
      <c r="O165" s="231"/>
      <c r="P165" s="231"/>
      <c r="Q165" s="231"/>
      <c r="R165" s="356"/>
      <c r="S165" s="231"/>
    </row>
    <row r="166" spans="1:19" s="219" customFormat="1" ht="25.5">
      <c r="A166" s="349">
        <v>93185</v>
      </c>
      <c r="B166" s="635" t="s">
        <v>1404</v>
      </c>
      <c r="C166" s="349" t="s">
        <v>5</v>
      </c>
      <c r="D166" s="352">
        <v>3.37</v>
      </c>
      <c r="E166" s="398" t="s">
        <v>19832</v>
      </c>
      <c r="F166" s="352" t="s">
        <v>13437</v>
      </c>
      <c r="G166" s="398">
        <v>64.412644</v>
      </c>
      <c r="H166" s="355">
        <v>217.07061028000001</v>
      </c>
      <c r="I166" s="652">
        <v>4.9208728208971616E-4</v>
      </c>
      <c r="J166" s="652">
        <v>0.98256475803817023</v>
      </c>
      <c r="K166" s="651">
        <f t="shared" si="3"/>
        <v>441122.17116886232</v>
      </c>
      <c r="L166" s="651">
        <f>'074-19-CAPA'!$D$32</f>
        <v>441122.17116886197</v>
      </c>
      <c r="M166" s="252"/>
      <c r="O166" s="231"/>
      <c r="P166" s="231"/>
      <c r="Q166" s="231"/>
      <c r="R166" s="356"/>
      <c r="S166" s="231"/>
    </row>
    <row r="167" spans="1:19" s="219" customFormat="1" ht="51">
      <c r="A167" s="448">
        <v>89408</v>
      </c>
      <c r="B167" s="635" t="s">
        <v>162</v>
      </c>
      <c r="C167" s="349" t="s">
        <v>58</v>
      </c>
      <c r="D167" s="319">
        <v>30</v>
      </c>
      <c r="E167" s="398" t="s">
        <v>15463</v>
      </c>
      <c r="F167" s="352" t="s">
        <v>13437</v>
      </c>
      <c r="G167" s="398">
        <v>6.9056740000000003</v>
      </c>
      <c r="H167" s="355">
        <v>207.17022</v>
      </c>
      <c r="I167" s="652">
        <v>4.696436351205183E-4</v>
      </c>
      <c r="J167" s="652">
        <v>0.9830344016732907</v>
      </c>
      <c r="K167" s="651">
        <f t="shared" si="3"/>
        <v>441122.17116886232</v>
      </c>
      <c r="L167" s="651">
        <f>'074-19-CAPA'!$D$32</f>
        <v>441122.17116886197</v>
      </c>
      <c r="M167" s="252"/>
      <c r="O167" s="231"/>
      <c r="P167" s="231"/>
      <c r="Q167" s="231"/>
      <c r="R167" s="356"/>
      <c r="S167" s="231"/>
    </row>
    <row r="168" spans="1:19" s="219" customFormat="1" ht="38.25">
      <c r="A168" s="349">
        <v>93195</v>
      </c>
      <c r="B168" s="635" t="s">
        <v>1414</v>
      </c>
      <c r="C168" s="349" t="s">
        <v>5</v>
      </c>
      <c r="D168" s="352">
        <v>3.37</v>
      </c>
      <c r="E168" s="398" t="s">
        <v>14857</v>
      </c>
      <c r="F168" s="352" t="s">
        <v>13437</v>
      </c>
      <c r="G168" s="398">
        <v>60.385342000000001</v>
      </c>
      <c r="H168" s="355">
        <v>203.49860254000001</v>
      </c>
      <c r="I168" s="652">
        <v>4.6132027778331819E-4</v>
      </c>
      <c r="J168" s="652">
        <v>0.98349572195107404</v>
      </c>
      <c r="K168" s="651">
        <f t="shared" si="3"/>
        <v>441122.17116886232</v>
      </c>
      <c r="L168" s="651">
        <f>'074-19-CAPA'!$D$32</f>
        <v>441122.17116886197</v>
      </c>
      <c r="M168" s="252"/>
      <c r="O168" s="231"/>
      <c r="P168" s="231"/>
      <c r="Q168" s="231"/>
      <c r="R168" s="356"/>
      <c r="S168" s="231"/>
    </row>
    <row r="169" spans="1:19" s="219" customFormat="1" ht="51">
      <c r="A169" s="349" t="s">
        <v>10347</v>
      </c>
      <c r="B169" s="635" t="s">
        <v>10345</v>
      </c>
      <c r="C169" s="349" t="s">
        <v>58</v>
      </c>
      <c r="D169" s="352">
        <v>1</v>
      </c>
      <c r="E169" s="398">
        <v>166.26999999999998</v>
      </c>
      <c r="F169" s="352" t="s">
        <v>13437</v>
      </c>
      <c r="G169" s="398">
        <v>201.08693799999998</v>
      </c>
      <c r="H169" s="355">
        <v>201.08693799999998</v>
      </c>
      <c r="I169" s="652">
        <v>4.5585316527430573E-4</v>
      </c>
      <c r="J169" s="652">
        <v>0.98395157511634834</v>
      </c>
      <c r="K169" s="651">
        <f t="shared" si="3"/>
        <v>441122.17116886232</v>
      </c>
      <c r="L169" s="651">
        <f>'074-19-CAPA'!$D$32</f>
        <v>441122.17116886197</v>
      </c>
      <c r="M169" s="252"/>
      <c r="O169" s="231"/>
      <c r="P169" s="231"/>
      <c r="Q169" s="231"/>
      <c r="R169" s="356"/>
      <c r="S169" s="231"/>
    </row>
    <row r="170" spans="1:19" s="219" customFormat="1" ht="51">
      <c r="A170" s="349" t="s">
        <v>3637</v>
      </c>
      <c r="B170" s="635" t="s">
        <v>10053</v>
      </c>
      <c r="C170" s="349" t="s">
        <v>58</v>
      </c>
      <c r="D170" s="319">
        <v>4</v>
      </c>
      <c r="E170" s="398">
        <v>40.14</v>
      </c>
      <c r="F170" s="352" t="s">
        <v>13437</v>
      </c>
      <c r="G170" s="398">
        <v>48.545316</v>
      </c>
      <c r="H170" s="355">
        <v>194.181264</v>
      </c>
      <c r="I170" s="652">
        <v>4.4019837743695516E-4</v>
      </c>
      <c r="J170" s="652">
        <v>0.98439177349378526</v>
      </c>
      <c r="K170" s="651">
        <f t="shared" si="3"/>
        <v>441122.17116886232</v>
      </c>
      <c r="L170" s="651">
        <f>'074-19-CAPA'!$D$32</f>
        <v>441122.17116886197</v>
      </c>
      <c r="M170" s="252"/>
      <c r="O170" s="231"/>
      <c r="P170" s="231"/>
      <c r="Q170" s="231"/>
      <c r="R170" s="356"/>
      <c r="S170" s="231"/>
    </row>
    <row r="171" spans="1:19" s="219" customFormat="1" ht="38.25">
      <c r="A171" s="349" t="s">
        <v>10428</v>
      </c>
      <c r="B171" s="635" t="s">
        <v>10427</v>
      </c>
      <c r="C171" s="349" t="s">
        <v>10374</v>
      </c>
      <c r="D171" s="352">
        <v>2</v>
      </c>
      <c r="E171" s="398">
        <v>79.811800000000005</v>
      </c>
      <c r="F171" s="352" t="s">
        <v>13437</v>
      </c>
      <c r="G171" s="398">
        <v>96.524390920000002</v>
      </c>
      <c r="H171" s="355">
        <v>193.04878184</v>
      </c>
      <c r="I171" s="652">
        <v>4.3763110189739385E-4</v>
      </c>
      <c r="J171" s="652">
        <v>0.98482940459568269</v>
      </c>
      <c r="K171" s="651">
        <f t="shared" si="3"/>
        <v>441122.17116886232</v>
      </c>
      <c r="L171" s="651">
        <f>'074-19-CAPA'!$D$32</f>
        <v>441122.17116886197</v>
      </c>
      <c r="M171" s="252"/>
      <c r="O171" s="231"/>
      <c r="P171" s="231"/>
      <c r="Q171" s="231"/>
      <c r="R171" s="356"/>
      <c r="S171" s="231"/>
    </row>
    <row r="172" spans="1:19" s="219" customFormat="1" ht="25.5">
      <c r="A172" s="448" t="s">
        <v>13448</v>
      </c>
      <c r="B172" s="635" t="s">
        <v>2422</v>
      </c>
      <c r="C172" s="349" t="s">
        <v>13449</v>
      </c>
      <c r="D172" s="319">
        <v>1</v>
      </c>
      <c r="E172" s="398">
        <v>148.31400000000002</v>
      </c>
      <c r="F172" s="352" t="s">
        <v>13437</v>
      </c>
      <c r="G172" s="398">
        <v>179.37095160000004</v>
      </c>
      <c r="H172" s="355">
        <v>179.37095160000004</v>
      </c>
      <c r="I172" s="652">
        <v>4.0662420373184223E-4</v>
      </c>
      <c r="J172" s="652">
        <v>0.98523602879941452</v>
      </c>
      <c r="K172" s="651">
        <f t="shared" si="3"/>
        <v>441122.17116886232</v>
      </c>
      <c r="L172" s="651">
        <f>'074-19-CAPA'!$D$32</f>
        <v>441122.17116886197</v>
      </c>
      <c r="M172" s="252"/>
      <c r="O172" s="231"/>
      <c r="P172" s="231"/>
      <c r="Q172" s="231"/>
      <c r="R172" s="356"/>
      <c r="S172" s="231"/>
    </row>
    <row r="173" spans="1:19" s="219" customFormat="1" ht="38.25">
      <c r="A173" s="349" t="s">
        <v>3630</v>
      </c>
      <c r="B173" s="635" t="s">
        <v>10243</v>
      </c>
      <c r="C173" s="349" t="s">
        <v>3161</v>
      </c>
      <c r="D173" s="352">
        <v>1</v>
      </c>
      <c r="E173" s="398">
        <v>146.7381</v>
      </c>
      <c r="F173" s="352" t="s">
        <v>13437</v>
      </c>
      <c r="G173" s="398">
        <v>177.46505814</v>
      </c>
      <c r="H173" s="355">
        <v>177.46505814</v>
      </c>
      <c r="I173" s="652">
        <v>4.0230364678737964E-4</v>
      </c>
      <c r="J173" s="652">
        <v>0.98563833244620191</v>
      </c>
      <c r="K173" s="651">
        <f t="shared" si="3"/>
        <v>441122.17116886232</v>
      </c>
      <c r="L173" s="651">
        <f>'074-19-CAPA'!$D$32</f>
        <v>441122.17116886197</v>
      </c>
      <c r="M173" s="252"/>
      <c r="O173" s="231"/>
      <c r="P173" s="231"/>
      <c r="Q173" s="231"/>
      <c r="R173" s="356"/>
      <c r="S173" s="231"/>
    </row>
    <row r="174" spans="1:19" s="219" customFormat="1" ht="51">
      <c r="A174" s="349">
        <v>90467</v>
      </c>
      <c r="B174" s="635" t="s">
        <v>73</v>
      </c>
      <c r="C174" s="349" t="s">
        <v>5</v>
      </c>
      <c r="D174" s="352">
        <v>7.3599999999999994</v>
      </c>
      <c r="E174" s="398" t="s">
        <v>15817</v>
      </c>
      <c r="F174" s="352" t="s">
        <v>13437</v>
      </c>
      <c r="G174" s="398">
        <v>22.228771999999999</v>
      </c>
      <c r="H174" s="355">
        <v>163.60376191999998</v>
      </c>
      <c r="I174" s="652">
        <v>3.7088084121115778E-4</v>
      </c>
      <c r="J174" s="652">
        <v>0.98600921328741309</v>
      </c>
      <c r="K174" s="651">
        <f t="shared" si="3"/>
        <v>441122.17116886232</v>
      </c>
      <c r="L174" s="651">
        <f>'074-19-CAPA'!$D$32</f>
        <v>441122.17116886197</v>
      </c>
      <c r="M174" s="252"/>
      <c r="O174" s="231"/>
      <c r="P174" s="231"/>
      <c r="Q174" s="231"/>
      <c r="R174" s="356"/>
      <c r="S174" s="231"/>
    </row>
    <row r="175" spans="1:19" s="219" customFormat="1" ht="25.5">
      <c r="A175" s="349" t="s">
        <v>9886</v>
      </c>
      <c r="B175" s="635" t="s">
        <v>9933</v>
      </c>
      <c r="C175" s="349" t="s">
        <v>58</v>
      </c>
      <c r="D175" s="352">
        <v>6</v>
      </c>
      <c r="E175" s="398">
        <v>22.164249999999999</v>
      </c>
      <c r="F175" s="352" t="s">
        <v>13437</v>
      </c>
      <c r="G175" s="398">
        <v>26.805443950000001</v>
      </c>
      <c r="H175" s="355">
        <v>160.83266370000001</v>
      </c>
      <c r="I175" s="652">
        <v>3.645989120742539E-4</v>
      </c>
      <c r="J175" s="652">
        <v>0.98637381219948739</v>
      </c>
      <c r="K175" s="651">
        <f t="shared" si="3"/>
        <v>441122.17116886232</v>
      </c>
      <c r="L175" s="651">
        <f>'074-19-CAPA'!$D$32</f>
        <v>441122.17116886197</v>
      </c>
      <c r="M175" s="252"/>
      <c r="O175" s="231"/>
      <c r="P175" s="231"/>
      <c r="Q175" s="231"/>
      <c r="R175" s="356"/>
      <c r="S175" s="231"/>
    </row>
    <row r="176" spans="1:19" s="219" customFormat="1" ht="38.25">
      <c r="A176" s="448" t="s">
        <v>10433</v>
      </c>
      <c r="B176" s="635" t="s">
        <v>10432</v>
      </c>
      <c r="C176" s="349" t="s">
        <v>5</v>
      </c>
      <c r="D176" s="319">
        <v>1.98</v>
      </c>
      <c r="E176" s="398">
        <v>67.003</v>
      </c>
      <c r="F176" s="352" t="s">
        <v>13437</v>
      </c>
      <c r="G176" s="398">
        <v>81.033428200000003</v>
      </c>
      <c r="H176" s="355">
        <v>160.44618783600001</v>
      </c>
      <c r="I176" s="652">
        <v>3.6372279228418316E-4</v>
      </c>
      <c r="J176" s="652">
        <v>0.98673753499177153</v>
      </c>
      <c r="K176" s="651">
        <f t="shared" si="3"/>
        <v>441122.17116886232</v>
      </c>
      <c r="L176" s="651">
        <f>'074-19-CAPA'!$D$32</f>
        <v>441122.17116886197</v>
      </c>
      <c r="M176" s="252"/>
      <c r="O176" s="231"/>
      <c r="P176" s="231"/>
      <c r="Q176" s="231"/>
      <c r="R176" s="356"/>
      <c r="S176" s="231"/>
    </row>
    <row r="177" spans="1:19" s="219" customFormat="1" ht="51">
      <c r="A177" s="349" t="s">
        <v>3636</v>
      </c>
      <c r="B177" s="635" t="s">
        <v>10046</v>
      </c>
      <c r="C177" s="349" t="s">
        <v>58</v>
      </c>
      <c r="D177" s="319">
        <v>3</v>
      </c>
      <c r="E177" s="398">
        <v>41.800479999999993</v>
      </c>
      <c r="F177" s="352" t="s">
        <v>13437</v>
      </c>
      <c r="G177" s="398">
        <v>50.553500511999992</v>
      </c>
      <c r="H177" s="355">
        <v>151.66050153599997</v>
      </c>
      <c r="I177" s="652">
        <v>3.4380611868620875E-4</v>
      </c>
      <c r="J177" s="652">
        <v>0.98708134111045776</v>
      </c>
      <c r="K177" s="651">
        <f t="shared" si="3"/>
        <v>441122.17116886232</v>
      </c>
      <c r="L177" s="651">
        <f>'074-19-CAPA'!$D$32</f>
        <v>441122.17116886197</v>
      </c>
      <c r="M177" s="252"/>
      <c r="O177" s="231"/>
      <c r="P177" s="231"/>
      <c r="Q177" s="231"/>
      <c r="R177" s="356"/>
      <c r="S177" s="231"/>
    </row>
    <row r="178" spans="1:19" s="219" customFormat="1" ht="25.5">
      <c r="A178" s="349">
        <v>86887</v>
      </c>
      <c r="B178" s="635" t="s">
        <v>11535</v>
      </c>
      <c r="C178" s="349" t="s">
        <v>58</v>
      </c>
      <c r="D178" s="352">
        <v>3</v>
      </c>
      <c r="E178" s="398" t="s">
        <v>20885</v>
      </c>
      <c r="F178" s="352" t="s">
        <v>13437</v>
      </c>
      <c r="G178" s="398">
        <v>50.274757999999999</v>
      </c>
      <c r="H178" s="355">
        <v>150.824274</v>
      </c>
      <c r="I178" s="652">
        <v>3.4191043628651398E-4</v>
      </c>
      <c r="J178" s="652">
        <v>0.98742325154674426</v>
      </c>
      <c r="K178" s="651">
        <f t="shared" si="3"/>
        <v>441122.17116886232</v>
      </c>
      <c r="L178" s="651">
        <f>'074-19-CAPA'!$D$32</f>
        <v>441122.17116886197</v>
      </c>
      <c r="M178" s="252"/>
      <c r="O178" s="231"/>
      <c r="P178" s="231"/>
      <c r="Q178" s="231"/>
      <c r="R178" s="356"/>
      <c r="S178" s="231"/>
    </row>
    <row r="179" spans="1:19" s="219" customFormat="1" ht="25.5">
      <c r="A179" s="349" t="s">
        <v>10402</v>
      </c>
      <c r="B179" s="635" t="s">
        <v>10404</v>
      </c>
      <c r="C179" s="349" t="s">
        <v>10374</v>
      </c>
      <c r="D179" s="352">
        <v>1</v>
      </c>
      <c r="E179" s="398">
        <v>120.88786</v>
      </c>
      <c r="F179" s="352" t="s">
        <v>13437</v>
      </c>
      <c r="G179" s="398">
        <v>146.20177788399999</v>
      </c>
      <c r="H179" s="355">
        <v>146.20177788399999</v>
      </c>
      <c r="I179" s="652">
        <v>3.3143148868850148E-4</v>
      </c>
      <c r="J179" s="652">
        <v>0.98775468303543279</v>
      </c>
      <c r="K179" s="651">
        <f t="shared" si="3"/>
        <v>441122.17116886232</v>
      </c>
      <c r="L179" s="651">
        <f>'074-19-CAPA'!$D$32</f>
        <v>441122.17116886197</v>
      </c>
      <c r="M179" s="252"/>
      <c r="O179" s="231"/>
      <c r="P179" s="231"/>
      <c r="Q179" s="231"/>
      <c r="R179" s="356"/>
      <c r="S179" s="231"/>
    </row>
    <row r="180" spans="1:19" s="219" customFormat="1" ht="63.75">
      <c r="A180" s="349">
        <v>92776</v>
      </c>
      <c r="B180" s="635" t="s">
        <v>1297</v>
      </c>
      <c r="C180" s="349" t="s">
        <v>57</v>
      </c>
      <c r="D180" s="352">
        <v>7</v>
      </c>
      <c r="E180" s="398" t="s">
        <v>14769</v>
      </c>
      <c r="F180" s="352" t="s">
        <v>13437</v>
      </c>
      <c r="G180" s="398">
        <v>20.874244000000001</v>
      </c>
      <c r="H180" s="355">
        <v>146.119708</v>
      </c>
      <c r="I180" s="652">
        <v>3.3124544071956233E-4</v>
      </c>
      <c r="J180" s="652">
        <v>0.9880859284761524</v>
      </c>
      <c r="K180" s="651">
        <f t="shared" si="3"/>
        <v>441122.17116886232</v>
      </c>
      <c r="L180" s="651">
        <f>'074-19-CAPA'!$D$32</f>
        <v>441122.17116886197</v>
      </c>
      <c r="M180" s="252"/>
      <c r="O180" s="231"/>
      <c r="P180" s="231"/>
      <c r="Q180" s="231"/>
      <c r="R180" s="356"/>
      <c r="S180" s="231"/>
    </row>
    <row r="181" spans="1:19" s="219" customFormat="1" ht="25.5">
      <c r="A181" s="349" t="s">
        <v>9718</v>
      </c>
      <c r="B181" s="635" t="s">
        <v>9903</v>
      </c>
      <c r="C181" s="349" t="s">
        <v>57</v>
      </c>
      <c r="D181" s="352">
        <v>14.74</v>
      </c>
      <c r="E181" s="398">
        <v>8.0656999999999996</v>
      </c>
      <c r="F181" s="352" t="s">
        <v>13437</v>
      </c>
      <c r="G181" s="398">
        <v>9.7546575799999999</v>
      </c>
      <c r="H181" s="355">
        <v>143.78365272920001</v>
      </c>
      <c r="I181" s="652">
        <v>3.2594973031668226E-4</v>
      </c>
      <c r="J181" s="652">
        <v>0.98841187820646903</v>
      </c>
      <c r="K181" s="651">
        <f t="shared" si="3"/>
        <v>441122.17116886232</v>
      </c>
      <c r="L181" s="651">
        <f>'074-19-CAPA'!$D$32</f>
        <v>441122.17116886197</v>
      </c>
      <c r="M181" s="252"/>
      <c r="O181" s="231"/>
      <c r="P181" s="231"/>
      <c r="Q181" s="231"/>
      <c r="R181" s="356"/>
      <c r="S181" s="231"/>
    </row>
    <row r="182" spans="1:19" s="219" customFormat="1" ht="51">
      <c r="A182" s="448">
        <v>95785</v>
      </c>
      <c r="B182" s="635" t="s">
        <v>1568</v>
      </c>
      <c r="C182" s="349" t="s">
        <v>58</v>
      </c>
      <c r="D182" s="319">
        <v>4</v>
      </c>
      <c r="E182" s="398" t="s">
        <v>19942</v>
      </c>
      <c r="F182" s="352" t="s">
        <v>13437</v>
      </c>
      <c r="G182" s="398">
        <v>34.842813999999997</v>
      </c>
      <c r="H182" s="355">
        <v>139.37125599999999</v>
      </c>
      <c r="I182" s="652">
        <v>3.1594706661581157E-4</v>
      </c>
      <c r="J182" s="652">
        <v>0.98872782527308489</v>
      </c>
      <c r="K182" s="651">
        <f t="shared" si="3"/>
        <v>441122.17116886232</v>
      </c>
      <c r="L182" s="651">
        <f>'074-19-CAPA'!$D$32</f>
        <v>441122.17116886197</v>
      </c>
      <c r="M182" s="252"/>
      <c r="O182" s="231"/>
      <c r="P182" s="231"/>
      <c r="Q182" s="231"/>
      <c r="R182" s="356"/>
      <c r="S182" s="231"/>
    </row>
    <row r="183" spans="1:19" s="219" customFormat="1" ht="38.25">
      <c r="A183" s="349">
        <v>86878</v>
      </c>
      <c r="B183" s="635" t="s">
        <v>11526</v>
      </c>
      <c r="C183" s="349" t="s">
        <v>58</v>
      </c>
      <c r="D183" s="352">
        <v>2</v>
      </c>
      <c r="E183" s="398" t="s">
        <v>20882</v>
      </c>
      <c r="F183" s="352" t="s">
        <v>13437</v>
      </c>
      <c r="G183" s="398">
        <v>67.315203999999994</v>
      </c>
      <c r="H183" s="355">
        <v>134.63040799999999</v>
      </c>
      <c r="I183" s="652">
        <v>3.0519982172572151E-4</v>
      </c>
      <c r="J183" s="652">
        <v>0.98903302509481061</v>
      </c>
      <c r="K183" s="651">
        <f t="shared" si="3"/>
        <v>441122.17116886232</v>
      </c>
      <c r="L183" s="651">
        <f>'074-19-CAPA'!$D$32</f>
        <v>441122.17116886197</v>
      </c>
      <c r="M183" s="252"/>
      <c r="O183" s="231"/>
      <c r="P183" s="231"/>
      <c r="Q183" s="231"/>
      <c r="R183" s="356"/>
      <c r="S183" s="231"/>
    </row>
    <row r="184" spans="1:19" s="219" customFormat="1" ht="38.25">
      <c r="A184" s="349">
        <v>91993</v>
      </c>
      <c r="B184" s="635" t="s">
        <v>1624</v>
      </c>
      <c r="C184" s="349" t="s">
        <v>58</v>
      </c>
      <c r="D184" s="352">
        <v>3</v>
      </c>
      <c r="E184" s="398" t="s">
        <v>15138</v>
      </c>
      <c r="F184" s="352" t="s">
        <v>13437</v>
      </c>
      <c r="G184" s="398">
        <v>44.530107999999998</v>
      </c>
      <c r="H184" s="355">
        <v>133.59032400000001</v>
      </c>
      <c r="I184" s="652">
        <v>3.0284200779575281E-4</v>
      </c>
      <c r="J184" s="652">
        <v>0.98933586710260635</v>
      </c>
      <c r="K184" s="651">
        <f t="shared" si="3"/>
        <v>441122.17116886232</v>
      </c>
      <c r="L184" s="651">
        <f>'074-19-CAPA'!$D$32</f>
        <v>441122.17116886197</v>
      </c>
      <c r="M184" s="252"/>
      <c r="O184" s="231"/>
      <c r="P184" s="231"/>
      <c r="Q184" s="231"/>
      <c r="R184" s="356"/>
      <c r="S184" s="231"/>
    </row>
    <row r="185" spans="1:19" s="219" customFormat="1" ht="51">
      <c r="A185" s="448">
        <v>89366</v>
      </c>
      <c r="B185" s="635" t="s">
        <v>1749</v>
      </c>
      <c r="C185" s="349" t="s">
        <v>58</v>
      </c>
      <c r="D185" s="319">
        <v>7</v>
      </c>
      <c r="E185" s="398" t="s">
        <v>15469</v>
      </c>
      <c r="F185" s="352" t="s">
        <v>13437</v>
      </c>
      <c r="G185" s="398">
        <v>18.576384000000001</v>
      </c>
      <c r="H185" s="355">
        <v>130.03468800000002</v>
      </c>
      <c r="I185" s="652">
        <v>2.9478157412818524E-4</v>
      </c>
      <c r="J185" s="652">
        <v>0.98963064867673456</v>
      </c>
      <c r="K185" s="651">
        <f t="shared" si="3"/>
        <v>441122.17116886232</v>
      </c>
      <c r="L185" s="651">
        <f>'074-19-CAPA'!$D$32</f>
        <v>441122.17116886197</v>
      </c>
      <c r="M185" s="252"/>
      <c r="O185" s="231"/>
      <c r="P185" s="231"/>
      <c r="Q185" s="231"/>
      <c r="R185" s="356"/>
      <c r="S185" s="231"/>
    </row>
    <row r="186" spans="1:19" s="219" customFormat="1" ht="38.25">
      <c r="A186" s="448">
        <v>91992</v>
      </c>
      <c r="B186" s="635" t="s">
        <v>62</v>
      </c>
      <c r="C186" s="349" t="s">
        <v>58</v>
      </c>
      <c r="D186" s="319">
        <v>3</v>
      </c>
      <c r="E186" s="398" t="s">
        <v>15058</v>
      </c>
      <c r="F186" s="352" t="s">
        <v>13437</v>
      </c>
      <c r="G186" s="398">
        <v>42.220153999999994</v>
      </c>
      <c r="H186" s="355">
        <v>126.66046199999998</v>
      </c>
      <c r="I186" s="652">
        <v>2.8713238707630986E-4</v>
      </c>
      <c r="J186" s="652">
        <v>0.9899177810638109</v>
      </c>
      <c r="K186" s="651">
        <f t="shared" si="3"/>
        <v>441122.17116886232</v>
      </c>
      <c r="L186" s="651">
        <f>'074-19-CAPA'!$D$32</f>
        <v>441122.17116886197</v>
      </c>
      <c r="M186" s="252"/>
      <c r="O186" s="231"/>
      <c r="P186" s="231"/>
      <c r="Q186" s="231"/>
      <c r="R186" s="356"/>
      <c r="S186" s="231"/>
    </row>
    <row r="187" spans="1:19" s="219" customFormat="1" ht="51">
      <c r="A187" s="349">
        <v>95791</v>
      </c>
      <c r="B187" s="635" t="s">
        <v>1570</v>
      </c>
      <c r="C187" s="349" t="s">
        <v>58</v>
      </c>
      <c r="D187" s="352">
        <v>3</v>
      </c>
      <c r="E187" s="398" t="s">
        <v>19944</v>
      </c>
      <c r="F187" s="352" t="s">
        <v>13437</v>
      </c>
      <c r="G187" s="398">
        <v>40.720498000000006</v>
      </c>
      <c r="H187" s="355">
        <v>122.16149400000002</v>
      </c>
      <c r="I187" s="652">
        <v>2.7693347100714278E-4</v>
      </c>
      <c r="J187" s="652">
        <v>0.990194714534818</v>
      </c>
      <c r="K187" s="651">
        <f t="shared" si="3"/>
        <v>441122.17116886232</v>
      </c>
      <c r="L187" s="651">
        <f>'074-19-CAPA'!$D$32</f>
        <v>441122.17116886197</v>
      </c>
      <c r="M187" s="252"/>
      <c r="O187" s="231"/>
      <c r="P187" s="231"/>
      <c r="Q187" s="231"/>
      <c r="R187" s="356"/>
      <c r="S187" s="231"/>
    </row>
    <row r="188" spans="1:19" s="219" customFormat="1" ht="51">
      <c r="A188" s="448">
        <v>89713</v>
      </c>
      <c r="B188" s="635" t="s">
        <v>1696</v>
      </c>
      <c r="C188" s="349" t="s">
        <v>5</v>
      </c>
      <c r="D188" s="319">
        <v>2.3199999999999998</v>
      </c>
      <c r="E188" s="398" t="s">
        <v>20269</v>
      </c>
      <c r="F188" s="352" t="s">
        <v>13437</v>
      </c>
      <c r="G188" s="398">
        <v>50.55292</v>
      </c>
      <c r="H188" s="355">
        <v>117.28277439999999</v>
      </c>
      <c r="I188" s="652">
        <v>2.6587367868912657E-4</v>
      </c>
      <c r="J188" s="652">
        <v>0.99046058821350713</v>
      </c>
      <c r="K188" s="651">
        <f t="shared" si="3"/>
        <v>441122.17116886232</v>
      </c>
      <c r="L188" s="651">
        <f>'074-19-CAPA'!$D$32</f>
        <v>441122.17116886197</v>
      </c>
      <c r="M188" s="252"/>
      <c r="O188" s="231"/>
      <c r="P188" s="231"/>
      <c r="Q188" s="231"/>
      <c r="R188" s="356"/>
      <c r="S188" s="231"/>
    </row>
    <row r="189" spans="1:19" s="219" customFormat="1" ht="38.25">
      <c r="A189" s="349">
        <v>93201</v>
      </c>
      <c r="B189" s="635" t="s">
        <v>1420</v>
      </c>
      <c r="C189" s="349" t="s">
        <v>5</v>
      </c>
      <c r="D189" s="352">
        <v>16.809999999999999</v>
      </c>
      <c r="E189" s="398" t="s">
        <v>3764</v>
      </c>
      <c r="F189" s="352" t="s">
        <v>13437</v>
      </c>
      <c r="G189" s="398">
        <v>6.7968280000000005</v>
      </c>
      <c r="H189" s="355">
        <v>114.25467868</v>
      </c>
      <c r="I189" s="652">
        <v>2.5900915017999202E-4</v>
      </c>
      <c r="J189" s="652">
        <v>0.99071959736368709</v>
      </c>
      <c r="K189" s="651">
        <f t="shared" si="3"/>
        <v>441122.17116886232</v>
      </c>
      <c r="L189" s="651">
        <f>'074-19-CAPA'!$D$32</f>
        <v>441122.17116886197</v>
      </c>
      <c r="M189" s="252"/>
      <c r="O189" s="231"/>
      <c r="P189" s="231"/>
      <c r="Q189" s="231"/>
      <c r="R189" s="356"/>
      <c r="S189" s="231"/>
    </row>
    <row r="190" spans="1:19" s="219" customFormat="1" ht="51">
      <c r="A190" s="349">
        <v>91222</v>
      </c>
      <c r="B190" s="635" t="s">
        <v>75</v>
      </c>
      <c r="C190" s="349" t="s">
        <v>5</v>
      </c>
      <c r="D190" s="352">
        <v>7.3599999999999994</v>
      </c>
      <c r="E190" s="398" t="s">
        <v>12817</v>
      </c>
      <c r="F190" s="352" t="s">
        <v>13437</v>
      </c>
      <c r="G190" s="398">
        <v>15.335191999999999</v>
      </c>
      <c r="H190" s="355">
        <v>112.86701311999998</v>
      </c>
      <c r="I190" s="652">
        <v>2.5586338773435694E-4</v>
      </c>
      <c r="J190" s="652">
        <v>0.9909754607514214</v>
      </c>
      <c r="K190" s="651">
        <f t="shared" si="3"/>
        <v>441122.17116886232</v>
      </c>
      <c r="L190" s="651">
        <f>'074-19-CAPA'!$D$32</f>
        <v>441122.17116886197</v>
      </c>
      <c r="M190" s="252"/>
      <c r="O190" s="231"/>
      <c r="P190" s="231"/>
      <c r="Q190" s="231"/>
      <c r="R190" s="356"/>
      <c r="S190" s="231"/>
    </row>
    <row r="191" spans="1:19" s="219" customFormat="1" ht="51">
      <c r="A191" s="349" t="s">
        <v>10091</v>
      </c>
      <c r="B191" s="635" t="s">
        <v>10206</v>
      </c>
      <c r="C191" s="349" t="s">
        <v>58</v>
      </c>
      <c r="D191" s="319">
        <v>2</v>
      </c>
      <c r="E191" s="398">
        <v>46.621255999999995</v>
      </c>
      <c r="F191" s="352" t="s">
        <v>13437</v>
      </c>
      <c r="G191" s="398">
        <v>56.383747006399993</v>
      </c>
      <c r="H191" s="355">
        <v>112.76749401279999</v>
      </c>
      <c r="I191" s="652">
        <v>2.5563778332427639E-4</v>
      </c>
      <c r="J191" s="652">
        <v>0.99123109853474567</v>
      </c>
      <c r="K191" s="651">
        <f t="shared" si="3"/>
        <v>441122.17116886232</v>
      </c>
      <c r="L191" s="651">
        <f>'074-19-CAPA'!$D$32</f>
        <v>441122.17116886197</v>
      </c>
      <c r="M191" s="252"/>
      <c r="O191" s="231"/>
      <c r="P191" s="231"/>
      <c r="Q191" s="231"/>
      <c r="R191" s="356"/>
      <c r="S191" s="231"/>
    </row>
    <row r="192" spans="1:19" s="219" customFormat="1" ht="38.25">
      <c r="A192" s="349">
        <v>38605</v>
      </c>
      <c r="B192" s="635" t="s">
        <v>3672</v>
      </c>
      <c r="C192" s="349" t="s">
        <v>3161</v>
      </c>
      <c r="D192" s="352">
        <v>1</v>
      </c>
      <c r="E192" s="398" t="s">
        <v>15857</v>
      </c>
      <c r="F192" s="352" t="s">
        <v>13437</v>
      </c>
      <c r="G192" s="398">
        <v>111.74856000000001</v>
      </c>
      <c r="H192" s="355">
        <v>111.74856000000001</v>
      </c>
      <c r="I192" s="652">
        <v>2.5332791526640918E-4</v>
      </c>
      <c r="J192" s="652">
        <v>0.99148442645001211</v>
      </c>
      <c r="K192" s="651">
        <f t="shared" si="3"/>
        <v>441122.17116886232</v>
      </c>
      <c r="L192" s="651">
        <f>'074-19-CAPA'!$D$32</f>
        <v>441122.17116886197</v>
      </c>
      <c r="M192" s="252"/>
      <c r="O192" s="231"/>
      <c r="P192" s="231"/>
      <c r="Q192" s="231"/>
      <c r="R192" s="356"/>
      <c r="S192" s="231"/>
    </row>
    <row r="193" spans="1:19" s="219" customFormat="1" ht="25.5">
      <c r="A193" s="448" t="s">
        <v>10180</v>
      </c>
      <c r="B193" s="635" t="s">
        <v>10177</v>
      </c>
      <c r="C193" s="349" t="s">
        <v>10</v>
      </c>
      <c r="D193" s="319">
        <v>3</v>
      </c>
      <c r="E193" s="398">
        <v>30.683999999999997</v>
      </c>
      <c r="F193" s="352" t="s">
        <v>13437</v>
      </c>
      <c r="G193" s="398">
        <v>37.109229599999999</v>
      </c>
      <c r="H193" s="355">
        <v>111.3276888</v>
      </c>
      <c r="I193" s="652">
        <v>2.5237382311800325E-4</v>
      </c>
      <c r="J193" s="652">
        <v>0.99173680027313016</v>
      </c>
      <c r="K193" s="651">
        <f t="shared" si="3"/>
        <v>441122.17116886232</v>
      </c>
      <c r="L193" s="651">
        <f>'074-19-CAPA'!$D$32</f>
        <v>441122.17116886197</v>
      </c>
      <c r="M193" s="252"/>
      <c r="O193" s="231"/>
      <c r="P193" s="231"/>
      <c r="Q193" s="231"/>
      <c r="R193" s="356"/>
      <c r="S193" s="231"/>
    </row>
    <row r="194" spans="1:19" s="219" customFormat="1" ht="38.25">
      <c r="A194" s="448">
        <v>97064</v>
      </c>
      <c r="B194" s="635" t="s">
        <v>3559</v>
      </c>
      <c r="C194" s="349" t="s">
        <v>5</v>
      </c>
      <c r="D194" s="319">
        <v>6</v>
      </c>
      <c r="E194" s="398" t="s">
        <v>9098</v>
      </c>
      <c r="F194" s="352" t="s">
        <v>13437</v>
      </c>
      <c r="G194" s="398">
        <v>18.358692000000001</v>
      </c>
      <c r="H194" s="355">
        <v>110.152152</v>
      </c>
      <c r="I194" s="652">
        <v>2.4970894504831761E-4</v>
      </c>
      <c r="J194" s="652">
        <v>0.99198650921817844</v>
      </c>
      <c r="K194" s="651">
        <f t="shared" si="3"/>
        <v>441122.17116886232</v>
      </c>
      <c r="L194" s="651">
        <f>'074-19-CAPA'!$D$32</f>
        <v>441122.17116886197</v>
      </c>
      <c r="M194" s="252"/>
      <c r="O194" s="231"/>
      <c r="P194" s="231"/>
      <c r="Q194" s="231"/>
      <c r="R194" s="356"/>
      <c r="S194" s="231"/>
    </row>
    <row r="195" spans="1:19" s="219" customFormat="1" ht="38.25">
      <c r="A195" s="448" t="s">
        <v>10111</v>
      </c>
      <c r="B195" s="635" t="s">
        <v>10112</v>
      </c>
      <c r="C195" s="349" t="s">
        <v>58</v>
      </c>
      <c r="D195" s="319">
        <v>3</v>
      </c>
      <c r="E195" s="398">
        <v>29.587701999999997</v>
      </c>
      <c r="F195" s="352" t="s">
        <v>13437</v>
      </c>
      <c r="G195" s="398">
        <v>35.783366798799996</v>
      </c>
      <c r="H195" s="355">
        <v>107.35010039639999</v>
      </c>
      <c r="I195" s="652">
        <v>2.4335684627220018E-4</v>
      </c>
      <c r="J195" s="652">
        <v>0.99222986606445063</v>
      </c>
      <c r="K195" s="651">
        <f t="shared" si="3"/>
        <v>441122.17116886232</v>
      </c>
      <c r="L195" s="651">
        <f>'074-19-CAPA'!$D$32</f>
        <v>441122.17116886197</v>
      </c>
      <c r="M195" s="252"/>
      <c r="O195" s="231"/>
      <c r="P195" s="231"/>
      <c r="Q195" s="231"/>
      <c r="R195" s="356"/>
      <c r="S195" s="231"/>
    </row>
    <row r="196" spans="1:19" s="219" customFormat="1" ht="51">
      <c r="A196" s="349">
        <v>95803</v>
      </c>
      <c r="B196" s="635" t="s">
        <v>1574</v>
      </c>
      <c r="C196" s="349" t="s">
        <v>58</v>
      </c>
      <c r="D196" s="352">
        <v>2</v>
      </c>
      <c r="E196" s="398" t="s">
        <v>16093</v>
      </c>
      <c r="F196" s="352" t="s">
        <v>13437</v>
      </c>
      <c r="G196" s="398">
        <v>53.080566000000005</v>
      </c>
      <c r="H196" s="355">
        <v>106.16113200000001</v>
      </c>
      <c r="I196" s="652">
        <v>2.4066151950308875E-4</v>
      </c>
      <c r="J196" s="652">
        <v>0.99247052758395371</v>
      </c>
      <c r="K196" s="651">
        <f t="shared" si="3"/>
        <v>441122.17116886232</v>
      </c>
      <c r="L196" s="651">
        <f>'074-19-CAPA'!$D$32</f>
        <v>441122.17116886197</v>
      </c>
      <c r="M196" s="252"/>
      <c r="O196" s="231"/>
      <c r="P196" s="231"/>
      <c r="Q196" s="231"/>
      <c r="R196" s="356"/>
      <c r="S196" s="231"/>
    </row>
    <row r="197" spans="1:19" s="219" customFormat="1" ht="51">
      <c r="A197" s="448">
        <v>89708</v>
      </c>
      <c r="B197" s="635" t="s">
        <v>2265</v>
      </c>
      <c r="C197" s="349" t="s">
        <v>58</v>
      </c>
      <c r="D197" s="319">
        <v>1</v>
      </c>
      <c r="E197" s="398" t="s">
        <v>17123</v>
      </c>
      <c r="F197" s="352" t="s">
        <v>13437</v>
      </c>
      <c r="G197" s="398">
        <v>102.77481200000001</v>
      </c>
      <c r="H197" s="355">
        <v>102.77481200000001</v>
      </c>
      <c r="I197" s="652">
        <v>2.3298491601016726E-4</v>
      </c>
      <c r="J197" s="652">
        <v>0.99270351249996391</v>
      </c>
      <c r="K197" s="651">
        <f t="shared" si="3"/>
        <v>441122.17116886232</v>
      </c>
      <c r="L197" s="651">
        <f>'074-19-CAPA'!$D$32</f>
        <v>441122.17116886197</v>
      </c>
      <c r="M197" s="252"/>
      <c r="O197" s="231"/>
      <c r="P197" s="231"/>
      <c r="Q197" s="231"/>
      <c r="R197" s="356"/>
      <c r="S197" s="231"/>
    </row>
    <row r="198" spans="1:19" s="219" customFormat="1" ht="63.75">
      <c r="A198" s="349">
        <v>94492</v>
      </c>
      <c r="B198" s="635" t="s">
        <v>2288</v>
      </c>
      <c r="C198" s="349" t="s">
        <v>58</v>
      </c>
      <c r="D198" s="352">
        <v>1</v>
      </c>
      <c r="E198" s="398" t="s">
        <v>21025</v>
      </c>
      <c r="F198" s="352" t="s">
        <v>13437</v>
      </c>
      <c r="G198" s="398">
        <v>101.52913000000001</v>
      </c>
      <c r="H198" s="355">
        <v>101.52913000000001</v>
      </c>
      <c r="I198" s="652">
        <v>2.3016102258241399E-4</v>
      </c>
      <c r="J198" s="652">
        <v>0.99293367352254636</v>
      </c>
      <c r="K198" s="651">
        <f t="shared" si="3"/>
        <v>441122.17116886232</v>
      </c>
      <c r="L198" s="651">
        <f>'074-19-CAPA'!$D$32</f>
        <v>441122.17116886197</v>
      </c>
      <c r="M198" s="252"/>
      <c r="O198" s="231"/>
      <c r="P198" s="231"/>
      <c r="Q198" s="231"/>
      <c r="R198" s="356"/>
      <c r="S198" s="231"/>
    </row>
    <row r="199" spans="1:19" s="219" customFormat="1" ht="76.5">
      <c r="A199" s="448">
        <v>94706</v>
      </c>
      <c r="B199" s="635" t="s">
        <v>2209</v>
      </c>
      <c r="C199" s="349" t="s">
        <v>58</v>
      </c>
      <c r="D199" s="319">
        <v>2</v>
      </c>
      <c r="E199" s="398" t="s">
        <v>20680</v>
      </c>
      <c r="F199" s="352" t="s">
        <v>13437</v>
      </c>
      <c r="G199" s="398">
        <v>50.710141999999998</v>
      </c>
      <c r="H199" s="355">
        <v>101.420284</v>
      </c>
      <c r="I199" s="652">
        <v>2.2991427461299864E-4</v>
      </c>
      <c r="J199" s="652">
        <v>0.99316358779715941</v>
      </c>
      <c r="K199" s="651">
        <f t="shared" si="3"/>
        <v>441122.17116886232</v>
      </c>
      <c r="L199" s="651">
        <f>'074-19-CAPA'!$D$32</f>
        <v>441122.17116886197</v>
      </c>
      <c r="M199" s="252"/>
      <c r="O199" s="231"/>
      <c r="P199" s="231"/>
      <c r="Q199" s="231"/>
      <c r="R199" s="356"/>
      <c r="S199" s="231"/>
    </row>
    <row r="200" spans="1:19" s="219" customFormat="1" ht="38.25">
      <c r="A200" s="349">
        <v>95601</v>
      </c>
      <c r="B200" s="635" t="s">
        <v>14492</v>
      </c>
      <c r="C200" s="349" t="s">
        <v>58</v>
      </c>
      <c r="D200" s="352">
        <v>6</v>
      </c>
      <c r="E200" s="398" t="s">
        <v>19512</v>
      </c>
      <c r="F200" s="352" t="s">
        <v>13437</v>
      </c>
      <c r="G200" s="398">
        <v>16.665531999999999</v>
      </c>
      <c r="H200" s="355">
        <v>99.993191999999993</v>
      </c>
      <c r="I200" s="652">
        <v>2.2667913456955312E-4</v>
      </c>
      <c r="J200" s="652">
        <v>0.99339026693172894</v>
      </c>
      <c r="K200" s="651">
        <f t="shared" si="3"/>
        <v>441122.17116886232</v>
      </c>
      <c r="L200" s="651">
        <f>'074-19-CAPA'!$D$32</f>
        <v>441122.17116886197</v>
      </c>
      <c r="M200" s="252"/>
      <c r="O200" s="231"/>
      <c r="P200" s="231"/>
      <c r="Q200" s="231"/>
      <c r="R200" s="356"/>
      <c r="S200" s="231"/>
    </row>
    <row r="201" spans="1:19" s="219" customFormat="1" ht="63.75">
      <c r="A201" s="349">
        <v>94678</v>
      </c>
      <c r="B201" s="635" t="s">
        <v>2181</v>
      </c>
      <c r="C201" s="349" t="s">
        <v>58</v>
      </c>
      <c r="D201" s="319">
        <v>5</v>
      </c>
      <c r="E201" s="398" t="s">
        <v>18658</v>
      </c>
      <c r="F201" s="352" t="s">
        <v>13437</v>
      </c>
      <c r="G201" s="398">
        <v>19.737408000000002</v>
      </c>
      <c r="H201" s="355">
        <v>98.68704000000001</v>
      </c>
      <c r="I201" s="652">
        <v>2.2371815893656918E-4</v>
      </c>
      <c r="J201" s="652">
        <v>0.99361398509066545</v>
      </c>
      <c r="K201" s="651">
        <f t="shared" si="3"/>
        <v>441122.17116886232</v>
      </c>
      <c r="L201" s="651">
        <f>'074-19-CAPA'!$D$32</f>
        <v>441122.17116886197</v>
      </c>
      <c r="M201" s="252"/>
      <c r="O201" s="231"/>
      <c r="P201" s="231"/>
      <c r="Q201" s="231"/>
      <c r="R201" s="356"/>
      <c r="S201" s="231"/>
    </row>
    <row r="202" spans="1:19" s="219" customFormat="1" ht="51">
      <c r="A202" s="448">
        <v>10527</v>
      </c>
      <c r="B202" s="635" t="s">
        <v>17245</v>
      </c>
      <c r="C202" s="349" t="s">
        <v>9074</v>
      </c>
      <c r="D202" s="319">
        <v>6</v>
      </c>
      <c r="E202" s="398" t="s">
        <v>9077</v>
      </c>
      <c r="F202" s="352" t="s">
        <v>13437</v>
      </c>
      <c r="G202" s="398">
        <v>16.326900000000002</v>
      </c>
      <c r="H202" s="355">
        <v>97.961400000000012</v>
      </c>
      <c r="I202" s="652">
        <v>2.2207317247380028E-4</v>
      </c>
      <c r="J202" s="652">
        <v>0.99383605826313925</v>
      </c>
      <c r="K202" s="651">
        <f t="shared" si="3"/>
        <v>441122.17116886232</v>
      </c>
      <c r="L202" s="651">
        <f>'074-19-CAPA'!$D$32</f>
        <v>441122.17116886197</v>
      </c>
      <c r="M202" s="252"/>
      <c r="O202" s="231"/>
      <c r="P202" s="231"/>
      <c r="Q202" s="231"/>
      <c r="R202" s="356"/>
      <c r="S202" s="231"/>
    </row>
    <row r="203" spans="1:19" s="219" customFormat="1" ht="38.25">
      <c r="A203" s="349" t="s">
        <v>10431</v>
      </c>
      <c r="B203" s="635" t="s">
        <v>10429</v>
      </c>
      <c r="C203" s="349" t="s">
        <v>5</v>
      </c>
      <c r="D203" s="319">
        <v>1.18</v>
      </c>
      <c r="E203" s="398">
        <v>67.003</v>
      </c>
      <c r="F203" s="352" t="s">
        <v>13437</v>
      </c>
      <c r="G203" s="398">
        <v>81.033428200000003</v>
      </c>
      <c r="H203" s="355">
        <v>95.619445275999993</v>
      </c>
      <c r="I203" s="652">
        <v>2.1676408833097783E-4</v>
      </c>
      <c r="J203" s="652">
        <v>0.99405282235147019</v>
      </c>
      <c r="K203" s="651">
        <f t="shared" si="3"/>
        <v>441122.17116886232</v>
      </c>
      <c r="L203" s="651">
        <f>'074-19-CAPA'!$D$32</f>
        <v>441122.17116886197</v>
      </c>
      <c r="M203" s="252"/>
      <c r="O203" s="231"/>
      <c r="P203" s="231"/>
      <c r="Q203" s="231"/>
      <c r="R203" s="356"/>
      <c r="S203" s="231"/>
    </row>
    <row r="204" spans="1:19" s="219" customFormat="1" ht="51">
      <c r="A204" s="349">
        <v>95797</v>
      </c>
      <c r="B204" s="635" t="s">
        <v>1571</v>
      </c>
      <c r="C204" s="349" t="s">
        <v>58</v>
      </c>
      <c r="D204" s="319">
        <v>2</v>
      </c>
      <c r="E204" s="398" t="s">
        <v>18886</v>
      </c>
      <c r="F204" s="352" t="s">
        <v>13437</v>
      </c>
      <c r="G204" s="398">
        <v>47.517325999999997</v>
      </c>
      <c r="H204" s="355">
        <v>95.034651999999994</v>
      </c>
      <c r="I204" s="652">
        <v>2.1543839374063239E-4</v>
      </c>
      <c r="J204" s="652">
        <v>0.9942682607452108</v>
      </c>
      <c r="K204" s="651">
        <f t="shared" ref="K204:K258" si="4">$H$259</f>
        <v>441122.17116886232</v>
      </c>
      <c r="L204" s="651">
        <f>'074-19-CAPA'!$D$32</f>
        <v>441122.17116886197</v>
      </c>
      <c r="M204" s="252"/>
      <c r="O204" s="231"/>
      <c r="P204" s="231"/>
      <c r="Q204" s="231"/>
      <c r="R204" s="356"/>
      <c r="S204" s="231"/>
    </row>
    <row r="205" spans="1:19" s="219" customFormat="1" ht="51">
      <c r="A205" s="349">
        <v>89400</v>
      </c>
      <c r="B205" s="635" t="s">
        <v>1781</v>
      </c>
      <c r="C205" s="349" t="s">
        <v>58</v>
      </c>
      <c r="D205" s="352">
        <v>4</v>
      </c>
      <c r="E205" s="398" t="s">
        <v>15739</v>
      </c>
      <c r="F205" s="352" t="s">
        <v>13437</v>
      </c>
      <c r="G205" s="398">
        <v>23.063258000000001</v>
      </c>
      <c r="H205" s="355">
        <v>92.253032000000005</v>
      </c>
      <c r="I205" s="652">
        <v>2.0913261230001833E-4</v>
      </c>
      <c r="J205" s="652">
        <v>0.99447739335751084</v>
      </c>
      <c r="K205" s="651">
        <f t="shared" si="4"/>
        <v>441122.17116886232</v>
      </c>
      <c r="L205" s="651">
        <f>'074-19-CAPA'!$D$32</f>
        <v>441122.17116886197</v>
      </c>
      <c r="M205" s="252"/>
      <c r="O205" s="231"/>
      <c r="P205" s="231"/>
      <c r="Q205" s="231"/>
      <c r="R205" s="356"/>
      <c r="S205" s="231"/>
    </row>
    <row r="206" spans="1:19" s="219" customFormat="1" ht="63.75">
      <c r="A206" s="448">
        <v>89796</v>
      </c>
      <c r="B206" s="635" t="s">
        <v>2073</v>
      </c>
      <c r="C206" s="349" t="s">
        <v>58</v>
      </c>
      <c r="D206" s="319">
        <v>2</v>
      </c>
      <c r="E206" s="398" t="s">
        <v>20027</v>
      </c>
      <c r="F206" s="352" t="s">
        <v>13437</v>
      </c>
      <c r="G206" s="398">
        <v>45.969293999999998</v>
      </c>
      <c r="H206" s="355">
        <v>91.938587999999996</v>
      </c>
      <c r="I206" s="652">
        <v>2.0841978483281844E-4</v>
      </c>
      <c r="J206" s="652">
        <v>0.99468581314234361</v>
      </c>
      <c r="K206" s="651">
        <f t="shared" si="4"/>
        <v>441122.17116886232</v>
      </c>
      <c r="L206" s="651">
        <f>'074-19-CAPA'!$D$32</f>
        <v>441122.17116886197</v>
      </c>
      <c r="M206" s="252"/>
      <c r="O206" s="231"/>
      <c r="P206" s="231"/>
      <c r="Q206" s="231"/>
      <c r="R206" s="356"/>
      <c r="S206" s="231"/>
    </row>
    <row r="207" spans="1:19" s="219" customFormat="1" ht="51">
      <c r="A207" s="349" t="s">
        <v>9709</v>
      </c>
      <c r="B207" s="635" t="s">
        <v>9884</v>
      </c>
      <c r="C207" s="349" t="s">
        <v>125</v>
      </c>
      <c r="D207" s="352">
        <v>0.12</v>
      </c>
      <c r="E207" s="398">
        <v>629.48534000000006</v>
      </c>
      <c r="F207" s="352" t="s">
        <v>13437</v>
      </c>
      <c r="G207" s="398">
        <v>761.2995701960001</v>
      </c>
      <c r="H207" s="355">
        <v>91.355948423520005</v>
      </c>
      <c r="I207" s="652">
        <v>2.0709897256229452E-4</v>
      </c>
      <c r="J207" s="652">
        <v>0.99489291211490594</v>
      </c>
      <c r="K207" s="651">
        <f t="shared" si="4"/>
        <v>441122.17116886232</v>
      </c>
      <c r="L207" s="651">
        <f>'074-19-CAPA'!$D$32</f>
        <v>441122.17116886197</v>
      </c>
      <c r="M207" s="252"/>
      <c r="O207" s="231"/>
      <c r="P207" s="231"/>
      <c r="Q207" s="231"/>
      <c r="R207" s="356"/>
      <c r="S207" s="231"/>
    </row>
    <row r="208" spans="1:19" s="219" customFormat="1" ht="63.75">
      <c r="A208" s="448" t="s">
        <v>9744</v>
      </c>
      <c r="B208" s="635" t="s">
        <v>10008</v>
      </c>
      <c r="C208" s="349" t="s">
        <v>10</v>
      </c>
      <c r="D208" s="319">
        <v>2</v>
      </c>
      <c r="E208" s="398">
        <v>37.318759999999997</v>
      </c>
      <c r="F208" s="352" t="s">
        <v>13437</v>
      </c>
      <c r="G208" s="398">
        <v>45.133308344</v>
      </c>
      <c r="H208" s="355">
        <v>90.266616687999999</v>
      </c>
      <c r="I208" s="652">
        <v>2.0462951669107055E-4</v>
      </c>
      <c r="J208" s="652">
        <v>0.99509754163159703</v>
      </c>
      <c r="K208" s="651">
        <f t="shared" si="4"/>
        <v>441122.17116886232</v>
      </c>
      <c r="L208" s="651">
        <f>'074-19-CAPA'!$D$32</f>
        <v>441122.17116886197</v>
      </c>
      <c r="M208" s="252"/>
      <c r="O208" s="231"/>
      <c r="P208" s="231"/>
      <c r="Q208" s="231"/>
      <c r="R208" s="356"/>
      <c r="S208" s="231"/>
    </row>
    <row r="209" spans="1:19" s="219" customFormat="1" ht="51">
      <c r="A209" s="349">
        <v>90373</v>
      </c>
      <c r="B209" s="635" t="s">
        <v>2141</v>
      </c>
      <c r="C209" s="349" t="s">
        <v>58</v>
      </c>
      <c r="D209" s="319">
        <v>5</v>
      </c>
      <c r="E209" s="398" t="s">
        <v>20525</v>
      </c>
      <c r="F209" s="352" t="s">
        <v>13437</v>
      </c>
      <c r="G209" s="398">
        <v>17.076727999999999</v>
      </c>
      <c r="H209" s="355">
        <v>85.38364</v>
      </c>
      <c r="I209" s="652">
        <v>1.9356007378580614E-4</v>
      </c>
      <c r="J209" s="652">
        <v>0.99529110170538282</v>
      </c>
      <c r="K209" s="651">
        <f t="shared" si="4"/>
        <v>441122.17116886232</v>
      </c>
      <c r="L209" s="651">
        <f>'074-19-CAPA'!$D$32</f>
        <v>441122.17116886197</v>
      </c>
      <c r="M209" s="252"/>
      <c r="O209" s="231"/>
      <c r="P209" s="231"/>
      <c r="Q209" s="231"/>
      <c r="R209" s="356"/>
      <c r="S209" s="231"/>
    </row>
    <row r="210" spans="1:19" s="219" customFormat="1" ht="51">
      <c r="A210" s="448">
        <v>95802</v>
      </c>
      <c r="B210" s="635" t="s">
        <v>1573</v>
      </c>
      <c r="C210" s="349" t="s">
        <v>58</v>
      </c>
      <c r="D210" s="319">
        <v>2</v>
      </c>
      <c r="E210" s="398" t="s">
        <v>19842</v>
      </c>
      <c r="F210" s="352" t="s">
        <v>13437</v>
      </c>
      <c r="G210" s="398">
        <v>41.675924000000002</v>
      </c>
      <c r="H210" s="355">
        <v>83.351848000000004</v>
      </c>
      <c r="I210" s="652">
        <v>1.8895411169005325E-4</v>
      </c>
      <c r="J210" s="652">
        <v>0.99548005581707288</v>
      </c>
      <c r="K210" s="651">
        <f t="shared" si="4"/>
        <v>441122.17116886232</v>
      </c>
      <c r="L210" s="651">
        <f>'074-19-CAPA'!$D$32</f>
        <v>441122.17116886197</v>
      </c>
      <c r="M210" s="252"/>
      <c r="O210" s="231"/>
      <c r="P210" s="231"/>
      <c r="Q210" s="231"/>
      <c r="R210" s="356"/>
      <c r="S210" s="231"/>
    </row>
    <row r="211" spans="1:19" s="219" customFormat="1" ht="25.5">
      <c r="A211" s="448" t="s">
        <v>10182</v>
      </c>
      <c r="B211" s="635" t="s">
        <v>10207</v>
      </c>
      <c r="C211" s="349" t="s">
        <v>10</v>
      </c>
      <c r="D211" s="319">
        <v>2</v>
      </c>
      <c r="E211" s="398">
        <v>34.194000000000003</v>
      </c>
      <c r="F211" s="352" t="s">
        <v>13437</v>
      </c>
      <c r="G211" s="398">
        <v>41.354223600000005</v>
      </c>
      <c r="H211" s="355">
        <v>82.708447200000009</v>
      </c>
      <c r="I211" s="652">
        <v>1.8749555702639819E-4</v>
      </c>
      <c r="J211" s="652">
        <v>0.99566755137409924</v>
      </c>
      <c r="K211" s="651">
        <f t="shared" si="4"/>
        <v>441122.17116886232</v>
      </c>
      <c r="L211" s="651">
        <f>'074-19-CAPA'!$D$32</f>
        <v>441122.17116886197</v>
      </c>
      <c r="M211" s="252"/>
      <c r="O211" s="231"/>
      <c r="P211" s="231"/>
      <c r="Q211" s="231"/>
      <c r="R211" s="356"/>
      <c r="S211" s="231"/>
    </row>
    <row r="212" spans="1:19" s="219" customFormat="1" ht="38.25">
      <c r="A212" s="349">
        <v>89440</v>
      </c>
      <c r="B212" s="635" t="s">
        <v>168</v>
      </c>
      <c r="C212" s="349" t="s">
        <v>58</v>
      </c>
      <c r="D212" s="319">
        <v>8</v>
      </c>
      <c r="E212" s="398" t="s">
        <v>20414</v>
      </c>
      <c r="F212" s="352" t="s">
        <v>13437</v>
      </c>
      <c r="G212" s="398">
        <v>9.8324220000000011</v>
      </c>
      <c r="H212" s="355">
        <v>78.659376000000009</v>
      </c>
      <c r="I212" s="652">
        <v>1.7831653256414779E-4</v>
      </c>
      <c r="J212" s="652">
        <v>0.99584586790666341</v>
      </c>
      <c r="K212" s="651">
        <f t="shared" si="4"/>
        <v>441122.17116886232</v>
      </c>
      <c r="L212" s="651">
        <f>'074-19-CAPA'!$D$32</f>
        <v>441122.17116886197</v>
      </c>
      <c r="M212" s="252"/>
      <c r="O212" s="231"/>
      <c r="P212" s="231"/>
      <c r="Q212" s="231"/>
      <c r="R212" s="356"/>
      <c r="S212" s="231"/>
    </row>
    <row r="213" spans="1:19" s="219" customFormat="1" ht="25.5">
      <c r="A213" s="349" t="s">
        <v>9904</v>
      </c>
      <c r="B213" s="635" t="s">
        <v>9905</v>
      </c>
      <c r="C213" s="349" t="s">
        <v>57</v>
      </c>
      <c r="D213" s="352">
        <v>7.86</v>
      </c>
      <c r="E213" s="398">
        <v>8.0656999999999996</v>
      </c>
      <c r="F213" s="352" t="s">
        <v>13437</v>
      </c>
      <c r="G213" s="398">
        <v>9.7546575799999999</v>
      </c>
      <c r="H213" s="355">
        <v>76.671608578800004</v>
      </c>
      <c r="I213" s="652">
        <v>1.7381037179709107E-4</v>
      </c>
      <c r="J213" s="652">
        <v>0.9960196782784605</v>
      </c>
      <c r="K213" s="651">
        <f t="shared" si="4"/>
        <v>441122.17116886232</v>
      </c>
      <c r="L213" s="651">
        <f>'074-19-CAPA'!$D$32</f>
        <v>441122.17116886197</v>
      </c>
      <c r="M213" s="252"/>
      <c r="O213" s="231"/>
      <c r="P213" s="231"/>
      <c r="Q213" s="231"/>
      <c r="R213" s="356"/>
      <c r="S213" s="231"/>
    </row>
    <row r="214" spans="1:19" s="219" customFormat="1" ht="25.5">
      <c r="A214" s="349" t="s">
        <v>10179</v>
      </c>
      <c r="B214" s="635" t="s">
        <v>10178</v>
      </c>
      <c r="C214" s="349" t="s">
        <v>10</v>
      </c>
      <c r="D214" s="319">
        <v>2</v>
      </c>
      <c r="E214" s="398">
        <v>30.683999999999997</v>
      </c>
      <c r="F214" s="352" t="s">
        <v>13437</v>
      </c>
      <c r="G214" s="398">
        <v>37.109229599999999</v>
      </c>
      <c r="H214" s="355">
        <v>74.218459199999998</v>
      </c>
      <c r="I214" s="652">
        <v>1.6824921541200215E-4</v>
      </c>
      <c r="J214" s="652">
        <v>0.99618792749387253</v>
      </c>
      <c r="K214" s="651">
        <f t="shared" si="4"/>
        <v>441122.17116886232</v>
      </c>
      <c r="L214" s="651">
        <f>'074-19-CAPA'!$D$32</f>
        <v>441122.17116886197</v>
      </c>
      <c r="M214" s="252"/>
      <c r="O214" s="231"/>
      <c r="P214" s="231"/>
      <c r="Q214" s="231"/>
      <c r="R214" s="356"/>
      <c r="S214" s="231"/>
    </row>
    <row r="215" spans="1:19" s="219" customFormat="1" ht="63.75">
      <c r="A215" s="349">
        <v>89731</v>
      </c>
      <c r="B215" s="635" t="s">
        <v>2012</v>
      </c>
      <c r="C215" s="349" t="s">
        <v>58</v>
      </c>
      <c r="D215" s="352">
        <v>6</v>
      </c>
      <c r="E215" s="398" t="s">
        <v>8919</v>
      </c>
      <c r="F215" s="352" t="s">
        <v>13437</v>
      </c>
      <c r="G215" s="398">
        <v>12.21494</v>
      </c>
      <c r="H215" s="355">
        <v>73.289640000000006</v>
      </c>
      <c r="I215" s="652">
        <v>1.6614363273965798E-4</v>
      </c>
      <c r="J215" s="652">
        <v>0.99635407112661223</v>
      </c>
      <c r="K215" s="651">
        <f t="shared" si="4"/>
        <v>441122.17116886232</v>
      </c>
      <c r="L215" s="651">
        <f>'074-19-CAPA'!$D$32</f>
        <v>441122.17116886197</v>
      </c>
      <c r="M215" s="252"/>
      <c r="O215" s="231"/>
      <c r="P215" s="231"/>
      <c r="Q215" s="231"/>
      <c r="R215" s="356"/>
      <c r="S215" s="231"/>
    </row>
    <row r="216" spans="1:19" s="219" customFormat="1" ht="38.25">
      <c r="A216" s="448">
        <v>94796</v>
      </c>
      <c r="B216" s="635" t="s">
        <v>9467</v>
      </c>
      <c r="C216" s="349" t="s">
        <v>58</v>
      </c>
      <c r="D216" s="319">
        <v>1</v>
      </c>
      <c r="E216" s="398" t="s">
        <v>21038</v>
      </c>
      <c r="F216" s="352" t="s">
        <v>13437</v>
      </c>
      <c r="G216" s="398">
        <v>72.310026000000008</v>
      </c>
      <c r="H216" s="355">
        <v>72.310026000000008</v>
      </c>
      <c r="I216" s="652">
        <v>1.6392290101491998E-4</v>
      </c>
      <c r="J216" s="652">
        <v>0.9965179940276272</v>
      </c>
      <c r="K216" s="651">
        <f t="shared" si="4"/>
        <v>441122.17116886232</v>
      </c>
      <c r="L216" s="651">
        <f>'074-19-CAPA'!$D$32</f>
        <v>441122.17116886197</v>
      </c>
      <c r="M216" s="252"/>
      <c r="O216" s="231"/>
      <c r="P216" s="231"/>
      <c r="Q216" s="231"/>
      <c r="R216" s="356"/>
      <c r="S216" s="231"/>
    </row>
    <row r="217" spans="1:19" s="219" customFormat="1" ht="25.5">
      <c r="A217" s="349">
        <v>93182</v>
      </c>
      <c r="B217" s="635" t="s">
        <v>1401</v>
      </c>
      <c r="C217" s="349" t="s">
        <v>5</v>
      </c>
      <c r="D217" s="352">
        <v>1.4</v>
      </c>
      <c r="E217" s="398" t="s">
        <v>19830</v>
      </c>
      <c r="F217" s="352" t="s">
        <v>13437</v>
      </c>
      <c r="G217" s="398">
        <v>51.036680000000004</v>
      </c>
      <c r="H217" s="355">
        <v>71.451352</v>
      </c>
      <c r="I217" s="652">
        <v>1.6197633370064343E-4</v>
      </c>
      <c r="J217" s="652">
        <v>0.99667997036132783</v>
      </c>
      <c r="K217" s="651">
        <f t="shared" si="4"/>
        <v>441122.17116886232</v>
      </c>
      <c r="L217" s="651">
        <f>'074-19-CAPA'!$D$32</f>
        <v>441122.17116886197</v>
      </c>
      <c r="M217" s="252"/>
      <c r="O217" s="231"/>
      <c r="P217" s="231"/>
      <c r="Q217" s="231"/>
      <c r="R217" s="356"/>
      <c r="S217" s="231"/>
    </row>
    <row r="218" spans="1:19" s="219" customFormat="1" ht="25.5">
      <c r="A218" s="349">
        <v>93194</v>
      </c>
      <c r="B218" s="635" t="s">
        <v>1413</v>
      </c>
      <c r="C218" s="349" t="s">
        <v>5</v>
      </c>
      <c r="D218" s="352">
        <v>1.4</v>
      </c>
      <c r="E218" s="398" t="s">
        <v>19839</v>
      </c>
      <c r="F218" s="352" t="s">
        <v>13437</v>
      </c>
      <c r="G218" s="398">
        <v>50.020783999999999</v>
      </c>
      <c r="H218" s="355">
        <v>70.0290976</v>
      </c>
      <c r="I218" s="652">
        <v>1.5875216023361643E-4</v>
      </c>
      <c r="J218" s="652">
        <v>0.99683872252156147</v>
      </c>
      <c r="K218" s="651">
        <f t="shared" si="4"/>
        <v>441122.17116886232</v>
      </c>
      <c r="L218" s="651">
        <f>'074-19-CAPA'!$D$32</f>
        <v>441122.17116886197</v>
      </c>
      <c r="M218" s="252"/>
      <c r="O218" s="231"/>
      <c r="P218" s="231"/>
      <c r="Q218" s="231"/>
      <c r="R218" s="356"/>
      <c r="S218" s="231"/>
    </row>
    <row r="219" spans="1:19" s="219" customFormat="1" ht="63.75">
      <c r="A219" s="448">
        <v>89726</v>
      </c>
      <c r="B219" s="635" t="s">
        <v>2007</v>
      </c>
      <c r="C219" s="349" t="s">
        <v>58</v>
      </c>
      <c r="D219" s="319">
        <v>8</v>
      </c>
      <c r="E219" s="398" t="s">
        <v>5276</v>
      </c>
      <c r="F219" s="352" t="s">
        <v>13437</v>
      </c>
      <c r="G219" s="398">
        <v>8.5504580000000008</v>
      </c>
      <c r="H219" s="355">
        <v>68.403664000000006</v>
      </c>
      <c r="I219" s="652">
        <v>1.5506739055701411E-4</v>
      </c>
      <c r="J219" s="652">
        <v>0.99699378991211851</v>
      </c>
      <c r="K219" s="651">
        <f t="shared" si="4"/>
        <v>441122.17116886232</v>
      </c>
      <c r="L219" s="651">
        <f>'074-19-CAPA'!$D$32</f>
        <v>441122.17116886197</v>
      </c>
      <c r="M219" s="252"/>
      <c r="O219" s="231"/>
      <c r="P219" s="231"/>
      <c r="Q219" s="231"/>
      <c r="R219" s="356"/>
      <c r="S219" s="231"/>
    </row>
    <row r="220" spans="1:19" s="219" customFormat="1" ht="51">
      <c r="A220" s="349" t="s">
        <v>10350</v>
      </c>
      <c r="B220" s="635" t="s">
        <v>10348</v>
      </c>
      <c r="C220" s="349" t="s">
        <v>58</v>
      </c>
      <c r="D220" s="352">
        <v>1</v>
      </c>
      <c r="E220" s="398">
        <v>56.370000000000005</v>
      </c>
      <c r="F220" s="352" t="s">
        <v>13437</v>
      </c>
      <c r="G220" s="398">
        <v>68.173878000000002</v>
      </c>
      <c r="H220" s="355">
        <v>68.173878000000002</v>
      </c>
      <c r="I220" s="652">
        <v>1.545464781771373E-4</v>
      </c>
      <c r="J220" s="652">
        <v>0.99714833639029565</v>
      </c>
      <c r="K220" s="651">
        <f t="shared" si="4"/>
        <v>441122.17116886232</v>
      </c>
      <c r="L220" s="651">
        <f>'074-19-CAPA'!$D$32</f>
        <v>441122.17116886197</v>
      </c>
      <c r="M220" s="252"/>
      <c r="O220" s="231"/>
      <c r="P220" s="231"/>
      <c r="Q220" s="231"/>
      <c r="R220" s="356"/>
      <c r="S220" s="231"/>
    </row>
    <row r="221" spans="1:19" s="219" customFormat="1" ht="51">
      <c r="A221" s="349">
        <v>86877</v>
      </c>
      <c r="B221" s="635" t="s">
        <v>11525</v>
      </c>
      <c r="C221" s="349" t="s">
        <v>58</v>
      </c>
      <c r="D221" s="352">
        <v>2</v>
      </c>
      <c r="E221" s="398" t="s">
        <v>14447</v>
      </c>
      <c r="F221" s="352" t="s">
        <v>13437</v>
      </c>
      <c r="G221" s="398">
        <v>33.621320000000004</v>
      </c>
      <c r="H221" s="355">
        <v>67.242640000000009</v>
      </c>
      <c r="I221" s="652">
        <v>1.5243541221658389E-4</v>
      </c>
      <c r="J221" s="652">
        <v>0.9973007718025122</v>
      </c>
      <c r="K221" s="651">
        <f t="shared" si="4"/>
        <v>441122.17116886232</v>
      </c>
      <c r="L221" s="651">
        <f>'074-19-CAPA'!$D$32</f>
        <v>441122.17116886197</v>
      </c>
      <c r="M221" s="252"/>
      <c r="O221" s="231"/>
      <c r="P221" s="231"/>
      <c r="Q221" s="231"/>
      <c r="R221" s="356"/>
      <c r="S221" s="231"/>
    </row>
    <row r="222" spans="1:19" s="219" customFormat="1" ht="38.25">
      <c r="A222" s="448">
        <v>89355</v>
      </c>
      <c r="B222" s="635" t="s">
        <v>1677</v>
      </c>
      <c r="C222" s="349" t="s">
        <v>5</v>
      </c>
      <c r="D222" s="319">
        <v>3.3</v>
      </c>
      <c r="E222" s="398" t="s">
        <v>15180</v>
      </c>
      <c r="F222" s="352" t="s">
        <v>13437</v>
      </c>
      <c r="G222" s="398">
        <v>20.354201999999997</v>
      </c>
      <c r="H222" s="355">
        <v>67.168866599999987</v>
      </c>
      <c r="I222" s="652">
        <v>1.5226817192620233E-4</v>
      </c>
      <c r="J222" s="652">
        <v>0.99745303997443835</v>
      </c>
      <c r="K222" s="651">
        <f t="shared" si="4"/>
        <v>441122.17116886232</v>
      </c>
      <c r="L222" s="651">
        <f>'074-19-CAPA'!$D$32</f>
        <v>441122.17116886197</v>
      </c>
      <c r="M222" s="252"/>
      <c r="O222" s="231"/>
      <c r="P222" s="231"/>
      <c r="Q222" s="231"/>
      <c r="R222" s="356"/>
      <c r="S222" s="231"/>
    </row>
    <row r="223" spans="1:19" s="219" customFormat="1" ht="25.5">
      <c r="A223" s="349" t="s">
        <v>9932</v>
      </c>
      <c r="B223" s="635" t="s">
        <v>9934</v>
      </c>
      <c r="C223" s="349" t="s">
        <v>58</v>
      </c>
      <c r="D223" s="352">
        <v>4</v>
      </c>
      <c r="E223" s="398">
        <v>13.826499999999999</v>
      </c>
      <c r="F223" s="352" t="s">
        <v>13437</v>
      </c>
      <c r="G223" s="398">
        <v>16.721769099999999</v>
      </c>
      <c r="H223" s="355">
        <v>66.887076399999998</v>
      </c>
      <c r="I223" s="652">
        <v>1.5162936884982711E-4</v>
      </c>
      <c r="J223" s="652">
        <v>0.99760466934328818</v>
      </c>
      <c r="K223" s="651">
        <f t="shared" si="4"/>
        <v>441122.17116886232</v>
      </c>
      <c r="L223" s="651">
        <f>'074-19-CAPA'!$D$32</f>
        <v>441122.17116886197</v>
      </c>
      <c r="M223" s="252"/>
      <c r="O223" s="231"/>
      <c r="P223" s="231"/>
      <c r="Q223" s="231"/>
      <c r="R223" s="356"/>
      <c r="S223" s="231"/>
    </row>
    <row r="224" spans="1:19" s="219" customFormat="1" ht="25.5">
      <c r="A224" s="349" t="s">
        <v>9912</v>
      </c>
      <c r="B224" s="635" t="s">
        <v>9913</v>
      </c>
      <c r="C224" s="349" t="s">
        <v>57</v>
      </c>
      <c r="D224" s="352">
        <v>6.41</v>
      </c>
      <c r="E224" s="398">
        <v>7.7203549999999996</v>
      </c>
      <c r="F224" s="352" t="s">
        <v>13437</v>
      </c>
      <c r="G224" s="398">
        <v>9.3369973369999997</v>
      </c>
      <c r="H224" s="355">
        <v>59.850152930169997</v>
      </c>
      <c r="I224" s="652">
        <v>1.3567704559392743E-4</v>
      </c>
      <c r="J224" s="652">
        <v>0.99774034638888209</v>
      </c>
      <c r="K224" s="651">
        <f t="shared" si="4"/>
        <v>441122.17116886232</v>
      </c>
      <c r="L224" s="651">
        <f>'074-19-CAPA'!$D$32</f>
        <v>441122.17116886197</v>
      </c>
      <c r="M224" s="252"/>
      <c r="O224" s="231"/>
      <c r="P224" s="231"/>
      <c r="Q224" s="231"/>
      <c r="R224" s="356"/>
      <c r="S224" s="231"/>
    </row>
    <row r="225" spans="1:19" s="219" customFormat="1" ht="38.25">
      <c r="A225" s="448">
        <v>92000</v>
      </c>
      <c r="B225" s="635" t="s">
        <v>64</v>
      </c>
      <c r="C225" s="349" t="s">
        <v>58</v>
      </c>
      <c r="D225" s="319">
        <v>2</v>
      </c>
      <c r="E225" s="398" t="s">
        <v>20023</v>
      </c>
      <c r="F225" s="352" t="s">
        <v>13437</v>
      </c>
      <c r="G225" s="398">
        <v>28.699062000000001</v>
      </c>
      <c r="H225" s="355">
        <v>57.398124000000003</v>
      </c>
      <c r="I225" s="652">
        <v>1.3011842920501927E-4</v>
      </c>
      <c r="J225" s="652">
        <v>0.99787046481808717</v>
      </c>
      <c r="K225" s="651">
        <f t="shared" si="4"/>
        <v>441122.17116886232</v>
      </c>
      <c r="L225" s="651">
        <f>'074-19-CAPA'!$D$32</f>
        <v>441122.17116886197</v>
      </c>
      <c r="M225" s="252"/>
      <c r="O225" s="231"/>
      <c r="P225" s="231"/>
      <c r="Q225" s="231"/>
      <c r="R225" s="356"/>
      <c r="S225" s="231"/>
    </row>
    <row r="226" spans="1:19" s="219" customFormat="1" ht="51">
      <c r="A226" s="349">
        <v>89538</v>
      </c>
      <c r="B226" s="635" t="s">
        <v>1860</v>
      </c>
      <c r="C226" s="349" t="s">
        <v>58</v>
      </c>
      <c r="D226" s="319">
        <v>12</v>
      </c>
      <c r="E226" s="398" t="s">
        <v>4155</v>
      </c>
      <c r="F226" s="352" t="s">
        <v>13437</v>
      </c>
      <c r="G226" s="398">
        <v>4.5231560000000002</v>
      </c>
      <c r="H226" s="355">
        <v>54.277872000000002</v>
      </c>
      <c r="I226" s="652">
        <v>1.2304498741511302E-4</v>
      </c>
      <c r="J226" s="652">
        <v>0.99799350980550228</v>
      </c>
      <c r="K226" s="651">
        <f t="shared" si="4"/>
        <v>441122.17116886232</v>
      </c>
      <c r="L226" s="651">
        <f>'074-19-CAPA'!$D$32</f>
        <v>441122.17116886197</v>
      </c>
      <c r="M226" s="252"/>
      <c r="O226" s="231"/>
      <c r="P226" s="231"/>
      <c r="Q226" s="231"/>
      <c r="R226" s="356"/>
      <c r="S226" s="231"/>
    </row>
    <row r="227" spans="1:19" s="219" customFormat="1" ht="25.5">
      <c r="A227" s="349" t="s">
        <v>9898</v>
      </c>
      <c r="B227" s="635" t="s">
        <v>9902</v>
      </c>
      <c r="C227" s="349" t="s">
        <v>57</v>
      </c>
      <c r="D227" s="352">
        <v>5.6300000000000008</v>
      </c>
      <c r="E227" s="398">
        <v>7.7203549999999996</v>
      </c>
      <c r="F227" s="352" t="s">
        <v>13437</v>
      </c>
      <c r="G227" s="398">
        <v>9.3369973369999997</v>
      </c>
      <c r="H227" s="355">
        <v>52.567295007310008</v>
      </c>
      <c r="I227" s="652">
        <v>1.1916720229232632E-4</v>
      </c>
      <c r="J227" s="652">
        <v>0.9981126770077946</v>
      </c>
      <c r="K227" s="651">
        <f t="shared" si="4"/>
        <v>441122.17116886232</v>
      </c>
      <c r="L227" s="651">
        <f>'074-19-CAPA'!$D$32</f>
        <v>441122.17116886197</v>
      </c>
      <c r="M227" s="252"/>
      <c r="O227" s="231"/>
      <c r="P227" s="231"/>
      <c r="Q227" s="231"/>
      <c r="R227" s="356"/>
      <c r="S227" s="231"/>
    </row>
    <row r="228" spans="1:19" s="219" customFormat="1">
      <c r="A228" s="349" t="s">
        <v>3608</v>
      </c>
      <c r="B228" s="635" t="s">
        <v>9929</v>
      </c>
      <c r="C228" s="349" t="s">
        <v>58</v>
      </c>
      <c r="D228" s="352">
        <v>19</v>
      </c>
      <c r="E228" s="398">
        <v>2.2462</v>
      </c>
      <c r="F228" s="352" t="s">
        <v>13437</v>
      </c>
      <c r="G228" s="398">
        <v>2.71655428</v>
      </c>
      <c r="H228" s="355">
        <v>51.614531319999998</v>
      </c>
      <c r="I228" s="652">
        <v>1.1700733876793028E-4</v>
      </c>
      <c r="J228" s="652">
        <v>0.99822968434656256</v>
      </c>
      <c r="K228" s="651">
        <f t="shared" si="4"/>
        <v>441122.17116886232</v>
      </c>
      <c r="L228" s="651">
        <f>'074-19-CAPA'!$D$32</f>
        <v>441122.17116886197</v>
      </c>
      <c r="M228" s="252"/>
      <c r="O228" s="231"/>
      <c r="P228" s="231"/>
      <c r="Q228" s="231"/>
      <c r="R228" s="356"/>
      <c r="S228" s="231"/>
    </row>
    <row r="229" spans="1:19" s="219" customFormat="1" ht="25.5">
      <c r="A229" s="349" t="s">
        <v>9715</v>
      </c>
      <c r="B229" s="635" t="s">
        <v>9900</v>
      </c>
      <c r="C229" s="349" t="s">
        <v>57</v>
      </c>
      <c r="D229" s="352">
        <v>5.49</v>
      </c>
      <c r="E229" s="398">
        <v>7.7203549999999996</v>
      </c>
      <c r="F229" s="352" t="s">
        <v>13437</v>
      </c>
      <c r="G229" s="398">
        <v>9.3369973369999997</v>
      </c>
      <c r="H229" s="355">
        <v>51.260115380130003</v>
      </c>
      <c r="I229" s="652">
        <v>1.162038970843466E-4</v>
      </c>
      <c r="J229" s="652">
        <v>0.9983458882436469</v>
      </c>
      <c r="K229" s="651">
        <f t="shared" si="4"/>
        <v>441122.17116886232</v>
      </c>
      <c r="L229" s="651">
        <f>'074-19-CAPA'!$D$32</f>
        <v>441122.17116886197</v>
      </c>
      <c r="M229" s="252"/>
      <c r="O229" s="231"/>
      <c r="P229" s="231"/>
      <c r="Q229" s="231"/>
      <c r="R229" s="356"/>
      <c r="S229" s="231"/>
    </row>
    <row r="230" spans="1:19" s="219" customFormat="1" ht="51">
      <c r="A230" s="448" t="s">
        <v>9739</v>
      </c>
      <c r="B230" s="635" t="s">
        <v>9963</v>
      </c>
      <c r="C230" s="349" t="s">
        <v>10</v>
      </c>
      <c r="D230" s="319">
        <v>3</v>
      </c>
      <c r="E230" s="398">
        <v>13.65971</v>
      </c>
      <c r="F230" s="352" t="s">
        <v>13437</v>
      </c>
      <c r="G230" s="398">
        <v>16.520053274000002</v>
      </c>
      <c r="H230" s="355">
        <v>49.560159822000003</v>
      </c>
      <c r="I230" s="652">
        <v>1.1235019017674423E-4</v>
      </c>
      <c r="J230" s="652">
        <v>0.99845823843382364</v>
      </c>
      <c r="K230" s="651">
        <f t="shared" si="4"/>
        <v>441122.17116886232</v>
      </c>
      <c r="L230" s="651">
        <f>'074-19-CAPA'!$D$32</f>
        <v>441122.17116886197</v>
      </c>
      <c r="M230" s="252"/>
      <c r="O230" s="231"/>
      <c r="P230" s="231"/>
      <c r="Q230" s="231"/>
      <c r="R230" s="356"/>
      <c r="S230" s="231"/>
    </row>
    <row r="231" spans="1:19" s="219" customFormat="1" ht="25.5">
      <c r="A231" s="349" t="s">
        <v>21952</v>
      </c>
      <c r="B231" s="635" t="s">
        <v>1160</v>
      </c>
      <c r="C231" s="349" t="s">
        <v>5</v>
      </c>
      <c r="D231" s="319">
        <v>1.82</v>
      </c>
      <c r="E231" s="398">
        <v>21.652800000000003</v>
      </c>
      <c r="F231" s="352" t="s">
        <v>13437</v>
      </c>
      <c r="G231" s="398">
        <v>26.186896320000002</v>
      </c>
      <c r="H231" s="355">
        <v>47.660151302400003</v>
      </c>
      <c r="I231" s="652">
        <v>1.0804297407249479E-4</v>
      </c>
      <c r="J231" s="652">
        <v>0.99856628140789616</v>
      </c>
      <c r="K231" s="651">
        <f t="shared" si="4"/>
        <v>441122.17116886232</v>
      </c>
      <c r="L231" s="651">
        <f>'074-19-CAPA'!$D$32</f>
        <v>441122.17116886197</v>
      </c>
      <c r="M231" s="252"/>
      <c r="O231" s="231"/>
      <c r="P231" s="231"/>
      <c r="Q231" s="231"/>
      <c r="R231" s="356"/>
      <c r="S231" s="231"/>
    </row>
    <row r="232" spans="1:19" s="219" customFormat="1" ht="25.5">
      <c r="A232" s="349">
        <v>99058</v>
      </c>
      <c r="B232" s="635" t="s">
        <v>9625</v>
      </c>
      <c r="C232" s="349" t="s">
        <v>58</v>
      </c>
      <c r="D232" s="352">
        <v>6</v>
      </c>
      <c r="E232" s="398" t="s">
        <v>14055</v>
      </c>
      <c r="F232" s="352" t="s">
        <v>13437</v>
      </c>
      <c r="G232" s="398">
        <v>7.8731939999999998</v>
      </c>
      <c r="H232" s="355">
        <v>47.239164000000002</v>
      </c>
      <c r="I232" s="652">
        <v>1.0708861872625479E-4</v>
      </c>
      <c r="J232" s="652">
        <v>0.99867337002662238</v>
      </c>
      <c r="K232" s="651">
        <f t="shared" si="4"/>
        <v>441122.17116886232</v>
      </c>
      <c r="L232" s="651">
        <f>'074-19-CAPA'!$D$32</f>
        <v>441122.17116886197</v>
      </c>
      <c r="M232" s="252"/>
      <c r="O232" s="231"/>
      <c r="P232" s="231"/>
      <c r="Q232" s="231"/>
      <c r="R232" s="356"/>
      <c r="S232" s="231"/>
    </row>
    <row r="233" spans="1:19" s="219" customFormat="1" ht="63.75">
      <c r="A233" s="448">
        <v>89724</v>
      </c>
      <c r="B233" s="635" t="s">
        <v>2005</v>
      </c>
      <c r="C233" s="349" t="s">
        <v>58</v>
      </c>
      <c r="D233" s="319">
        <v>4</v>
      </c>
      <c r="E233" s="398" t="s">
        <v>14010</v>
      </c>
      <c r="F233" s="352" t="s">
        <v>13437</v>
      </c>
      <c r="G233" s="398">
        <v>11.670710000000001</v>
      </c>
      <c r="H233" s="355">
        <v>46.682840000000006</v>
      </c>
      <c r="I233" s="652">
        <v>1.0582746243813199E-4</v>
      </c>
      <c r="J233" s="652">
        <v>0.99877919748906052</v>
      </c>
      <c r="K233" s="651">
        <f t="shared" si="4"/>
        <v>441122.17116886232</v>
      </c>
      <c r="L233" s="651">
        <f>'074-19-CAPA'!$D$32</f>
        <v>441122.17116886197</v>
      </c>
      <c r="M233" s="252"/>
      <c r="O233" s="231"/>
      <c r="P233" s="231"/>
      <c r="Q233" s="231"/>
      <c r="R233" s="356"/>
      <c r="S233" s="231"/>
    </row>
    <row r="234" spans="1:19" s="219" customFormat="1" ht="51">
      <c r="A234" s="448">
        <v>89784</v>
      </c>
      <c r="B234" s="635" t="s">
        <v>2061</v>
      </c>
      <c r="C234" s="349" t="s">
        <v>58</v>
      </c>
      <c r="D234" s="319">
        <v>2</v>
      </c>
      <c r="E234" s="398" t="s">
        <v>13894</v>
      </c>
      <c r="F234" s="352" t="s">
        <v>13437</v>
      </c>
      <c r="G234" s="398">
        <v>22.385994000000004</v>
      </c>
      <c r="H234" s="355">
        <v>44.771988000000007</v>
      </c>
      <c r="I234" s="652">
        <v>1.0149566475284057E-4</v>
      </c>
      <c r="J234" s="652">
        <v>0.99888069315381334</v>
      </c>
      <c r="K234" s="651">
        <f t="shared" si="4"/>
        <v>441122.17116886232</v>
      </c>
      <c r="L234" s="651">
        <f>'074-19-CAPA'!$D$32</f>
        <v>441122.17116886197</v>
      </c>
      <c r="M234" s="252"/>
      <c r="O234" s="231"/>
      <c r="P234" s="231"/>
      <c r="Q234" s="231"/>
      <c r="R234" s="356"/>
      <c r="S234" s="231"/>
    </row>
    <row r="235" spans="1:19" s="219" customFormat="1" ht="51">
      <c r="A235" s="448">
        <v>95796</v>
      </c>
      <c r="B235" s="635" t="s">
        <v>187</v>
      </c>
      <c r="C235" s="349" t="s">
        <v>58</v>
      </c>
      <c r="D235" s="319">
        <v>1</v>
      </c>
      <c r="E235" s="398" t="s">
        <v>14197</v>
      </c>
      <c r="F235" s="352" t="s">
        <v>13437</v>
      </c>
      <c r="G235" s="398">
        <v>38.628236000000001</v>
      </c>
      <c r="H235" s="355">
        <v>38.628236000000001</v>
      </c>
      <c r="I235" s="652">
        <v>8.7568112701397286E-5</v>
      </c>
      <c r="J235" s="652">
        <v>0.99896826126651472</v>
      </c>
      <c r="K235" s="651">
        <f t="shared" si="4"/>
        <v>441122.17116886232</v>
      </c>
      <c r="L235" s="651">
        <f>'074-19-CAPA'!$D$32</f>
        <v>441122.17116886197</v>
      </c>
      <c r="M235" s="252"/>
      <c r="O235" s="231"/>
      <c r="P235" s="231"/>
      <c r="Q235" s="231"/>
      <c r="R235" s="356"/>
      <c r="S235" s="231"/>
    </row>
    <row r="236" spans="1:19" s="219" customFormat="1" ht="63.75">
      <c r="A236" s="448">
        <v>89376</v>
      </c>
      <c r="B236" s="635" t="s">
        <v>1758</v>
      </c>
      <c r="C236" s="349" t="s">
        <v>58</v>
      </c>
      <c r="D236" s="319">
        <v>6</v>
      </c>
      <c r="E236" s="398" t="s">
        <v>16225</v>
      </c>
      <c r="F236" s="352" t="s">
        <v>13437</v>
      </c>
      <c r="G236" s="398">
        <v>6.4340080000000004</v>
      </c>
      <c r="H236" s="355">
        <v>38.604048000000006</v>
      </c>
      <c r="I236" s="652">
        <v>8.7513279819305002E-5</v>
      </c>
      <c r="J236" s="652">
        <v>0.99905577454633399</v>
      </c>
      <c r="K236" s="651">
        <f t="shared" si="4"/>
        <v>441122.17116886232</v>
      </c>
      <c r="L236" s="651">
        <f>'074-19-CAPA'!$D$32</f>
        <v>441122.17116886197</v>
      </c>
      <c r="M236" s="252"/>
      <c r="O236" s="231"/>
      <c r="P236" s="231"/>
      <c r="Q236" s="231"/>
      <c r="R236" s="356"/>
      <c r="S236" s="231"/>
    </row>
    <row r="237" spans="1:19" s="219" customFormat="1" ht="25.5">
      <c r="A237" s="349" t="s">
        <v>9742</v>
      </c>
      <c r="B237" s="635" t="s">
        <v>9988</v>
      </c>
      <c r="C237" s="349" t="s">
        <v>10</v>
      </c>
      <c r="D237" s="319">
        <v>1</v>
      </c>
      <c r="E237" s="398">
        <v>28.153999999999996</v>
      </c>
      <c r="F237" s="352" t="s">
        <v>13437</v>
      </c>
      <c r="G237" s="398">
        <v>34.049447599999993</v>
      </c>
      <c r="H237" s="355">
        <v>34.049447599999993</v>
      </c>
      <c r="I237" s="652">
        <v>7.7188248121325576E-5</v>
      </c>
      <c r="J237" s="652">
        <v>0.99913296279445529</v>
      </c>
      <c r="K237" s="651">
        <f t="shared" si="4"/>
        <v>441122.17116886232</v>
      </c>
      <c r="L237" s="651">
        <f>'074-19-CAPA'!$D$32</f>
        <v>441122.17116886197</v>
      </c>
      <c r="M237" s="252"/>
      <c r="O237" s="231"/>
      <c r="P237" s="231"/>
      <c r="Q237" s="231"/>
      <c r="R237" s="356"/>
      <c r="S237" s="231"/>
    </row>
    <row r="238" spans="1:19" s="219" customFormat="1" ht="51">
      <c r="A238" s="448">
        <v>89710</v>
      </c>
      <c r="B238" s="635" t="s">
        <v>2267</v>
      </c>
      <c r="C238" s="349" t="s">
        <v>58</v>
      </c>
      <c r="D238" s="319">
        <v>2</v>
      </c>
      <c r="E238" s="398" t="s">
        <v>9183</v>
      </c>
      <c r="F238" s="352" t="s">
        <v>13437</v>
      </c>
      <c r="G238" s="398">
        <v>16.762284000000001</v>
      </c>
      <c r="H238" s="355">
        <v>33.524568000000002</v>
      </c>
      <c r="I238" s="652">
        <v>7.5998374579922757E-5</v>
      </c>
      <c r="J238" s="652">
        <v>0.99920896116903524</v>
      </c>
      <c r="K238" s="651">
        <f t="shared" si="4"/>
        <v>441122.17116886232</v>
      </c>
      <c r="L238" s="651">
        <f>'074-19-CAPA'!$D$32</f>
        <v>441122.17116886197</v>
      </c>
      <c r="M238" s="252"/>
      <c r="O238" s="231"/>
      <c r="P238" s="231"/>
      <c r="Q238" s="231"/>
      <c r="R238" s="356"/>
      <c r="S238" s="231"/>
    </row>
    <row r="239" spans="1:19" s="219" customFormat="1" ht="51">
      <c r="A239" s="448" t="s">
        <v>9740</v>
      </c>
      <c r="B239" s="635" t="s">
        <v>9965</v>
      </c>
      <c r="C239" s="349" t="s">
        <v>10</v>
      </c>
      <c r="D239" s="319">
        <v>2</v>
      </c>
      <c r="E239" s="398">
        <v>13.357980000000001</v>
      </c>
      <c r="F239" s="352" t="s">
        <v>13437</v>
      </c>
      <c r="G239" s="398">
        <v>16.155141012000001</v>
      </c>
      <c r="H239" s="355">
        <v>32.310282024000003</v>
      </c>
      <c r="I239" s="652">
        <v>7.3245654233125297E-5</v>
      </c>
      <c r="J239" s="652">
        <v>0.9992822068232684</v>
      </c>
      <c r="K239" s="651">
        <f t="shared" si="4"/>
        <v>441122.17116886232</v>
      </c>
      <c r="L239" s="651">
        <f>'074-19-CAPA'!$D$32</f>
        <v>441122.17116886197</v>
      </c>
      <c r="M239" s="252"/>
      <c r="O239" s="231"/>
      <c r="P239" s="231"/>
      <c r="Q239" s="231"/>
      <c r="R239" s="356"/>
      <c r="S239" s="231"/>
    </row>
    <row r="240" spans="1:19" s="219" customFormat="1" ht="51">
      <c r="A240" s="349">
        <v>95795</v>
      </c>
      <c r="B240" s="635" t="s">
        <v>184</v>
      </c>
      <c r="C240" s="349" t="s">
        <v>58</v>
      </c>
      <c r="D240" s="319">
        <v>1</v>
      </c>
      <c r="E240" s="398" t="s">
        <v>19945</v>
      </c>
      <c r="F240" s="352" t="s">
        <v>13437</v>
      </c>
      <c r="G240" s="398">
        <v>31.831408</v>
      </c>
      <c r="H240" s="355">
        <v>31.831408</v>
      </c>
      <c r="I240" s="652">
        <v>7.2160072833462013E-5</v>
      </c>
      <c r="J240" s="652">
        <v>0.99935436689610191</v>
      </c>
      <c r="K240" s="651">
        <f t="shared" si="4"/>
        <v>441122.17116886232</v>
      </c>
      <c r="L240" s="651">
        <f>'074-19-CAPA'!$D$32</f>
        <v>441122.17116886197</v>
      </c>
      <c r="M240" s="252"/>
      <c r="O240" s="231"/>
      <c r="P240" s="231"/>
      <c r="Q240" s="231"/>
      <c r="R240" s="356"/>
      <c r="S240" s="231"/>
    </row>
    <row r="241" spans="1:19" s="219" customFormat="1" ht="25.5">
      <c r="A241" s="349" t="s">
        <v>9906</v>
      </c>
      <c r="B241" s="635" t="s">
        <v>9907</v>
      </c>
      <c r="C241" s="349" t="s">
        <v>57</v>
      </c>
      <c r="D241" s="352">
        <v>2.97</v>
      </c>
      <c r="E241" s="398">
        <v>8.0656999999999996</v>
      </c>
      <c r="F241" s="352" t="s">
        <v>13437</v>
      </c>
      <c r="G241" s="398">
        <v>9.7546575799999999</v>
      </c>
      <c r="H241" s="355">
        <v>28.971333012600002</v>
      </c>
      <c r="I241" s="652">
        <v>6.567643819813747E-5</v>
      </c>
      <c r="J241" s="652">
        <v>0.99942004333430001</v>
      </c>
      <c r="K241" s="651">
        <f t="shared" si="4"/>
        <v>441122.17116886232</v>
      </c>
      <c r="L241" s="651">
        <f>'074-19-CAPA'!$D$32</f>
        <v>441122.17116886197</v>
      </c>
      <c r="M241" s="252"/>
      <c r="O241" s="231"/>
      <c r="P241" s="231"/>
      <c r="Q241" s="231"/>
      <c r="R241" s="356"/>
      <c r="S241" s="231"/>
    </row>
    <row r="242" spans="1:19" s="219" customFormat="1" ht="63.75">
      <c r="A242" s="448">
        <v>89744</v>
      </c>
      <c r="B242" s="635" t="s">
        <v>2025</v>
      </c>
      <c r="C242" s="349" t="s">
        <v>58</v>
      </c>
      <c r="D242" s="319">
        <v>1</v>
      </c>
      <c r="E242" s="398" t="s">
        <v>20484</v>
      </c>
      <c r="F242" s="352" t="s">
        <v>13437</v>
      </c>
      <c r="G242" s="398">
        <v>27.646884</v>
      </c>
      <c r="H242" s="355">
        <v>27.646884</v>
      </c>
      <c r="I242" s="652">
        <v>6.2673984231494741E-5</v>
      </c>
      <c r="J242" s="652">
        <v>0.99948271731853155</v>
      </c>
      <c r="K242" s="651">
        <f t="shared" si="4"/>
        <v>441122.17116886232</v>
      </c>
      <c r="L242" s="651">
        <f>'074-19-CAPA'!$D$32</f>
        <v>441122.17116886197</v>
      </c>
      <c r="M242" s="252"/>
      <c r="O242" s="231"/>
      <c r="P242" s="231"/>
      <c r="Q242" s="231"/>
      <c r="R242" s="356"/>
      <c r="S242" s="231"/>
    </row>
    <row r="243" spans="1:19" s="219" customFormat="1" ht="38.25">
      <c r="A243" s="349" t="s">
        <v>9738</v>
      </c>
      <c r="B243" s="635" t="s">
        <v>9961</v>
      </c>
      <c r="C243" s="349" t="s">
        <v>10</v>
      </c>
      <c r="D243" s="319">
        <v>2</v>
      </c>
      <c r="E243" s="398">
        <v>11.199579999999999</v>
      </c>
      <c r="F243" s="352" t="s">
        <v>13437</v>
      </c>
      <c r="G243" s="398">
        <v>13.544772051999999</v>
      </c>
      <c r="H243" s="355">
        <v>27.089544103999998</v>
      </c>
      <c r="I243" s="652">
        <v>6.1410524962324042E-5</v>
      </c>
      <c r="J243" s="652">
        <v>0.99954412784349389</v>
      </c>
      <c r="K243" s="651">
        <f t="shared" si="4"/>
        <v>441122.17116886232</v>
      </c>
      <c r="L243" s="651">
        <f>'074-19-CAPA'!$D$32</f>
        <v>441122.17116886197</v>
      </c>
      <c r="M243" s="252"/>
      <c r="O243" s="231"/>
      <c r="P243" s="231"/>
      <c r="Q243" s="231"/>
      <c r="R243" s="356"/>
      <c r="S243" s="231"/>
    </row>
    <row r="244" spans="1:19" s="219" customFormat="1" ht="25.5">
      <c r="A244" s="349">
        <v>86883</v>
      </c>
      <c r="B244" s="635" t="s">
        <v>11531</v>
      </c>
      <c r="C244" s="349" t="s">
        <v>58</v>
      </c>
      <c r="D244" s="352">
        <v>2</v>
      </c>
      <c r="E244" s="398" t="s">
        <v>4830</v>
      </c>
      <c r="F244" s="352" t="s">
        <v>13437</v>
      </c>
      <c r="G244" s="398">
        <v>13.3034</v>
      </c>
      <c r="H244" s="355">
        <v>26.6068</v>
      </c>
      <c r="I244" s="652">
        <v>6.0316170301525997E-5</v>
      </c>
      <c r="J244" s="652">
        <v>0.99960444401379545</v>
      </c>
      <c r="K244" s="651">
        <f t="shared" si="4"/>
        <v>441122.17116886232</v>
      </c>
      <c r="L244" s="651">
        <f>'074-19-CAPA'!$D$32</f>
        <v>441122.17116886197</v>
      </c>
      <c r="M244" s="252"/>
      <c r="O244" s="231"/>
      <c r="P244" s="231"/>
      <c r="Q244" s="231"/>
      <c r="R244" s="356"/>
      <c r="S244" s="231"/>
    </row>
    <row r="245" spans="1:19" s="219" customFormat="1" ht="38.25">
      <c r="A245" s="448">
        <v>89625</v>
      </c>
      <c r="B245" s="635" t="s">
        <v>171</v>
      </c>
      <c r="C245" s="349" t="s">
        <v>58</v>
      </c>
      <c r="D245" s="319">
        <v>1</v>
      </c>
      <c r="E245" s="398" t="s">
        <v>13817</v>
      </c>
      <c r="F245" s="352" t="s">
        <v>13437</v>
      </c>
      <c r="G245" s="398">
        <v>25.965817999999999</v>
      </c>
      <c r="H245" s="355">
        <v>25.965817999999999</v>
      </c>
      <c r="I245" s="652">
        <v>5.8863098926080139E-5</v>
      </c>
      <c r="J245" s="652">
        <v>0.99966330711272156</v>
      </c>
      <c r="K245" s="651">
        <f t="shared" si="4"/>
        <v>441122.17116886232</v>
      </c>
      <c r="L245" s="651">
        <f>'074-19-CAPA'!$D$32</f>
        <v>441122.17116886197</v>
      </c>
      <c r="M245" s="252"/>
      <c r="O245" s="231"/>
      <c r="P245" s="231"/>
      <c r="Q245" s="231"/>
      <c r="R245" s="356"/>
      <c r="S245" s="231"/>
    </row>
    <row r="246" spans="1:19" s="219" customFormat="1" ht="51">
      <c r="A246" s="448">
        <v>89442</v>
      </c>
      <c r="B246" s="635" t="s">
        <v>1817</v>
      </c>
      <c r="C246" s="349" t="s">
        <v>58</v>
      </c>
      <c r="D246" s="319">
        <v>2</v>
      </c>
      <c r="E246" s="398" t="s">
        <v>14776</v>
      </c>
      <c r="F246" s="352" t="s">
        <v>13437</v>
      </c>
      <c r="G246" s="398">
        <v>12.493102</v>
      </c>
      <c r="H246" s="355">
        <v>24.986204000000001</v>
      </c>
      <c r="I246" s="652">
        <v>5.6642367201342139E-5</v>
      </c>
      <c r="J246" s="652">
        <v>0.99971994947992293</v>
      </c>
      <c r="K246" s="651">
        <f t="shared" si="4"/>
        <v>441122.17116886232</v>
      </c>
      <c r="L246" s="651">
        <f>'074-19-CAPA'!$D$32</f>
        <v>441122.17116886197</v>
      </c>
      <c r="M246" s="252"/>
      <c r="O246" s="231"/>
      <c r="P246" s="231"/>
      <c r="Q246" s="231"/>
      <c r="R246" s="356"/>
      <c r="S246" s="231"/>
    </row>
    <row r="247" spans="1:19" s="219" customFormat="1" ht="76.5">
      <c r="A247" s="448">
        <v>94703</v>
      </c>
      <c r="B247" s="635" t="s">
        <v>2206</v>
      </c>
      <c r="C247" s="349" t="s">
        <v>58</v>
      </c>
      <c r="D247" s="319">
        <v>1</v>
      </c>
      <c r="E247" s="398" t="s">
        <v>14138</v>
      </c>
      <c r="F247" s="352" t="s">
        <v>13437</v>
      </c>
      <c r="G247" s="398">
        <v>23.897744000000003</v>
      </c>
      <c r="H247" s="355">
        <v>23.897744000000003</v>
      </c>
      <c r="I247" s="652">
        <v>5.4174887507188807E-5</v>
      </c>
      <c r="J247" s="652">
        <v>0.99977412436743007</v>
      </c>
      <c r="K247" s="651">
        <f t="shared" si="4"/>
        <v>441122.17116886232</v>
      </c>
      <c r="L247" s="651">
        <f>'074-19-CAPA'!$D$32</f>
        <v>441122.17116886197</v>
      </c>
      <c r="M247" s="252"/>
      <c r="O247" s="231"/>
      <c r="P247" s="231"/>
      <c r="Q247" s="231"/>
      <c r="R247" s="356"/>
      <c r="S247" s="231"/>
    </row>
    <row r="248" spans="1:19" s="219" customFormat="1" ht="51">
      <c r="A248" s="349">
        <v>89413</v>
      </c>
      <c r="B248" s="635" t="s">
        <v>163</v>
      </c>
      <c r="C248" s="349" t="s">
        <v>58</v>
      </c>
      <c r="D248" s="319">
        <v>2</v>
      </c>
      <c r="E248" s="398" t="s">
        <v>20407</v>
      </c>
      <c r="F248" s="352" t="s">
        <v>13437</v>
      </c>
      <c r="G248" s="398">
        <v>10.134772000000002</v>
      </c>
      <c r="H248" s="355">
        <v>20.269544000000003</v>
      </c>
      <c r="I248" s="652">
        <v>4.594995519334436E-5</v>
      </c>
      <c r="J248" s="652">
        <v>0.99982007432262343</v>
      </c>
      <c r="K248" s="651">
        <f t="shared" si="4"/>
        <v>441122.17116886232</v>
      </c>
      <c r="L248" s="651">
        <f>'074-19-CAPA'!$D$32</f>
        <v>441122.17116886197</v>
      </c>
      <c r="M248" s="252"/>
      <c r="O248" s="231"/>
      <c r="P248" s="231"/>
      <c r="Q248" s="231"/>
      <c r="R248" s="356"/>
      <c r="S248" s="231"/>
    </row>
    <row r="249" spans="1:19" s="219" customFormat="1" ht="38.25">
      <c r="A249" s="349" t="s">
        <v>9743</v>
      </c>
      <c r="B249" s="635" t="s">
        <v>10002</v>
      </c>
      <c r="C249" s="349" t="s">
        <v>10</v>
      </c>
      <c r="D249" s="319">
        <v>1</v>
      </c>
      <c r="E249" s="398">
        <v>12.57423</v>
      </c>
      <c r="F249" s="352" t="s">
        <v>13437</v>
      </c>
      <c r="G249" s="398">
        <v>15.207273762</v>
      </c>
      <c r="H249" s="355">
        <v>15.207273762</v>
      </c>
      <c r="I249" s="652">
        <v>3.447406354957078E-5</v>
      </c>
      <c r="J249" s="652">
        <v>0.99985454838617305</v>
      </c>
      <c r="K249" s="651">
        <f t="shared" si="4"/>
        <v>441122.17116886232</v>
      </c>
      <c r="L249" s="651">
        <f>'074-19-CAPA'!$D$32</f>
        <v>441122.17116886197</v>
      </c>
      <c r="M249" s="252"/>
      <c r="O249" s="231"/>
      <c r="P249" s="231"/>
      <c r="Q249" s="231"/>
      <c r="R249" s="356"/>
      <c r="S249" s="231"/>
    </row>
    <row r="250" spans="1:19" s="219" customFormat="1" ht="51">
      <c r="A250" s="448" t="s">
        <v>9741</v>
      </c>
      <c r="B250" s="635" t="s">
        <v>9967</v>
      </c>
      <c r="C250" s="349" t="s">
        <v>10</v>
      </c>
      <c r="D250" s="319">
        <v>1</v>
      </c>
      <c r="E250" s="398">
        <v>9.9497099999999996</v>
      </c>
      <c r="F250" s="352" t="s">
        <v>13437</v>
      </c>
      <c r="G250" s="398">
        <v>12.033179274</v>
      </c>
      <c r="H250" s="355">
        <v>12.033179274</v>
      </c>
      <c r="I250" s="652">
        <v>2.7278563764127099E-5</v>
      </c>
      <c r="J250" s="652">
        <v>0.99988182694993721</v>
      </c>
      <c r="K250" s="651">
        <f t="shared" si="4"/>
        <v>441122.17116886232</v>
      </c>
      <c r="L250" s="651">
        <f>'074-19-CAPA'!$D$32</f>
        <v>441122.17116886197</v>
      </c>
      <c r="M250" s="252"/>
      <c r="O250" s="231"/>
      <c r="P250" s="231"/>
      <c r="Q250" s="231"/>
      <c r="R250" s="356"/>
      <c r="S250" s="231"/>
    </row>
    <row r="251" spans="1:19" s="219" customFormat="1" ht="25.5">
      <c r="A251" s="349" t="s">
        <v>9791</v>
      </c>
      <c r="B251" s="635" t="s">
        <v>9901</v>
      </c>
      <c r="C251" s="349" t="s">
        <v>57</v>
      </c>
      <c r="D251" s="352">
        <v>1.0900000000000001</v>
      </c>
      <c r="E251" s="398">
        <v>7.7203549999999996</v>
      </c>
      <c r="F251" s="352" t="s">
        <v>13437</v>
      </c>
      <c r="G251" s="398">
        <v>9.3369973369999997</v>
      </c>
      <c r="H251" s="355">
        <v>10.17732709733</v>
      </c>
      <c r="I251" s="652">
        <v>2.307144769069905E-5</v>
      </c>
      <c r="J251" s="652">
        <v>0.99990489839762786</v>
      </c>
      <c r="K251" s="651">
        <f t="shared" si="4"/>
        <v>441122.17116886232</v>
      </c>
      <c r="L251" s="651">
        <f>'074-19-CAPA'!$D$32</f>
        <v>441122.17116886197</v>
      </c>
      <c r="M251" s="252"/>
      <c r="O251" s="231"/>
      <c r="P251" s="231"/>
      <c r="Q251" s="231"/>
      <c r="R251" s="356"/>
      <c r="S251" s="231"/>
    </row>
    <row r="252" spans="1:19" s="219" customFormat="1" ht="51">
      <c r="A252" s="448" t="s">
        <v>9799</v>
      </c>
      <c r="B252" s="635" t="s">
        <v>10010</v>
      </c>
      <c r="C252" s="349" t="s">
        <v>10</v>
      </c>
      <c r="D252" s="319">
        <v>1</v>
      </c>
      <c r="E252" s="398">
        <v>6.1924000000000001</v>
      </c>
      <c r="F252" s="352" t="s">
        <v>13437</v>
      </c>
      <c r="G252" s="398">
        <v>7.4890885600000008</v>
      </c>
      <c r="H252" s="355">
        <v>7.4890885600000008</v>
      </c>
      <c r="I252" s="652">
        <v>1.69773569534168E-5</v>
      </c>
      <c r="J252" s="652">
        <v>0.99992187575458125</v>
      </c>
      <c r="K252" s="651">
        <f t="shared" si="4"/>
        <v>441122.17116886232</v>
      </c>
      <c r="L252" s="651">
        <f>'074-19-CAPA'!$D$32</f>
        <v>441122.17116886197</v>
      </c>
      <c r="M252" s="252"/>
      <c r="O252" s="231"/>
      <c r="P252" s="231"/>
      <c r="Q252" s="231"/>
      <c r="R252" s="356"/>
      <c r="S252" s="231"/>
    </row>
    <row r="253" spans="1:19" s="219" customFormat="1">
      <c r="A253" s="349" t="s">
        <v>9719</v>
      </c>
      <c r="B253" s="635" t="s">
        <v>9927</v>
      </c>
      <c r="C253" s="349" t="s">
        <v>58</v>
      </c>
      <c r="D253" s="352">
        <v>19</v>
      </c>
      <c r="E253" s="398">
        <v>0.32</v>
      </c>
      <c r="F253" s="352" t="s">
        <v>13437</v>
      </c>
      <c r="G253" s="398">
        <v>0.38700800000000002</v>
      </c>
      <c r="H253" s="355">
        <v>7.3531520000000006</v>
      </c>
      <c r="I253" s="652">
        <v>1.6669196156058094E-5</v>
      </c>
      <c r="J253" s="652">
        <v>0.99993854495073731</v>
      </c>
      <c r="K253" s="651">
        <f t="shared" si="4"/>
        <v>441122.17116886232</v>
      </c>
      <c r="L253" s="651">
        <f>'074-19-CAPA'!$D$32</f>
        <v>441122.17116886197</v>
      </c>
      <c r="M253" s="252"/>
      <c r="O253" s="231"/>
      <c r="P253" s="231"/>
      <c r="Q253" s="231"/>
      <c r="R253" s="356"/>
      <c r="S253" s="231"/>
    </row>
    <row r="254" spans="1:19" s="219" customFormat="1">
      <c r="A254" s="349" t="s">
        <v>9735</v>
      </c>
      <c r="B254" s="635" t="s">
        <v>9928</v>
      </c>
      <c r="C254" s="349" t="s">
        <v>58</v>
      </c>
      <c r="D254" s="352">
        <v>38</v>
      </c>
      <c r="E254" s="398">
        <v>0.15990000000000001</v>
      </c>
      <c r="F254" s="352" t="s">
        <v>13437</v>
      </c>
      <c r="G254" s="398">
        <v>0.19338306000000002</v>
      </c>
      <c r="H254" s="355">
        <v>7.3485562800000013</v>
      </c>
      <c r="I254" s="652">
        <v>1.665877790846056E-5</v>
      </c>
      <c r="J254" s="652">
        <v>0.99995520372864577</v>
      </c>
      <c r="K254" s="651">
        <f t="shared" si="4"/>
        <v>441122.17116886232</v>
      </c>
      <c r="L254" s="651">
        <f>'074-19-CAPA'!$D$32</f>
        <v>441122.17116886197</v>
      </c>
      <c r="M254" s="252"/>
      <c r="O254" s="231"/>
      <c r="P254" s="231"/>
      <c r="Q254" s="231"/>
      <c r="R254" s="356"/>
      <c r="S254" s="231"/>
    </row>
    <row r="255" spans="1:19" s="219" customFormat="1" ht="25.5">
      <c r="A255" s="349">
        <v>97644</v>
      </c>
      <c r="B255" s="635" t="s">
        <v>3584</v>
      </c>
      <c r="C255" s="349" t="s">
        <v>112</v>
      </c>
      <c r="D255" s="352">
        <v>0.69</v>
      </c>
      <c r="E255" s="398" t="s">
        <v>8917</v>
      </c>
      <c r="F255" s="352" t="s">
        <v>13437</v>
      </c>
      <c r="G255" s="398">
        <v>9.2881920000000004</v>
      </c>
      <c r="H255" s="355">
        <v>6.4088524800000002</v>
      </c>
      <c r="I255" s="652">
        <v>1.4528520439174845E-5</v>
      </c>
      <c r="J255" s="652">
        <v>0.99996973224908492</v>
      </c>
      <c r="K255" s="651">
        <f t="shared" si="4"/>
        <v>441122.17116886232</v>
      </c>
      <c r="L255" s="651">
        <f>'074-19-CAPA'!$D$32</f>
        <v>441122.17116886197</v>
      </c>
      <c r="M255" s="252"/>
      <c r="O255" s="231"/>
      <c r="P255" s="231"/>
      <c r="Q255" s="231"/>
      <c r="R255" s="356"/>
      <c r="S255" s="231"/>
    </row>
    <row r="256" spans="1:19" s="219" customFormat="1" ht="25.5">
      <c r="A256" s="349" t="s">
        <v>9910</v>
      </c>
      <c r="B256" s="635" t="s">
        <v>9911</v>
      </c>
      <c r="C256" s="349" t="s">
        <v>57</v>
      </c>
      <c r="D256" s="352">
        <v>0.5</v>
      </c>
      <c r="E256" s="398">
        <v>8.0656999999999996</v>
      </c>
      <c r="F256" s="352" t="s">
        <v>13437</v>
      </c>
      <c r="G256" s="398">
        <v>9.7546575799999999</v>
      </c>
      <c r="H256" s="355">
        <v>4.87732879</v>
      </c>
      <c r="I256" s="652">
        <v>1.1056639427295869E-5</v>
      </c>
      <c r="J256" s="652">
        <v>0.99998078888851216</v>
      </c>
      <c r="K256" s="651">
        <f t="shared" si="4"/>
        <v>441122.17116886232</v>
      </c>
      <c r="L256" s="651">
        <f>'074-19-CAPA'!$D$32</f>
        <v>441122.17116886197</v>
      </c>
      <c r="M256" s="252"/>
      <c r="O256" s="231"/>
      <c r="P256" s="231"/>
      <c r="Q256" s="231"/>
      <c r="R256" s="356"/>
      <c r="S256" s="231"/>
    </row>
    <row r="257" spans="1:19" s="219" customFormat="1" ht="25.5">
      <c r="A257" s="349" t="s">
        <v>9908</v>
      </c>
      <c r="B257" s="635" t="s">
        <v>9909</v>
      </c>
      <c r="C257" s="349" t="s">
        <v>57</v>
      </c>
      <c r="D257" s="352">
        <v>0.5</v>
      </c>
      <c r="E257" s="398">
        <v>8.0656999999999996</v>
      </c>
      <c r="F257" s="352" t="s">
        <v>13437</v>
      </c>
      <c r="G257" s="398">
        <v>9.7546575799999999</v>
      </c>
      <c r="H257" s="355">
        <v>4.87732879</v>
      </c>
      <c r="I257" s="652">
        <v>1.1056639427295869E-5</v>
      </c>
      <c r="J257" s="652">
        <v>0.9999918455279394</v>
      </c>
      <c r="K257" s="651">
        <f t="shared" si="4"/>
        <v>441122.17116886232</v>
      </c>
      <c r="L257" s="651">
        <f>'074-19-CAPA'!$D$32</f>
        <v>441122.17116886197</v>
      </c>
      <c r="M257" s="252"/>
      <c r="O257" s="231"/>
      <c r="P257" s="231"/>
      <c r="Q257" s="231"/>
      <c r="R257" s="356">
        <f t="shared" si="1"/>
        <v>4.87732879</v>
      </c>
      <c r="S257" s="231"/>
    </row>
    <row r="258" spans="1:19" s="219" customFormat="1" ht="63.75">
      <c r="A258" s="448">
        <v>91181</v>
      </c>
      <c r="B258" s="635" t="s">
        <v>2354</v>
      </c>
      <c r="C258" s="349" t="s">
        <v>5</v>
      </c>
      <c r="D258" s="319">
        <v>0.49</v>
      </c>
      <c r="E258" s="398" t="s">
        <v>16680</v>
      </c>
      <c r="F258" s="352" t="s">
        <v>13437</v>
      </c>
      <c r="G258" s="398">
        <v>7.3410580000000003</v>
      </c>
      <c r="H258" s="355">
        <v>3.5971184200000001</v>
      </c>
      <c r="I258" s="652">
        <v>8.1544720603558541E-6</v>
      </c>
      <c r="J258" s="652">
        <v>0.99999999999999978</v>
      </c>
      <c r="K258" s="651">
        <f t="shared" si="4"/>
        <v>441122.17116886232</v>
      </c>
      <c r="L258" s="651">
        <f>'074-19-CAPA'!$D$32</f>
        <v>441122.17116886197</v>
      </c>
      <c r="M258" s="252"/>
      <c r="O258" s="231"/>
      <c r="P258" s="231"/>
      <c r="Q258" s="231"/>
      <c r="R258" s="356">
        <f t="shared" si="1"/>
        <v>3.5971184200000001</v>
      </c>
      <c r="S258" s="231"/>
    </row>
    <row r="259" spans="1:19" s="147" customFormat="1">
      <c r="A259" s="184"/>
      <c r="B259" s="469"/>
      <c r="C259" s="184" t="s">
        <v>42</v>
      </c>
      <c r="D259" s="184"/>
      <c r="E259" s="184"/>
      <c r="F259" s="184"/>
      <c r="G259" s="186"/>
      <c r="H259" s="429">
        <v>441122.17116886232</v>
      </c>
      <c r="I259" s="437">
        <v>0.99999999999999978</v>
      </c>
      <c r="J259" s="437"/>
      <c r="K259" s="186"/>
      <c r="L259" s="254"/>
      <c r="N259" s="186"/>
      <c r="O259" s="186"/>
      <c r="P259" s="186"/>
      <c r="Q259" s="186"/>
      <c r="R259" s="186"/>
    </row>
    <row r="260" spans="1:19" s="147" customFormat="1">
      <c r="A260" s="184"/>
      <c r="B260" s="469"/>
      <c r="C260" s="184"/>
      <c r="D260" s="184"/>
      <c r="E260" s="184"/>
      <c r="F260" s="184"/>
      <c r="G260" s="186"/>
      <c r="H260" s="429"/>
      <c r="I260" s="429"/>
      <c r="J260" s="429"/>
      <c r="K260" s="186"/>
      <c r="L260" s="254"/>
      <c r="N260" s="186"/>
      <c r="O260" s="186"/>
      <c r="P260" s="186"/>
      <c r="Q260" s="186"/>
      <c r="R260" s="186"/>
    </row>
    <row r="261" spans="1:19" s="147" customFormat="1">
      <c r="A261" s="435"/>
      <c r="B261" s="556"/>
      <c r="C261" s="435"/>
      <c r="D261" s="436"/>
      <c r="E261" s="436"/>
      <c r="F261" s="436"/>
      <c r="G261" s="436"/>
      <c r="H261" s="436"/>
      <c r="I261" s="187"/>
      <c r="J261" s="187"/>
      <c r="K261" s="186"/>
      <c r="L261" s="254"/>
      <c r="N261" s="186"/>
      <c r="O261" s="186"/>
      <c r="P261" s="186"/>
      <c r="Q261" s="186"/>
      <c r="R261" s="186"/>
    </row>
    <row r="262" spans="1:19" s="147" customFormat="1" ht="51.75" customHeight="1">
      <c r="A262" s="564"/>
      <c r="B262" s="698" t="s">
        <v>10515</v>
      </c>
      <c r="C262" s="564"/>
      <c r="D262" s="564"/>
      <c r="E262" s="564"/>
      <c r="F262" s="564"/>
      <c r="G262" s="760" t="s">
        <v>10514</v>
      </c>
      <c r="H262" s="760"/>
      <c r="I262" s="564"/>
      <c r="J262" s="564"/>
      <c r="K262" s="186"/>
      <c r="L262" s="254"/>
      <c r="N262" s="186"/>
      <c r="O262" s="186"/>
      <c r="P262" s="186"/>
      <c r="Q262" s="186"/>
      <c r="R262" s="186"/>
    </row>
    <row r="263" spans="1:19" s="75" customFormat="1">
      <c r="A263" s="134"/>
      <c r="B263" s="698"/>
      <c r="C263" s="698"/>
      <c r="D263" s="698"/>
      <c r="E263" s="698"/>
      <c r="F263" s="698"/>
      <c r="G263" s="698"/>
      <c r="H263" s="698"/>
      <c r="I263" s="698"/>
      <c r="J263" s="698"/>
      <c r="K263" s="134"/>
      <c r="L263" s="250"/>
      <c r="N263" s="134"/>
      <c r="O263" s="134"/>
      <c r="P263" s="134"/>
      <c r="Q263" s="134"/>
      <c r="R263" s="134"/>
    </row>
    <row r="268" spans="1:19">
      <c r="A268" s="248"/>
      <c r="B268" s="470"/>
      <c r="C268" s="248"/>
      <c r="D268" s="248"/>
      <c r="E268" s="248"/>
      <c r="F268" s="248"/>
      <c r="G268" s="248"/>
      <c r="H268" s="248"/>
      <c r="I268" s="248"/>
      <c r="J268" s="248"/>
      <c r="L268" s="248"/>
      <c r="N268" s="80"/>
      <c r="O268" s="80"/>
      <c r="P268" s="80"/>
      <c r="Q268" s="80"/>
      <c r="R268" s="80"/>
    </row>
    <row r="269" spans="1:19">
      <c r="A269" s="248"/>
      <c r="B269" s="470"/>
      <c r="C269" s="248"/>
      <c r="D269" s="248"/>
      <c r="E269" s="248"/>
      <c r="F269" s="248"/>
      <c r="G269" s="248"/>
      <c r="H269" s="248"/>
      <c r="I269" s="248"/>
      <c r="J269" s="248"/>
      <c r="L269" s="248"/>
      <c r="N269" s="80"/>
      <c r="O269" s="80"/>
      <c r="P269" s="80"/>
      <c r="Q269" s="80"/>
      <c r="R269" s="80"/>
    </row>
  </sheetData>
  <autoFilter ref="A11:J258">
    <sortState ref="A12:J495">
      <sortCondition descending="1" ref="H11:H495"/>
    </sortState>
  </autoFilter>
  <sortState ref="A12:J495">
    <sortCondition ref="B12:B495"/>
  </sortState>
  <mergeCells count="6">
    <mergeCell ref="G262:H262"/>
    <mergeCell ref="A1:H1"/>
    <mergeCell ref="A2:J2"/>
    <mergeCell ref="A3:J3"/>
    <mergeCell ref="A4:J4"/>
    <mergeCell ref="A5:J5"/>
  </mergeCells>
  <printOptions horizontalCentered="1"/>
  <pageMargins left="0.19685039370078741" right="0.15748031496062992" top="0.39370078740157483" bottom="0.47244094488188981" header="0.31496062992125984" footer="0.31496062992125984"/>
  <pageSetup paperSize="9" scale="58" orientation="portrait" r:id="rId1"/>
  <headerFooter>
    <oddHeader>&amp;F</oddHeader>
    <oddFooter>Página &amp;P de &amp;N</oddFooter>
  </headerFooter>
  <drawing r:id="rId2"/>
  <legacyDrawing r:id="rId3"/>
</worksheet>
</file>

<file path=xl/worksheets/sheet9.xml><?xml version="1.0" encoding="utf-8"?>
<worksheet xmlns="http://schemas.openxmlformats.org/spreadsheetml/2006/main" xmlns:r="http://schemas.openxmlformats.org/officeDocument/2006/relationships">
  <sheetPr>
    <pageSetUpPr fitToPage="1"/>
  </sheetPr>
  <dimension ref="A1:IV57"/>
  <sheetViews>
    <sheetView view="pageBreakPreview" zoomScale="85" zoomScaleNormal="100" zoomScaleSheetLayoutView="85" workbookViewId="0">
      <selection activeCell="J39" sqref="J39"/>
    </sheetView>
  </sheetViews>
  <sheetFormatPr defaultRowHeight="15"/>
  <cols>
    <col min="1" max="1" width="13.5703125" style="68" customWidth="1"/>
    <col min="2" max="2" width="54.7109375" style="69" customWidth="1"/>
    <col min="3" max="3" width="16.5703125" style="48" customWidth="1"/>
    <col min="4" max="4" width="15.7109375" style="48" customWidth="1"/>
    <col min="5" max="7" width="9.140625" style="48" customWidth="1"/>
    <col min="8" max="256" width="9.140625" style="47"/>
    <col min="257" max="257" width="13.5703125" style="47" customWidth="1"/>
    <col min="258" max="258" width="54.7109375" style="47" customWidth="1"/>
    <col min="259" max="259" width="16.5703125" style="47" customWidth="1"/>
    <col min="260" max="260" width="15.7109375" style="47" customWidth="1"/>
    <col min="261" max="263" width="9.140625" style="47" customWidth="1"/>
    <col min="264" max="512" width="9.140625" style="47"/>
    <col min="513" max="513" width="13.5703125" style="47" customWidth="1"/>
    <col min="514" max="514" width="54.7109375" style="47" customWidth="1"/>
    <col min="515" max="515" width="16.5703125" style="47" customWidth="1"/>
    <col min="516" max="516" width="15.7109375" style="47" customWidth="1"/>
    <col min="517" max="519" width="9.140625" style="47" customWidth="1"/>
    <col min="520" max="768" width="9.140625" style="47"/>
    <col min="769" max="769" width="13.5703125" style="47" customWidth="1"/>
    <col min="770" max="770" width="54.7109375" style="47" customWidth="1"/>
    <col min="771" max="771" width="16.5703125" style="47" customWidth="1"/>
    <col min="772" max="772" width="15.7109375" style="47" customWidth="1"/>
    <col min="773" max="775" width="9.140625" style="47" customWidth="1"/>
    <col min="776" max="1024" width="9.140625" style="47"/>
    <col min="1025" max="1025" width="13.5703125" style="47" customWidth="1"/>
    <col min="1026" max="1026" width="54.7109375" style="47" customWidth="1"/>
    <col min="1027" max="1027" width="16.5703125" style="47" customWidth="1"/>
    <col min="1028" max="1028" width="15.7109375" style="47" customWidth="1"/>
    <col min="1029" max="1031" width="9.140625" style="47" customWidth="1"/>
    <col min="1032" max="1280" width="9.140625" style="47"/>
    <col min="1281" max="1281" width="13.5703125" style="47" customWidth="1"/>
    <col min="1282" max="1282" width="54.7109375" style="47" customWidth="1"/>
    <col min="1283" max="1283" width="16.5703125" style="47" customWidth="1"/>
    <col min="1284" max="1284" width="15.7109375" style="47" customWidth="1"/>
    <col min="1285" max="1287" width="9.140625" style="47" customWidth="1"/>
    <col min="1288" max="1536" width="9.140625" style="47"/>
    <col min="1537" max="1537" width="13.5703125" style="47" customWidth="1"/>
    <col min="1538" max="1538" width="54.7109375" style="47" customWidth="1"/>
    <col min="1539" max="1539" width="16.5703125" style="47" customWidth="1"/>
    <col min="1540" max="1540" width="15.7109375" style="47" customWidth="1"/>
    <col min="1541" max="1543" width="9.140625" style="47" customWidth="1"/>
    <col min="1544" max="1792" width="9.140625" style="47"/>
    <col min="1793" max="1793" width="13.5703125" style="47" customWidth="1"/>
    <col min="1794" max="1794" width="54.7109375" style="47" customWidth="1"/>
    <col min="1795" max="1795" width="16.5703125" style="47" customWidth="1"/>
    <col min="1796" max="1796" width="15.7109375" style="47" customWidth="1"/>
    <col min="1797" max="1799" width="9.140625" style="47" customWidth="1"/>
    <col min="1800" max="2048" width="9.140625" style="47"/>
    <col min="2049" max="2049" width="13.5703125" style="47" customWidth="1"/>
    <col min="2050" max="2050" width="54.7109375" style="47" customWidth="1"/>
    <col min="2051" max="2051" width="16.5703125" style="47" customWidth="1"/>
    <col min="2052" max="2052" width="15.7109375" style="47" customWidth="1"/>
    <col min="2053" max="2055" width="9.140625" style="47" customWidth="1"/>
    <col min="2056" max="2304" width="9.140625" style="47"/>
    <col min="2305" max="2305" width="13.5703125" style="47" customWidth="1"/>
    <col min="2306" max="2306" width="54.7109375" style="47" customWidth="1"/>
    <col min="2307" max="2307" width="16.5703125" style="47" customWidth="1"/>
    <col min="2308" max="2308" width="15.7109375" style="47" customWidth="1"/>
    <col min="2309" max="2311" width="9.140625" style="47" customWidth="1"/>
    <col min="2312" max="2560" width="9.140625" style="47"/>
    <col min="2561" max="2561" width="13.5703125" style="47" customWidth="1"/>
    <col min="2562" max="2562" width="54.7109375" style="47" customWidth="1"/>
    <col min="2563" max="2563" width="16.5703125" style="47" customWidth="1"/>
    <col min="2564" max="2564" width="15.7109375" style="47" customWidth="1"/>
    <col min="2565" max="2567" width="9.140625" style="47" customWidth="1"/>
    <col min="2568" max="2816" width="9.140625" style="47"/>
    <col min="2817" max="2817" width="13.5703125" style="47" customWidth="1"/>
    <col min="2818" max="2818" width="54.7109375" style="47" customWidth="1"/>
    <col min="2819" max="2819" width="16.5703125" style="47" customWidth="1"/>
    <col min="2820" max="2820" width="15.7109375" style="47" customWidth="1"/>
    <col min="2821" max="2823" width="9.140625" style="47" customWidth="1"/>
    <col min="2824" max="3072" width="9.140625" style="47"/>
    <col min="3073" max="3073" width="13.5703125" style="47" customWidth="1"/>
    <col min="3074" max="3074" width="54.7109375" style="47" customWidth="1"/>
    <col min="3075" max="3075" width="16.5703125" style="47" customWidth="1"/>
    <col min="3076" max="3076" width="15.7109375" style="47" customWidth="1"/>
    <col min="3077" max="3079" width="9.140625" style="47" customWidth="1"/>
    <col min="3080" max="3328" width="9.140625" style="47"/>
    <col min="3329" max="3329" width="13.5703125" style="47" customWidth="1"/>
    <col min="3330" max="3330" width="54.7109375" style="47" customWidth="1"/>
    <col min="3331" max="3331" width="16.5703125" style="47" customWidth="1"/>
    <col min="3332" max="3332" width="15.7109375" style="47" customWidth="1"/>
    <col min="3333" max="3335" width="9.140625" style="47" customWidth="1"/>
    <col min="3336" max="3584" width="9.140625" style="47"/>
    <col min="3585" max="3585" width="13.5703125" style="47" customWidth="1"/>
    <col min="3586" max="3586" width="54.7109375" style="47" customWidth="1"/>
    <col min="3587" max="3587" width="16.5703125" style="47" customWidth="1"/>
    <col min="3588" max="3588" width="15.7109375" style="47" customWidth="1"/>
    <col min="3589" max="3591" width="9.140625" style="47" customWidth="1"/>
    <col min="3592" max="3840" width="9.140625" style="47"/>
    <col min="3841" max="3841" width="13.5703125" style="47" customWidth="1"/>
    <col min="3842" max="3842" width="54.7109375" style="47" customWidth="1"/>
    <col min="3843" max="3843" width="16.5703125" style="47" customWidth="1"/>
    <col min="3844" max="3844" width="15.7109375" style="47" customWidth="1"/>
    <col min="3845" max="3847" width="9.140625" style="47" customWidth="1"/>
    <col min="3848" max="4096" width="9.140625" style="47"/>
    <col min="4097" max="4097" width="13.5703125" style="47" customWidth="1"/>
    <col min="4098" max="4098" width="54.7109375" style="47" customWidth="1"/>
    <col min="4099" max="4099" width="16.5703125" style="47" customWidth="1"/>
    <col min="4100" max="4100" width="15.7109375" style="47" customWidth="1"/>
    <col min="4101" max="4103" width="9.140625" style="47" customWidth="1"/>
    <col min="4104" max="4352" width="9.140625" style="47"/>
    <col min="4353" max="4353" width="13.5703125" style="47" customWidth="1"/>
    <col min="4354" max="4354" width="54.7109375" style="47" customWidth="1"/>
    <col min="4355" max="4355" width="16.5703125" style="47" customWidth="1"/>
    <col min="4356" max="4356" width="15.7109375" style="47" customWidth="1"/>
    <col min="4357" max="4359" width="9.140625" style="47" customWidth="1"/>
    <col min="4360" max="4608" width="9.140625" style="47"/>
    <col min="4609" max="4609" width="13.5703125" style="47" customWidth="1"/>
    <col min="4610" max="4610" width="54.7109375" style="47" customWidth="1"/>
    <col min="4611" max="4611" width="16.5703125" style="47" customWidth="1"/>
    <col min="4612" max="4612" width="15.7109375" style="47" customWidth="1"/>
    <col min="4613" max="4615" width="9.140625" style="47" customWidth="1"/>
    <col min="4616" max="4864" width="9.140625" style="47"/>
    <col min="4865" max="4865" width="13.5703125" style="47" customWidth="1"/>
    <col min="4866" max="4866" width="54.7109375" style="47" customWidth="1"/>
    <col min="4867" max="4867" width="16.5703125" style="47" customWidth="1"/>
    <col min="4868" max="4868" width="15.7109375" style="47" customWidth="1"/>
    <col min="4869" max="4871" width="9.140625" style="47" customWidth="1"/>
    <col min="4872" max="5120" width="9.140625" style="47"/>
    <col min="5121" max="5121" width="13.5703125" style="47" customWidth="1"/>
    <col min="5122" max="5122" width="54.7109375" style="47" customWidth="1"/>
    <col min="5123" max="5123" width="16.5703125" style="47" customWidth="1"/>
    <col min="5124" max="5124" width="15.7109375" style="47" customWidth="1"/>
    <col min="5125" max="5127" width="9.140625" style="47" customWidth="1"/>
    <col min="5128" max="5376" width="9.140625" style="47"/>
    <col min="5377" max="5377" width="13.5703125" style="47" customWidth="1"/>
    <col min="5378" max="5378" width="54.7109375" style="47" customWidth="1"/>
    <col min="5379" max="5379" width="16.5703125" style="47" customWidth="1"/>
    <col min="5380" max="5380" width="15.7109375" style="47" customWidth="1"/>
    <col min="5381" max="5383" width="9.140625" style="47" customWidth="1"/>
    <col min="5384" max="5632" width="9.140625" style="47"/>
    <col min="5633" max="5633" width="13.5703125" style="47" customWidth="1"/>
    <col min="5634" max="5634" width="54.7109375" style="47" customWidth="1"/>
    <col min="5635" max="5635" width="16.5703125" style="47" customWidth="1"/>
    <col min="5636" max="5636" width="15.7109375" style="47" customWidth="1"/>
    <col min="5637" max="5639" width="9.140625" style="47" customWidth="1"/>
    <col min="5640" max="5888" width="9.140625" style="47"/>
    <col min="5889" max="5889" width="13.5703125" style="47" customWidth="1"/>
    <col min="5890" max="5890" width="54.7109375" style="47" customWidth="1"/>
    <col min="5891" max="5891" width="16.5703125" style="47" customWidth="1"/>
    <col min="5892" max="5892" width="15.7109375" style="47" customWidth="1"/>
    <col min="5893" max="5895" width="9.140625" style="47" customWidth="1"/>
    <col min="5896" max="6144" width="9.140625" style="47"/>
    <col min="6145" max="6145" width="13.5703125" style="47" customWidth="1"/>
    <col min="6146" max="6146" width="54.7109375" style="47" customWidth="1"/>
    <col min="6147" max="6147" width="16.5703125" style="47" customWidth="1"/>
    <col min="6148" max="6148" width="15.7109375" style="47" customWidth="1"/>
    <col min="6149" max="6151" width="9.140625" style="47" customWidth="1"/>
    <col min="6152" max="6400" width="9.140625" style="47"/>
    <col min="6401" max="6401" width="13.5703125" style="47" customWidth="1"/>
    <col min="6402" max="6402" width="54.7109375" style="47" customWidth="1"/>
    <col min="6403" max="6403" width="16.5703125" style="47" customWidth="1"/>
    <col min="6404" max="6404" width="15.7109375" style="47" customWidth="1"/>
    <col min="6405" max="6407" width="9.140625" style="47" customWidth="1"/>
    <col min="6408" max="6656" width="9.140625" style="47"/>
    <col min="6657" max="6657" width="13.5703125" style="47" customWidth="1"/>
    <col min="6658" max="6658" width="54.7109375" style="47" customWidth="1"/>
    <col min="6659" max="6659" width="16.5703125" style="47" customWidth="1"/>
    <col min="6660" max="6660" width="15.7109375" style="47" customWidth="1"/>
    <col min="6661" max="6663" width="9.140625" style="47" customWidth="1"/>
    <col min="6664" max="6912" width="9.140625" style="47"/>
    <col min="6913" max="6913" width="13.5703125" style="47" customWidth="1"/>
    <col min="6914" max="6914" width="54.7109375" style="47" customWidth="1"/>
    <col min="6915" max="6915" width="16.5703125" style="47" customWidth="1"/>
    <col min="6916" max="6916" width="15.7109375" style="47" customWidth="1"/>
    <col min="6917" max="6919" width="9.140625" style="47" customWidth="1"/>
    <col min="6920" max="7168" width="9.140625" style="47"/>
    <col min="7169" max="7169" width="13.5703125" style="47" customWidth="1"/>
    <col min="7170" max="7170" width="54.7109375" style="47" customWidth="1"/>
    <col min="7171" max="7171" width="16.5703125" style="47" customWidth="1"/>
    <col min="7172" max="7172" width="15.7109375" style="47" customWidth="1"/>
    <col min="7173" max="7175" width="9.140625" style="47" customWidth="1"/>
    <col min="7176" max="7424" width="9.140625" style="47"/>
    <col min="7425" max="7425" width="13.5703125" style="47" customWidth="1"/>
    <col min="7426" max="7426" width="54.7109375" style="47" customWidth="1"/>
    <col min="7427" max="7427" width="16.5703125" style="47" customWidth="1"/>
    <col min="7428" max="7428" width="15.7109375" style="47" customWidth="1"/>
    <col min="7429" max="7431" width="9.140625" style="47" customWidth="1"/>
    <col min="7432" max="7680" width="9.140625" style="47"/>
    <col min="7681" max="7681" width="13.5703125" style="47" customWidth="1"/>
    <col min="7682" max="7682" width="54.7109375" style="47" customWidth="1"/>
    <col min="7683" max="7683" width="16.5703125" style="47" customWidth="1"/>
    <col min="7684" max="7684" width="15.7109375" style="47" customWidth="1"/>
    <col min="7685" max="7687" width="9.140625" style="47" customWidth="1"/>
    <col min="7688" max="7936" width="9.140625" style="47"/>
    <col min="7937" max="7937" width="13.5703125" style="47" customWidth="1"/>
    <col min="7938" max="7938" width="54.7109375" style="47" customWidth="1"/>
    <col min="7939" max="7939" width="16.5703125" style="47" customWidth="1"/>
    <col min="7940" max="7940" width="15.7109375" style="47" customWidth="1"/>
    <col min="7941" max="7943" width="9.140625" style="47" customWidth="1"/>
    <col min="7944" max="8192" width="9.140625" style="47"/>
    <col min="8193" max="8193" width="13.5703125" style="47" customWidth="1"/>
    <col min="8194" max="8194" width="54.7109375" style="47" customWidth="1"/>
    <col min="8195" max="8195" width="16.5703125" style="47" customWidth="1"/>
    <col min="8196" max="8196" width="15.7109375" style="47" customWidth="1"/>
    <col min="8197" max="8199" width="9.140625" style="47" customWidth="1"/>
    <col min="8200" max="8448" width="9.140625" style="47"/>
    <col min="8449" max="8449" width="13.5703125" style="47" customWidth="1"/>
    <col min="8450" max="8450" width="54.7109375" style="47" customWidth="1"/>
    <col min="8451" max="8451" width="16.5703125" style="47" customWidth="1"/>
    <col min="8452" max="8452" width="15.7109375" style="47" customWidth="1"/>
    <col min="8453" max="8455" width="9.140625" style="47" customWidth="1"/>
    <col min="8456" max="8704" width="9.140625" style="47"/>
    <col min="8705" max="8705" width="13.5703125" style="47" customWidth="1"/>
    <col min="8706" max="8706" width="54.7109375" style="47" customWidth="1"/>
    <col min="8707" max="8707" width="16.5703125" style="47" customWidth="1"/>
    <col min="8708" max="8708" width="15.7109375" style="47" customWidth="1"/>
    <col min="8709" max="8711" width="9.140625" style="47" customWidth="1"/>
    <col min="8712" max="8960" width="9.140625" style="47"/>
    <col min="8961" max="8961" width="13.5703125" style="47" customWidth="1"/>
    <col min="8962" max="8962" width="54.7109375" style="47" customWidth="1"/>
    <col min="8963" max="8963" width="16.5703125" style="47" customWidth="1"/>
    <col min="8964" max="8964" width="15.7109375" style="47" customWidth="1"/>
    <col min="8965" max="8967" width="9.140625" style="47" customWidth="1"/>
    <col min="8968" max="9216" width="9.140625" style="47"/>
    <col min="9217" max="9217" width="13.5703125" style="47" customWidth="1"/>
    <col min="9218" max="9218" width="54.7109375" style="47" customWidth="1"/>
    <col min="9219" max="9219" width="16.5703125" style="47" customWidth="1"/>
    <col min="9220" max="9220" width="15.7109375" style="47" customWidth="1"/>
    <col min="9221" max="9223" width="9.140625" style="47" customWidth="1"/>
    <col min="9224" max="9472" width="9.140625" style="47"/>
    <col min="9473" max="9473" width="13.5703125" style="47" customWidth="1"/>
    <col min="9474" max="9474" width="54.7109375" style="47" customWidth="1"/>
    <col min="9475" max="9475" width="16.5703125" style="47" customWidth="1"/>
    <col min="9476" max="9476" width="15.7109375" style="47" customWidth="1"/>
    <col min="9477" max="9479" width="9.140625" style="47" customWidth="1"/>
    <col min="9480" max="9728" width="9.140625" style="47"/>
    <col min="9729" max="9729" width="13.5703125" style="47" customWidth="1"/>
    <col min="9730" max="9730" width="54.7109375" style="47" customWidth="1"/>
    <col min="9731" max="9731" width="16.5703125" style="47" customWidth="1"/>
    <col min="9732" max="9732" width="15.7109375" style="47" customWidth="1"/>
    <col min="9733" max="9735" width="9.140625" style="47" customWidth="1"/>
    <col min="9736" max="9984" width="9.140625" style="47"/>
    <col min="9985" max="9985" width="13.5703125" style="47" customWidth="1"/>
    <col min="9986" max="9986" width="54.7109375" style="47" customWidth="1"/>
    <col min="9987" max="9987" width="16.5703125" style="47" customWidth="1"/>
    <col min="9988" max="9988" width="15.7109375" style="47" customWidth="1"/>
    <col min="9989" max="9991" width="9.140625" style="47" customWidth="1"/>
    <col min="9992" max="10240" width="9.140625" style="47"/>
    <col min="10241" max="10241" width="13.5703125" style="47" customWidth="1"/>
    <col min="10242" max="10242" width="54.7109375" style="47" customWidth="1"/>
    <col min="10243" max="10243" width="16.5703125" style="47" customWidth="1"/>
    <col min="10244" max="10244" width="15.7109375" style="47" customWidth="1"/>
    <col min="10245" max="10247" width="9.140625" style="47" customWidth="1"/>
    <col min="10248" max="10496" width="9.140625" style="47"/>
    <col min="10497" max="10497" width="13.5703125" style="47" customWidth="1"/>
    <col min="10498" max="10498" width="54.7109375" style="47" customWidth="1"/>
    <col min="10499" max="10499" width="16.5703125" style="47" customWidth="1"/>
    <col min="10500" max="10500" width="15.7109375" style="47" customWidth="1"/>
    <col min="10501" max="10503" width="9.140625" style="47" customWidth="1"/>
    <col min="10504" max="10752" width="9.140625" style="47"/>
    <col min="10753" max="10753" width="13.5703125" style="47" customWidth="1"/>
    <col min="10754" max="10754" width="54.7109375" style="47" customWidth="1"/>
    <col min="10755" max="10755" width="16.5703125" style="47" customWidth="1"/>
    <col min="10756" max="10756" width="15.7109375" style="47" customWidth="1"/>
    <col min="10757" max="10759" width="9.140625" style="47" customWidth="1"/>
    <col min="10760" max="11008" width="9.140625" style="47"/>
    <col min="11009" max="11009" width="13.5703125" style="47" customWidth="1"/>
    <col min="11010" max="11010" width="54.7109375" style="47" customWidth="1"/>
    <col min="11011" max="11011" width="16.5703125" style="47" customWidth="1"/>
    <col min="11012" max="11012" width="15.7109375" style="47" customWidth="1"/>
    <col min="11013" max="11015" width="9.140625" style="47" customWidth="1"/>
    <col min="11016" max="11264" width="9.140625" style="47"/>
    <col min="11265" max="11265" width="13.5703125" style="47" customWidth="1"/>
    <col min="11266" max="11266" width="54.7109375" style="47" customWidth="1"/>
    <col min="11267" max="11267" width="16.5703125" style="47" customWidth="1"/>
    <col min="11268" max="11268" width="15.7109375" style="47" customWidth="1"/>
    <col min="11269" max="11271" width="9.140625" style="47" customWidth="1"/>
    <col min="11272" max="11520" width="9.140625" style="47"/>
    <col min="11521" max="11521" width="13.5703125" style="47" customWidth="1"/>
    <col min="11522" max="11522" width="54.7109375" style="47" customWidth="1"/>
    <col min="11523" max="11523" width="16.5703125" style="47" customWidth="1"/>
    <col min="11524" max="11524" width="15.7109375" style="47" customWidth="1"/>
    <col min="11525" max="11527" width="9.140625" style="47" customWidth="1"/>
    <col min="11528" max="11776" width="9.140625" style="47"/>
    <col min="11777" max="11777" width="13.5703125" style="47" customWidth="1"/>
    <col min="11778" max="11778" width="54.7109375" style="47" customWidth="1"/>
    <col min="11779" max="11779" width="16.5703125" style="47" customWidth="1"/>
    <col min="11780" max="11780" width="15.7109375" style="47" customWidth="1"/>
    <col min="11781" max="11783" width="9.140625" style="47" customWidth="1"/>
    <col min="11784" max="12032" width="9.140625" style="47"/>
    <col min="12033" max="12033" width="13.5703125" style="47" customWidth="1"/>
    <col min="12034" max="12034" width="54.7109375" style="47" customWidth="1"/>
    <col min="12035" max="12035" width="16.5703125" style="47" customWidth="1"/>
    <col min="12036" max="12036" width="15.7109375" style="47" customWidth="1"/>
    <col min="12037" max="12039" width="9.140625" style="47" customWidth="1"/>
    <col min="12040" max="12288" width="9.140625" style="47"/>
    <col min="12289" max="12289" width="13.5703125" style="47" customWidth="1"/>
    <col min="12290" max="12290" width="54.7109375" style="47" customWidth="1"/>
    <col min="12291" max="12291" width="16.5703125" style="47" customWidth="1"/>
    <col min="12292" max="12292" width="15.7109375" style="47" customWidth="1"/>
    <col min="12293" max="12295" width="9.140625" style="47" customWidth="1"/>
    <col min="12296" max="12544" width="9.140625" style="47"/>
    <col min="12545" max="12545" width="13.5703125" style="47" customWidth="1"/>
    <col min="12546" max="12546" width="54.7109375" style="47" customWidth="1"/>
    <col min="12547" max="12547" width="16.5703125" style="47" customWidth="1"/>
    <col min="12548" max="12548" width="15.7109375" style="47" customWidth="1"/>
    <col min="12549" max="12551" width="9.140625" style="47" customWidth="1"/>
    <col min="12552" max="12800" width="9.140625" style="47"/>
    <col min="12801" max="12801" width="13.5703125" style="47" customWidth="1"/>
    <col min="12802" max="12802" width="54.7109375" style="47" customWidth="1"/>
    <col min="12803" max="12803" width="16.5703125" style="47" customWidth="1"/>
    <col min="12804" max="12804" width="15.7109375" style="47" customWidth="1"/>
    <col min="12805" max="12807" width="9.140625" style="47" customWidth="1"/>
    <col min="12808" max="13056" width="9.140625" style="47"/>
    <col min="13057" max="13057" width="13.5703125" style="47" customWidth="1"/>
    <col min="13058" max="13058" width="54.7109375" style="47" customWidth="1"/>
    <col min="13059" max="13059" width="16.5703125" style="47" customWidth="1"/>
    <col min="13060" max="13060" width="15.7109375" style="47" customWidth="1"/>
    <col min="13061" max="13063" width="9.140625" style="47" customWidth="1"/>
    <col min="13064" max="13312" width="9.140625" style="47"/>
    <col min="13313" max="13313" width="13.5703125" style="47" customWidth="1"/>
    <col min="13314" max="13314" width="54.7109375" style="47" customWidth="1"/>
    <col min="13315" max="13315" width="16.5703125" style="47" customWidth="1"/>
    <col min="13316" max="13316" width="15.7109375" style="47" customWidth="1"/>
    <col min="13317" max="13319" width="9.140625" style="47" customWidth="1"/>
    <col min="13320" max="13568" width="9.140625" style="47"/>
    <col min="13569" max="13569" width="13.5703125" style="47" customWidth="1"/>
    <col min="13570" max="13570" width="54.7109375" style="47" customWidth="1"/>
    <col min="13571" max="13571" width="16.5703125" style="47" customWidth="1"/>
    <col min="13572" max="13572" width="15.7109375" style="47" customWidth="1"/>
    <col min="13573" max="13575" width="9.140625" style="47" customWidth="1"/>
    <col min="13576" max="13824" width="9.140625" style="47"/>
    <col min="13825" max="13825" width="13.5703125" style="47" customWidth="1"/>
    <col min="13826" max="13826" width="54.7109375" style="47" customWidth="1"/>
    <col min="13827" max="13827" width="16.5703125" style="47" customWidth="1"/>
    <col min="13828" max="13828" width="15.7109375" style="47" customWidth="1"/>
    <col min="13829" max="13831" width="9.140625" style="47" customWidth="1"/>
    <col min="13832" max="14080" width="9.140625" style="47"/>
    <col min="14081" max="14081" width="13.5703125" style="47" customWidth="1"/>
    <col min="14082" max="14082" width="54.7109375" style="47" customWidth="1"/>
    <col min="14083" max="14083" width="16.5703125" style="47" customWidth="1"/>
    <col min="14084" max="14084" width="15.7109375" style="47" customWidth="1"/>
    <col min="14085" max="14087" width="9.140625" style="47" customWidth="1"/>
    <col min="14088" max="14336" width="9.140625" style="47"/>
    <col min="14337" max="14337" width="13.5703125" style="47" customWidth="1"/>
    <col min="14338" max="14338" width="54.7109375" style="47" customWidth="1"/>
    <col min="14339" max="14339" width="16.5703125" style="47" customWidth="1"/>
    <col min="14340" max="14340" width="15.7109375" style="47" customWidth="1"/>
    <col min="14341" max="14343" width="9.140625" style="47" customWidth="1"/>
    <col min="14344" max="14592" width="9.140625" style="47"/>
    <col min="14593" max="14593" width="13.5703125" style="47" customWidth="1"/>
    <col min="14594" max="14594" width="54.7109375" style="47" customWidth="1"/>
    <col min="14595" max="14595" width="16.5703125" style="47" customWidth="1"/>
    <col min="14596" max="14596" width="15.7109375" style="47" customWidth="1"/>
    <col min="14597" max="14599" width="9.140625" style="47" customWidth="1"/>
    <col min="14600" max="14848" width="9.140625" style="47"/>
    <col min="14849" max="14849" width="13.5703125" style="47" customWidth="1"/>
    <col min="14850" max="14850" width="54.7109375" style="47" customWidth="1"/>
    <col min="14851" max="14851" width="16.5703125" style="47" customWidth="1"/>
    <col min="14852" max="14852" width="15.7109375" style="47" customWidth="1"/>
    <col min="14853" max="14855" width="9.140625" style="47" customWidth="1"/>
    <col min="14856" max="15104" width="9.140625" style="47"/>
    <col min="15105" max="15105" width="13.5703125" style="47" customWidth="1"/>
    <col min="15106" max="15106" width="54.7109375" style="47" customWidth="1"/>
    <col min="15107" max="15107" width="16.5703125" style="47" customWidth="1"/>
    <col min="15108" max="15108" width="15.7109375" style="47" customWidth="1"/>
    <col min="15109" max="15111" width="9.140625" style="47" customWidth="1"/>
    <col min="15112" max="15360" width="9.140625" style="47"/>
    <col min="15361" max="15361" width="13.5703125" style="47" customWidth="1"/>
    <col min="15362" max="15362" width="54.7109375" style="47" customWidth="1"/>
    <col min="15363" max="15363" width="16.5703125" style="47" customWidth="1"/>
    <col min="15364" max="15364" width="15.7109375" style="47" customWidth="1"/>
    <col min="15365" max="15367" width="9.140625" style="47" customWidth="1"/>
    <col min="15368" max="15616" width="9.140625" style="47"/>
    <col min="15617" max="15617" width="13.5703125" style="47" customWidth="1"/>
    <col min="15618" max="15618" width="54.7109375" style="47" customWidth="1"/>
    <col min="15619" max="15619" width="16.5703125" style="47" customWidth="1"/>
    <col min="15620" max="15620" width="15.7109375" style="47" customWidth="1"/>
    <col min="15621" max="15623" width="9.140625" style="47" customWidth="1"/>
    <col min="15624" max="15872" width="9.140625" style="47"/>
    <col min="15873" max="15873" width="13.5703125" style="47" customWidth="1"/>
    <col min="15874" max="15874" width="54.7109375" style="47" customWidth="1"/>
    <col min="15875" max="15875" width="16.5703125" style="47" customWidth="1"/>
    <col min="15876" max="15876" width="15.7109375" style="47" customWidth="1"/>
    <col min="15877" max="15879" width="9.140625" style="47" customWidth="1"/>
    <col min="15880" max="16128" width="9.140625" style="47"/>
    <col min="16129" max="16129" width="13.5703125" style="47" customWidth="1"/>
    <col min="16130" max="16130" width="54.7109375" style="47" customWidth="1"/>
    <col min="16131" max="16131" width="16.5703125" style="47" customWidth="1"/>
    <col min="16132" max="16132" width="15.7109375" style="47" customWidth="1"/>
    <col min="16133" max="16135" width="9.140625" style="47" customWidth="1"/>
    <col min="16136" max="16384" width="9.140625" style="47"/>
  </cols>
  <sheetData>
    <row r="1" spans="1:256" s="43" customFormat="1" ht="19.5">
      <c r="A1" s="830"/>
      <c r="B1" s="830"/>
      <c r="C1" s="830"/>
      <c r="D1" s="830"/>
      <c r="E1" s="41"/>
      <c r="F1" s="41"/>
      <c r="G1" s="41"/>
      <c r="H1" s="42"/>
    </row>
    <row r="2" spans="1:256" ht="92.25" customHeight="1">
      <c r="A2" s="44"/>
      <c r="B2" s="45"/>
      <c r="C2" s="46"/>
      <c r="D2" s="44"/>
      <c r="E2" s="827"/>
      <c r="F2" s="827"/>
      <c r="G2" s="827"/>
      <c r="H2" s="827"/>
    </row>
    <row r="3" spans="1:256" ht="18" customHeight="1">
      <c r="A3" s="828"/>
      <c r="B3" s="828"/>
      <c r="C3" s="828"/>
      <c r="D3" s="828"/>
      <c r="I3" s="42"/>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c r="BB3" s="42"/>
      <c r="BC3" s="42"/>
      <c r="BD3" s="42"/>
      <c r="BE3" s="42"/>
      <c r="BF3" s="42"/>
      <c r="BG3" s="42"/>
      <c r="BH3" s="42"/>
      <c r="BI3" s="42"/>
      <c r="BJ3" s="42"/>
      <c r="BK3" s="42"/>
      <c r="BL3" s="42"/>
      <c r="BM3" s="42"/>
      <c r="BN3" s="42"/>
      <c r="BO3" s="42"/>
      <c r="BP3" s="42"/>
      <c r="BQ3" s="42"/>
      <c r="BR3" s="42"/>
      <c r="BS3" s="42"/>
      <c r="BT3" s="42"/>
      <c r="BU3" s="42"/>
      <c r="BV3" s="42"/>
      <c r="BW3" s="42"/>
      <c r="BX3" s="42"/>
      <c r="BY3" s="42"/>
      <c r="BZ3" s="42"/>
      <c r="CA3" s="42"/>
      <c r="CB3" s="42"/>
      <c r="CC3" s="42"/>
      <c r="CD3" s="42"/>
      <c r="CE3" s="42"/>
      <c r="CF3" s="42"/>
      <c r="CG3" s="42"/>
      <c r="CH3" s="42"/>
      <c r="CI3" s="42"/>
      <c r="CJ3" s="42"/>
      <c r="CK3" s="42"/>
      <c r="CL3" s="42"/>
      <c r="CM3" s="42"/>
      <c r="CN3" s="42"/>
      <c r="CO3" s="42"/>
      <c r="CP3" s="42"/>
      <c r="CQ3" s="42"/>
      <c r="CR3" s="42"/>
      <c r="CS3" s="42"/>
      <c r="CT3" s="42"/>
      <c r="CU3" s="42"/>
      <c r="CV3" s="42"/>
      <c r="CW3" s="42"/>
      <c r="CX3" s="42"/>
      <c r="CY3" s="42"/>
      <c r="CZ3" s="42"/>
      <c r="DA3" s="42"/>
      <c r="DB3" s="42"/>
      <c r="DC3" s="42"/>
      <c r="DD3" s="42"/>
      <c r="DE3" s="42"/>
      <c r="DF3" s="42"/>
      <c r="DG3" s="42"/>
      <c r="DH3" s="42"/>
      <c r="DI3" s="42"/>
      <c r="DJ3" s="42"/>
      <c r="DK3" s="42"/>
      <c r="DL3" s="42"/>
      <c r="DM3" s="42"/>
      <c r="DN3" s="42"/>
      <c r="DO3" s="42"/>
      <c r="DP3" s="42"/>
      <c r="DQ3" s="42"/>
      <c r="DR3" s="42"/>
      <c r="DS3" s="42"/>
      <c r="DT3" s="42"/>
      <c r="DU3" s="42"/>
      <c r="DV3" s="42"/>
      <c r="DW3" s="42"/>
      <c r="DX3" s="42"/>
      <c r="DY3" s="42"/>
      <c r="DZ3" s="42"/>
      <c r="EA3" s="42"/>
      <c r="EB3" s="42"/>
      <c r="EC3" s="42"/>
      <c r="ED3" s="42"/>
      <c r="EE3" s="42"/>
      <c r="EF3" s="42"/>
      <c r="EG3" s="42"/>
      <c r="EH3" s="42"/>
      <c r="EI3" s="42"/>
      <c r="EJ3" s="42"/>
      <c r="EK3" s="42"/>
      <c r="EL3" s="42"/>
      <c r="EM3" s="42"/>
      <c r="EN3" s="42"/>
      <c r="EO3" s="42"/>
      <c r="EP3" s="42"/>
      <c r="EQ3" s="42"/>
      <c r="ER3" s="42"/>
      <c r="ES3" s="42"/>
      <c r="ET3" s="42"/>
      <c r="EU3" s="42"/>
      <c r="EV3" s="42"/>
      <c r="EW3" s="42"/>
      <c r="EX3" s="42"/>
      <c r="EY3" s="42"/>
      <c r="EZ3" s="42"/>
      <c r="FA3" s="42"/>
      <c r="FB3" s="42"/>
      <c r="FC3" s="42"/>
      <c r="FD3" s="42"/>
      <c r="FE3" s="42"/>
      <c r="FF3" s="42"/>
      <c r="FG3" s="42"/>
      <c r="FH3" s="42"/>
      <c r="FI3" s="42"/>
      <c r="FJ3" s="42"/>
      <c r="FK3" s="42"/>
      <c r="FL3" s="42"/>
      <c r="FM3" s="42"/>
      <c r="FN3" s="42"/>
      <c r="FO3" s="42"/>
      <c r="FP3" s="42"/>
      <c r="FQ3" s="42"/>
      <c r="FR3" s="42"/>
      <c r="FS3" s="42"/>
      <c r="FT3" s="42"/>
      <c r="FU3" s="42"/>
      <c r="FV3" s="42"/>
      <c r="FW3" s="42"/>
      <c r="FX3" s="42"/>
      <c r="FY3" s="42"/>
      <c r="FZ3" s="42"/>
      <c r="GA3" s="42"/>
      <c r="GB3" s="42"/>
      <c r="GC3" s="42"/>
      <c r="GD3" s="42"/>
      <c r="GE3" s="42"/>
      <c r="GF3" s="42"/>
      <c r="GG3" s="42"/>
      <c r="GH3" s="42"/>
      <c r="GI3" s="42"/>
      <c r="GJ3" s="42"/>
      <c r="GK3" s="42"/>
      <c r="GL3" s="42"/>
      <c r="GM3" s="42"/>
      <c r="GN3" s="42"/>
      <c r="GO3" s="42"/>
      <c r="GP3" s="42"/>
      <c r="GQ3" s="42"/>
      <c r="GR3" s="42"/>
      <c r="GS3" s="42"/>
      <c r="GT3" s="42"/>
      <c r="GU3" s="42"/>
      <c r="GV3" s="42"/>
      <c r="GW3" s="42"/>
      <c r="GX3" s="42"/>
      <c r="GY3" s="42"/>
      <c r="GZ3" s="42"/>
      <c r="HA3" s="42"/>
      <c r="HB3" s="42"/>
      <c r="HC3" s="42"/>
      <c r="HD3" s="42"/>
      <c r="HE3" s="42"/>
      <c r="HF3" s="42"/>
      <c r="HG3" s="42"/>
      <c r="HH3" s="42"/>
      <c r="HI3" s="42"/>
      <c r="HJ3" s="42"/>
      <c r="HK3" s="42"/>
      <c r="HL3" s="42"/>
      <c r="HM3" s="42"/>
      <c r="HN3" s="42"/>
      <c r="HO3" s="42"/>
      <c r="HP3" s="42"/>
      <c r="HQ3" s="42"/>
      <c r="HR3" s="42"/>
      <c r="HS3" s="42"/>
      <c r="HT3" s="42"/>
      <c r="HU3" s="42"/>
      <c r="HV3" s="42"/>
      <c r="HW3" s="42"/>
      <c r="HX3" s="42"/>
      <c r="HY3" s="42"/>
      <c r="HZ3" s="42"/>
      <c r="IA3" s="42"/>
      <c r="IB3" s="42"/>
      <c r="IC3" s="42"/>
      <c r="ID3" s="42"/>
      <c r="IE3" s="42"/>
      <c r="IF3" s="42"/>
      <c r="IG3" s="42"/>
      <c r="IH3" s="42"/>
      <c r="II3" s="42"/>
      <c r="IJ3" s="42"/>
      <c r="IK3" s="42"/>
      <c r="IL3" s="42"/>
      <c r="IM3" s="42"/>
      <c r="IN3" s="42"/>
      <c r="IO3" s="42"/>
      <c r="IP3" s="42"/>
      <c r="IQ3" s="42"/>
      <c r="IR3" s="42"/>
      <c r="IS3" s="42"/>
      <c r="IT3" s="42"/>
      <c r="IU3" s="42"/>
      <c r="IV3" s="42"/>
    </row>
    <row r="4" spans="1:256">
      <c r="A4" s="49"/>
      <c r="B4" s="50"/>
      <c r="C4" s="51"/>
      <c r="D4" s="52"/>
      <c r="E4" s="53"/>
      <c r="F4" s="53"/>
      <c r="G4" s="53"/>
      <c r="I4" s="42"/>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c r="CZ4" s="42"/>
      <c r="DA4" s="42"/>
      <c r="DB4" s="42"/>
      <c r="DC4" s="42"/>
      <c r="DD4" s="42"/>
      <c r="DE4" s="42"/>
      <c r="DF4" s="42"/>
      <c r="DG4" s="42"/>
      <c r="DH4" s="42"/>
      <c r="DI4" s="42"/>
      <c r="DJ4" s="42"/>
      <c r="DK4" s="42"/>
      <c r="DL4" s="42"/>
      <c r="DM4" s="42"/>
      <c r="DN4" s="42"/>
      <c r="DO4" s="42"/>
      <c r="DP4" s="42"/>
      <c r="DQ4" s="42"/>
      <c r="DR4" s="42"/>
      <c r="DS4" s="42"/>
      <c r="DT4" s="42"/>
      <c r="DU4" s="42"/>
      <c r="DV4" s="42"/>
      <c r="DW4" s="42"/>
      <c r="DX4" s="42"/>
      <c r="DY4" s="42"/>
      <c r="DZ4" s="42"/>
      <c r="EA4" s="42"/>
      <c r="EB4" s="42"/>
      <c r="EC4" s="42"/>
      <c r="ED4" s="42"/>
      <c r="EE4" s="42"/>
      <c r="EF4" s="42"/>
      <c r="EG4" s="42"/>
      <c r="EH4" s="42"/>
      <c r="EI4" s="42"/>
      <c r="EJ4" s="42"/>
      <c r="EK4" s="42"/>
      <c r="EL4" s="42"/>
      <c r="EM4" s="42"/>
      <c r="EN4" s="42"/>
      <c r="EO4" s="42"/>
      <c r="EP4" s="42"/>
      <c r="EQ4" s="42"/>
      <c r="ER4" s="42"/>
      <c r="ES4" s="42"/>
      <c r="ET4" s="42"/>
      <c r="EU4" s="42"/>
      <c r="EV4" s="42"/>
      <c r="EW4" s="42"/>
      <c r="EX4" s="42"/>
      <c r="EY4" s="42"/>
      <c r="EZ4" s="42"/>
      <c r="FA4" s="42"/>
      <c r="FB4" s="42"/>
      <c r="FC4" s="42"/>
      <c r="FD4" s="42"/>
      <c r="FE4" s="42"/>
      <c r="FF4" s="42"/>
      <c r="FG4" s="42"/>
      <c r="FH4" s="42"/>
      <c r="FI4" s="42"/>
      <c r="FJ4" s="42"/>
      <c r="FK4" s="42"/>
      <c r="FL4" s="42"/>
      <c r="FM4" s="42"/>
      <c r="FN4" s="42"/>
      <c r="FO4" s="42"/>
      <c r="FP4" s="42"/>
      <c r="FQ4" s="42"/>
      <c r="FR4" s="42"/>
      <c r="FS4" s="42"/>
      <c r="FT4" s="42"/>
      <c r="FU4" s="42"/>
      <c r="FV4" s="42"/>
      <c r="FW4" s="42"/>
      <c r="FX4" s="42"/>
      <c r="FY4" s="42"/>
      <c r="FZ4" s="42"/>
      <c r="GA4" s="42"/>
      <c r="GB4" s="42"/>
      <c r="GC4" s="42"/>
      <c r="GD4" s="42"/>
      <c r="GE4" s="42"/>
      <c r="GF4" s="42"/>
      <c r="GG4" s="42"/>
      <c r="GH4" s="42"/>
      <c r="GI4" s="42"/>
      <c r="GJ4" s="42"/>
      <c r="GK4" s="42"/>
      <c r="GL4" s="42"/>
      <c r="GM4" s="42"/>
      <c r="GN4" s="42"/>
      <c r="GO4" s="42"/>
      <c r="GP4" s="42"/>
      <c r="GQ4" s="42"/>
      <c r="GR4" s="42"/>
      <c r="GS4" s="42"/>
      <c r="GT4" s="42"/>
      <c r="GU4" s="42"/>
      <c r="GV4" s="42"/>
      <c r="GW4" s="42"/>
      <c r="GX4" s="42"/>
      <c r="GY4" s="42"/>
      <c r="GZ4" s="42"/>
      <c r="HA4" s="42"/>
      <c r="HB4" s="42"/>
      <c r="HC4" s="42"/>
      <c r="HD4" s="42"/>
      <c r="HE4" s="42"/>
      <c r="HF4" s="42"/>
      <c r="HG4" s="42"/>
      <c r="HH4" s="42"/>
      <c r="HI4" s="42"/>
      <c r="HJ4" s="42"/>
      <c r="HK4" s="42"/>
      <c r="HL4" s="42"/>
      <c r="HM4" s="42"/>
      <c r="HN4" s="42"/>
      <c r="HO4" s="42"/>
      <c r="HP4" s="42"/>
      <c r="HQ4" s="42"/>
      <c r="HR4" s="42"/>
      <c r="HS4" s="42"/>
      <c r="HT4" s="42"/>
      <c r="HU4" s="42"/>
      <c r="HV4" s="42"/>
      <c r="HW4" s="42"/>
      <c r="HX4" s="42"/>
      <c r="HY4" s="42"/>
      <c r="HZ4" s="42"/>
      <c r="IA4" s="42"/>
      <c r="IB4" s="42"/>
      <c r="IC4" s="42"/>
      <c r="ID4" s="42"/>
      <c r="IE4" s="42"/>
      <c r="IF4" s="42"/>
      <c r="IG4" s="42"/>
      <c r="IH4" s="42"/>
      <c r="II4" s="42"/>
      <c r="IJ4" s="42"/>
      <c r="IK4" s="42"/>
      <c r="IL4" s="42"/>
      <c r="IM4" s="42"/>
      <c r="IN4" s="42"/>
      <c r="IO4" s="42"/>
      <c r="IP4" s="42"/>
      <c r="IQ4" s="42"/>
      <c r="IR4" s="42"/>
      <c r="IS4" s="42"/>
      <c r="IT4" s="42"/>
      <c r="IU4" s="42"/>
      <c r="IV4" s="42"/>
    </row>
    <row r="5" spans="1:256" ht="28.5" customHeight="1">
      <c r="A5" s="829"/>
      <c r="B5" s="829"/>
      <c r="C5" s="829"/>
      <c r="D5" s="829"/>
      <c r="E5" s="53"/>
      <c r="F5" s="53"/>
      <c r="G5" s="53"/>
      <c r="I5" s="827"/>
      <c r="J5" s="827"/>
      <c r="K5" s="827"/>
      <c r="L5" s="827"/>
      <c r="M5" s="827"/>
      <c r="N5" s="827"/>
      <c r="O5" s="827"/>
      <c r="P5" s="827"/>
      <c r="Q5" s="827"/>
      <c r="R5" s="827"/>
      <c r="S5" s="827"/>
      <c r="T5" s="827"/>
      <c r="U5" s="827"/>
      <c r="V5" s="827"/>
      <c r="W5" s="827"/>
      <c r="X5" s="827"/>
      <c r="Y5" s="827"/>
      <c r="Z5" s="827"/>
      <c r="AA5" s="827"/>
      <c r="AB5" s="827"/>
      <c r="AC5" s="827"/>
      <c r="AD5" s="827"/>
      <c r="AE5" s="827"/>
      <c r="AF5" s="827"/>
      <c r="AG5" s="827"/>
      <c r="AH5" s="827"/>
      <c r="AI5" s="827"/>
      <c r="AJ5" s="827"/>
      <c r="AK5" s="827"/>
      <c r="AL5" s="827"/>
      <c r="AM5" s="827"/>
      <c r="AN5" s="827"/>
      <c r="AO5" s="827"/>
      <c r="AP5" s="827"/>
      <c r="AQ5" s="827"/>
      <c r="AR5" s="827"/>
      <c r="AS5" s="827"/>
      <c r="AT5" s="827"/>
      <c r="AU5" s="827"/>
      <c r="AV5" s="827"/>
      <c r="AW5" s="827"/>
      <c r="AX5" s="827"/>
      <c r="AY5" s="827"/>
      <c r="AZ5" s="827"/>
      <c r="BA5" s="827"/>
      <c r="BB5" s="827"/>
      <c r="BC5" s="827"/>
      <c r="BD5" s="827"/>
      <c r="BE5" s="827"/>
      <c r="BF5" s="827"/>
      <c r="BG5" s="827"/>
      <c r="BH5" s="827"/>
      <c r="BI5" s="827"/>
      <c r="BJ5" s="827"/>
      <c r="BK5" s="827"/>
      <c r="BL5" s="827"/>
      <c r="BM5" s="827"/>
      <c r="BN5" s="827"/>
      <c r="BO5" s="827"/>
      <c r="BP5" s="827"/>
      <c r="BQ5" s="827"/>
      <c r="BR5" s="827"/>
      <c r="BS5" s="827"/>
      <c r="BT5" s="827"/>
      <c r="BU5" s="827"/>
      <c r="BV5" s="827"/>
      <c r="BW5" s="827"/>
      <c r="BX5" s="827"/>
      <c r="BY5" s="827"/>
      <c r="BZ5" s="827"/>
      <c r="CA5" s="827"/>
      <c r="CB5" s="827"/>
      <c r="CC5" s="827"/>
      <c r="CD5" s="827"/>
      <c r="CE5" s="827"/>
      <c r="CF5" s="827"/>
      <c r="CG5" s="827"/>
      <c r="CH5" s="827"/>
      <c r="CI5" s="827"/>
      <c r="CJ5" s="827"/>
      <c r="CK5" s="827"/>
      <c r="CL5" s="827"/>
      <c r="CM5" s="827"/>
      <c r="CN5" s="827"/>
      <c r="CO5" s="827"/>
      <c r="CP5" s="827"/>
      <c r="CQ5" s="827"/>
      <c r="CR5" s="827"/>
      <c r="CS5" s="827"/>
      <c r="CT5" s="827"/>
      <c r="CU5" s="827"/>
      <c r="CV5" s="827"/>
      <c r="CW5" s="827"/>
      <c r="CX5" s="827"/>
      <c r="CY5" s="827"/>
      <c r="CZ5" s="827"/>
      <c r="DA5" s="827"/>
      <c r="DB5" s="827"/>
      <c r="DC5" s="827"/>
      <c r="DD5" s="827"/>
      <c r="DE5" s="827"/>
      <c r="DF5" s="827"/>
      <c r="DG5" s="827"/>
      <c r="DH5" s="827"/>
      <c r="DI5" s="827"/>
      <c r="DJ5" s="827"/>
      <c r="DK5" s="827"/>
      <c r="DL5" s="827"/>
      <c r="DM5" s="827"/>
      <c r="DN5" s="827"/>
      <c r="DO5" s="827"/>
      <c r="DP5" s="827"/>
      <c r="DQ5" s="827"/>
      <c r="DR5" s="827"/>
      <c r="DS5" s="827"/>
      <c r="DT5" s="827"/>
      <c r="DU5" s="827"/>
      <c r="DV5" s="827"/>
      <c r="DW5" s="827"/>
      <c r="DX5" s="827"/>
      <c r="DY5" s="827"/>
      <c r="DZ5" s="827"/>
      <c r="EA5" s="827"/>
      <c r="EB5" s="827"/>
      <c r="EC5" s="827"/>
      <c r="ED5" s="827"/>
      <c r="EE5" s="827"/>
      <c r="EF5" s="827"/>
      <c r="EG5" s="827"/>
      <c r="EH5" s="827"/>
      <c r="EI5" s="827"/>
      <c r="EJ5" s="827"/>
      <c r="EK5" s="827"/>
      <c r="EL5" s="827"/>
      <c r="EM5" s="827"/>
      <c r="EN5" s="827"/>
      <c r="EO5" s="827"/>
      <c r="EP5" s="827"/>
      <c r="EQ5" s="827"/>
      <c r="ER5" s="827"/>
      <c r="ES5" s="827"/>
      <c r="ET5" s="827"/>
      <c r="EU5" s="827"/>
      <c r="EV5" s="827"/>
      <c r="EW5" s="827"/>
      <c r="EX5" s="827"/>
      <c r="EY5" s="827"/>
      <c r="EZ5" s="827"/>
      <c r="FA5" s="827"/>
      <c r="FB5" s="827"/>
      <c r="FC5" s="827"/>
      <c r="FD5" s="827"/>
      <c r="FE5" s="827"/>
      <c r="FF5" s="827"/>
      <c r="FG5" s="827"/>
      <c r="FH5" s="827"/>
      <c r="FI5" s="827"/>
      <c r="FJ5" s="827"/>
      <c r="FK5" s="827"/>
      <c r="FL5" s="827"/>
      <c r="FM5" s="827"/>
      <c r="FN5" s="827"/>
      <c r="FO5" s="827"/>
      <c r="FP5" s="827"/>
      <c r="FQ5" s="827"/>
      <c r="FR5" s="827"/>
      <c r="FS5" s="827"/>
      <c r="FT5" s="827"/>
      <c r="FU5" s="827"/>
      <c r="FV5" s="827"/>
      <c r="FW5" s="827"/>
      <c r="FX5" s="827"/>
      <c r="FY5" s="827"/>
      <c r="FZ5" s="827"/>
      <c r="GA5" s="827"/>
      <c r="GB5" s="827"/>
      <c r="GC5" s="827"/>
      <c r="GD5" s="827"/>
      <c r="GE5" s="827"/>
      <c r="GF5" s="827"/>
      <c r="GG5" s="827"/>
      <c r="GH5" s="827"/>
      <c r="GI5" s="827"/>
      <c r="GJ5" s="827"/>
      <c r="GK5" s="827"/>
      <c r="GL5" s="827"/>
      <c r="GM5" s="827"/>
      <c r="GN5" s="827"/>
      <c r="GO5" s="827"/>
      <c r="GP5" s="827"/>
      <c r="GQ5" s="827"/>
      <c r="GR5" s="827"/>
      <c r="GS5" s="827"/>
      <c r="GT5" s="827"/>
      <c r="GU5" s="827"/>
      <c r="GV5" s="827"/>
      <c r="GW5" s="827"/>
      <c r="GX5" s="827"/>
      <c r="GY5" s="827"/>
      <c r="GZ5" s="827"/>
      <c r="HA5" s="827"/>
      <c r="HB5" s="827"/>
      <c r="HC5" s="827"/>
      <c r="HD5" s="827"/>
      <c r="HE5" s="827"/>
      <c r="HF5" s="827"/>
      <c r="HG5" s="827"/>
      <c r="HH5" s="827"/>
      <c r="HI5" s="827"/>
      <c r="HJ5" s="827"/>
      <c r="HK5" s="827"/>
      <c r="HL5" s="827"/>
      <c r="HM5" s="827"/>
      <c r="HN5" s="827"/>
      <c r="HO5" s="827"/>
      <c r="HP5" s="827"/>
      <c r="HQ5" s="827"/>
      <c r="HR5" s="827"/>
      <c r="HS5" s="827"/>
      <c r="HT5" s="827"/>
      <c r="HU5" s="827"/>
      <c r="HV5" s="827"/>
      <c r="HW5" s="827"/>
      <c r="HX5" s="827"/>
      <c r="HY5" s="827"/>
      <c r="HZ5" s="827"/>
      <c r="IA5" s="827"/>
      <c r="IB5" s="827"/>
      <c r="IC5" s="827"/>
      <c r="ID5" s="827"/>
      <c r="IE5" s="827"/>
      <c r="IF5" s="827"/>
      <c r="IG5" s="827"/>
      <c r="IH5" s="827"/>
      <c r="II5" s="827"/>
      <c r="IJ5" s="827"/>
      <c r="IK5" s="827"/>
      <c r="IL5" s="827"/>
      <c r="IM5" s="827"/>
      <c r="IN5" s="827"/>
      <c r="IO5" s="827"/>
      <c r="IP5" s="827"/>
      <c r="IQ5" s="827"/>
      <c r="IR5" s="827"/>
      <c r="IS5" s="827"/>
      <c r="IT5" s="827"/>
      <c r="IU5" s="827"/>
      <c r="IV5" s="827"/>
    </row>
    <row r="6" spans="1:256">
      <c r="A6" s="44"/>
      <c r="B6" s="50"/>
      <c r="C6" s="46"/>
      <c r="D6" s="54"/>
      <c r="E6" s="53"/>
      <c r="F6" s="53"/>
      <c r="G6" s="53"/>
    </row>
    <row r="7" spans="1:256" ht="15" customHeight="1">
      <c r="A7" s="831"/>
      <c r="B7" s="832"/>
      <c r="C7" s="832"/>
      <c r="D7" s="832"/>
    </row>
    <row r="8" spans="1:256">
      <c r="A8" s="831"/>
      <c r="B8" s="832"/>
      <c r="C8" s="55"/>
      <c r="D8" s="55"/>
    </row>
    <row r="9" spans="1:256">
      <c r="A9" s="56"/>
      <c r="B9" s="57"/>
      <c r="C9" s="58"/>
      <c r="D9" s="58"/>
      <c r="E9" s="59"/>
      <c r="F9" s="59"/>
      <c r="G9" s="59"/>
    </row>
    <row r="10" spans="1:256">
      <c r="A10" s="44"/>
      <c r="B10" s="50"/>
      <c r="C10" s="60"/>
      <c r="D10" s="60"/>
    </row>
    <row r="11" spans="1:256">
      <c r="A11" s="44"/>
      <c r="B11" s="50"/>
      <c r="C11" s="60"/>
      <c r="D11" s="60"/>
    </row>
    <row r="12" spans="1:256">
      <c r="A12" s="61"/>
      <c r="B12" s="50"/>
      <c r="C12" s="62"/>
      <c r="D12" s="62"/>
    </row>
    <row r="13" spans="1:256">
      <c r="A13" s="44"/>
      <c r="B13" s="50"/>
      <c r="C13" s="60"/>
      <c r="D13" s="60"/>
    </row>
    <row r="14" spans="1:256">
      <c r="A14" s="44"/>
      <c r="B14" s="50"/>
      <c r="C14" s="60"/>
      <c r="D14" s="60"/>
    </row>
    <row r="15" spans="1:256">
      <c r="A15" s="44"/>
      <c r="B15" s="50"/>
      <c r="C15" s="60"/>
      <c r="D15" s="60"/>
    </row>
    <row r="16" spans="1:256">
      <c r="A16" s="44"/>
      <c r="B16" s="50"/>
      <c r="C16" s="60"/>
      <c r="D16" s="60"/>
      <c r="E16" s="53"/>
      <c r="F16" s="53"/>
      <c r="G16" s="53"/>
    </row>
    <row r="17" spans="1:7">
      <c r="A17" s="44"/>
      <c r="B17" s="50"/>
      <c r="C17" s="60"/>
      <c r="D17" s="60"/>
    </row>
    <row r="18" spans="1:7">
      <c r="A18" s="44"/>
      <c r="B18" s="50"/>
      <c r="C18" s="60"/>
      <c r="D18" s="60"/>
      <c r="E18" s="53"/>
      <c r="F18" s="53"/>
      <c r="G18" s="53"/>
    </row>
    <row r="19" spans="1:7">
      <c r="A19" s="56"/>
      <c r="B19" s="57"/>
      <c r="C19" s="63"/>
      <c r="D19" s="63"/>
      <c r="G19" s="47"/>
    </row>
    <row r="20" spans="1:7">
      <c r="A20" s="44"/>
      <c r="B20" s="50"/>
      <c r="C20" s="60"/>
      <c r="D20" s="60"/>
      <c r="G20" s="47"/>
    </row>
    <row r="21" spans="1:7">
      <c r="A21" s="56"/>
      <c r="B21" s="57"/>
      <c r="C21" s="63"/>
      <c r="D21" s="63"/>
      <c r="G21" s="47"/>
    </row>
    <row r="22" spans="1:7">
      <c r="A22" s="44"/>
      <c r="B22" s="46"/>
      <c r="C22" s="60"/>
      <c r="D22" s="60"/>
      <c r="G22" s="47"/>
    </row>
    <row r="23" spans="1:7">
      <c r="A23" s="44"/>
      <c r="B23" s="46"/>
      <c r="C23" s="60"/>
      <c r="D23" s="60"/>
      <c r="G23" s="47"/>
    </row>
    <row r="24" spans="1:7">
      <c r="A24" s="44"/>
      <c r="B24" s="46"/>
      <c r="C24" s="60"/>
      <c r="D24" s="60"/>
      <c r="G24" s="47"/>
    </row>
    <row r="25" spans="1:7">
      <c r="A25" s="44"/>
      <c r="B25" s="46"/>
      <c r="C25" s="60"/>
      <c r="D25" s="60"/>
      <c r="G25" s="47"/>
    </row>
    <row r="26" spans="1:7">
      <c r="A26" s="44"/>
      <c r="B26" s="46"/>
      <c r="C26" s="60"/>
      <c r="D26" s="60"/>
      <c r="G26" s="47"/>
    </row>
    <row r="27" spans="1:7">
      <c r="A27" s="44"/>
      <c r="B27" s="46"/>
      <c r="C27" s="60"/>
      <c r="D27" s="60"/>
      <c r="G27" s="47"/>
    </row>
    <row r="28" spans="1:7">
      <c r="A28" s="44"/>
      <c r="B28" s="46"/>
      <c r="C28" s="60"/>
      <c r="D28" s="60"/>
      <c r="G28" s="47"/>
    </row>
    <row r="29" spans="1:7">
      <c r="A29" s="44"/>
      <c r="B29" s="46"/>
      <c r="C29" s="60"/>
      <c r="D29" s="60"/>
      <c r="E29" s="53"/>
      <c r="F29" s="53"/>
      <c r="G29" s="53"/>
    </row>
    <row r="30" spans="1:7">
      <c r="A30" s="44"/>
      <c r="B30" s="46"/>
      <c r="C30" s="60"/>
      <c r="D30" s="60"/>
    </row>
    <row r="31" spans="1:7">
      <c r="A31" s="44"/>
      <c r="B31" s="46"/>
      <c r="C31" s="60"/>
      <c r="D31" s="60"/>
      <c r="E31" s="53"/>
      <c r="F31" s="53"/>
      <c r="G31" s="53"/>
    </row>
    <row r="32" spans="1:7">
      <c r="A32" s="56"/>
      <c r="B32" s="57"/>
      <c r="C32" s="63"/>
      <c r="D32" s="63"/>
    </row>
    <row r="33" spans="1:7">
      <c r="A33" s="44"/>
      <c r="B33" s="50"/>
      <c r="C33" s="60"/>
      <c r="D33" s="60"/>
    </row>
    <row r="34" spans="1:7">
      <c r="A34" s="56"/>
      <c r="B34" s="57"/>
      <c r="C34" s="63"/>
      <c r="D34" s="63"/>
    </row>
    <row r="35" spans="1:7">
      <c r="A35" s="44"/>
      <c r="B35" s="50"/>
      <c r="C35" s="60"/>
      <c r="D35" s="60"/>
    </row>
    <row r="36" spans="1:7">
      <c r="A36" s="44"/>
      <c r="B36" s="50"/>
      <c r="C36" s="60"/>
      <c r="D36" s="60"/>
    </row>
    <row r="37" spans="1:7">
      <c r="A37" s="44"/>
      <c r="B37" s="50"/>
      <c r="C37" s="60"/>
      <c r="D37" s="60"/>
      <c r="E37" s="53"/>
      <c r="F37" s="53"/>
      <c r="G37" s="53"/>
    </row>
    <row r="38" spans="1:7">
      <c r="A38" s="44"/>
      <c r="B38" s="50"/>
      <c r="C38" s="60"/>
      <c r="D38" s="60"/>
    </row>
    <row r="39" spans="1:7">
      <c r="A39" s="44"/>
      <c r="B39" s="50"/>
      <c r="C39" s="60"/>
      <c r="D39" s="60"/>
      <c r="E39" s="53"/>
      <c r="F39" s="53"/>
      <c r="G39" s="53"/>
    </row>
    <row r="40" spans="1:7">
      <c r="A40" s="56"/>
      <c r="B40" s="57"/>
      <c r="C40" s="63"/>
      <c r="D40" s="63"/>
    </row>
    <row r="41" spans="1:7">
      <c r="A41" s="44"/>
      <c r="B41" s="50"/>
      <c r="C41" s="60"/>
      <c r="D41" s="60"/>
    </row>
    <row r="42" spans="1:7">
      <c r="A42" s="56"/>
      <c r="B42" s="57"/>
      <c r="C42" s="63"/>
      <c r="D42" s="63"/>
      <c r="E42" s="53"/>
      <c r="F42" s="53"/>
      <c r="G42" s="53"/>
    </row>
    <row r="43" spans="1:7">
      <c r="A43" s="44"/>
      <c r="B43" s="46"/>
      <c r="C43" s="60"/>
      <c r="D43" s="60"/>
    </row>
    <row r="44" spans="1:7">
      <c r="A44" s="44"/>
      <c r="B44" s="50"/>
      <c r="C44" s="60"/>
      <c r="D44" s="60"/>
      <c r="E44" s="53"/>
      <c r="F44" s="53"/>
      <c r="G44" s="53"/>
    </row>
    <row r="45" spans="1:7">
      <c r="A45" s="56"/>
      <c r="B45" s="57"/>
      <c r="C45" s="63"/>
      <c r="D45" s="63"/>
    </row>
    <row r="46" spans="1:7">
      <c r="A46" s="44"/>
      <c r="B46" s="50"/>
      <c r="C46" s="60"/>
      <c r="D46" s="60"/>
      <c r="E46" s="53"/>
      <c r="F46" s="53"/>
      <c r="G46" s="53"/>
    </row>
    <row r="47" spans="1:7">
      <c r="A47" s="56"/>
      <c r="B47" s="57"/>
      <c r="C47" s="63"/>
      <c r="D47" s="63"/>
    </row>
    <row r="48" spans="1:7">
      <c r="A48" s="44"/>
      <c r="B48" s="50"/>
      <c r="C48" s="60"/>
      <c r="D48" s="60"/>
      <c r="E48" s="53"/>
      <c r="F48" s="53"/>
      <c r="G48" s="53"/>
    </row>
    <row r="49" spans="1:256">
      <c r="A49" s="56"/>
      <c r="B49" s="57"/>
      <c r="C49" s="63"/>
      <c r="D49" s="63"/>
      <c r="E49" s="64"/>
    </row>
    <row r="50" spans="1:256">
      <c r="A50" s="44"/>
      <c r="B50" s="50"/>
      <c r="C50" s="60"/>
      <c r="D50" s="60"/>
      <c r="E50" s="64"/>
    </row>
    <row r="51" spans="1:256">
      <c r="A51" s="56"/>
      <c r="B51" s="55"/>
      <c r="C51" s="63"/>
      <c r="D51" s="63"/>
      <c r="E51" s="64"/>
    </row>
    <row r="52" spans="1:256">
      <c r="A52" s="44"/>
      <c r="B52" s="50"/>
      <c r="C52" s="46"/>
      <c r="D52" s="46"/>
      <c r="E52" s="64"/>
    </row>
    <row r="53" spans="1:256" ht="15.75" customHeight="1">
      <c r="A53" s="65"/>
      <c r="B53" s="833"/>
      <c r="C53" s="833"/>
      <c r="D53" s="833"/>
      <c r="E53" s="64"/>
    </row>
    <row r="54" spans="1:256">
      <c r="A54" s="66"/>
      <c r="B54" s="67"/>
      <c r="C54" s="64"/>
      <c r="D54" s="64"/>
      <c r="E54" s="64"/>
    </row>
    <row r="55" spans="1:256">
      <c r="A55" s="66"/>
      <c r="B55" s="67"/>
      <c r="C55" s="64"/>
      <c r="D55" s="64"/>
    </row>
    <row r="56" spans="1:256" s="48" customFormat="1">
      <c r="A56" s="66"/>
      <c r="B56" s="67"/>
      <c r="C56" s="64"/>
      <c r="D56" s="64"/>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c r="AS56" s="47"/>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47"/>
      <c r="CU56" s="47"/>
      <c r="CV56" s="47"/>
      <c r="CW56" s="47"/>
      <c r="CX56" s="47"/>
      <c r="CY56" s="47"/>
      <c r="CZ56" s="47"/>
      <c r="DA56" s="47"/>
      <c r="DB56" s="47"/>
      <c r="DC56" s="47"/>
      <c r="DD56" s="47"/>
      <c r="DE56" s="47"/>
      <c r="DF56" s="47"/>
      <c r="DG56" s="47"/>
      <c r="DH56" s="47"/>
      <c r="DI56" s="47"/>
      <c r="DJ56" s="47"/>
      <c r="DK56" s="47"/>
      <c r="DL56" s="47"/>
      <c r="DM56" s="47"/>
      <c r="DN56" s="47"/>
      <c r="DO56" s="47"/>
      <c r="DP56" s="47"/>
      <c r="DQ56" s="47"/>
      <c r="DR56" s="47"/>
      <c r="DS56" s="47"/>
      <c r="DT56" s="47"/>
      <c r="DU56" s="47"/>
      <c r="DV56" s="47"/>
      <c r="DW56" s="47"/>
      <c r="DX56" s="47"/>
      <c r="DY56" s="47"/>
      <c r="DZ56" s="47"/>
      <c r="EA56" s="47"/>
      <c r="EB56" s="47"/>
      <c r="EC56" s="47"/>
      <c r="ED56" s="47"/>
      <c r="EE56" s="47"/>
      <c r="EF56" s="47"/>
      <c r="EG56" s="47"/>
      <c r="EH56" s="47"/>
      <c r="EI56" s="47"/>
      <c r="EJ56" s="47"/>
      <c r="EK56" s="47"/>
      <c r="EL56" s="47"/>
      <c r="EM56" s="47"/>
      <c r="EN56" s="47"/>
      <c r="EO56" s="47"/>
      <c r="EP56" s="47"/>
      <c r="EQ56" s="47"/>
      <c r="ER56" s="47"/>
      <c r="ES56" s="47"/>
      <c r="ET56" s="47"/>
      <c r="EU56" s="47"/>
      <c r="EV56" s="47"/>
      <c r="EW56" s="47"/>
      <c r="EX56" s="47"/>
      <c r="EY56" s="47"/>
      <c r="EZ56" s="47"/>
      <c r="FA56" s="47"/>
      <c r="FB56" s="47"/>
      <c r="FC56" s="47"/>
      <c r="FD56" s="47"/>
      <c r="FE56" s="47"/>
      <c r="FF56" s="47"/>
      <c r="FG56" s="47"/>
      <c r="FH56" s="47"/>
      <c r="FI56" s="47"/>
      <c r="FJ56" s="47"/>
      <c r="FK56" s="47"/>
      <c r="FL56" s="47"/>
      <c r="FM56" s="47"/>
      <c r="FN56" s="47"/>
      <c r="FO56" s="47"/>
      <c r="FP56" s="47"/>
      <c r="FQ56" s="47"/>
      <c r="FR56" s="47"/>
      <c r="FS56" s="47"/>
      <c r="FT56" s="47"/>
      <c r="FU56" s="47"/>
      <c r="FV56" s="47"/>
      <c r="FW56" s="47"/>
      <c r="FX56" s="47"/>
      <c r="FY56" s="47"/>
      <c r="FZ56" s="47"/>
      <c r="GA56" s="47"/>
      <c r="GB56" s="47"/>
      <c r="GC56" s="47"/>
      <c r="GD56" s="47"/>
      <c r="GE56" s="47"/>
      <c r="GF56" s="47"/>
      <c r="GG56" s="47"/>
      <c r="GH56" s="47"/>
      <c r="GI56" s="47"/>
      <c r="GJ56" s="47"/>
      <c r="GK56" s="47"/>
      <c r="GL56" s="47"/>
      <c r="GM56" s="47"/>
      <c r="GN56" s="47"/>
      <c r="GO56" s="47"/>
      <c r="GP56" s="47"/>
      <c r="GQ56" s="47"/>
      <c r="GR56" s="47"/>
      <c r="GS56" s="47"/>
      <c r="GT56" s="47"/>
      <c r="GU56" s="47"/>
      <c r="GV56" s="47"/>
      <c r="GW56" s="47"/>
      <c r="GX56" s="47"/>
      <c r="GY56" s="47"/>
      <c r="GZ56" s="47"/>
      <c r="HA56" s="47"/>
      <c r="HB56" s="47"/>
      <c r="HC56" s="47"/>
      <c r="HD56" s="47"/>
      <c r="HE56" s="47"/>
      <c r="HF56" s="47"/>
      <c r="HG56" s="47"/>
      <c r="HH56" s="47"/>
      <c r="HI56" s="47"/>
      <c r="HJ56" s="47"/>
      <c r="HK56" s="47"/>
      <c r="HL56" s="47"/>
      <c r="HM56" s="47"/>
      <c r="HN56" s="47"/>
      <c r="HO56" s="47"/>
      <c r="HP56" s="47"/>
      <c r="HQ56" s="47"/>
      <c r="HR56" s="47"/>
      <c r="HS56" s="47"/>
      <c r="HT56" s="47"/>
      <c r="HU56" s="47"/>
      <c r="HV56" s="47"/>
      <c r="HW56" s="47"/>
      <c r="HX56" s="47"/>
      <c r="HY56" s="47"/>
      <c r="HZ56" s="47"/>
      <c r="IA56" s="47"/>
      <c r="IB56" s="47"/>
      <c r="IC56" s="47"/>
      <c r="ID56" s="47"/>
      <c r="IE56" s="47"/>
      <c r="IF56" s="47"/>
      <c r="IG56" s="47"/>
      <c r="IH56" s="47"/>
      <c r="II56" s="47"/>
      <c r="IJ56" s="47"/>
      <c r="IK56" s="47"/>
      <c r="IL56" s="47"/>
      <c r="IM56" s="47"/>
      <c r="IN56" s="47"/>
      <c r="IO56" s="47"/>
      <c r="IP56" s="47"/>
      <c r="IQ56" s="47"/>
      <c r="IR56" s="47"/>
      <c r="IS56" s="47"/>
      <c r="IT56" s="47"/>
      <c r="IU56" s="47"/>
      <c r="IV56" s="47"/>
    </row>
    <row r="57" spans="1:256" s="48" customFormat="1">
      <c r="A57" s="66"/>
      <c r="B57" s="67"/>
      <c r="C57" s="64"/>
      <c r="D57" s="64"/>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47"/>
      <c r="CU57" s="47"/>
      <c r="CV57" s="47"/>
      <c r="CW57" s="47"/>
      <c r="CX57" s="47"/>
      <c r="CY57" s="47"/>
      <c r="CZ57" s="47"/>
      <c r="DA57" s="47"/>
      <c r="DB57" s="47"/>
      <c r="DC57" s="47"/>
      <c r="DD57" s="47"/>
      <c r="DE57" s="47"/>
      <c r="DF57" s="47"/>
      <c r="DG57" s="47"/>
      <c r="DH57" s="47"/>
      <c r="DI57" s="47"/>
      <c r="DJ57" s="47"/>
      <c r="DK57" s="47"/>
      <c r="DL57" s="47"/>
      <c r="DM57" s="47"/>
      <c r="DN57" s="47"/>
      <c r="DO57" s="47"/>
      <c r="DP57" s="47"/>
      <c r="DQ57" s="47"/>
      <c r="DR57" s="47"/>
      <c r="DS57" s="47"/>
      <c r="DT57" s="47"/>
      <c r="DU57" s="47"/>
      <c r="DV57" s="47"/>
      <c r="DW57" s="47"/>
      <c r="DX57" s="47"/>
      <c r="DY57" s="47"/>
      <c r="DZ57" s="47"/>
      <c r="EA57" s="47"/>
      <c r="EB57" s="47"/>
      <c r="EC57" s="47"/>
      <c r="ED57" s="47"/>
      <c r="EE57" s="47"/>
      <c r="EF57" s="47"/>
      <c r="EG57" s="47"/>
      <c r="EH57" s="47"/>
      <c r="EI57" s="47"/>
      <c r="EJ57" s="47"/>
      <c r="EK57" s="47"/>
      <c r="EL57" s="47"/>
      <c r="EM57" s="47"/>
      <c r="EN57" s="47"/>
      <c r="EO57" s="47"/>
      <c r="EP57" s="47"/>
      <c r="EQ57" s="47"/>
      <c r="ER57" s="47"/>
      <c r="ES57" s="47"/>
      <c r="ET57" s="47"/>
      <c r="EU57" s="47"/>
      <c r="EV57" s="47"/>
      <c r="EW57" s="47"/>
      <c r="EX57" s="47"/>
      <c r="EY57" s="47"/>
      <c r="EZ57" s="47"/>
      <c r="FA57" s="47"/>
      <c r="FB57" s="47"/>
      <c r="FC57" s="47"/>
      <c r="FD57" s="47"/>
      <c r="FE57" s="47"/>
      <c r="FF57" s="47"/>
      <c r="FG57" s="47"/>
      <c r="FH57" s="47"/>
      <c r="FI57" s="47"/>
      <c r="FJ57" s="47"/>
      <c r="FK57" s="47"/>
      <c r="FL57" s="47"/>
      <c r="FM57" s="47"/>
      <c r="FN57" s="47"/>
      <c r="FO57" s="47"/>
      <c r="FP57" s="47"/>
      <c r="FQ57" s="47"/>
      <c r="FR57" s="47"/>
      <c r="FS57" s="47"/>
      <c r="FT57" s="47"/>
      <c r="FU57" s="47"/>
      <c r="FV57" s="47"/>
      <c r="FW57" s="47"/>
      <c r="FX57" s="47"/>
      <c r="FY57" s="47"/>
      <c r="FZ57" s="47"/>
      <c r="GA57" s="47"/>
      <c r="GB57" s="47"/>
      <c r="GC57" s="47"/>
      <c r="GD57" s="47"/>
      <c r="GE57" s="47"/>
      <c r="GF57" s="47"/>
      <c r="GG57" s="47"/>
      <c r="GH57" s="47"/>
      <c r="GI57" s="47"/>
      <c r="GJ57" s="47"/>
      <c r="GK57" s="47"/>
      <c r="GL57" s="47"/>
      <c r="GM57" s="47"/>
      <c r="GN57" s="47"/>
      <c r="GO57" s="47"/>
      <c r="GP57" s="47"/>
      <c r="GQ57" s="47"/>
      <c r="GR57" s="47"/>
      <c r="GS57" s="47"/>
      <c r="GT57" s="47"/>
      <c r="GU57" s="47"/>
      <c r="GV57" s="47"/>
      <c r="GW57" s="47"/>
      <c r="GX57" s="47"/>
      <c r="GY57" s="47"/>
      <c r="GZ57" s="47"/>
      <c r="HA57" s="47"/>
      <c r="HB57" s="47"/>
      <c r="HC57" s="47"/>
      <c r="HD57" s="47"/>
      <c r="HE57" s="47"/>
      <c r="HF57" s="47"/>
      <c r="HG57" s="47"/>
      <c r="HH57" s="47"/>
      <c r="HI57" s="47"/>
      <c r="HJ57" s="47"/>
      <c r="HK57" s="47"/>
      <c r="HL57" s="47"/>
      <c r="HM57" s="47"/>
      <c r="HN57" s="47"/>
      <c r="HO57" s="47"/>
      <c r="HP57" s="47"/>
      <c r="HQ57" s="47"/>
      <c r="HR57" s="47"/>
      <c r="HS57" s="47"/>
      <c r="HT57" s="47"/>
      <c r="HU57" s="47"/>
      <c r="HV57" s="47"/>
      <c r="HW57" s="47"/>
      <c r="HX57" s="47"/>
      <c r="HY57" s="47"/>
      <c r="HZ57" s="47"/>
      <c r="IA57" s="47"/>
      <c r="IB57" s="47"/>
      <c r="IC57" s="47"/>
      <c r="ID57" s="47"/>
      <c r="IE57" s="47"/>
      <c r="IF57" s="47"/>
      <c r="IG57" s="47"/>
      <c r="IH57" s="47"/>
      <c r="II57" s="47"/>
      <c r="IJ57" s="47"/>
      <c r="IK57" s="47"/>
      <c r="IL57" s="47"/>
      <c r="IM57" s="47"/>
      <c r="IN57" s="47"/>
      <c r="IO57" s="47"/>
      <c r="IP57" s="47"/>
      <c r="IQ57" s="47"/>
      <c r="IR57" s="47"/>
      <c r="IS57" s="47"/>
      <c r="IT57" s="47"/>
      <c r="IU57" s="47"/>
      <c r="IV57" s="47"/>
    </row>
  </sheetData>
  <mergeCells count="70">
    <mergeCell ref="A1:D1"/>
    <mergeCell ref="A7:A8"/>
    <mergeCell ref="B7:B8"/>
    <mergeCell ref="C7:D7"/>
    <mergeCell ref="B53:D53"/>
    <mergeCell ref="HY5:IB5"/>
    <mergeCell ref="HA5:HD5"/>
    <mergeCell ref="HE5:HH5"/>
    <mergeCell ref="HI5:HL5"/>
    <mergeCell ref="HM5:HP5"/>
    <mergeCell ref="HQ5:HT5"/>
    <mergeCell ref="HU5:HX5"/>
    <mergeCell ref="IC5:IF5"/>
    <mergeCell ref="IG5:IJ5"/>
    <mergeCell ref="IK5:IN5"/>
    <mergeCell ref="IO5:IR5"/>
    <mergeCell ref="IS5:IV5"/>
    <mergeCell ref="GW5:GZ5"/>
    <mergeCell ref="FE5:FH5"/>
    <mergeCell ref="FI5:FL5"/>
    <mergeCell ref="FM5:FP5"/>
    <mergeCell ref="FQ5:FT5"/>
    <mergeCell ref="FU5:FX5"/>
    <mergeCell ref="FY5:GB5"/>
    <mergeCell ref="GC5:GF5"/>
    <mergeCell ref="GG5:GJ5"/>
    <mergeCell ref="GK5:GN5"/>
    <mergeCell ref="GO5:GR5"/>
    <mergeCell ref="GS5:GV5"/>
    <mergeCell ref="FA5:FD5"/>
    <mergeCell ref="DI5:DL5"/>
    <mergeCell ref="DM5:DP5"/>
    <mergeCell ref="DQ5:DT5"/>
    <mergeCell ref="DU5:DX5"/>
    <mergeCell ref="DY5:EB5"/>
    <mergeCell ref="EC5:EF5"/>
    <mergeCell ref="EG5:EJ5"/>
    <mergeCell ref="EK5:EN5"/>
    <mergeCell ref="EO5:ER5"/>
    <mergeCell ref="ES5:EV5"/>
    <mergeCell ref="EW5:EZ5"/>
    <mergeCell ref="DE5:DH5"/>
    <mergeCell ref="BM5:BP5"/>
    <mergeCell ref="BQ5:BT5"/>
    <mergeCell ref="BU5:BX5"/>
    <mergeCell ref="BY5:CB5"/>
    <mergeCell ref="CC5:CF5"/>
    <mergeCell ref="CG5:CJ5"/>
    <mergeCell ref="CK5:CN5"/>
    <mergeCell ref="CO5:CR5"/>
    <mergeCell ref="CS5:CV5"/>
    <mergeCell ref="CW5:CZ5"/>
    <mergeCell ref="DA5:DD5"/>
    <mergeCell ref="BI5:BL5"/>
    <mergeCell ref="Q5:T5"/>
    <mergeCell ref="U5:X5"/>
    <mergeCell ref="Y5:AB5"/>
    <mergeCell ref="AC5:AF5"/>
    <mergeCell ref="AG5:AJ5"/>
    <mergeCell ref="AK5:AN5"/>
    <mergeCell ref="AO5:AR5"/>
    <mergeCell ref="AS5:AV5"/>
    <mergeCell ref="AW5:AZ5"/>
    <mergeCell ref="BA5:BD5"/>
    <mergeCell ref="BE5:BH5"/>
    <mergeCell ref="M5:P5"/>
    <mergeCell ref="E2:H2"/>
    <mergeCell ref="A3:D3"/>
    <mergeCell ref="A5:D5"/>
    <mergeCell ref="I5:L5"/>
  </mergeCells>
  <printOptions horizontalCentered="1" verticalCentered="1"/>
  <pageMargins left="0.78740157480314965" right="0.78740157480314965" top="0.39370078740157483" bottom="0.39370078740157483" header="0.19685039370078741" footer="0.19685039370078741"/>
  <pageSetup paperSize="9" scale="84" orientation="portrait" r:id="rId1"/>
  <headerFooter>
    <oddHeader>&amp;C&amp;F</oddHeader>
    <oddFooter>Página &amp;P de &amp;N</oddFooter>
  </headerFooter>
  <drawing r:id="rId2"/>
</worksheet>
</file>

<file path=xl/worksheets/sheet10.xml><?xml version="1.0" encoding="utf-8"?>
<worksheet xmlns="http://schemas.openxmlformats.org/spreadsheetml/2006/main" xmlns:r="http://schemas.openxmlformats.org/officeDocument/2006/relationships">
  <dimension ref="A1:K56"/>
  <sheetViews>
    <sheetView showGridLines="0" tabSelected="1" view="pageBreakPreview" zoomScale="130" zoomScaleNormal="100" zoomScaleSheetLayoutView="130" workbookViewId="0">
      <selection activeCell="F25" sqref="F25:F26"/>
    </sheetView>
  </sheetViews>
  <sheetFormatPr defaultColWidth="9.140625" defaultRowHeight="14.25"/>
  <cols>
    <col min="1" max="1" width="3.140625" style="193" customWidth="1"/>
    <col min="2" max="2" width="9.140625" style="193"/>
    <col min="3" max="3" width="4.42578125" style="193" customWidth="1"/>
    <col min="4" max="4" width="38" style="193" customWidth="1"/>
    <col min="5" max="5" width="2.42578125" style="193" customWidth="1"/>
    <col min="6" max="6" width="4.140625" style="193" customWidth="1"/>
    <col min="7" max="7" width="4" style="193" customWidth="1"/>
    <col min="8" max="8" width="11.42578125" style="193" customWidth="1"/>
    <col min="9" max="9" width="3.140625" style="193" customWidth="1"/>
    <col min="10" max="16384" width="9.140625" style="193"/>
  </cols>
  <sheetData>
    <row r="1" spans="1:11" ht="60.75" customHeight="1">
      <c r="A1" s="192"/>
      <c r="B1" s="192"/>
      <c r="C1" s="192"/>
      <c r="D1" s="192"/>
      <c r="E1" s="192"/>
      <c r="F1" s="192"/>
      <c r="G1" s="192"/>
      <c r="H1" s="192"/>
      <c r="I1" s="192"/>
    </row>
    <row r="2" spans="1:11" ht="15">
      <c r="A2" s="192"/>
      <c r="B2" s="846" t="s">
        <v>8742</v>
      </c>
      <c r="C2" s="846"/>
      <c r="D2" s="846"/>
      <c r="E2" s="846"/>
      <c r="F2" s="846"/>
      <c r="G2" s="846"/>
      <c r="H2" s="846"/>
      <c r="I2" s="192"/>
      <c r="K2" s="194"/>
    </row>
    <row r="3" spans="1:11">
      <c r="A3" s="192"/>
      <c r="B3" s="847" t="s">
        <v>8743</v>
      </c>
      <c r="C3" s="847"/>
      <c r="D3" s="847"/>
      <c r="E3" s="847"/>
      <c r="F3" s="847"/>
      <c r="G3" s="847"/>
      <c r="H3" s="847"/>
      <c r="I3" s="192"/>
    </row>
    <row r="4" spans="1:11">
      <c r="A4" s="192"/>
      <c r="B4" s="847" t="s">
        <v>8744</v>
      </c>
      <c r="C4" s="847"/>
      <c r="D4" s="847"/>
      <c r="E4" s="847"/>
      <c r="F4" s="847"/>
      <c r="G4" s="847"/>
      <c r="H4" s="847"/>
      <c r="I4" s="192"/>
    </row>
    <row r="5" spans="1:11" ht="15" customHeight="1" thickBot="1">
      <c r="A5" s="192"/>
      <c r="B5" s="195"/>
      <c r="C5" s="195"/>
      <c r="D5" s="195"/>
      <c r="E5" s="195"/>
      <c r="F5" s="195"/>
      <c r="G5" s="195"/>
      <c r="H5" s="196" t="s">
        <v>8745</v>
      </c>
      <c r="I5" s="192"/>
    </row>
    <row r="6" spans="1:11" ht="15" thickBot="1">
      <c r="A6" s="192"/>
      <c r="B6" s="197" t="s">
        <v>8746</v>
      </c>
      <c r="C6" s="848" t="s">
        <v>8747</v>
      </c>
      <c r="D6" s="848"/>
      <c r="E6" s="848"/>
      <c r="F6" s="848"/>
      <c r="G6" s="848"/>
      <c r="H6" s="198" t="s">
        <v>8748</v>
      </c>
      <c r="I6" s="192"/>
    </row>
    <row r="7" spans="1:11" ht="15" thickTop="1">
      <c r="A7" s="192"/>
      <c r="B7" s="849" t="s">
        <v>8749</v>
      </c>
      <c r="C7" s="850"/>
      <c r="D7" s="850"/>
      <c r="E7" s="850"/>
      <c r="F7" s="850"/>
      <c r="G7" s="850"/>
      <c r="H7" s="851"/>
      <c r="I7" s="192"/>
    </row>
    <row r="8" spans="1:11">
      <c r="A8" s="192"/>
      <c r="B8" s="834" t="s">
        <v>8750</v>
      </c>
      <c r="C8" s="837" t="s">
        <v>8751</v>
      </c>
      <c r="D8" s="838"/>
      <c r="E8" s="838"/>
      <c r="F8" s="838"/>
      <c r="G8" s="839"/>
      <c r="H8" s="199">
        <f>INDEX('[13]Quadro Comparativo'!C7:E7,MATCH($H$5,'[13]Quadro Comparativo'!C6:E6,0))</f>
        <v>0.04</v>
      </c>
      <c r="I8" s="192"/>
    </row>
    <row r="9" spans="1:11">
      <c r="A9" s="192"/>
      <c r="B9" s="835"/>
      <c r="C9" s="840" t="s">
        <v>8752</v>
      </c>
      <c r="D9" s="841"/>
      <c r="E9" s="841"/>
      <c r="F9" s="841"/>
      <c r="G9" s="842"/>
      <c r="H9" s="199">
        <f>INDEX('[13]Quadro Comparativo'!F$7:H$7,MATCH($H$5,'[13]Quadro Comparativo'!F$6:H$6,0))</f>
        <v>8.0000000000000002E-3</v>
      </c>
      <c r="I9" s="192"/>
    </row>
    <row r="10" spans="1:11">
      <c r="A10" s="192"/>
      <c r="B10" s="835"/>
      <c r="C10" s="840" t="s">
        <v>8753</v>
      </c>
      <c r="D10" s="841"/>
      <c r="E10" s="841"/>
      <c r="F10" s="841"/>
      <c r="G10" s="842"/>
      <c r="H10" s="199">
        <f>INDEX('[13]Quadro Comparativo'!I$7:K$7,MATCH($H$5,'[13]Quadro Comparativo'!I$6:K$6,0))</f>
        <v>1.2699999999999999E-2</v>
      </c>
      <c r="I10" s="192"/>
    </row>
    <row r="11" spans="1:11">
      <c r="A11" s="192"/>
      <c r="B11" s="836"/>
      <c r="C11" s="843" t="s">
        <v>8754</v>
      </c>
      <c r="D11" s="844"/>
      <c r="E11" s="844"/>
      <c r="F11" s="844"/>
      <c r="G11" s="845"/>
      <c r="H11" s="199">
        <f>INDEX('[13]Quadro Comparativo'!L$7:N$7,MATCH($H$5,'[13]Quadro Comparativo'!L$6:N$6,0))</f>
        <v>1.23E-2</v>
      </c>
      <c r="I11" s="192"/>
    </row>
    <row r="12" spans="1:11" ht="15" thickBot="1">
      <c r="A12" s="192"/>
      <c r="B12" s="852" t="s">
        <v>8755</v>
      </c>
      <c r="C12" s="853"/>
      <c r="D12" s="853"/>
      <c r="E12" s="853"/>
      <c r="F12" s="853"/>
      <c r="G12" s="854"/>
      <c r="H12" s="200">
        <f>SUM(H8:H11)</f>
        <v>7.3000000000000009E-2</v>
      </c>
      <c r="I12" s="192"/>
    </row>
    <row r="13" spans="1:11" ht="15" thickTop="1">
      <c r="A13" s="192"/>
      <c r="B13" s="849" t="s">
        <v>8756</v>
      </c>
      <c r="C13" s="850"/>
      <c r="D13" s="850"/>
      <c r="E13" s="850"/>
      <c r="F13" s="850"/>
      <c r="G13" s="850"/>
      <c r="H13" s="851"/>
      <c r="I13" s="192"/>
    </row>
    <row r="14" spans="1:11">
      <c r="A14" s="192"/>
      <c r="B14" s="834" t="s">
        <v>8757</v>
      </c>
      <c r="C14" s="837" t="s">
        <v>8758</v>
      </c>
      <c r="D14" s="838"/>
      <c r="E14" s="838"/>
      <c r="F14" s="838"/>
      <c r="G14" s="839"/>
      <c r="H14" s="201">
        <v>0.03</v>
      </c>
      <c r="I14" s="192"/>
    </row>
    <row r="15" spans="1:11">
      <c r="A15" s="192"/>
      <c r="B15" s="835"/>
      <c r="C15" s="840" t="s">
        <v>8759</v>
      </c>
      <c r="D15" s="841"/>
      <c r="E15" s="841"/>
      <c r="F15" s="841"/>
      <c r="G15" s="842"/>
      <c r="H15" s="199">
        <v>6.4999999999999997E-3</v>
      </c>
      <c r="I15" s="192"/>
    </row>
    <row r="16" spans="1:11">
      <c r="A16" s="192"/>
      <c r="B16" s="835"/>
      <c r="C16" s="840" t="s">
        <v>8760</v>
      </c>
      <c r="D16" s="841"/>
      <c r="E16" s="841"/>
      <c r="F16" s="841"/>
      <c r="G16" s="842"/>
      <c r="H16" s="199">
        <f>INDEX('[13]Quadro Geral'!$B$5:$G$11,MATCH($B$3,'[13]Quadro Geral'!$A$5:$A$11,0),MATCH(C16,'[13]Quadro Geral'!$B$4:$G$4,0))</f>
        <v>0.01</v>
      </c>
      <c r="I16" s="192"/>
    </row>
    <row r="17" spans="1:9">
      <c r="A17" s="192"/>
      <c r="B17" s="836"/>
      <c r="C17" s="843" t="s">
        <v>8761</v>
      </c>
      <c r="D17" s="844"/>
      <c r="E17" s="844"/>
      <c r="F17" s="844"/>
      <c r="G17" s="845"/>
      <c r="H17" s="202">
        <f>IF(B4="COM Desoneração da Folha de Pagamento",0.045,0)</f>
        <v>0</v>
      </c>
      <c r="I17" s="192"/>
    </row>
    <row r="18" spans="1:9" ht="15" thickBot="1">
      <c r="A18" s="192"/>
      <c r="B18" s="852" t="s">
        <v>8762</v>
      </c>
      <c r="C18" s="853"/>
      <c r="D18" s="853"/>
      <c r="E18" s="853"/>
      <c r="F18" s="853"/>
      <c r="G18" s="854"/>
      <c r="H18" s="200">
        <f>SUM(H14:H17)</f>
        <v>4.65E-2</v>
      </c>
      <c r="I18" s="192"/>
    </row>
    <row r="19" spans="1:9" ht="15" thickTop="1">
      <c r="A19" s="192"/>
      <c r="B19" s="849" t="s">
        <v>8763</v>
      </c>
      <c r="C19" s="850"/>
      <c r="D19" s="850"/>
      <c r="E19" s="850"/>
      <c r="F19" s="850"/>
      <c r="G19" s="850"/>
      <c r="H19" s="851"/>
      <c r="I19" s="192"/>
    </row>
    <row r="20" spans="1:9">
      <c r="A20" s="192"/>
      <c r="B20" s="203" t="s">
        <v>8764</v>
      </c>
      <c r="C20" s="856" t="s">
        <v>8765</v>
      </c>
      <c r="D20" s="857"/>
      <c r="E20" s="857"/>
      <c r="F20" s="857"/>
      <c r="G20" s="858"/>
      <c r="H20" s="199">
        <f>INDEX('[13]Quadro Comparativo'!O$7:Q$7,MATCH($H$5,'[13]Quadro Comparativo'!O$6:Q$6,0))</f>
        <v>7.3999999999999996E-2</v>
      </c>
      <c r="I20" s="192"/>
    </row>
    <row r="21" spans="1:9" ht="15" thickBot="1">
      <c r="A21" s="192"/>
      <c r="B21" s="852" t="s">
        <v>8766</v>
      </c>
      <c r="C21" s="853"/>
      <c r="D21" s="853"/>
      <c r="E21" s="853"/>
      <c r="F21" s="853"/>
      <c r="G21" s="854"/>
      <c r="H21" s="200">
        <f>SUM(H20:H20)</f>
        <v>7.3999999999999996E-2</v>
      </c>
      <c r="I21" s="192"/>
    </row>
    <row r="22" spans="1:9" ht="15.75" thickTop="1" thickBot="1">
      <c r="A22" s="192"/>
      <c r="B22" s="859" t="s">
        <v>8767</v>
      </c>
      <c r="C22" s="860"/>
      <c r="D22" s="860"/>
      <c r="E22" s="860"/>
      <c r="F22" s="860"/>
      <c r="G22" s="861"/>
      <c r="H22" s="204">
        <f>((((((1+(H8+H9+H10))*((1+H11)*(1+H21)))/(1-H18))-1)*100))/100</f>
        <v>0.20944295662296811</v>
      </c>
      <c r="I22" s="192"/>
    </row>
    <row r="23" spans="1:9" ht="20.100000000000001" customHeight="1">
      <c r="A23" s="192"/>
      <c r="B23" s="205"/>
      <c r="C23" s="205"/>
      <c r="D23" s="205"/>
      <c r="E23" s="205"/>
      <c r="F23" s="205"/>
      <c r="G23" s="205"/>
      <c r="H23" s="205"/>
      <c r="I23" s="192"/>
    </row>
    <row r="24" spans="1:9" ht="15.75" customHeight="1">
      <c r="A24" s="192"/>
      <c r="B24" s="862" t="s">
        <v>8768</v>
      </c>
      <c r="C24" s="862"/>
      <c r="D24" s="862"/>
      <c r="E24" s="862"/>
      <c r="F24" s="862"/>
      <c r="G24" s="862"/>
      <c r="H24" s="862"/>
      <c r="I24" s="192"/>
    </row>
    <row r="25" spans="1:9" ht="21" customHeight="1">
      <c r="A25" s="192"/>
      <c r="B25" s="863" t="s">
        <v>8769</v>
      </c>
      <c r="C25" s="864" t="s">
        <v>8770</v>
      </c>
      <c r="D25" s="206" t="s">
        <v>8771</v>
      </c>
      <c r="E25" s="865" t="s">
        <v>8772</v>
      </c>
      <c r="F25" s="866">
        <v>-1</v>
      </c>
      <c r="G25" s="867" t="s">
        <v>8773</v>
      </c>
      <c r="H25" s="855" t="s">
        <v>8774</v>
      </c>
      <c r="I25" s="192"/>
    </row>
    <row r="26" spans="1:9" ht="21" customHeight="1">
      <c r="A26" s="192"/>
      <c r="B26" s="863"/>
      <c r="C26" s="864"/>
      <c r="D26" s="207" t="s">
        <v>8775</v>
      </c>
      <c r="E26" s="865"/>
      <c r="F26" s="866"/>
      <c r="G26" s="867"/>
      <c r="H26" s="855"/>
      <c r="I26" s="192"/>
    </row>
    <row r="27" spans="1:9" ht="3" customHeight="1">
      <c r="A27" s="192"/>
      <c r="B27" s="208"/>
      <c r="C27" s="208"/>
      <c r="D27" s="208"/>
      <c r="E27" s="208"/>
      <c r="F27" s="208"/>
      <c r="G27" s="208"/>
      <c r="H27" s="208"/>
      <c r="I27" s="192"/>
    </row>
    <row r="28" spans="1:9">
      <c r="A28" s="192"/>
      <c r="B28" s="209" t="s">
        <v>8776</v>
      </c>
      <c r="C28" s="868" t="s">
        <v>8777</v>
      </c>
      <c r="D28" s="868"/>
      <c r="E28" s="868"/>
      <c r="F28" s="868"/>
      <c r="G28" s="868"/>
      <c r="H28" s="868"/>
      <c r="I28" s="192"/>
    </row>
    <row r="29" spans="1:9">
      <c r="A29" s="192"/>
      <c r="B29" s="209" t="s">
        <v>8778</v>
      </c>
      <c r="C29" s="868" t="s">
        <v>8779</v>
      </c>
      <c r="D29" s="868"/>
      <c r="E29" s="868"/>
      <c r="F29" s="868"/>
      <c r="G29" s="868"/>
      <c r="H29" s="868"/>
      <c r="I29" s="192"/>
    </row>
    <row r="30" spans="1:9">
      <c r="A30" s="192"/>
      <c r="B30" s="209" t="s">
        <v>8780</v>
      </c>
      <c r="C30" s="868" t="s">
        <v>8781</v>
      </c>
      <c r="D30" s="868"/>
      <c r="E30" s="868"/>
      <c r="F30" s="868"/>
      <c r="G30" s="868"/>
      <c r="H30" s="868"/>
      <c r="I30" s="192"/>
    </row>
    <row r="31" spans="1:9">
      <c r="A31" s="192"/>
      <c r="B31" s="209" t="s">
        <v>8782</v>
      </c>
      <c r="C31" s="868" t="s">
        <v>8783</v>
      </c>
      <c r="D31" s="868"/>
      <c r="E31" s="868"/>
      <c r="F31" s="868"/>
      <c r="G31" s="868"/>
      <c r="H31" s="868"/>
      <c r="I31" s="192"/>
    </row>
    <row r="32" spans="1:9">
      <c r="A32" s="192"/>
      <c r="B32" s="209" t="s">
        <v>8784</v>
      </c>
      <c r="C32" s="868" t="s">
        <v>8785</v>
      </c>
      <c r="D32" s="868"/>
      <c r="E32" s="868"/>
      <c r="F32" s="868"/>
      <c r="G32" s="868"/>
      <c r="H32" s="868"/>
      <c r="I32" s="192"/>
    </row>
    <row r="33" spans="1:9">
      <c r="A33" s="192"/>
      <c r="B33" s="209" t="s">
        <v>4</v>
      </c>
      <c r="C33" s="868" t="s">
        <v>8786</v>
      </c>
      <c r="D33" s="868"/>
      <c r="E33" s="868"/>
      <c r="F33" s="868"/>
      <c r="G33" s="868"/>
      <c r="H33" s="868"/>
      <c r="I33" s="192"/>
    </row>
    <row r="34" spans="1:9">
      <c r="A34" s="192"/>
      <c r="B34" s="209" t="s">
        <v>8787</v>
      </c>
      <c r="C34" s="868" t="s">
        <v>8788</v>
      </c>
      <c r="D34" s="868"/>
      <c r="E34" s="868"/>
      <c r="F34" s="868"/>
      <c r="G34" s="868"/>
      <c r="H34" s="868"/>
      <c r="I34" s="192"/>
    </row>
    <row r="35" spans="1:9" s="212" customFormat="1" ht="44.25" customHeight="1">
      <c r="A35" s="210"/>
      <c r="B35" s="211"/>
      <c r="C35" s="869" t="s">
        <v>8789</v>
      </c>
      <c r="D35" s="869"/>
      <c r="E35" s="869"/>
      <c r="F35" s="869"/>
      <c r="G35" s="869"/>
      <c r="H35" s="869"/>
      <c r="I35" s="210"/>
    </row>
    <row r="36" spans="1:9" ht="15" customHeight="1">
      <c r="A36" s="192"/>
      <c r="B36" s="208"/>
      <c r="C36" s="208"/>
      <c r="D36" s="208"/>
      <c r="E36" s="208"/>
      <c r="F36" s="208"/>
      <c r="G36" s="208"/>
      <c r="H36" s="208"/>
      <c r="I36" s="192"/>
    </row>
    <row r="37" spans="1:9">
      <c r="A37" s="192"/>
      <c r="B37" s="870" t="s">
        <v>8790</v>
      </c>
      <c r="C37" s="870"/>
      <c r="D37" s="870"/>
      <c r="E37" s="870"/>
      <c r="F37" s="870"/>
      <c r="G37" s="870"/>
      <c r="H37" s="870"/>
      <c r="I37" s="192"/>
    </row>
    <row r="38" spans="1:9">
      <c r="A38" s="192"/>
      <c r="B38" s="870" t="s">
        <v>8791</v>
      </c>
      <c r="C38" s="870"/>
      <c r="D38" s="870"/>
      <c r="E38" s="870"/>
      <c r="F38" s="870"/>
      <c r="G38" s="870"/>
      <c r="H38" s="870"/>
      <c r="I38" s="192"/>
    </row>
    <row r="39" spans="1:9" ht="5.0999999999999996" customHeight="1">
      <c r="A39" s="192"/>
      <c r="B39" s="192"/>
      <c r="C39" s="192"/>
      <c r="D39" s="192"/>
      <c r="E39" s="192"/>
      <c r="F39" s="192"/>
      <c r="G39" s="192"/>
      <c r="H39" s="192"/>
      <c r="I39" s="192"/>
    </row>
    <row r="43" spans="1:9" hidden="1">
      <c r="B43" s="213" t="s">
        <v>8743</v>
      </c>
    </row>
    <row r="44" spans="1:9" hidden="1">
      <c r="B44" s="213" t="s">
        <v>8792</v>
      </c>
    </row>
    <row r="45" spans="1:9" hidden="1">
      <c r="B45" s="213" t="str">
        <f>'[13]Quadro Comparativo'!A9</f>
        <v>Drenagem Pluvial, Redes de Abastecimento de Água, Coleta de Esgoto e Construções Correlatas</v>
      </c>
    </row>
    <row r="46" spans="1:9" hidden="1">
      <c r="B46" s="213" t="str">
        <f>'[13]Quadro Comparativo'!A10</f>
        <v>Drenagem Pluvial com Pavimentação</v>
      </c>
    </row>
    <row r="47" spans="1:9" hidden="1">
      <c r="B47" s="213" t="str">
        <f>'[13]Quadro Comparativo'!A11</f>
        <v>Paisagismo, Parques e Jardins</v>
      </c>
    </row>
    <row r="48" spans="1:9" hidden="1">
      <c r="B48" s="213" t="str">
        <f>'[13]Quadro Comparativo'!A12</f>
        <v>Obras de Menor Complexidade (Praças, Calçadas, Ciclovias, Meios Fios, Quiosques e Obras Correlatas)</v>
      </c>
    </row>
    <row r="49" spans="2:10" hidden="1">
      <c r="B49" s="213" t="str">
        <f>'[13]Quadro Comparativo'!A13</f>
        <v>Fornecimento de Materiais Betuminosos e Outros Materiais e Equipamentos de Grande Relevância de Natureza Específica</v>
      </c>
    </row>
    <row r="50" spans="2:10" hidden="1"/>
    <row r="51" spans="2:10" hidden="1">
      <c r="B51" s="213" t="s">
        <v>8793</v>
      </c>
    </row>
    <row r="52" spans="2:10" hidden="1">
      <c r="B52" s="213" t="s">
        <v>8744</v>
      </c>
    </row>
    <row r="53" spans="2:10" hidden="1"/>
    <row r="54" spans="2:10" hidden="1">
      <c r="B54" s="213" t="s">
        <v>8794</v>
      </c>
    </row>
    <row r="55" spans="2:10" hidden="1">
      <c r="B55" s="213" t="s">
        <v>8745</v>
      </c>
      <c r="H55" s="214"/>
      <c r="I55" s="214"/>
      <c r="J55" s="214"/>
    </row>
    <row r="56" spans="2:10" hidden="1">
      <c r="B56" s="213" t="s">
        <v>8795</v>
      </c>
    </row>
  </sheetData>
  <mergeCells count="39">
    <mergeCell ref="C34:H34"/>
    <mergeCell ref="C35:H35"/>
    <mergeCell ref="B37:H37"/>
    <mergeCell ref="B38:H38"/>
    <mergeCell ref="C28:H28"/>
    <mergeCell ref="C29:H29"/>
    <mergeCell ref="C30:H30"/>
    <mergeCell ref="C31:H31"/>
    <mergeCell ref="C32:H32"/>
    <mergeCell ref="C33:H33"/>
    <mergeCell ref="H25:H26"/>
    <mergeCell ref="B18:G18"/>
    <mergeCell ref="B19:H19"/>
    <mergeCell ref="C20:G20"/>
    <mergeCell ref="B21:G21"/>
    <mergeCell ref="B22:G22"/>
    <mergeCell ref="B24:H24"/>
    <mergeCell ref="B25:B26"/>
    <mergeCell ref="C25:C26"/>
    <mergeCell ref="E25:E26"/>
    <mergeCell ref="F25:F26"/>
    <mergeCell ref="G25:G26"/>
    <mergeCell ref="B12:G12"/>
    <mergeCell ref="B13:H13"/>
    <mergeCell ref="B14:B17"/>
    <mergeCell ref="C14:G14"/>
    <mergeCell ref="C15:G15"/>
    <mergeCell ref="C16:G16"/>
    <mergeCell ref="C17:G17"/>
    <mergeCell ref="B2:H2"/>
    <mergeCell ref="B3:H3"/>
    <mergeCell ref="B4:H4"/>
    <mergeCell ref="C6:G6"/>
    <mergeCell ref="B7:H7"/>
    <mergeCell ref="B8:B11"/>
    <mergeCell ref="C8:G8"/>
    <mergeCell ref="C9:G9"/>
    <mergeCell ref="C10:G10"/>
    <mergeCell ref="C11:G11"/>
  </mergeCells>
  <dataValidations count="3">
    <dataValidation type="list" allowBlank="1" showInputMessage="1" showErrorMessage="1" sqref="B3:H3">
      <formula1>$B$43:$B$49</formula1>
    </dataValidation>
    <dataValidation type="list" allowBlank="1" showInputMessage="1" showErrorMessage="1" sqref="B4:H4">
      <formula1>$B$51:$B$52</formula1>
    </dataValidation>
    <dataValidation type="list" allowBlank="1" showInputMessage="1" showErrorMessage="1" sqref="H5">
      <formula1>$B$54:$B$56</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headerFooter>
    <oddHeader>&amp;F</oddHeader>
    <oddFooter>Página &amp;P de &amp;N</oddFooter>
  </headerFooter>
  <drawing r:id="rId2"/>
</worksheet>
</file>

<file path=xl/worksheets/sheet11.xml><?xml version="1.0" encoding="utf-8"?>
<worksheet xmlns="http://schemas.openxmlformats.org/spreadsheetml/2006/main" xmlns:r="http://schemas.openxmlformats.org/officeDocument/2006/relationships">
  <sheetPr>
    <tabColor rgb="FFFF0000"/>
  </sheetPr>
  <dimension ref="A1:IV163"/>
  <sheetViews>
    <sheetView view="pageBreakPreview" topLeftCell="A130" zoomScaleNormal="100" zoomScaleSheetLayoutView="100" workbookViewId="0">
      <selection sqref="A1:H168"/>
    </sheetView>
  </sheetViews>
  <sheetFormatPr defaultRowHeight="15"/>
  <cols>
    <col min="1" max="1" width="10.42578125" style="577" customWidth="1"/>
    <col min="2" max="6" width="20" style="577" customWidth="1"/>
    <col min="7" max="7" width="16.42578125" style="577" customWidth="1"/>
    <col min="8" max="8" width="16.85546875" style="577" customWidth="1"/>
    <col min="9" max="255" width="9.140625" style="577"/>
    <col min="256" max="256" width="14.140625" style="577" customWidth="1"/>
    <col min="257" max="258" width="9.140625" style="577"/>
    <col min="259" max="259" width="9.5703125" style="577" customWidth="1"/>
    <col min="260" max="260" width="17" style="577" customWidth="1"/>
    <col min="261" max="261" width="15.85546875" style="577" bestFit="1" customWidth="1"/>
    <col min="262" max="262" width="14.28515625" style="577" bestFit="1" customWidth="1"/>
    <col min="263" max="263" width="14.28515625" style="577" customWidth="1"/>
    <col min="264" max="511" width="9.140625" style="577"/>
    <col min="512" max="512" width="14.140625" style="577" customWidth="1"/>
    <col min="513" max="514" width="9.140625" style="577"/>
    <col min="515" max="515" width="9.5703125" style="577" customWidth="1"/>
    <col min="516" max="516" width="17" style="577" customWidth="1"/>
    <col min="517" max="517" width="15.85546875" style="577" bestFit="1" customWidth="1"/>
    <col min="518" max="518" width="14.28515625" style="577" bestFit="1" customWidth="1"/>
    <col min="519" max="519" width="14.28515625" style="577" customWidth="1"/>
    <col min="520" max="767" width="9.140625" style="577"/>
    <col min="768" max="768" width="14.140625" style="577" customWidth="1"/>
    <col min="769" max="770" width="9.140625" style="577"/>
    <col min="771" max="771" width="9.5703125" style="577" customWidth="1"/>
    <col min="772" max="772" width="17" style="577" customWidth="1"/>
    <col min="773" max="773" width="15.85546875" style="577" bestFit="1" customWidth="1"/>
    <col min="774" max="774" width="14.28515625" style="577" bestFit="1" customWidth="1"/>
    <col min="775" max="775" width="14.28515625" style="577" customWidth="1"/>
    <col min="776" max="1023" width="9.140625" style="577"/>
    <col min="1024" max="1024" width="14.140625" style="577" customWidth="1"/>
    <col min="1025" max="1026" width="9.140625" style="577"/>
    <col min="1027" max="1027" width="9.5703125" style="577" customWidth="1"/>
    <col min="1028" max="1028" width="17" style="577" customWidth="1"/>
    <col min="1029" max="1029" width="15.85546875" style="577" bestFit="1" customWidth="1"/>
    <col min="1030" max="1030" width="14.28515625" style="577" bestFit="1" customWidth="1"/>
    <col min="1031" max="1031" width="14.28515625" style="577" customWidth="1"/>
    <col min="1032" max="1279" width="9.140625" style="577"/>
    <col min="1280" max="1280" width="14.140625" style="577" customWidth="1"/>
    <col min="1281" max="1282" width="9.140625" style="577"/>
    <col min="1283" max="1283" width="9.5703125" style="577" customWidth="1"/>
    <col min="1284" max="1284" width="17" style="577" customWidth="1"/>
    <col min="1285" max="1285" width="15.85546875" style="577" bestFit="1" customWidth="1"/>
    <col min="1286" max="1286" width="14.28515625" style="577" bestFit="1" customWidth="1"/>
    <col min="1287" max="1287" width="14.28515625" style="577" customWidth="1"/>
    <col min="1288" max="1535" width="9.140625" style="577"/>
    <col min="1536" max="1536" width="14.140625" style="577" customWidth="1"/>
    <col min="1537" max="1538" width="9.140625" style="577"/>
    <col min="1539" max="1539" width="9.5703125" style="577" customWidth="1"/>
    <col min="1540" max="1540" width="17" style="577" customWidth="1"/>
    <col min="1541" max="1541" width="15.85546875" style="577" bestFit="1" customWidth="1"/>
    <col min="1542" max="1542" width="14.28515625" style="577" bestFit="1" customWidth="1"/>
    <col min="1543" max="1543" width="14.28515625" style="577" customWidth="1"/>
    <col min="1544" max="1791" width="9.140625" style="577"/>
    <col min="1792" max="1792" width="14.140625" style="577" customWidth="1"/>
    <col min="1793" max="1794" width="9.140625" style="577"/>
    <col min="1795" max="1795" width="9.5703125" style="577" customWidth="1"/>
    <col min="1796" max="1796" width="17" style="577" customWidth="1"/>
    <col min="1797" max="1797" width="15.85546875" style="577" bestFit="1" customWidth="1"/>
    <col min="1798" max="1798" width="14.28515625" style="577" bestFit="1" customWidth="1"/>
    <col min="1799" max="1799" width="14.28515625" style="577" customWidth="1"/>
    <col min="1800" max="2047" width="9.140625" style="577"/>
    <col min="2048" max="2048" width="14.140625" style="577" customWidth="1"/>
    <col min="2049" max="2050" width="9.140625" style="577"/>
    <col min="2051" max="2051" width="9.5703125" style="577" customWidth="1"/>
    <col min="2052" max="2052" width="17" style="577" customWidth="1"/>
    <col min="2053" max="2053" width="15.85546875" style="577" bestFit="1" customWidth="1"/>
    <col min="2054" max="2054" width="14.28515625" style="577" bestFit="1" customWidth="1"/>
    <col min="2055" max="2055" width="14.28515625" style="577" customWidth="1"/>
    <col min="2056" max="2303" width="9.140625" style="577"/>
    <col min="2304" max="2304" width="14.140625" style="577" customWidth="1"/>
    <col min="2305" max="2306" width="9.140625" style="577"/>
    <col min="2307" max="2307" width="9.5703125" style="577" customWidth="1"/>
    <col min="2308" max="2308" width="17" style="577" customWidth="1"/>
    <col min="2309" max="2309" width="15.85546875" style="577" bestFit="1" customWidth="1"/>
    <col min="2310" max="2310" width="14.28515625" style="577" bestFit="1" customWidth="1"/>
    <col min="2311" max="2311" width="14.28515625" style="577" customWidth="1"/>
    <col min="2312" max="2559" width="9.140625" style="577"/>
    <col min="2560" max="2560" width="14.140625" style="577" customWidth="1"/>
    <col min="2561" max="2562" width="9.140625" style="577"/>
    <col min="2563" max="2563" width="9.5703125" style="577" customWidth="1"/>
    <col min="2564" max="2564" width="17" style="577" customWidth="1"/>
    <col min="2565" max="2565" width="15.85546875" style="577" bestFit="1" customWidth="1"/>
    <col min="2566" max="2566" width="14.28515625" style="577" bestFit="1" customWidth="1"/>
    <col min="2567" max="2567" width="14.28515625" style="577" customWidth="1"/>
    <col min="2568" max="2815" width="9.140625" style="577"/>
    <col min="2816" max="2816" width="14.140625" style="577" customWidth="1"/>
    <col min="2817" max="2818" width="9.140625" style="577"/>
    <col min="2819" max="2819" width="9.5703125" style="577" customWidth="1"/>
    <col min="2820" max="2820" width="17" style="577" customWidth="1"/>
    <col min="2821" max="2821" width="15.85546875" style="577" bestFit="1" customWidth="1"/>
    <col min="2822" max="2822" width="14.28515625" style="577" bestFit="1" customWidth="1"/>
    <col min="2823" max="2823" width="14.28515625" style="577" customWidth="1"/>
    <col min="2824" max="3071" width="9.140625" style="577"/>
    <col min="3072" max="3072" width="14.140625" style="577" customWidth="1"/>
    <col min="3073" max="3074" width="9.140625" style="577"/>
    <col min="3075" max="3075" width="9.5703125" style="577" customWidth="1"/>
    <col min="3076" max="3076" width="17" style="577" customWidth="1"/>
    <col min="3077" max="3077" width="15.85546875" style="577" bestFit="1" customWidth="1"/>
    <col min="3078" max="3078" width="14.28515625" style="577" bestFit="1" customWidth="1"/>
    <col min="3079" max="3079" width="14.28515625" style="577" customWidth="1"/>
    <col min="3080" max="3327" width="9.140625" style="577"/>
    <col min="3328" max="3328" width="14.140625" style="577" customWidth="1"/>
    <col min="3329" max="3330" width="9.140625" style="577"/>
    <col min="3331" max="3331" width="9.5703125" style="577" customWidth="1"/>
    <col min="3332" max="3332" width="17" style="577" customWidth="1"/>
    <col min="3333" max="3333" width="15.85546875" style="577" bestFit="1" customWidth="1"/>
    <col min="3334" max="3334" width="14.28515625" style="577" bestFit="1" customWidth="1"/>
    <col min="3335" max="3335" width="14.28515625" style="577" customWidth="1"/>
    <col min="3336" max="3583" width="9.140625" style="577"/>
    <col min="3584" max="3584" width="14.140625" style="577" customWidth="1"/>
    <col min="3585" max="3586" width="9.140625" style="577"/>
    <col min="3587" max="3587" width="9.5703125" style="577" customWidth="1"/>
    <col min="3588" max="3588" width="17" style="577" customWidth="1"/>
    <col min="3589" max="3589" width="15.85546875" style="577" bestFit="1" customWidth="1"/>
    <col min="3590" max="3590" width="14.28515625" style="577" bestFit="1" customWidth="1"/>
    <col min="3591" max="3591" width="14.28515625" style="577" customWidth="1"/>
    <col min="3592" max="3839" width="9.140625" style="577"/>
    <col min="3840" max="3840" width="14.140625" style="577" customWidth="1"/>
    <col min="3841" max="3842" width="9.140625" style="577"/>
    <col min="3843" max="3843" width="9.5703125" style="577" customWidth="1"/>
    <col min="3844" max="3844" width="17" style="577" customWidth="1"/>
    <col min="3845" max="3845" width="15.85546875" style="577" bestFit="1" customWidth="1"/>
    <col min="3846" max="3846" width="14.28515625" style="577" bestFit="1" customWidth="1"/>
    <col min="3847" max="3847" width="14.28515625" style="577" customWidth="1"/>
    <col min="3848" max="4095" width="9.140625" style="577"/>
    <col min="4096" max="4096" width="14.140625" style="577" customWidth="1"/>
    <col min="4097" max="4098" width="9.140625" style="577"/>
    <col min="4099" max="4099" width="9.5703125" style="577" customWidth="1"/>
    <col min="4100" max="4100" width="17" style="577" customWidth="1"/>
    <col min="4101" max="4101" width="15.85546875" style="577" bestFit="1" customWidth="1"/>
    <col min="4102" max="4102" width="14.28515625" style="577" bestFit="1" customWidth="1"/>
    <col min="4103" max="4103" width="14.28515625" style="577" customWidth="1"/>
    <col min="4104" max="4351" width="9.140625" style="577"/>
    <col min="4352" max="4352" width="14.140625" style="577" customWidth="1"/>
    <col min="4353" max="4354" width="9.140625" style="577"/>
    <col min="4355" max="4355" width="9.5703125" style="577" customWidth="1"/>
    <col min="4356" max="4356" width="17" style="577" customWidth="1"/>
    <col min="4357" max="4357" width="15.85546875" style="577" bestFit="1" customWidth="1"/>
    <col min="4358" max="4358" width="14.28515625" style="577" bestFit="1" customWidth="1"/>
    <col min="4359" max="4359" width="14.28515625" style="577" customWidth="1"/>
    <col min="4360" max="4607" width="9.140625" style="577"/>
    <col min="4608" max="4608" width="14.140625" style="577" customWidth="1"/>
    <col min="4609" max="4610" width="9.140625" style="577"/>
    <col min="4611" max="4611" width="9.5703125" style="577" customWidth="1"/>
    <col min="4612" max="4612" width="17" style="577" customWidth="1"/>
    <col min="4613" max="4613" width="15.85546875" style="577" bestFit="1" customWidth="1"/>
    <col min="4614" max="4614" width="14.28515625" style="577" bestFit="1" customWidth="1"/>
    <col min="4615" max="4615" width="14.28515625" style="577" customWidth="1"/>
    <col min="4616" max="4863" width="9.140625" style="577"/>
    <col min="4864" max="4864" width="14.140625" style="577" customWidth="1"/>
    <col min="4865" max="4866" width="9.140625" style="577"/>
    <col min="4867" max="4867" width="9.5703125" style="577" customWidth="1"/>
    <col min="4868" max="4868" width="17" style="577" customWidth="1"/>
    <col min="4869" max="4869" width="15.85546875" style="577" bestFit="1" customWidth="1"/>
    <col min="4870" max="4870" width="14.28515625" style="577" bestFit="1" customWidth="1"/>
    <col min="4871" max="4871" width="14.28515625" style="577" customWidth="1"/>
    <col min="4872" max="5119" width="9.140625" style="577"/>
    <col min="5120" max="5120" width="14.140625" style="577" customWidth="1"/>
    <col min="5121" max="5122" width="9.140625" style="577"/>
    <col min="5123" max="5123" width="9.5703125" style="577" customWidth="1"/>
    <col min="5124" max="5124" width="17" style="577" customWidth="1"/>
    <col min="5125" max="5125" width="15.85546875" style="577" bestFit="1" customWidth="1"/>
    <col min="5126" max="5126" width="14.28515625" style="577" bestFit="1" customWidth="1"/>
    <col min="5127" max="5127" width="14.28515625" style="577" customWidth="1"/>
    <col min="5128" max="5375" width="9.140625" style="577"/>
    <col min="5376" max="5376" width="14.140625" style="577" customWidth="1"/>
    <col min="5377" max="5378" width="9.140625" style="577"/>
    <col min="5379" max="5379" width="9.5703125" style="577" customWidth="1"/>
    <col min="5380" max="5380" width="17" style="577" customWidth="1"/>
    <col min="5381" max="5381" width="15.85546875" style="577" bestFit="1" customWidth="1"/>
    <col min="5382" max="5382" width="14.28515625" style="577" bestFit="1" customWidth="1"/>
    <col min="5383" max="5383" width="14.28515625" style="577" customWidth="1"/>
    <col min="5384" max="5631" width="9.140625" style="577"/>
    <col min="5632" max="5632" width="14.140625" style="577" customWidth="1"/>
    <col min="5633" max="5634" width="9.140625" style="577"/>
    <col min="5635" max="5635" width="9.5703125" style="577" customWidth="1"/>
    <col min="5636" max="5636" width="17" style="577" customWidth="1"/>
    <col min="5637" max="5637" width="15.85546875" style="577" bestFit="1" customWidth="1"/>
    <col min="5638" max="5638" width="14.28515625" style="577" bestFit="1" customWidth="1"/>
    <col min="5639" max="5639" width="14.28515625" style="577" customWidth="1"/>
    <col min="5640" max="5887" width="9.140625" style="577"/>
    <col min="5888" max="5888" width="14.140625" style="577" customWidth="1"/>
    <col min="5889" max="5890" width="9.140625" style="577"/>
    <col min="5891" max="5891" width="9.5703125" style="577" customWidth="1"/>
    <col min="5892" max="5892" width="17" style="577" customWidth="1"/>
    <col min="5893" max="5893" width="15.85546875" style="577" bestFit="1" customWidth="1"/>
    <col min="5894" max="5894" width="14.28515625" style="577" bestFit="1" customWidth="1"/>
    <col min="5895" max="5895" width="14.28515625" style="577" customWidth="1"/>
    <col min="5896" max="6143" width="9.140625" style="577"/>
    <col min="6144" max="6144" width="14.140625" style="577" customWidth="1"/>
    <col min="6145" max="6146" width="9.140625" style="577"/>
    <col min="6147" max="6147" width="9.5703125" style="577" customWidth="1"/>
    <col min="6148" max="6148" width="17" style="577" customWidth="1"/>
    <col min="6149" max="6149" width="15.85546875" style="577" bestFit="1" customWidth="1"/>
    <col min="6150" max="6150" width="14.28515625" style="577" bestFit="1" customWidth="1"/>
    <col min="6151" max="6151" width="14.28515625" style="577" customWidth="1"/>
    <col min="6152" max="6399" width="9.140625" style="577"/>
    <col min="6400" max="6400" width="14.140625" style="577" customWidth="1"/>
    <col min="6401" max="6402" width="9.140625" style="577"/>
    <col min="6403" max="6403" width="9.5703125" style="577" customWidth="1"/>
    <col min="6404" max="6404" width="17" style="577" customWidth="1"/>
    <col min="6405" max="6405" width="15.85546875" style="577" bestFit="1" customWidth="1"/>
    <col min="6406" max="6406" width="14.28515625" style="577" bestFit="1" customWidth="1"/>
    <col min="6407" max="6407" width="14.28515625" style="577" customWidth="1"/>
    <col min="6408" max="6655" width="9.140625" style="577"/>
    <col min="6656" max="6656" width="14.140625" style="577" customWidth="1"/>
    <col min="6657" max="6658" width="9.140625" style="577"/>
    <col min="6659" max="6659" width="9.5703125" style="577" customWidth="1"/>
    <col min="6660" max="6660" width="17" style="577" customWidth="1"/>
    <col min="6661" max="6661" width="15.85546875" style="577" bestFit="1" customWidth="1"/>
    <col min="6662" max="6662" width="14.28515625" style="577" bestFit="1" customWidth="1"/>
    <col min="6663" max="6663" width="14.28515625" style="577" customWidth="1"/>
    <col min="6664" max="6911" width="9.140625" style="577"/>
    <col min="6912" max="6912" width="14.140625" style="577" customWidth="1"/>
    <col min="6913" max="6914" width="9.140625" style="577"/>
    <col min="6915" max="6915" width="9.5703125" style="577" customWidth="1"/>
    <col min="6916" max="6916" width="17" style="577" customWidth="1"/>
    <col min="6917" max="6917" width="15.85546875" style="577" bestFit="1" customWidth="1"/>
    <col min="6918" max="6918" width="14.28515625" style="577" bestFit="1" customWidth="1"/>
    <col min="6919" max="6919" width="14.28515625" style="577" customWidth="1"/>
    <col min="6920" max="7167" width="9.140625" style="577"/>
    <col min="7168" max="7168" width="14.140625" style="577" customWidth="1"/>
    <col min="7169" max="7170" width="9.140625" style="577"/>
    <col min="7171" max="7171" width="9.5703125" style="577" customWidth="1"/>
    <col min="7172" max="7172" width="17" style="577" customWidth="1"/>
    <col min="7173" max="7173" width="15.85546875" style="577" bestFit="1" customWidth="1"/>
    <col min="7174" max="7174" width="14.28515625" style="577" bestFit="1" customWidth="1"/>
    <col min="7175" max="7175" width="14.28515625" style="577" customWidth="1"/>
    <col min="7176" max="7423" width="9.140625" style="577"/>
    <col min="7424" max="7424" width="14.140625" style="577" customWidth="1"/>
    <col min="7425" max="7426" width="9.140625" style="577"/>
    <col min="7427" max="7427" width="9.5703125" style="577" customWidth="1"/>
    <col min="7428" max="7428" width="17" style="577" customWidth="1"/>
    <col min="7429" max="7429" width="15.85546875" style="577" bestFit="1" customWidth="1"/>
    <col min="7430" max="7430" width="14.28515625" style="577" bestFit="1" customWidth="1"/>
    <col min="7431" max="7431" width="14.28515625" style="577" customWidth="1"/>
    <col min="7432" max="7679" width="9.140625" style="577"/>
    <col min="7680" max="7680" width="14.140625" style="577" customWidth="1"/>
    <col min="7681" max="7682" width="9.140625" style="577"/>
    <col min="7683" max="7683" width="9.5703125" style="577" customWidth="1"/>
    <col min="7684" max="7684" width="17" style="577" customWidth="1"/>
    <col min="7685" max="7685" width="15.85546875" style="577" bestFit="1" customWidth="1"/>
    <col min="7686" max="7686" width="14.28515625" style="577" bestFit="1" customWidth="1"/>
    <col min="7687" max="7687" width="14.28515625" style="577" customWidth="1"/>
    <col min="7688" max="7935" width="9.140625" style="577"/>
    <col min="7936" max="7936" width="14.140625" style="577" customWidth="1"/>
    <col min="7937" max="7938" width="9.140625" style="577"/>
    <col min="7939" max="7939" width="9.5703125" style="577" customWidth="1"/>
    <col min="7940" max="7940" width="17" style="577" customWidth="1"/>
    <col min="7941" max="7941" width="15.85546875" style="577" bestFit="1" customWidth="1"/>
    <col min="7942" max="7942" width="14.28515625" style="577" bestFit="1" customWidth="1"/>
    <col min="7943" max="7943" width="14.28515625" style="577" customWidth="1"/>
    <col min="7944" max="8191" width="9.140625" style="577"/>
    <col min="8192" max="8192" width="14.140625" style="577" customWidth="1"/>
    <col min="8193" max="8194" width="9.140625" style="577"/>
    <col min="8195" max="8195" width="9.5703125" style="577" customWidth="1"/>
    <col min="8196" max="8196" width="17" style="577" customWidth="1"/>
    <col min="8197" max="8197" width="15.85546875" style="577" bestFit="1" customWidth="1"/>
    <col min="8198" max="8198" width="14.28515625" style="577" bestFit="1" customWidth="1"/>
    <col min="8199" max="8199" width="14.28515625" style="577" customWidth="1"/>
    <col min="8200" max="8447" width="9.140625" style="577"/>
    <col min="8448" max="8448" width="14.140625" style="577" customWidth="1"/>
    <col min="8449" max="8450" width="9.140625" style="577"/>
    <col min="8451" max="8451" width="9.5703125" style="577" customWidth="1"/>
    <col min="8452" max="8452" width="17" style="577" customWidth="1"/>
    <col min="8453" max="8453" width="15.85546875" style="577" bestFit="1" customWidth="1"/>
    <col min="8454" max="8454" width="14.28515625" style="577" bestFit="1" customWidth="1"/>
    <col min="8455" max="8455" width="14.28515625" style="577" customWidth="1"/>
    <col min="8456" max="8703" width="9.140625" style="577"/>
    <col min="8704" max="8704" width="14.140625" style="577" customWidth="1"/>
    <col min="8705" max="8706" width="9.140625" style="577"/>
    <col min="8707" max="8707" width="9.5703125" style="577" customWidth="1"/>
    <col min="8708" max="8708" width="17" style="577" customWidth="1"/>
    <col min="8709" max="8709" width="15.85546875" style="577" bestFit="1" customWidth="1"/>
    <col min="8710" max="8710" width="14.28515625" style="577" bestFit="1" customWidth="1"/>
    <col min="8711" max="8711" width="14.28515625" style="577" customWidth="1"/>
    <col min="8712" max="8959" width="9.140625" style="577"/>
    <col min="8960" max="8960" width="14.140625" style="577" customWidth="1"/>
    <col min="8961" max="8962" width="9.140625" style="577"/>
    <col min="8963" max="8963" width="9.5703125" style="577" customWidth="1"/>
    <col min="8964" max="8964" width="17" style="577" customWidth="1"/>
    <col min="8965" max="8965" width="15.85546875" style="577" bestFit="1" customWidth="1"/>
    <col min="8966" max="8966" width="14.28515625" style="577" bestFit="1" customWidth="1"/>
    <col min="8967" max="8967" width="14.28515625" style="577" customWidth="1"/>
    <col min="8968" max="9215" width="9.140625" style="577"/>
    <col min="9216" max="9216" width="14.140625" style="577" customWidth="1"/>
    <col min="9217" max="9218" width="9.140625" style="577"/>
    <col min="9219" max="9219" width="9.5703125" style="577" customWidth="1"/>
    <col min="9220" max="9220" width="17" style="577" customWidth="1"/>
    <col min="9221" max="9221" width="15.85546875" style="577" bestFit="1" customWidth="1"/>
    <col min="9222" max="9222" width="14.28515625" style="577" bestFit="1" customWidth="1"/>
    <col min="9223" max="9223" width="14.28515625" style="577" customWidth="1"/>
    <col min="9224" max="9471" width="9.140625" style="577"/>
    <col min="9472" max="9472" width="14.140625" style="577" customWidth="1"/>
    <col min="9473" max="9474" width="9.140625" style="577"/>
    <col min="9475" max="9475" width="9.5703125" style="577" customWidth="1"/>
    <col min="9476" max="9476" width="17" style="577" customWidth="1"/>
    <col min="9477" max="9477" width="15.85546875" style="577" bestFit="1" customWidth="1"/>
    <col min="9478" max="9478" width="14.28515625" style="577" bestFit="1" customWidth="1"/>
    <col min="9479" max="9479" width="14.28515625" style="577" customWidth="1"/>
    <col min="9480" max="9727" width="9.140625" style="577"/>
    <col min="9728" max="9728" width="14.140625" style="577" customWidth="1"/>
    <col min="9729" max="9730" width="9.140625" style="577"/>
    <col min="9731" max="9731" width="9.5703125" style="577" customWidth="1"/>
    <col min="9732" max="9732" width="17" style="577" customWidth="1"/>
    <col min="9733" max="9733" width="15.85546875" style="577" bestFit="1" customWidth="1"/>
    <col min="9734" max="9734" width="14.28515625" style="577" bestFit="1" customWidth="1"/>
    <col min="9735" max="9735" width="14.28515625" style="577" customWidth="1"/>
    <col min="9736" max="9983" width="9.140625" style="577"/>
    <col min="9984" max="9984" width="14.140625" style="577" customWidth="1"/>
    <col min="9985" max="9986" width="9.140625" style="577"/>
    <col min="9987" max="9987" width="9.5703125" style="577" customWidth="1"/>
    <col min="9988" max="9988" width="17" style="577" customWidth="1"/>
    <col min="9989" max="9989" width="15.85546875" style="577" bestFit="1" customWidth="1"/>
    <col min="9990" max="9990" width="14.28515625" style="577" bestFit="1" customWidth="1"/>
    <col min="9991" max="9991" width="14.28515625" style="577" customWidth="1"/>
    <col min="9992" max="10239" width="9.140625" style="577"/>
    <col min="10240" max="10240" width="14.140625" style="577" customWidth="1"/>
    <col min="10241" max="10242" width="9.140625" style="577"/>
    <col min="10243" max="10243" width="9.5703125" style="577" customWidth="1"/>
    <col min="10244" max="10244" width="17" style="577" customWidth="1"/>
    <col min="10245" max="10245" width="15.85546875" style="577" bestFit="1" customWidth="1"/>
    <col min="10246" max="10246" width="14.28515625" style="577" bestFit="1" customWidth="1"/>
    <col min="10247" max="10247" width="14.28515625" style="577" customWidth="1"/>
    <col min="10248" max="10495" width="9.140625" style="577"/>
    <col min="10496" max="10496" width="14.140625" style="577" customWidth="1"/>
    <col min="10497" max="10498" width="9.140625" style="577"/>
    <col min="10499" max="10499" width="9.5703125" style="577" customWidth="1"/>
    <col min="10500" max="10500" width="17" style="577" customWidth="1"/>
    <col min="10501" max="10501" width="15.85546875" style="577" bestFit="1" customWidth="1"/>
    <col min="10502" max="10502" width="14.28515625" style="577" bestFit="1" customWidth="1"/>
    <col min="10503" max="10503" width="14.28515625" style="577" customWidth="1"/>
    <col min="10504" max="10751" width="9.140625" style="577"/>
    <col min="10752" max="10752" width="14.140625" style="577" customWidth="1"/>
    <col min="10753" max="10754" width="9.140625" style="577"/>
    <col min="10755" max="10755" width="9.5703125" style="577" customWidth="1"/>
    <col min="10756" max="10756" width="17" style="577" customWidth="1"/>
    <col min="10757" max="10757" width="15.85546875" style="577" bestFit="1" customWidth="1"/>
    <col min="10758" max="10758" width="14.28515625" style="577" bestFit="1" customWidth="1"/>
    <col min="10759" max="10759" width="14.28515625" style="577" customWidth="1"/>
    <col min="10760" max="11007" width="9.140625" style="577"/>
    <col min="11008" max="11008" width="14.140625" style="577" customWidth="1"/>
    <col min="11009" max="11010" width="9.140625" style="577"/>
    <col min="11011" max="11011" width="9.5703125" style="577" customWidth="1"/>
    <col min="11012" max="11012" width="17" style="577" customWidth="1"/>
    <col min="11013" max="11013" width="15.85546875" style="577" bestFit="1" customWidth="1"/>
    <col min="11014" max="11014" width="14.28515625" style="577" bestFit="1" customWidth="1"/>
    <col min="11015" max="11015" width="14.28515625" style="577" customWidth="1"/>
    <col min="11016" max="11263" width="9.140625" style="577"/>
    <col min="11264" max="11264" width="14.140625" style="577" customWidth="1"/>
    <col min="11265" max="11266" width="9.140625" style="577"/>
    <col min="11267" max="11267" width="9.5703125" style="577" customWidth="1"/>
    <col min="11268" max="11268" width="17" style="577" customWidth="1"/>
    <col min="11269" max="11269" width="15.85546875" style="577" bestFit="1" customWidth="1"/>
    <col min="11270" max="11270" width="14.28515625" style="577" bestFit="1" customWidth="1"/>
    <col min="11271" max="11271" width="14.28515625" style="577" customWidth="1"/>
    <col min="11272" max="11519" width="9.140625" style="577"/>
    <col min="11520" max="11520" width="14.140625" style="577" customWidth="1"/>
    <col min="11521" max="11522" width="9.140625" style="577"/>
    <col min="11523" max="11523" width="9.5703125" style="577" customWidth="1"/>
    <col min="11524" max="11524" width="17" style="577" customWidth="1"/>
    <col min="11525" max="11525" width="15.85546875" style="577" bestFit="1" customWidth="1"/>
    <col min="11526" max="11526" width="14.28515625" style="577" bestFit="1" customWidth="1"/>
    <col min="11527" max="11527" width="14.28515625" style="577" customWidth="1"/>
    <col min="11528" max="11775" width="9.140625" style="577"/>
    <col min="11776" max="11776" width="14.140625" style="577" customWidth="1"/>
    <col min="11777" max="11778" width="9.140625" style="577"/>
    <col min="11779" max="11779" width="9.5703125" style="577" customWidth="1"/>
    <col min="11780" max="11780" width="17" style="577" customWidth="1"/>
    <col min="11781" max="11781" width="15.85546875" style="577" bestFit="1" customWidth="1"/>
    <col min="11782" max="11782" width="14.28515625" style="577" bestFit="1" customWidth="1"/>
    <col min="11783" max="11783" width="14.28515625" style="577" customWidth="1"/>
    <col min="11784" max="12031" width="9.140625" style="577"/>
    <col min="12032" max="12032" width="14.140625" style="577" customWidth="1"/>
    <col min="12033" max="12034" width="9.140625" style="577"/>
    <col min="12035" max="12035" width="9.5703125" style="577" customWidth="1"/>
    <col min="12036" max="12036" width="17" style="577" customWidth="1"/>
    <col min="12037" max="12037" width="15.85546875" style="577" bestFit="1" customWidth="1"/>
    <col min="12038" max="12038" width="14.28515625" style="577" bestFit="1" customWidth="1"/>
    <col min="12039" max="12039" width="14.28515625" style="577" customWidth="1"/>
    <col min="12040" max="12287" width="9.140625" style="577"/>
    <col min="12288" max="12288" width="14.140625" style="577" customWidth="1"/>
    <col min="12289" max="12290" width="9.140625" style="577"/>
    <col min="12291" max="12291" width="9.5703125" style="577" customWidth="1"/>
    <col min="12292" max="12292" width="17" style="577" customWidth="1"/>
    <col min="12293" max="12293" width="15.85546875" style="577" bestFit="1" customWidth="1"/>
    <col min="12294" max="12294" width="14.28515625" style="577" bestFit="1" customWidth="1"/>
    <col min="12295" max="12295" width="14.28515625" style="577" customWidth="1"/>
    <col min="12296" max="12543" width="9.140625" style="577"/>
    <col min="12544" max="12544" width="14.140625" style="577" customWidth="1"/>
    <col min="12545" max="12546" width="9.140625" style="577"/>
    <col min="12547" max="12547" width="9.5703125" style="577" customWidth="1"/>
    <col min="12548" max="12548" width="17" style="577" customWidth="1"/>
    <col min="12549" max="12549" width="15.85546875" style="577" bestFit="1" customWidth="1"/>
    <col min="12550" max="12550" width="14.28515625" style="577" bestFit="1" customWidth="1"/>
    <col min="12551" max="12551" width="14.28515625" style="577" customWidth="1"/>
    <col min="12552" max="12799" width="9.140625" style="577"/>
    <col min="12800" max="12800" width="14.140625" style="577" customWidth="1"/>
    <col min="12801" max="12802" width="9.140625" style="577"/>
    <col min="12803" max="12803" width="9.5703125" style="577" customWidth="1"/>
    <col min="12804" max="12804" width="17" style="577" customWidth="1"/>
    <col min="12805" max="12805" width="15.85546875" style="577" bestFit="1" customWidth="1"/>
    <col min="12806" max="12806" width="14.28515625" style="577" bestFit="1" customWidth="1"/>
    <col min="12807" max="12807" width="14.28515625" style="577" customWidth="1"/>
    <col min="12808" max="13055" width="9.140625" style="577"/>
    <col min="13056" max="13056" width="14.140625" style="577" customWidth="1"/>
    <col min="13057" max="13058" width="9.140625" style="577"/>
    <col min="13059" max="13059" width="9.5703125" style="577" customWidth="1"/>
    <col min="13060" max="13060" width="17" style="577" customWidth="1"/>
    <col min="13061" max="13061" width="15.85546875" style="577" bestFit="1" customWidth="1"/>
    <col min="13062" max="13062" width="14.28515625" style="577" bestFit="1" customWidth="1"/>
    <col min="13063" max="13063" width="14.28515625" style="577" customWidth="1"/>
    <col min="13064" max="13311" width="9.140625" style="577"/>
    <col min="13312" max="13312" width="14.140625" style="577" customWidth="1"/>
    <col min="13313" max="13314" width="9.140625" style="577"/>
    <col min="13315" max="13315" width="9.5703125" style="577" customWidth="1"/>
    <col min="13316" max="13316" width="17" style="577" customWidth="1"/>
    <col min="13317" max="13317" width="15.85546875" style="577" bestFit="1" customWidth="1"/>
    <col min="13318" max="13318" width="14.28515625" style="577" bestFit="1" customWidth="1"/>
    <col min="13319" max="13319" width="14.28515625" style="577" customWidth="1"/>
    <col min="13320" max="13567" width="9.140625" style="577"/>
    <col min="13568" max="13568" width="14.140625" style="577" customWidth="1"/>
    <col min="13569" max="13570" width="9.140625" style="577"/>
    <col min="13571" max="13571" width="9.5703125" style="577" customWidth="1"/>
    <col min="13572" max="13572" width="17" style="577" customWidth="1"/>
    <col min="13573" max="13573" width="15.85546875" style="577" bestFit="1" customWidth="1"/>
    <col min="13574" max="13574" width="14.28515625" style="577" bestFit="1" customWidth="1"/>
    <col min="13575" max="13575" width="14.28515625" style="577" customWidth="1"/>
    <col min="13576" max="13823" width="9.140625" style="577"/>
    <col min="13824" max="13824" width="14.140625" style="577" customWidth="1"/>
    <col min="13825" max="13826" width="9.140625" style="577"/>
    <col min="13827" max="13827" width="9.5703125" style="577" customWidth="1"/>
    <col min="13828" max="13828" width="17" style="577" customWidth="1"/>
    <col min="13829" max="13829" width="15.85546875" style="577" bestFit="1" customWidth="1"/>
    <col min="13830" max="13830" width="14.28515625" style="577" bestFit="1" customWidth="1"/>
    <col min="13831" max="13831" width="14.28515625" style="577" customWidth="1"/>
    <col min="13832" max="14079" width="9.140625" style="577"/>
    <col min="14080" max="14080" width="14.140625" style="577" customWidth="1"/>
    <col min="14081" max="14082" width="9.140625" style="577"/>
    <col min="14083" max="14083" width="9.5703125" style="577" customWidth="1"/>
    <col min="14084" max="14084" width="17" style="577" customWidth="1"/>
    <col min="14085" max="14085" width="15.85546875" style="577" bestFit="1" customWidth="1"/>
    <col min="14086" max="14086" width="14.28515625" style="577" bestFit="1" customWidth="1"/>
    <col min="14087" max="14087" width="14.28515625" style="577" customWidth="1"/>
    <col min="14088" max="14335" width="9.140625" style="577"/>
    <col min="14336" max="14336" width="14.140625" style="577" customWidth="1"/>
    <col min="14337" max="14338" width="9.140625" style="577"/>
    <col min="14339" max="14339" width="9.5703125" style="577" customWidth="1"/>
    <col min="14340" max="14340" width="17" style="577" customWidth="1"/>
    <col min="14341" max="14341" width="15.85546875" style="577" bestFit="1" customWidth="1"/>
    <col min="14342" max="14342" width="14.28515625" style="577" bestFit="1" customWidth="1"/>
    <col min="14343" max="14343" width="14.28515625" style="577" customWidth="1"/>
    <col min="14344" max="14591" width="9.140625" style="577"/>
    <col min="14592" max="14592" width="14.140625" style="577" customWidth="1"/>
    <col min="14593" max="14594" width="9.140625" style="577"/>
    <col min="14595" max="14595" width="9.5703125" style="577" customWidth="1"/>
    <col min="14596" max="14596" width="17" style="577" customWidth="1"/>
    <col min="14597" max="14597" width="15.85546875" style="577" bestFit="1" customWidth="1"/>
    <col min="14598" max="14598" width="14.28515625" style="577" bestFit="1" customWidth="1"/>
    <col min="14599" max="14599" width="14.28515625" style="577" customWidth="1"/>
    <col min="14600" max="14847" width="9.140625" style="577"/>
    <col min="14848" max="14848" width="14.140625" style="577" customWidth="1"/>
    <col min="14849" max="14850" width="9.140625" style="577"/>
    <col min="14851" max="14851" width="9.5703125" style="577" customWidth="1"/>
    <col min="14852" max="14852" width="17" style="577" customWidth="1"/>
    <col min="14853" max="14853" width="15.85546875" style="577" bestFit="1" customWidth="1"/>
    <col min="14854" max="14854" width="14.28515625" style="577" bestFit="1" customWidth="1"/>
    <col min="14855" max="14855" width="14.28515625" style="577" customWidth="1"/>
    <col min="14856" max="15103" width="9.140625" style="577"/>
    <col min="15104" max="15104" width="14.140625" style="577" customWidth="1"/>
    <col min="15105" max="15106" width="9.140625" style="577"/>
    <col min="15107" max="15107" width="9.5703125" style="577" customWidth="1"/>
    <col min="15108" max="15108" width="17" style="577" customWidth="1"/>
    <col min="15109" max="15109" width="15.85546875" style="577" bestFit="1" customWidth="1"/>
    <col min="15110" max="15110" width="14.28515625" style="577" bestFit="1" customWidth="1"/>
    <col min="15111" max="15111" width="14.28515625" style="577" customWidth="1"/>
    <col min="15112" max="15359" width="9.140625" style="577"/>
    <col min="15360" max="15360" width="14.140625" style="577" customWidth="1"/>
    <col min="15361" max="15362" width="9.140625" style="577"/>
    <col min="15363" max="15363" width="9.5703125" style="577" customWidth="1"/>
    <col min="15364" max="15364" width="17" style="577" customWidth="1"/>
    <col min="15365" max="15365" width="15.85546875" style="577" bestFit="1" customWidth="1"/>
    <col min="15366" max="15366" width="14.28515625" style="577" bestFit="1" customWidth="1"/>
    <col min="15367" max="15367" width="14.28515625" style="577" customWidth="1"/>
    <col min="15368" max="15615" width="9.140625" style="577"/>
    <col min="15616" max="15616" width="14.140625" style="577" customWidth="1"/>
    <col min="15617" max="15618" width="9.140625" style="577"/>
    <col min="15619" max="15619" width="9.5703125" style="577" customWidth="1"/>
    <col min="15620" max="15620" width="17" style="577" customWidth="1"/>
    <col min="15621" max="15621" width="15.85546875" style="577" bestFit="1" customWidth="1"/>
    <col min="15622" max="15622" width="14.28515625" style="577" bestFit="1" customWidth="1"/>
    <col min="15623" max="15623" width="14.28515625" style="577" customWidth="1"/>
    <col min="15624" max="15871" width="9.140625" style="577"/>
    <col min="15872" max="15872" width="14.140625" style="577" customWidth="1"/>
    <col min="15873" max="15874" width="9.140625" style="577"/>
    <col min="15875" max="15875" width="9.5703125" style="577" customWidth="1"/>
    <col min="15876" max="15876" width="17" style="577" customWidth="1"/>
    <col min="15877" max="15877" width="15.85546875" style="577" bestFit="1" customWidth="1"/>
    <col min="15878" max="15878" width="14.28515625" style="577" bestFit="1" customWidth="1"/>
    <col min="15879" max="15879" width="14.28515625" style="577" customWidth="1"/>
    <col min="15880" max="16127" width="9.140625" style="577"/>
    <col min="16128" max="16128" width="14.140625" style="577" customWidth="1"/>
    <col min="16129" max="16130" width="9.140625" style="577"/>
    <col min="16131" max="16131" width="9.5703125" style="577" customWidth="1"/>
    <col min="16132" max="16132" width="17" style="577" customWidth="1"/>
    <col min="16133" max="16133" width="15.85546875" style="577" bestFit="1" customWidth="1"/>
    <col min="16134" max="16134" width="14.28515625" style="577" bestFit="1" customWidth="1"/>
    <col min="16135" max="16135" width="14.28515625" style="577" customWidth="1"/>
    <col min="16136" max="16384" width="9.140625" style="577"/>
  </cols>
  <sheetData>
    <row r="1" spans="1:10" ht="18.75">
      <c r="A1" s="879" t="s">
        <v>13599</v>
      </c>
      <c r="B1" s="879"/>
      <c r="C1" s="879"/>
      <c r="D1" s="879"/>
      <c r="E1" s="879"/>
      <c r="F1" s="879"/>
      <c r="G1" s="879"/>
      <c r="H1" s="879"/>
    </row>
    <row r="2" spans="1:10" ht="15.75" thickBot="1">
      <c r="A2" s="880"/>
      <c r="B2" s="880"/>
      <c r="C2" s="880"/>
      <c r="D2" s="880"/>
      <c r="E2" s="880"/>
      <c r="F2" s="880"/>
    </row>
    <row r="3" spans="1:10">
      <c r="A3" s="578"/>
      <c r="B3" s="579" t="s">
        <v>13600</v>
      </c>
      <c r="C3" s="580"/>
      <c r="D3" s="580"/>
      <c r="E3" s="581"/>
      <c r="F3" s="582"/>
      <c r="G3" s="582"/>
      <c r="H3" s="582"/>
    </row>
    <row r="4" spans="1:10" ht="9" customHeight="1">
      <c r="A4" s="583"/>
      <c r="B4" s="584" t="s">
        <v>13601</v>
      </c>
      <c r="C4" s="584" t="s">
        <v>13602</v>
      </c>
      <c r="D4" s="585"/>
      <c r="E4" s="586"/>
      <c r="F4" s="587" t="s">
        <v>13603</v>
      </c>
      <c r="G4" s="587"/>
      <c r="H4" s="587" t="s">
        <v>13604</v>
      </c>
    </row>
    <row r="5" spans="1:10">
      <c r="A5" s="583"/>
      <c r="B5" s="588" t="s">
        <v>13605</v>
      </c>
      <c r="C5" s="588" t="s">
        <v>13606</v>
      </c>
      <c r="D5" s="589" t="s">
        <v>13607</v>
      </c>
      <c r="E5" s="589" t="s">
        <v>13608</v>
      </c>
      <c r="F5" s="590" t="s">
        <v>13609</v>
      </c>
      <c r="G5" s="589" t="s">
        <v>13608</v>
      </c>
      <c r="H5" s="590" t="s">
        <v>13610</v>
      </c>
    </row>
    <row r="6" spans="1:10">
      <c r="A6" s="591" t="s">
        <v>13611</v>
      </c>
      <c r="B6" s="586">
        <v>402.98599999999999</v>
      </c>
      <c r="C6" s="586">
        <v>366.983</v>
      </c>
      <c r="D6" s="586"/>
      <c r="E6" s="586"/>
      <c r="F6" s="592">
        <v>384.87599999999998</v>
      </c>
      <c r="G6" s="592"/>
      <c r="H6" s="592">
        <v>409.166</v>
      </c>
      <c r="J6" s="577">
        <v>161007</v>
      </c>
    </row>
    <row r="7" spans="1:10">
      <c r="A7" s="591" t="s">
        <v>13612</v>
      </c>
      <c r="B7" s="586">
        <v>402.98599999999999</v>
      </c>
      <c r="C7" s="586">
        <v>367.47699999999998</v>
      </c>
      <c r="D7" s="586">
        <f t="shared" ref="D7:D63" si="0">C7/C6</f>
        <v>1.0013461114002555</v>
      </c>
      <c r="E7" s="586">
        <f t="shared" ref="E7:G63" si="1">F7/F6</f>
        <v>1.0008054542242177</v>
      </c>
      <c r="F7" s="592">
        <v>385.18599999999998</v>
      </c>
      <c r="G7" s="586">
        <f t="shared" si="1"/>
        <v>1.0026786194356325</v>
      </c>
      <c r="H7" s="592">
        <v>410.262</v>
      </c>
    </row>
    <row r="8" spans="1:10">
      <c r="A8" s="591" t="s">
        <v>13613</v>
      </c>
      <c r="B8" s="586">
        <v>402.98599999999999</v>
      </c>
      <c r="C8" s="586">
        <v>367.13</v>
      </c>
      <c r="D8" s="586">
        <f t="shared" si="0"/>
        <v>0.99905572321533054</v>
      </c>
      <c r="E8" s="586">
        <f t="shared" si="1"/>
        <v>0.99947298188407685</v>
      </c>
      <c r="F8" s="592">
        <v>384.983</v>
      </c>
      <c r="G8" s="586">
        <f t="shared" si="1"/>
        <v>0.99745040973816734</v>
      </c>
      <c r="H8" s="592">
        <v>409.21600000000001</v>
      </c>
    </row>
    <row r="9" spans="1:10">
      <c r="A9" s="591" t="s">
        <v>13614</v>
      </c>
      <c r="B9" s="586">
        <v>402.98599999999999</v>
      </c>
      <c r="C9" s="586">
        <v>363.51499999999999</v>
      </c>
      <c r="D9" s="586">
        <f t="shared" si="0"/>
        <v>0.99015335167379404</v>
      </c>
      <c r="E9" s="586">
        <f t="shared" si="1"/>
        <v>0.99451404347724437</v>
      </c>
      <c r="F9" s="592">
        <v>382.87099999999998</v>
      </c>
      <c r="G9" s="586">
        <f t="shared" si="1"/>
        <v>0.99957479668439153</v>
      </c>
      <c r="H9" s="592">
        <v>409.04199999999997</v>
      </c>
    </row>
    <row r="10" spans="1:10">
      <c r="A10" s="591" t="s">
        <v>13615</v>
      </c>
      <c r="B10" s="586">
        <v>402.98599999999999</v>
      </c>
      <c r="C10" s="586">
        <v>362.51499999999999</v>
      </c>
      <c r="D10" s="586">
        <f t="shared" si="0"/>
        <v>0.99724908188107786</v>
      </c>
      <c r="E10" s="586">
        <f t="shared" si="1"/>
        <v>0.99847468207307422</v>
      </c>
      <c r="F10" s="592">
        <v>382.28699999999998</v>
      </c>
      <c r="G10" s="586">
        <f t="shared" si="1"/>
        <v>1.0139349993399212</v>
      </c>
      <c r="H10" s="592">
        <v>414.74200000000002</v>
      </c>
    </row>
    <row r="11" spans="1:10">
      <c r="A11" s="591" t="s">
        <v>13616</v>
      </c>
      <c r="B11" s="586">
        <v>431.43799999999999</v>
      </c>
      <c r="C11" s="586">
        <v>362.11</v>
      </c>
      <c r="D11" s="586">
        <f t="shared" si="0"/>
        <v>0.99888280484945458</v>
      </c>
      <c r="E11" s="586">
        <f t="shared" si="1"/>
        <v>1.0308773251509993</v>
      </c>
      <c r="F11" s="592">
        <v>394.09100000000001</v>
      </c>
      <c r="G11" s="586">
        <f t="shared" si="1"/>
        <v>1.0070284658896373</v>
      </c>
      <c r="H11" s="592">
        <v>417.65699999999998</v>
      </c>
    </row>
    <row r="12" spans="1:10">
      <c r="A12" s="591" t="s">
        <v>13617</v>
      </c>
      <c r="B12" s="586">
        <v>431.51600000000002</v>
      </c>
      <c r="C12" s="586">
        <v>362.57299999999998</v>
      </c>
      <c r="D12" s="586">
        <f t="shared" si="0"/>
        <v>1.0012786169948358</v>
      </c>
      <c r="E12" s="586">
        <f t="shared" si="1"/>
        <v>1.0022507491924455</v>
      </c>
      <c r="F12" s="592">
        <v>394.97800000000001</v>
      </c>
      <c r="G12" s="586">
        <f t="shared" si="1"/>
        <v>1.0026337401264676</v>
      </c>
      <c r="H12" s="592">
        <v>418.75700000000001</v>
      </c>
    </row>
    <row r="13" spans="1:10">
      <c r="A13" s="591" t="s">
        <v>13618</v>
      </c>
      <c r="B13" s="586">
        <v>431.51600000000002</v>
      </c>
      <c r="C13" s="586">
        <v>362.80900000000003</v>
      </c>
      <c r="D13" s="586">
        <f t="shared" si="0"/>
        <v>1.0006509034042801</v>
      </c>
      <c r="E13" s="586">
        <f t="shared" si="1"/>
        <v>0.99887082318508869</v>
      </c>
      <c r="F13" s="592">
        <v>394.53199999999998</v>
      </c>
      <c r="G13" s="586">
        <f t="shared" si="1"/>
        <v>0.99945314346984049</v>
      </c>
      <c r="H13" s="592">
        <v>418.52800000000002</v>
      </c>
    </row>
    <row r="14" spans="1:10">
      <c r="A14" s="591" t="s">
        <v>13619</v>
      </c>
      <c r="B14" s="586">
        <v>431.51600000000002</v>
      </c>
      <c r="C14" s="586">
        <v>363.88</v>
      </c>
      <c r="D14" s="586">
        <f t="shared" si="0"/>
        <v>1.0029519664616919</v>
      </c>
      <c r="E14" s="586">
        <f t="shared" si="1"/>
        <v>1.001586690053025</v>
      </c>
      <c r="F14" s="592">
        <v>395.15800000000002</v>
      </c>
      <c r="G14" s="586">
        <f t="shared" si="1"/>
        <v>1.0014789930422814</v>
      </c>
      <c r="H14" s="592">
        <v>419.14699999999999</v>
      </c>
    </row>
    <row r="15" spans="1:10">
      <c r="A15" s="591" t="s">
        <v>13620</v>
      </c>
      <c r="B15" s="586">
        <v>431.51600000000002</v>
      </c>
      <c r="C15" s="586">
        <v>364.09</v>
      </c>
      <c r="D15" s="586">
        <f t="shared" si="0"/>
        <v>1.0005771133340662</v>
      </c>
      <c r="E15" s="586">
        <f t="shared" si="1"/>
        <v>1.000311267897904</v>
      </c>
      <c r="F15" s="592">
        <v>395.28100000000001</v>
      </c>
      <c r="G15" s="586">
        <f t="shared" si="1"/>
        <v>1.000615535838262</v>
      </c>
      <c r="H15" s="592">
        <v>419.40499999999997</v>
      </c>
    </row>
    <row r="16" spans="1:10">
      <c r="A16" s="591" t="s">
        <v>13621</v>
      </c>
      <c r="B16" s="586">
        <v>431.51600000000002</v>
      </c>
      <c r="C16" s="586">
        <v>365.57100000000003</v>
      </c>
      <c r="D16" s="586">
        <f t="shared" si="0"/>
        <v>1.0040676755747207</v>
      </c>
      <c r="E16" s="586">
        <f t="shared" si="1"/>
        <v>1.0021883166658656</v>
      </c>
      <c r="F16" s="592">
        <v>396.14600000000002</v>
      </c>
      <c r="G16" s="586">
        <f t="shared" si="1"/>
        <v>1.0029327261239136</v>
      </c>
      <c r="H16" s="592">
        <v>420.63499999999999</v>
      </c>
    </row>
    <row r="17" spans="1:8">
      <c r="A17" s="591" t="s">
        <v>13622</v>
      </c>
      <c r="B17" s="586">
        <v>431.51600000000002</v>
      </c>
      <c r="C17" s="586">
        <v>366.93200000000002</v>
      </c>
      <c r="D17" s="586">
        <f t="shared" si="0"/>
        <v>1.0037229430124381</v>
      </c>
      <c r="E17" s="586">
        <f t="shared" si="1"/>
        <v>1.0020068358635452</v>
      </c>
      <c r="F17" s="592">
        <v>396.94099999999997</v>
      </c>
      <c r="G17" s="586">
        <f t="shared" si="1"/>
        <v>1.0009889809454753</v>
      </c>
      <c r="H17" s="592">
        <v>421.05099999999999</v>
      </c>
    </row>
    <row r="18" spans="1:8">
      <c r="A18" s="591" t="s">
        <v>13623</v>
      </c>
      <c r="B18" s="586">
        <v>431.53899999999999</v>
      </c>
      <c r="C18" s="586">
        <v>367.06799999999998</v>
      </c>
      <c r="D18" s="586">
        <f t="shared" si="0"/>
        <v>1.0003706408816893</v>
      </c>
      <c r="E18" s="586">
        <f t="shared" si="1"/>
        <v>1.0002242146817788</v>
      </c>
      <c r="F18" s="592">
        <v>397.03</v>
      </c>
      <c r="G18" s="586">
        <f t="shared" si="1"/>
        <v>1.006386399747299</v>
      </c>
      <c r="H18" s="592">
        <v>423.74</v>
      </c>
    </row>
    <row r="19" spans="1:8">
      <c r="A19" s="591" t="s">
        <v>13624</v>
      </c>
      <c r="B19" s="586">
        <v>432.923</v>
      </c>
      <c r="C19" s="586">
        <v>367.06799999999998</v>
      </c>
      <c r="D19" s="586">
        <f t="shared" si="0"/>
        <v>1</v>
      </c>
      <c r="E19" s="586">
        <f t="shared" si="1"/>
        <v>1.0023852101856283</v>
      </c>
      <c r="F19" s="592">
        <v>397.97699999999998</v>
      </c>
      <c r="G19" s="586">
        <f t="shared" si="1"/>
        <v>1.0036059848020011</v>
      </c>
      <c r="H19" s="592">
        <v>425.26799999999997</v>
      </c>
    </row>
    <row r="20" spans="1:8">
      <c r="A20" s="591" t="s">
        <v>13625</v>
      </c>
      <c r="B20" s="586">
        <v>433.64800000000002</v>
      </c>
      <c r="C20" s="586">
        <v>369.43299999999999</v>
      </c>
      <c r="D20" s="586">
        <f t="shared" si="0"/>
        <v>1.0064429479006616</v>
      </c>
      <c r="E20" s="586">
        <f t="shared" si="1"/>
        <v>1.0033343635436218</v>
      </c>
      <c r="F20" s="592">
        <v>399.30399999999997</v>
      </c>
      <c r="G20" s="586">
        <f t="shared" si="1"/>
        <v>1.0075434784653443</v>
      </c>
      <c r="H20" s="592">
        <v>428.476</v>
      </c>
    </row>
    <row r="21" spans="1:8">
      <c r="A21" s="591" t="s">
        <v>13626</v>
      </c>
      <c r="B21" s="586">
        <v>433.65100000000001</v>
      </c>
      <c r="C21" s="586">
        <v>372.339</v>
      </c>
      <c r="D21" s="586">
        <f t="shared" si="0"/>
        <v>1.0078661083335814</v>
      </c>
      <c r="E21" s="586">
        <f t="shared" si="1"/>
        <v>1.004254903532146</v>
      </c>
      <c r="F21" s="592">
        <v>401.00299999999999</v>
      </c>
      <c r="G21" s="586">
        <f t="shared" si="1"/>
        <v>1.0084088723755824</v>
      </c>
      <c r="H21" s="592">
        <v>432.07900000000001</v>
      </c>
    </row>
    <row r="22" spans="1:8">
      <c r="A22" s="591" t="s">
        <v>13627</v>
      </c>
      <c r="B22" s="586">
        <v>433.65100000000001</v>
      </c>
      <c r="C22" s="586">
        <v>374.00099999999998</v>
      </c>
      <c r="D22" s="586">
        <f t="shared" si="0"/>
        <v>1.0044636742323527</v>
      </c>
      <c r="E22" s="586">
        <f t="shared" si="1"/>
        <v>1.0024214282686164</v>
      </c>
      <c r="F22" s="592">
        <v>401.97399999999999</v>
      </c>
      <c r="G22" s="586">
        <f t="shared" si="1"/>
        <v>1.0181332580384606</v>
      </c>
      <c r="H22" s="592">
        <v>439.91399999999999</v>
      </c>
    </row>
    <row r="23" spans="1:8">
      <c r="A23" s="591" t="s">
        <v>13628</v>
      </c>
      <c r="B23" s="586">
        <v>466.65600000000001</v>
      </c>
      <c r="C23" s="586">
        <v>378.262</v>
      </c>
      <c r="D23" s="586">
        <f t="shared" si="0"/>
        <v>1.0113930176657282</v>
      </c>
      <c r="E23" s="586">
        <f t="shared" si="1"/>
        <v>1.0409379711125595</v>
      </c>
      <c r="F23" s="592">
        <v>418.43</v>
      </c>
      <c r="G23" s="586">
        <f t="shared" si="1"/>
        <v>1.0109203162436295</v>
      </c>
      <c r="H23" s="592">
        <v>444.71800000000002</v>
      </c>
    </row>
    <row r="24" spans="1:8">
      <c r="A24" s="591" t="s">
        <v>13629</v>
      </c>
      <c r="B24" s="586">
        <v>466.65600000000001</v>
      </c>
      <c r="C24" s="586">
        <v>380.24400000000003</v>
      </c>
      <c r="D24" s="586">
        <f t="shared" si="0"/>
        <v>1.0052397544559062</v>
      </c>
      <c r="E24" s="586">
        <f t="shared" si="1"/>
        <v>1.0027674879908228</v>
      </c>
      <c r="F24" s="592">
        <v>419.58800000000002</v>
      </c>
      <c r="G24" s="586">
        <f t="shared" si="1"/>
        <v>1.0044297734744265</v>
      </c>
      <c r="H24" s="592">
        <v>446.68799999999999</v>
      </c>
    </row>
    <row r="25" spans="1:8">
      <c r="A25" s="591" t="s">
        <v>13630</v>
      </c>
      <c r="B25" s="586">
        <v>466.65600000000001</v>
      </c>
      <c r="C25" s="586">
        <v>381.99900000000002</v>
      </c>
      <c r="D25" s="586">
        <f t="shared" si="0"/>
        <v>1.0046154574431154</v>
      </c>
      <c r="E25" s="586">
        <f t="shared" si="1"/>
        <v>1.0024428725321028</v>
      </c>
      <c r="F25" s="592">
        <v>420.613</v>
      </c>
      <c r="G25" s="586">
        <f t="shared" si="1"/>
        <v>1.0013611290207034</v>
      </c>
      <c r="H25" s="592">
        <v>447.29599999999999</v>
      </c>
    </row>
    <row r="26" spans="1:8">
      <c r="A26" s="591" t="s">
        <v>13631</v>
      </c>
      <c r="B26" s="586">
        <v>466.65600000000001</v>
      </c>
      <c r="C26" s="586">
        <v>382.95299999999997</v>
      </c>
      <c r="D26" s="586">
        <f t="shared" si="0"/>
        <v>1.0024973887366195</v>
      </c>
      <c r="E26" s="586">
        <f t="shared" si="1"/>
        <v>1.0013242576905612</v>
      </c>
      <c r="F26" s="592">
        <v>421.17</v>
      </c>
      <c r="G26" s="586">
        <f t="shared" si="1"/>
        <v>1.0020702174846186</v>
      </c>
      <c r="H26" s="592">
        <v>448.22199999999998</v>
      </c>
    </row>
    <row r="27" spans="1:8">
      <c r="A27" s="591" t="s">
        <v>13632</v>
      </c>
      <c r="B27" s="586">
        <v>466.65600000000001</v>
      </c>
      <c r="C27" s="586">
        <v>384.21699999999998</v>
      </c>
      <c r="D27" s="586">
        <f t="shared" si="0"/>
        <v>1.0033006661391868</v>
      </c>
      <c r="E27" s="586">
        <f t="shared" si="1"/>
        <v>1.0017522615570909</v>
      </c>
      <c r="F27" s="592">
        <v>421.90800000000002</v>
      </c>
      <c r="G27" s="586">
        <f t="shared" si="1"/>
        <v>1.0019655438599624</v>
      </c>
      <c r="H27" s="592">
        <v>449.10300000000001</v>
      </c>
    </row>
    <row r="28" spans="1:8">
      <c r="A28" s="591" t="s">
        <v>13633</v>
      </c>
      <c r="B28" s="586">
        <v>476.19099999999997</v>
      </c>
      <c r="C28" s="586">
        <v>384.20100000000002</v>
      </c>
      <c r="D28" s="586">
        <f t="shared" si="0"/>
        <v>0.99995835686604195</v>
      </c>
      <c r="E28" s="586">
        <f t="shared" si="1"/>
        <v>1.0095423646861401</v>
      </c>
      <c r="F28" s="592">
        <v>425.93400000000003</v>
      </c>
      <c r="G28" s="586">
        <f t="shared" si="1"/>
        <v>1.0036962567606984</v>
      </c>
      <c r="H28" s="592">
        <v>450.76299999999998</v>
      </c>
    </row>
    <row r="29" spans="1:8">
      <c r="A29" s="591" t="s">
        <v>13634</v>
      </c>
      <c r="B29" s="586">
        <v>476.59500000000003</v>
      </c>
      <c r="C29" s="586">
        <v>383.68799999999999</v>
      </c>
      <c r="D29" s="586">
        <f t="shared" si="0"/>
        <v>0.99866476141394733</v>
      </c>
      <c r="E29" s="586">
        <f t="shared" si="1"/>
        <v>0.99969713617602718</v>
      </c>
      <c r="F29" s="592">
        <v>425.80500000000001</v>
      </c>
      <c r="G29" s="586">
        <f t="shared" si="1"/>
        <v>1.0066620374786752</v>
      </c>
      <c r="H29" s="592">
        <v>453.76600000000002</v>
      </c>
    </row>
    <row r="30" spans="1:8">
      <c r="A30" s="591" t="s">
        <v>13635</v>
      </c>
      <c r="B30" s="586">
        <v>476.59500000000003</v>
      </c>
      <c r="C30" s="586">
        <v>384.875</v>
      </c>
      <c r="D30" s="586">
        <f t="shared" si="0"/>
        <v>1.0030936594316215</v>
      </c>
      <c r="E30" s="586">
        <f t="shared" si="1"/>
        <v>1.0016275055483144</v>
      </c>
      <c r="F30" s="592">
        <v>426.49799999999999</v>
      </c>
      <c r="G30" s="586">
        <f t="shared" si="1"/>
        <v>1.0040836025616728</v>
      </c>
      <c r="H30" s="592">
        <v>455.61900000000003</v>
      </c>
    </row>
    <row r="31" spans="1:8">
      <c r="A31" s="591" t="s">
        <v>13636</v>
      </c>
      <c r="B31" s="586">
        <v>476.59500000000003</v>
      </c>
      <c r="C31" s="586">
        <v>384.755</v>
      </c>
      <c r="D31" s="586">
        <f t="shared" si="0"/>
        <v>0.99968821045794087</v>
      </c>
      <c r="E31" s="586">
        <f t="shared" si="1"/>
        <v>0.99983587261839446</v>
      </c>
      <c r="F31" s="592">
        <v>426.428</v>
      </c>
      <c r="G31" s="586">
        <f t="shared" si="1"/>
        <v>1.002848871535208</v>
      </c>
      <c r="H31" s="592">
        <v>456.91699999999997</v>
      </c>
    </row>
    <row r="32" spans="1:8">
      <c r="A32" s="591" t="s">
        <v>13637</v>
      </c>
      <c r="B32" s="586">
        <v>476.59500000000003</v>
      </c>
      <c r="C32" s="586">
        <v>385.12099999999998</v>
      </c>
      <c r="D32" s="586">
        <f t="shared" si="0"/>
        <v>1.0009512546945458</v>
      </c>
      <c r="E32" s="586">
        <f t="shared" si="1"/>
        <v>1.0005018432185504</v>
      </c>
      <c r="F32" s="592">
        <v>426.642</v>
      </c>
      <c r="G32" s="586">
        <f t="shared" si="1"/>
        <v>1.0043115051530147</v>
      </c>
      <c r="H32" s="592">
        <v>458.887</v>
      </c>
    </row>
    <row r="33" spans="1:8">
      <c r="A33" s="591" t="s">
        <v>13638</v>
      </c>
      <c r="B33" s="586">
        <v>476.59500000000003</v>
      </c>
      <c r="C33" s="586">
        <v>386.4</v>
      </c>
      <c r="D33" s="586">
        <f t="shared" si="0"/>
        <v>1.0033210341684822</v>
      </c>
      <c r="E33" s="586">
        <f t="shared" si="1"/>
        <v>1.0017508824728929</v>
      </c>
      <c r="F33" s="592">
        <v>427.38900000000001</v>
      </c>
      <c r="G33" s="586">
        <f t="shared" si="1"/>
        <v>1.0106322471545284</v>
      </c>
      <c r="H33" s="592">
        <v>463.76600000000002</v>
      </c>
    </row>
    <row r="34" spans="1:8">
      <c r="A34" s="591" t="s">
        <v>13639</v>
      </c>
      <c r="B34" s="586">
        <v>521.79700000000003</v>
      </c>
      <c r="C34" s="586">
        <v>387.19400000000002</v>
      </c>
      <c r="D34" s="586">
        <f t="shared" si="0"/>
        <v>1.0020548654244308</v>
      </c>
      <c r="E34" s="586">
        <f t="shared" si="1"/>
        <v>1.0458411423784888</v>
      </c>
      <c r="F34" s="592">
        <v>446.98099999999999</v>
      </c>
      <c r="G34" s="586">
        <f t="shared" si="1"/>
        <v>1.0294092279296023</v>
      </c>
      <c r="H34" s="592">
        <v>477.40499999999997</v>
      </c>
    </row>
    <row r="35" spans="1:8">
      <c r="A35" s="591" t="s">
        <v>13640</v>
      </c>
      <c r="B35" s="586">
        <v>521.79700000000003</v>
      </c>
      <c r="C35" s="586">
        <v>387.08</v>
      </c>
      <c r="D35" s="586">
        <f t="shared" si="0"/>
        <v>0.99970557395000947</v>
      </c>
      <c r="E35" s="586">
        <f t="shared" si="1"/>
        <v>0.99985010548546804</v>
      </c>
      <c r="F35" s="592">
        <v>446.91399999999999</v>
      </c>
      <c r="G35" s="586">
        <f t="shared" si="1"/>
        <v>1.0037243011698662</v>
      </c>
      <c r="H35" s="592">
        <v>479.18299999999999</v>
      </c>
    </row>
    <row r="36" spans="1:8">
      <c r="A36" s="591" t="s">
        <v>13641</v>
      </c>
      <c r="B36" s="586">
        <v>521.79700000000003</v>
      </c>
      <c r="C36" s="586">
        <v>388.18700000000001</v>
      </c>
      <c r="D36" s="586">
        <f t="shared" si="0"/>
        <v>1.0028598739278702</v>
      </c>
      <c r="E36" s="586">
        <f t="shared" si="1"/>
        <v>1.0014454682556375</v>
      </c>
      <c r="F36" s="592">
        <v>447.56</v>
      </c>
      <c r="G36" s="586">
        <f t="shared" si="1"/>
        <v>1.0044805429241019</v>
      </c>
      <c r="H36" s="592">
        <v>481.33</v>
      </c>
    </row>
    <row r="37" spans="1:8">
      <c r="A37" s="591" t="s">
        <v>13642</v>
      </c>
      <c r="B37" s="586">
        <v>521.79700000000003</v>
      </c>
      <c r="C37" s="586">
        <v>389.791</v>
      </c>
      <c r="D37" s="586">
        <f t="shared" si="0"/>
        <v>1.0041320291508988</v>
      </c>
      <c r="E37" s="586">
        <f t="shared" si="1"/>
        <v>1.002093574045938</v>
      </c>
      <c r="F37" s="592">
        <v>448.49700000000001</v>
      </c>
      <c r="G37" s="586">
        <f t="shared" si="1"/>
        <v>1.0013213387904349</v>
      </c>
      <c r="H37" s="592">
        <v>481.96600000000001</v>
      </c>
    </row>
    <row r="38" spans="1:8">
      <c r="A38" s="591" t="s">
        <v>13643</v>
      </c>
      <c r="B38" s="586">
        <v>521.79700000000003</v>
      </c>
      <c r="C38" s="586">
        <v>391.12299999999999</v>
      </c>
      <c r="D38" s="586">
        <f t="shared" si="0"/>
        <v>1.0034172158926193</v>
      </c>
      <c r="E38" s="586">
        <f t="shared" si="1"/>
        <v>1.0017346827292044</v>
      </c>
      <c r="F38" s="592">
        <v>449.27499999999998</v>
      </c>
      <c r="G38" s="586">
        <f t="shared" si="1"/>
        <v>1.0014357859268082</v>
      </c>
      <c r="H38" s="592">
        <v>482.65800000000002</v>
      </c>
    </row>
    <row r="39" spans="1:8">
      <c r="A39" s="591" t="s">
        <v>13644</v>
      </c>
      <c r="B39" s="586">
        <v>521.79700000000003</v>
      </c>
      <c r="C39" s="586">
        <v>391.86900000000003</v>
      </c>
      <c r="D39" s="586">
        <f t="shared" si="0"/>
        <v>1.0019073283851885</v>
      </c>
      <c r="E39" s="586">
        <f t="shared" si="1"/>
        <v>1.0009704523955263</v>
      </c>
      <c r="F39" s="592">
        <v>449.71100000000001</v>
      </c>
      <c r="G39" s="586">
        <f t="shared" si="1"/>
        <v>1.0022790464469664</v>
      </c>
      <c r="H39" s="592">
        <v>483.75799999999998</v>
      </c>
    </row>
    <row r="40" spans="1:8">
      <c r="A40" s="591" t="s">
        <v>13645</v>
      </c>
      <c r="B40" s="586">
        <v>552.02700000000004</v>
      </c>
      <c r="C40" s="586">
        <v>394.53699999999998</v>
      </c>
      <c r="D40" s="586">
        <f t="shared" si="0"/>
        <v>1.0068083977043347</v>
      </c>
      <c r="E40" s="586">
        <f t="shared" si="1"/>
        <v>1.03191160545328</v>
      </c>
      <c r="F40" s="592">
        <v>464.06200000000001</v>
      </c>
      <c r="G40" s="586">
        <f t="shared" si="1"/>
        <v>1.0071585379466592</v>
      </c>
      <c r="H40" s="592">
        <v>487.221</v>
      </c>
    </row>
    <row r="41" spans="1:8">
      <c r="A41" s="591" t="s">
        <v>13646</v>
      </c>
      <c r="B41" s="586">
        <v>552.02700000000004</v>
      </c>
      <c r="C41" s="586">
        <v>394.01100000000002</v>
      </c>
      <c r="D41" s="586">
        <f t="shared" si="0"/>
        <v>0.99866679170774875</v>
      </c>
      <c r="E41" s="586">
        <f t="shared" si="1"/>
        <v>0.99933845046567049</v>
      </c>
      <c r="F41" s="592">
        <v>463.755</v>
      </c>
      <c r="G41" s="586">
        <f t="shared" si="1"/>
        <v>1.0010836971312813</v>
      </c>
      <c r="H41" s="592">
        <v>487.74900000000002</v>
      </c>
    </row>
    <row r="42" spans="1:8">
      <c r="A42" s="591" t="s">
        <v>13647</v>
      </c>
      <c r="B42" s="586">
        <v>552.02700000000004</v>
      </c>
      <c r="C42" s="586">
        <v>394.30700000000002</v>
      </c>
      <c r="D42" s="586">
        <f t="shared" si="0"/>
        <v>1.0007512480616023</v>
      </c>
      <c r="E42" s="586">
        <f t="shared" si="1"/>
        <v>1.0003730418000885</v>
      </c>
      <c r="F42" s="592">
        <v>463.928</v>
      </c>
      <c r="G42" s="586">
        <f t="shared" si="1"/>
        <v>1.008932873260632</v>
      </c>
      <c r="H42" s="592">
        <v>492.10599999999999</v>
      </c>
    </row>
    <row r="43" spans="1:8">
      <c r="A43" s="591" t="s">
        <v>13648</v>
      </c>
      <c r="B43" s="586">
        <v>552.02700000000004</v>
      </c>
      <c r="C43" s="586">
        <v>396.536</v>
      </c>
      <c r="D43" s="586">
        <f t="shared" si="0"/>
        <v>1.0056529556918847</v>
      </c>
      <c r="E43" s="586">
        <f t="shared" si="1"/>
        <v>1.0028064699694781</v>
      </c>
      <c r="F43" s="592">
        <v>465.23</v>
      </c>
      <c r="G43" s="586">
        <f t="shared" si="1"/>
        <v>1.0030034179627967</v>
      </c>
      <c r="H43" s="592">
        <v>493.584</v>
      </c>
    </row>
    <row r="44" spans="1:8">
      <c r="A44" s="591" t="s">
        <v>13649</v>
      </c>
      <c r="B44" s="586">
        <v>552.02700000000004</v>
      </c>
      <c r="C44" s="586">
        <v>399.709</v>
      </c>
      <c r="D44" s="586">
        <f t="shared" si="0"/>
        <v>1.0080017955494582</v>
      </c>
      <c r="E44" s="586">
        <f t="shared" si="1"/>
        <v>1.0039851256367818</v>
      </c>
      <c r="F44" s="592">
        <v>467.084</v>
      </c>
      <c r="G44" s="586">
        <f t="shared" si="1"/>
        <v>1.005054864015041</v>
      </c>
      <c r="H44" s="592">
        <v>496.07900000000001</v>
      </c>
    </row>
    <row r="45" spans="1:8">
      <c r="A45" s="591" t="s">
        <v>13650</v>
      </c>
      <c r="B45" s="586">
        <v>552.02700000000004</v>
      </c>
      <c r="C45" s="586">
        <v>402.88099999999997</v>
      </c>
      <c r="D45" s="586">
        <f t="shared" si="0"/>
        <v>1.0079357732750576</v>
      </c>
      <c r="E45" s="586">
        <f t="shared" si="1"/>
        <v>1.0039671665053824</v>
      </c>
      <c r="F45" s="592">
        <v>468.93700000000001</v>
      </c>
      <c r="G45" s="586">
        <f t="shared" si="1"/>
        <v>1.0074826791700515</v>
      </c>
      <c r="H45" s="592">
        <v>499.791</v>
      </c>
    </row>
    <row r="46" spans="1:8">
      <c r="A46" s="591" t="s">
        <v>13651</v>
      </c>
      <c r="B46" s="586">
        <v>552.02700000000004</v>
      </c>
      <c r="C46" s="586">
        <v>404.18200000000002</v>
      </c>
      <c r="D46" s="586">
        <f t="shared" si="0"/>
        <v>1.0032292413888966</v>
      </c>
      <c r="E46" s="586">
        <f t="shared" si="1"/>
        <v>1.0016206867873509</v>
      </c>
      <c r="F46" s="592">
        <v>469.697</v>
      </c>
      <c r="G46" s="586">
        <f t="shared" si="1"/>
        <v>1.0187938558317378</v>
      </c>
      <c r="H46" s="592">
        <v>509.18400000000003</v>
      </c>
    </row>
    <row r="47" spans="1:8">
      <c r="A47" s="591" t="s">
        <v>13652</v>
      </c>
      <c r="B47" s="586">
        <v>567.56500000000005</v>
      </c>
      <c r="C47" s="586">
        <v>405.00099999999998</v>
      </c>
      <c r="D47" s="586">
        <f t="shared" si="0"/>
        <v>1.0020263148779509</v>
      </c>
      <c r="E47" s="586">
        <f t="shared" si="1"/>
        <v>1.0330340623848993</v>
      </c>
      <c r="F47" s="592">
        <v>485.21300000000002</v>
      </c>
      <c r="G47" s="586">
        <f t="shared" si="1"/>
        <v>1.0073038430115635</v>
      </c>
      <c r="H47" s="592">
        <v>512.90300000000002</v>
      </c>
    </row>
    <row r="48" spans="1:8">
      <c r="A48" s="591" t="s">
        <v>13653</v>
      </c>
      <c r="B48" s="586">
        <v>605.82899999999995</v>
      </c>
      <c r="C48" s="586">
        <v>406.03800000000001</v>
      </c>
      <c r="D48" s="586">
        <f t="shared" si="0"/>
        <v>1.0025604875049692</v>
      </c>
      <c r="E48" s="586">
        <f t="shared" si="1"/>
        <v>1.0171759618971461</v>
      </c>
      <c r="F48" s="592">
        <v>493.54700000000003</v>
      </c>
      <c r="G48" s="586">
        <f t="shared" si="1"/>
        <v>1.0066581790319027</v>
      </c>
      <c r="H48" s="592">
        <v>516.31799999999998</v>
      </c>
    </row>
    <row r="49" spans="1:8">
      <c r="A49" s="591" t="s">
        <v>13654</v>
      </c>
      <c r="B49" s="586">
        <v>605.82899999999995</v>
      </c>
      <c r="C49" s="586">
        <v>407.64499999999998</v>
      </c>
      <c r="D49" s="586">
        <f t="shared" si="0"/>
        <v>1.0039577576482988</v>
      </c>
      <c r="E49" s="586">
        <f t="shared" si="1"/>
        <v>1.001902554366656</v>
      </c>
      <c r="F49" s="592">
        <v>494.48599999999999</v>
      </c>
      <c r="G49" s="586">
        <f t="shared" si="1"/>
        <v>1.0025933630049699</v>
      </c>
      <c r="H49" s="592">
        <v>517.65700000000004</v>
      </c>
    </row>
    <row r="50" spans="1:8">
      <c r="A50" s="591" t="s">
        <v>13655</v>
      </c>
      <c r="B50" s="586">
        <v>605.82899999999995</v>
      </c>
      <c r="C50" s="586">
        <v>409.298</v>
      </c>
      <c r="D50" s="586">
        <f t="shared" si="0"/>
        <v>1.0040549988347705</v>
      </c>
      <c r="E50" s="586">
        <f t="shared" si="1"/>
        <v>1.0019535436796998</v>
      </c>
      <c r="F50" s="592">
        <v>495.452</v>
      </c>
      <c r="G50" s="586">
        <f t="shared" si="1"/>
        <v>1.0022389342750122</v>
      </c>
      <c r="H50" s="592">
        <v>518.81600000000003</v>
      </c>
    </row>
    <row r="51" spans="1:8">
      <c r="A51" s="591" t="s">
        <v>13656</v>
      </c>
      <c r="B51" s="586">
        <v>605.82899999999995</v>
      </c>
      <c r="C51" s="586">
        <v>411.38200000000001</v>
      </c>
      <c r="D51" s="586">
        <f t="shared" si="0"/>
        <v>1.0050916447185181</v>
      </c>
      <c r="E51" s="586">
        <f t="shared" si="1"/>
        <v>1.0024583612539661</v>
      </c>
      <c r="F51" s="592">
        <v>496.67</v>
      </c>
      <c r="G51" s="586">
        <f t="shared" si="1"/>
        <v>1.0021028649848887</v>
      </c>
      <c r="H51" s="592">
        <v>519.90700000000004</v>
      </c>
    </row>
    <row r="52" spans="1:8">
      <c r="A52" s="591" t="s">
        <v>13657</v>
      </c>
      <c r="B52" s="586">
        <v>605.82899999999995</v>
      </c>
      <c r="C52" s="586">
        <v>412.23099999999999</v>
      </c>
      <c r="D52" s="586">
        <f t="shared" si="0"/>
        <v>1.0020637752745623</v>
      </c>
      <c r="E52" s="586">
        <f t="shared" si="1"/>
        <v>1.0009986510157649</v>
      </c>
      <c r="F52" s="592">
        <v>497.166</v>
      </c>
      <c r="G52" s="586">
        <f t="shared" si="1"/>
        <v>1.0033294416116729</v>
      </c>
      <c r="H52" s="592">
        <v>521.63800000000003</v>
      </c>
    </row>
    <row r="53" spans="1:8">
      <c r="A53" s="591" t="s">
        <v>13658</v>
      </c>
      <c r="B53" s="586">
        <v>605.82899999999995</v>
      </c>
      <c r="C53" s="586">
        <v>412.36700000000002</v>
      </c>
      <c r="D53" s="586">
        <f t="shared" si="0"/>
        <v>1.0003299121123836</v>
      </c>
      <c r="E53" s="586">
        <f t="shared" si="1"/>
        <v>1.0001609120494965</v>
      </c>
      <c r="F53" s="592">
        <v>497.24599999999998</v>
      </c>
      <c r="G53" s="586">
        <f t="shared" si="1"/>
        <v>1.0016026439791579</v>
      </c>
      <c r="H53" s="592">
        <v>522.47400000000005</v>
      </c>
    </row>
    <row r="54" spans="1:8">
      <c r="A54" s="591" t="s">
        <v>13659</v>
      </c>
      <c r="B54" s="586">
        <v>605.82899999999995</v>
      </c>
      <c r="C54" s="586">
        <v>414.29899999999998</v>
      </c>
      <c r="D54" s="586">
        <f t="shared" si="0"/>
        <v>1.0046851469685982</v>
      </c>
      <c r="E54" s="586">
        <f t="shared" si="1"/>
        <v>1.0022705059467547</v>
      </c>
      <c r="F54" s="592">
        <v>498.375</v>
      </c>
      <c r="G54" s="586">
        <f t="shared" si="1"/>
        <v>1.0064615655515872</v>
      </c>
      <c r="H54" s="592">
        <v>525.85</v>
      </c>
    </row>
    <row r="55" spans="1:8">
      <c r="A55" s="591" t="s">
        <v>13660</v>
      </c>
      <c r="B55" s="586">
        <v>606.11900000000003</v>
      </c>
      <c r="C55" s="586">
        <v>415.74200000000002</v>
      </c>
      <c r="D55" s="586">
        <f t="shared" si="0"/>
        <v>1.0034829917523336</v>
      </c>
      <c r="E55" s="586">
        <f t="shared" si="1"/>
        <v>1.0019382994732882</v>
      </c>
      <c r="F55" s="592">
        <v>499.34100000000001</v>
      </c>
      <c r="G55" s="586">
        <f t="shared" si="1"/>
        <v>1.0060454502234477</v>
      </c>
      <c r="H55" s="592">
        <v>529.029</v>
      </c>
    </row>
    <row r="56" spans="1:8">
      <c r="A56" s="591" t="s">
        <v>13661</v>
      </c>
      <c r="B56" s="586">
        <v>606.11900000000003</v>
      </c>
      <c r="C56" s="586">
        <v>417.38200000000001</v>
      </c>
      <c r="D56" s="586">
        <f t="shared" si="0"/>
        <v>1.0039447541985174</v>
      </c>
      <c r="E56" s="586">
        <f t="shared" si="1"/>
        <v>1.0019185286207219</v>
      </c>
      <c r="F56" s="592">
        <v>500.29899999999998</v>
      </c>
      <c r="G56" s="586">
        <f t="shared" si="1"/>
        <v>1.0050318602571882</v>
      </c>
      <c r="H56" s="592">
        <v>531.69100000000003</v>
      </c>
    </row>
    <row r="57" spans="1:8">
      <c r="A57" s="591" t="s">
        <v>13662</v>
      </c>
      <c r="B57" s="586">
        <v>606.11900000000003</v>
      </c>
      <c r="C57" s="586">
        <v>417.70699999999999</v>
      </c>
      <c r="D57" s="586">
        <f t="shared" si="0"/>
        <v>1.0007786631910336</v>
      </c>
      <c r="E57" s="586">
        <f t="shared" si="1"/>
        <v>1.0003797728958084</v>
      </c>
      <c r="F57" s="592">
        <v>500.48899999999998</v>
      </c>
      <c r="G57" s="586">
        <f t="shared" si="1"/>
        <v>1.0073538954016523</v>
      </c>
      <c r="H57" s="592">
        <v>535.601</v>
      </c>
    </row>
    <row r="58" spans="1:8">
      <c r="A58" s="591" t="s">
        <v>13663</v>
      </c>
      <c r="B58" s="586">
        <v>606.11900000000003</v>
      </c>
      <c r="C58" s="586">
        <v>419.53199999999998</v>
      </c>
      <c r="D58" s="586">
        <f t="shared" si="0"/>
        <v>1.0043690912529595</v>
      </c>
      <c r="E58" s="586">
        <f t="shared" si="1"/>
        <v>1.0021299169412314</v>
      </c>
      <c r="F58" s="592">
        <v>501.55500000000001</v>
      </c>
      <c r="G58" s="586">
        <f t="shared" si="1"/>
        <v>1.0225055591755803</v>
      </c>
      <c r="H58" s="592">
        <v>547.65499999999997</v>
      </c>
    </row>
    <row r="59" spans="1:8">
      <c r="A59" s="591" t="s">
        <v>13664</v>
      </c>
      <c r="B59" s="586">
        <v>656.91399999999999</v>
      </c>
      <c r="C59" s="586">
        <v>422.29</v>
      </c>
      <c r="D59" s="586">
        <f t="shared" si="0"/>
        <v>1.0065739919720069</v>
      </c>
      <c r="E59" s="586">
        <f t="shared" si="1"/>
        <v>1.046066732462043</v>
      </c>
      <c r="F59" s="592">
        <v>524.66</v>
      </c>
      <c r="G59" s="586">
        <f t="shared" si="1"/>
        <v>1.0114908108206808</v>
      </c>
      <c r="H59" s="592">
        <v>553.94799999999998</v>
      </c>
    </row>
    <row r="60" spans="1:8">
      <c r="A60" s="591" t="s">
        <v>13665</v>
      </c>
      <c r="B60" s="586">
        <v>656.91300000000001</v>
      </c>
      <c r="C60" s="586">
        <v>425.12900000000002</v>
      </c>
      <c r="D60" s="586">
        <f t="shared" si="0"/>
        <v>1.006722868171162</v>
      </c>
      <c r="E60" s="586">
        <f t="shared" si="1"/>
        <v>1.003160141806122</v>
      </c>
      <c r="F60" s="592">
        <v>526.31799999999998</v>
      </c>
      <c r="G60" s="586">
        <f t="shared" si="1"/>
        <v>1.0047874529739254</v>
      </c>
      <c r="H60" s="592">
        <v>556.6</v>
      </c>
    </row>
    <row r="61" spans="1:8">
      <c r="A61" s="591" t="s">
        <v>13666</v>
      </c>
      <c r="B61" s="586">
        <v>656.91300000000001</v>
      </c>
      <c r="C61" s="586">
        <v>427.66800000000001</v>
      </c>
      <c r="D61" s="586">
        <f t="shared" si="0"/>
        <v>1.0059723048768727</v>
      </c>
      <c r="E61" s="586">
        <f t="shared" si="1"/>
        <v>1.0028176881657098</v>
      </c>
      <c r="F61" s="592">
        <v>527.80100000000004</v>
      </c>
      <c r="G61" s="586">
        <f t="shared" si="1"/>
        <v>1.0031261228889687</v>
      </c>
      <c r="H61" s="592">
        <v>558.34</v>
      </c>
    </row>
    <row r="62" spans="1:8">
      <c r="A62" s="591" t="s">
        <v>13667</v>
      </c>
      <c r="B62" s="586">
        <v>656.91300000000001</v>
      </c>
      <c r="C62" s="586">
        <v>431.714</v>
      </c>
      <c r="D62" s="586">
        <f t="shared" si="0"/>
        <v>1.0094606096317704</v>
      </c>
      <c r="E62" s="586">
        <f t="shared" si="1"/>
        <v>1.0044789608204605</v>
      </c>
      <c r="F62" s="592">
        <v>530.16499999999996</v>
      </c>
      <c r="G62" s="586">
        <f t="shared" si="1"/>
        <v>1.0043468137693878</v>
      </c>
      <c r="H62" s="592">
        <v>560.76700000000005</v>
      </c>
    </row>
    <row r="63" spans="1:8">
      <c r="A63" s="591" t="s">
        <v>13668</v>
      </c>
      <c r="B63" s="586">
        <v>656.91300000000001</v>
      </c>
      <c r="C63" s="586">
        <v>433.53800000000001</v>
      </c>
      <c r="D63" s="586">
        <f t="shared" si="0"/>
        <v>1.0042250193415085</v>
      </c>
      <c r="E63" s="586">
        <f t="shared" si="1"/>
        <v>1.0020088085784615</v>
      </c>
      <c r="F63" s="592">
        <v>531.23</v>
      </c>
      <c r="G63" s="586">
        <f t="shared" si="1"/>
        <v>1.0026285426924193</v>
      </c>
      <c r="H63" s="592">
        <v>562.24099999999999</v>
      </c>
    </row>
    <row r="64" spans="1:8">
      <c r="A64" s="591" t="s">
        <v>13669</v>
      </c>
      <c r="B64" s="586">
        <v>656.91300000000001</v>
      </c>
      <c r="C64" s="593">
        <v>433.89</v>
      </c>
      <c r="D64" s="586">
        <f>C64/C63</f>
        <v>1.0008119242142557</v>
      </c>
      <c r="E64" s="586">
        <f>F64/F63</f>
        <v>1.0003858968808237</v>
      </c>
      <c r="F64" s="592">
        <v>531.43499999999995</v>
      </c>
      <c r="G64" s="586">
        <f t="shared" ref="G64:G127" si="2">H64/H63</f>
        <v>1.0034860495766051</v>
      </c>
      <c r="H64" s="592">
        <v>564.20100000000002</v>
      </c>
    </row>
    <row r="65" spans="1:10">
      <c r="A65" s="591" t="s">
        <v>13670</v>
      </c>
      <c r="B65" s="586">
        <v>656.91300000000001</v>
      </c>
      <c r="C65" s="586">
        <v>434.113</v>
      </c>
      <c r="D65" s="586">
        <f>C65/C64</f>
        <v>1.0005139551499229</v>
      </c>
      <c r="E65" s="586">
        <f t="shared" ref="E65:E123" si="3">F65/F64</f>
        <v>1.0002446206967928</v>
      </c>
      <c r="F65" s="592">
        <f>531.565</f>
        <v>531.56500000000005</v>
      </c>
      <c r="G65" s="586">
        <f t="shared" si="2"/>
        <v>1.0009996437439848</v>
      </c>
      <c r="H65" s="592">
        <v>564.76499999999999</v>
      </c>
    </row>
    <row r="66" spans="1:10">
      <c r="A66" s="591" t="s">
        <v>13671</v>
      </c>
      <c r="B66" s="586">
        <v>657.10199999999998</v>
      </c>
      <c r="C66" s="586">
        <v>436.47300000000001</v>
      </c>
      <c r="D66" s="586">
        <f t="shared" ref="D66:D78" si="4">C66/C65</f>
        <v>1.0054363725573756</v>
      </c>
      <c r="E66" s="586">
        <f t="shared" si="3"/>
        <v>1.0027447254804209</v>
      </c>
      <c r="F66" s="592">
        <v>533.024</v>
      </c>
      <c r="G66" s="586">
        <f t="shared" si="2"/>
        <v>1.0087735606845325</v>
      </c>
      <c r="H66" s="592">
        <v>569.72</v>
      </c>
    </row>
    <row r="67" spans="1:10">
      <c r="A67" s="591" t="s">
        <v>13672</v>
      </c>
      <c r="B67" s="586">
        <v>657.10199999999998</v>
      </c>
      <c r="C67" s="586">
        <v>437.45800000000003</v>
      </c>
      <c r="D67" s="586">
        <f t="shared" si="4"/>
        <v>1.0022567260746942</v>
      </c>
      <c r="E67" s="586">
        <f t="shared" si="3"/>
        <v>1.0010787506753918</v>
      </c>
      <c r="F67" s="592">
        <v>533.59900000000005</v>
      </c>
      <c r="G67" s="586">
        <f t="shared" si="2"/>
        <v>1.0032594958927192</v>
      </c>
      <c r="H67" s="592">
        <v>571.577</v>
      </c>
    </row>
    <row r="68" spans="1:10">
      <c r="A68" s="591" t="s">
        <v>13673</v>
      </c>
      <c r="B68" s="586">
        <v>657.10199999999998</v>
      </c>
      <c r="C68" s="586">
        <v>441.60899999999998</v>
      </c>
      <c r="D68" s="586">
        <f t="shared" si="4"/>
        <v>1.0094889109354497</v>
      </c>
      <c r="E68" s="586">
        <f t="shared" si="3"/>
        <v>1.0045446112155381</v>
      </c>
      <c r="F68" s="592">
        <v>536.024</v>
      </c>
      <c r="G68" s="586">
        <f t="shared" si="2"/>
        <v>1.0027625324322007</v>
      </c>
      <c r="H68" s="592">
        <v>573.15599999999995</v>
      </c>
      <c r="J68" s="594"/>
    </row>
    <row r="69" spans="1:10" ht="13.5" customHeight="1">
      <c r="A69" s="591" t="s">
        <v>13674</v>
      </c>
      <c r="B69" s="586">
        <v>657.10199999999998</v>
      </c>
      <c r="C69" s="586">
        <v>444.45800000000003</v>
      </c>
      <c r="D69" s="586">
        <f t="shared" si="4"/>
        <v>1.0064514083725651</v>
      </c>
      <c r="E69" s="586">
        <f t="shared" si="3"/>
        <v>1.003104338611704</v>
      </c>
      <c r="F69" s="592">
        <v>537.68799999999999</v>
      </c>
      <c r="G69" s="586">
        <f t="shared" si="2"/>
        <v>1.0088422698183392</v>
      </c>
      <c r="H69" s="592">
        <v>578.22400000000005</v>
      </c>
    </row>
    <row r="70" spans="1:10">
      <c r="A70" s="591" t="s">
        <v>13675</v>
      </c>
      <c r="B70" s="586">
        <v>657.10199999999998</v>
      </c>
      <c r="C70" s="593">
        <v>447.08</v>
      </c>
      <c r="D70" s="586">
        <f t="shared" si="4"/>
        <v>1.0058993200707378</v>
      </c>
      <c r="E70" s="586">
        <f t="shared" si="3"/>
        <v>1.0028492359881567</v>
      </c>
      <c r="F70" s="595">
        <v>539.22</v>
      </c>
      <c r="G70" s="586">
        <f t="shared" si="2"/>
        <v>1.0205370237139932</v>
      </c>
      <c r="H70" s="595">
        <v>590.09900000000005</v>
      </c>
    </row>
    <row r="71" spans="1:10">
      <c r="A71" s="591" t="s">
        <v>13676</v>
      </c>
      <c r="B71" s="586">
        <v>674.85699999999997</v>
      </c>
      <c r="C71" s="593">
        <v>448.44400000000002</v>
      </c>
      <c r="D71" s="586">
        <f t="shared" si="4"/>
        <v>1.0030509081148788</v>
      </c>
      <c r="E71" s="586">
        <f t="shared" si="3"/>
        <v>1.0154092949074589</v>
      </c>
      <c r="F71" s="595">
        <v>547.529</v>
      </c>
      <c r="G71" s="586">
        <f t="shared" si="2"/>
        <v>1.0066327853461876</v>
      </c>
      <c r="H71" s="595">
        <v>594.01300000000003</v>
      </c>
    </row>
    <row r="72" spans="1:10">
      <c r="A72" s="591" t="s">
        <v>13677</v>
      </c>
      <c r="B72" s="593">
        <v>702.87</v>
      </c>
      <c r="C72" s="593">
        <v>451.66</v>
      </c>
      <c r="D72" s="586">
        <f t="shared" si="4"/>
        <v>1.0071714639955045</v>
      </c>
      <c r="E72" s="586">
        <f t="shared" si="3"/>
        <v>1.0250799501030996</v>
      </c>
      <c r="F72" s="595">
        <v>561.26099999999997</v>
      </c>
      <c r="G72" s="586">
        <f t="shared" si="2"/>
        <v>1.0074543823114983</v>
      </c>
      <c r="H72" s="595">
        <v>598.44100000000003</v>
      </c>
    </row>
    <row r="73" spans="1:10">
      <c r="A73" s="591" t="s">
        <v>13678</v>
      </c>
      <c r="B73" s="593">
        <v>702.87</v>
      </c>
      <c r="C73" s="593">
        <v>452.65499999999997</v>
      </c>
      <c r="D73" s="586">
        <f t="shared" si="4"/>
        <v>1.0022029845458973</v>
      </c>
      <c r="E73" s="586">
        <f t="shared" si="3"/>
        <v>1.0010351690211863</v>
      </c>
      <c r="F73" s="595">
        <v>561.84199999999998</v>
      </c>
      <c r="G73" s="586">
        <f t="shared" si="2"/>
        <v>1.0007636508862194</v>
      </c>
      <c r="H73" s="595">
        <v>598.89800000000002</v>
      </c>
    </row>
    <row r="74" spans="1:10">
      <c r="A74" s="591" t="s">
        <v>13679</v>
      </c>
      <c r="B74" s="593">
        <v>702.87</v>
      </c>
      <c r="C74" s="586">
        <v>452.86799999999999</v>
      </c>
      <c r="D74" s="586">
        <f t="shared" si="4"/>
        <v>1.0004705570467576</v>
      </c>
      <c r="E74" s="586">
        <f t="shared" si="3"/>
        <v>1.0002207026174619</v>
      </c>
      <c r="F74" s="592">
        <v>561.96600000000001</v>
      </c>
      <c r="G74" s="586">
        <f t="shared" si="2"/>
        <v>1.0015445034045865</v>
      </c>
      <c r="H74" s="592">
        <v>599.82299999999998</v>
      </c>
    </row>
    <row r="75" spans="1:10">
      <c r="A75" s="591" t="s">
        <v>13680</v>
      </c>
      <c r="B75" s="593">
        <v>702.87</v>
      </c>
      <c r="C75" s="586">
        <v>454.75200000000001</v>
      </c>
      <c r="D75" s="586">
        <f t="shared" si="4"/>
        <v>1.0041601526272557</v>
      </c>
      <c r="E75" s="586">
        <f t="shared" si="3"/>
        <v>1.0019591932608023</v>
      </c>
      <c r="F75" s="592">
        <v>563.06700000000001</v>
      </c>
      <c r="G75" s="586">
        <f t="shared" si="2"/>
        <v>1.0017371791345113</v>
      </c>
      <c r="H75" s="592">
        <v>600.86500000000001</v>
      </c>
    </row>
    <row r="76" spans="1:10">
      <c r="A76" s="591" t="s">
        <v>13681</v>
      </c>
      <c r="B76" s="593">
        <v>702.87</v>
      </c>
      <c r="C76" s="586">
        <v>456.26100000000002</v>
      </c>
      <c r="D76" s="586">
        <f t="shared" si="4"/>
        <v>1.0033182921680388</v>
      </c>
      <c r="E76" s="586">
        <f t="shared" si="3"/>
        <v>1.0015664210475839</v>
      </c>
      <c r="F76" s="592">
        <v>563.94899999999996</v>
      </c>
      <c r="G76" s="586">
        <f t="shared" si="2"/>
        <v>1.0044252868780841</v>
      </c>
      <c r="H76" s="592">
        <v>603.524</v>
      </c>
    </row>
    <row r="77" spans="1:10">
      <c r="A77" s="591" t="s">
        <v>13682</v>
      </c>
      <c r="B77" s="593">
        <v>702.87</v>
      </c>
      <c r="C77" s="586">
        <v>456.137</v>
      </c>
      <c r="D77" s="586">
        <f t="shared" si="4"/>
        <v>0.99972822573044806</v>
      </c>
      <c r="E77" s="586">
        <f t="shared" si="3"/>
        <v>0.99987232888080302</v>
      </c>
      <c r="F77" s="592">
        <v>563.87699999999995</v>
      </c>
      <c r="G77" s="586">
        <f t="shared" si="2"/>
        <v>1.0008317813376104</v>
      </c>
      <c r="H77" s="592">
        <v>604.02599999999995</v>
      </c>
    </row>
    <row r="78" spans="1:10">
      <c r="A78" s="591" t="s">
        <v>13683</v>
      </c>
      <c r="B78" s="593">
        <v>702.87</v>
      </c>
      <c r="C78" s="586">
        <v>459.35199999999998</v>
      </c>
      <c r="D78" s="586">
        <f t="shared" si="4"/>
        <v>1.0070483210088197</v>
      </c>
      <c r="E78" s="586">
        <f t="shared" si="3"/>
        <v>1.0033305135694488</v>
      </c>
      <c r="F78" s="592">
        <v>565.755</v>
      </c>
      <c r="G78" s="586">
        <f t="shared" si="2"/>
        <v>1.0091751017340314</v>
      </c>
      <c r="H78" s="592">
        <v>609.56799999999998</v>
      </c>
    </row>
    <row r="79" spans="1:10">
      <c r="A79" s="596" t="s">
        <v>13684</v>
      </c>
      <c r="B79" s="597">
        <v>702.87</v>
      </c>
      <c r="C79" s="598">
        <v>463.13600000000002</v>
      </c>
      <c r="D79" s="598">
        <f>C79/C78</f>
        <v>1.0082376913565196</v>
      </c>
      <c r="E79" s="598">
        <f t="shared" si="3"/>
        <v>1.0039080520720101</v>
      </c>
      <c r="F79" s="599">
        <v>567.96600000000001</v>
      </c>
      <c r="G79" s="586">
        <f t="shared" si="2"/>
        <v>1.0030825108929602</v>
      </c>
      <c r="H79" s="599">
        <v>611.447</v>
      </c>
    </row>
    <row r="80" spans="1:10">
      <c r="A80" s="591" t="s">
        <v>13685</v>
      </c>
      <c r="B80" s="593">
        <v>702.87</v>
      </c>
      <c r="C80" s="586">
        <v>465.08199999999999</v>
      </c>
      <c r="D80" s="586">
        <f>C80/C79</f>
        <v>1.0042017895391417</v>
      </c>
      <c r="E80" s="586">
        <f t="shared" si="3"/>
        <v>1.0020018803942488</v>
      </c>
      <c r="F80" s="592">
        <v>569.10299999999995</v>
      </c>
      <c r="G80" s="586">
        <f t="shared" si="2"/>
        <v>1.006216401421546</v>
      </c>
      <c r="H80" s="592">
        <v>615.24800000000005</v>
      </c>
    </row>
    <row r="81" spans="1:256">
      <c r="A81" s="591" t="s">
        <v>13686</v>
      </c>
      <c r="B81" s="593">
        <v>702.87</v>
      </c>
      <c r="C81" s="586">
        <v>470.01299999999998</v>
      </c>
      <c r="D81" s="586">
        <f t="shared" ref="D81:D82" si="5">C81/C80</f>
        <v>1.0106024313991941</v>
      </c>
      <c r="E81" s="586">
        <f t="shared" si="3"/>
        <v>1.0050623525091242</v>
      </c>
      <c r="F81" s="592">
        <v>571.98400000000004</v>
      </c>
      <c r="G81" s="586">
        <f t="shared" si="2"/>
        <v>1.0045705146542532</v>
      </c>
      <c r="H81" s="592">
        <v>618.05999999999995</v>
      </c>
    </row>
    <row r="82" spans="1:256">
      <c r="A82" s="600" t="s">
        <v>13687</v>
      </c>
      <c r="B82" s="601">
        <v>702.87</v>
      </c>
      <c r="C82" s="602">
        <v>473.93200000000002</v>
      </c>
      <c r="D82" s="602">
        <f t="shared" si="5"/>
        <v>1.0083380672449487</v>
      </c>
      <c r="E82" s="602">
        <f t="shared" si="3"/>
        <v>1.0040018601918934</v>
      </c>
      <c r="F82" s="603">
        <v>574.27300000000002</v>
      </c>
      <c r="G82" s="586">
        <f t="shared" si="2"/>
        <v>1.0095314370773065</v>
      </c>
      <c r="H82" s="603">
        <v>623.95100000000002</v>
      </c>
    </row>
    <row r="83" spans="1:256" s="604" customFormat="1">
      <c r="A83" s="591" t="s">
        <v>13688</v>
      </c>
      <c r="B83" s="586">
        <v>702.87</v>
      </c>
      <c r="C83" s="586">
        <v>474.298</v>
      </c>
      <c r="D83" s="586">
        <f>C83/C82</f>
        <v>1.0007722626874742</v>
      </c>
      <c r="E83" s="586">
        <f t="shared" si="3"/>
        <v>1.0003726450660224</v>
      </c>
      <c r="F83" s="592">
        <v>574.48699999999997</v>
      </c>
      <c r="G83" s="586">
        <f t="shared" si="2"/>
        <v>1.0183540053626006</v>
      </c>
      <c r="H83" s="592">
        <v>635.40300000000002</v>
      </c>
      <c r="I83" s="577"/>
      <c r="J83" s="577"/>
      <c r="K83" s="577"/>
      <c r="L83" s="577"/>
      <c r="M83" s="577"/>
      <c r="N83" s="577"/>
      <c r="O83" s="577"/>
      <c r="P83" s="577"/>
      <c r="Q83" s="577"/>
      <c r="R83" s="577"/>
      <c r="S83" s="577"/>
      <c r="T83" s="577"/>
      <c r="U83" s="577"/>
      <c r="V83" s="577"/>
      <c r="W83" s="577"/>
      <c r="X83" s="577"/>
      <c r="Y83" s="577"/>
      <c r="Z83" s="577"/>
      <c r="AA83" s="577"/>
      <c r="AB83" s="577"/>
      <c r="AC83" s="577"/>
      <c r="AD83" s="577"/>
      <c r="AE83" s="577"/>
      <c r="AF83" s="577"/>
      <c r="AG83" s="577"/>
      <c r="AH83" s="577"/>
      <c r="AI83" s="577"/>
      <c r="AJ83" s="577"/>
      <c r="AK83" s="577"/>
      <c r="AL83" s="577"/>
      <c r="AM83" s="577"/>
      <c r="AN83" s="577"/>
      <c r="AO83" s="577"/>
      <c r="AP83" s="577"/>
      <c r="AQ83" s="577"/>
      <c r="AR83" s="577"/>
      <c r="AS83" s="577"/>
      <c r="AT83" s="577"/>
      <c r="AU83" s="577"/>
      <c r="AV83" s="577"/>
      <c r="AW83" s="577"/>
      <c r="AX83" s="577"/>
      <c r="AY83" s="577"/>
      <c r="AZ83" s="577"/>
      <c r="BA83" s="577"/>
      <c r="BB83" s="577"/>
      <c r="BC83" s="577"/>
      <c r="BD83" s="577"/>
      <c r="BE83" s="577"/>
      <c r="BF83" s="577"/>
      <c r="BG83" s="577"/>
      <c r="BH83" s="577"/>
      <c r="BI83" s="577"/>
      <c r="BJ83" s="577"/>
      <c r="BK83" s="577"/>
      <c r="BL83" s="577"/>
      <c r="BM83" s="577"/>
      <c r="BN83" s="577"/>
      <c r="BO83" s="577"/>
      <c r="BP83" s="577"/>
      <c r="BQ83" s="577"/>
      <c r="BR83" s="577"/>
      <c r="BS83" s="577"/>
      <c r="BT83" s="577"/>
      <c r="BU83" s="577"/>
      <c r="BV83" s="577"/>
      <c r="BW83" s="577"/>
      <c r="BX83" s="577"/>
      <c r="BY83" s="577"/>
      <c r="BZ83" s="577"/>
      <c r="CA83" s="577"/>
      <c r="CB83" s="577"/>
      <c r="CC83" s="577"/>
      <c r="CD83" s="577"/>
      <c r="CE83" s="577"/>
      <c r="CF83" s="577"/>
      <c r="CG83" s="577"/>
      <c r="CH83" s="577"/>
      <c r="CI83" s="577"/>
      <c r="CJ83" s="577"/>
      <c r="CK83" s="577"/>
      <c r="CL83" s="577"/>
      <c r="CM83" s="577"/>
      <c r="CN83" s="577"/>
      <c r="CO83" s="577"/>
      <c r="CP83" s="577"/>
      <c r="CQ83" s="577"/>
      <c r="CR83" s="577"/>
      <c r="CS83" s="577"/>
      <c r="CT83" s="577"/>
      <c r="CU83" s="577"/>
      <c r="CV83" s="577"/>
      <c r="CW83" s="577"/>
      <c r="CX83" s="577"/>
      <c r="CY83" s="577"/>
      <c r="CZ83" s="577"/>
      <c r="DA83" s="577"/>
      <c r="DB83" s="577"/>
      <c r="DC83" s="577"/>
      <c r="DD83" s="577"/>
      <c r="DE83" s="577"/>
      <c r="DF83" s="577"/>
      <c r="DG83" s="577"/>
      <c r="DH83" s="577"/>
      <c r="DI83" s="577"/>
      <c r="DJ83" s="577"/>
      <c r="DK83" s="577"/>
      <c r="DL83" s="577"/>
      <c r="DM83" s="577"/>
      <c r="DN83" s="577"/>
      <c r="DO83" s="577"/>
      <c r="DP83" s="577"/>
      <c r="DQ83" s="577"/>
      <c r="DR83" s="577"/>
      <c r="DS83" s="577"/>
      <c r="DT83" s="577"/>
      <c r="DU83" s="577"/>
      <c r="DV83" s="577"/>
      <c r="DW83" s="577"/>
      <c r="DX83" s="577"/>
      <c r="DY83" s="577"/>
      <c r="DZ83" s="577"/>
      <c r="EA83" s="577"/>
      <c r="EB83" s="577"/>
      <c r="EC83" s="577"/>
      <c r="ED83" s="577"/>
      <c r="EE83" s="577"/>
      <c r="EF83" s="577"/>
      <c r="EG83" s="577"/>
      <c r="EH83" s="577"/>
      <c r="EI83" s="577"/>
      <c r="EJ83" s="577"/>
      <c r="EK83" s="577"/>
      <c r="EL83" s="577"/>
      <c r="EM83" s="577"/>
      <c r="EN83" s="577"/>
      <c r="EO83" s="577"/>
      <c r="EP83" s="577"/>
      <c r="EQ83" s="577"/>
      <c r="ER83" s="577"/>
      <c r="ES83" s="577"/>
      <c r="ET83" s="577"/>
      <c r="EU83" s="577"/>
      <c r="EV83" s="577"/>
      <c r="EW83" s="577"/>
      <c r="EX83" s="577"/>
      <c r="EY83" s="577"/>
      <c r="EZ83" s="577"/>
      <c r="FA83" s="577"/>
      <c r="FB83" s="577"/>
      <c r="FC83" s="577"/>
      <c r="FD83" s="577"/>
      <c r="FE83" s="577"/>
      <c r="FF83" s="577"/>
      <c r="FG83" s="577"/>
      <c r="FH83" s="577"/>
      <c r="FI83" s="577"/>
      <c r="FJ83" s="577"/>
      <c r="FK83" s="577"/>
      <c r="FL83" s="577"/>
      <c r="FM83" s="577"/>
      <c r="FN83" s="577"/>
      <c r="FO83" s="577"/>
      <c r="FP83" s="577"/>
      <c r="FQ83" s="577"/>
      <c r="FR83" s="577"/>
      <c r="FS83" s="577"/>
      <c r="FT83" s="577"/>
      <c r="FU83" s="577"/>
      <c r="FV83" s="577"/>
      <c r="FW83" s="577"/>
      <c r="FX83" s="577"/>
      <c r="FY83" s="577"/>
      <c r="FZ83" s="577"/>
      <c r="GA83" s="577"/>
      <c r="GB83" s="577"/>
      <c r="GC83" s="577"/>
      <c r="GD83" s="577"/>
      <c r="GE83" s="577"/>
      <c r="GF83" s="577"/>
      <c r="GG83" s="577"/>
      <c r="GH83" s="577"/>
      <c r="GI83" s="577"/>
      <c r="GJ83" s="577"/>
      <c r="GK83" s="577"/>
      <c r="GL83" s="577"/>
      <c r="GM83" s="577"/>
      <c r="GN83" s="577"/>
      <c r="GO83" s="577"/>
      <c r="GP83" s="577"/>
      <c r="GQ83" s="577"/>
      <c r="GR83" s="577"/>
      <c r="GS83" s="577"/>
      <c r="GT83" s="577"/>
      <c r="GU83" s="577"/>
      <c r="GV83" s="577"/>
      <c r="GW83" s="577"/>
      <c r="GX83" s="577"/>
      <c r="GY83" s="577"/>
      <c r="GZ83" s="577"/>
      <c r="HA83" s="577"/>
      <c r="HB83" s="577"/>
      <c r="HC83" s="577"/>
      <c r="HD83" s="577"/>
      <c r="HE83" s="577"/>
      <c r="HF83" s="577"/>
      <c r="HG83" s="577"/>
      <c r="HH83" s="577"/>
      <c r="HI83" s="577"/>
      <c r="HJ83" s="577"/>
      <c r="HK83" s="577"/>
      <c r="HL83" s="577"/>
      <c r="HM83" s="577"/>
      <c r="HN83" s="577"/>
      <c r="HO83" s="577"/>
      <c r="HP83" s="577"/>
      <c r="HQ83" s="577"/>
      <c r="HR83" s="577"/>
      <c r="HS83" s="577"/>
      <c r="HT83" s="577"/>
      <c r="HU83" s="577"/>
      <c r="HV83" s="577"/>
      <c r="HW83" s="577"/>
      <c r="HX83" s="577"/>
      <c r="HY83" s="577"/>
      <c r="HZ83" s="577"/>
      <c r="IA83" s="577"/>
      <c r="IB83" s="577"/>
      <c r="IC83" s="577"/>
      <c r="ID83" s="577"/>
      <c r="IE83" s="577"/>
      <c r="IF83" s="577"/>
      <c r="IG83" s="577"/>
      <c r="IH83" s="577"/>
      <c r="II83" s="577"/>
      <c r="IJ83" s="577"/>
      <c r="IK83" s="577"/>
      <c r="IL83" s="577"/>
      <c r="IM83" s="577"/>
      <c r="IN83" s="577"/>
      <c r="IO83" s="577"/>
      <c r="IP83" s="577"/>
      <c r="IQ83" s="577"/>
      <c r="IR83" s="577"/>
      <c r="IS83" s="577"/>
      <c r="IT83" s="577"/>
      <c r="IU83" s="577"/>
      <c r="IV83" s="577"/>
    </row>
    <row r="84" spans="1:256" s="604" customFormat="1">
      <c r="A84" s="591" t="s">
        <v>13689</v>
      </c>
      <c r="B84" s="586">
        <v>730.06399999999996</v>
      </c>
      <c r="C84" s="586">
        <v>474.517</v>
      </c>
      <c r="D84" s="586">
        <f t="shared" ref="D84:D123" si="6">C84/C83</f>
        <v>1.0004617350273457</v>
      </c>
      <c r="E84" s="586">
        <f t="shared" si="3"/>
        <v>1.0202528516746245</v>
      </c>
      <c r="F84" s="592">
        <v>586.12199999999996</v>
      </c>
      <c r="G84" s="586">
        <f t="shared" si="2"/>
        <v>1.0054721176953838</v>
      </c>
      <c r="H84" s="592">
        <v>638.88</v>
      </c>
      <c r="I84" s="577"/>
      <c r="J84" s="577"/>
      <c r="K84" s="577"/>
      <c r="L84" s="577"/>
      <c r="M84" s="577"/>
      <c r="N84" s="577"/>
      <c r="O84" s="577"/>
      <c r="P84" s="577"/>
      <c r="Q84" s="577"/>
      <c r="R84" s="577"/>
      <c r="S84" s="577"/>
      <c r="T84" s="577"/>
      <c r="U84" s="577"/>
      <c r="V84" s="577"/>
      <c r="W84" s="577"/>
      <c r="X84" s="577"/>
      <c r="Y84" s="577"/>
      <c r="Z84" s="577"/>
      <c r="AA84" s="577"/>
      <c r="AB84" s="577"/>
      <c r="AC84" s="577"/>
      <c r="AD84" s="577"/>
      <c r="AE84" s="577"/>
      <c r="AF84" s="577"/>
      <c r="AG84" s="577"/>
      <c r="AH84" s="577"/>
      <c r="AI84" s="577"/>
      <c r="AJ84" s="577"/>
      <c r="AK84" s="577"/>
      <c r="AL84" s="577"/>
      <c r="AM84" s="577"/>
      <c r="AN84" s="577"/>
      <c r="AO84" s="577"/>
      <c r="AP84" s="577"/>
      <c r="AQ84" s="577"/>
      <c r="AR84" s="577"/>
      <c r="AS84" s="577"/>
      <c r="AT84" s="577"/>
      <c r="AU84" s="577"/>
      <c r="AV84" s="577"/>
      <c r="AW84" s="577"/>
      <c r="AX84" s="577"/>
      <c r="AY84" s="577"/>
      <c r="AZ84" s="577"/>
      <c r="BA84" s="577"/>
      <c r="BB84" s="577"/>
      <c r="BC84" s="577"/>
      <c r="BD84" s="577"/>
      <c r="BE84" s="577"/>
      <c r="BF84" s="577"/>
      <c r="BG84" s="577"/>
      <c r="BH84" s="577"/>
      <c r="BI84" s="577"/>
      <c r="BJ84" s="577"/>
      <c r="BK84" s="577"/>
      <c r="BL84" s="577"/>
      <c r="BM84" s="577"/>
      <c r="BN84" s="577"/>
      <c r="BO84" s="577"/>
      <c r="BP84" s="577"/>
      <c r="BQ84" s="577"/>
      <c r="BR84" s="577"/>
      <c r="BS84" s="577"/>
      <c r="BT84" s="577"/>
      <c r="BU84" s="577"/>
      <c r="BV84" s="577"/>
      <c r="BW84" s="577"/>
      <c r="BX84" s="577"/>
      <c r="BY84" s="577"/>
      <c r="BZ84" s="577"/>
      <c r="CA84" s="577"/>
      <c r="CB84" s="577"/>
      <c r="CC84" s="577"/>
      <c r="CD84" s="577"/>
      <c r="CE84" s="577"/>
      <c r="CF84" s="577"/>
      <c r="CG84" s="577"/>
      <c r="CH84" s="577"/>
      <c r="CI84" s="577"/>
      <c r="CJ84" s="577"/>
      <c r="CK84" s="577"/>
      <c r="CL84" s="577"/>
      <c r="CM84" s="577"/>
      <c r="CN84" s="577"/>
      <c r="CO84" s="577"/>
      <c r="CP84" s="577"/>
      <c r="CQ84" s="577"/>
      <c r="CR84" s="577"/>
      <c r="CS84" s="577"/>
      <c r="CT84" s="577"/>
      <c r="CU84" s="577"/>
      <c r="CV84" s="577"/>
      <c r="CW84" s="577"/>
      <c r="CX84" s="577"/>
      <c r="CY84" s="577"/>
      <c r="CZ84" s="577"/>
      <c r="DA84" s="577"/>
      <c r="DB84" s="577"/>
      <c r="DC84" s="577"/>
      <c r="DD84" s="577"/>
      <c r="DE84" s="577"/>
      <c r="DF84" s="577"/>
      <c r="DG84" s="577"/>
      <c r="DH84" s="577"/>
      <c r="DI84" s="577"/>
      <c r="DJ84" s="577"/>
      <c r="DK84" s="577"/>
      <c r="DL84" s="577"/>
      <c r="DM84" s="577"/>
      <c r="DN84" s="577"/>
      <c r="DO84" s="577"/>
      <c r="DP84" s="577"/>
      <c r="DQ84" s="577"/>
      <c r="DR84" s="577"/>
      <c r="DS84" s="577"/>
      <c r="DT84" s="577"/>
      <c r="DU84" s="577"/>
      <c r="DV84" s="577"/>
      <c r="DW84" s="577"/>
      <c r="DX84" s="577"/>
      <c r="DY84" s="577"/>
      <c r="DZ84" s="577"/>
      <c r="EA84" s="577"/>
      <c r="EB84" s="577"/>
      <c r="EC84" s="577"/>
      <c r="ED84" s="577"/>
      <c r="EE84" s="577"/>
      <c r="EF84" s="577"/>
      <c r="EG84" s="577"/>
      <c r="EH84" s="577"/>
      <c r="EI84" s="577"/>
      <c r="EJ84" s="577"/>
      <c r="EK84" s="577"/>
      <c r="EL84" s="577"/>
      <c r="EM84" s="577"/>
      <c r="EN84" s="577"/>
      <c r="EO84" s="577"/>
      <c r="EP84" s="577"/>
      <c r="EQ84" s="577"/>
      <c r="ER84" s="577"/>
      <c r="ES84" s="577"/>
      <c r="ET84" s="577"/>
      <c r="EU84" s="577"/>
      <c r="EV84" s="577"/>
      <c r="EW84" s="577"/>
      <c r="EX84" s="577"/>
      <c r="EY84" s="577"/>
      <c r="EZ84" s="577"/>
      <c r="FA84" s="577"/>
      <c r="FB84" s="577"/>
      <c r="FC84" s="577"/>
      <c r="FD84" s="577"/>
      <c r="FE84" s="577"/>
      <c r="FF84" s="577"/>
      <c r="FG84" s="577"/>
      <c r="FH84" s="577"/>
      <c r="FI84" s="577"/>
      <c r="FJ84" s="577"/>
      <c r="FK84" s="577"/>
      <c r="FL84" s="577"/>
      <c r="FM84" s="577"/>
      <c r="FN84" s="577"/>
      <c r="FO84" s="577"/>
      <c r="FP84" s="577"/>
      <c r="FQ84" s="577"/>
      <c r="FR84" s="577"/>
      <c r="FS84" s="577"/>
      <c r="FT84" s="577"/>
      <c r="FU84" s="577"/>
      <c r="FV84" s="577"/>
      <c r="FW84" s="577"/>
      <c r="FX84" s="577"/>
      <c r="FY84" s="577"/>
      <c r="FZ84" s="577"/>
      <c r="GA84" s="577"/>
      <c r="GB84" s="577"/>
      <c r="GC84" s="577"/>
      <c r="GD84" s="577"/>
      <c r="GE84" s="577"/>
      <c r="GF84" s="577"/>
      <c r="GG84" s="577"/>
      <c r="GH84" s="577"/>
      <c r="GI84" s="577"/>
      <c r="GJ84" s="577"/>
      <c r="GK84" s="577"/>
      <c r="GL84" s="577"/>
      <c r="GM84" s="577"/>
      <c r="GN84" s="577"/>
      <c r="GO84" s="577"/>
      <c r="GP84" s="577"/>
      <c r="GQ84" s="577"/>
      <c r="GR84" s="577"/>
      <c r="GS84" s="577"/>
      <c r="GT84" s="577"/>
      <c r="GU84" s="577"/>
      <c r="GV84" s="577"/>
      <c r="GW84" s="577"/>
      <c r="GX84" s="577"/>
      <c r="GY84" s="577"/>
      <c r="GZ84" s="577"/>
      <c r="HA84" s="577"/>
      <c r="HB84" s="577"/>
      <c r="HC84" s="577"/>
      <c r="HD84" s="577"/>
      <c r="HE84" s="577"/>
      <c r="HF84" s="577"/>
      <c r="HG84" s="577"/>
      <c r="HH84" s="577"/>
      <c r="HI84" s="577"/>
      <c r="HJ84" s="577"/>
      <c r="HK84" s="577"/>
      <c r="HL84" s="577"/>
      <c r="HM84" s="577"/>
      <c r="HN84" s="577"/>
      <c r="HO84" s="577"/>
      <c r="HP84" s="577"/>
      <c r="HQ84" s="577"/>
      <c r="HR84" s="577"/>
      <c r="HS84" s="577"/>
      <c r="HT84" s="577"/>
      <c r="HU84" s="577"/>
      <c r="HV84" s="577"/>
      <c r="HW84" s="577"/>
      <c r="HX84" s="577"/>
      <c r="HY84" s="577"/>
      <c r="HZ84" s="577"/>
      <c r="IA84" s="577"/>
      <c r="IB84" s="577"/>
      <c r="IC84" s="577"/>
      <c r="ID84" s="577"/>
      <c r="IE84" s="577"/>
      <c r="IF84" s="577"/>
      <c r="IG84" s="577"/>
      <c r="IH84" s="577"/>
      <c r="II84" s="577"/>
      <c r="IJ84" s="577"/>
      <c r="IK84" s="577"/>
      <c r="IL84" s="577"/>
      <c r="IM84" s="577"/>
      <c r="IN84" s="577"/>
      <c r="IO84" s="577"/>
      <c r="IP84" s="577"/>
      <c r="IQ84" s="577"/>
      <c r="IR84" s="577"/>
      <c r="IS84" s="577"/>
      <c r="IT84" s="577"/>
      <c r="IU84" s="577"/>
      <c r="IV84" s="577"/>
    </row>
    <row r="85" spans="1:256" s="604" customFormat="1">
      <c r="A85" s="591" t="s">
        <v>13690</v>
      </c>
      <c r="B85" s="586">
        <v>756.18</v>
      </c>
      <c r="C85" s="586">
        <v>475.375</v>
      </c>
      <c r="D85" s="586">
        <f t="shared" si="6"/>
        <v>1.0018081543969974</v>
      </c>
      <c r="E85" s="586">
        <f t="shared" si="3"/>
        <v>1.0197075011686987</v>
      </c>
      <c r="F85" s="592">
        <v>597.673</v>
      </c>
      <c r="G85" s="586">
        <f t="shared" si="2"/>
        <v>1.0058915602304033</v>
      </c>
      <c r="H85" s="592">
        <v>642.64400000000001</v>
      </c>
      <c r="I85" s="577"/>
      <c r="J85" s="577"/>
      <c r="K85" s="577"/>
      <c r="L85" s="577"/>
      <c r="M85" s="577"/>
      <c r="N85" s="577"/>
      <c r="O85" s="577"/>
      <c r="P85" s="577"/>
      <c r="Q85" s="577"/>
      <c r="R85" s="577"/>
      <c r="S85" s="577"/>
      <c r="T85" s="577"/>
      <c r="U85" s="577"/>
      <c r="V85" s="577"/>
      <c r="W85" s="577"/>
      <c r="X85" s="577"/>
      <c r="Y85" s="577"/>
      <c r="Z85" s="577"/>
      <c r="AA85" s="577"/>
      <c r="AB85" s="577"/>
      <c r="AC85" s="577"/>
      <c r="AD85" s="577"/>
      <c r="AE85" s="577"/>
      <c r="AF85" s="577"/>
      <c r="AG85" s="577"/>
      <c r="AH85" s="577"/>
      <c r="AI85" s="577"/>
      <c r="AJ85" s="577"/>
      <c r="AK85" s="577"/>
      <c r="AL85" s="577"/>
      <c r="AM85" s="577"/>
      <c r="AN85" s="577"/>
      <c r="AO85" s="577"/>
      <c r="AP85" s="577"/>
      <c r="AQ85" s="577"/>
      <c r="AR85" s="577"/>
      <c r="AS85" s="577"/>
      <c r="AT85" s="577"/>
      <c r="AU85" s="577"/>
      <c r="AV85" s="577"/>
      <c r="AW85" s="577"/>
      <c r="AX85" s="577"/>
      <c r="AY85" s="577"/>
      <c r="AZ85" s="577"/>
      <c r="BA85" s="577"/>
      <c r="BB85" s="577"/>
      <c r="BC85" s="577"/>
      <c r="BD85" s="577"/>
      <c r="BE85" s="577"/>
      <c r="BF85" s="577"/>
      <c r="BG85" s="577"/>
      <c r="BH85" s="577"/>
      <c r="BI85" s="577"/>
      <c r="BJ85" s="577"/>
      <c r="BK85" s="577"/>
      <c r="BL85" s="577"/>
      <c r="BM85" s="577"/>
      <c r="BN85" s="577"/>
      <c r="BO85" s="577"/>
      <c r="BP85" s="577"/>
      <c r="BQ85" s="577"/>
      <c r="BR85" s="577"/>
      <c r="BS85" s="577"/>
      <c r="BT85" s="577"/>
      <c r="BU85" s="577"/>
      <c r="BV85" s="577"/>
      <c r="BW85" s="577"/>
      <c r="BX85" s="577"/>
      <c r="BY85" s="577"/>
      <c r="BZ85" s="577"/>
      <c r="CA85" s="577"/>
      <c r="CB85" s="577"/>
      <c r="CC85" s="577"/>
      <c r="CD85" s="577"/>
      <c r="CE85" s="577"/>
      <c r="CF85" s="577"/>
      <c r="CG85" s="577"/>
      <c r="CH85" s="577"/>
      <c r="CI85" s="577"/>
      <c r="CJ85" s="577"/>
      <c r="CK85" s="577"/>
      <c r="CL85" s="577"/>
      <c r="CM85" s="577"/>
      <c r="CN85" s="577"/>
      <c r="CO85" s="577"/>
      <c r="CP85" s="577"/>
      <c r="CQ85" s="577"/>
      <c r="CR85" s="577"/>
      <c r="CS85" s="577"/>
      <c r="CT85" s="577"/>
      <c r="CU85" s="577"/>
      <c r="CV85" s="577"/>
      <c r="CW85" s="577"/>
      <c r="CX85" s="577"/>
      <c r="CY85" s="577"/>
      <c r="CZ85" s="577"/>
      <c r="DA85" s="577"/>
      <c r="DB85" s="577"/>
      <c r="DC85" s="577"/>
      <c r="DD85" s="577"/>
      <c r="DE85" s="577"/>
      <c r="DF85" s="577"/>
      <c r="DG85" s="577"/>
      <c r="DH85" s="577"/>
      <c r="DI85" s="577"/>
      <c r="DJ85" s="577"/>
      <c r="DK85" s="577"/>
      <c r="DL85" s="577"/>
      <c r="DM85" s="577"/>
      <c r="DN85" s="577"/>
      <c r="DO85" s="577"/>
      <c r="DP85" s="577"/>
      <c r="DQ85" s="577"/>
      <c r="DR85" s="577"/>
      <c r="DS85" s="577"/>
      <c r="DT85" s="577"/>
      <c r="DU85" s="577"/>
      <c r="DV85" s="577"/>
      <c r="DW85" s="577"/>
      <c r="DX85" s="577"/>
      <c r="DY85" s="577"/>
      <c r="DZ85" s="577"/>
      <c r="EA85" s="577"/>
      <c r="EB85" s="577"/>
      <c r="EC85" s="577"/>
      <c r="ED85" s="577"/>
      <c r="EE85" s="577"/>
      <c r="EF85" s="577"/>
      <c r="EG85" s="577"/>
      <c r="EH85" s="577"/>
      <c r="EI85" s="577"/>
      <c r="EJ85" s="577"/>
      <c r="EK85" s="577"/>
      <c r="EL85" s="577"/>
      <c r="EM85" s="577"/>
      <c r="EN85" s="577"/>
      <c r="EO85" s="577"/>
      <c r="EP85" s="577"/>
      <c r="EQ85" s="577"/>
      <c r="ER85" s="577"/>
      <c r="ES85" s="577"/>
      <c r="ET85" s="577"/>
      <c r="EU85" s="577"/>
      <c r="EV85" s="577"/>
      <c r="EW85" s="577"/>
      <c r="EX85" s="577"/>
      <c r="EY85" s="577"/>
      <c r="EZ85" s="577"/>
      <c r="FA85" s="577"/>
      <c r="FB85" s="577"/>
      <c r="FC85" s="577"/>
      <c r="FD85" s="577"/>
      <c r="FE85" s="577"/>
      <c r="FF85" s="577"/>
      <c r="FG85" s="577"/>
      <c r="FH85" s="577"/>
      <c r="FI85" s="577"/>
      <c r="FJ85" s="577"/>
      <c r="FK85" s="577"/>
      <c r="FL85" s="577"/>
      <c r="FM85" s="577"/>
      <c r="FN85" s="577"/>
      <c r="FO85" s="577"/>
      <c r="FP85" s="577"/>
      <c r="FQ85" s="577"/>
      <c r="FR85" s="577"/>
      <c r="FS85" s="577"/>
      <c r="FT85" s="577"/>
      <c r="FU85" s="577"/>
      <c r="FV85" s="577"/>
      <c r="FW85" s="577"/>
      <c r="FX85" s="577"/>
      <c r="FY85" s="577"/>
      <c r="FZ85" s="577"/>
      <c r="GA85" s="577"/>
      <c r="GB85" s="577"/>
      <c r="GC85" s="577"/>
      <c r="GD85" s="577"/>
      <c r="GE85" s="577"/>
      <c r="GF85" s="577"/>
      <c r="GG85" s="577"/>
      <c r="GH85" s="577"/>
      <c r="GI85" s="577"/>
      <c r="GJ85" s="577"/>
      <c r="GK85" s="577"/>
      <c r="GL85" s="577"/>
      <c r="GM85" s="577"/>
      <c r="GN85" s="577"/>
      <c r="GO85" s="577"/>
      <c r="GP85" s="577"/>
      <c r="GQ85" s="577"/>
      <c r="GR85" s="577"/>
      <c r="GS85" s="577"/>
      <c r="GT85" s="577"/>
      <c r="GU85" s="577"/>
      <c r="GV85" s="577"/>
      <c r="GW85" s="577"/>
      <c r="GX85" s="577"/>
      <c r="GY85" s="577"/>
      <c r="GZ85" s="577"/>
      <c r="HA85" s="577"/>
      <c r="HB85" s="577"/>
      <c r="HC85" s="577"/>
      <c r="HD85" s="577"/>
      <c r="HE85" s="577"/>
      <c r="HF85" s="577"/>
      <c r="HG85" s="577"/>
      <c r="HH85" s="577"/>
      <c r="HI85" s="577"/>
      <c r="HJ85" s="577"/>
      <c r="HK85" s="577"/>
      <c r="HL85" s="577"/>
      <c r="HM85" s="577"/>
      <c r="HN85" s="577"/>
      <c r="HO85" s="577"/>
      <c r="HP85" s="577"/>
      <c r="HQ85" s="577"/>
      <c r="HR85" s="577"/>
      <c r="HS85" s="577"/>
      <c r="HT85" s="577"/>
      <c r="HU85" s="577"/>
      <c r="HV85" s="577"/>
      <c r="HW85" s="577"/>
      <c r="HX85" s="577"/>
      <c r="HY85" s="577"/>
      <c r="HZ85" s="577"/>
      <c r="IA85" s="577"/>
      <c r="IB85" s="577"/>
      <c r="IC85" s="577"/>
      <c r="ID85" s="577"/>
      <c r="IE85" s="577"/>
      <c r="IF85" s="577"/>
      <c r="IG85" s="577"/>
      <c r="IH85" s="577"/>
      <c r="II85" s="577"/>
      <c r="IJ85" s="577"/>
      <c r="IK85" s="577"/>
      <c r="IL85" s="577"/>
      <c r="IM85" s="577"/>
      <c r="IN85" s="577"/>
      <c r="IO85" s="577"/>
      <c r="IP85" s="577"/>
      <c r="IQ85" s="577"/>
      <c r="IR85" s="577"/>
      <c r="IS85" s="577"/>
      <c r="IT85" s="577"/>
      <c r="IU85" s="577"/>
      <c r="IV85" s="577"/>
    </row>
    <row r="86" spans="1:256" s="604" customFormat="1">
      <c r="A86" s="591" t="s">
        <v>13691</v>
      </c>
      <c r="B86" s="586">
        <v>756.18</v>
      </c>
      <c r="C86" s="586">
        <v>477.48500000000001</v>
      </c>
      <c r="D86" s="586">
        <f t="shared" si="6"/>
        <v>1.0044386011043913</v>
      </c>
      <c r="E86" s="586">
        <f t="shared" si="3"/>
        <v>1.0020630010055664</v>
      </c>
      <c r="F86" s="592">
        <v>598.90599999999995</v>
      </c>
      <c r="G86" s="586">
        <f t="shared" si="2"/>
        <v>1.0021816122145388</v>
      </c>
      <c r="H86" s="592">
        <v>644.04600000000005</v>
      </c>
      <c r="I86" s="577"/>
      <c r="J86" s="594"/>
      <c r="K86" s="577"/>
      <c r="L86" s="577"/>
      <c r="M86" s="577"/>
      <c r="N86" s="577"/>
      <c r="O86" s="577"/>
      <c r="P86" s="577"/>
      <c r="Q86" s="577"/>
      <c r="R86" s="577"/>
      <c r="S86" s="577"/>
      <c r="T86" s="577"/>
      <c r="U86" s="577"/>
      <c r="V86" s="577"/>
      <c r="W86" s="577"/>
      <c r="X86" s="577"/>
      <c r="Y86" s="577"/>
      <c r="Z86" s="577"/>
      <c r="AA86" s="577"/>
      <c r="AB86" s="577"/>
      <c r="AC86" s="577"/>
      <c r="AD86" s="577"/>
      <c r="AE86" s="577"/>
      <c r="AF86" s="577"/>
      <c r="AG86" s="577"/>
      <c r="AH86" s="577"/>
      <c r="AI86" s="577"/>
      <c r="AJ86" s="577"/>
      <c r="AK86" s="577"/>
      <c r="AL86" s="577"/>
      <c r="AM86" s="577"/>
      <c r="AN86" s="577"/>
      <c r="AO86" s="577"/>
      <c r="AP86" s="577"/>
      <c r="AQ86" s="577"/>
      <c r="AR86" s="577"/>
      <c r="AS86" s="577"/>
      <c r="AT86" s="577"/>
      <c r="AU86" s="577"/>
      <c r="AV86" s="577"/>
      <c r="AW86" s="577"/>
      <c r="AX86" s="577"/>
      <c r="AY86" s="577"/>
      <c r="AZ86" s="577"/>
      <c r="BA86" s="577"/>
      <c r="BB86" s="577"/>
      <c r="BC86" s="577"/>
      <c r="BD86" s="577"/>
      <c r="BE86" s="577"/>
      <c r="BF86" s="577"/>
      <c r="BG86" s="577"/>
      <c r="BH86" s="577"/>
      <c r="BI86" s="577"/>
      <c r="BJ86" s="577"/>
      <c r="BK86" s="577"/>
      <c r="BL86" s="577"/>
      <c r="BM86" s="577"/>
      <c r="BN86" s="577"/>
      <c r="BO86" s="577"/>
      <c r="BP86" s="577"/>
      <c r="BQ86" s="577"/>
      <c r="BR86" s="577"/>
      <c r="BS86" s="577"/>
      <c r="BT86" s="577"/>
      <c r="BU86" s="577"/>
      <c r="BV86" s="577"/>
      <c r="BW86" s="577"/>
      <c r="BX86" s="577"/>
      <c r="BY86" s="577"/>
      <c r="BZ86" s="577"/>
      <c r="CA86" s="577"/>
      <c r="CB86" s="577"/>
      <c r="CC86" s="577"/>
      <c r="CD86" s="577"/>
      <c r="CE86" s="577"/>
      <c r="CF86" s="577"/>
      <c r="CG86" s="577"/>
      <c r="CH86" s="577"/>
      <c r="CI86" s="577"/>
      <c r="CJ86" s="577"/>
      <c r="CK86" s="577"/>
      <c r="CL86" s="577"/>
      <c r="CM86" s="577"/>
      <c r="CN86" s="577"/>
      <c r="CO86" s="577"/>
      <c r="CP86" s="577"/>
      <c r="CQ86" s="577"/>
      <c r="CR86" s="577"/>
      <c r="CS86" s="577"/>
      <c r="CT86" s="577"/>
      <c r="CU86" s="577"/>
      <c r="CV86" s="577"/>
      <c r="CW86" s="577"/>
      <c r="CX86" s="577"/>
      <c r="CY86" s="577"/>
      <c r="CZ86" s="577"/>
      <c r="DA86" s="577"/>
      <c r="DB86" s="577"/>
      <c r="DC86" s="577"/>
      <c r="DD86" s="577"/>
      <c r="DE86" s="577"/>
      <c r="DF86" s="577"/>
      <c r="DG86" s="577"/>
      <c r="DH86" s="577"/>
      <c r="DI86" s="577"/>
      <c r="DJ86" s="577"/>
      <c r="DK86" s="577"/>
      <c r="DL86" s="577"/>
      <c r="DM86" s="577"/>
      <c r="DN86" s="577"/>
      <c r="DO86" s="577"/>
      <c r="DP86" s="577"/>
      <c r="DQ86" s="577"/>
      <c r="DR86" s="577"/>
      <c r="DS86" s="577"/>
      <c r="DT86" s="577"/>
      <c r="DU86" s="577"/>
      <c r="DV86" s="577"/>
      <c r="DW86" s="577"/>
      <c r="DX86" s="577"/>
      <c r="DY86" s="577"/>
      <c r="DZ86" s="577"/>
      <c r="EA86" s="577"/>
      <c r="EB86" s="577"/>
      <c r="EC86" s="577"/>
      <c r="ED86" s="577"/>
      <c r="EE86" s="577"/>
      <c r="EF86" s="577"/>
      <c r="EG86" s="577"/>
      <c r="EH86" s="577"/>
      <c r="EI86" s="577"/>
      <c r="EJ86" s="577"/>
      <c r="EK86" s="577"/>
      <c r="EL86" s="577"/>
      <c r="EM86" s="577"/>
      <c r="EN86" s="577"/>
      <c r="EO86" s="577"/>
      <c r="EP86" s="577"/>
      <c r="EQ86" s="577"/>
      <c r="ER86" s="577"/>
      <c r="ES86" s="577"/>
      <c r="ET86" s="577"/>
      <c r="EU86" s="577"/>
      <c r="EV86" s="577"/>
      <c r="EW86" s="577"/>
      <c r="EX86" s="577"/>
      <c r="EY86" s="577"/>
      <c r="EZ86" s="577"/>
      <c r="FA86" s="577"/>
      <c r="FB86" s="577"/>
      <c r="FC86" s="577"/>
      <c r="FD86" s="577"/>
      <c r="FE86" s="577"/>
      <c r="FF86" s="577"/>
      <c r="FG86" s="577"/>
      <c r="FH86" s="577"/>
      <c r="FI86" s="577"/>
      <c r="FJ86" s="577"/>
      <c r="FK86" s="577"/>
      <c r="FL86" s="577"/>
      <c r="FM86" s="577"/>
      <c r="FN86" s="577"/>
      <c r="FO86" s="577"/>
      <c r="FP86" s="577"/>
      <c r="FQ86" s="577"/>
      <c r="FR86" s="577"/>
      <c r="FS86" s="577"/>
      <c r="FT86" s="577"/>
      <c r="FU86" s="577"/>
      <c r="FV86" s="577"/>
      <c r="FW86" s="577"/>
      <c r="FX86" s="577"/>
      <c r="FY86" s="577"/>
      <c r="FZ86" s="577"/>
      <c r="GA86" s="577"/>
      <c r="GB86" s="577"/>
      <c r="GC86" s="577"/>
      <c r="GD86" s="577"/>
      <c r="GE86" s="577"/>
      <c r="GF86" s="577"/>
      <c r="GG86" s="577"/>
      <c r="GH86" s="577"/>
      <c r="GI86" s="577"/>
      <c r="GJ86" s="577"/>
      <c r="GK86" s="577"/>
      <c r="GL86" s="577"/>
      <c r="GM86" s="577"/>
      <c r="GN86" s="577"/>
      <c r="GO86" s="577"/>
      <c r="GP86" s="577"/>
      <c r="GQ86" s="577"/>
      <c r="GR86" s="577"/>
      <c r="GS86" s="577"/>
      <c r="GT86" s="577"/>
      <c r="GU86" s="577"/>
      <c r="GV86" s="577"/>
      <c r="GW86" s="577"/>
      <c r="GX86" s="577"/>
      <c r="GY86" s="577"/>
      <c r="GZ86" s="577"/>
      <c r="HA86" s="577"/>
      <c r="HB86" s="577"/>
      <c r="HC86" s="577"/>
      <c r="HD86" s="577"/>
      <c r="HE86" s="577"/>
      <c r="HF86" s="577"/>
      <c r="HG86" s="577"/>
      <c r="HH86" s="577"/>
      <c r="HI86" s="577"/>
      <c r="HJ86" s="577"/>
      <c r="HK86" s="577"/>
      <c r="HL86" s="577"/>
      <c r="HM86" s="577"/>
      <c r="HN86" s="577"/>
      <c r="HO86" s="577"/>
      <c r="HP86" s="577"/>
      <c r="HQ86" s="577"/>
      <c r="HR86" s="577"/>
      <c r="HS86" s="577"/>
      <c r="HT86" s="577"/>
      <c r="HU86" s="577"/>
      <c r="HV86" s="577"/>
      <c r="HW86" s="577"/>
      <c r="HX86" s="577"/>
      <c r="HY86" s="577"/>
      <c r="HZ86" s="577"/>
      <c r="IA86" s="577"/>
      <c r="IB86" s="577"/>
      <c r="IC86" s="577"/>
      <c r="ID86" s="577"/>
      <c r="IE86" s="577"/>
      <c r="IF86" s="577"/>
      <c r="IG86" s="577"/>
      <c r="IH86" s="577"/>
      <c r="II86" s="577"/>
      <c r="IJ86" s="577"/>
      <c r="IK86" s="577"/>
      <c r="IL86" s="577"/>
      <c r="IM86" s="577"/>
      <c r="IN86" s="577"/>
      <c r="IO86" s="577"/>
      <c r="IP86" s="577"/>
      <c r="IQ86" s="577"/>
      <c r="IR86" s="577"/>
      <c r="IS86" s="577"/>
      <c r="IT86" s="577"/>
      <c r="IU86" s="577"/>
      <c r="IV86" s="577"/>
    </row>
    <row r="87" spans="1:256" s="604" customFormat="1">
      <c r="A87" s="591" t="s">
        <v>13692</v>
      </c>
      <c r="B87" s="586">
        <v>756.18</v>
      </c>
      <c r="C87" s="586">
        <v>481.47899999999998</v>
      </c>
      <c r="D87" s="586">
        <f t="shared" si="6"/>
        <v>1.0083646606699685</v>
      </c>
      <c r="E87" s="586">
        <f t="shared" si="3"/>
        <v>1.0038954360116614</v>
      </c>
      <c r="F87" s="592">
        <v>601.23900000000003</v>
      </c>
      <c r="G87" s="586">
        <f t="shared" si="2"/>
        <v>1.0035851476447335</v>
      </c>
      <c r="H87" s="592">
        <v>646.35500000000002</v>
      </c>
      <c r="I87" s="577"/>
      <c r="J87" s="577"/>
      <c r="K87" s="577"/>
      <c r="L87" s="577"/>
      <c r="M87" s="577"/>
      <c r="N87" s="577"/>
      <c r="O87" s="577"/>
      <c r="P87" s="577"/>
      <c r="Q87" s="577"/>
      <c r="R87" s="577"/>
      <c r="S87" s="577"/>
      <c r="T87" s="577"/>
      <c r="U87" s="577"/>
      <c r="V87" s="577"/>
      <c r="W87" s="577"/>
      <c r="X87" s="577"/>
      <c r="Y87" s="577"/>
      <c r="Z87" s="577"/>
      <c r="AA87" s="577"/>
      <c r="AB87" s="577"/>
      <c r="AC87" s="577"/>
      <c r="AD87" s="577"/>
      <c r="AE87" s="577"/>
      <c r="AF87" s="577"/>
      <c r="AG87" s="577"/>
      <c r="AH87" s="577"/>
      <c r="AI87" s="577"/>
      <c r="AJ87" s="577"/>
      <c r="AK87" s="577"/>
      <c r="AL87" s="577"/>
      <c r="AM87" s="577"/>
      <c r="AN87" s="577"/>
      <c r="AO87" s="577"/>
      <c r="AP87" s="577"/>
      <c r="AQ87" s="577"/>
      <c r="AR87" s="577"/>
      <c r="AS87" s="577"/>
      <c r="AT87" s="577"/>
      <c r="AU87" s="577"/>
      <c r="AV87" s="577"/>
      <c r="AW87" s="577"/>
      <c r="AX87" s="577"/>
      <c r="AY87" s="577"/>
      <c r="AZ87" s="577"/>
      <c r="BA87" s="577"/>
      <c r="BB87" s="577"/>
      <c r="BC87" s="577"/>
      <c r="BD87" s="577"/>
      <c r="BE87" s="577"/>
      <c r="BF87" s="577"/>
      <c r="BG87" s="577"/>
      <c r="BH87" s="577"/>
      <c r="BI87" s="577"/>
      <c r="BJ87" s="577"/>
      <c r="BK87" s="577"/>
      <c r="BL87" s="577"/>
      <c r="BM87" s="577"/>
      <c r="BN87" s="577"/>
      <c r="BO87" s="577"/>
      <c r="BP87" s="577"/>
      <c r="BQ87" s="577"/>
      <c r="BR87" s="577"/>
      <c r="BS87" s="577"/>
      <c r="BT87" s="577"/>
      <c r="BU87" s="577"/>
      <c r="BV87" s="577"/>
      <c r="BW87" s="577"/>
      <c r="BX87" s="577"/>
      <c r="BY87" s="577"/>
      <c r="BZ87" s="577"/>
      <c r="CA87" s="577"/>
      <c r="CB87" s="577"/>
      <c r="CC87" s="577"/>
      <c r="CD87" s="577"/>
      <c r="CE87" s="577"/>
      <c r="CF87" s="577"/>
      <c r="CG87" s="577"/>
      <c r="CH87" s="577"/>
      <c r="CI87" s="577"/>
      <c r="CJ87" s="577"/>
      <c r="CK87" s="577"/>
      <c r="CL87" s="577"/>
      <c r="CM87" s="577"/>
      <c r="CN87" s="577"/>
      <c r="CO87" s="577"/>
      <c r="CP87" s="577"/>
      <c r="CQ87" s="577"/>
      <c r="CR87" s="577"/>
      <c r="CS87" s="577"/>
      <c r="CT87" s="577"/>
      <c r="CU87" s="577"/>
      <c r="CV87" s="577"/>
      <c r="CW87" s="577"/>
      <c r="CX87" s="577"/>
      <c r="CY87" s="577"/>
      <c r="CZ87" s="577"/>
      <c r="DA87" s="577"/>
      <c r="DB87" s="577"/>
      <c r="DC87" s="577"/>
      <c r="DD87" s="577"/>
      <c r="DE87" s="577"/>
      <c r="DF87" s="577"/>
      <c r="DG87" s="577"/>
      <c r="DH87" s="577"/>
      <c r="DI87" s="577"/>
      <c r="DJ87" s="577"/>
      <c r="DK87" s="577"/>
      <c r="DL87" s="577"/>
      <c r="DM87" s="577"/>
      <c r="DN87" s="577"/>
      <c r="DO87" s="577"/>
      <c r="DP87" s="577"/>
      <c r="DQ87" s="577"/>
      <c r="DR87" s="577"/>
      <c r="DS87" s="577"/>
      <c r="DT87" s="577"/>
      <c r="DU87" s="577"/>
      <c r="DV87" s="577"/>
      <c r="DW87" s="577"/>
      <c r="DX87" s="577"/>
      <c r="DY87" s="577"/>
      <c r="DZ87" s="577"/>
      <c r="EA87" s="577"/>
      <c r="EB87" s="577"/>
      <c r="EC87" s="577"/>
      <c r="ED87" s="577"/>
      <c r="EE87" s="577"/>
      <c r="EF87" s="577"/>
      <c r="EG87" s="577"/>
      <c r="EH87" s="577"/>
      <c r="EI87" s="577"/>
      <c r="EJ87" s="577"/>
      <c r="EK87" s="577"/>
      <c r="EL87" s="577"/>
      <c r="EM87" s="577"/>
      <c r="EN87" s="577"/>
      <c r="EO87" s="577"/>
      <c r="EP87" s="577"/>
      <c r="EQ87" s="577"/>
      <c r="ER87" s="577"/>
      <c r="ES87" s="577"/>
      <c r="ET87" s="577"/>
      <c r="EU87" s="577"/>
      <c r="EV87" s="577"/>
      <c r="EW87" s="577"/>
      <c r="EX87" s="577"/>
      <c r="EY87" s="577"/>
      <c r="EZ87" s="577"/>
      <c r="FA87" s="577"/>
      <c r="FB87" s="577"/>
      <c r="FC87" s="577"/>
      <c r="FD87" s="577"/>
      <c r="FE87" s="577"/>
      <c r="FF87" s="577"/>
      <c r="FG87" s="577"/>
      <c r="FH87" s="577"/>
      <c r="FI87" s="577"/>
      <c r="FJ87" s="577"/>
      <c r="FK87" s="577"/>
      <c r="FL87" s="577"/>
      <c r="FM87" s="577"/>
      <c r="FN87" s="577"/>
      <c r="FO87" s="577"/>
      <c r="FP87" s="577"/>
      <c r="FQ87" s="577"/>
      <c r="FR87" s="577"/>
      <c r="FS87" s="577"/>
      <c r="FT87" s="577"/>
      <c r="FU87" s="577"/>
      <c r="FV87" s="577"/>
      <c r="FW87" s="577"/>
      <c r="FX87" s="577"/>
      <c r="FY87" s="577"/>
      <c r="FZ87" s="577"/>
      <c r="GA87" s="577"/>
      <c r="GB87" s="577"/>
      <c r="GC87" s="577"/>
      <c r="GD87" s="577"/>
      <c r="GE87" s="577"/>
      <c r="GF87" s="577"/>
      <c r="GG87" s="577"/>
      <c r="GH87" s="577"/>
      <c r="GI87" s="577"/>
      <c r="GJ87" s="577"/>
      <c r="GK87" s="577"/>
      <c r="GL87" s="577"/>
      <c r="GM87" s="577"/>
      <c r="GN87" s="577"/>
      <c r="GO87" s="577"/>
      <c r="GP87" s="577"/>
      <c r="GQ87" s="577"/>
      <c r="GR87" s="577"/>
      <c r="GS87" s="577"/>
      <c r="GT87" s="577"/>
      <c r="GU87" s="577"/>
      <c r="GV87" s="577"/>
      <c r="GW87" s="577"/>
      <c r="GX87" s="577"/>
      <c r="GY87" s="577"/>
      <c r="GZ87" s="577"/>
      <c r="HA87" s="577"/>
      <c r="HB87" s="577"/>
      <c r="HC87" s="577"/>
      <c r="HD87" s="577"/>
      <c r="HE87" s="577"/>
      <c r="HF87" s="577"/>
      <c r="HG87" s="577"/>
      <c r="HH87" s="577"/>
      <c r="HI87" s="577"/>
      <c r="HJ87" s="577"/>
      <c r="HK87" s="577"/>
      <c r="HL87" s="577"/>
      <c r="HM87" s="577"/>
      <c r="HN87" s="577"/>
      <c r="HO87" s="577"/>
      <c r="HP87" s="577"/>
      <c r="HQ87" s="577"/>
      <c r="HR87" s="577"/>
      <c r="HS87" s="577"/>
      <c r="HT87" s="577"/>
      <c r="HU87" s="577"/>
      <c r="HV87" s="577"/>
      <c r="HW87" s="577"/>
      <c r="HX87" s="577"/>
      <c r="HY87" s="577"/>
      <c r="HZ87" s="577"/>
      <c r="IA87" s="577"/>
      <c r="IB87" s="577"/>
      <c r="IC87" s="577"/>
      <c r="ID87" s="577"/>
      <c r="IE87" s="577"/>
      <c r="IF87" s="577"/>
      <c r="IG87" s="577"/>
      <c r="IH87" s="577"/>
      <c r="II87" s="577"/>
      <c r="IJ87" s="577"/>
      <c r="IK87" s="577"/>
      <c r="IL87" s="577"/>
      <c r="IM87" s="577"/>
      <c r="IN87" s="577"/>
      <c r="IO87" s="577"/>
      <c r="IP87" s="577"/>
      <c r="IQ87" s="577"/>
      <c r="IR87" s="577"/>
      <c r="IS87" s="577"/>
      <c r="IT87" s="577"/>
      <c r="IU87" s="577"/>
      <c r="IV87" s="577"/>
    </row>
    <row r="88" spans="1:256" s="604" customFormat="1">
      <c r="A88" s="591" t="s">
        <v>13693</v>
      </c>
      <c r="B88" s="586">
        <v>756.18</v>
      </c>
      <c r="C88" s="593">
        <v>484.09399999999999</v>
      </c>
      <c r="D88" s="586">
        <f t="shared" si="6"/>
        <v>1.0054311818376296</v>
      </c>
      <c r="E88" s="586">
        <f t="shared" si="3"/>
        <v>1.0025397554050883</v>
      </c>
      <c r="F88" s="595">
        <v>602.76599999999996</v>
      </c>
      <c r="G88" s="586">
        <f t="shared" si="2"/>
        <v>1.0033835895135026</v>
      </c>
      <c r="H88" s="595">
        <v>648.54200000000003</v>
      </c>
      <c r="I88" s="577"/>
      <c r="J88" s="577"/>
      <c r="K88" s="577"/>
      <c r="L88" s="577"/>
      <c r="M88" s="577"/>
      <c r="N88" s="577"/>
      <c r="O88" s="577"/>
      <c r="P88" s="577"/>
      <c r="Q88" s="577"/>
      <c r="R88" s="577"/>
      <c r="S88" s="577"/>
      <c r="T88" s="577"/>
      <c r="U88" s="577"/>
      <c r="V88" s="577"/>
      <c r="W88" s="577"/>
      <c r="X88" s="577"/>
      <c r="Y88" s="577"/>
      <c r="Z88" s="577"/>
      <c r="AA88" s="577"/>
      <c r="AB88" s="577"/>
      <c r="AC88" s="577"/>
      <c r="AD88" s="577"/>
      <c r="AE88" s="577"/>
      <c r="AF88" s="577"/>
      <c r="AG88" s="577"/>
      <c r="AH88" s="577"/>
      <c r="AI88" s="577"/>
      <c r="AJ88" s="577"/>
      <c r="AK88" s="577"/>
      <c r="AL88" s="577"/>
      <c r="AM88" s="577"/>
      <c r="AN88" s="577"/>
      <c r="AO88" s="577"/>
      <c r="AP88" s="577"/>
      <c r="AQ88" s="577"/>
      <c r="AR88" s="577"/>
      <c r="AS88" s="577"/>
      <c r="AT88" s="577"/>
      <c r="AU88" s="577"/>
      <c r="AV88" s="577"/>
      <c r="AW88" s="577"/>
      <c r="AX88" s="577"/>
      <c r="AY88" s="577"/>
      <c r="AZ88" s="577"/>
      <c r="BA88" s="577"/>
      <c r="BB88" s="577"/>
      <c r="BC88" s="577"/>
      <c r="BD88" s="577"/>
      <c r="BE88" s="577"/>
      <c r="BF88" s="577"/>
      <c r="BG88" s="577"/>
      <c r="BH88" s="577"/>
      <c r="BI88" s="577"/>
      <c r="BJ88" s="577"/>
      <c r="BK88" s="577"/>
      <c r="BL88" s="577"/>
      <c r="BM88" s="577"/>
      <c r="BN88" s="577"/>
      <c r="BO88" s="577"/>
      <c r="BP88" s="577"/>
      <c r="BQ88" s="577"/>
      <c r="BR88" s="577"/>
      <c r="BS88" s="577"/>
      <c r="BT88" s="577"/>
      <c r="BU88" s="577"/>
      <c r="BV88" s="577"/>
      <c r="BW88" s="577"/>
      <c r="BX88" s="577"/>
      <c r="BY88" s="577"/>
      <c r="BZ88" s="577"/>
      <c r="CA88" s="577"/>
      <c r="CB88" s="577"/>
      <c r="CC88" s="577"/>
      <c r="CD88" s="577"/>
      <c r="CE88" s="577"/>
      <c r="CF88" s="577"/>
      <c r="CG88" s="577"/>
      <c r="CH88" s="577"/>
      <c r="CI88" s="577"/>
      <c r="CJ88" s="577"/>
      <c r="CK88" s="577"/>
      <c r="CL88" s="577"/>
      <c r="CM88" s="577"/>
      <c r="CN88" s="577"/>
      <c r="CO88" s="577"/>
      <c r="CP88" s="577"/>
      <c r="CQ88" s="577"/>
      <c r="CR88" s="577"/>
      <c r="CS88" s="577"/>
      <c r="CT88" s="577"/>
      <c r="CU88" s="577"/>
      <c r="CV88" s="577"/>
      <c r="CW88" s="577"/>
      <c r="CX88" s="577"/>
      <c r="CY88" s="577"/>
      <c r="CZ88" s="577"/>
      <c r="DA88" s="577"/>
      <c r="DB88" s="577"/>
      <c r="DC88" s="577"/>
      <c r="DD88" s="577"/>
      <c r="DE88" s="577"/>
      <c r="DF88" s="577"/>
      <c r="DG88" s="577"/>
      <c r="DH88" s="577"/>
      <c r="DI88" s="577"/>
      <c r="DJ88" s="577"/>
      <c r="DK88" s="577"/>
      <c r="DL88" s="577"/>
      <c r="DM88" s="577"/>
      <c r="DN88" s="577"/>
      <c r="DO88" s="577"/>
      <c r="DP88" s="577"/>
      <c r="DQ88" s="577"/>
      <c r="DR88" s="577"/>
      <c r="DS88" s="577"/>
      <c r="DT88" s="577"/>
      <c r="DU88" s="577"/>
      <c r="DV88" s="577"/>
      <c r="DW88" s="577"/>
      <c r="DX88" s="577"/>
      <c r="DY88" s="577"/>
      <c r="DZ88" s="577"/>
      <c r="EA88" s="577"/>
      <c r="EB88" s="577"/>
      <c r="EC88" s="577"/>
      <c r="ED88" s="577"/>
      <c r="EE88" s="577"/>
      <c r="EF88" s="577"/>
      <c r="EG88" s="577"/>
      <c r="EH88" s="577"/>
      <c r="EI88" s="577"/>
      <c r="EJ88" s="577"/>
      <c r="EK88" s="577"/>
      <c r="EL88" s="577"/>
      <c r="EM88" s="577"/>
      <c r="EN88" s="577"/>
      <c r="EO88" s="577"/>
      <c r="EP88" s="577"/>
      <c r="EQ88" s="577"/>
      <c r="ER88" s="577"/>
      <c r="ES88" s="577"/>
      <c r="ET88" s="577"/>
      <c r="EU88" s="577"/>
      <c r="EV88" s="577"/>
      <c r="EW88" s="577"/>
      <c r="EX88" s="577"/>
      <c r="EY88" s="577"/>
      <c r="EZ88" s="577"/>
      <c r="FA88" s="577"/>
      <c r="FB88" s="577"/>
      <c r="FC88" s="577"/>
      <c r="FD88" s="577"/>
      <c r="FE88" s="577"/>
      <c r="FF88" s="577"/>
      <c r="FG88" s="577"/>
      <c r="FH88" s="577"/>
      <c r="FI88" s="577"/>
      <c r="FJ88" s="577"/>
      <c r="FK88" s="577"/>
      <c r="FL88" s="577"/>
      <c r="FM88" s="577"/>
      <c r="FN88" s="577"/>
      <c r="FO88" s="577"/>
      <c r="FP88" s="577"/>
      <c r="FQ88" s="577"/>
      <c r="FR88" s="577"/>
      <c r="FS88" s="577"/>
      <c r="FT88" s="577"/>
      <c r="FU88" s="577"/>
      <c r="FV88" s="577"/>
      <c r="FW88" s="577"/>
      <c r="FX88" s="577"/>
      <c r="FY88" s="577"/>
      <c r="FZ88" s="577"/>
      <c r="GA88" s="577"/>
      <c r="GB88" s="577"/>
      <c r="GC88" s="577"/>
      <c r="GD88" s="577"/>
      <c r="GE88" s="577"/>
      <c r="GF88" s="577"/>
      <c r="GG88" s="577"/>
      <c r="GH88" s="577"/>
      <c r="GI88" s="577"/>
      <c r="GJ88" s="577"/>
      <c r="GK88" s="577"/>
      <c r="GL88" s="577"/>
      <c r="GM88" s="577"/>
      <c r="GN88" s="577"/>
      <c r="GO88" s="577"/>
      <c r="GP88" s="577"/>
      <c r="GQ88" s="577"/>
      <c r="GR88" s="577"/>
      <c r="GS88" s="577"/>
      <c r="GT88" s="577"/>
      <c r="GU88" s="577"/>
      <c r="GV88" s="577"/>
      <c r="GW88" s="577"/>
      <c r="GX88" s="577"/>
      <c r="GY88" s="577"/>
      <c r="GZ88" s="577"/>
      <c r="HA88" s="577"/>
      <c r="HB88" s="577"/>
      <c r="HC88" s="577"/>
      <c r="HD88" s="577"/>
      <c r="HE88" s="577"/>
      <c r="HF88" s="577"/>
      <c r="HG88" s="577"/>
      <c r="HH88" s="577"/>
      <c r="HI88" s="577"/>
      <c r="HJ88" s="577"/>
      <c r="HK88" s="577"/>
      <c r="HL88" s="577"/>
      <c r="HM88" s="577"/>
      <c r="HN88" s="577"/>
      <c r="HO88" s="577"/>
      <c r="HP88" s="577"/>
      <c r="HQ88" s="577"/>
      <c r="HR88" s="577"/>
      <c r="HS88" s="577"/>
      <c r="HT88" s="577"/>
      <c r="HU88" s="577"/>
      <c r="HV88" s="577"/>
      <c r="HW88" s="577"/>
      <c r="HX88" s="577"/>
      <c r="HY88" s="577"/>
      <c r="HZ88" s="577"/>
      <c r="IA88" s="577"/>
      <c r="IB88" s="577"/>
      <c r="IC88" s="577"/>
      <c r="ID88" s="577"/>
      <c r="IE88" s="577"/>
      <c r="IF88" s="577"/>
      <c r="IG88" s="577"/>
      <c r="IH88" s="577"/>
      <c r="II88" s="577"/>
      <c r="IJ88" s="577"/>
      <c r="IK88" s="577"/>
      <c r="IL88" s="577"/>
      <c r="IM88" s="577"/>
      <c r="IN88" s="577"/>
      <c r="IO88" s="577"/>
      <c r="IP88" s="577"/>
      <c r="IQ88" s="577"/>
      <c r="IR88" s="577"/>
      <c r="IS88" s="577"/>
      <c r="IT88" s="577"/>
      <c r="IU88" s="577"/>
      <c r="IV88" s="577"/>
    </row>
    <row r="89" spans="1:256" s="604" customFormat="1">
      <c r="A89" s="591" t="s">
        <v>13694</v>
      </c>
      <c r="B89" s="586">
        <v>756.18</v>
      </c>
      <c r="C89" s="593">
        <v>485.64499999999998</v>
      </c>
      <c r="D89" s="586">
        <f t="shared" si="6"/>
        <v>1.0032039232049974</v>
      </c>
      <c r="E89" s="586">
        <f t="shared" si="3"/>
        <v>1.0015030708434121</v>
      </c>
      <c r="F89" s="595">
        <v>603.67200000000003</v>
      </c>
      <c r="G89" s="586">
        <f t="shared" si="2"/>
        <v>1.0010392542040454</v>
      </c>
      <c r="H89" s="595">
        <v>649.21600000000001</v>
      </c>
      <c r="I89" s="577"/>
      <c r="J89" s="577"/>
      <c r="K89" s="577"/>
      <c r="L89" s="577"/>
      <c r="M89" s="577"/>
      <c r="N89" s="577"/>
      <c r="O89" s="577"/>
      <c r="P89" s="577"/>
      <c r="Q89" s="577"/>
      <c r="R89" s="577"/>
      <c r="S89" s="577"/>
      <c r="T89" s="577"/>
      <c r="U89" s="577"/>
      <c r="V89" s="577"/>
      <c r="W89" s="577"/>
      <c r="X89" s="577"/>
      <c r="Y89" s="577"/>
      <c r="Z89" s="577"/>
      <c r="AA89" s="577"/>
      <c r="AB89" s="577"/>
      <c r="AC89" s="577"/>
      <c r="AD89" s="577"/>
      <c r="AE89" s="577"/>
      <c r="AF89" s="577"/>
      <c r="AG89" s="577"/>
      <c r="AH89" s="577"/>
      <c r="AI89" s="577"/>
      <c r="AJ89" s="577"/>
      <c r="AK89" s="577"/>
      <c r="AL89" s="577"/>
      <c r="AM89" s="577"/>
      <c r="AN89" s="577"/>
      <c r="AO89" s="577"/>
      <c r="AP89" s="577"/>
      <c r="AQ89" s="577"/>
      <c r="AR89" s="577"/>
      <c r="AS89" s="577"/>
      <c r="AT89" s="577"/>
      <c r="AU89" s="577"/>
      <c r="AV89" s="577"/>
      <c r="AW89" s="577"/>
      <c r="AX89" s="577"/>
      <c r="AY89" s="577"/>
      <c r="AZ89" s="577"/>
      <c r="BA89" s="577"/>
      <c r="BB89" s="577"/>
      <c r="BC89" s="577"/>
      <c r="BD89" s="577"/>
      <c r="BE89" s="577"/>
      <c r="BF89" s="577"/>
      <c r="BG89" s="577"/>
      <c r="BH89" s="577"/>
      <c r="BI89" s="577"/>
      <c r="BJ89" s="577"/>
      <c r="BK89" s="577"/>
      <c r="BL89" s="577"/>
      <c r="BM89" s="577"/>
      <c r="BN89" s="577"/>
      <c r="BO89" s="577"/>
      <c r="BP89" s="577"/>
      <c r="BQ89" s="577"/>
      <c r="BR89" s="577"/>
      <c r="BS89" s="577"/>
      <c r="BT89" s="577"/>
      <c r="BU89" s="577"/>
      <c r="BV89" s="577"/>
      <c r="BW89" s="577"/>
      <c r="BX89" s="577"/>
      <c r="BY89" s="577"/>
      <c r="BZ89" s="577"/>
      <c r="CA89" s="577"/>
      <c r="CB89" s="577"/>
      <c r="CC89" s="577"/>
      <c r="CD89" s="577"/>
      <c r="CE89" s="577"/>
      <c r="CF89" s="577"/>
      <c r="CG89" s="577"/>
      <c r="CH89" s="577"/>
      <c r="CI89" s="577"/>
      <c r="CJ89" s="577"/>
      <c r="CK89" s="577"/>
      <c r="CL89" s="577"/>
      <c r="CM89" s="577"/>
      <c r="CN89" s="577"/>
      <c r="CO89" s="577"/>
      <c r="CP89" s="577"/>
      <c r="CQ89" s="577"/>
      <c r="CR89" s="577"/>
      <c r="CS89" s="577"/>
      <c r="CT89" s="577"/>
      <c r="CU89" s="577"/>
      <c r="CV89" s="577"/>
      <c r="CW89" s="577"/>
      <c r="CX89" s="577"/>
      <c r="CY89" s="577"/>
      <c r="CZ89" s="577"/>
      <c r="DA89" s="577"/>
      <c r="DB89" s="577"/>
      <c r="DC89" s="577"/>
      <c r="DD89" s="577"/>
      <c r="DE89" s="577"/>
      <c r="DF89" s="577"/>
      <c r="DG89" s="577"/>
      <c r="DH89" s="577"/>
      <c r="DI89" s="577"/>
      <c r="DJ89" s="577"/>
      <c r="DK89" s="577"/>
      <c r="DL89" s="577"/>
      <c r="DM89" s="577"/>
      <c r="DN89" s="577"/>
      <c r="DO89" s="577"/>
      <c r="DP89" s="577"/>
      <c r="DQ89" s="577"/>
      <c r="DR89" s="577"/>
      <c r="DS89" s="577"/>
      <c r="DT89" s="577"/>
      <c r="DU89" s="577"/>
      <c r="DV89" s="577"/>
      <c r="DW89" s="577"/>
      <c r="DX89" s="577"/>
      <c r="DY89" s="577"/>
      <c r="DZ89" s="577"/>
      <c r="EA89" s="577"/>
      <c r="EB89" s="577"/>
      <c r="EC89" s="577"/>
      <c r="ED89" s="577"/>
      <c r="EE89" s="577"/>
      <c r="EF89" s="577"/>
      <c r="EG89" s="577"/>
      <c r="EH89" s="577"/>
      <c r="EI89" s="577"/>
      <c r="EJ89" s="577"/>
      <c r="EK89" s="577"/>
      <c r="EL89" s="577"/>
      <c r="EM89" s="577"/>
      <c r="EN89" s="577"/>
      <c r="EO89" s="577"/>
      <c r="EP89" s="577"/>
      <c r="EQ89" s="577"/>
      <c r="ER89" s="577"/>
      <c r="ES89" s="577"/>
      <c r="ET89" s="577"/>
      <c r="EU89" s="577"/>
      <c r="EV89" s="577"/>
      <c r="EW89" s="577"/>
      <c r="EX89" s="577"/>
      <c r="EY89" s="577"/>
      <c r="EZ89" s="577"/>
      <c r="FA89" s="577"/>
      <c r="FB89" s="577"/>
      <c r="FC89" s="577"/>
      <c r="FD89" s="577"/>
      <c r="FE89" s="577"/>
      <c r="FF89" s="577"/>
      <c r="FG89" s="577"/>
      <c r="FH89" s="577"/>
      <c r="FI89" s="577"/>
      <c r="FJ89" s="577"/>
      <c r="FK89" s="577"/>
      <c r="FL89" s="577"/>
      <c r="FM89" s="577"/>
      <c r="FN89" s="577"/>
      <c r="FO89" s="577"/>
      <c r="FP89" s="577"/>
      <c r="FQ89" s="577"/>
      <c r="FR89" s="577"/>
      <c r="FS89" s="577"/>
      <c r="FT89" s="577"/>
      <c r="FU89" s="577"/>
      <c r="FV89" s="577"/>
      <c r="FW89" s="577"/>
      <c r="FX89" s="577"/>
      <c r="FY89" s="577"/>
      <c r="FZ89" s="577"/>
      <c r="GA89" s="577"/>
      <c r="GB89" s="577"/>
      <c r="GC89" s="577"/>
      <c r="GD89" s="577"/>
      <c r="GE89" s="577"/>
      <c r="GF89" s="577"/>
      <c r="GG89" s="577"/>
      <c r="GH89" s="577"/>
      <c r="GI89" s="577"/>
      <c r="GJ89" s="577"/>
      <c r="GK89" s="577"/>
      <c r="GL89" s="577"/>
      <c r="GM89" s="577"/>
      <c r="GN89" s="577"/>
      <c r="GO89" s="577"/>
      <c r="GP89" s="577"/>
      <c r="GQ89" s="577"/>
      <c r="GR89" s="577"/>
      <c r="GS89" s="577"/>
      <c r="GT89" s="577"/>
      <c r="GU89" s="577"/>
      <c r="GV89" s="577"/>
      <c r="GW89" s="577"/>
      <c r="GX89" s="577"/>
      <c r="GY89" s="577"/>
      <c r="GZ89" s="577"/>
      <c r="HA89" s="577"/>
      <c r="HB89" s="577"/>
      <c r="HC89" s="577"/>
      <c r="HD89" s="577"/>
      <c r="HE89" s="577"/>
      <c r="HF89" s="577"/>
      <c r="HG89" s="577"/>
      <c r="HH89" s="577"/>
      <c r="HI89" s="577"/>
      <c r="HJ89" s="577"/>
      <c r="HK89" s="577"/>
      <c r="HL89" s="577"/>
      <c r="HM89" s="577"/>
      <c r="HN89" s="577"/>
      <c r="HO89" s="577"/>
      <c r="HP89" s="577"/>
      <c r="HQ89" s="577"/>
      <c r="HR89" s="577"/>
      <c r="HS89" s="577"/>
      <c r="HT89" s="577"/>
      <c r="HU89" s="577"/>
      <c r="HV89" s="577"/>
      <c r="HW89" s="577"/>
      <c r="HX89" s="577"/>
      <c r="HY89" s="577"/>
      <c r="HZ89" s="577"/>
      <c r="IA89" s="577"/>
      <c r="IB89" s="577"/>
      <c r="IC89" s="577"/>
      <c r="ID89" s="577"/>
      <c r="IE89" s="577"/>
      <c r="IF89" s="577"/>
      <c r="IG89" s="577"/>
      <c r="IH89" s="577"/>
      <c r="II89" s="577"/>
      <c r="IJ89" s="577"/>
      <c r="IK89" s="577"/>
      <c r="IL89" s="577"/>
      <c r="IM89" s="577"/>
      <c r="IN89" s="577"/>
      <c r="IO89" s="577"/>
      <c r="IP89" s="577"/>
      <c r="IQ89" s="577"/>
      <c r="IR89" s="577"/>
      <c r="IS89" s="577"/>
      <c r="IT89" s="577"/>
      <c r="IU89" s="577"/>
      <c r="IV89" s="577"/>
    </row>
    <row r="90" spans="1:256" s="604" customFormat="1">
      <c r="A90" s="591" t="s">
        <v>13695</v>
      </c>
      <c r="B90" s="593">
        <v>756.18</v>
      </c>
      <c r="C90" s="593">
        <v>486.05500000000001</v>
      </c>
      <c r="D90" s="586">
        <f t="shared" si="6"/>
        <v>1.0008442380751372</v>
      </c>
      <c r="E90" s="586">
        <f t="shared" si="3"/>
        <v>1.0003959103619182</v>
      </c>
      <c r="F90" s="595">
        <v>603.91099999999994</v>
      </c>
      <c r="G90" s="586">
        <f t="shared" si="2"/>
        <v>1.0039170322358044</v>
      </c>
      <c r="H90" s="595">
        <v>651.75900000000001</v>
      </c>
      <c r="I90" s="577"/>
      <c r="J90" s="577"/>
      <c r="K90" s="577"/>
      <c r="L90" s="577"/>
      <c r="M90" s="577"/>
      <c r="N90" s="577"/>
      <c r="O90" s="577"/>
      <c r="P90" s="577"/>
      <c r="Q90" s="577"/>
      <c r="R90" s="577"/>
      <c r="S90" s="577"/>
      <c r="T90" s="577"/>
      <c r="U90" s="577"/>
      <c r="V90" s="577"/>
      <c r="W90" s="577"/>
      <c r="X90" s="577"/>
      <c r="Y90" s="577"/>
      <c r="Z90" s="577"/>
      <c r="AA90" s="577"/>
      <c r="AB90" s="577"/>
      <c r="AC90" s="577"/>
      <c r="AD90" s="577"/>
      <c r="AE90" s="577"/>
      <c r="AF90" s="577"/>
      <c r="AG90" s="577"/>
      <c r="AH90" s="577"/>
      <c r="AI90" s="577"/>
      <c r="AJ90" s="577"/>
      <c r="AK90" s="577"/>
      <c r="AL90" s="577"/>
      <c r="AM90" s="577"/>
      <c r="AN90" s="577"/>
      <c r="AO90" s="577"/>
      <c r="AP90" s="577"/>
      <c r="AQ90" s="577"/>
      <c r="AR90" s="577"/>
      <c r="AS90" s="577"/>
      <c r="AT90" s="577"/>
      <c r="AU90" s="577"/>
      <c r="AV90" s="577"/>
      <c r="AW90" s="577"/>
      <c r="AX90" s="577"/>
      <c r="AY90" s="577"/>
      <c r="AZ90" s="577"/>
      <c r="BA90" s="577"/>
      <c r="BB90" s="577"/>
      <c r="BC90" s="577"/>
      <c r="BD90" s="577"/>
      <c r="BE90" s="577"/>
      <c r="BF90" s="577"/>
      <c r="BG90" s="577"/>
      <c r="BH90" s="577"/>
      <c r="BI90" s="577"/>
      <c r="BJ90" s="577"/>
      <c r="BK90" s="577"/>
      <c r="BL90" s="577"/>
      <c r="BM90" s="577"/>
      <c r="BN90" s="577"/>
      <c r="BO90" s="577"/>
      <c r="BP90" s="577"/>
      <c r="BQ90" s="577"/>
      <c r="BR90" s="577"/>
      <c r="BS90" s="577"/>
      <c r="BT90" s="577"/>
      <c r="BU90" s="577"/>
      <c r="BV90" s="577"/>
      <c r="BW90" s="577"/>
      <c r="BX90" s="577"/>
      <c r="BY90" s="577"/>
      <c r="BZ90" s="577"/>
      <c r="CA90" s="577"/>
      <c r="CB90" s="577"/>
      <c r="CC90" s="577"/>
      <c r="CD90" s="577"/>
      <c r="CE90" s="577"/>
      <c r="CF90" s="577"/>
      <c r="CG90" s="577"/>
      <c r="CH90" s="577"/>
      <c r="CI90" s="577"/>
      <c r="CJ90" s="577"/>
      <c r="CK90" s="577"/>
      <c r="CL90" s="577"/>
      <c r="CM90" s="577"/>
      <c r="CN90" s="577"/>
      <c r="CO90" s="577"/>
      <c r="CP90" s="577"/>
      <c r="CQ90" s="577"/>
      <c r="CR90" s="577"/>
      <c r="CS90" s="577"/>
      <c r="CT90" s="577"/>
      <c r="CU90" s="577"/>
      <c r="CV90" s="577"/>
      <c r="CW90" s="577"/>
      <c r="CX90" s="577"/>
      <c r="CY90" s="577"/>
      <c r="CZ90" s="577"/>
      <c r="DA90" s="577"/>
      <c r="DB90" s="577"/>
      <c r="DC90" s="577"/>
      <c r="DD90" s="577"/>
      <c r="DE90" s="577"/>
      <c r="DF90" s="577"/>
      <c r="DG90" s="577"/>
      <c r="DH90" s="577"/>
      <c r="DI90" s="577"/>
      <c r="DJ90" s="577"/>
      <c r="DK90" s="577"/>
      <c r="DL90" s="577"/>
      <c r="DM90" s="577"/>
      <c r="DN90" s="577"/>
      <c r="DO90" s="577"/>
      <c r="DP90" s="577"/>
      <c r="DQ90" s="577"/>
      <c r="DR90" s="577"/>
      <c r="DS90" s="577"/>
      <c r="DT90" s="577"/>
      <c r="DU90" s="577"/>
      <c r="DV90" s="577"/>
      <c r="DW90" s="577"/>
      <c r="DX90" s="577"/>
      <c r="DY90" s="577"/>
      <c r="DZ90" s="577"/>
      <c r="EA90" s="577"/>
      <c r="EB90" s="577"/>
      <c r="EC90" s="577"/>
      <c r="ED90" s="577"/>
      <c r="EE90" s="577"/>
      <c r="EF90" s="577"/>
      <c r="EG90" s="577"/>
      <c r="EH90" s="577"/>
      <c r="EI90" s="577"/>
      <c r="EJ90" s="577"/>
      <c r="EK90" s="577"/>
      <c r="EL90" s="577"/>
      <c r="EM90" s="577"/>
      <c r="EN90" s="577"/>
      <c r="EO90" s="577"/>
      <c r="EP90" s="577"/>
      <c r="EQ90" s="577"/>
      <c r="ER90" s="577"/>
      <c r="ES90" s="577"/>
      <c r="ET90" s="577"/>
      <c r="EU90" s="577"/>
      <c r="EV90" s="577"/>
      <c r="EW90" s="577"/>
      <c r="EX90" s="577"/>
      <c r="EY90" s="577"/>
      <c r="EZ90" s="577"/>
      <c r="FA90" s="577"/>
      <c r="FB90" s="577"/>
      <c r="FC90" s="577"/>
      <c r="FD90" s="577"/>
      <c r="FE90" s="577"/>
      <c r="FF90" s="577"/>
      <c r="FG90" s="577"/>
      <c r="FH90" s="577"/>
      <c r="FI90" s="577"/>
      <c r="FJ90" s="577"/>
      <c r="FK90" s="577"/>
      <c r="FL90" s="577"/>
      <c r="FM90" s="577"/>
      <c r="FN90" s="577"/>
      <c r="FO90" s="577"/>
      <c r="FP90" s="577"/>
      <c r="FQ90" s="577"/>
      <c r="FR90" s="577"/>
      <c r="FS90" s="577"/>
      <c r="FT90" s="577"/>
      <c r="FU90" s="577"/>
      <c r="FV90" s="577"/>
      <c r="FW90" s="577"/>
      <c r="FX90" s="577"/>
      <c r="FY90" s="577"/>
      <c r="FZ90" s="577"/>
      <c r="GA90" s="577"/>
      <c r="GB90" s="577"/>
      <c r="GC90" s="577"/>
      <c r="GD90" s="577"/>
      <c r="GE90" s="577"/>
      <c r="GF90" s="577"/>
      <c r="GG90" s="577"/>
      <c r="GH90" s="577"/>
      <c r="GI90" s="577"/>
      <c r="GJ90" s="577"/>
      <c r="GK90" s="577"/>
      <c r="GL90" s="577"/>
      <c r="GM90" s="577"/>
      <c r="GN90" s="577"/>
      <c r="GO90" s="577"/>
      <c r="GP90" s="577"/>
      <c r="GQ90" s="577"/>
      <c r="GR90" s="577"/>
      <c r="GS90" s="577"/>
      <c r="GT90" s="577"/>
      <c r="GU90" s="577"/>
      <c r="GV90" s="577"/>
      <c r="GW90" s="577"/>
      <c r="GX90" s="577"/>
      <c r="GY90" s="577"/>
      <c r="GZ90" s="577"/>
      <c r="HA90" s="577"/>
      <c r="HB90" s="577"/>
      <c r="HC90" s="577"/>
      <c r="HD90" s="577"/>
      <c r="HE90" s="577"/>
      <c r="HF90" s="577"/>
      <c r="HG90" s="577"/>
      <c r="HH90" s="577"/>
      <c r="HI90" s="577"/>
      <c r="HJ90" s="577"/>
      <c r="HK90" s="577"/>
      <c r="HL90" s="577"/>
      <c r="HM90" s="577"/>
      <c r="HN90" s="577"/>
      <c r="HO90" s="577"/>
      <c r="HP90" s="577"/>
      <c r="HQ90" s="577"/>
      <c r="HR90" s="577"/>
      <c r="HS90" s="577"/>
      <c r="HT90" s="577"/>
      <c r="HU90" s="577"/>
      <c r="HV90" s="577"/>
      <c r="HW90" s="577"/>
      <c r="HX90" s="577"/>
      <c r="HY90" s="577"/>
      <c r="HZ90" s="577"/>
      <c r="IA90" s="577"/>
      <c r="IB90" s="577"/>
      <c r="IC90" s="577"/>
      <c r="ID90" s="577"/>
      <c r="IE90" s="577"/>
      <c r="IF90" s="577"/>
      <c r="IG90" s="577"/>
      <c r="IH90" s="577"/>
      <c r="II90" s="577"/>
      <c r="IJ90" s="577"/>
      <c r="IK90" s="577"/>
      <c r="IL90" s="577"/>
      <c r="IM90" s="577"/>
      <c r="IN90" s="577"/>
      <c r="IO90" s="577"/>
      <c r="IP90" s="577"/>
      <c r="IQ90" s="577"/>
      <c r="IR90" s="577"/>
      <c r="IS90" s="577"/>
      <c r="IT90" s="577"/>
      <c r="IU90" s="577"/>
      <c r="IV90" s="577"/>
    </row>
    <row r="91" spans="1:256" s="604" customFormat="1">
      <c r="A91" s="596" t="s">
        <v>13696</v>
      </c>
      <c r="B91" s="593">
        <v>756.18</v>
      </c>
      <c r="C91" s="593">
        <v>488.86799999999999</v>
      </c>
      <c r="D91" s="586">
        <f t="shared" si="6"/>
        <v>1.005787410889714</v>
      </c>
      <c r="E91" s="586">
        <f t="shared" si="3"/>
        <v>1.0027205995585442</v>
      </c>
      <c r="F91" s="595">
        <v>605.55399999999997</v>
      </c>
      <c r="G91" s="586">
        <f t="shared" si="2"/>
        <v>1.0053762203513876</v>
      </c>
      <c r="H91" s="595">
        <v>655.26300000000003</v>
      </c>
      <c r="I91" s="577"/>
      <c r="J91" s="577"/>
      <c r="K91" s="577"/>
      <c r="L91" s="577"/>
      <c r="M91" s="577"/>
      <c r="N91" s="577"/>
      <c r="O91" s="577"/>
      <c r="P91" s="577"/>
      <c r="Q91" s="577"/>
      <c r="R91" s="577"/>
      <c r="S91" s="577"/>
      <c r="T91" s="577"/>
      <c r="U91" s="577"/>
      <c r="V91" s="577"/>
      <c r="W91" s="577"/>
      <c r="X91" s="577"/>
      <c r="Y91" s="577"/>
      <c r="Z91" s="577"/>
      <c r="AA91" s="577"/>
      <c r="AB91" s="577"/>
      <c r="AC91" s="577"/>
      <c r="AD91" s="577"/>
      <c r="AE91" s="577"/>
      <c r="AF91" s="577"/>
      <c r="AG91" s="577"/>
      <c r="AH91" s="577"/>
      <c r="AI91" s="577"/>
      <c r="AJ91" s="577"/>
      <c r="AK91" s="577"/>
      <c r="AL91" s="577"/>
      <c r="AM91" s="577"/>
      <c r="AN91" s="577"/>
      <c r="AO91" s="577"/>
      <c r="AP91" s="577"/>
      <c r="AQ91" s="577"/>
      <c r="AR91" s="577"/>
      <c r="AS91" s="577"/>
      <c r="AT91" s="577"/>
      <c r="AU91" s="577"/>
      <c r="AV91" s="577"/>
      <c r="AW91" s="577"/>
      <c r="AX91" s="577"/>
      <c r="AY91" s="577"/>
      <c r="AZ91" s="577"/>
      <c r="BA91" s="577"/>
      <c r="BB91" s="577"/>
      <c r="BC91" s="577"/>
      <c r="BD91" s="577"/>
      <c r="BE91" s="577"/>
      <c r="BF91" s="577"/>
      <c r="BG91" s="577"/>
      <c r="BH91" s="577"/>
      <c r="BI91" s="577"/>
      <c r="BJ91" s="577"/>
      <c r="BK91" s="577"/>
      <c r="BL91" s="577"/>
      <c r="BM91" s="577"/>
      <c r="BN91" s="577"/>
      <c r="BO91" s="577"/>
      <c r="BP91" s="577"/>
      <c r="BQ91" s="577"/>
      <c r="BR91" s="577"/>
      <c r="BS91" s="577"/>
      <c r="BT91" s="577"/>
      <c r="BU91" s="577"/>
      <c r="BV91" s="577"/>
      <c r="BW91" s="577"/>
      <c r="BX91" s="577"/>
      <c r="BY91" s="577"/>
      <c r="BZ91" s="577"/>
      <c r="CA91" s="577"/>
      <c r="CB91" s="577"/>
      <c r="CC91" s="577"/>
      <c r="CD91" s="577"/>
      <c r="CE91" s="577"/>
      <c r="CF91" s="577"/>
      <c r="CG91" s="577"/>
      <c r="CH91" s="577"/>
      <c r="CI91" s="577"/>
      <c r="CJ91" s="577"/>
      <c r="CK91" s="577"/>
      <c r="CL91" s="577"/>
      <c r="CM91" s="577"/>
      <c r="CN91" s="577"/>
      <c r="CO91" s="577"/>
      <c r="CP91" s="577"/>
      <c r="CQ91" s="577"/>
      <c r="CR91" s="577"/>
      <c r="CS91" s="577"/>
      <c r="CT91" s="577"/>
      <c r="CU91" s="577"/>
      <c r="CV91" s="577"/>
      <c r="CW91" s="577"/>
      <c r="CX91" s="577"/>
      <c r="CY91" s="577"/>
      <c r="CZ91" s="577"/>
      <c r="DA91" s="577"/>
      <c r="DB91" s="577"/>
      <c r="DC91" s="577"/>
      <c r="DD91" s="577"/>
      <c r="DE91" s="577"/>
      <c r="DF91" s="577"/>
      <c r="DG91" s="577"/>
      <c r="DH91" s="577"/>
      <c r="DI91" s="577"/>
      <c r="DJ91" s="577"/>
      <c r="DK91" s="577"/>
      <c r="DL91" s="577"/>
      <c r="DM91" s="577"/>
      <c r="DN91" s="577"/>
      <c r="DO91" s="577"/>
      <c r="DP91" s="577"/>
      <c r="DQ91" s="577"/>
      <c r="DR91" s="577"/>
      <c r="DS91" s="577"/>
      <c r="DT91" s="577"/>
      <c r="DU91" s="577"/>
      <c r="DV91" s="577"/>
      <c r="DW91" s="577"/>
      <c r="DX91" s="577"/>
      <c r="DY91" s="577"/>
      <c r="DZ91" s="577"/>
      <c r="EA91" s="577"/>
      <c r="EB91" s="577"/>
      <c r="EC91" s="577"/>
      <c r="ED91" s="577"/>
      <c r="EE91" s="577"/>
      <c r="EF91" s="577"/>
      <c r="EG91" s="577"/>
      <c r="EH91" s="577"/>
      <c r="EI91" s="577"/>
      <c r="EJ91" s="577"/>
      <c r="EK91" s="577"/>
      <c r="EL91" s="577"/>
      <c r="EM91" s="577"/>
      <c r="EN91" s="577"/>
      <c r="EO91" s="577"/>
      <c r="EP91" s="577"/>
      <c r="EQ91" s="577"/>
      <c r="ER91" s="577"/>
      <c r="ES91" s="577"/>
      <c r="ET91" s="577"/>
      <c r="EU91" s="577"/>
      <c r="EV91" s="577"/>
      <c r="EW91" s="577"/>
      <c r="EX91" s="577"/>
      <c r="EY91" s="577"/>
      <c r="EZ91" s="577"/>
      <c r="FA91" s="577"/>
      <c r="FB91" s="577"/>
      <c r="FC91" s="577"/>
      <c r="FD91" s="577"/>
      <c r="FE91" s="577"/>
      <c r="FF91" s="577"/>
      <c r="FG91" s="577"/>
      <c r="FH91" s="577"/>
      <c r="FI91" s="577"/>
      <c r="FJ91" s="577"/>
      <c r="FK91" s="577"/>
      <c r="FL91" s="577"/>
      <c r="FM91" s="577"/>
      <c r="FN91" s="577"/>
      <c r="FO91" s="577"/>
      <c r="FP91" s="577"/>
      <c r="FQ91" s="577"/>
      <c r="FR91" s="577"/>
      <c r="FS91" s="577"/>
      <c r="FT91" s="577"/>
      <c r="FU91" s="577"/>
      <c r="FV91" s="577"/>
      <c r="FW91" s="577"/>
      <c r="FX91" s="577"/>
      <c r="FY91" s="577"/>
      <c r="FZ91" s="577"/>
      <c r="GA91" s="577"/>
      <c r="GB91" s="577"/>
      <c r="GC91" s="577"/>
      <c r="GD91" s="577"/>
      <c r="GE91" s="577"/>
      <c r="GF91" s="577"/>
      <c r="GG91" s="577"/>
      <c r="GH91" s="577"/>
      <c r="GI91" s="577"/>
      <c r="GJ91" s="577"/>
      <c r="GK91" s="577"/>
      <c r="GL91" s="577"/>
      <c r="GM91" s="577"/>
      <c r="GN91" s="577"/>
      <c r="GO91" s="577"/>
      <c r="GP91" s="577"/>
      <c r="GQ91" s="577"/>
      <c r="GR91" s="577"/>
      <c r="GS91" s="577"/>
      <c r="GT91" s="577"/>
      <c r="GU91" s="577"/>
      <c r="GV91" s="577"/>
      <c r="GW91" s="577"/>
      <c r="GX91" s="577"/>
      <c r="GY91" s="577"/>
      <c r="GZ91" s="577"/>
      <c r="HA91" s="577"/>
      <c r="HB91" s="577"/>
      <c r="HC91" s="577"/>
      <c r="HD91" s="577"/>
      <c r="HE91" s="577"/>
      <c r="HF91" s="577"/>
      <c r="HG91" s="577"/>
      <c r="HH91" s="577"/>
      <c r="HI91" s="577"/>
      <c r="HJ91" s="577"/>
      <c r="HK91" s="577"/>
      <c r="HL91" s="577"/>
      <c r="HM91" s="577"/>
      <c r="HN91" s="577"/>
      <c r="HO91" s="577"/>
      <c r="HP91" s="577"/>
      <c r="HQ91" s="577"/>
      <c r="HR91" s="577"/>
      <c r="HS91" s="577"/>
      <c r="HT91" s="577"/>
      <c r="HU91" s="577"/>
      <c r="HV91" s="577"/>
      <c r="HW91" s="577"/>
      <c r="HX91" s="577"/>
      <c r="HY91" s="577"/>
      <c r="HZ91" s="577"/>
      <c r="IA91" s="577"/>
      <c r="IB91" s="577"/>
      <c r="IC91" s="577"/>
      <c r="ID91" s="577"/>
      <c r="IE91" s="577"/>
      <c r="IF91" s="577"/>
      <c r="IG91" s="577"/>
      <c r="IH91" s="577"/>
      <c r="II91" s="577"/>
      <c r="IJ91" s="577"/>
      <c r="IK91" s="577"/>
      <c r="IL91" s="577"/>
      <c r="IM91" s="577"/>
      <c r="IN91" s="577"/>
      <c r="IO91" s="577"/>
      <c r="IP91" s="577"/>
      <c r="IQ91" s="577"/>
      <c r="IR91" s="577"/>
      <c r="IS91" s="577"/>
      <c r="IT91" s="577"/>
      <c r="IU91" s="577"/>
      <c r="IV91" s="577"/>
    </row>
    <row r="92" spans="1:256" s="604" customFormat="1">
      <c r="A92" s="591" t="s">
        <v>13697</v>
      </c>
      <c r="B92" s="593">
        <v>756.18</v>
      </c>
      <c r="C92" s="586">
        <v>489.07</v>
      </c>
      <c r="D92" s="586">
        <f t="shared" si="6"/>
        <v>1.0004131994730683</v>
      </c>
      <c r="E92" s="586">
        <f t="shared" si="3"/>
        <v>1.0001948628858863</v>
      </c>
      <c r="F92" s="592">
        <v>605.67200000000003</v>
      </c>
      <c r="G92" s="586">
        <f t="shared" si="2"/>
        <v>1.0063836963173565</v>
      </c>
      <c r="H92" s="592">
        <v>659.44600000000003</v>
      </c>
      <c r="I92" s="577"/>
      <c r="J92" s="577"/>
      <c r="K92" s="577"/>
      <c r="L92" s="577"/>
      <c r="M92" s="577"/>
      <c r="N92" s="577"/>
      <c r="O92" s="577"/>
      <c r="P92" s="577"/>
      <c r="Q92" s="577"/>
      <c r="R92" s="577"/>
      <c r="S92" s="577"/>
      <c r="T92" s="577"/>
      <c r="U92" s="577"/>
      <c r="V92" s="577"/>
      <c r="W92" s="577"/>
      <c r="X92" s="577"/>
      <c r="Y92" s="577"/>
      <c r="Z92" s="577"/>
      <c r="AA92" s="577"/>
      <c r="AB92" s="577"/>
      <c r="AC92" s="577"/>
      <c r="AD92" s="577"/>
      <c r="AE92" s="577"/>
      <c r="AF92" s="577"/>
      <c r="AG92" s="577"/>
      <c r="AH92" s="577"/>
      <c r="AI92" s="577"/>
      <c r="AJ92" s="577"/>
      <c r="AK92" s="577"/>
      <c r="AL92" s="577"/>
      <c r="AM92" s="577"/>
      <c r="AN92" s="577"/>
      <c r="AO92" s="577"/>
      <c r="AP92" s="577"/>
      <c r="AQ92" s="577"/>
      <c r="AR92" s="577"/>
      <c r="AS92" s="577"/>
      <c r="AT92" s="577"/>
      <c r="AU92" s="577"/>
      <c r="AV92" s="577"/>
      <c r="AW92" s="577"/>
      <c r="AX92" s="577"/>
      <c r="AY92" s="577"/>
      <c r="AZ92" s="577"/>
      <c r="BA92" s="577"/>
      <c r="BB92" s="577"/>
      <c r="BC92" s="577"/>
      <c r="BD92" s="577"/>
      <c r="BE92" s="577"/>
      <c r="BF92" s="577"/>
      <c r="BG92" s="577"/>
      <c r="BH92" s="577"/>
      <c r="BI92" s="577"/>
      <c r="BJ92" s="577"/>
      <c r="BK92" s="577"/>
      <c r="BL92" s="577"/>
      <c r="BM92" s="577"/>
      <c r="BN92" s="577"/>
      <c r="BO92" s="577"/>
      <c r="BP92" s="577"/>
      <c r="BQ92" s="577"/>
      <c r="BR92" s="577"/>
      <c r="BS92" s="577"/>
      <c r="BT92" s="577"/>
      <c r="BU92" s="577"/>
      <c r="BV92" s="577"/>
      <c r="BW92" s="577"/>
      <c r="BX92" s="577"/>
      <c r="BY92" s="577"/>
      <c r="BZ92" s="577"/>
      <c r="CA92" s="577"/>
      <c r="CB92" s="577"/>
      <c r="CC92" s="577"/>
      <c r="CD92" s="577"/>
      <c r="CE92" s="577"/>
      <c r="CF92" s="577"/>
      <c r="CG92" s="577"/>
      <c r="CH92" s="577"/>
      <c r="CI92" s="577"/>
      <c r="CJ92" s="577"/>
      <c r="CK92" s="577"/>
      <c r="CL92" s="577"/>
      <c r="CM92" s="577"/>
      <c r="CN92" s="577"/>
      <c r="CO92" s="577"/>
      <c r="CP92" s="577"/>
      <c r="CQ92" s="577"/>
      <c r="CR92" s="577"/>
      <c r="CS92" s="577"/>
      <c r="CT92" s="577"/>
      <c r="CU92" s="577"/>
      <c r="CV92" s="577"/>
      <c r="CW92" s="577"/>
      <c r="CX92" s="577"/>
      <c r="CY92" s="577"/>
      <c r="CZ92" s="577"/>
      <c r="DA92" s="577"/>
      <c r="DB92" s="577"/>
      <c r="DC92" s="577"/>
      <c r="DD92" s="577"/>
      <c r="DE92" s="577"/>
      <c r="DF92" s="577"/>
      <c r="DG92" s="577"/>
      <c r="DH92" s="577"/>
      <c r="DI92" s="577"/>
      <c r="DJ92" s="577"/>
      <c r="DK92" s="577"/>
      <c r="DL92" s="577"/>
      <c r="DM92" s="577"/>
      <c r="DN92" s="577"/>
      <c r="DO92" s="577"/>
      <c r="DP92" s="577"/>
      <c r="DQ92" s="577"/>
      <c r="DR92" s="577"/>
      <c r="DS92" s="577"/>
      <c r="DT92" s="577"/>
      <c r="DU92" s="577"/>
      <c r="DV92" s="577"/>
      <c r="DW92" s="577"/>
      <c r="DX92" s="577"/>
      <c r="DY92" s="577"/>
      <c r="DZ92" s="577"/>
      <c r="EA92" s="577"/>
      <c r="EB92" s="577"/>
      <c r="EC92" s="577"/>
      <c r="ED92" s="577"/>
      <c r="EE92" s="577"/>
      <c r="EF92" s="577"/>
      <c r="EG92" s="577"/>
      <c r="EH92" s="577"/>
      <c r="EI92" s="577"/>
      <c r="EJ92" s="577"/>
      <c r="EK92" s="577"/>
      <c r="EL92" s="577"/>
      <c r="EM92" s="577"/>
      <c r="EN92" s="577"/>
      <c r="EO92" s="577"/>
      <c r="EP92" s="577"/>
      <c r="EQ92" s="577"/>
      <c r="ER92" s="577"/>
      <c r="ES92" s="577"/>
      <c r="ET92" s="577"/>
      <c r="EU92" s="577"/>
      <c r="EV92" s="577"/>
      <c r="EW92" s="577"/>
      <c r="EX92" s="577"/>
      <c r="EY92" s="577"/>
      <c r="EZ92" s="577"/>
      <c r="FA92" s="577"/>
      <c r="FB92" s="577"/>
      <c r="FC92" s="577"/>
      <c r="FD92" s="577"/>
      <c r="FE92" s="577"/>
      <c r="FF92" s="577"/>
      <c r="FG92" s="577"/>
      <c r="FH92" s="577"/>
      <c r="FI92" s="577"/>
      <c r="FJ92" s="577"/>
      <c r="FK92" s="577"/>
      <c r="FL92" s="577"/>
      <c r="FM92" s="577"/>
      <c r="FN92" s="577"/>
      <c r="FO92" s="577"/>
      <c r="FP92" s="577"/>
      <c r="FQ92" s="577"/>
      <c r="FR92" s="577"/>
      <c r="FS92" s="577"/>
      <c r="FT92" s="577"/>
      <c r="FU92" s="577"/>
      <c r="FV92" s="577"/>
      <c r="FW92" s="577"/>
      <c r="FX92" s="577"/>
      <c r="FY92" s="577"/>
      <c r="FZ92" s="577"/>
      <c r="GA92" s="577"/>
      <c r="GB92" s="577"/>
      <c r="GC92" s="577"/>
      <c r="GD92" s="577"/>
      <c r="GE92" s="577"/>
      <c r="GF92" s="577"/>
      <c r="GG92" s="577"/>
      <c r="GH92" s="577"/>
      <c r="GI92" s="577"/>
      <c r="GJ92" s="577"/>
      <c r="GK92" s="577"/>
      <c r="GL92" s="577"/>
      <c r="GM92" s="577"/>
      <c r="GN92" s="577"/>
      <c r="GO92" s="577"/>
      <c r="GP92" s="577"/>
      <c r="GQ92" s="577"/>
      <c r="GR92" s="577"/>
      <c r="GS92" s="577"/>
      <c r="GT92" s="577"/>
      <c r="GU92" s="577"/>
      <c r="GV92" s="577"/>
      <c r="GW92" s="577"/>
      <c r="GX92" s="577"/>
      <c r="GY92" s="577"/>
      <c r="GZ92" s="577"/>
      <c r="HA92" s="577"/>
      <c r="HB92" s="577"/>
      <c r="HC92" s="577"/>
      <c r="HD92" s="577"/>
      <c r="HE92" s="577"/>
      <c r="HF92" s="577"/>
      <c r="HG92" s="577"/>
      <c r="HH92" s="577"/>
      <c r="HI92" s="577"/>
      <c r="HJ92" s="577"/>
      <c r="HK92" s="577"/>
      <c r="HL92" s="577"/>
      <c r="HM92" s="577"/>
      <c r="HN92" s="577"/>
      <c r="HO92" s="577"/>
      <c r="HP92" s="577"/>
      <c r="HQ92" s="577"/>
      <c r="HR92" s="577"/>
      <c r="HS92" s="577"/>
      <c r="HT92" s="577"/>
      <c r="HU92" s="577"/>
      <c r="HV92" s="577"/>
      <c r="HW92" s="577"/>
      <c r="HX92" s="577"/>
      <c r="HY92" s="577"/>
      <c r="HZ92" s="577"/>
      <c r="IA92" s="577"/>
      <c r="IB92" s="577"/>
      <c r="IC92" s="577"/>
      <c r="ID92" s="577"/>
      <c r="IE92" s="577"/>
      <c r="IF92" s="577"/>
      <c r="IG92" s="577"/>
      <c r="IH92" s="577"/>
      <c r="II92" s="577"/>
      <c r="IJ92" s="577"/>
      <c r="IK92" s="577"/>
      <c r="IL92" s="577"/>
      <c r="IM92" s="577"/>
      <c r="IN92" s="577"/>
      <c r="IO92" s="577"/>
      <c r="IP92" s="577"/>
      <c r="IQ92" s="577"/>
      <c r="IR92" s="577"/>
      <c r="IS92" s="577"/>
      <c r="IT92" s="577"/>
      <c r="IU92" s="577"/>
      <c r="IV92" s="577"/>
    </row>
    <row r="93" spans="1:256" s="604" customFormat="1">
      <c r="A93" s="591" t="s">
        <v>13698</v>
      </c>
      <c r="B93" s="593">
        <v>756.18</v>
      </c>
      <c r="C93" s="586">
        <v>489.28199999999998</v>
      </c>
      <c r="D93" s="586">
        <f t="shared" si="6"/>
        <v>1.0004334757805631</v>
      </c>
      <c r="E93" s="586">
        <f t="shared" si="3"/>
        <v>1.0002047312736928</v>
      </c>
      <c r="F93" s="592">
        <v>605.79600000000005</v>
      </c>
      <c r="G93" s="586">
        <f t="shared" si="2"/>
        <v>1.0054758084816648</v>
      </c>
      <c r="H93" s="592">
        <v>663.05700000000002</v>
      </c>
      <c r="I93" s="577"/>
      <c r="J93" s="577"/>
      <c r="K93" s="577"/>
      <c r="L93" s="577"/>
      <c r="M93" s="577"/>
      <c r="N93" s="577"/>
      <c r="O93" s="577"/>
      <c r="P93" s="577"/>
      <c r="Q93" s="577"/>
      <c r="R93" s="577"/>
      <c r="S93" s="577"/>
      <c r="T93" s="577"/>
      <c r="U93" s="577"/>
      <c r="V93" s="577"/>
      <c r="W93" s="577"/>
      <c r="X93" s="577"/>
      <c r="Y93" s="577"/>
      <c r="Z93" s="577"/>
      <c r="AA93" s="577"/>
      <c r="AB93" s="577"/>
      <c r="AC93" s="577"/>
      <c r="AD93" s="577"/>
      <c r="AE93" s="577"/>
      <c r="AF93" s="577"/>
      <c r="AG93" s="577"/>
      <c r="AH93" s="577"/>
      <c r="AI93" s="577"/>
      <c r="AJ93" s="577"/>
      <c r="AK93" s="577"/>
      <c r="AL93" s="577"/>
      <c r="AM93" s="577"/>
      <c r="AN93" s="577"/>
      <c r="AO93" s="577"/>
      <c r="AP93" s="577"/>
      <c r="AQ93" s="577"/>
      <c r="AR93" s="577"/>
      <c r="AS93" s="577"/>
      <c r="AT93" s="577"/>
      <c r="AU93" s="577"/>
      <c r="AV93" s="577"/>
      <c r="AW93" s="577"/>
      <c r="AX93" s="577"/>
      <c r="AY93" s="577"/>
      <c r="AZ93" s="577"/>
      <c r="BA93" s="577"/>
      <c r="BB93" s="577"/>
      <c r="BC93" s="577"/>
      <c r="BD93" s="577"/>
      <c r="BE93" s="577"/>
      <c r="BF93" s="577"/>
      <c r="BG93" s="577"/>
      <c r="BH93" s="577"/>
      <c r="BI93" s="577"/>
      <c r="BJ93" s="577"/>
      <c r="BK93" s="577"/>
      <c r="BL93" s="577"/>
      <c r="BM93" s="577"/>
      <c r="BN93" s="577"/>
      <c r="BO93" s="577"/>
      <c r="BP93" s="577"/>
      <c r="BQ93" s="577"/>
      <c r="BR93" s="577"/>
      <c r="BS93" s="577"/>
      <c r="BT93" s="577"/>
      <c r="BU93" s="577"/>
      <c r="BV93" s="577"/>
      <c r="BW93" s="577"/>
      <c r="BX93" s="577"/>
      <c r="BY93" s="577"/>
      <c r="BZ93" s="577"/>
      <c r="CA93" s="577"/>
      <c r="CB93" s="577"/>
      <c r="CC93" s="577"/>
      <c r="CD93" s="577"/>
      <c r="CE93" s="577"/>
      <c r="CF93" s="577"/>
      <c r="CG93" s="577"/>
      <c r="CH93" s="577"/>
      <c r="CI93" s="577"/>
      <c r="CJ93" s="577"/>
      <c r="CK93" s="577"/>
      <c r="CL93" s="577"/>
      <c r="CM93" s="577"/>
      <c r="CN93" s="577"/>
      <c r="CO93" s="577"/>
      <c r="CP93" s="577"/>
      <c r="CQ93" s="577"/>
      <c r="CR93" s="577"/>
      <c r="CS93" s="577"/>
      <c r="CT93" s="577"/>
      <c r="CU93" s="577"/>
      <c r="CV93" s="577"/>
      <c r="CW93" s="577"/>
      <c r="CX93" s="577"/>
      <c r="CY93" s="577"/>
      <c r="CZ93" s="577"/>
      <c r="DA93" s="577"/>
      <c r="DB93" s="577"/>
      <c r="DC93" s="577"/>
      <c r="DD93" s="577"/>
      <c r="DE93" s="577"/>
      <c r="DF93" s="577"/>
      <c r="DG93" s="577"/>
      <c r="DH93" s="577"/>
      <c r="DI93" s="577"/>
      <c r="DJ93" s="577"/>
      <c r="DK93" s="577"/>
      <c r="DL93" s="577"/>
      <c r="DM93" s="577"/>
      <c r="DN93" s="577"/>
      <c r="DO93" s="577"/>
      <c r="DP93" s="577"/>
      <c r="DQ93" s="577"/>
      <c r="DR93" s="577"/>
      <c r="DS93" s="577"/>
      <c r="DT93" s="577"/>
      <c r="DU93" s="577"/>
      <c r="DV93" s="577"/>
      <c r="DW93" s="577"/>
      <c r="DX93" s="577"/>
      <c r="DY93" s="577"/>
      <c r="DZ93" s="577"/>
      <c r="EA93" s="577"/>
      <c r="EB93" s="577"/>
      <c r="EC93" s="577"/>
      <c r="ED93" s="577"/>
      <c r="EE93" s="577"/>
      <c r="EF93" s="577"/>
      <c r="EG93" s="577"/>
      <c r="EH93" s="577"/>
      <c r="EI93" s="577"/>
      <c r="EJ93" s="577"/>
      <c r="EK93" s="577"/>
      <c r="EL93" s="577"/>
      <c r="EM93" s="577"/>
      <c r="EN93" s="577"/>
      <c r="EO93" s="577"/>
      <c r="EP93" s="577"/>
      <c r="EQ93" s="577"/>
      <c r="ER93" s="577"/>
      <c r="ES93" s="577"/>
      <c r="ET93" s="577"/>
      <c r="EU93" s="577"/>
      <c r="EV93" s="577"/>
      <c r="EW93" s="577"/>
      <c r="EX93" s="577"/>
      <c r="EY93" s="577"/>
      <c r="EZ93" s="577"/>
      <c r="FA93" s="577"/>
      <c r="FB93" s="577"/>
      <c r="FC93" s="577"/>
      <c r="FD93" s="577"/>
      <c r="FE93" s="577"/>
      <c r="FF93" s="577"/>
      <c r="FG93" s="577"/>
      <c r="FH93" s="577"/>
      <c r="FI93" s="577"/>
      <c r="FJ93" s="577"/>
      <c r="FK93" s="577"/>
      <c r="FL93" s="577"/>
      <c r="FM93" s="577"/>
      <c r="FN93" s="577"/>
      <c r="FO93" s="577"/>
      <c r="FP93" s="577"/>
      <c r="FQ93" s="577"/>
      <c r="FR93" s="577"/>
      <c r="FS93" s="577"/>
      <c r="FT93" s="577"/>
      <c r="FU93" s="577"/>
      <c r="FV93" s="577"/>
      <c r="FW93" s="577"/>
      <c r="FX93" s="577"/>
      <c r="FY93" s="577"/>
      <c r="FZ93" s="577"/>
      <c r="GA93" s="577"/>
      <c r="GB93" s="577"/>
      <c r="GC93" s="577"/>
      <c r="GD93" s="577"/>
      <c r="GE93" s="577"/>
      <c r="GF93" s="577"/>
      <c r="GG93" s="577"/>
      <c r="GH93" s="577"/>
      <c r="GI93" s="577"/>
      <c r="GJ93" s="577"/>
      <c r="GK93" s="577"/>
      <c r="GL93" s="577"/>
      <c r="GM93" s="577"/>
      <c r="GN93" s="577"/>
      <c r="GO93" s="577"/>
      <c r="GP93" s="577"/>
      <c r="GQ93" s="577"/>
      <c r="GR93" s="577"/>
      <c r="GS93" s="577"/>
      <c r="GT93" s="577"/>
      <c r="GU93" s="577"/>
      <c r="GV93" s="577"/>
      <c r="GW93" s="577"/>
      <c r="GX93" s="577"/>
      <c r="GY93" s="577"/>
      <c r="GZ93" s="577"/>
      <c r="HA93" s="577"/>
      <c r="HB93" s="577"/>
      <c r="HC93" s="577"/>
      <c r="HD93" s="577"/>
      <c r="HE93" s="577"/>
      <c r="HF93" s="577"/>
      <c r="HG93" s="577"/>
      <c r="HH93" s="577"/>
      <c r="HI93" s="577"/>
      <c r="HJ93" s="577"/>
      <c r="HK93" s="577"/>
      <c r="HL93" s="577"/>
      <c r="HM93" s="577"/>
      <c r="HN93" s="577"/>
      <c r="HO93" s="577"/>
      <c r="HP93" s="577"/>
      <c r="HQ93" s="577"/>
      <c r="HR93" s="577"/>
      <c r="HS93" s="577"/>
      <c r="HT93" s="577"/>
      <c r="HU93" s="577"/>
      <c r="HV93" s="577"/>
      <c r="HW93" s="577"/>
      <c r="HX93" s="577"/>
      <c r="HY93" s="577"/>
      <c r="HZ93" s="577"/>
      <c r="IA93" s="577"/>
      <c r="IB93" s="577"/>
      <c r="IC93" s="577"/>
      <c r="ID93" s="577"/>
      <c r="IE93" s="577"/>
      <c r="IF93" s="577"/>
      <c r="IG93" s="577"/>
      <c r="IH93" s="577"/>
      <c r="II93" s="577"/>
      <c r="IJ93" s="577"/>
      <c r="IK93" s="577"/>
      <c r="IL93" s="577"/>
      <c r="IM93" s="577"/>
      <c r="IN93" s="577"/>
      <c r="IO93" s="577"/>
      <c r="IP93" s="577"/>
      <c r="IQ93" s="577"/>
      <c r="IR93" s="577"/>
      <c r="IS93" s="577"/>
      <c r="IT93" s="577"/>
      <c r="IU93" s="577"/>
      <c r="IV93" s="577"/>
    </row>
    <row r="94" spans="1:256" s="604" customFormat="1">
      <c r="A94" s="591" t="s">
        <v>13699</v>
      </c>
      <c r="B94" s="593">
        <v>756.18</v>
      </c>
      <c r="C94" s="586">
        <v>488.108</v>
      </c>
      <c r="D94" s="586">
        <f t="shared" si="6"/>
        <v>0.99760056572692235</v>
      </c>
      <c r="E94" s="586">
        <f t="shared" si="3"/>
        <v>0.99886760559660337</v>
      </c>
      <c r="F94" s="592">
        <v>605.11</v>
      </c>
      <c r="G94" s="586">
        <f t="shared" si="2"/>
        <v>1.0008340157784323</v>
      </c>
      <c r="H94" s="592">
        <v>663.61</v>
      </c>
      <c r="I94" s="577"/>
      <c r="J94" s="577"/>
      <c r="K94" s="577"/>
      <c r="L94" s="577"/>
      <c r="M94" s="577"/>
      <c r="N94" s="577"/>
      <c r="O94" s="577"/>
      <c r="P94" s="577"/>
      <c r="Q94" s="577"/>
      <c r="R94" s="577"/>
      <c r="S94" s="577"/>
      <c r="T94" s="577"/>
      <c r="U94" s="577"/>
      <c r="V94" s="577"/>
      <c r="W94" s="577"/>
      <c r="X94" s="577"/>
      <c r="Y94" s="577"/>
      <c r="Z94" s="577"/>
      <c r="AA94" s="577"/>
      <c r="AB94" s="577"/>
      <c r="AC94" s="577"/>
      <c r="AD94" s="577"/>
      <c r="AE94" s="577"/>
      <c r="AF94" s="577"/>
      <c r="AG94" s="577"/>
      <c r="AH94" s="577"/>
      <c r="AI94" s="577"/>
      <c r="AJ94" s="577"/>
      <c r="AK94" s="577"/>
      <c r="AL94" s="577"/>
      <c r="AM94" s="577"/>
      <c r="AN94" s="577"/>
      <c r="AO94" s="577"/>
      <c r="AP94" s="577"/>
      <c r="AQ94" s="577"/>
      <c r="AR94" s="577"/>
      <c r="AS94" s="577"/>
      <c r="AT94" s="577"/>
      <c r="AU94" s="577"/>
      <c r="AV94" s="577"/>
      <c r="AW94" s="577"/>
      <c r="AX94" s="577"/>
      <c r="AY94" s="577"/>
      <c r="AZ94" s="577"/>
      <c r="BA94" s="577"/>
      <c r="BB94" s="577"/>
      <c r="BC94" s="577"/>
      <c r="BD94" s="577"/>
      <c r="BE94" s="577"/>
      <c r="BF94" s="577"/>
      <c r="BG94" s="577"/>
      <c r="BH94" s="577"/>
      <c r="BI94" s="577"/>
      <c r="BJ94" s="577"/>
      <c r="BK94" s="577"/>
      <c r="BL94" s="577"/>
      <c r="BM94" s="577"/>
      <c r="BN94" s="577"/>
      <c r="BO94" s="577"/>
      <c r="BP94" s="577"/>
      <c r="BQ94" s="577"/>
      <c r="BR94" s="577"/>
      <c r="BS94" s="577"/>
      <c r="BT94" s="577"/>
      <c r="BU94" s="577"/>
      <c r="BV94" s="577"/>
      <c r="BW94" s="577"/>
      <c r="BX94" s="577"/>
      <c r="BY94" s="577"/>
      <c r="BZ94" s="577"/>
      <c r="CA94" s="577"/>
      <c r="CB94" s="577"/>
      <c r="CC94" s="577"/>
      <c r="CD94" s="577"/>
      <c r="CE94" s="577"/>
      <c r="CF94" s="577"/>
      <c r="CG94" s="577"/>
      <c r="CH94" s="577"/>
      <c r="CI94" s="577"/>
      <c r="CJ94" s="577"/>
      <c r="CK94" s="577"/>
      <c r="CL94" s="577"/>
      <c r="CM94" s="577"/>
      <c r="CN94" s="577"/>
      <c r="CO94" s="577"/>
      <c r="CP94" s="577"/>
      <c r="CQ94" s="577"/>
      <c r="CR94" s="577"/>
      <c r="CS94" s="577"/>
      <c r="CT94" s="577"/>
      <c r="CU94" s="577"/>
      <c r="CV94" s="577"/>
      <c r="CW94" s="577"/>
      <c r="CX94" s="577"/>
      <c r="CY94" s="577"/>
      <c r="CZ94" s="577"/>
      <c r="DA94" s="577"/>
      <c r="DB94" s="577"/>
      <c r="DC94" s="577"/>
      <c r="DD94" s="577"/>
      <c r="DE94" s="577"/>
      <c r="DF94" s="577"/>
      <c r="DG94" s="577"/>
      <c r="DH94" s="577"/>
      <c r="DI94" s="577"/>
      <c r="DJ94" s="577"/>
      <c r="DK94" s="577"/>
      <c r="DL94" s="577"/>
      <c r="DM94" s="577"/>
      <c r="DN94" s="577"/>
      <c r="DO94" s="577"/>
      <c r="DP94" s="577"/>
      <c r="DQ94" s="577"/>
      <c r="DR94" s="577"/>
      <c r="DS94" s="577"/>
      <c r="DT94" s="577"/>
      <c r="DU94" s="577"/>
      <c r="DV94" s="577"/>
      <c r="DW94" s="577"/>
      <c r="DX94" s="577"/>
      <c r="DY94" s="577"/>
      <c r="DZ94" s="577"/>
      <c r="EA94" s="577"/>
      <c r="EB94" s="577"/>
      <c r="EC94" s="577"/>
      <c r="ED94" s="577"/>
      <c r="EE94" s="577"/>
      <c r="EF94" s="577"/>
      <c r="EG94" s="577"/>
      <c r="EH94" s="577"/>
      <c r="EI94" s="577"/>
      <c r="EJ94" s="577"/>
      <c r="EK94" s="577"/>
      <c r="EL94" s="577"/>
      <c r="EM94" s="577"/>
      <c r="EN94" s="577"/>
      <c r="EO94" s="577"/>
      <c r="EP94" s="577"/>
      <c r="EQ94" s="577"/>
      <c r="ER94" s="577"/>
      <c r="ES94" s="577"/>
      <c r="ET94" s="577"/>
      <c r="EU94" s="577"/>
      <c r="EV94" s="577"/>
      <c r="EW94" s="577"/>
      <c r="EX94" s="577"/>
      <c r="EY94" s="577"/>
      <c r="EZ94" s="577"/>
      <c r="FA94" s="577"/>
      <c r="FB94" s="577"/>
      <c r="FC94" s="577"/>
      <c r="FD94" s="577"/>
      <c r="FE94" s="577"/>
      <c r="FF94" s="577"/>
      <c r="FG94" s="577"/>
      <c r="FH94" s="577"/>
      <c r="FI94" s="577"/>
      <c r="FJ94" s="577"/>
      <c r="FK94" s="577"/>
      <c r="FL94" s="577"/>
      <c r="FM94" s="577"/>
      <c r="FN94" s="577"/>
      <c r="FO94" s="577"/>
      <c r="FP94" s="577"/>
      <c r="FQ94" s="577"/>
      <c r="FR94" s="577"/>
      <c r="FS94" s="577"/>
      <c r="FT94" s="577"/>
      <c r="FU94" s="577"/>
      <c r="FV94" s="577"/>
      <c r="FW94" s="577"/>
      <c r="FX94" s="577"/>
      <c r="FY94" s="577"/>
      <c r="FZ94" s="577"/>
      <c r="GA94" s="577"/>
      <c r="GB94" s="577"/>
      <c r="GC94" s="577"/>
      <c r="GD94" s="577"/>
      <c r="GE94" s="577"/>
      <c r="GF94" s="577"/>
      <c r="GG94" s="577"/>
      <c r="GH94" s="577"/>
      <c r="GI94" s="577"/>
      <c r="GJ94" s="577"/>
      <c r="GK94" s="577"/>
      <c r="GL94" s="577"/>
      <c r="GM94" s="577"/>
      <c r="GN94" s="577"/>
      <c r="GO94" s="577"/>
      <c r="GP94" s="577"/>
      <c r="GQ94" s="577"/>
      <c r="GR94" s="577"/>
      <c r="GS94" s="577"/>
      <c r="GT94" s="577"/>
      <c r="GU94" s="577"/>
      <c r="GV94" s="577"/>
      <c r="GW94" s="577"/>
      <c r="GX94" s="577"/>
      <c r="GY94" s="577"/>
      <c r="GZ94" s="577"/>
      <c r="HA94" s="577"/>
      <c r="HB94" s="577"/>
      <c r="HC94" s="577"/>
      <c r="HD94" s="577"/>
      <c r="HE94" s="577"/>
      <c r="HF94" s="577"/>
      <c r="HG94" s="577"/>
      <c r="HH94" s="577"/>
      <c r="HI94" s="577"/>
      <c r="HJ94" s="577"/>
      <c r="HK94" s="577"/>
      <c r="HL94" s="577"/>
      <c r="HM94" s="577"/>
      <c r="HN94" s="577"/>
      <c r="HO94" s="577"/>
      <c r="HP94" s="577"/>
      <c r="HQ94" s="577"/>
      <c r="HR94" s="577"/>
      <c r="HS94" s="577"/>
      <c r="HT94" s="577"/>
      <c r="HU94" s="577"/>
      <c r="HV94" s="577"/>
      <c r="HW94" s="577"/>
      <c r="HX94" s="577"/>
      <c r="HY94" s="577"/>
      <c r="HZ94" s="577"/>
      <c r="IA94" s="577"/>
      <c r="IB94" s="577"/>
      <c r="IC94" s="577"/>
      <c r="ID94" s="577"/>
      <c r="IE94" s="577"/>
      <c r="IF94" s="577"/>
      <c r="IG94" s="577"/>
      <c r="IH94" s="577"/>
      <c r="II94" s="577"/>
      <c r="IJ94" s="577"/>
      <c r="IK94" s="577"/>
      <c r="IL94" s="577"/>
      <c r="IM94" s="577"/>
      <c r="IN94" s="577"/>
      <c r="IO94" s="577"/>
      <c r="IP94" s="577"/>
      <c r="IQ94" s="577"/>
      <c r="IR94" s="577"/>
      <c r="IS94" s="577"/>
      <c r="IT94" s="577"/>
      <c r="IU94" s="577"/>
      <c r="IV94" s="577"/>
    </row>
    <row r="95" spans="1:256" s="604" customFormat="1">
      <c r="A95" s="591" t="s">
        <v>13700</v>
      </c>
      <c r="B95" s="593">
        <v>756.18</v>
      </c>
      <c r="C95" s="586">
        <v>489.83199999999999</v>
      </c>
      <c r="D95" s="586">
        <f t="shared" si="6"/>
        <v>1.0035320052119612</v>
      </c>
      <c r="E95" s="586">
        <f t="shared" si="3"/>
        <v>1.0016641602353291</v>
      </c>
      <c r="F95" s="592">
        <v>606.11699999999996</v>
      </c>
      <c r="G95" s="586">
        <f t="shared" si="2"/>
        <v>1.0193035065776586</v>
      </c>
      <c r="H95" s="592">
        <v>676.42</v>
      </c>
      <c r="I95" s="577"/>
      <c r="J95" s="577"/>
      <c r="K95" s="577"/>
      <c r="L95" s="577"/>
      <c r="M95" s="577"/>
      <c r="N95" s="577"/>
      <c r="O95" s="577"/>
      <c r="P95" s="577"/>
      <c r="Q95" s="577"/>
      <c r="R95" s="577"/>
      <c r="S95" s="577"/>
      <c r="T95" s="577"/>
      <c r="U95" s="577"/>
      <c r="V95" s="577"/>
      <c r="W95" s="577"/>
      <c r="X95" s="577"/>
      <c r="Y95" s="577"/>
      <c r="Z95" s="577"/>
      <c r="AA95" s="577"/>
      <c r="AB95" s="577"/>
      <c r="AC95" s="577"/>
      <c r="AD95" s="577"/>
      <c r="AE95" s="577"/>
      <c r="AF95" s="577"/>
      <c r="AG95" s="577"/>
      <c r="AH95" s="577"/>
      <c r="AI95" s="577"/>
      <c r="AJ95" s="577"/>
      <c r="AK95" s="577"/>
      <c r="AL95" s="577"/>
      <c r="AM95" s="577"/>
      <c r="AN95" s="577"/>
      <c r="AO95" s="577"/>
      <c r="AP95" s="577"/>
      <c r="AQ95" s="577"/>
      <c r="AR95" s="577"/>
      <c r="AS95" s="577"/>
      <c r="AT95" s="577"/>
      <c r="AU95" s="577"/>
      <c r="AV95" s="577"/>
      <c r="AW95" s="577"/>
      <c r="AX95" s="577"/>
      <c r="AY95" s="577"/>
      <c r="AZ95" s="577"/>
      <c r="BA95" s="577"/>
      <c r="BB95" s="577"/>
      <c r="BC95" s="577"/>
      <c r="BD95" s="577"/>
      <c r="BE95" s="577"/>
      <c r="BF95" s="577"/>
      <c r="BG95" s="577"/>
      <c r="BH95" s="577"/>
      <c r="BI95" s="577"/>
      <c r="BJ95" s="577"/>
      <c r="BK95" s="577"/>
      <c r="BL95" s="577"/>
      <c r="BM95" s="577"/>
      <c r="BN95" s="577"/>
      <c r="BO95" s="577"/>
      <c r="BP95" s="577"/>
      <c r="BQ95" s="577"/>
      <c r="BR95" s="577"/>
      <c r="BS95" s="577"/>
      <c r="BT95" s="577"/>
      <c r="BU95" s="577"/>
      <c r="BV95" s="577"/>
      <c r="BW95" s="577"/>
      <c r="BX95" s="577"/>
      <c r="BY95" s="577"/>
      <c r="BZ95" s="577"/>
      <c r="CA95" s="577"/>
      <c r="CB95" s="577"/>
      <c r="CC95" s="577"/>
      <c r="CD95" s="577"/>
      <c r="CE95" s="577"/>
      <c r="CF95" s="577"/>
      <c r="CG95" s="577"/>
      <c r="CH95" s="577"/>
      <c r="CI95" s="577"/>
      <c r="CJ95" s="577"/>
      <c r="CK95" s="577"/>
      <c r="CL95" s="577"/>
      <c r="CM95" s="577"/>
      <c r="CN95" s="577"/>
      <c r="CO95" s="577"/>
      <c r="CP95" s="577"/>
      <c r="CQ95" s="577"/>
      <c r="CR95" s="577"/>
      <c r="CS95" s="577"/>
      <c r="CT95" s="577"/>
      <c r="CU95" s="577"/>
      <c r="CV95" s="577"/>
      <c r="CW95" s="577"/>
      <c r="CX95" s="577"/>
      <c r="CY95" s="577"/>
      <c r="CZ95" s="577"/>
      <c r="DA95" s="577"/>
      <c r="DB95" s="577"/>
      <c r="DC95" s="577"/>
      <c r="DD95" s="577"/>
      <c r="DE95" s="577"/>
      <c r="DF95" s="577"/>
      <c r="DG95" s="577"/>
      <c r="DH95" s="577"/>
      <c r="DI95" s="577"/>
      <c r="DJ95" s="577"/>
      <c r="DK95" s="577"/>
      <c r="DL95" s="577"/>
      <c r="DM95" s="577"/>
      <c r="DN95" s="577"/>
      <c r="DO95" s="577"/>
      <c r="DP95" s="577"/>
      <c r="DQ95" s="577"/>
      <c r="DR95" s="577"/>
      <c r="DS95" s="577"/>
      <c r="DT95" s="577"/>
      <c r="DU95" s="577"/>
      <c r="DV95" s="577"/>
      <c r="DW95" s="577"/>
      <c r="DX95" s="577"/>
      <c r="DY95" s="577"/>
      <c r="DZ95" s="577"/>
      <c r="EA95" s="577"/>
      <c r="EB95" s="577"/>
      <c r="EC95" s="577"/>
      <c r="ED95" s="577"/>
      <c r="EE95" s="577"/>
      <c r="EF95" s="577"/>
      <c r="EG95" s="577"/>
      <c r="EH95" s="577"/>
      <c r="EI95" s="577"/>
      <c r="EJ95" s="577"/>
      <c r="EK95" s="577"/>
      <c r="EL95" s="577"/>
      <c r="EM95" s="577"/>
      <c r="EN95" s="577"/>
      <c r="EO95" s="577"/>
      <c r="EP95" s="577"/>
      <c r="EQ95" s="577"/>
      <c r="ER95" s="577"/>
      <c r="ES95" s="577"/>
      <c r="ET95" s="577"/>
      <c r="EU95" s="577"/>
      <c r="EV95" s="577"/>
      <c r="EW95" s="577"/>
      <c r="EX95" s="577"/>
      <c r="EY95" s="577"/>
      <c r="EZ95" s="577"/>
      <c r="FA95" s="577"/>
      <c r="FB95" s="577"/>
      <c r="FC95" s="577"/>
      <c r="FD95" s="577"/>
      <c r="FE95" s="577"/>
      <c r="FF95" s="577"/>
      <c r="FG95" s="577"/>
      <c r="FH95" s="577"/>
      <c r="FI95" s="577"/>
      <c r="FJ95" s="577"/>
      <c r="FK95" s="577"/>
      <c r="FL95" s="577"/>
      <c r="FM95" s="577"/>
      <c r="FN95" s="577"/>
      <c r="FO95" s="577"/>
      <c r="FP95" s="577"/>
      <c r="FQ95" s="577"/>
      <c r="FR95" s="577"/>
      <c r="FS95" s="577"/>
      <c r="FT95" s="577"/>
      <c r="FU95" s="577"/>
      <c r="FV95" s="577"/>
      <c r="FW95" s="577"/>
      <c r="FX95" s="577"/>
      <c r="FY95" s="577"/>
      <c r="FZ95" s="577"/>
      <c r="GA95" s="577"/>
      <c r="GB95" s="577"/>
      <c r="GC95" s="577"/>
      <c r="GD95" s="577"/>
      <c r="GE95" s="577"/>
      <c r="GF95" s="577"/>
      <c r="GG95" s="577"/>
      <c r="GH95" s="577"/>
      <c r="GI95" s="577"/>
      <c r="GJ95" s="577"/>
      <c r="GK95" s="577"/>
      <c r="GL95" s="577"/>
      <c r="GM95" s="577"/>
      <c r="GN95" s="577"/>
      <c r="GO95" s="577"/>
      <c r="GP95" s="577"/>
      <c r="GQ95" s="577"/>
      <c r="GR95" s="577"/>
      <c r="GS95" s="577"/>
      <c r="GT95" s="577"/>
      <c r="GU95" s="577"/>
      <c r="GV95" s="577"/>
      <c r="GW95" s="577"/>
      <c r="GX95" s="577"/>
      <c r="GY95" s="577"/>
      <c r="GZ95" s="577"/>
      <c r="HA95" s="577"/>
      <c r="HB95" s="577"/>
      <c r="HC95" s="577"/>
      <c r="HD95" s="577"/>
      <c r="HE95" s="577"/>
      <c r="HF95" s="577"/>
      <c r="HG95" s="577"/>
      <c r="HH95" s="577"/>
      <c r="HI95" s="577"/>
      <c r="HJ95" s="577"/>
      <c r="HK95" s="577"/>
      <c r="HL95" s="577"/>
      <c r="HM95" s="577"/>
      <c r="HN95" s="577"/>
      <c r="HO95" s="577"/>
      <c r="HP95" s="577"/>
      <c r="HQ95" s="577"/>
      <c r="HR95" s="577"/>
      <c r="HS95" s="577"/>
      <c r="HT95" s="577"/>
      <c r="HU95" s="577"/>
      <c r="HV95" s="577"/>
      <c r="HW95" s="577"/>
      <c r="HX95" s="577"/>
      <c r="HY95" s="577"/>
      <c r="HZ95" s="577"/>
      <c r="IA95" s="577"/>
      <c r="IB95" s="577"/>
      <c r="IC95" s="577"/>
      <c r="ID95" s="577"/>
      <c r="IE95" s="577"/>
      <c r="IF95" s="577"/>
      <c r="IG95" s="577"/>
      <c r="IH95" s="577"/>
      <c r="II95" s="577"/>
      <c r="IJ95" s="577"/>
      <c r="IK95" s="577"/>
      <c r="IL95" s="577"/>
      <c r="IM95" s="577"/>
      <c r="IN95" s="577"/>
      <c r="IO95" s="577"/>
      <c r="IP95" s="577"/>
      <c r="IQ95" s="577"/>
      <c r="IR95" s="577"/>
      <c r="IS95" s="577"/>
      <c r="IT95" s="577"/>
      <c r="IU95" s="577"/>
      <c r="IV95" s="577"/>
    </row>
    <row r="96" spans="1:256" s="604" customFormat="1">
      <c r="A96" s="591" t="s">
        <v>13701</v>
      </c>
      <c r="B96" s="593">
        <v>756.18</v>
      </c>
      <c r="C96" s="586">
        <v>490.685</v>
      </c>
      <c r="D96" s="586">
        <f t="shared" si="6"/>
        <v>1.0017414133825475</v>
      </c>
      <c r="E96" s="586">
        <f t="shared" si="3"/>
        <v>1.000821623547929</v>
      </c>
      <c r="F96" s="592">
        <v>606.61500000000001</v>
      </c>
      <c r="G96" s="586">
        <f t="shared" si="2"/>
        <v>1.0049244552201295</v>
      </c>
      <c r="H96" s="592">
        <v>679.75099999999998</v>
      </c>
      <c r="I96" s="577"/>
      <c r="J96" s="577"/>
      <c r="K96" s="577"/>
      <c r="L96" s="577"/>
      <c r="M96" s="577"/>
      <c r="N96" s="577"/>
      <c r="O96" s="577"/>
      <c r="P96" s="577"/>
      <c r="Q96" s="577"/>
      <c r="R96" s="577"/>
      <c r="S96" s="577"/>
      <c r="T96" s="577"/>
      <c r="U96" s="577"/>
      <c r="V96" s="577"/>
      <c r="W96" s="577"/>
      <c r="X96" s="577"/>
      <c r="Y96" s="577"/>
      <c r="Z96" s="577"/>
      <c r="AA96" s="577"/>
      <c r="AB96" s="577"/>
      <c r="AC96" s="577"/>
      <c r="AD96" s="577"/>
      <c r="AE96" s="577"/>
      <c r="AF96" s="577"/>
      <c r="AG96" s="577"/>
      <c r="AH96" s="577"/>
      <c r="AI96" s="577"/>
      <c r="AJ96" s="577"/>
      <c r="AK96" s="577"/>
      <c r="AL96" s="577"/>
      <c r="AM96" s="577"/>
      <c r="AN96" s="577"/>
      <c r="AO96" s="577"/>
      <c r="AP96" s="577"/>
      <c r="AQ96" s="577"/>
      <c r="AR96" s="577"/>
      <c r="AS96" s="577"/>
      <c r="AT96" s="577"/>
      <c r="AU96" s="577"/>
      <c r="AV96" s="577"/>
      <c r="AW96" s="577"/>
      <c r="AX96" s="577"/>
      <c r="AY96" s="577"/>
      <c r="AZ96" s="577"/>
      <c r="BA96" s="577"/>
      <c r="BB96" s="577"/>
      <c r="BC96" s="577"/>
      <c r="BD96" s="577"/>
      <c r="BE96" s="577"/>
      <c r="BF96" s="577"/>
      <c r="BG96" s="577"/>
      <c r="BH96" s="577"/>
      <c r="BI96" s="577"/>
      <c r="BJ96" s="577"/>
      <c r="BK96" s="577"/>
      <c r="BL96" s="577"/>
      <c r="BM96" s="577"/>
      <c r="BN96" s="577"/>
      <c r="BO96" s="577"/>
      <c r="BP96" s="577"/>
      <c r="BQ96" s="577"/>
      <c r="BR96" s="577"/>
      <c r="BS96" s="577"/>
      <c r="BT96" s="577"/>
      <c r="BU96" s="577"/>
      <c r="BV96" s="577"/>
      <c r="BW96" s="577"/>
      <c r="BX96" s="577"/>
      <c r="BY96" s="577"/>
      <c r="BZ96" s="577"/>
      <c r="CA96" s="577"/>
      <c r="CB96" s="577"/>
      <c r="CC96" s="577"/>
      <c r="CD96" s="577"/>
      <c r="CE96" s="577"/>
      <c r="CF96" s="577"/>
      <c r="CG96" s="577"/>
      <c r="CH96" s="577"/>
      <c r="CI96" s="577"/>
      <c r="CJ96" s="577"/>
      <c r="CK96" s="577"/>
      <c r="CL96" s="577"/>
      <c r="CM96" s="577"/>
      <c r="CN96" s="577"/>
      <c r="CO96" s="577"/>
      <c r="CP96" s="577"/>
      <c r="CQ96" s="577"/>
      <c r="CR96" s="577"/>
      <c r="CS96" s="577"/>
      <c r="CT96" s="577"/>
      <c r="CU96" s="577"/>
      <c r="CV96" s="577"/>
      <c r="CW96" s="577"/>
      <c r="CX96" s="577"/>
      <c r="CY96" s="577"/>
      <c r="CZ96" s="577"/>
      <c r="DA96" s="577"/>
      <c r="DB96" s="577"/>
      <c r="DC96" s="577"/>
      <c r="DD96" s="577"/>
      <c r="DE96" s="577"/>
      <c r="DF96" s="577"/>
      <c r="DG96" s="577"/>
      <c r="DH96" s="577"/>
      <c r="DI96" s="577"/>
      <c r="DJ96" s="577"/>
      <c r="DK96" s="577"/>
      <c r="DL96" s="577"/>
      <c r="DM96" s="577"/>
      <c r="DN96" s="577"/>
      <c r="DO96" s="577"/>
      <c r="DP96" s="577"/>
      <c r="DQ96" s="577"/>
      <c r="DR96" s="577"/>
      <c r="DS96" s="577"/>
      <c r="DT96" s="577"/>
      <c r="DU96" s="577"/>
      <c r="DV96" s="577"/>
      <c r="DW96" s="577"/>
      <c r="DX96" s="577"/>
      <c r="DY96" s="577"/>
      <c r="DZ96" s="577"/>
      <c r="EA96" s="577"/>
      <c r="EB96" s="577"/>
      <c r="EC96" s="577"/>
      <c r="ED96" s="577"/>
      <c r="EE96" s="577"/>
      <c r="EF96" s="577"/>
      <c r="EG96" s="577"/>
      <c r="EH96" s="577"/>
      <c r="EI96" s="577"/>
      <c r="EJ96" s="577"/>
      <c r="EK96" s="577"/>
      <c r="EL96" s="577"/>
      <c r="EM96" s="577"/>
      <c r="EN96" s="577"/>
      <c r="EO96" s="577"/>
      <c r="EP96" s="577"/>
      <c r="EQ96" s="577"/>
      <c r="ER96" s="577"/>
      <c r="ES96" s="577"/>
      <c r="ET96" s="577"/>
      <c r="EU96" s="577"/>
      <c r="EV96" s="577"/>
      <c r="EW96" s="577"/>
      <c r="EX96" s="577"/>
      <c r="EY96" s="577"/>
      <c r="EZ96" s="577"/>
      <c r="FA96" s="577"/>
      <c r="FB96" s="577"/>
      <c r="FC96" s="577"/>
      <c r="FD96" s="577"/>
      <c r="FE96" s="577"/>
      <c r="FF96" s="577"/>
      <c r="FG96" s="577"/>
      <c r="FH96" s="577"/>
      <c r="FI96" s="577"/>
      <c r="FJ96" s="577"/>
      <c r="FK96" s="577"/>
      <c r="FL96" s="577"/>
      <c r="FM96" s="577"/>
      <c r="FN96" s="577"/>
      <c r="FO96" s="577"/>
      <c r="FP96" s="577"/>
      <c r="FQ96" s="577"/>
      <c r="FR96" s="577"/>
      <c r="FS96" s="577"/>
      <c r="FT96" s="577"/>
      <c r="FU96" s="577"/>
      <c r="FV96" s="577"/>
      <c r="FW96" s="577"/>
      <c r="FX96" s="577"/>
      <c r="FY96" s="577"/>
      <c r="FZ96" s="577"/>
      <c r="GA96" s="577"/>
      <c r="GB96" s="577"/>
      <c r="GC96" s="577"/>
      <c r="GD96" s="577"/>
      <c r="GE96" s="577"/>
      <c r="GF96" s="577"/>
      <c r="GG96" s="577"/>
      <c r="GH96" s="577"/>
      <c r="GI96" s="577"/>
      <c r="GJ96" s="577"/>
      <c r="GK96" s="577"/>
      <c r="GL96" s="577"/>
      <c r="GM96" s="577"/>
      <c r="GN96" s="577"/>
      <c r="GO96" s="577"/>
      <c r="GP96" s="577"/>
      <c r="GQ96" s="577"/>
      <c r="GR96" s="577"/>
      <c r="GS96" s="577"/>
      <c r="GT96" s="577"/>
      <c r="GU96" s="577"/>
      <c r="GV96" s="577"/>
      <c r="GW96" s="577"/>
      <c r="GX96" s="577"/>
      <c r="GY96" s="577"/>
      <c r="GZ96" s="577"/>
      <c r="HA96" s="577"/>
      <c r="HB96" s="577"/>
      <c r="HC96" s="577"/>
      <c r="HD96" s="577"/>
      <c r="HE96" s="577"/>
      <c r="HF96" s="577"/>
      <c r="HG96" s="577"/>
      <c r="HH96" s="577"/>
      <c r="HI96" s="577"/>
      <c r="HJ96" s="577"/>
      <c r="HK96" s="577"/>
      <c r="HL96" s="577"/>
      <c r="HM96" s="577"/>
      <c r="HN96" s="577"/>
      <c r="HO96" s="577"/>
      <c r="HP96" s="577"/>
      <c r="HQ96" s="577"/>
      <c r="HR96" s="577"/>
      <c r="HS96" s="577"/>
      <c r="HT96" s="577"/>
      <c r="HU96" s="577"/>
      <c r="HV96" s="577"/>
      <c r="HW96" s="577"/>
      <c r="HX96" s="577"/>
      <c r="HY96" s="577"/>
      <c r="HZ96" s="577"/>
      <c r="IA96" s="577"/>
      <c r="IB96" s="577"/>
      <c r="IC96" s="577"/>
      <c r="ID96" s="577"/>
      <c r="IE96" s="577"/>
      <c r="IF96" s="577"/>
      <c r="IG96" s="577"/>
      <c r="IH96" s="577"/>
      <c r="II96" s="577"/>
      <c r="IJ96" s="577"/>
      <c r="IK96" s="577"/>
      <c r="IL96" s="577"/>
      <c r="IM96" s="577"/>
      <c r="IN96" s="577"/>
      <c r="IO96" s="577"/>
      <c r="IP96" s="577"/>
      <c r="IQ96" s="577"/>
      <c r="IR96" s="577"/>
      <c r="IS96" s="577"/>
      <c r="IT96" s="577"/>
      <c r="IU96" s="577"/>
      <c r="IV96" s="577"/>
    </row>
    <row r="97" spans="1:256" s="604" customFormat="1">
      <c r="A97" s="591" t="s">
        <v>13702</v>
      </c>
      <c r="B97" s="593">
        <v>765.80700000000002</v>
      </c>
      <c r="C97" s="586">
        <v>492.988</v>
      </c>
      <c r="D97" s="586">
        <f t="shared" si="6"/>
        <v>1.0046934387641766</v>
      </c>
      <c r="E97" s="586">
        <f t="shared" si="3"/>
        <v>1.0089331783750815</v>
      </c>
      <c r="F97" s="586">
        <v>612.03399999999999</v>
      </c>
      <c r="G97" s="586">
        <f t="shared" si="2"/>
        <v>1.0029496094893571</v>
      </c>
      <c r="H97" s="586">
        <v>681.75599999999997</v>
      </c>
      <c r="I97" s="577"/>
      <c r="J97" s="577"/>
      <c r="K97" s="577"/>
      <c r="L97" s="577"/>
      <c r="M97" s="577"/>
      <c r="N97" s="577"/>
      <c r="O97" s="577"/>
      <c r="P97" s="577"/>
      <c r="Q97" s="577"/>
      <c r="R97" s="577"/>
      <c r="S97" s="577"/>
      <c r="T97" s="577"/>
      <c r="U97" s="577"/>
      <c r="V97" s="577"/>
      <c r="W97" s="577"/>
      <c r="X97" s="577"/>
      <c r="Y97" s="577"/>
      <c r="Z97" s="577"/>
      <c r="AA97" s="577"/>
      <c r="AB97" s="577"/>
      <c r="AC97" s="577"/>
      <c r="AD97" s="577"/>
      <c r="AE97" s="577"/>
      <c r="AF97" s="577"/>
      <c r="AG97" s="577"/>
      <c r="AH97" s="577"/>
      <c r="AI97" s="577"/>
      <c r="AJ97" s="577"/>
      <c r="AK97" s="577"/>
      <c r="AL97" s="577"/>
      <c r="AM97" s="577"/>
      <c r="AN97" s="577"/>
      <c r="AO97" s="577"/>
      <c r="AP97" s="577"/>
      <c r="AQ97" s="577"/>
      <c r="AR97" s="577"/>
      <c r="AS97" s="577"/>
      <c r="AT97" s="577"/>
      <c r="AU97" s="577"/>
      <c r="AV97" s="577"/>
      <c r="AW97" s="577"/>
      <c r="AX97" s="577"/>
      <c r="AY97" s="577"/>
      <c r="AZ97" s="577"/>
      <c r="BA97" s="577"/>
      <c r="BB97" s="577"/>
      <c r="BC97" s="577"/>
      <c r="BD97" s="577"/>
      <c r="BE97" s="577"/>
      <c r="BF97" s="577"/>
      <c r="BG97" s="577"/>
      <c r="BH97" s="577"/>
      <c r="BI97" s="577"/>
      <c r="BJ97" s="577"/>
      <c r="BK97" s="577"/>
      <c r="BL97" s="577"/>
      <c r="BM97" s="577"/>
      <c r="BN97" s="577"/>
      <c r="BO97" s="577"/>
      <c r="BP97" s="577"/>
      <c r="BQ97" s="577"/>
      <c r="BR97" s="577"/>
      <c r="BS97" s="577"/>
      <c r="BT97" s="577"/>
      <c r="BU97" s="577"/>
      <c r="BV97" s="577"/>
      <c r="BW97" s="577"/>
      <c r="BX97" s="577"/>
      <c r="BY97" s="577"/>
      <c r="BZ97" s="577"/>
      <c r="CA97" s="577"/>
      <c r="CB97" s="577"/>
      <c r="CC97" s="577"/>
      <c r="CD97" s="577"/>
      <c r="CE97" s="577"/>
      <c r="CF97" s="577"/>
      <c r="CG97" s="577"/>
      <c r="CH97" s="577"/>
      <c r="CI97" s="577"/>
      <c r="CJ97" s="577"/>
      <c r="CK97" s="577"/>
      <c r="CL97" s="577"/>
      <c r="CM97" s="577"/>
      <c r="CN97" s="577"/>
      <c r="CO97" s="577"/>
      <c r="CP97" s="577"/>
      <c r="CQ97" s="577"/>
      <c r="CR97" s="577"/>
      <c r="CS97" s="577"/>
      <c r="CT97" s="577"/>
      <c r="CU97" s="577"/>
      <c r="CV97" s="577"/>
      <c r="CW97" s="577"/>
      <c r="CX97" s="577"/>
      <c r="CY97" s="577"/>
      <c r="CZ97" s="577"/>
      <c r="DA97" s="577"/>
      <c r="DB97" s="577"/>
      <c r="DC97" s="577"/>
      <c r="DD97" s="577"/>
      <c r="DE97" s="577"/>
      <c r="DF97" s="577"/>
      <c r="DG97" s="577"/>
      <c r="DH97" s="577"/>
      <c r="DI97" s="577"/>
      <c r="DJ97" s="577"/>
      <c r="DK97" s="577"/>
      <c r="DL97" s="577"/>
      <c r="DM97" s="577"/>
      <c r="DN97" s="577"/>
      <c r="DO97" s="577"/>
      <c r="DP97" s="577"/>
      <c r="DQ97" s="577"/>
      <c r="DR97" s="577"/>
      <c r="DS97" s="577"/>
      <c r="DT97" s="577"/>
      <c r="DU97" s="577"/>
      <c r="DV97" s="577"/>
      <c r="DW97" s="577"/>
      <c r="DX97" s="577"/>
      <c r="DY97" s="577"/>
      <c r="DZ97" s="577"/>
      <c r="EA97" s="577"/>
      <c r="EB97" s="577"/>
      <c r="EC97" s="577"/>
      <c r="ED97" s="577"/>
      <c r="EE97" s="577"/>
      <c r="EF97" s="577"/>
      <c r="EG97" s="577"/>
      <c r="EH97" s="577"/>
      <c r="EI97" s="577"/>
      <c r="EJ97" s="577"/>
      <c r="EK97" s="577"/>
      <c r="EL97" s="577"/>
      <c r="EM97" s="577"/>
      <c r="EN97" s="577"/>
      <c r="EO97" s="577"/>
      <c r="EP97" s="577"/>
      <c r="EQ97" s="577"/>
      <c r="ER97" s="577"/>
      <c r="ES97" s="577"/>
      <c r="ET97" s="577"/>
      <c r="EU97" s="577"/>
      <c r="EV97" s="577"/>
      <c r="EW97" s="577"/>
      <c r="EX97" s="577"/>
      <c r="EY97" s="577"/>
      <c r="EZ97" s="577"/>
      <c r="FA97" s="577"/>
      <c r="FB97" s="577"/>
      <c r="FC97" s="577"/>
      <c r="FD97" s="577"/>
      <c r="FE97" s="577"/>
      <c r="FF97" s="577"/>
      <c r="FG97" s="577"/>
      <c r="FH97" s="577"/>
      <c r="FI97" s="577"/>
      <c r="FJ97" s="577"/>
      <c r="FK97" s="577"/>
      <c r="FL97" s="577"/>
      <c r="FM97" s="577"/>
      <c r="FN97" s="577"/>
      <c r="FO97" s="577"/>
      <c r="FP97" s="577"/>
      <c r="FQ97" s="577"/>
      <c r="FR97" s="577"/>
      <c r="FS97" s="577"/>
      <c r="FT97" s="577"/>
      <c r="FU97" s="577"/>
      <c r="FV97" s="577"/>
      <c r="FW97" s="577"/>
      <c r="FX97" s="577"/>
      <c r="FY97" s="577"/>
      <c r="FZ97" s="577"/>
      <c r="GA97" s="577"/>
      <c r="GB97" s="577"/>
      <c r="GC97" s="577"/>
      <c r="GD97" s="577"/>
      <c r="GE97" s="577"/>
      <c r="GF97" s="577"/>
      <c r="GG97" s="577"/>
      <c r="GH97" s="577"/>
      <c r="GI97" s="577"/>
      <c r="GJ97" s="577"/>
      <c r="GK97" s="577"/>
      <c r="GL97" s="577"/>
      <c r="GM97" s="577"/>
      <c r="GN97" s="577"/>
      <c r="GO97" s="577"/>
      <c r="GP97" s="577"/>
      <c r="GQ97" s="577"/>
      <c r="GR97" s="577"/>
      <c r="GS97" s="577"/>
      <c r="GT97" s="577"/>
      <c r="GU97" s="577"/>
      <c r="GV97" s="577"/>
      <c r="GW97" s="577"/>
      <c r="GX97" s="577"/>
      <c r="GY97" s="577"/>
      <c r="GZ97" s="577"/>
      <c r="HA97" s="577"/>
      <c r="HB97" s="577"/>
      <c r="HC97" s="577"/>
      <c r="HD97" s="577"/>
      <c r="HE97" s="577"/>
      <c r="HF97" s="577"/>
      <c r="HG97" s="577"/>
      <c r="HH97" s="577"/>
      <c r="HI97" s="577"/>
      <c r="HJ97" s="577"/>
      <c r="HK97" s="577"/>
      <c r="HL97" s="577"/>
      <c r="HM97" s="577"/>
      <c r="HN97" s="577"/>
      <c r="HO97" s="577"/>
      <c r="HP97" s="577"/>
      <c r="HQ97" s="577"/>
      <c r="HR97" s="577"/>
      <c r="HS97" s="577"/>
      <c r="HT97" s="577"/>
      <c r="HU97" s="577"/>
      <c r="HV97" s="577"/>
      <c r="HW97" s="577"/>
      <c r="HX97" s="577"/>
      <c r="HY97" s="577"/>
      <c r="HZ97" s="577"/>
      <c r="IA97" s="577"/>
      <c r="IB97" s="577"/>
      <c r="IC97" s="577"/>
      <c r="ID97" s="577"/>
      <c r="IE97" s="577"/>
      <c r="IF97" s="577"/>
      <c r="IG97" s="577"/>
      <c r="IH97" s="577"/>
      <c r="II97" s="577"/>
      <c r="IJ97" s="577"/>
      <c r="IK97" s="577"/>
      <c r="IL97" s="577"/>
      <c r="IM97" s="577"/>
      <c r="IN97" s="577"/>
      <c r="IO97" s="577"/>
      <c r="IP97" s="577"/>
      <c r="IQ97" s="577"/>
      <c r="IR97" s="577"/>
      <c r="IS97" s="577"/>
      <c r="IT97" s="577"/>
      <c r="IU97" s="577"/>
      <c r="IV97" s="577"/>
    </row>
    <row r="98" spans="1:256" s="604" customFormat="1">
      <c r="A98" s="591" t="s">
        <v>13703</v>
      </c>
      <c r="B98" s="593">
        <v>791.94</v>
      </c>
      <c r="C98" s="586">
        <v>494.70600000000002</v>
      </c>
      <c r="D98" s="586">
        <f t="shared" si="6"/>
        <v>1.0034848718427223</v>
      </c>
      <c r="E98" s="586">
        <f t="shared" si="3"/>
        <v>1.0197064215386726</v>
      </c>
      <c r="F98" s="586">
        <v>624.09500000000003</v>
      </c>
      <c r="G98" s="586">
        <f t="shared" si="2"/>
        <v>1.0033281701957886</v>
      </c>
      <c r="H98" s="586">
        <v>684.02499999999998</v>
      </c>
      <c r="I98" s="577"/>
      <c r="J98" s="577"/>
      <c r="K98" s="577"/>
      <c r="L98" s="577"/>
      <c r="M98" s="577"/>
      <c r="N98" s="577"/>
      <c r="O98" s="577"/>
      <c r="P98" s="577"/>
      <c r="Q98" s="577"/>
      <c r="R98" s="577"/>
      <c r="S98" s="577"/>
      <c r="T98" s="577"/>
      <c r="U98" s="577"/>
      <c r="V98" s="577"/>
      <c r="W98" s="577"/>
      <c r="X98" s="577"/>
      <c r="Y98" s="577"/>
      <c r="Z98" s="577"/>
      <c r="AA98" s="577"/>
      <c r="AB98" s="577"/>
      <c r="AC98" s="577"/>
      <c r="AD98" s="577"/>
      <c r="AE98" s="577"/>
      <c r="AF98" s="577"/>
      <c r="AG98" s="577"/>
      <c r="AH98" s="577"/>
      <c r="AI98" s="577"/>
      <c r="AJ98" s="577"/>
      <c r="AK98" s="577"/>
      <c r="AL98" s="577"/>
      <c r="AM98" s="577"/>
      <c r="AN98" s="577"/>
      <c r="AO98" s="577"/>
      <c r="AP98" s="577"/>
      <c r="AQ98" s="577"/>
      <c r="AR98" s="577"/>
      <c r="AS98" s="577"/>
      <c r="AT98" s="577"/>
      <c r="AU98" s="577"/>
      <c r="AV98" s="577"/>
      <c r="AW98" s="577"/>
      <c r="AX98" s="577"/>
      <c r="AY98" s="577"/>
      <c r="AZ98" s="577"/>
      <c r="BA98" s="577"/>
      <c r="BB98" s="577"/>
      <c r="BC98" s="577"/>
      <c r="BD98" s="577"/>
      <c r="BE98" s="577"/>
      <c r="BF98" s="577"/>
      <c r="BG98" s="577"/>
      <c r="BH98" s="577"/>
      <c r="BI98" s="577"/>
      <c r="BJ98" s="577"/>
      <c r="BK98" s="577"/>
      <c r="BL98" s="577"/>
      <c r="BM98" s="577"/>
      <c r="BN98" s="577"/>
      <c r="BO98" s="577"/>
      <c r="BP98" s="577"/>
      <c r="BQ98" s="577"/>
      <c r="BR98" s="577"/>
      <c r="BS98" s="577"/>
      <c r="BT98" s="577"/>
      <c r="BU98" s="577"/>
      <c r="BV98" s="577"/>
      <c r="BW98" s="577"/>
      <c r="BX98" s="577"/>
      <c r="BY98" s="577"/>
      <c r="BZ98" s="577"/>
      <c r="CA98" s="577"/>
      <c r="CB98" s="577"/>
      <c r="CC98" s="577"/>
      <c r="CD98" s="577"/>
      <c r="CE98" s="577"/>
      <c r="CF98" s="577"/>
      <c r="CG98" s="577"/>
      <c r="CH98" s="577"/>
      <c r="CI98" s="577"/>
      <c r="CJ98" s="577"/>
      <c r="CK98" s="577"/>
      <c r="CL98" s="577"/>
      <c r="CM98" s="577"/>
      <c r="CN98" s="577"/>
      <c r="CO98" s="577"/>
      <c r="CP98" s="577"/>
      <c r="CQ98" s="577"/>
      <c r="CR98" s="577"/>
      <c r="CS98" s="577"/>
      <c r="CT98" s="577"/>
      <c r="CU98" s="577"/>
      <c r="CV98" s="577"/>
      <c r="CW98" s="577"/>
      <c r="CX98" s="577"/>
      <c r="CY98" s="577"/>
      <c r="CZ98" s="577"/>
      <c r="DA98" s="577"/>
      <c r="DB98" s="577"/>
      <c r="DC98" s="577"/>
      <c r="DD98" s="577"/>
      <c r="DE98" s="577"/>
      <c r="DF98" s="577"/>
      <c r="DG98" s="577"/>
      <c r="DH98" s="577"/>
      <c r="DI98" s="577"/>
      <c r="DJ98" s="577"/>
      <c r="DK98" s="577"/>
      <c r="DL98" s="577"/>
      <c r="DM98" s="577"/>
      <c r="DN98" s="577"/>
      <c r="DO98" s="577"/>
      <c r="DP98" s="577"/>
      <c r="DQ98" s="577"/>
      <c r="DR98" s="577"/>
      <c r="DS98" s="577"/>
      <c r="DT98" s="577"/>
      <c r="DU98" s="577"/>
      <c r="DV98" s="577"/>
      <c r="DW98" s="577"/>
      <c r="DX98" s="577"/>
      <c r="DY98" s="577"/>
      <c r="DZ98" s="577"/>
      <c r="EA98" s="577"/>
      <c r="EB98" s="577"/>
      <c r="EC98" s="577"/>
      <c r="ED98" s="577"/>
      <c r="EE98" s="577"/>
      <c r="EF98" s="577"/>
      <c r="EG98" s="577"/>
      <c r="EH98" s="577"/>
      <c r="EI98" s="577"/>
      <c r="EJ98" s="577"/>
      <c r="EK98" s="577"/>
      <c r="EL98" s="577"/>
      <c r="EM98" s="577"/>
      <c r="EN98" s="577"/>
      <c r="EO98" s="577"/>
      <c r="EP98" s="577"/>
      <c r="EQ98" s="577"/>
      <c r="ER98" s="577"/>
      <c r="ES98" s="577"/>
      <c r="ET98" s="577"/>
      <c r="EU98" s="577"/>
      <c r="EV98" s="577"/>
      <c r="EW98" s="577"/>
      <c r="EX98" s="577"/>
      <c r="EY98" s="577"/>
      <c r="EZ98" s="577"/>
      <c r="FA98" s="577"/>
      <c r="FB98" s="577"/>
      <c r="FC98" s="577"/>
      <c r="FD98" s="577"/>
      <c r="FE98" s="577"/>
      <c r="FF98" s="577"/>
      <c r="FG98" s="577"/>
      <c r="FH98" s="577"/>
      <c r="FI98" s="577"/>
      <c r="FJ98" s="577"/>
      <c r="FK98" s="577"/>
      <c r="FL98" s="577"/>
      <c r="FM98" s="577"/>
      <c r="FN98" s="577"/>
      <c r="FO98" s="577"/>
      <c r="FP98" s="577"/>
      <c r="FQ98" s="577"/>
      <c r="FR98" s="577"/>
      <c r="FS98" s="577"/>
      <c r="FT98" s="577"/>
      <c r="FU98" s="577"/>
      <c r="FV98" s="577"/>
      <c r="FW98" s="577"/>
      <c r="FX98" s="577"/>
      <c r="FY98" s="577"/>
      <c r="FZ98" s="577"/>
      <c r="GA98" s="577"/>
      <c r="GB98" s="577"/>
      <c r="GC98" s="577"/>
      <c r="GD98" s="577"/>
      <c r="GE98" s="577"/>
      <c r="GF98" s="577"/>
      <c r="GG98" s="577"/>
      <c r="GH98" s="577"/>
      <c r="GI98" s="577"/>
      <c r="GJ98" s="577"/>
      <c r="GK98" s="577"/>
      <c r="GL98" s="577"/>
      <c r="GM98" s="577"/>
      <c r="GN98" s="577"/>
      <c r="GO98" s="577"/>
      <c r="GP98" s="577"/>
      <c r="GQ98" s="577"/>
      <c r="GR98" s="577"/>
      <c r="GS98" s="577"/>
      <c r="GT98" s="577"/>
      <c r="GU98" s="577"/>
      <c r="GV98" s="577"/>
      <c r="GW98" s="577"/>
      <c r="GX98" s="577"/>
      <c r="GY98" s="577"/>
      <c r="GZ98" s="577"/>
      <c r="HA98" s="577"/>
      <c r="HB98" s="577"/>
      <c r="HC98" s="577"/>
      <c r="HD98" s="577"/>
      <c r="HE98" s="577"/>
      <c r="HF98" s="577"/>
      <c r="HG98" s="577"/>
      <c r="HH98" s="577"/>
      <c r="HI98" s="577"/>
      <c r="HJ98" s="577"/>
      <c r="HK98" s="577"/>
      <c r="HL98" s="577"/>
      <c r="HM98" s="577"/>
      <c r="HN98" s="577"/>
      <c r="HO98" s="577"/>
      <c r="HP98" s="577"/>
      <c r="HQ98" s="577"/>
      <c r="HR98" s="577"/>
      <c r="HS98" s="577"/>
      <c r="HT98" s="577"/>
      <c r="HU98" s="577"/>
      <c r="HV98" s="577"/>
      <c r="HW98" s="577"/>
      <c r="HX98" s="577"/>
      <c r="HY98" s="577"/>
      <c r="HZ98" s="577"/>
      <c r="IA98" s="577"/>
      <c r="IB98" s="577"/>
      <c r="IC98" s="577"/>
      <c r="ID98" s="577"/>
      <c r="IE98" s="577"/>
      <c r="IF98" s="577"/>
      <c r="IG98" s="577"/>
      <c r="IH98" s="577"/>
      <c r="II98" s="577"/>
      <c r="IJ98" s="577"/>
      <c r="IK98" s="577"/>
      <c r="IL98" s="577"/>
      <c r="IM98" s="577"/>
      <c r="IN98" s="577"/>
      <c r="IO98" s="577"/>
      <c r="IP98" s="577"/>
      <c r="IQ98" s="577"/>
      <c r="IR98" s="577"/>
      <c r="IS98" s="577"/>
      <c r="IT98" s="577"/>
      <c r="IU98" s="577"/>
      <c r="IV98" s="577"/>
    </row>
    <row r="99" spans="1:256" s="604" customFormat="1">
      <c r="A99" s="591" t="s">
        <v>13704</v>
      </c>
      <c r="B99" s="593">
        <v>791.94</v>
      </c>
      <c r="C99" s="586">
        <v>494.34199999999998</v>
      </c>
      <c r="D99" s="586">
        <f t="shared" si="6"/>
        <v>0.99926420944965288</v>
      </c>
      <c r="E99" s="586">
        <f t="shared" si="3"/>
        <v>0.99965870580600702</v>
      </c>
      <c r="F99" s="586">
        <v>623.88199999999995</v>
      </c>
      <c r="G99" s="586">
        <f t="shared" si="2"/>
        <v>1.0021402726508535</v>
      </c>
      <c r="H99" s="586">
        <v>685.48900000000003</v>
      </c>
      <c r="I99" s="577"/>
      <c r="J99" s="577"/>
      <c r="K99" s="577"/>
      <c r="L99" s="577"/>
      <c r="M99" s="577"/>
      <c r="N99" s="577"/>
      <c r="O99" s="577"/>
      <c r="P99" s="577"/>
      <c r="Q99" s="577"/>
      <c r="R99" s="577"/>
      <c r="S99" s="577"/>
      <c r="T99" s="577"/>
      <c r="U99" s="577"/>
      <c r="V99" s="577"/>
      <c r="W99" s="577"/>
      <c r="X99" s="577"/>
      <c r="Y99" s="577"/>
      <c r="Z99" s="577"/>
      <c r="AA99" s="577"/>
      <c r="AB99" s="577"/>
      <c r="AC99" s="577"/>
      <c r="AD99" s="577"/>
      <c r="AE99" s="577"/>
      <c r="AF99" s="577"/>
      <c r="AG99" s="577"/>
      <c r="AH99" s="577"/>
      <c r="AI99" s="577"/>
      <c r="AJ99" s="577"/>
      <c r="AK99" s="577"/>
      <c r="AL99" s="577"/>
      <c r="AM99" s="577"/>
      <c r="AN99" s="577"/>
      <c r="AO99" s="577"/>
      <c r="AP99" s="577"/>
      <c r="AQ99" s="577"/>
      <c r="AR99" s="577"/>
      <c r="AS99" s="577"/>
      <c r="AT99" s="577"/>
      <c r="AU99" s="577"/>
      <c r="AV99" s="577"/>
      <c r="AW99" s="577"/>
      <c r="AX99" s="577"/>
      <c r="AY99" s="577"/>
      <c r="AZ99" s="577"/>
      <c r="BA99" s="577"/>
      <c r="BB99" s="577"/>
      <c r="BC99" s="577"/>
      <c r="BD99" s="577"/>
      <c r="BE99" s="577"/>
      <c r="BF99" s="577"/>
      <c r="BG99" s="577"/>
      <c r="BH99" s="577"/>
      <c r="BI99" s="577"/>
      <c r="BJ99" s="577"/>
      <c r="BK99" s="577"/>
      <c r="BL99" s="577"/>
      <c r="BM99" s="577"/>
      <c r="BN99" s="577"/>
      <c r="BO99" s="577"/>
      <c r="BP99" s="577"/>
      <c r="BQ99" s="577"/>
      <c r="BR99" s="577"/>
      <c r="BS99" s="577"/>
      <c r="BT99" s="577"/>
      <c r="BU99" s="577"/>
      <c r="BV99" s="577"/>
      <c r="BW99" s="577"/>
      <c r="BX99" s="577"/>
      <c r="BY99" s="577"/>
      <c r="BZ99" s="577"/>
      <c r="CA99" s="577"/>
      <c r="CB99" s="577"/>
      <c r="CC99" s="577"/>
      <c r="CD99" s="577"/>
      <c r="CE99" s="577"/>
      <c r="CF99" s="577"/>
      <c r="CG99" s="577"/>
      <c r="CH99" s="577"/>
      <c r="CI99" s="577"/>
      <c r="CJ99" s="577"/>
      <c r="CK99" s="577"/>
      <c r="CL99" s="577"/>
      <c r="CM99" s="577"/>
      <c r="CN99" s="577"/>
      <c r="CO99" s="577"/>
      <c r="CP99" s="577"/>
      <c r="CQ99" s="577"/>
      <c r="CR99" s="577"/>
      <c r="CS99" s="577"/>
      <c r="CT99" s="577"/>
      <c r="CU99" s="577"/>
      <c r="CV99" s="577"/>
      <c r="CW99" s="577"/>
      <c r="CX99" s="577"/>
      <c r="CY99" s="577"/>
      <c r="CZ99" s="577"/>
      <c r="DA99" s="577"/>
      <c r="DB99" s="577"/>
      <c r="DC99" s="577"/>
      <c r="DD99" s="577"/>
      <c r="DE99" s="577"/>
      <c r="DF99" s="577"/>
      <c r="DG99" s="577"/>
      <c r="DH99" s="577"/>
      <c r="DI99" s="577"/>
      <c r="DJ99" s="577"/>
      <c r="DK99" s="577"/>
      <c r="DL99" s="577"/>
      <c r="DM99" s="577"/>
      <c r="DN99" s="577"/>
      <c r="DO99" s="577"/>
      <c r="DP99" s="577"/>
      <c r="DQ99" s="577"/>
      <c r="DR99" s="577"/>
      <c r="DS99" s="577"/>
      <c r="DT99" s="577"/>
      <c r="DU99" s="577"/>
      <c r="DV99" s="577"/>
      <c r="DW99" s="577"/>
      <c r="DX99" s="577"/>
      <c r="DY99" s="577"/>
      <c r="DZ99" s="577"/>
      <c r="EA99" s="577"/>
      <c r="EB99" s="577"/>
      <c r="EC99" s="577"/>
      <c r="ED99" s="577"/>
      <c r="EE99" s="577"/>
      <c r="EF99" s="577"/>
      <c r="EG99" s="577"/>
      <c r="EH99" s="577"/>
      <c r="EI99" s="577"/>
      <c r="EJ99" s="577"/>
      <c r="EK99" s="577"/>
      <c r="EL99" s="577"/>
      <c r="EM99" s="577"/>
      <c r="EN99" s="577"/>
      <c r="EO99" s="577"/>
      <c r="EP99" s="577"/>
      <c r="EQ99" s="577"/>
      <c r="ER99" s="577"/>
      <c r="ES99" s="577"/>
      <c r="ET99" s="577"/>
      <c r="EU99" s="577"/>
      <c r="EV99" s="577"/>
      <c r="EW99" s="577"/>
      <c r="EX99" s="577"/>
      <c r="EY99" s="577"/>
      <c r="EZ99" s="577"/>
      <c r="FA99" s="577"/>
      <c r="FB99" s="577"/>
      <c r="FC99" s="577"/>
      <c r="FD99" s="577"/>
      <c r="FE99" s="577"/>
      <c r="FF99" s="577"/>
      <c r="FG99" s="577"/>
      <c r="FH99" s="577"/>
      <c r="FI99" s="577"/>
      <c r="FJ99" s="577"/>
      <c r="FK99" s="577"/>
      <c r="FL99" s="577"/>
      <c r="FM99" s="577"/>
      <c r="FN99" s="577"/>
      <c r="FO99" s="577"/>
      <c r="FP99" s="577"/>
      <c r="FQ99" s="577"/>
      <c r="FR99" s="577"/>
      <c r="FS99" s="577"/>
      <c r="FT99" s="577"/>
      <c r="FU99" s="577"/>
      <c r="FV99" s="577"/>
      <c r="FW99" s="577"/>
      <c r="FX99" s="577"/>
      <c r="FY99" s="577"/>
      <c r="FZ99" s="577"/>
      <c r="GA99" s="577"/>
      <c r="GB99" s="577"/>
      <c r="GC99" s="577"/>
      <c r="GD99" s="577"/>
      <c r="GE99" s="577"/>
      <c r="GF99" s="577"/>
      <c r="GG99" s="577"/>
      <c r="GH99" s="577"/>
      <c r="GI99" s="577"/>
      <c r="GJ99" s="577"/>
      <c r="GK99" s="577"/>
      <c r="GL99" s="577"/>
      <c r="GM99" s="577"/>
      <c r="GN99" s="577"/>
      <c r="GO99" s="577"/>
      <c r="GP99" s="577"/>
      <c r="GQ99" s="577"/>
      <c r="GR99" s="577"/>
      <c r="GS99" s="577"/>
      <c r="GT99" s="577"/>
      <c r="GU99" s="577"/>
      <c r="GV99" s="577"/>
      <c r="GW99" s="577"/>
      <c r="GX99" s="577"/>
      <c r="GY99" s="577"/>
      <c r="GZ99" s="577"/>
      <c r="HA99" s="577"/>
      <c r="HB99" s="577"/>
      <c r="HC99" s="577"/>
      <c r="HD99" s="577"/>
      <c r="HE99" s="577"/>
      <c r="HF99" s="577"/>
      <c r="HG99" s="577"/>
      <c r="HH99" s="577"/>
      <c r="HI99" s="577"/>
      <c r="HJ99" s="577"/>
      <c r="HK99" s="577"/>
      <c r="HL99" s="577"/>
      <c r="HM99" s="577"/>
      <c r="HN99" s="577"/>
      <c r="HO99" s="577"/>
      <c r="HP99" s="577"/>
      <c r="HQ99" s="577"/>
      <c r="HR99" s="577"/>
      <c r="HS99" s="577"/>
      <c r="HT99" s="577"/>
      <c r="HU99" s="577"/>
      <c r="HV99" s="577"/>
      <c r="HW99" s="577"/>
      <c r="HX99" s="577"/>
      <c r="HY99" s="577"/>
      <c r="HZ99" s="577"/>
      <c r="IA99" s="577"/>
      <c r="IB99" s="577"/>
      <c r="IC99" s="577"/>
      <c r="ID99" s="577"/>
      <c r="IE99" s="577"/>
      <c r="IF99" s="577"/>
      <c r="IG99" s="577"/>
      <c r="IH99" s="577"/>
      <c r="II99" s="577"/>
      <c r="IJ99" s="577"/>
      <c r="IK99" s="577"/>
      <c r="IL99" s="577"/>
      <c r="IM99" s="577"/>
      <c r="IN99" s="577"/>
      <c r="IO99" s="577"/>
      <c r="IP99" s="577"/>
      <c r="IQ99" s="577"/>
      <c r="IR99" s="577"/>
      <c r="IS99" s="577"/>
      <c r="IT99" s="577"/>
      <c r="IU99" s="577"/>
      <c r="IV99" s="577"/>
    </row>
    <row r="100" spans="1:256" s="604" customFormat="1">
      <c r="A100" s="591" t="s">
        <v>13705</v>
      </c>
      <c r="B100" s="593">
        <v>791.94</v>
      </c>
      <c r="C100" s="586">
        <v>494.00900000000001</v>
      </c>
      <c r="D100" s="586">
        <f t="shared" si="6"/>
        <v>0.99932637728536122</v>
      </c>
      <c r="E100" s="586">
        <f t="shared" si="3"/>
        <v>0.9996890437614806</v>
      </c>
      <c r="F100" s="586">
        <v>623.68799999999999</v>
      </c>
      <c r="G100" s="586">
        <f t="shared" si="2"/>
        <v>1.00163095250252</v>
      </c>
      <c r="H100" s="586">
        <v>686.60699999999997</v>
      </c>
      <c r="I100" s="577"/>
      <c r="J100" s="577"/>
      <c r="K100" s="577"/>
      <c r="L100" s="577"/>
      <c r="M100" s="577"/>
      <c r="N100" s="577"/>
      <c r="O100" s="577"/>
      <c r="P100" s="577"/>
      <c r="Q100" s="577"/>
      <c r="R100" s="577"/>
      <c r="S100" s="577"/>
      <c r="T100" s="577"/>
      <c r="U100" s="577"/>
      <c r="V100" s="577"/>
      <c r="W100" s="577"/>
      <c r="X100" s="577"/>
      <c r="Y100" s="577"/>
      <c r="Z100" s="577"/>
      <c r="AA100" s="577"/>
      <c r="AB100" s="577"/>
      <c r="AC100" s="577"/>
      <c r="AD100" s="577"/>
      <c r="AE100" s="577"/>
      <c r="AF100" s="577"/>
      <c r="AG100" s="577"/>
      <c r="AH100" s="577"/>
      <c r="AI100" s="577"/>
      <c r="AJ100" s="577"/>
      <c r="AK100" s="577"/>
      <c r="AL100" s="577"/>
      <c r="AM100" s="577"/>
      <c r="AN100" s="577"/>
      <c r="AO100" s="577"/>
      <c r="AP100" s="577"/>
      <c r="AQ100" s="577"/>
      <c r="AR100" s="577"/>
      <c r="AS100" s="577"/>
      <c r="AT100" s="577"/>
      <c r="AU100" s="577"/>
      <c r="AV100" s="577"/>
      <c r="AW100" s="577"/>
      <c r="AX100" s="577"/>
      <c r="AY100" s="577"/>
      <c r="AZ100" s="577"/>
      <c r="BA100" s="577"/>
      <c r="BB100" s="577"/>
      <c r="BC100" s="577"/>
      <c r="BD100" s="577"/>
      <c r="BE100" s="577"/>
      <c r="BF100" s="577"/>
      <c r="BG100" s="577"/>
      <c r="BH100" s="577"/>
      <c r="BI100" s="577"/>
      <c r="BJ100" s="577"/>
      <c r="BK100" s="577"/>
      <c r="BL100" s="577"/>
      <c r="BM100" s="577"/>
      <c r="BN100" s="577"/>
      <c r="BO100" s="577"/>
      <c r="BP100" s="577"/>
      <c r="BQ100" s="577"/>
      <c r="BR100" s="577"/>
      <c r="BS100" s="577"/>
      <c r="BT100" s="577"/>
      <c r="BU100" s="577"/>
      <c r="BV100" s="577"/>
      <c r="BW100" s="577"/>
      <c r="BX100" s="577"/>
      <c r="BY100" s="577"/>
      <c r="BZ100" s="577"/>
      <c r="CA100" s="577"/>
      <c r="CB100" s="577"/>
      <c r="CC100" s="577"/>
      <c r="CD100" s="577"/>
      <c r="CE100" s="577"/>
      <c r="CF100" s="577"/>
      <c r="CG100" s="577"/>
      <c r="CH100" s="577"/>
      <c r="CI100" s="577"/>
      <c r="CJ100" s="577"/>
      <c r="CK100" s="577"/>
      <c r="CL100" s="577"/>
      <c r="CM100" s="577"/>
      <c r="CN100" s="577"/>
      <c r="CO100" s="577"/>
      <c r="CP100" s="577"/>
      <c r="CQ100" s="577"/>
      <c r="CR100" s="577"/>
      <c r="CS100" s="577"/>
      <c r="CT100" s="577"/>
      <c r="CU100" s="577"/>
      <c r="CV100" s="577"/>
      <c r="CW100" s="577"/>
      <c r="CX100" s="577"/>
      <c r="CY100" s="577"/>
      <c r="CZ100" s="577"/>
      <c r="DA100" s="577"/>
      <c r="DB100" s="577"/>
      <c r="DC100" s="577"/>
      <c r="DD100" s="577"/>
      <c r="DE100" s="577"/>
      <c r="DF100" s="577"/>
      <c r="DG100" s="577"/>
      <c r="DH100" s="577"/>
      <c r="DI100" s="577"/>
      <c r="DJ100" s="577"/>
      <c r="DK100" s="577"/>
      <c r="DL100" s="577"/>
      <c r="DM100" s="577"/>
      <c r="DN100" s="577"/>
      <c r="DO100" s="577"/>
      <c r="DP100" s="577"/>
      <c r="DQ100" s="577"/>
      <c r="DR100" s="577"/>
      <c r="DS100" s="577"/>
      <c r="DT100" s="577"/>
      <c r="DU100" s="577"/>
      <c r="DV100" s="577"/>
      <c r="DW100" s="577"/>
      <c r="DX100" s="577"/>
      <c r="DY100" s="577"/>
      <c r="DZ100" s="577"/>
      <c r="EA100" s="577"/>
      <c r="EB100" s="577"/>
      <c r="EC100" s="577"/>
      <c r="ED100" s="577"/>
      <c r="EE100" s="577"/>
      <c r="EF100" s="577"/>
      <c r="EG100" s="577"/>
      <c r="EH100" s="577"/>
      <c r="EI100" s="577"/>
      <c r="EJ100" s="577"/>
      <c r="EK100" s="577"/>
      <c r="EL100" s="577"/>
      <c r="EM100" s="577"/>
      <c r="EN100" s="577"/>
      <c r="EO100" s="577"/>
      <c r="EP100" s="577"/>
      <c r="EQ100" s="577"/>
      <c r="ER100" s="577"/>
      <c r="ES100" s="577"/>
      <c r="ET100" s="577"/>
      <c r="EU100" s="577"/>
      <c r="EV100" s="577"/>
      <c r="EW100" s="577"/>
      <c r="EX100" s="577"/>
      <c r="EY100" s="577"/>
      <c r="EZ100" s="577"/>
      <c r="FA100" s="577"/>
      <c r="FB100" s="577"/>
      <c r="FC100" s="577"/>
      <c r="FD100" s="577"/>
      <c r="FE100" s="577"/>
      <c r="FF100" s="577"/>
      <c r="FG100" s="577"/>
      <c r="FH100" s="577"/>
      <c r="FI100" s="577"/>
      <c r="FJ100" s="577"/>
      <c r="FK100" s="577"/>
      <c r="FL100" s="577"/>
      <c r="FM100" s="577"/>
      <c r="FN100" s="577"/>
      <c r="FO100" s="577"/>
      <c r="FP100" s="577"/>
      <c r="FQ100" s="577"/>
      <c r="FR100" s="577"/>
      <c r="FS100" s="577"/>
      <c r="FT100" s="577"/>
      <c r="FU100" s="577"/>
      <c r="FV100" s="577"/>
      <c r="FW100" s="577"/>
      <c r="FX100" s="577"/>
      <c r="FY100" s="577"/>
      <c r="FZ100" s="577"/>
      <c r="GA100" s="577"/>
      <c r="GB100" s="577"/>
      <c r="GC100" s="577"/>
      <c r="GD100" s="577"/>
      <c r="GE100" s="577"/>
      <c r="GF100" s="577"/>
      <c r="GG100" s="577"/>
      <c r="GH100" s="577"/>
      <c r="GI100" s="577"/>
      <c r="GJ100" s="577"/>
      <c r="GK100" s="577"/>
      <c r="GL100" s="577"/>
      <c r="GM100" s="577"/>
      <c r="GN100" s="577"/>
      <c r="GO100" s="577"/>
      <c r="GP100" s="577"/>
      <c r="GQ100" s="577"/>
      <c r="GR100" s="577"/>
      <c r="GS100" s="577"/>
      <c r="GT100" s="577"/>
      <c r="GU100" s="577"/>
      <c r="GV100" s="577"/>
      <c r="GW100" s="577"/>
      <c r="GX100" s="577"/>
      <c r="GY100" s="577"/>
      <c r="GZ100" s="577"/>
      <c r="HA100" s="577"/>
      <c r="HB100" s="577"/>
      <c r="HC100" s="577"/>
      <c r="HD100" s="577"/>
      <c r="HE100" s="577"/>
      <c r="HF100" s="577"/>
      <c r="HG100" s="577"/>
      <c r="HH100" s="577"/>
      <c r="HI100" s="577"/>
      <c r="HJ100" s="577"/>
      <c r="HK100" s="577"/>
      <c r="HL100" s="577"/>
      <c r="HM100" s="577"/>
      <c r="HN100" s="577"/>
      <c r="HO100" s="577"/>
      <c r="HP100" s="577"/>
      <c r="HQ100" s="577"/>
      <c r="HR100" s="577"/>
      <c r="HS100" s="577"/>
      <c r="HT100" s="577"/>
      <c r="HU100" s="577"/>
      <c r="HV100" s="577"/>
      <c r="HW100" s="577"/>
      <c r="HX100" s="577"/>
      <c r="HY100" s="577"/>
      <c r="HZ100" s="577"/>
      <c r="IA100" s="577"/>
      <c r="IB100" s="577"/>
      <c r="IC100" s="577"/>
      <c r="ID100" s="577"/>
      <c r="IE100" s="577"/>
      <c r="IF100" s="577"/>
      <c r="IG100" s="577"/>
      <c r="IH100" s="577"/>
      <c r="II100" s="577"/>
      <c r="IJ100" s="577"/>
      <c r="IK100" s="577"/>
      <c r="IL100" s="577"/>
      <c r="IM100" s="577"/>
      <c r="IN100" s="577"/>
      <c r="IO100" s="577"/>
      <c r="IP100" s="577"/>
      <c r="IQ100" s="577"/>
      <c r="IR100" s="577"/>
      <c r="IS100" s="577"/>
      <c r="IT100" s="577"/>
      <c r="IU100" s="577"/>
      <c r="IV100" s="577"/>
    </row>
    <row r="101" spans="1:256" s="604" customFormat="1">
      <c r="A101" s="591" t="s">
        <v>13706</v>
      </c>
      <c r="B101" s="593">
        <v>827.40800000000002</v>
      </c>
      <c r="C101" s="586">
        <v>496.005</v>
      </c>
      <c r="D101" s="586">
        <f t="shared" si="6"/>
        <v>1.0040404122192106</v>
      </c>
      <c r="E101" s="586">
        <f t="shared" si="3"/>
        <v>1.0259312348481933</v>
      </c>
      <c r="F101" s="586">
        <v>639.86099999999999</v>
      </c>
      <c r="G101" s="586">
        <f t="shared" si="2"/>
        <v>1.0034634077427116</v>
      </c>
      <c r="H101" s="586">
        <v>688.98500000000001</v>
      </c>
      <c r="I101" s="577"/>
      <c r="J101" s="577"/>
      <c r="K101" s="577"/>
      <c r="L101" s="577"/>
      <c r="M101" s="577"/>
      <c r="N101" s="577"/>
      <c r="O101" s="577"/>
      <c r="P101" s="577"/>
      <c r="Q101" s="577"/>
      <c r="R101" s="577"/>
      <c r="S101" s="577"/>
      <c r="T101" s="577"/>
      <c r="U101" s="577"/>
      <c r="V101" s="577"/>
      <c r="W101" s="577"/>
      <c r="X101" s="577"/>
      <c r="Y101" s="577"/>
      <c r="Z101" s="577"/>
      <c r="AA101" s="577"/>
      <c r="AB101" s="577"/>
      <c r="AC101" s="577"/>
      <c r="AD101" s="577"/>
      <c r="AE101" s="577"/>
      <c r="AF101" s="577"/>
      <c r="AG101" s="577"/>
      <c r="AH101" s="577"/>
      <c r="AI101" s="577"/>
      <c r="AJ101" s="577"/>
      <c r="AK101" s="577"/>
      <c r="AL101" s="577"/>
      <c r="AM101" s="577"/>
      <c r="AN101" s="577"/>
      <c r="AO101" s="577"/>
      <c r="AP101" s="577"/>
      <c r="AQ101" s="577"/>
      <c r="AR101" s="577"/>
      <c r="AS101" s="577"/>
      <c r="AT101" s="577"/>
      <c r="AU101" s="577"/>
      <c r="AV101" s="577"/>
      <c r="AW101" s="577"/>
      <c r="AX101" s="577"/>
      <c r="AY101" s="577"/>
      <c r="AZ101" s="577"/>
      <c r="BA101" s="577"/>
      <c r="BB101" s="577"/>
      <c r="BC101" s="577"/>
      <c r="BD101" s="577"/>
      <c r="BE101" s="577"/>
      <c r="BF101" s="577"/>
      <c r="BG101" s="577"/>
      <c r="BH101" s="577"/>
      <c r="BI101" s="577"/>
      <c r="BJ101" s="577"/>
      <c r="BK101" s="577"/>
      <c r="BL101" s="577"/>
      <c r="BM101" s="577"/>
      <c r="BN101" s="577"/>
      <c r="BO101" s="577"/>
      <c r="BP101" s="577"/>
      <c r="BQ101" s="577"/>
      <c r="BR101" s="577"/>
      <c r="BS101" s="577"/>
      <c r="BT101" s="577"/>
      <c r="BU101" s="577"/>
      <c r="BV101" s="577"/>
      <c r="BW101" s="577"/>
      <c r="BX101" s="577"/>
      <c r="BY101" s="577"/>
      <c r="BZ101" s="577"/>
      <c r="CA101" s="577"/>
      <c r="CB101" s="577"/>
      <c r="CC101" s="577"/>
      <c r="CD101" s="577"/>
      <c r="CE101" s="577"/>
      <c r="CF101" s="577"/>
      <c r="CG101" s="577"/>
      <c r="CH101" s="577"/>
      <c r="CI101" s="577"/>
      <c r="CJ101" s="577"/>
      <c r="CK101" s="577"/>
      <c r="CL101" s="577"/>
      <c r="CM101" s="577"/>
      <c r="CN101" s="577"/>
      <c r="CO101" s="577"/>
      <c r="CP101" s="577"/>
      <c r="CQ101" s="577"/>
      <c r="CR101" s="577"/>
      <c r="CS101" s="577"/>
      <c r="CT101" s="577"/>
      <c r="CU101" s="577"/>
      <c r="CV101" s="577"/>
      <c r="CW101" s="577"/>
      <c r="CX101" s="577"/>
      <c r="CY101" s="577"/>
      <c r="CZ101" s="577"/>
      <c r="DA101" s="577"/>
      <c r="DB101" s="577"/>
      <c r="DC101" s="577"/>
      <c r="DD101" s="577"/>
      <c r="DE101" s="577"/>
      <c r="DF101" s="577"/>
      <c r="DG101" s="577"/>
      <c r="DH101" s="577"/>
      <c r="DI101" s="577"/>
      <c r="DJ101" s="577"/>
      <c r="DK101" s="577"/>
      <c r="DL101" s="577"/>
      <c r="DM101" s="577"/>
      <c r="DN101" s="577"/>
      <c r="DO101" s="577"/>
      <c r="DP101" s="577"/>
      <c r="DQ101" s="577"/>
      <c r="DR101" s="577"/>
      <c r="DS101" s="577"/>
      <c r="DT101" s="577"/>
      <c r="DU101" s="577"/>
      <c r="DV101" s="577"/>
      <c r="DW101" s="577"/>
      <c r="DX101" s="577"/>
      <c r="DY101" s="577"/>
      <c r="DZ101" s="577"/>
      <c r="EA101" s="577"/>
      <c r="EB101" s="577"/>
      <c r="EC101" s="577"/>
      <c r="ED101" s="577"/>
      <c r="EE101" s="577"/>
      <c r="EF101" s="577"/>
      <c r="EG101" s="577"/>
      <c r="EH101" s="577"/>
      <c r="EI101" s="577"/>
      <c r="EJ101" s="577"/>
      <c r="EK101" s="577"/>
      <c r="EL101" s="577"/>
      <c r="EM101" s="577"/>
      <c r="EN101" s="577"/>
      <c r="EO101" s="577"/>
      <c r="EP101" s="577"/>
      <c r="EQ101" s="577"/>
      <c r="ER101" s="577"/>
      <c r="ES101" s="577"/>
      <c r="ET101" s="577"/>
      <c r="EU101" s="577"/>
      <c r="EV101" s="577"/>
      <c r="EW101" s="577"/>
      <c r="EX101" s="577"/>
      <c r="EY101" s="577"/>
      <c r="EZ101" s="577"/>
      <c r="FA101" s="577"/>
      <c r="FB101" s="577"/>
      <c r="FC101" s="577"/>
      <c r="FD101" s="577"/>
      <c r="FE101" s="577"/>
      <c r="FF101" s="577"/>
      <c r="FG101" s="577"/>
      <c r="FH101" s="577"/>
      <c r="FI101" s="577"/>
      <c r="FJ101" s="577"/>
      <c r="FK101" s="577"/>
      <c r="FL101" s="577"/>
      <c r="FM101" s="577"/>
      <c r="FN101" s="577"/>
      <c r="FO101" s="577"/>
      <c r="FP101" s="577"/>
      <c r="FQ101" s="577"/>
      <c r="FR101" s="577"/>
      <c r="FS101" s="577"/>
      <c r="FT101" s="577"/>
      <c r="FU101" s="577"/>
      <c r="FV101" s="577"/>
      <c r="FW101" s="577"/>
      <c r="FX101" s="577"/>
      <c r="FY101" s="577"/>
      <c r="FZ101" s="577"/>
      <c r="GA101" s="577"/>
      <c r="GB101" s="577"/>
      <c r="GC101" s="577"/>
      <c r="GD101" s="577"/>
      <c r="GE101" s="577"/>
      <c r="GF101" s="577"/>
      <c r="GG101" s="577"/>
      <c r="GH101" s="577"/>
      <c r="GI101" s="577"/>
      <c r="GJ101" s="577"/>
      <c r="GK101" s="577"/>
      <c r="GL101" s="577"/>
      <c r="GM101" s="577"/>
      <c r="GN101" s="577"/>
      <c r="GO101" s="577"/>
      <c r="GP101" s="577"/>
      <c r="GQ101" s="577"/>
      <c r="GR101" s="577"/>
      <c r="GS101" s="577"/>
      <c r="GT101" s="577"/>
      <c r="GU101" s="577"/>
      <c r="GV101" s="577"/>
      <c r="GW101" s="577"/>
      <c r="GX101" s="577"/>
      <c r="GY101" s="577"/>
      <c r="GZ101" s="577"/>
      <c r="HA101" s="577"/>
      <c r="HB101" s="577"/>
      <c r="HC101" s="577"/>
      <c r="HD101" s="577"/>
      <c r="HE101" s="577"/>
      <c r="HF101" s="577"/>
      <c r="HG101" s="577"/>
      <c r="HH101" s="577"/>
      <c r="HI101" s="577"/>
      <c r="HJ101" s="577"/>
      <c r="HK101" s="577"/>
      <c r="HL101" s="577"/>
      <c r="HM101" s="577"/>
      <c r="HN101" s="577"/>
      <c r="HO101" s="577"/>
      <c r="HP101" s="577"/>
      <c r="HQ101" s="577"/>
      <c r="HR101" s="577"/>
      <c r="HS101" s="577"/>
      <c r="HT101" s="577"/>
      <c r="HU101" s="577"/>
      <c r="HV101" s="577"/>
      <c r="HW101" s="577"/>
      <c r="HX101" s="577"/>
      <c r="HY101" s="577"/>
      <c r="HZ101" s="577"/>
      <c r="IA101" s="577"/>
      <c r="IB101" s="577"/>
      <c r="IC101" s="577"/>
      <c r="ID101" s="577"/>
      <c r="IE101" s="577"/>
      <c r="IF101" s="577"/>
      <c r="IG101" s="577"/>
      <c r="IH101" s="577"/>
      <c r="II101" s="577"/>
      <c r="IJ101" s="577"/>
      <c r="IK101" s="577"/>
      <c r="IL101" s="577"/>
      <c r="IM101" s="577"/>
      <c r="IN101" s="577"/>
      <c r="IO101" s="577"/>
      <c r="IP101" s="577"/>
      <c r="IQ101" s="577"/>
      <c r="IR101" s="577"/>
      <c r="IS101" s="577"/>
      <c r="IT101" s="577"/>
      <c r="IU101" s="577"/>
      <c r="IV101" s="577"/>
    </row>
    <row r="102" spans="1:256" s="604" customFormat="1">
      <c r="A102" s="591" t="s">
        <v>13707</v>
      </c>
      <c r="B102" s="593">
        <v>828.36199999999997</v>
      </c>
      <c r="C102" s="586">
        <v>497.22800000000001</v>
      </c>
      <c r="D102" s="586">
        <f t="shared" si="6"/>
        <v>1.0024657009505953</v>
      </c>
      <c r="E102" s="586">
        <f t="shared" si="3"/>
        <v>1.0017472544818329</v>
      </c>
      <c r="F102" s="586">
        <v>640.97900000000004</v>
      </c>
      <c r="G102" s="586">
        <f t="shared" si="2"/>
        <v>1.0040741090154357</v>
      </c>
      <c r="H102" s="586">
        <v>691.79200000000003</v>
      </c>
      <c r="I102" s="577"/>
      <c r="J102" s="577"/>
      <c r="K102" s="577"/>
      <c r="L102" s="577"/>
      <c r="M102" s="577"/>
      <c r="N102" s="577"/>
      <c r="O102" s="577"/>
      <c r="P102" s="577"/>
      <c r="Q102" s="577"/>
      <c r="R102" s="577"/>
      <c r="S102" s="577"/>
      <c r="T102" s="577"/>
      <c r="U102" s="577"/>
      <c r="V102" s="577"/>
      <c r="W102" s="577"/>
      <c r="X102" s="577"/>
      <c r="Y102" s="577"/>
      <c r="Z102" s="577"/>
      <c r="AA102" s="577"/>
      <c r="AB102" s="577"/>
      <c r="AC102" s="577"/>
      <c r="AD102" s="577"/>
      <c r="AE102" s="577"/>
      <c r="AF102" s="577"/>
      <c r="AG102" s="577"/>
      <c r="AH102" s="577"/>
      <c r="AI102" s="577"/>
      <c r="AJ102" s="577"/>
      <c r="AK102" s="577"/>
      <c r="AL102" s="577"/>
      <c r="AM102" s="577"/>
      <c r="AN102" s="577"/>
      <c r="AO102" s="577"/>
      <c r="AP102" s="577"/>
      <c r="AQ102" s="577"/>
      <c r="AR102" s="577"/>
      <c r="AS102" s="577"/>
      <c r="AT102" s="577"/>
      <c r="AU102" s="577"/>
      <c r="AV102" s="577"/>
      <c r="AW102" s="577"/>
      <c r="AX102" s="577"/>
      <c r="AY102" s="577"/>
      <c r="AZ102" s="577"/>
      <c r="BA102" s="577"/>
      <c r="BB102" s="577"/>
      <c r="BC102" s="577"/>
      <c r="BD102" s="577"/>
      <c r="BE102" s="577"/>
      <c r="BF102" s="577"/>
      <c r="BG102" s="577"/>
      <c r="BH102" s="577"/>
      <c r="BI102" s="577"/>
      <c r="BJ102" s="577"/>
      <c r="BK102" s="577"/>
      <c r="BL102" s="577"/>
      <c r="BM102" s="577"/>
      <c r="BN102" s="577"/>
      <c r="BO102" s="577"/>
      <c r="BP102" s="577"/>
      <c r="BQ102" s="577"/>
      <c r="BR102" s="577"/>
      <c r="BS102" s="577"/>
      <c r="BT102" s="577"/>
      <c r="BU102" s="577"/>
      <c r="BV102" s="577"/>
      <c r="BW102" s="577"/>
      <c r="BX102" s="577"/>
      <c r="BY102" s="577"/>
      <c r="BZ102" s="577"/>
      <c r="CA102" s="577"/>
      <c r="CB102" s="577"/>
      <c r="CC102" s="577"/>
      <c r="CD102" s="577"/>
      <c r="CE102" s="577"/>
      <c r="CF102" s="577"/>
      <c r="CG102" s="577"/>
      <c r="CH102" s="577"/>
      <c r="CI102" s="577"/>
      <c r="CJ102" s="577"/>
      <c r="CK102" s="577"/>
      <c r="CL102" s="577"/>
      <c r="CM102" s="577"/>
      <c r="CN102" s="577"/>
      <c r="CO102" s="577"/>
      <c r="CP102" s="577"/>
      <c r="CQ102" s="577"/>
      <c r="CR102" s="577"/>
      <c r="CS102" s="577"/>
      <c r="CT102" s="577"/>
      <c r="CU102" s="577"/>
      <c r="CV102" s="577"/>
      <c r="CW102" s="577"/>
      <c r="CX102" s="577"/>
      <c r="CY102" s="577"/>
      <c r="CZ102" s="577"/>
      <c r="DA102" s="577"/>
      <c r="DB102" s="577"/>
      <c r="DC102" s="577"/>
      <c r="DD102" s="577"/>
      <c r="DE102" s="577"/>
      <c r="DF102" s="577"/>
      <c r="DG102" s="577"/>
      <c r="DH102" s="577"/>
      <c r="DI102" s="577"/>
      <c r="DJ102" s="577"/>
      <c r="DK102" s="577"/>
      <c r="DL102" s="577"/>
      <c r="DM102" s="577"/>
      <c r="DN102" s="577"/>
      <c r="DO102" s="577"/>
      <c r="DP102" s="577"/>
      <c r="DQ102" s="577"/>
      <c r="DR102" s="577"/>
      <c r="DS102" s="577"/>
      <c r="DT102" s="577"/>
      <c r="DU102" s="577"/>
      <c r="DV102" s="577"/>
      <c r="DW102" s="577"/>
      <c r="DX102" s="577"/>
      <c r="DY102" s="577"/>
      <c r="DZ102" s="577"/>
      <c r="EA102" s="577"/>
      <c r="EB102" s="577"/>
      <c r="EC102" s="577"/>
      <c r="ED102" s="577"/>
      <c r="EE102" s="577"/>
      <c r="EF102" s="577"/>
      <c r="EG102" s="577"/>
      <c r="EH102" s="577"/>
      <c r="EI102" s="577"/>
      <c r="EJ102" s="577"/>
      <c r="EK102" s="577"/>
      <c r="EL102" s="577"/>
      <c r="EM102" s="577"/>
      <c r="EN102" s="577"/>
      <c r="EO102" s="577"/>
      <c r="EP102" s="577"/>
      <c r="EQ102" s="577"/>
      <c r="ER102" s="577"/>
      <c r="ES102" s="577"/>
      <c r="ET102" s="577"/>
      <c r="EU102" s="577"/>
      <c r="EV102" s="577"/>
      <c r="EW102" s="577"/>
      <c r="EX102" s="577"/>
      <c r="EY102" s="577"/>
      <c r="EZ102" s="577"/>
      <c r="FA102" s="577"/>
      <c r="FB102" s="577"/>
      <c r="FC102" s="577"/>
      <c r="FD102" s="577"/>
      <c r="FE102" s="577"/>
      <c r="FF102" s="577"/>
      <c r="FG102" s="577"/>
      <c r="FH102" s="577"/>
      <c r="FI102" s="577"/>
      <c r="FJ102" s="577"/>
      <c r="FK102" s="577"/>
      <c r="FL102" s="577"/>
      <c r="FM102" s="577"/>
      <c r="FN102" s="577"/>
      <c r="FO102" s="577"/>
      <c r="FP102" s="577"/>
      <c r="FQ102" s="577"/>
      <c r="FR102" s="577"/>
      <c r="FS102" s="577"/>
      <c r="FT102" s="577"/>
      <c r="FU102" s="577"/>
      <c r="FV102" s="577"/>
      <c r="FW102" s="577"/>
      <c r="FX102" s="577"/>
      <c r="FY102" s="577"/>
      <c r="FZ102" s="577"/>
      <c r="GA102" s="577"/>
      <c r="GB102" s="577"/>
      <c r="GC102" s="577"/>
      <c r="GD102" s="577"/>
      <c r="GE102" s="577"/>
      <c r="GF102" s="577"/>
      <c r="GG102" s="577"/>
      <c r="GH102" s="577"/>
      <c r="GI102" s="577"/>
      <c r="GJ102" s="577"/>
      <c r="GK102" s="577"/>
      <c r="GL102" s="577"/>
      <c r="GM102" s="577"/>
      <c r="GN102" s="577"/>
      <c r="GO102" s="577"/>
      <c r="GP102" s="577"/>
      <c r="GQ102" s="577"/>
      <c r="GR102" s="577"/>
      <c r="GS102" s="577"/>
      <c r="GT102" s="577"/>
      <c r="GU102" s="577"/>
      <c r="GV102" s="577"/>
      <c r="GW102" s="577"/>
      <c r="GX102" s="577"/>
      <c r="GY102" s="577"/>
      <c r="GZ102" s="577"/>
      <c r="HA102" s="577"/>
      <c r="HB102" s="577"/>
      <c r="HC102" s="577"/>
      <c r="HD102" s="577"/>
      <c r="HE102" s="577"/>
      <c r="HF102" s="577"/>
      <c r="HG102" s="577"/>
      <c r="HH102" s="577"/>
      <c r="HI102" s="577"/>
      <c r="HJ102" s="577"/>
      <c r="HK102" s="577"/>
      <c r="HL102" s="577"/>
      <c r="HM102" s="577"/>
      <c r="HN102" s="577"/>
      <c r="HO102" s="577"/>
      <c r="HP102" s="577"/>
      <c r="HQ102" s="577"/>
      <c r="HR102" s="577"/>
      <c r="HS102" s="577"/>
      <c r="HT102" s="577"/>
      <c r="HU102" s="577"/>
      <c r="HV102" s="577"/>
      <c r="HW102" s="577"/>
      <c r="HX102" s="577"/>
      <c r="HY102" s="577"/>
      <c r="HZ102" s="577"/>
      <c r="IA102" s="577"/>
      <c r="IB102" s="577"/>
      <c r="IC102" s="577"/>
      <c r="ID102" s="577"/>
      <c r="IE102" s="577"/>
      <c r="IF102" s="577"/>
      <c r="IG102" s="577"/>
      <c r="IH102" s="577"/>
      <c r="II102" s="577"/>
      <c r="IJ102" s="577"/>
      <c r="IK102" s="577"/>
      <c r="IL102" s="577"/>
      <c r="IM102" s="577"/>
      <c r="IN102" s="577"/>
      <c r="IO102" s="577"/>
      <c r="IP102" s="577"/>
      <c r="IQ102" s="577"/>
      <c r="IR102" s="577"/>
      <c r="IS102" s="577"/>
      <c r="IT102" s="577"/>
      <c r="IU102" s="577"/>
      <c r="IV102" s="577"/>
    </row>
    <row r="103" spans="1:256" s="604" customFormat="1">
      <c r="A103" s="591" t="s">
        <v>13708</v>
      </c>
      <c r="B103" s="593">
        <v>828.83399999999995</v>
      </c>
      <c r="C103" s="586">
        <v>498.577</v>
      </c>
      <c r="D103" s="586">
        <f t="shared" si="6"/>
        <v>1.0027130410998575</v>
      </c>
      <c r="E103" s="586">
        <f t="shared" si="3"/>
        <v>1.001539832038179</v>
      </c>
      <c r="F103" s="586">
        <v>641.96600000000001</v>
      </c>
      <c r="G103" s="586">
        <f t="shared" si="2"/>
        <v>1.0065366468533894</v>
      </c>
      <c r="H103" s="586">
        <v>696.31399999999996</v>
      </c>
      <c r="I103" s="577"/>
      <c r="J103" s="577"/>
      <c r="K103" s="577"/>
      <c r="L103" s="577"/>
      <c r="M103" s="577"/>
      <c r="N103" s="577"/>
      <c r="O103" s="577"/>
      <c r="P103" s="577"/>
      <c r="Q103" s="577"/>
      <c r="R103" s="577"/>
      <c r="S103" s="577"/>
      <c r="T103" s="577"/>
      <c r="U103" s="577"/>
      <c r="V103" s="577"/>
      <c r="W103" s="577"/>
      <c r="X103" s="577"/>
      <c r="Y103" s="577"/>
      <c r="Z103" s="577"/>
      <c r="AA103" s="577"/>
      <c r="AB103" s="577"/>
      <c r="AC103" s="577"/>
      <c r="AD103" s="577"/>
      <c r="AE103" s="577"/>
      <c r="AF103" s="577"/>
      <c r="AG103" s="577"/>
      <c r="AH103" s="577"/>
      <c r="AI103" s="577"/>
      <c r="AJ103" s="577"/>
      <c r="AK103" s="577"/>
      <c r="AL103" s="577"/>
      <c r="AM103" s="577"/>
      <c r="AN103" s="577"/>
      <c r="AO103" s="577"/>
      <c r="AP103" s="577"/>
      <c r="AQ103" s="577"/>
      <c r="AR103" s="577"/>
      <c r="AS103" s="577"/>
      <c r="AT103" s="577"/>
      <c r="AU103" s="577"/>
      <c r="AV103" s="577"/>
      <c r="AW103" s="577"/>
      <c r="AX103" s="577"/>
      <c r="AY103" s="577"/>
      <c r="AZ103" s="577"/>
      <c r="BA103" s="577"/>
      <c r="BB103" s="577"/>
      <c r="BC103" s="577"/>
      <c r="BD103" s="577"/>
      <c r="BE103" s="577"/>
      <c r="BF103" s="577"/>
      <c r="BG103" s="577"/>
      <c r="BH103" s="577"/>
      <c r="BI103" s="577"/>
      <c r="BJ103" s="577"/>
      <c r="BK103" s="577"/>
      <c r="BL103" s="577"/>
      <c r="BM103" s="577"/>
      <c r="BN103" s="577"/>
      <c r="BO103" s="577"/>
      <c r="BP103" s="577"/>
      <c r="BQ103" s="577"/>
      <c r="BR103" s="577"/>
      <c r="BS103" s="577"/>
      <c r="BT103" s="577"/>
      <c r="BU103" s="577"/>
      <c r="BV103" s="577"/>
      <c r="BW103" s="577"/>
      <c r="BX103" s="577"/>
      <c r="BY103" s="577"/>
      <c r="BZ103" s="577"/>
      <c r="CA103" s="577"/>
      <c r="CB103" s="577"/>
      <c r="CC103" s="577"/>
      <c r="CD103" s="577"/>
      <c r="CE103" s="577"/>
      <c r="CF103" s="577"/>
      <c r="CG103" s="577"/>
      <c r="CH103" s="577"/>
      <c r="CI103" s="577"/>
      <c r="CJ103" s="577"/>
      <c r="CK103" s="577"/>
      <c r="CL103" s="577"/>
      <c r="CM103" s="577"/>
      <c r="CN103" s="577"/>
      <c r="CO103" s="577"/>
      <c r="CP103" s="577"/>
      <c r="CQ103" s="577"/>
      <c r="CR103" s="577"/>
      <c r="CS103" s="577"/>
      <c r="CT103" s="577"/>
      <c r="CU103" s="577"/>
      <c r="CV103" s="577"/>
      <c r="CW103" s="577"/>
      <c r="CX103" s="577"/>
      <c r="CY103" s="577"/>
      <c r="CZ103" s="577"/>
      <c r="DA103" s="577"/>
      <c r="DB103" s="577"/>
      <c r="DC103" s="577"/>
      <c r="DD103" s="577"/>
      <c r="DE103" s="577"/>
      <c r="DF103" s="577"/>
      <c r="DG103" s="577"/>
      <c r="DH103" s="577"/>
      <c r="DI103" s="577"/>
      <c r="DJ103" s="577"/>
      <c r="DK103" s="577"/>
      <c r="DL103" s="577"/>
      <c r="DM103" s="577"/>
      <c r="DN103" s="577"/>
      <c r="DO103" s="577"/>
      <c r="DP103" s="577"/>
      <c r="DQ103" s="577"/>
      <c r="DR103" s="577"/>
      <c r="DS103" s="577"/>
      <c r="DT103" s="577"/>
      <c r="DU103" s="577"/>
      <c r="DV103" s="577"/>
      <c r="DW103" s="577"/>
      <c r="DX103" s="577"/>
      <c r="DY103" s="577"/>
      <c r="DZ103" s="577"/>
      <c r="EA103" s="577"/>
      <c r="EB103" s="577"/>
      <c r="EC103" s="577"/>
      <c r="ED103" s="577"/>
      <c r="EE103" s="577"/>
      <c r="EF103" s="577"/>
      <c r="EG103" s="577"/>
      <c r="EH103" s="577"/>
      <c r="EI103" s="577"/>
      <c r="EJ103" s="577"/>
      <c r="EK103" s="577"/>
      <c r="EL103" s="577"/>
      <c r="EM103" s="577"/>
      <c r="EN103" s="577"/>
      <c r="EO103" s="577"/>
      <c r="EP103" s="577"/>
      <c r="EQ103" s="577"/>
      <c r="ER103" s="577"/>
      <c r="ES103" s="577"/>
      <c r="ET103" s="577"/>
      <c r="EU103" s="577"/>
      <c r="EV103" s="577"/>
      <c r="EW103" s="577"/>
      <c r="EX103" s="577"/>
      <c r="EY103" s="577"/>
      <c r="EZ103" s="577"/>
      <c r="FA103" s="577"/>
      <c r="FB103" s="577"/>
      <c r="FC103" s="577"/>
      <c r="FD103" s="577"/>
      <c r="FE103" s="577"/>
      <c r="FF103" s="577"/>
      <c r="FG103" s="577"/>
      <c r="FH103" s="577"/>
      <c r="FI103" s="577"/>
      <c r="FJ103" s="577"/>
      <c r="FK103" s="577"/>
      <c r="FL103" s="577"/>
      <c r="FM103" s="577"/>
      <c r="FN103" s="577"/>
      <c r="FO103" s="577"/>
      <c r="FP103" s="577"/>
      <c r="FQ103" s="577"/>
      <c r="FR103" s="577"/>
      <c r="FS103" s="577"/>
      <c r="FT103" s="577"/>
      <c r="FU103" s="577"/>
      <c r="FV103" s="577"/>
      <c r="FW103" s="577"/>
      <c r="FX103" s="577"/>
      <c r="FY103" s="577"/>
      <c r="FZ103" s="577"/>
      <c r="GA103" s="577"/>
      <c r="GB103" s="577"/>
      <c r="GC103" s="577"/>
      <c r="GD103" s="577"/>
      <c r="GE103" s="577"/>
      <c r="GF103" s="577"/>
      <c r="GG103" s="577"/>
      <c r="GH103" s="577"/>
      <c r="GI103" s="577"/>
      <c r="GJ103" s="577"/>
      <c r="GK103" s="577"/>
      <c r="GL103" s="577"/>
      <c r="GM103" s="577"/>
      <c r="GN103" s="577"/>
      <c r="GO103" s="577"/>
      <c r="GP103" s="577"/>
      <c r="GQ103" s="577"/>
      <c r="GR103" s="577"/>
      <c r="GS103" s="577"/>
      <c r="GT103" s="577"/>
      <c r="GU103" s="577"/>
      <c r="GV103" s="577"/>
      <c r="GW103" s="577"/>
      <c r="GX103" s="577"/>
      <c r="GY103" s="577"/>
      <c r="GZ103" s="577"/>
      <c r="HA103" s="577"/>
      <c r="HB103" s="577"/>
      <c r="HC103" s="577"/>
      <c r="HD103" s="577"/>
      <c r="HE103" s="577"/>
      <c r="HF103" s="577"/>
      <c r="HG103" s="577"/>
      <c r="HH103" s="577"/>
      <c r="HI103" s="577"/>
      <c r="HJ103" s="577"/>
      <c r="HK103" s="577"/>
      <c r="HL103" s="577"/>
      <c r="HM103" s="577"/>
      <c r="HN103" s="577"/>
      <c r="HO103" s="577"/>
      <c r="HP103" s="577"/>
      <c r="HQ103" s="577"/>
      <c r="HR103" s="577"/>
      <c r="HS103" s="577"/>
      <c r="HT103" s="577"/>
      <c r="HU103" s="577"/>
      <c r="HV103" s="577"/>
      <c r="HW103" s="577"/>
      <c r="HX103" s="577"/>
      <c r="HY103" s="577"/>
      <c r="HZ103" s="577"/>
      <c r="IA103" s="577"/>
      <c r="IB103" s="577"/>
      <c r="IC103" s="577"/>
      <c r="ID103" s="577"/>
      <c r="IE103" s="577"/>
      <c r="IF103" s="577"/>
      <c r="IG103" s="577"/>
      <c r="IH103" s="577"/>
      <c r="II103" s="577"/>
      <c r="IJ103" s="577"/>
      <c r="IK103" s="577"/>
      <c r="IL103" s="577"/>
      <c r="IM103" s="577"/>
      <c r="IN103" s="577"/>
      <c r="IO103" s="577"/>
      <c r="IP103" s="577"/>
      <c r="IQ103" s="577"/>
      <c r="IR103" s="577"/>
      <c r="IS103" s="577"/>
      <c r="IT103" s="577"/>
      <c r="IU103" s="577"/>
      <c r="IV103" s="577"/>
    </row>
    <row r="104" spans="1:256" s="604" customFormat="1">
      <c r="A104" s="591" t="s">
        <v>13709</v>
      </c>
      <c r="B104" s="593">
        <v>828.83399999999995</v>
      </c>
      <c r="C104" s="586">
        <v>497.13600000000002</v>
      </c>
      <c r="D104" s="586">
        <f t="shared" si="6"/>
        <v>0.99710977441799364</v>
      </c>
      <c r="E104" s="586">
        <f t="shared" si="3"/>
        <v>0.99868840405878201</v>
      </c>
      <c r="F104" s="586">
        <v>641.12400000000002</v>
      </c>
      <c r="G104" s="586">
        <f t="shared" si="2"/>
        <v>1.0015740025333399</v>
      </c>
      <c r="H104" s="586">
        <v>697.41</v>
      </c>
      <c r="I104" s="577"/>
      <c r="J104" s="577"/>
      <c r="K104" s="577"/>
      <c r="L104" s="577"/>
      <c r="M104" s="577"/>
      <c r="N104" s="577"/>
      <c r="O104" s="577"/>
      <c r="P104" s="577"/>
      <c r="Q104" s="577"/>
      <c r="R104" s="577"/>
      <c r="S104" s="577"/>
      <c r="T104" s="577"/>
      <c r="U104" s="577"/>
      <c r="V104" s="577"/>
      <c r="W104" s="577"/>
      <c r="X104" s="577"/>
      <c r="Y104" s="577"/>
      <c r="Z104" s="577"/>
      <c r="AA104" s="577"/>
      <c r="AB104" s="577"/>
      <c r="AC104" s="577"/>
      <c r="AD104" s="577"/>
      <c r="AE104" s="577"/>
      <c r="AF104" s="577"/>
      <c r="AG104" s="577"/>
      <c r="AH104" s="577"/>
      <c r="AI104" s="577"/>
      <c r="AJ104" s="577"/>
      <c r="AK104" s="577"/>
      <c r="AL104" s="577"/>
      <c r="AM104" s="577"/>
      <c r="AN104" s="577"/>
      <c r="AO104" s="577"/>
      <c r="AP104" s="577"/>
      <c r="AQ104" s="577"/>
      <c r="AR104" s="577"/>
      <c r="AS104" s="577"/>
      <c r="AT104" s="577"/>
      <c r="AU104" s="577"/>
      <c r="AV104" s="577"/>
      <c r="AW104" s="577"/>
      <c r="AX104" s="577"/>
      <c r="AY104" s="577"/>
      <c r="AZ104" s="577"/>
      <c r="BA104" s="577"/>
      <c r="BB104" s="577"/>
      <c r="BC104" s="577"/>
      <c r="BD104" s="577"/>
      <c r="BE104" s="577"/>
      <c r="BF104" s="577"/>
      <c r="BG104" s="577"/>
      <c r="BH104" s="577"/>
      <c r="BI104" s="577"/>
      <c r="BJ104" s="577"/>
      <c r="BK104" s="577"/>
      <c r="BL104" s="577"/>
      <c r="BM104" s="577"/>
      <c r="BN104" s="577"/>
      <c r="BO104" s="577"/>
      <c r="BP104" s="577"/>
      <c r="BQ104" s="577"/>
      <c r="BR104" s="577"/>
      <c r="BS104" s="577"/>
      <c r="BT104" s="577"/>
      <c r="BU104" s="577"/>
      <c r="BV104" s="577"/>
      <c r="BW104" s="577"/>
      <c r="BX104" s="577"/>
      <c r="BY104" s="577"/>
      <c r="BZ104" s="577"/>
      <c r="CA104" s="577"/>
      <c r="CB104" s="577"/>
      <c r="CC104" s="577"/>
      <c r="CD104" s="577"/>
      <c r="CE104" s="577"/>
      <c r="CF104" s="577"/>
      <c r="CG104" s="577"/>
      <c r="CH104" s="577"/>
      <c r="CI104" s="577"/>
      <c r="CJ104" s="577"/>
      <c r="CK104" s="577"/>
      <c r="CL104" s="577"/>
      <c r="CM104" s="577"/>
      <c r="CN104" s="577"/>
      <c r="CO104" s="577"/>
      <c r="CP104" s="577"/>
      <c r="CQ104" s="577"/>
      <c r="CR104" s="577"/>
      <c r="CS104" s="577"/>
      <c r="CT104" s="577"/>
      <c r="CU104" s="577"/>
      <c r="CV104" s="577"/>
      <c r="CW104" s="577"/>
      <c r="CX104" s="577"/>
      <c r="CY104" s="577"/>
      <c r="CZ104" s="577"/>
      <c r="DA104" s="577"/>
      <c r="DB104" s="577"/>
      <c r="DC104" s="577"/>
      <c r="DD104" s="577"/>
      <c r="DE104" s="577"/>
      <c r="DF104" s="577"/>
      <c r="DG104" s="577"/>
      <c r="DH104" s="577"/>
      <c r="DI104" s="577"/>
      <c r="DJ104" s="577"/>
      <c r="DK104" s="577"/>
      <c r="DL104" s="577"/>
      <c r="DM104" s="577"/>
      <c r="DN104" s="577"/>
      <c r="DO104" s="577"/>
      <c r="DP104" s="577"/>
      <c r="DQ104" s="577"/>
      <c r="DR104" s="577"/>
      <c r="DS104" s="577"/>
      <c r="DT104" s="577"/>
      <c r="DU104" s="577"/>
      <c r="DV104" s="577"/>
      <c r="DW104" s="577"/>
      <c r="DX104" s="577"/>
      <c r="DY104" s="577"/>
      <c r="DZ104" s="577"/>
      <c r="EA104" s="577"/>
      <c r="EB104" s="577"/>
      <c r="EC104" s="577"/>
      <c r="ED104" s="577"/>
      <c r="EE104" s="577"/>
      <c r="EF104" s="577"/>
      <c r="EG104" s="577"/>
      <c r="EH104" s="577"/>
      <c r="EI104" s="577"/>
      <c r="EJ104" s="577"/>
      <c r="EK104" s="577"/>
      <c r="EL104" s="577"/>
      <c r="EM104" s="577"/>
      <c r="EN104" s="577"/>
      <c r="EO104" s="577"/>
      <c r="EP104" s="577"/>
      <c r="EQ104" s="577"/>
      <c r="ER104" s="577"/>
      <c r="ES104" s="577"/>
      <c r="ET104" s="577"/>
      <c r="EU104" s="577"/>
      <c r="EV104" s="577"/>
      <c r="EW104" s="577"/>
      <c r="EX104" s="577"/>
      <c r="EY104" s="577"/>
      <c r="EZ104" s="577"/>
      <c r="FA104" s="577"/>
      <c r="FB104" s="577"/>
      <c r="FC104" s="577"/>
      <c r="FD104" s="577"/>
      <c r="FE104" s="577"/>
      <c r="FF104" s="577"/>
      <c r="FG104" s="577"/>
      <c r="FH104" s="577"/>
      <c r="FI104" s="577"/>
      <c r="FJ104" s="577"/>
      <c r="FK104" s="577"/>
      <c r="FL104" s="577"/>
      <c r="FM104" s="577"/>
      <c r="FN104" s="577"/>
      <c r="FO104" s="577"/>
      <c r="FP104" s="577"/>
      <c r="FQ104" s="577"/>
      <c r="FR104" s="577"/>
      <c r="FS104" s="577"/>
      <c r="FT104" s="577"/>
      <c r="FU104" s="577"/>
      <c r="FV104" s="577"/>
      <c r="FW104" s="577"/>
      <c r="FX104" s="577"/>
      <c r="FY104" s="577"/>
      <c r="FZ104" s="577"/>
      <c r="GA104" s="577"/>
      <c r="GB104" s="577"/>
      <c r="GC104" s="577"/>
      <c r="GD104" s="577"/>
      <c r="GE104" s="577"/>
      <c r="GF104" s="577"/>
      <c r="GG104" s="577"/>
      <c r="GH104" s="577"/>
      <c r="GI104" s="577"/>
      <c r="GJ104" s="577"/>
      <c r="GK104" s="577"/>
      <c r="GL104" s="577"/>
      <c r="GM104" s="577"/>
      <c r="GN104" s="577"/>
      <c r="GO104" s="577"/>
      <c r="GP104" s="577"/>
      <c r="GQ104" s="577"/>
      <c r="GR104" s="577"/>
      <c r="GS104" s="577"/>
      <c r="GT104" s="577"/>
      <c r="GU104" s="577"/>
      <c r="GV104" s="577"/>
      <c r="GW104" s="577"/>
      <c r="GX104" s="577"/>
      <c r="GY104" s="577"/>
      <c r="GZ104" s="577"/>
      <c r="HA104" s="577"/>
      <c r="HB104" s="577"/>
      <c r="HC104" s="577"/>
      <c r="HD104" s="577"/>
      <c r="HE104" s="577"/>
      <c r="HF104" s="577"/>
      <c r="HG104" s="577"/>
      <c r="HH104" s="577"/>
      <c r="HI104" s="577"/>
      <c r="HJ104" s="577"/>
      <c r="HK104" s="577"/>
      <c r="HL104" s="577"/>
      <c r="HM104" s="577"/>
      <c r="HN104" s="577"/>
      <c r="HO104" s="577"/>
      <c r="HP104" s="577"/>
      <c r="HQ104" s="577"/>
      <c r="HR104" s="577"/>
      <c r="HS104" s="577"/>
      <c r="HT104" s="577"/>
      <c r="HU104" s="577"/>
      <c r="HV104" s="577"/>
      <c r="HW104" s="577"/>
      <c r="HX104" s="577"/>
      <c r="HY104" s="577"/>
      <c r="HZ104" s="577"/>
      <c r="IA104" s="577"/>
      <c r="IB104" s="577"/>
      <c r="IC104" s="577"/>
      <c r="ID104" s="577"/>
      <c r="IE104" s="577"/>
      <c r="IF104" s="577"/>
      <c r="IG104" s="577"/>
      <c r="IH104" s="577"/>
      <c r="II104" s="577"/>
      <c r="IJ104" s="577"/>
      <c r="IK104" s="577"/>
      <c r="IL104" s="577"/>
      <c r="IM104" s="577"/>
      <c r="IN104" s="577"/>
      <c r="IO104" s="577"/>
      <c r="IP104" s="577"/>
      <c r="IQ104" s="577"/>
      <c r="IR104" s="577"/>
      <c r="IS104" s="577"/>
      <c r="IT104" s="577"/>
      <c r="IU104" s="577"/>
      <c r="IV104" s="577"/>
    </row>
    <row r="105" spans="1:256" s="604" customFormat="1">
      <c r="A105" s="591" t="s">
        <v>13710</v>
      </c>
      <c r="B105" s="593">
        <v>828.83399999999995</v>
      </c>
      <c r="C105" s="586">
        <v>496.137</v>
      </c>
      <c r="D105" s="586">
        <f t="shared" si="6"/>
        <v>0.99799048952399338</v>
      </c>
      <c r="E105" s="586">
        <f t="shared" si="3"/>
        <v>0.99909065952920184</v>
      </c>
      <c r="F105" s="586">
        <v>640.54100000000005</v>
      </c>
      <c r="G105" s="586">
        <f t="shared" si="2"/>
        <v>0.9997619764557435</v>
      </c>
      <c r="H105" s="586">
        <v>697.24400000000003</v>
      </c>
      <c r="I105" s="577"/>
      <c r="J105" s="577"/>
      <c r="K105" s="577"/>
      <c r="L105" s="577"/>
      <c r="M105" s="577"/>
      <c r="N105" s="577"/>
      <c r="O105" s="577"/>
      <c r="P105" s="577"/>
      <c r="Q105" s="577"/>
      <c r="R105" s="577"/>
      <c r="S105" s="577"/>
      <c r="T105" s="577"/>
      <c r="U105" s="577"/>
      <c r="V105" s="577"/>
      <c r="W105" s="577"/>
      <c r="X105" s="577"/>
      <c r="Y105" s="577"/>
      <c r="Z105" s="577"/>
      <c r="AA105" s="577"/>
      <c r="AB105" s="577"/>
      <c r="AC105" s="577"/>
      <c r="AD105" s="577"/>
      <c r="AE105" s="577"/>
      <c r="AF105" s="577"/>
      <c r="AG105" s="577"/>
      <c r="AH105" s="577"/>
      <c r="AI105" s="577"/>
      <c r="AJ105" s="577"/>
      <c r="AK105" s="577"/>
      <c r="AL105" s="577"/>
      <c r="AM105" s="577"/>
      <c r="AN105" s="577"/>
      <c r="AO105" s="577"/>
      <c r="AP105" s="577"/>
      <c r="AQ105" s="577"/>
      <c r="AR105" s="577"/>
      <c r="AS105" s="577"/>
      <c r="AT105" s="577"/>
      <c r="AU105" s="577"/>
      <c r="AV105" s="577"/>
      <c r="AW105" s="577"/>
      <c r="AX105" s="577"/>
      <c r="AY105" s="577"/>
      <c r="AZ105" s="577"/>
      <c r="BA105" s="577"/>
      <c r="BB105" s="577"/>
      <c r="BC105" s="577"/>
      <c r="BD105" s="577"/>
      <c r="BE105" s="577"/>
      <c r="BF105" s="577"/>
      <c r="BG105" s="577"/>
      <c r="BH105" s="577"/>
      <c r="BI105" s="577"/>
      <c r="BJ105" s="577"/>
      <c r="BK105" s="577"/>
      <c r="BL105" s="577"/>
      <c r="BM105" s="577"/>
      <c r="BN105" s="577"/>
      <c r="BO105" s="577"/>
      <c r="BP105" s="577"/>
      <c r="BQ105" s="577"/>
      <c r="BR105" s="577"/>
      <c r="BS105" s="577"/>
      <c r="BT105" s="577"/>
      <c r="BU105" s="577"/>
      <c r="BV105" s="577"/>
      <c r="BW105" s="577"/>
      <c r="BX105" s="577"/>
      <c r="BY105" s="577"/>
      <c r="BZ105" s="577"/>
      <c r="CA105" s="577"/>
      <c r="CB105" s="577"/>
      <c r="CC105" s="577"/>
      <c r="CD105" s="577"/>
      <c r="CE105" s="577"/>
      <c r="CF105" s="577"/>
      <c r="CG105" s="577"/>
      <c r="CH105" s="577"/>
      <c r="CI105" s="577"/>
      <c r="CJ105" s="577"/>
      <c r="CK105" s="577"/>
      <c r="CL105" s="577"/>
      <c r="CM105" s="577"/>
      <c r="CN105" s="577"/>
      <c r="CO105" s="577"/>
      <c r="CP105" s="577"/>
      <c r="CQ105" s="577"/>
      <c r="CR105" s="577"/>
      <c r="CS105" s="577"/>
      <c r="CT105" s="577"/>
      <c r="CU105" s="577"/>
      <c r="CV105" s="577"/>
      <c r="CW105" s="577"/>
      <c r="CX105" s="577"/>
      <c r="CY105" s="577"/>
      <c r="CZ105" s="577"/>
      <c r="DA105" s="577"/>
      <c r="DB105" s="577"/>
      <c r="DC105" s="577"/>
      <c r="DD105" s="577"/>
      <c r="DE105" s="577"/>
      <c r="DF105" s="577"/>
      <c r="DG105" s="577"/>
      <c r="DH105" s="577"/>
      <c r="DI105" s="577"/>
      <c r="DJ105" s="577"/>
      <c r="DK105" s="577"/>
      <c r="DL105" s="577"/>
      <c r="DM105" s="577"/>
      <c r="DN105" s="577"/>
      <c r="DO105" s="577"/>
      <c r="DP105" s="577"/>
      <c r="DQ105" s="577"/>
      <c r="DR105" s="577"/>
      <c r="DS105" s="577"/>
      <c r="DT105" s="577"/>
      <c r="DU105" s="577"/>
      <c r="DV105" s="577"/>
      <c r="DW105" s="577"/>
      <c r="DX105" s="577"/>
      <c r="DY105" s="577"/>
      <c r="DZ105" s="577"/>
      <c r="EA105" s="577"/>
      <c r="EB105" s="577"/>
      <c r="EC105" s="577"/>
      <c r="ED105" s="577"/>
      <c r="EE105" s="577"/>
      <c r="EF105" s="577"/>
      <c r="EG105" s="577"/>
      <c r="EH105" s="577"/>
      <c r="EI105" s="577"/>
      <c r="EJ105" s="577"/>
      <c r="EK105" s="577"/>
      <c r="EL105" s="577"/>
      <c r="EM105" s="577"/>
      <c r="EN105" s="577"/>
      <c r="EO105" s="577"/>
      <c r="EP105" s="577"/>
      <c r="EQ105" s="577"/>
      <c r="ER105" s="577"/>
      <c r="ES105" s="577"/>
      <c r="ET105" s="577"/>
      <c r="EU105" s="577"/>
      <c r="EV105" s="577"/>
      <c r="EW105" s="577"/>
      <c r="EX105" s="577"/>
      <c r="EY105" s="577"/>
      <c r="EZ105" s="577"/>
      <c r="FA105" s="577"/>
      <c r="FB105" s="577"/>
      <c r="FC105" s="577"/>
      <c r="FD105" s="577"/>
      <c r="FE105" s="577"/>
      <c r="FF105" s="577"/>
      <c r="FG105" s="577"/>
      <c r="FH105" s="577"/>
      <c r="FI105" s="577"/>
      <c r="FJ105" s="577"/>
      <c r="FK105" s="577"/>
      <c r="FL105" s="577"/>
      <c r="FM105" s="577"/>
      <c r="FN105" s="577"/>
      <c r="FO105" s="577"/>
      <c r="FP105" s="577"/>
      <c r="FQ105" s="577"/>
      <c r="FR105" s="577"/>
      <c r="FS105" s="577"/>
      <c r="FT105" s="577"/>
      <c r="FU105" s="577"/>
      <c r="FV105" s="577"/>
      <c r="FW105" s="577"/>
      <c r="FX105" s="577"/>
      <c r="FY105" s="577"/>
      <c r="FZ105" s="577"/>
      <c r="GA105" s="577"/>
      <c r="GB105" s="577"/>
      <c r="GC105" s="577"/>
      <c r="GD105" s="577"/>
      <c r="GE105" s="577"/>
      <c r="GF105" s="577"/>
      <c r="GG105" s="577"/>
      <c r="GH105" s="577"/>
      <c r="GI105" s="577"/>
      <c r="GJ105" s="577"/>
      <c r="GK105" s="577"/>
      <c r="GL105" s="577"/>
      <c r="GM105" s="577"/>
      <c r="GN105" s="577"/>
      <c r="GO105" s="577"/>
      <c r="GP105" s="577"/>
      <c r="GQ105" s="577"/>
      <c r="GR105" s="577"/>
      <c r="GS105" s="577"/>
      <c r="GT105" s="577"/>
      <c r="GU105" s="577"/>
      <c r="GV105" s="577"/>
      <c r="GW105" s="577"/>
      <c r="GX105" s="577"/>
      <c r="GY105" s="577"/>
      <c r="GZ105" s="577"/>
      <c r="HA105" s="577"/>
      <c r="HB105" s="577"/>
      <c r="HC105" s="577"/>
      <c r="HD105" s="577"/>
      <c r="HE105" s="577"/>
      <c r="HF105" s="577"/>
      <c r="HG105" s="577"/>
      <c r="HH105" s="577"/>
      <c r="HI105" s="577"/>
      <c r="HJ105" s="577"/>
      <c r="HK105" s="577"/>
      <c r="HL105" s="577"/>
      <c r="HM105" s="577"/>
      <c r="HN105" s="577"/>
      <c r="HO105" s="577"/>
      <c r="HP105" s="577"/>
      <c r="HQ105" s="577"/>
      <c r="HR105" s="577"/>
      <c r="HS105" s="577"/>
      <c r="HT105" s="577"/>
      <c r="HU105" s="577"/>
      <c r="HV105" s="577"/>
      <c r="HW105" s="577"/>
      <c r="HX105" s="577"/>
      <c r="HY105" s="577"/>
      <c r="HZ105" s="577"/>
      <c r="IA105" s="577"/>
      <c r="IB105" s="577"/>
      <c r="IC105" s="577"/>
      <c r="ID105" s="577"/>
      <c r="IE105" s="577"/>
      <c r="IF105" s="577"/>
      <c r="IG105" s="577"/>
      <c r="IH105" s="577"/>
      <c r="II105" s="577"/>
      <c r="IJ105" s="577"/>
      <c r="IK105" s="577"/>
      <c r="IL105" s="577"/>
      <c r="IM105" s="577"/>
      <c r="IN105" s="577"/>
      <c r="IO105" s="577"/>
      <c r="IP105" s="577"/>
      <c r="IQ105" s="577"/>
      <c r="IR105" s="577"/>
      <c r="IS105" s="577"/>
      <c r="IT105" s="577"/>
      <c r="IU105" s="577"/>
      <c r="IV105" s="577"/>
    </row>
    <row r="106" spans="1:256" s="604" customFormat="1">
      <c r="A106" s="591" t="s">
        <v>13711</v>
      </c>
      <c r="B106" s="593">
        <v>840.03</v>
      </c>
      <c r="C106" s="586">
        <v>497.161</v>
      </c>
      <c r="D106" s="586">
        <f t="shared" si="6"/>
        <v>1.0020639460471603</v>
      </c>
      <c r="E106" s="586">
        <f t="shared" si="3"/>
        <v>1.0083304581595869</v>
      </c>
      <c r="F106" s="586">
        <v>645.87699999999995</v>
      </c>
      <c r="G106" s="586">
        <f t="shared" si="2"/>
        <v>1.0063392442244035</v>
      </c>
      <c r="H106" s="586">
        <v>701.66399999999999</v>
      </c>
      <c r="I106" s="577"/>
      <c r="J106" s="577"/>
      <c r="K106" s="577"/>
      <c r="L106" s="577"/>
      <c r="M106" s="577"/>
      <c r="N106" s="577"/>
      <c r="O106" s="577"/>
      <c r="P106" s="577"/>
      <c r="Q106" s="577"/>
      <c r="R106" s="577"/>
      <c r="S106" s="577"/>
      <c r="T106" s="577"/>
      <c r="U106" s="577"/>
      <c r="V106" s="577"/>
      <c r="W106" s="577"/>
      <c r="X106" s="577"/>
      <c r="Y106" s="577"/>
      <c r="Z106" s="577"/>
      <c r="AA106" s="577"/>
      <c r="AB106" s="577"/>
      <c r="AC106" s="577"/>
      <c r="AD106" s="577"/>
      <c r="AE106" s="577"/>
      <c r="AF106" s="577"/>
      <c r="AG106" s="577"/>
      <c r="AH106" s="577"/>
      <c r="AI106" s="577"/>
      <c r="AJ106" s="577"/>
      <c r="AK106" s="577"/>
      <c r="AL106" s="577"/>
      <c r="AM106" s="577"/>
      <c r="AN106" s="577"/>
      <c r="AO106" s="577"/>
      <c r="AP106" s="577"/>
      <c r="AQ106" s="577"/>
      <c r="AR106" s="577"/>
      <c r="AS106" s="577"/>
      <c r="AT106" s="577"/>
      <c r="AU106" s="577"/>
      <c r="AV106" s="577"/>
      <c r="AW106" s="577"/>
      <c r="AX106" s="577"/>
      <c r="AY106" s="577"/>
      <c r="AZ106" s="577"/>
      <c r="BA106" s="577"/>
      <c r="BB106" s="577"/>
      <c r="BC106" s="577"/>
      <c r="BD106" s="577"/>
      <c r="BE106" s="577"/>
      <c r="BF106" s="577"/>
      <c r="BG106" s="577"/>
      <c r="BH106" s="577"/>
      <c r="BI106" s="577"/>
      <c r="BJ106" s="577"/>
      <c r="BK106" s="577"/>
      <c r="BL106" s="577"/>
      <c r="BM106" s="577"/>
      <c r="BN106" s="577"/>
      <c r="BO106" s="577"/>
      <c r="BP106" s="577"/>
      <c r="BQ106" s="577"/>
      <c r="BR106" s="577"/>
      <c r="BS106" s="577"/>
      <c r="BT106" s="577"/>
      <c r="BU106" s="577"/>
      <c r="BV106" s="577"/>
      <c r="BW106" s="577"/>
      <c r="BX106" s="577"/>
      <c r="BY106" s="577"/>
      <c r="BZ106" s="577"/>
      <c r="CA106" s="577"/>
      <c r="CB106" s="577"/>
      <c r="CC106" s="577"/>
      <c r="CD106" s="577"/>
      <c r="CE106" s="577"/>
      <c r="CF106" s="577"/>
      <c r="CG106" s="577"/>
      <c r="CH106" s="577"/>
      <c r="CI106" s="577"/>
      <c r="CJ106" s="577"/>
      <c r="CK106" s="577"/>
      <c r="CL106" s="577"/>
      <c r="CM106" s="577"/>
      <c r="CN106" s="577"/>
      <c r="CO106" s="577"/>
      <c r="CP106" s="577"/>
      <c r="CQ106" s="577"/>
      <c r="CR106" s="577"/>
      <c r="CS106" s="577"/>
      <c r="CT106" s="577"/>
      <c r="CU106" s="577"/>
      <c r="CV106" s="577"/>
      <c r="CW106" s="577"/>
      <c r="CX106" s="577"/>
      <c r="CY106" s="577"/>
      <c r="CZ106" s="577"/>
      <c r="DA106" s="577"/>
      <c r="DB106" s="577"/>
      <c r="DC106" s="577"/>
      <c r="DD106" s="577"/>
      <c r="DE106" s="577"/>
      <c r="DF106" s="577"/>
      <c r="DG106" s="577"/>
      <c r="DH106" s="577"/>
      <c r="DI106" s="577"/>
      <c r="DJ106" s="577"/>
      <c r="DK106" s="577"/>
      <c r="DL106" s="577"/>
      <c r="DM106" s="577"/>
      <c r="DN106" s="577"/>
      <c r="DO106" s="577"/>
      <c r="DP106" s="577"/>
      <c r="DQ106" s="577"/>
      <c r="DR106" s="577"/>
      <c r="DS106" s="577"/>
      <c r="DT106" s="577"/>
      <c r="DU106" s="577"/>
      <c r="DV106" s="577"/>
      <c r="DW106" s="577"/>
      <c r="DX106" s="577"/>
      <c r="DY106" s="577"/>
      <c r="DZ106" s="577"/>
      <c r="EA106" s="577"/>
      <c r="EB106" s="577"/>
      <c r="EC106" s="577"/>
      <c r="ED106" s="577"/>
      <c r="EE106" s="577"/>
      <c r="EF106" s="577"/>
      <c r="EG106" s="577"/>
      <c r="EH106" s="577"/>
      <c r="EI106" s="577"/>
      <c r="EJ106" s="577"/>
      <c r="EK106" s="577"/>
      <c r="EL106" s="577"/>
      <c r="EM106" s="577"/>
      <c r="EN106" s="577"/>
      <c r="EO106" s="577"/>
      <c r="EP106" s="577"/>
      <c r="EQ106" s="577"/>
      <c r="ER106" s="577"/>
      <c r="ES106" s="577"/>
      <c r="ET106" s="577"/>
      <c r="EU106" s="577"/>
      <c r="EV106" s="577"/>
      <c r="EW106" s="577"/>
      <c r="EX106" s="577"/>
      <c r="EY106" s="577"/>
      <c r="EZ106" s="577"/>
      <c r="FA106" s="577"/>
      <c r="FB106" s="577"/>
      <c r="FC106" s="577"/>
      <c r="FD106" s="577"/>
      <c r="FE106" s="577"/>
      <c r="FF106" s="577"/>
      <c r="FG106" s="577"/>
      <c r="FH106" s="577"/>
      <c r="FI106" s="577"/>
      <c r="FJ106" s="577"/>
      <c r="FK106" s="577"/>
      <c r="FL106" s="577"/>
      <c r="FM106" s="577"/>
      <c r="FN106" s="577"/>
      <c r="FO106" s="577"/>
      <c r="FP106" s="577"/>
      <c r="FQ106" s="577"/>
      <c r="FR106" s="577"/>
      <c r="FS106" s="577"/>
      <c r="FT106" s="577"/>
      <c r="FU106" s="577"/>
      <c r="FV106" s="577"/>
      <c r="FW106" s="577"/>
      <c r="FX106" s="577"/>
      <c r="FY106" s="577"/>
      <c r="FZ106" s="577"/>
      <c r="GA106" s="577"/>
      <c r="GB106" s="577"/>
      <c r="GC106" s="577"/>
      <c r="GD106" s="577"/>
      <c r="GE106" s="577"/>
      <c r="GF106" s="577"/>
      <c r="GG106" s="577"/>
      <c r="GH106" s="577"/>
      <c r="GI106" s="577"/>
      <c r="GJ106" s="577"/>
      <c r="GK106" s="577"/>
      <c r="GL106" s="577"/>
      <c r="GM106" s="577"/>
      <c r="GN106" s="577"/>
      <c r="GO106" s="577"/>
      <c r="GP106" s="577"/>
      <c r="GQ106" s="577"/>
      <c r="GR106" s="577"/>
      <c r="GS106" s="577"/>
      <c r="GT106" s="577"/>
      <c r="GU106" s="577"/>
      <c r="GV106" s="577"/>
      <c r="GW106" s="577"/>
      <c r="GX106" s="577"/>
      <c r="GY106" s="577"/>
      <c r="GZ106" s="577"/>
      <c r="HA106" s="577"/>
      <c r="HB106" s="577"/>
      <c r="HC106" s="577"/>
      <c r="HD106" s="577"/>
      <c r="HE106" s="577"/>
      <c r="HF106" s="577"/>
      <c r="HG106" s="577"/>
      <c r="HH106" s="577"/>
      <c r="HI106" s="577"/>
      <c r="HJ106" s="577"/>
      <c r="HK106" s="577"/>
      <c r="HL106" s="577"/>
      <c r="HM106" s="577"/>
      <c r="HN106" s="577"/>
      <c r="HO106" s="577"/>
      <c r="HP106" s="577"/>
      <c r="HQ106" s="577"/>
      <c r="HR106" s="577"/>
      <c r="HS106" s="577"/>
      <c r="HT106" s="577"/>
      <c r="HU106" s="577"/>
      <c r="HV106" s="577"/>
      <c r="HW106" s="577"/>
      <c r="HX106" s="577"/>
      <c r="HY106" s="577"/>
      <c r="HZ106" s="577"/>
      <c r="IA106" s="577"/>
      <c r="IB106" s="577"/>
      <c r="IC106" s="577"/>
      <c r="ID106" s="577"/>
      <c r="IE106" s="577"/>
      <c r="IF106" s="577"/>
      <c r="IG106" s="577"/>
      <c r="IH106" s="577"/>
      <c r="II106" s="577"/>
      <c r="IJ106" s="577"/>
      <c r="IK106" s="577"/>
      <c r="IL106" s="577"/>
      <c r="IM106" s="577"/>
      <c r="IN106" s="577"/>
      <c r="IO106" s="577"/>
      <c r="IP106" s="577"/>
      <c r="IQ106" s="577"/>
      <c r="IR106" s="577"/>
      <c r="IS106" s="577"/>
      <c r="IT106" s="577"/>
      <c r="IU106" s="577"/>
      <c r="IV106" s="577"/>
    </row>
    <row r="107" spans="1:256" s="604" customFormat="1">
      <c r="A107" s="591" t="s">
        <v>13712</v>
      </c>
      <c r="B107" s="593">
        <v>863.51400000000001</v>
      </c>
      <c r="C107" s="586">
        <v>498.654</v>
      </c>
      <c r="D107" s="586">
        <f t="shared" si="6"/>
        <v>1.0030030513254258</v>
      </c>
      <c r="E107" s="586">
        <f t="shared" si="3"/>
        <v>1.0167353846010929</v>
      </c>
      <c r="F107" s="586">
        <v>656.68600000000004</v>
      </c>
      <c r="G107" s="586">
        <f t="shared" si="2"/>
        <v>1.0093107242212798</v>
      </c>
      <c r="H107" s="586">
        <v>708.197</v>
      </c>
      <c r="I107" s="577"/>
      <c r="J107" s="577"/>
      <c r="K107" s="577"/>
      <c r="L107" s="577"/>
      <c r="M107" s="577"/>
      <c r="N107" s="577"/>
      <c r="O107" s="577"/>
      <c r="P107" s="577"/>
      <c r="Q107" s="577"/>
      <c r="R107" s="577"/>
      <c r="S107" s="577"/>
      <c r="T107" s="577"/>
      <c r="U107" s="577"/>
      <c r="V107" s="577"/>
      <c r="W107" s="577"/>
      <c r="X107" s="577"/>
      <c r="Y107" s="577"/>
      <c r="Z107" s="577"/>
      <c r="AA107" s="577"/>
      <c r="AB107" s="577"/>
      <c r="AC107" s="577"/>
      <c r="AD107" s="577"/>
      <c r="AE107" s="577"/>
      <c r="AF107" s="577"/>
      <c r="AG107" s="577"/>
      <c r="AH107" s="577"/>
      <c r="AI107" s="577"/>
      <c r="AJ107" s="577"/>
      <c r="AK107" s="577"/>
      <c r="AL107" s="577"/>
      <c r="AM107" s="577"/>
      <c r="AN107" s="577"/>
      <c r="AO107" s="577"/>
      <c r="AP107" s="577"/>
      <c r="AQ107" s="577"/>
      <c r="AR107" s="577"/>
      <c r="AS107" s="577"/>
      <c r="AT107" s="577"/>
      <c r="AU107" s="577"/>
      <c r="AV107" s="577"/>
      <c r="AW107" s="577"/>
      <c r="AX107" s="577"/>
      <c r="AY107" s="577"/>
      <c r="AZ107" s="577"/>
      <c r="BA107" s="577"/>
      <c r="BB107" s="577"/>
      <c r="BC107" s="577"/>
      <c r="BD107" s="577"/>
      <c r="BE107" s="577"/>
      <c r="BF107" s="577"/>
      <c r="BG107" s="577"/>
      <c r="BH107" s="577"/>
      <c r="BI107" s="577"/>
      <c r="BJ107" s="577"/>
      <c r="BK107" s="577"/>
      <c r="BL107" s="577"/>
      <c r="BM107" s="577"/>
      <c r="BN107" s="577"/>
      <c r="BO107" s="577"/>
      <c r="BP107" s="577"/>
      <c r="BQ107" s="577"/>
      <c r="BR107" s="577"/>
      <c r="BS107" s="577"/>
      <c r="BT107" s="577"/>
      <c r="BU107" s="577"/>
      <c r="BV107" s="577"/>
      <c r="BW107" s="577"/>
      <c r="BX107" s="577"/>
      <c r="BY107" s="577"/>
      <c r="BZ107" s="577"/>
      <c r="CA107" s="577"/>
      <c r="CB107" s="577"/>
      <c r="CC107" s="577"/>
      <c r="CD107" s="577"/>
      <c r="CE107" s="577"/>
      <c r="CF107" s="577"/>
      <c r="CG107" s="577"/>
      <c r="CH107" s="577"/>
      <c r="CI107" s="577"/>
      <c r="CJ107" s="577"/>
      <c r="CK107" s="577"/>
      <c r="CL107" s="577"/>
      <c r="CM107" s="577"/>
      <c r="CN107" s="577"/>
      <c r="CO107" s="577"/>
      <c r="CP107" s="577"/>
      <c r="CQ107" s="577"/>
      <c r="CR107" s="577"/>
      <c r="CS107" s="577"/>
      <c r="CT107" s="577"/>
      <c r="CU107" s="577"/>
      <c r="CV107" s="577"/>
      <c r="CW107" s="577"/>
      <c r="CX107" s="577"/>
      <c r="CY107" s="577"/>
      <c r="CZ107" s="577"/>
      <c r="DA107" s="577"/>
      <c r="DB107" s="577"/>
      <c r="DC107" s="577"/>
      <c r="DD107" s="577"/>
      <c r="DE107" s="577"/>
      <c r="DF107" s="577"/>
      <c r="DG107" s="577"/>
      <c r="DH107" s="577"/>
      <c r="DI107" s="577"/>
      <c r="DJ107" s="577"/>
      <c r="DK107" s="577"/>
      <c r="DL107" s="577"/>
      <c r="DM107" s="577"/>
      <c r="DN107" s="577"/>
      <c r="DO107" s="577"/>
      <c r="DP107" s="577"/>
      <c r="DQ107" s="577"/>
      <c r="DR107" s="577"/>
      <c r="DS107" s="577"/>
      <c r="DT107" s="577"/>
      <c r="DU107" s="577"/>
      <c r="DV107" s="577"/>
      <c r="DW107" s="577"/>
      <c r="DX107" s="577"/>
      <c r="DY107" s="577"/>
      <c r="DZ107" s="577"/>
      <c r="EA107" s="577"/>
      <c r="EB107" s="577"/>
      <c r="EC107" s="577"/>
      <c r="ED107" s="577"/>
      <c r="EE107" s="577"/>
      <c r="EF107" s="577"/>
      <c r="EG107" s="577"/>
      <c r="EH107" s="577"/>
      <c r="EI107" s="577"/>
      <c r="EJ107" s="577"/>
      <c r="EK107" s="577"/>
      <c r="EL107" s="577"/>
      <c r="EM107" s="577"/>
      <c r="EN107" s="577"/>
      <c r="EO107" s="577"/>
      <c r="EP107" s="577"/>
      <c r="EQ107" s="577"/>
      <c r="ER107" s="577"/>
      <c r="ES107" s="577"/>
      <c r="ET107" s="577"/>
      <c r="EU107" s="577"/>
      <c r="EV107" s="577"/>
      <c r="EW107" s="577"/>
      <c r="EX107" s="577"/>
      <c r="EY107" s="577"/>
      <c r="EZ107" s="577"/>
      <c r="FA107" s="577"/>
      <c r="FB107" s="577"/>
      <c r="FC107" s="577"/>
      <c r="FD107" s="577"/>
      <c r="FE107" s="577"/>
      <c r="FF107" s="577"/>
      <c r="FG107" s="577"/>
      <c r="FH107" s="577"/>
      <c r="FI107" s="577"/>
      <c r="FJ107" s="577"/>
      <c r="FK107" s="577"/>
      <c r="FL107" s="577"/>
      <c r="FM107" s="577"/>
      <c r="FN107" s="577"/>
      <c r="FO107" s="577"/>
      <c r="FP107" s="577"/>
      <c r="FQ107" s="577"/>
      <c r="FR107" s="577"/>
      <c r="FS107" s="577"/>
      <c r="FT107" s="577"/>
      <c r="FU107" s="577"/>
      <c r="FV107" s="577"/>
      <c r="FW107" s="577"/>
      <c r="FX107" s="577"/>
      <c r="FY107" s="577"/>
      <c r="FZ107" s="577"/>
      <c r="GA107" s="577"/>
      <c r="GB107" s="577"/>
      <c r="GC107" s="577"/>
      <c r="GD107" s="577"/>
      <c r="GE107" s="577"/>
      <c r="GF107" s="577"/>
      <c r="GG107" s="577"/>
      <c r="GH107" s="577"/>
      <c r="GI107" s="577"/>
      <c r="GJ107" s="577"/>
      <c r="GK107" s="577"/>
      <c r="GL107" s="577"/>
      <c r="GM107" s="577"/>
      <c r="GN107" s="577"/>
      <c r="GO107" s="577"/>
      <c r="GP107" s="577"/>
      <c r="GQ107" s="577"/>
      <c r="GR107" s="577"/>
      <c r="GS107" s="577"/>
      <c r="GT107" s="577"/>
      <c r="GU107" s="577"/>
      <c r="GV107" s="577"/>
      <c r="GW107" s="577"/>
      <c r="GX107" s="577"/>
      <c r="GY107" s="577"/>
      <c r="GZ107" s="577"/>
      <c r="HA107" s="577"/>
      <c r="HB107" s="577"/>
      <c r="HC107" s="577"/>
      <c r="HD107" s="577"/>
      <c r="HE107" s="577"/>
      <c r="HF107" s="577"/>
      <c r="HG107" s="577"/>
      <c r="HH107" s="577"/>
      <c r="HI107" s="577"/>
      <c r="HJ107" s="577"/>
      <c r="HK107" s="577"/>
      <c r="HL107" s="577"/>
      <c r="HM107" s="577"/>
      <c r="HN107" s="577"/>
      <c r="HO107" s="577"/>
      <c r="HP107" s="577"/>
      <c r="HQ107" s="577"/>
      <c r="HR107" s="577"/>
      <c r="HS107" s="577"/>
      <c r="HT107" s="577"/>
      <c r="HU107" s="577"/>
      <c r="HV107" s="577"/>
      <c r="HW107" s="577"/>
      <c r="HX107" s="577"/>
      <c r="HY107" s="577"/>
      <c r="HZ107" s="577"/>
      <c r="IA107" s="577"/>
      <c r="IB107" s="577"/>
      <c r="IC107" s="577"/>
      <c r="ID107" s="577"/>
      <c r="IE107" s="577"/>
      <c r="IF107" s="577"/>
      <c r="IG107" s="577"/>
      <c r="IH107" s="577"/>
      <c r="II107" s="577"/>
      <c r="IJ107" s="577"/>
      <c r="IK107" s="577"/>
      <c r="IL107" s="577"/>
      <c r="IM107" s="577"/>
      <c r="IN107" s="577"/>
      <c r="IO107" s="577"/>
      <c r="IP107" s="577"/>
      <c r="IQ107" s="577"/>
      <c r="IR107" s="577"/>
      <c r="IS107" s="577"/>
      <c r="IT107" s="577"/>
      <c r="IU107" s="577"/>
      <c r="IV107" s="577"/>
    </row>
    <row r="108" spans="1:256" s="604" customFormat="1">
      <c r="A108" s="591" t="s">
        <v>13713</v>
      </c>
      <c r="B108" s="593">
        <v>863.51400000000001</v>
      </c>
      <c r="C108" s="586">
        <v>499.21199999999999</v>
      </c>
      <c r="D108" s="586">
        <f t="shared" si="6"/>
        <v>1.0011190123813305</v>
      </c>
      <c r="E108" s="586">
        <f t="shared" si="3"/>
        <v>1.0004964320847405</v>
      </c>
      <c r="F108" s="586">
        <v>657.01199999999994</v>
      </c>
      <c r="G108" s="586">
        <f t="shared" si="2"/>
        <v>1.0030471747268062</v>
      </c>
      <c r="H108" s="586">
        <v>710.35500000000002</v>
      </c>
      <c r="I108" s="577"/>
      <c r="J108" s="577"/>
      <c r="K108" s="577"/>
      <c r="L108" s="577"/>
      <c r="M108" s="577"/>
      <c r="N108" s="577"/>
      <c r="O108" s="577"/>
      <c r="P108" s="577"/>
      <c r="Q108" s="577"/>
      <c r="R108" s="577"/>
      <c r="S108" s="577"/>
      <c r="T108" s="577"/>
      <c r="U108" s="577"/>
      <c r="V108" s="577"/>
      <c r="W108" s="577"/>
      <c r="X108" s="577"/>
      <c r="Y108" s="577"/>
      <c r="Z108" s="577"/>
      <c r="AA108" s="577"/>
      <c r="AB108" s="577"/>
      <c r="AC108" s="577"/>
      <c r="AD108" s="577"/>
      <c r="AE108" s="577"/>
      <c r="AF108" s="577"/>
      <c r="AG108" s="577"/>
      <c r="AH108" s="577"/>
      <c r="AI108" s="577"/>
      <c r="AJ108" s="577"/>
      <c r="AK108" s="577"/>
      <c r="AL108" s="577"/>
      <c r="AM108" s="577"/>
      <c r="AN108" s="577"/>
      <c r="AO108" s="577"/>
      <c r="AP108" s="577"/>
      <c r="AQ108" s="577"/>
      <c r="AR108" s="577"/>
      <c r="AS108" s="577"/>
      <c r="AT108" s="577"/>
      <c r="AU108" s="577"/>
      <c r="AV108" s="577"/>
      <c r="AW108" s="577"/>
      <c r="AX108" s="577"/>
      <c r="AY108" s="577"/>
      <c r="AZ108" s="577"/>
      <c r="BA108" s="577"/>
      <c r="BB108" s="577"/>
      <c r="BC108" s="577"/>
      <c r="BD108" s="577"/>
      <c r="BE108" s="577"/>
      <c r="BF108" s="577"/>
      <c r="BG108" s="577"/>
      <c r="BH108" s="577"/>
      <c r="BI108" s="577"/>
      <c r="BJ108" s="577"/>
      <c r="BK108" s="577"/>
      <c r="BL108" s="577"/>
      <c r="BM108" s="577"/>
      <c r="BN108" s="577"/>
      <c r="BO108" s="577"/>
      <c r="BP108" s="577"/>
      <c r="BQ108" s="577"/>
      <c r="BR108" s="577"/>
      <c r="BS108" s="577"/>
      <c r="BT108" s="577"/>
      <c r="BU108" s="577"/>
      <c r="BV108" s="577"/>
      <c r="BW108" s="577"/>
      <c r="BX108" s="577"/>
      <c r="BY108" s="577"/>
      <c r="BZ108" s="577"/>
      <c r="CA108" s="577"/>
      <c r="CB108" s="577"/>
      <c r="CC108" s="577"/>
      <c r="CD108" s="577"/>
      <c r="CE108" s="577"/>
      <c r="CF108" s="577"/>
      <c r="CG108" s="577"/>
      <c r="CH108" s="577"/>
      <c r="CI108" s="577"/>
      <c r="CJ108" s="577"/>
      <c r="CK108" s="577"/>
      <c r="CL108" s="577"/>
      <c r="CM108" s="577"/>
      <c r="CN108" s="577"/>
      <c r="CO108" s="577"/>
      <c r="CP108" s="577"/>
      <c r="CQ108" s="577"/>
      <c r="CR108" s="577"/>
      <c r="CS108" s="577"/>
      <c r="CT108" s="577"/>
      <c r="CU108" s="577"/>
      <c r="CV108" s="577"/>
      <c r="CW108" s="577"/>
      <c r="CX108" s="577"/>
      <c r="CY108" s="577"/>
      <c r="CZ108" s="577"/>
      <c r="DA108" s="577"/>
      <c r="DB108" s="577"/>
      <c r="DC108" s="577"/>
      <c r="DD108" s="577"/>
      <c r="DE108" s="577"/>
      <c r="DF108" s="577"/>
      <c r="DG108" s="577"/>
      <c r="DH108" s="577"/>
      <c r="DI108" s="577"/>
      <c r="DJ108" s="577"/>
      <c r="DK108" s="577"/>
      <c r="DL108" s="577"/>
      <c r="DM108" s="577"/>
      <c r="DN108" s="577"/>
      <c r="DO108" s="577"/>
      <c r="DP108" s="577"/>
      <c r="DQ108" s="577"/>
      <c r="DR108" s="577"/>
      <c r="DS108" s="577"/>
      <c r="DT108" s="577"/>
      <c r="DU108" s="577"/>
      <c r="DV108" s="577"/>
      <c r="DW108" s="577"/>
      <c r="DX108" s="577"/>
      <c r="DY108" s="577"/>
      <c r="DZ108" s="577"/>
      <c r="EA108" s="577"/>
      <c r="EB108" s="577"/>
      <c r="EC108" s="577"/>
      <c r="ED108" s="577"/>
      <c r="EE108" s="577"/>
      <c r="EF108" s="577"/>
      <c r="EG108" s="577"/>
      <c r="EH108" s="577"/>
      <c r="EI108" s="577"/>
      <c r="EJ108" s="577"/>
      <c r="EK108" s="577"/>
      <c r="EL108" s="577"/>
      <c r="EM108" s="577"/>
      <c r="EN108" s="577"/>
      <c r="EO108" s="577"/>
      <c r="EP108" s="577"/>
      <c r="EQ108" s="577"/>
      <c r="ER108" s="577"/>
      <c r="ES108" s="577"/>
      <c r="ET108" s="577"/>
      <c r="EU108" s="577"/>
      <c r="EV108" s="577"/>
      <c r="EW108" s="577"/>
      <c r="EX108" s="577"/>
      <c r="EY108" s="577"/>
      <c r="EZ108" s="577"/>
      <c r="FA108" s="577"/>
      <c r="FB108" s="577"/>
      <c r="FC108" s="577"/>
      <c r="FD108" s="577"/>
      <c r="FE108" s="577"/>
      <c r="FF108" s="577"/>
      <c r="FG108" s="577"/>
      <c r="FH108" s="577"/>
      <c r="FI108" s="577"/>
      <c r="FJ108" s="577"/>
      <c r="FK108" s="577"/>
      <c r="FL108" s="577"/>
      <c r="FM108" s="577"/>
      <c r="FN108" s="577"/>
      <c r="FO108" s="577"/>
      <c r="FP108" s="577"/>
      <c r="FQ108" s="577"/>
      <c r="FR108" s="577"/>
      <c r="FS108" s="577"/>
      <c r="FT108" s="577"/>
      <c r="FU108" s="577"/>
      <c r="FV108" s="577"/>
      <c r="FW108" s="577"/>
      <c r="FX108" s="577"/>
      <c r="FY108" s="577"/>
      <c r="FZ108" s="577"/>
      <c r="GA108" s="577"/>
      <c r="GB108" s="577"/>
      <c r="GC108" s="577"/>
      <c r="GD108" s="577"/>
      <c r="GE108" s="577"/>
      <c r="GF108" s="577"/>
      <c r="GG108" s="577"/>
      <c r="GH108" s="577"/>
      <c r="GI108" s="577"/>
      <c r="GJ108" s="577"/>
      <c r="GK108" s="577"/>
      <c r="GL108" s="577"/>
      <c r="GM108" s="577"/>
      <c r="GN108" s="577"/>
      <c r="GO108" s="577"/>
      <c r="GP108" s="577"/>
      <c r="GQ108" s="577"/>
      <c r="GR108" s="577"/>
      <c r="GS108" s="577"/>
      <c r="GT108" s="577"/>
      <c r="GU108" s="577"/>
      <c r="GV108" s="577"/>
      <c r="GW108" s="577"/>
      <c r="GX108" s="577"/>
      <c r="GY108" s="577"/>
      <c r="GZ108" s="577"/>
      <c r="HA108" s="577"/>
      <c r="HB108" s="577"/>
      <c r="HC108" s="577"/>
      <c r="HD108" s="577"/>
      <c r="HE108" s="577"/>
      <c r="HF108" s="577"/>
      <c r="HG108" s="577"/>
      <c r="HH108" s="577"/>
      <c r="HI108" s="577"/>
      <c r="HJ108" s="577"/>
      <c r="HK108" s="577"/>
      <c r="HL108" s="577"/>
      <c r="HM108" s="577"/>
      <c r="HN108" s="577"/>
      <c r="HO108" s="577"/>
      <c r="HP108" s="577"/>
      <c r="HQ108" s="577"/>
      <c r="HR108" s="577"/>
      <c r="HS108" s="577"/>
      <c r="HT108" s="577"/>
      <c r="HU108" s="577"/>
      <c r="HV108" s="577"/>
      <c r="HW108" s="577"/>
      <c r="HX108" s="577"/>
      <c r="HY108" s="577"/>
      <c r="HZ108" s="577"/>
      <c r="IA108" s="577"/>
      <c r="IB108" s="577"/>
      <c r="IC108" s="577"/>
      <c r="ID108" s="577"/>
      <c r="IE108" s="577"/>
      <c r="IF108" s="577"/>
      <c r="IG108" s="577"/>
      <c r="IH108" s="577"/>
      <c r="II108" s="577"/>
      <c r="IJ108" s="577"/>
      <c r="IK108" s="577"/>
      <c r="IL108" s="577"/>
      <c r="IM108" s="577"/>
      <c r="IN108" s="577"/>
      <c r="IO108" s="577"/>
      <c r="IP108" s="577"/>
      <c r="IQ108" s="577"/>
      <c r="IR108" s="577"/>
      <c r="IS108" s="577"/>
      <c r="IT108" s="577"/>
      <c r="IU108" s="577"/>
      <c r="IV108" s="577"/>
    </row>
    <row r="109" spans="1:256" s="604" customFormat="1">
      <c r="A109" s="591" t="s">
        <v>13714</v>
      </c>
      <c r="B109" s="593">
        <v>863.51400000000001</v>
      </c>
      <c r="C109" s="586">
        <v>501.02800000000002</v>
      </c>
      <c r="D109" s="586">
        <f t="shared" si="6"/>
        <v>1.0036377330673141</v>
      </c>
      <c r="E109" s="586">
        <f t="shared" si="3"/>
        <v>1.0016148867905001</v>
      </c>
      <c r="F109" s="586">
        <v>658.07299999999998</v>
      </c>
      <c r="G109" s="586">
        <f t="shared" si="2"/>
        <v>1.0035601917351185</v>
      </c>
      <c r="H109" s="586">
        <v>712.88400000000001</v>
      </c>
      <c r="I109" s="577"/>
      <c r="J109" s="577"/>
      <c r="K109" s="577"/>
      <c r="L109" s="577"/>
      <c r="M109" s="577"/>
      <c r="N109" s="577"/>
      <c r="O109" s="577"/>
      <c r="P109" s="577"/>
      <c r="Q109" s="577"/>
      <c r="R109" s="577"/>
      <c r="S109" s="577"/>
      <c r="T109" s="577"/>
      <c r="U109" s="577"/>
      <c r="V109" s="577"/>
      <c r="W109" s="577"/>
      <c r="X109" s="577"/>
      <c r="Y109" s="577"/>
      <c r="Z109" s="577"/>
      <c r="AA109" s="577"/>
      <c r="AB109" s="577"/>
      <c r="AC109" s="577"/>
      <c r="AD109" s="577"/>
      <c r="AE109" s="577"/>
      <c r="AF109" s="577"/>
      <c r="AG109" s="577"/>
      <c r="AH109" s="577"/>
      <c r="AI109" s="577"/>
      <c r="AJ109" s="577"/>
      <c r="AK109" s="577"/>
      <c r="AL109" s="577"/>
      <c r="AM109" s="577"/>
      <c r="AN109" s="577"/>
      <c r="AO109" s="577"/>
      <c r="AP109" s="577"/>
      <c r="AQ109" s="577"/>
      <c r="AR109" s="577"/>
      <c r="AS109" s="577"/>
      <c r="AT109" s="577"/>
      <c r="AU109" s="577"/>
      <c r="AV109" s="577"/>
      <c r="AW109" s="577"/>
      <c r="AX109" s="577"/>
      <c r="AY109" s="577"/>
      <c r="AZ109" s="577"/>
      <c r="BA109" s="577"/>
      <c r="BB109" s="577"/>
      <c r="BC109" s="577"/>
      <c r="BD109" s="577"/>
      <c r="BE109" s="577"/>
      <c r="BF109" s="577"/>
      <c r="BG109" s="577"/>
      <c r="BH109" s="577"/>
      <c r="BI109" s="577"/>
      <c r="BJ109" s="577"/>
      <c r="BK109" s="577"/>
      <c r="BL109" s="577"/>
      <c r="BM109" s="577"/>
      <c r="BN109" s="577"/>
      <c r="BO109" s="577"/>
      <c r="BP109" s="577"/>
      <c r="BQ109" s="577"/>
      <c r="BR109" s="577"/>
      <c r="BS109" s="577"/>
      <c r="BT109" s="577"/>
      <c r="BU109" s="577"/>
      <c r="BV109" s="577"/>
      <c r="BW109" s="577"/>
      <c r="BX109" s="577"/>
      <c r="BY109" s="577"/>
      <c r="BZ109" s="577"/>
      <c r="CA109" s="577"/>
      <c r="CB109" s="577"/>
      <c r="CC109" s="577"/>
      <c r="CD109" s="577"/>
      <c r="CE109" s="577"/>
      <c r="CF109" s="577"/>
      <c r="CG109" s="577"/>
      <c r="CH109" s="577"/>
      <c r="CI109" s="577"/>
      <c r="CJ109" s="577"/>
      <c r="CK109" s="577"/>
      <c r="CL109" s="577"/>
      <c r="CM109" s="577"/>
      <c r="CN109" s="577"/>
      <c r="CO109" s="577"/>
      <c r="CP109" s="577"/>
      <c r="CQ109" s="577"/>
      <c r="CR109" s="577"/>
      <c r="CS109" s="577"/>
      <c r="CT109" s="577"/>
      <c r="CU109" s="577"/>
      <c r="CV109" s="577"/>
      <c r="CW109" s="577"/>
      <c r="CX109" s="577"/>
      <c r="CY109" s="577"/>
      <c r="CZ109" s="577"/>
      <c r="DA109" s="577"/>
      <c r="DB109" s="577"/>
      <c r="DC109" s="577"/>
      <c r="DD109" s="577"/>
      <c r="DE109" s="577"/>
      <c r="DF109" s="577"/>
      <c r="DG109" s="577"/>
      <c r="DH109" s="577"/>
      <c r="DI109" s="577"/>
      <c r="DJ109" s="577"/>
      <c r="DK109" s="577"/>
      <c r="DL109" s="577"/>
      <c r="DM109" s="577"/>
      <c r="DN109" s="577"/>
      <c r="DO109" s="577"/>
      <c r="DP109" s="577"/>
      <c r="DQ109" s="577"/>
      <c r="DR109" s="577"/>
      <c r="DS109" s="577"/>
      <c r="DT109" s="577"/>
      <c r="DU109" s="577"/>
      <c r="DV109" s="577"/>
      <c r="DW109" s="577"/>
      <c r="DX109" s="577"/>
      <c r="DY109" s="577"/>
      <c r="DZ109" s="577"/>
      <c r="EA109" s="577"/>
      <c r="EB109" s="577"/>
      <c r="EC109" s="577"/>
      <c r="ED109" s="577"/>
      <c r="EE109" s="577"/>
      <c r="EF109" s="577"/>
      <c r="EG109" s="577"/>
      <c r="EH109" s="577"/>
      <c r="EI109" s="577"/>
      <c r="EJ109" s="577"/>
      <c r="EK109" s="577"/>
      <c r="EL109" s="577"/>
      <c r="EM109" s="577"/>
      <c r="EN109" s="577"/>
      <c r="EO109" s="577"/>
      <c r="EP109" s="577"/>
      <c r="EQ109" s="577"/>
      <c r="ER109" s="577"/>
      <c r="ES109" s="577"/>
      <c r="ET109" s="577"/>
      <c r="EU109" s="577"/>
      <c r="EV109" s="577"/>
      <c r="EW109" s="577"/>
      <c r="EX109" s="577"/>
      <c r="EY109" s="577"/>
      <c r="EZ109" s="577"/>
      <c r="FA109" s="577"/>
      <c r="FB109" s="577"/>
      <c r="FC109" s="577"/>
      <c r="FD109" s="577"/>
      <c r="FE109" s="577"/>
      <c r="FF109" s="577"/>
      <c r="FG109" s="577"/>
      <c r="FH109" s="577"/>
      <c r="FI109" s="577"/>
      <c r="FJ109" s="577"/>
      <c r="FK109" s="577"/>
      <c r="FL109" s="577"/>
      <c r="FM109" s="577"/>
      <c r="FN109" s="577"/>
      <c r="FO109" s="577"/>
      <c r="FP109" s="577"/>
      <c r="FQ109" s="577"/>
      <c r="FR109" s="577"/>
      <c r="FS109" s="577"/>
      <c r="FT109" s="577"/>
      <c r="FU109" s="577"/>
      <c r="FV109" s="577"/>
      <c r="FW109" s="577"/>
      <c r="FX109" s="577"/>
      <c r="FY109" s="577"/>
      <c r="FZ109" s="577"/>
      <c r="GA109" s="577"/>
      <c r="GB109" s="577"/>
      <c r="GC109" s="577"/>
      <c r="GD109" s="577"/>
      <c r="GE109" s="577"/>
      <c r="GF109" s="577"/>
      <c r="GG109" s="577"/>
      <c r="GH109" s="577"/>
      <c r="GI109" s="577"/>
      <c r="GJ109" s="577"/>
      <c r="GK109" s="577"/>
      <c r="GL109" s="577"/>
      <c r="GM109" s="577"/>
      <c r="GN109" s="577"/>
      <c r="GO109" s="577"/>
      <c r="GP109" s="577"/>
      <c r="GQ109" s="577"/>
      <c r="GR109" s="577"/>
      <c r="GS109" s="577"/>
      <c r="GT109" s="577"/>
      <c r="GU109" s="577"/>
      <c r="GV109" s="577"/>
      <c r="GW109" s="577"/>
      <c r="GX109" s="577"/>
      <c r="GY109" s="577"/>
      <c r="GZ109" s="577"/>
      <c r="HA109" s="577"/>
      <c r="HB109" s="577"/>
      <c r="HC109" s="577"/>
      <c r="HD109" s="577"/>
      <c r="HE109" s="577"/>
      <c r="HF109" s="577"/>
      <c r="HG109" s="577"/>
      <c r="HH109" s="577"/>
      <c r="HI109" s="577"/>
      <c r="HJ109" s="577"/>
      <c r="HK109" s="577"/>
      <c r="HL109" s="577"/>
      <c r="HM109" s="577"/>
      <c r="HN109" s="577"/>
      <c r="HO109" s="577"/>
      <c r="HP109" s="577"/>
      <c r="HQ109" s="577"/>
      <c r="HR109" s="577"/>
      <c r="HS109" s="577"/>
      <c r="HT109" s="577"/>
      <c r="HU109" s="577"/>
      <c r="HV109" s="577"/>
      <c r="HW109" s="577"/>
      <c r="HX109" s="577"/>
      <c r="HY109" s="577"/>
      <c r="HZ109" s="577"/>
      <c r="IA109" s="577"/>
      <c r="IB109" s="577"/>
      <c r="IC109" s="577"/>
      <c r="ID109" s="577"/>
      <c r="IE109" s="577"/>
      <c r="IF109" s="577"/>
      <c r="IG109" s="577"/>
      <c r="IH109" s="577"/>
      <c r="II109" s="577"/>
      <c r="IJ109" s="577"/>
      <c r="IK109" s="577"/>
      <c r="IL109" s="577"/>
      <c r="IM109" s="577"/>
      <c r="IN109" s="577"/>
      <c r="IO109" s="577"/>
      <c r="IP109" s="577"/>
      <c r="IQ109" s="577"/>
      <c r="IR109" s="577"/>
      <c r="IS109" s="577"/>
      <c r="IT109" s="577"/>
      <c r="IU109" s="577"/>
      <c r="IV109" s="577"/>
    </row>
    <row r="110" spans="1:256" s="604" customFormat="1">
      <c r="A110" s="591" t="s">
        <v>13715</v>
      </c>
      <c r="B110" s="593">
        <v>863.51400000000001</v>
      </c>
      <c r="C110" s="586">
        <v>504.01600000000002</v>
      </c>
      <c r="D110" s="586">
        <f t="shared" si="6"/>
        <v>1.0059637385535338</v>
      </c>
      <c r="E110" s="586">
        <f t="shared" si="3"/>
        <v>1.0026516815003808</v>
      </c>
      <c r="F110" s="586">
        <v>659.81799999999998</v>
      </c>
      <c r="G110" s="586">
        <f t="shared" si="2"/>
        <v>1.000625627731861</v>
      </c>
      <c r="H110" s="586">
        <v>713.33</v>
      </c>
      <c r="I110" s="577"/>
      <c r="J110" s="577"/>
      <c r="K110" s="577"/>
      <c r="L110" s="577"/>
      <c r="M110" s="577"/>
      <c r="N110" s="577"/>
      <c r="O110" s="577"/>
      <c r="P110" s="577"/>
      <c r="Q110" s="577"/>
      <c r="R110" s="577"/>
      <c r="S110" s="577"/>
      <c r="T110" s="577"/>
      <c r="U110" s="577"/>
      <c r="V110" s="577"/>
      <c r="W110" s="577"/>
      <c r="X110" s="577"/>
      <c r="Y110" s="577"/>
      <c r="Z110" s="577"/>
      <c r="AA110" s="577"/>
      <c r="AB110" s="577"/>
      <c r="AC110" s="577"/>
      <c r="AD110" s="577"/>
      <c r="AE110" s="577"/>
      <c r="AF110" s="577"/>
      <c r="AG110" s="577"/>
      <c r="AH110" s="577"/>
      <c r="AI110" s="577"/>
      <c r="AJ110" s="577"/>
      <c r="AK110" s="577"/>
      <c r="AL110" s="577"/>
      <c r="AM110" s="577"/>
      <c r="AN110" s="577"/>
      <c r="AO110" s="577"/>
      <c r="AP110" s="577"/>
      <c r="AQ110" s="577"/>
      <c r="AR110" s="577"/>
      <c r="AS110" s="577"/>
      <c r="AT110" s="577"/>
      <c r="AU110" s="577"/>
      <c r="AV110" s="577"/>
      <c r="AW110" s="577"/>
      <c r="AX110" s="577"/>
      <c r="AY110" s="577"/>
      <c r="AZ110" s="577"/>
      <c r="BA110" s="577"/>
      <c r="BB110" s="577"/>
      <c r="BC110" s="577"/>
      <c r="BD110" s="577"/>
      <c r="BE110" s="577"/>
      <c r="BF110" s="577"/>
      <c r="BG110" s="577"/>
      <c r="BH110" s="577"/>
      <c r="BI110" s="577"/>
      <c r="BJ110" s="577"/>
      <c r="BK110" s="577"/>
      <c r="BL110" s="577"/>
      <c r="BM110" s="577"/>
      <c r="BN110" s="577"/>
      <c r="BO110" s="577"/>
      <c r="BP110" s="577"/>
      <c r="BQ110" s="577"/>
      <c r="BR110" s="577"/>
      <c r="BS110" s="577"/>
      <c r="BT110" s="577"/>
      <c r="BU110" s="577"/>
      <c r="BV110" s="577"/>
      <c r="BW110" s="577"/>
      <c r="BX110" s="577"/>
      <c r="BY110" s="577"/>
      <c r="BZ110" s="577"/>
      <c r="CA110" s="577"/>
      <c r="CB110" s="577"/>
      <c r="CC110" s="577"/>
      <c r="CD110" s="577"/>
      <c r="CE110" s="577"/>
      <c r="CF110" s="577"/>
      <c r="CG110" s="577"/>
      <c r="CH110" s="577"/>
      <c r="CI110" s="577"/>
      <c r="CJ110" s="577"/>
      <c r="CK110" s="577"/>
      <c r="CL110" s="577"/>
      <c r="CM110" s="577"/>
      <c r="CN110" s="577"/>
      <c r="CO110" s="577"/>
      <c r="CP110" s="577"/>
      <c r="CQ110" s="577"/>
      <c r="CR110" s="577"/>
      <c r="CS110" s="577"/>
      <c r="CT110" s="577"/>
      <c r="CU110" s="577"/>
      <c r="CV110" s="577"/>
      <c r="CW110" s="577"/>
      <c r="CX110" s="577"/>
      <c r="CY110" s="577"/>
      <c r="CZ110" s="577"/>
      <c r="DA110" s="577"/>
      <c r="DB110" s="577"/>
      <c r="DC110" s="577"/>
      <c r="DD110" s="577"/>
      <c r="DE110" s="577"/>
      <c r="DF110" s="577"/>
      <c r="DG110" s="577"/>
      <c r="DH110" s="577"/>
      <c r="DI110" s="577"/>
      <c r="DJ110" s="577"/>
      <c r="DK110" s="577"/>
      <c r="DL110" s="577"/>
      <c r="DM110" s="577"/>
      <c r="DN110" s="577"/>
      <c r="DO110" s="577"/>
      <c r="DP110" s="577"/>
      <c r="DQ110" s="577"/>
      <c r="DR110" s="577"/>
      <c r="DS110" s="577"/>
      <c r="DT110" s="577"/>
      <c r="DU110" s="577"/>
      <c r="DV110" s="577"/>
      <c r="DW110" s="577"/>
      <c r="DX110" s="577"/>
      <c r="DY110" s="577"/>
      <c r="DZ110" s="577"/>
      <c r="EA110" s="577"/>
      <c r="EB110" s="577"/>
      <c r="EC110" s="577"/>
      <c r="ED110" s="577"/>
      <c r="EE110" s="577"/>
      <c r="EF110" s="577"/>
      <c r="EG110" s="577"/>
      <c r="EH110" s="577"/>
      <c r="EI110" s="577"/>
      <c r="EJ110" s="577"/>
      <c r="EK110" s="577"/>
      <c r="EL110" s="577"/>
      <c r="EM110" s="577"/>
      <c r="EN110" s="577"/>
      <c r="EO110" s="577"/>
      <c r="EP110" s="577"/>
      <c r="EQ110" s="577"/>
      <c r="ER110" s="577"/>
      <c r="ES110" s="577"/>
      <c r="ET110" s="577"/>
      <c r="EU110" s="577"/>
      <c r="EV110" s="577"/>
      <c r="EW110" s="577"/>
      <c r="EX110" s="577"/>
      <c r="EY110" s="577"/>
      <c r="EZ110" s="577"/>
      <c r="FA110" s="577"/>
      <c r="FB110" s="577"/>
      <c r="FC110" s="577"/>
      <c r="FD110" s="577"/>
      <c r="FE110" s="577"/>
      <c r="FF110" s="577"/>
      <c r="FG110" s="577"/>
      <c r="FH110" s="577"/>
      <c r="FI110" s="577"/>
      <c r="FJ110" s="577"/>
      <c r="FK110" s="577"/>
      <c r="FL110" s="577"/>
      <c r="FM110" s="577"/>
      <c r="FN110" s="577"/>
      <c r="FO110" s="577"/>
      <c r="FP110" s="577"/>
      <c r="FQ110" s="577"/>
      <c r="FR110" s="577"/>
      <c r="FS110" s="577"/>
      <c r="FT110" s="577"/>
      <c r="FU110" s="577"/>
      <c r="FV110" s="577"/>
      <c r="FW110" s="577"/>
      <c r="FX110" s="577"/>
      <c r="FY110" s="577"/>
      <c r="FZ110" s="577"/>
      <c r="GA110" s="577"/>
      <c r="GB110" s="577"/>
      <c r="GC110" s="577"/>
      <c r="GD110" s="577"/>
      <c r="GE110" s="577"/>
      <c r="GF110" s="577"/>
      <c r="GG110" s="577"/>
      <c r="GH110" s="577"/>
      <c r="GI110" s="577"/>
      <c r="GJ110" s="577"/>
      <c r="GK110" s="577"/>
      <c r="GL110" s="577"/>
      <c r="GM110" s="577"/>
      <c r="GN110" s="577"/>
      <c r="GO110" s="577"/>
      <c r="GP110" s="577"/>
      <c r="GQ110" s="577"/>
      <c r="GR110" s="577"/>
      <c r="GS110" s="577"/>
      <c r="GT110" s="577"/>
      <c r="GU110" s="577"/>
      <c r="GV110" s="577"/>
      <c r="GW110" s="577"/>
      <c r="GX110" s="577"/>
      <c r="GY110" s="577"/>
      <c r="GZ110" s="577"/>
      <c r="HA110" s="577"/>
      <c r="HB110" s="577"/>
      <c r="HC110" s="577"/>
      <c r="HD110" s="577"/>
      <c r="HE110" s="577"/>
      <c r="HF110" s="577"/>
      <c r="HG110" s="577"/>
      <c r="HH110" s="577"/>
      <c r="HI110" s="577"/>
      <c r="HJ110" s="577"/>
      <c r="HK110" s="577"/>
      <c r="HL110" s="577"/>
      <c r="HM110" s="577"/>
      <c r="HN110" s="577"/>
      <c r="HO110" s="577"/>
      <c r="HP110" s="577"/>
      <c r="HQ110" s="577"/>
      <c r="HR110" s="577"/>
      <c r="HS110" s="577"/>
      <c r="HT110" s="577"/>
      <c r="HU110" s="577"/>
      <c r="HV110" s="577"/>
      <c r="HW110" s="577"/>
      <c r="HX110" s="577"/>
      <c r="HY110" s="577"/>
      <c r="HZ110" s="577"/>
      <c r="IA110" s="577"/>
      <c r="IB110" s="577"/>
      <c r="IC110" s="577"/>
      <c r="ID110" s="577"/>
      <c r="IE110" s="577"/>
      <c r="IF110" s="577"/>
      <c r="IG110" s="577"/>
      <c r="IH110" s="577"/>
      <c r="II110" s="577"/>
      <c r="IJ110" s="577"/>
      <c r="IK110" s="577"/>
      <c r="IL110" s="577"/>
      <c r="IM110" s="577"/>
      <c r="IN110" s="577"/>
      <c r="IO110" s="577"/>
      <c r="IP110" s="577"/>
      <c r="IQ110" s="577"/>
      <c r="IR110" s="577"/>
      <c r="IS110" s="577"/>
      <c r="IT110" s="577"/>
      <c r="IU110" s="577"/>
      <c r="IV110" s="577"/>
    </row>
    <row r="111" spans="1:256" s="604" customFormat="1">
      <c r="A111" s="591" t="s">
        <v>13716</v>
      </c>
      <c r="B111" s="593">
        <v>863.51400000000001</v>
      </c>
      <c r="C111" s="586">
        <v>506.09</v>
      </c>
      <c r="D111" s="586">
        <f t="shared" si="6"/>
        <v>1.0041149487317862</v>
      </c>
      <c r="E111" s="586">
        <f t="shared" si="3"/>
        <v>1.001836870167228</v>
      </c>
      <c r="F111" s="586">
        <v>661.03</v>
      </c>
      <c r="G111" s="586">
        <f t="shared" si="2"/>
        <v>1.0030799209342101</v>
      </c>
      <c r="H111" s="586">
        <v>715.52700000000004</v>
      </c>
      <c r="I111" s="577"/>
      <c r="J111" s="577"/>
      <c r="K111" s="577"/>
      <c r="L111" s="577"/>
      <c r="M111" s="577"/>
      <c r="N111" s="577"/>
      <c r="O111" s="577"/>
      <c r="P111" s="577"/>
      <c r="Q111" s="577"/>
      <c r="R111" s="577"/>
      <c r="S111" s="577"/>
      <c r="T111" s="577"/>
      <c r="U111" s="577"/>
      <c r="V111" s="577"/>
      <c r="W111" s="577"/>
      <c r="X111" s="577"/>
      <c r="Y111" s="577"/>
      <c r="Z111" s="577"/>
      <c r="AA111" s="577"/>
      <c r="AB111" s="577"/>
      <c r="AC111" s="577"/>
      <c r="AD111" s="577"/>
      <c r="AE111" s="577"/>
      <c r="AF111" s="577"/>
      <c r="AG111" s="577"/>
      <c r="AH111" s="577"/>
      <c r="AI111" s="577"/>
      <c r="AJ111" s="577"/>
      <c r="AK111" s="577"/>
      <c r="AL111" s="577"/>
      <c r="AM111" s="577"/>
      <c r="AN111" s="577"/>
      <c r="AO111" s="577"/>
      <c r="AP111" s="577"/>
      <c r="AQ111" s="577"/>
      <c r="AR111" s="577"/>
      <c r="AS111" s="577"/>
      <c r="AT111" s="577"/>
      <c r="AU111" s="577"/>
      <c r="AV111" s="577"/>
      <c r="AW111" s="577"/>
      <c r="AX111" s="577"/>
      <c r="AY111" s="577"/>
      <c r="AZ111" s="577"/>
      <c r="BA111" s="577"/>
      <c r="BB111" s="577"/>
      <c r="BC111" s="577"/>
      <c r="BD111" s="577"/>
      <c r="BE111" s="577"/>
      <c r="BF111" s="577"/>
      <c r="BG111" s="577"/>
      <c r="BH111" s="577"/>
      <c r="BI111" s="577"/>
      <c r="BJ111" s="577"/>
      <c r="BK111" s="577"/>
      <c r="BL111" s="577"/>
      <c r="BM111" s="577"/>
      <c r="BN111" s="577"/>
      <c r="BO111" s="577"/>
      <c r="BP111" s="577"/>
      <c r="BQ111" s="577"/>
      <c r="BR111" s="577"/>
      <c r="BS111" s="577"/>
      <c r="BT111" s="577"/>
      <c r="BU111" s="577"/>
      <c r="BV111" s="577"/>
      <c r="BW111" s="577"/>
      <c r="BX111" s="577"/>
      <c r="BY111" s="577"/>
      <c r="BZ111" s="577"/>
      <c r="CA111" s="577"/>
      <c r="CB111" s="577"/>
      <c r="CC111" s="577"/>
      <c r="CD111" s="577"/>
      <c r="CE111" s="577"/>
      <c r="CF111" s="577"/>
      <c r="CG111" s="577"/>
      <c r="CH111" s="577"/>
      <c r="CI111" s="577"/>
      <c r="CJ111" s="577"/>
      <c r="CK111" s="577"/>
      <c r="CL111" s="577"/>
      <c r="CM111" s="577"/>
      <c r="CN111" s="577"/>
      <c r="CO111" s="577"/>
      <c r="CP111" s="577"/>
      <c r="CQ111" s="577"/>
      <c r="CR111" s="577"/>
      <c r="CS111" s="577"/>
      <c r="CT111" s="577"/>
      <c r="CU111" s="577"/>
      <c r="CV111" s="577"/>
      <c r="CW111" s="577"/>
      <c r="CX111" s="577"/>
      <c r="CY111" s="577"/>
      <c r="CZ111" s="577"/>
      <c r="DA111" s="577"/>
      <c r="DB111" s="577"/>
      <c r="DC111" s="577"/>
      <c r="DD111" s="577"/>
      <c r="DE111" s="577"/>
      <c r="DF111" s="577"/>
      <c r="DG111" s="577"/>
      <c r="DH111" s="577"/>
      <c r="DI111" s="577"/>
      <c r="DJ111" s="577"/>
      <c r="DK111" s="577"/>
      <c r="DL111" s="577"/>
      <c r="DM111" s="577"/>
      <c r="DN111" s="577"/>
      <c r="DO111" s="577"/>
      <c r="DP111" s="577"/>
      <c r="DQ111" s="577"/>
      <c r="DR111" s="577"/>
      <c r="DS111" s="577"/>
      <c r="DT111" s="577"/>
      <c r="DU111" s="577"/>
      <c r="DV111" s="577"/>
      <c r="DW111" s="577"/>
      <c r="DX111" s="577"/>
      <c r="DY111" s="577"/>
      <c r="DZ111" s="577"/>
      <c r="EA111" s="577"/>
      <c r="EB111" s="577"/>
      <c r="EC111" s="577"/>
      <c r="ED111" s="577"/>
      <c r="EE111" s="577"/>
      <c r="EF111" s="577"/>
      <c r="EG111" s="577"/>
      <c r="EH111" s="577"/>
      <c r="EI111" s="577"/>
      <c r="EJ111" s="577"/>
      <c r="EK111" s="577"/>
      <c r="EL111" s="577"/>
      <c r="EM111" s="577"/>
      <c r="EN111" s="577"/>
      <c r="EO111" s="577"/>
      <c r="EP111" s="577"/>
      <c r="EQ111" s="577"/>
      <c r="ER111" s="577"/>
      <c r="ES111" s="577"/>
      <c r="ET111" s="577"/>
      <c r="EU111" s="577"/>
      <c r="EV111" s="577"/>
      <c r="EW111" s="577"/>
      <c r="EX111" s="577"/>
      <c r="EY111" s="577"/>
      <c r="EZ111" s="577"/>
      <c r="FA111" s="577"/>
      <c r="FB111" s="577"/>
      <c r="FC111" s="577"/>
      <c r="FD111" s="577"/>
      <c r="FE111" s="577"/>
      <c r="FF111" s="577"/>
      <c r="FG111" s="577"/>
      <c r="FH111" s="577"/>
      <c r="FI111" s="577"/>
      <c r="FJ111" s="577"/>
      <c r="FK111" s="577"/>
      <c r="FL111" s="577"/>
      <c r="FM111" s="577"/>
      <c r="FN111" s="577"/>
      <c r="FO111" s="577"/>
      <c r="FP111" s="577"/>
      <c r="FQ111" s="577"/>
      <c r="FR111" s="577"/>
      <c r="FS111" s="577"/>
      <c r="FT111" s="577"/>
      <c r="FU111" s="577"/>
      <c r="FV111" s="577"/>
      <c r="FW111" s="577"/>
      <c r="FX111" s="577"/>
      <c r="FY111" s="577"/>
      <c r="FZ111" s="577"/>
      <c r="GA111" s="577"/>
      <c r="GB111" s="577"/>
      <c r="GC111" s="577"/>
      <c r="GD111" s="577"/>
      <c r="GE111" s="577"/>
      <c r="GF111" s="577"/>
      <c r="GG111" s="577"/>
      <c r="GH111" s="577"/>
      <c r="GI111" s="577"/>
      <c r="GJ111" s="577"/>
      <c r="GK111" s="577"/>
      <c r="GL111" s="577"/>
      <c r="GM111" s="577"/>
      <c r="GN111" s="577"/>
      <c r="GO111" s="577"/>
      <c r="GP111" s="577"/>
      <c r="GQ111" s="577"/>
      <c r="GR111" s="577"/>
      <c r="GS111" s="577"/>
      <c r="GT111" s="577"/>
      <c r="GU111" s="577"/>
      <c r="GV111" s="577"/>
      <c r="GW111" s="577"/>
      <c r="GX111" s="577"/>
      <c r="GY111" s="577"/>
      <c r="GZ111" s="577"/>
      <c r="HA111" s="577"/>
      <c r="HB111" s="577"/>
      <c r="HC111" s="577"/>
      <c r="HD111" s="577"/>
      <c r="HE111" s="577"/>
      <c r="HF111" s="577"/>
      <c r="HG111" s="577"/>
      <c r="HH111" s="577"/>
      <c r="HI111" s="577"/>
      <c r="HJ111" s="577"/>
      <c r="HK111" s="577"/>
      <c r="HL111" s="577"/>
      <c r="HM111" s="577"/>
      <c r="HN111" s="577"/>
      <c r="HO111" s="577"/>
      <c r="HP111" s="577"/>
      <c r="HQ111" s="577"/>
      <c r="HR111" s="577"/>
      <c r="HS111" s="577"/>
      <c r="HT111" s="577"/>
      <c r="HU111" s="577"/>
      <c r="HV111" s="577"/>
      <c r="HW111" s="577"/>
      <c r="HX111" s="577"/>
      <c r="HY111" s="577"/>
      <c r="HZ111" s="577"/>
      <c r="IA111" s="577"/>
      <c r="IB111" s="577"/>
      <c r="IC111" s="577"/>
      <c r="ID111" s="577"/>
      <c r="IE111" s="577"/>
      <c r="IF111" s="577"/>
      <c r="IG111" s="577"/>
      <c r="IH111" s="577"/>
      <c r="II111" s="577"/>
      <c r="IJ111" s="577"/>
      <c r="IK111" s="577"/>
      <c r="IL111" s="577"/>
      <c r="IM111" s="577"/>
      <c r="IN111" s="577"/>
      <c r="IO111" s="577"/>
      <c r="IP111" s="577"/>
      <c r="IQ111" s="577"/>
      <c r="IR111" s="577"/>
      <c r="IS111" s="577"/>
      <c r="IT111" s="577"/>
      <c r="IU111" s="577"/>
      <c r="IV111" s="577"/>
    </row>
    <row r="112" spans="1:256" s="604" customFormat="1">
      <c r="A112" s="591" t="s">
        <v>13717</v>
      </c>
      <c r="B112" s="593">
        <v>863.51400000000001</v>
      </c>
      <c r="C112" s="586">
        <v>506.54899999999998</v>
      </c>
      <c r="D112" s="586">
        <f t="shared" si="6"/>
        <v>1.0009069533087001</v>
      </c>
      <c r="E112" s="586">
        <f t="shared" si="3"/>
        <v>1.000405427892834</v>
      </c>
      <c r="F112" s="586">
        <v>661.298</v>
      </c>
      <c r="G112" s="586">
        <f t="shared" si="2"/>
        <v>1.0031081985725205</v>
      </c>
      <c r="H112" s="586">
        <v>717.75099999999998</v>
      </c>
      <c r="I112" s="577"/>
      <c r="J112" s="577"/>
      <c r="K112" s="577"/>
      <c r="L112" s="577"/>
      <c r="M112" s="577"/>
      <c r="N112" s="577"/>
      <c r="O112" s="577"/>
      <c r="P112" s="577"/>
      <c r="Q112" s="577"/>
      <c r="R112" s="577"/>
      <c r="S112" s="577"/>
      <c r="T112" s="577"/>
      <c r="U112" s="577"/>
      <c r="V112" s="577"/>
      <c r="W112" s="577"/>
      <c r="X112" s="577"/>
      <c r="Y112" s="577"/>
      <c r="Z112" s="577"/>
      <c r="AA112" s="577"/>
      <c r="AB112" s="577"/>
      <c r="AC112" s="577"/>
      <c r="AD112" s="577"/>
      <c r="AE112" s="577"/>
      <c r="AF112" s="577"/>
      <c r="AG112" s="577"/>
      <c r="AH112" s="577"/>
      <c r="AI112" s="577"/>
      <c r="AJ112" s="577"/>
      <c r="AK112" s="577"/>
      <c r="AL112" s="577"/>
      <c r="AM112" s="577"/>
      <c r="AN112" s="577"/>
      <c r="AO112" s="577"/>
      <c r="AP112" s="577"/>
      <c r="AQ112" s="577"/>
      <c r="AR112" s="577"/>
      <c r="AS112" s="577"/>
      <c r="AT112" s="577"/>
      <c r="AU112" s="577"/>
      <c r="AV112" s="577"/>
      <c r="AW112" s="577"/>
      <c r="AX112" s="577"/>
      <c r="AY112" s="577"/>
      <c r="AZ112" s="577"/>
      <c r="BA112" s="577"/>
      <c r="BB112" s="577"/>
      <c r="BC112" s="577"/>
      <c r="BD112" s="577"/>
      <c r="BE112" s="577"/>
      <c r="BF112" s="577"/>
      <c r="BG112" s="577"/>
      <c r="BH112" s="577"/>
      <c r="BI112" s="577"/>
      <c r="BJ112" s="577"/>
      <c r="BK112" s="577"/>
      <c r="BL112" s="577"/>
      <c r="BM112" s="577"/>
      <c r="BN112" s="577"/>
      <c r="BO112" s="577"/>
      <c r="BP112" s="577"/>
      <c r="BQ112" s="577"/>
      <c r="BR112" s="577"/>
      <c r="BS112" s="577"/>
      <c r="BT112" s="577"/>
      <c r="BU112" s="577"/>
      <c r="BV112" s="577"/>
      <c r="BW112" s="577"/>
      <c r="BX112" s="577"/>
      <c r="BY112" s="577"/>
      <c r="BZ112" s="577"/>
      <c r="CA112" s="577"/>
      <c r="CB112" s="577"/>
      <c r="CC112" s="577"/>
      <c r="CD112" s="577"/>
      <c r="CE112" s="577"/>
      <c r="CF112" s="577"/>
      <c r="CG112" s="577"/>
      <c r="CH112" s="577"/>
      <c r="CI112" s="577"/>
      <c r="CJ112" s="577"/>
      <c r="CK112" s="577"/>
      <c r="CL112" s="577"/>
      <c r="CM112" s="577"/>
      <c r="CN112" s="577"/>
      <c r="CO112" s="577"/>
      <c r="CP112" s="577"/>
      <c r="CQ112" s="577"/>
      <c r="CR112" s="577"/>
      <c r="CS112" s="577"/>
      <c r="CT112" s="577"/>
      <c r="CU112" s="577"/>
      <c r="CV112" s="577"/>
      <c r="CW112" s="577"/>
      <c r="CX112" s="577"/>
      <c r="CY112" s="577"/>
      <c r="CZ112" s="577"/>
      <c r="DA112" s="577"/>
      <c r="DB112" s="577"/>
      <c r="DC112" s="577"/>
      <c r="DD112" s="577"/>
      <c r="DE112" s="577"/>
      <c r="DF112" s="577"/>
      <c r="DG112" s="577"/>
      <c r="DH112" s="577"/>
      <c r="DI112" s="577"/>
      <c r="DJ112" s="577"/>
      <c r="DK112" s="577"/>
      <c r="DL112" s="577"/>
      <c r="DM112" s="577"/>
      <c r="DN112" s="577"/>
      <c r="DO112" s="577"/>
      <c r="DP112" s="577"/>
      <c r="DQ112" s="577"/>
      <c r="DR112" s="577"/>
      <c r="DS112" s="577"/>
      <c r="DT112" s="577"/>
      <c r="DU112" s="577"/>
      <c r="DV112" s="577"/>
      <c r="DW112" s="577"/>
      <c r="DX112" s="577"/>
      <c r="DY112" s="577"/>
      <c r="DZ112" s="577"/>
      <c r="EA112" s="577"/>
      <c r="EB112" s="577"/>
      <c r="EC112" s="577"/>
      <c r="ED112" s="577"/>
      <c r="EE112" s="577"/>
      <c r="EF112" s="577"/>
      <c r="EG112" s="577"/>
      <c r="EH112" s="577"/>
      <c r="EI112" s="577"/>
      <c r="EJ112" s="577"/>
      <c r="EK112" s="577"/>
      <c r="EL112" s="577"/>
      <c r="EM112" s="577"/>
      <c r="EN112" s="577"/>
      <c r="EO112" s="577"/>
      <c r="EP112" s="577"/>
      <c r="EQ112" s="577"/>
      <c r="ER112" s="577"/>
      <c r="ES112" s="577"/>
      <c r="ET112" s="577"/>
      <c r="EU112" s="577"/>
      <c r="EV112" s="577"/>
      <c r="EW112" s="577"/>
      <c r="EX112" s="577"/>
      <c r="EY112" s="577"/>
      <c r="EZ112" s="577"/>
      <c r="FA112" s="577"/>
      <c r="FB112" s="577"/>
      <c r="FC112" s="577"/>
      <c r="FD112" s="577"/>
      <c r="FE112" s="577"/>
      <c r="FF112" s="577"/>
      <c r="FG112" s="577"/>
      <c r="FH112" s="577"/>
      <c r="FI112" s="577"/>
      <c r="FJ112" s="577"/>
      <c r="FK112" s="577"/>
      <c r="FL112" s="577"/>
      <c r="FM112" s="577"/>
      <c r="FN112" s="577"/>
      <c r="FO112" s="577"/>
      <c r="FP112" s="577"/>
      <c r="FQ112" s="577"/>
      <c r="FR112" s="577"/>
      <c r="FS112" s="577"/>
      <c r="FT112" s="577"/>
      <c r="FU112" s="577"/>
      <c r="FV112" s="577"/>
      <c r="FW112" s="577"/>
      <c r="FX112" s="577"/>
      <c r="FY112" s="577"/>
      <c r="FZ112" s="577"/>
      <c r="GA112" s="577"/>
      <c r="GB112" s="577"/>
      <c r="GC112" s="577"/>
      <c r="GD112" s="577"/>
      <c r="GE112" s="577"/>
      <c r="GF112" s="577"/>
      <c r="GG112" s="577"/>
      <c r="GH112" s="577"/>
      <c r="GI112" s="577"/>
      <c r="GJ112" s="577"/>
      <c r="GK112" s="577"/>
      <c r="GL112" s="577"/>
      <c r="GM112" s="577"/>
      <c r="GN112" s="577"/>
      <c r="GO112" s="577"/>
      <c r="GP112" s="577"/>
      <c r="GQ112" s="577"/>
      <c r="GR112" s="577"/>
      <c r="GS112" s="577"/>
      <c r="GT112" s="577"/>
      <c r="GU112" s="577"/>
      <c r="GV112" s="577"/>
      <c r="GW112" s="577"/>
      <c r="GX112" s="577"/>
      <c r="GY112" s="577"/>
      <c r="GZ112" s="577"/>
      <c r="HA112" s="577"/>
      <c r="HB112" s="577"/>
      <c r="HC112" s="577"/>
      <c r="HD112" s="577"/>
      <c r="HE112" s="577"/>
      <c r="HF112" s="577"/>
      <c r="HG112" s="577"/>
      <c r="HH112" s="577"/>
      <c r="HI112" s="577"/>
      <c r="HJ112" s="577"/>
      <c r="HK112" s="577"/>
      <c r="HL112" s="577"/>
      <c r="HM112" s="577"/>
      <c r="HN112" s="577"/>
      <c r="HO112" s="577"/>
      <c r="HP112" s="577"/>
      <c r="HQ112" s="577"/>
      <c r="HR112" s="577"/>
      <c r="HS112" s="577"/>
      <c r="HT112" s="577"/>
      <c r="HU112" s="577"/>
      <c r="HV112" s="577"/>
      <c r="HW112" s="577"/>
      <c r="HX112" s="577"/>
      <c r="HY112" s="577"/>
      <c r="HZ112" s="577"/>
      <c r="IA112" s="577"/>
      <c r="IB112" s="577"/>
      <c r="IC112" s="577"/>
      <c r="ID112" s="577"/>
      <c r="IE112" s="577"/>
      <c r="IF112" s="577"/>
      <c r="IG112" s="577"/>
      <c r="IH112" s="577"/>
      <c r="II112" s="577"/>
      <c r="IJ112" s="577"/>
      <c r="IK112" s="577"/>
      <c r="IL112" s="577"/>
      <c r="IM112" s="577"/>
      <c r="IN112" s="577"/>
      <c r="IO112" s="577"/>
      <c r="IP112" s="577"/>
      <c r="IQ112" s="577"/>
      <c r="IR112" s="577"/>
      <c r="IS112" s="577"/>
      <c r="IT112" s="577"/>
      <c r="IU112" s="577"/>
      <c r="IV112" s="577"/>
    </row>
    <row r="113" spans="1:256" s="604" customFormat="1">
      <c r="A113" s="591" t="s">
        <v>13718</v>
      </c>
      <c r="B113" s="593">
        <v>863.51400000000001</v>
      </c>
      <c r="C113" s="586">
        <v>507.32299999999998</v>
      </c>
      <c r="D113" s="586">
        <f t="shared" si="6"/>
        <v>1.0015279864336915</v>
      </c>
      <c r="E113" s="586">
        <f t="shared" si="3"/>
        <v>1.0006835042598041</v>
      </c>
      <c r="F113" s="586">
        <v>661.75</v>
      </c>
      <c r="G113" s="586">
        <f t="shared" si="2"/>
        <v>1.0007314514365009</v>
      </c>
      <c r="H113" s="586">
        <v>718.27599999999995</v>
      </c>
      <c r="I113" s="577"/>
      <c r="J113" s="577"/>
      <c r="K113" s="577"/>
      <c r="L113" s="577"/>
      <c r="M113" s="577"/>
      <c r="N113" s="577"/>
      <c r="O113" s="577"/>
      <c r="P113" s="577"/>
      <c r="Q113" s="577"/>
      <c r="R113" s="577"/>
      <c r="S113" s="577"/>
      <c r="T113" s="577"/>
      <c r="U113" s="577"/>
      <c r="V113" s="577"/>
      <c r="W113" s="577"/>
      <c r="X113" s="577"/>
      <c r="Y113" s="577"/>
      <c r="Z113" s="577"/>
      <c r="AA113" s="577"/>
      <c r="AB113" s="577"/>
      <c r="AC113" s="577"/>
      <c r="AD113" s="577"/>
      <c r="AE113" s="577"/>
      <c r="AF113" s="577"/>
      <c r="AG113" s="577"/>
      <c r="AH113" s="577"/>
      <c r="AI113" s="577"/>
      <c r="AJ113" s="577"/>
      <c r="AK113" s="577"/>
      <c r="AL113" s="577"/>
      <c r="AM113" s="577"/>
      <c r="AN113" s="577"/>
      <c r="AO113" s="577"/>
      <c r="AP113" s="577"/>
      <c r="AQ113" s="577"/>
      <c r="AR113" s="577"/>
      <c r="AS113" s="577"/>
      <c r="AT113" s="577"/>
      <c r="AU113" s="577"/>
      <c r="AV113" s="577"/>
      <c r="AW113" s="577"/>
      <c r="AX113" s="577"/>
      <c r="AY113" s="577"/>
      <c r="AZ113" s="577"/>
      <c r="BA113" s="577"/>
      <c r="BB113" s="577"/>
      <c r="BC113" s="577"/>
      <c r="BD113" s="577"/>
      <c r="BE113" s="577"/>
      <c r="BF113" s="577"/>
      <c r="BG113" s="577"/>
      <c r="BH113" s="577"/>
      <c r="BI113" s="577"/>
      <c r="BJ113" s="577"/>
      <c r="BK113" s="577"/>
      <c r="BL113" s="577"/>
      <c r="BM113" s="577"/>
      <c r="BN113" s="577"/>
      <c r="BO113" s="577"/>
      <c r="BP113" s="577"/>
      <c r="BQ113" s="577"/>
      <c r="BR113" s="577"/>
      <c r="BS113" s="577"/>
      <c r="BT113" s="577"/>
      <c r="BU113" s="577"/>
      <c r="BV113" s="577"/>
      <c r="BW113" s="577"/>
      <c r="BX113" s="577"/>
      <c r="BY113" s="577"/>
      <c r="BZ113" s="577"/>
      <c r="CA113" s="577"/>
      <c r="CB113" s="577"/>
      <c r="CC113" s="577"/>
      <c r="CD113" s="577"/>
      <c r="CE113" s="577"/>
      <c r="CF113" s="577"/>
      <c r="CG113" s="577"/>
      <c r="CH113" s="577"/>
      <c r="CI113" s="577"/>
      <c r="CJ113" s="577"/>
      <c r="CK113" s="577"/>
      <c r="CL113" s="577"/>
      <c r="CM113" s="577"/>
      <c r="CN113" s="577"/>
      <c r="CO113" s="577"/>
      <c r="CP113" s="577"/>
      <c r="CQ113" s="577"/>
      <c r="CR113" s="577"/>
      <c r="CS113" s="577"/>
      <c r="CT113" s="577"/>
      <c r="CU113" s="577"/>
      <c r="CV113" s="577"/>
      <c r="CW113" s="577"/>
      <c r="CX113" s="577"/>
      <c r="CY113" s="577"/>
      <c r="CZ113" s="577"/>
      <c r="DA113" s="577"/>
      <c r="DB113" s="577"/>
      <c r="DC113" s="577"/>
      <c r="DD113" s="577"/>
      <c r="DE113" s="577"/>
      <c r="DF113" s="577"/>
      <c r="DG113" s="577"/>
      <c r="DH113" s="577"/>
      <c r="DI113" s="577"/>
      <c r="DJ113" s="577"/>
      <c r="DK113" s="577"/>
      <c r="DL113" s="577"/>
      <c r="DM113" s="577"/>
      <c r="DN113" s="577"/>
      <c r="DO113" s="577"/>
      <c r="DP113" s="577"/>
      <c r="DQ113" s="577"/>
      <c r="DR113" s="577"/>
      <c r="DS113" s="577"/>
      <c r="DT113" s="577"/>
      <c r="DU113" s="577"/>
      <c r="DV113" s="577"/>
      <c r="DW113" s="577"/>
      <c r="DX113" s="577"/>
      <c r="DY113" s="577"/>
      <c r="DZ113" s="577"/>
      <c r="EA113" s="577"/>
      <c r="EB113" s="577"/>
      <c r="EC113" s="577"/>
      <c r="ED113" s="577"/>
      <c r="EE113" s="577"/>
      <c r="EF113" s="577"/>
      <c r="EG113" s="577"/>
      <c r="EH113" s="577"/>
      <c r="EI113" s="577"/>
      <c r="EJ113" s="577"/>
      <c r="EK113" s="577"/>
      <c r="EL113" s="577"/>
      <c r="EM113" s="577"/>
      <c r="EN113" s="577"/>
      <c r="EO113" s="577"/>
      <c r="EP113" s="577"/>
      <c r="EQ113" s="577"/>
      <c r="ER113" s="577"/>
      <c r="ES113" s="577"/>
      <c r="ET113" s="577"/>
      <c r="EU113" s="577"/>
      <c r="EV113" s="577"/>
      <c r="EW113" s="577"/>
      <c r="EX113" s="577"/>
      <c r="EY113" s="577"/>
      <c r="EZ113" s="577"/>
      <c r="FA113" s="577"/>
      <c r="FB113" s="577"/>
      <c r="FC113" s="577"/>
      <c r="FD113" s="577"/>
      <c r="FE113" s="577"/>
      <c r="FF113" s="577"/>
      <c r="FG113" s="577"/>
      <c r="FH113" s="577"/>
      <c r="FI113" s="577"/>
      <c r="FJ113" s="577"/>
      <c r="FK113" s="577"/>
      <c r="FL113" s="577"/>
      <c r="FM113" s="577"/>
      <c r="FN113" s="577"/>
      <c r="FO113" s="577"/>
      <c r="FP113" s="577"/>
      <c r="FQ113" s="577"/>
      <c r="FR113" s="577"/>
      <c r="FS113" s="577"/>
      <c r="FT113" s="577"/>
      <c r="FU113" s="577"/>
      <c r="FV113" s="577"/>
      <c r="FW113" s="577"/>
      <c r="FX113" s="577"/>
      <c r="FY113" s="577"/>
      <c r="FZ113" s="577"/>
      <c r="GA113" s="577"/>
      <c r="GB113" s="577"/>
      <c r="GC113" s="577"/>
      <c r="GD113" s="577"/>
      <c r="GE113" s="577"/>
      <c r="GF113" s="577"/>
      <c r="GG113" s="577"/>
      <c r="GH113" s="577"/>
      <c r="GI113" s="577"/>
      <c r="GJ113" s="577"/>
      <c r="GK113" s="577"/>
      <c r="GL113" s="577"/>
      <c r="GM113" s="577"/>
      <c r="GN113" s="577"/>
      <c r="GO113" s="577"/>
      <c r="GP113" s="577"/>
      <c r="GQ113" s="577"/>
      <c r="GR113" s="577"/>
      <c r="GS113" s="577"/>
      <c r="GT113" s="577"/>
      <c r="GU113" s="577"/>
      <c r="GV113" s="577"/>
      <c r="GW113" s="577"/>
      <c r="GX113" s="577"/>
      <c r="GY113" s="577"/>
      <c r="GZ113" s="577"/>
      <c r="HA113" s="577"/>
      <c r="HB113" s="577"/>
      <c r="HC113" s="577"/>
      <c r="HD113" s="577"/>
      <c r="HE113" s="577"/>
      <c r="HF113" s="577"/>
      <c r="HG113" s="577"/>
      <c r="HH113" s="577"/>
      <c r="HI113" s="577"/>
      <c r="HJ113" s="577"/>
      <c r="HK113" s="577"/>
      <c r="HL113" s="577"/>
      <c r="HM113" s="577"/>
      <c r="HN113" s="577"/>
      <c r="HO113" s="577"/>
      <c r="HP113" s="577"/>
      <c r="HQ113" s="577"/>
      <c r="HR113" s="577"/>
      <c r="HS113" s="577"/>
      <c r="HT113" s="577"/>
      <c r="HU113" s="577"/>
      <c r="HV113" s="577"/>
      <c r="HW113" s="577"/>
      <c r="HX113" s="577"/>
      <c r="HY113" s="577"/>
      <c r="HZ113" s="577"/>
      <c r="IA113" s="577"/>
      <c r="IB113" s="577"/>
      <c r="IC113" s="577"/>
      <c r="ID113" s="577"/>
      <c r="IE113" s="577"/>
      <c r="IF113" s="577"/>
      <c r="IG113" s="577"/>
      <c r="IH113" s="577"/>
      <c r="II113" s="577"/>
      <c r="IJ113" s="577"/>
      <c r="IK113" s="577"/>
      <c r="IL113" s="577"/>
      <c r="IM113" s="577"/>
      <c r="IN113" s="577"/>
      <c r="IO113" s="577"/>
      <c r="IP113" s="577"/>
      <c r="IQ113" s="577"/>
      <c r="IR113" s="577"/>
      <c r="IS113" s="577"/>
      <c r="IT113" s="577"/>
      <c r="IU113" s="577"/>
      <c r="IV113" s="577"/>
    </row>
    <row r="114" spans="1:256" s="604" customFormat="1">
      <c r="A114" s="591" t="s">
        <v>13719</v>
      </c>
      <c r="B114" s="593">
        <v>863.51400000000001</v>
      </c>
      <c r="C114" s="586">
        <v>508.7</v>
      </c>
      <c r="D114" s="586">
        <f t="shared" si="6"/>
        <v>1.0027142471364396</v>
      </c>
      <c r="E114" s="586">
        <f t="shared" si="3"/>
        <v>1.0012149603324518</v>
      </c>
      <c r="F114" s="586">
        <v>662.55399999999997</v>
      </c>
      <c r="G114" s="586">
        <f t="shared" si="2"/>
        <v>1.0030893417015188</v>
      </c>
      <c r="H114" s="586">
        <v>720.495</v>
      </c>
      <c r="I114" s="577"/>
      <c r="J114" s="577"/>
      <c r="K114" s="577"/>
      <c r="L114" s="577"/>
      <c r="M114" s="577"/>
      <c r="N114" s="577"/>
      <c r="O114" s="577"/>
      <c r="P114" s="577"/>
      <c r="Q114" s="577"/>
      <c r="R114" s="577"/>
      <c r="S114" s="577"/>
      <c r="T114" s="577"/>
      <c r="U114" s="577"/>
      <c r="V114" s="577"/>
      <c r="W114" s="577"/>
      <c r="X114" s="577"/>
      <c r="Y114" s="577"/>
      <c r="Z114" s="577"/>
      <c r="AA114" s="577"/>
      <c r="AB114" s="577"/>
      <c r="AC114" s="577"/>
      <c r="AD114" s="577"/>
      <c r="AE114" s="577"/>
      <c r="AF114" s="577"/>
      <c r="AG114" s="577"/>
      <c r="AH114" s="577"/>
      <c r="AI114" s="577"/>
      <c r="AJ114" s="577"/>
      <c r="AK114" s="577"/>
      <c r="AL114" s="577"/>
      <c r="AM114" s="577"/>
      <c r="AN114" s="577"/>
      <c r="AO114" s="577"/>
      <c r="AP114" s="577"/>
      <c r="AQ114" s="577"/>
      <c r="AR114" s="577"/>
      <c r="AS114" s="577"/>
      <c r="AT114" s="577"/>
      <c r="AU114" s="577"/>
      <c r="AV114" s="577"/>
      <c r="AW114" s="577"/>
      <c r="AX114" s="577"/>
      <c r="AY114" s="577"/>
      <c r="AZ114" s="577"/>
      <c r="BA114" s="577"/>
      <c r="BB114" s="577"/>
      <c r="BC114" s="577"/>
      <c r="BD114" s="577"/>
      <c r="BE114" s="577"/>
      <c r="BF114" s="577"/>
      <c r="BG114" s="577"/>
      <c r="BH114" s="577"/>
      <c r="BI114" s="577"/>
      <c r="BJ114" s="577"/>
      <c r="BK114" s="577"/>
      <c r="BL114" s="577"/>
      <c r="BM114" s="577"/>
      <c r="BN114" s="577"/>
      <c r="BO114" s="577"/>
      <c r="BP114" s="577"/>
      <c r="BQ114" s="577"/>
      <c r="BR114" s="577"/>
      <c r="BS114" s="577"/>
      <c r="BT114" s="577"/>
      <c r="BU114" s="577"/>
      <c r="BV114" s="577"/>
      <c r="BW114" s="577"/>
      <c r="BX114" s="577"/>
      <c r="BY114" s="577"/>
      <c r="BZ114" s="577"/>
      <c r="CA114" s="577"/>
      <c r="CB114" s="577"/>
      <c r="CC114" s="577"/>
      <c r="CD114" s="577"/>
      <c r="CE114" s="577"/>
      <c r="CF114" s="577"/>
      <c r="CG114" s="577"/>
      <c r="CH114" s="577"/>
      <c r="CI114" s="577"/>
      <c r="CJ114" s="577"/>
      <c r="CK114" s="577"/>
      <c r="CL114" s="577"/>
      <c r="CM114" s="577"/>
      <c r="CN114" s="577"/>
      <c r="CO114" s="577"/>
      <c r="CP114" s="577"/>
      <c r="CQ114" s="577"/>
      <c r="CR114" s="577"/>
      <c r="CS114" s="577"/>
      <c r="CT114" s="577"/>
      <c r="CU114" s="577"/>
      <c r="CV114" s="577"/>
      <c r="CW114" s="577"/>
      <c r="CX114" s="577"/>
      <c r="CY114" s="577"/>
      <c r="CZ114" s="577"/>
      <c r="DA114" s="577"/>
      <c r="DB114" s="577"/>
      <c r="DC114" s="577"/>
      <c r="DD114" s="577"/>
      <c r="DE114" s="577"/>
      <c r="DF114" s="577"/>
      <c r="DG114" s="577"/>
      <c r="DH114" s="577"/>
      <c r="DI114" s="577"/>
      <c r="DJ114" s="577"/>
      <c r="DK114" s="577"/>
      <c r="DL114" s="577"/>
      <c r="DM114" s="577"/>
      <c r="DN114" s="577"/>
      <c r="DO114" s="577"/>
      <c r="DP114" s="577"/>
      <c r="DQ114" s="577"/>
      <c r="DR114" s="577"/>
      <c r="DS114" s="577"/>
      <c r="DT114" s="577"/>
      <c r="DU114" s="577"/>
      <c r="DV114" s="577"/>
      <c r="DW114" s="577"/>
      <c r="DX114" s="577"/>
      <c r="DY114" s="577"/>
      <c r="DZ114" s="577"/>
      <c r="EA114" s="577"/>
      <c r="EB114" s="577"/>
      <c r="EC114" s="577"/>
      <c r="ED114" s="577"/>
      <c r="EE114" s="577"/>
      <c r="EF114" s="577"/>
      <c r="EG114" s="577"/>
      <c r="EH114" s="577"/>
      <c r="EI114" s="577"/>
      <c r="EJ114" s="577"/>
      <c r="EK114" s="577"/>
      <c r="EL114" s="577"/>
      <c r="EM114" s="577"/>
      <c r="EN114" s="577"/>
      <c r="EO114" s="577"/>
      <c r="EP114" s="577"/>
      <c r="EQ114" s="577"/>
      <c r="ER114" s="577"/>
      <c r="ES114" s="577"/>
      <c r="ET114" s="577"/>
      <c r="EU114" s="577"/>
      <c r="EV114" s="577"/>
      <c r="EW114" s="577"/>
      <c r="EX114" s="577"/>
      <c r="EY114" s="577"/>
      <c r="EZ114" s="577"/>
      <c r="FA114" s="577"/>
      <c r="FB114" s="577"/>
      <c r="FC114" s="577"/>
      <c r="FD114" s="577"/>
      <c r="FE114" s="577"/>
      <c r="FF114" s="577"/>
      <c r="FG114" s="577"/>
      <c r="FH114" s="577"/>
      <c r="FI114" s="577"/>
      <c r="FJ114" s="577"/>
      <c r="FK114" s="577"/>
      <c r="FL114" s="577"/>
      <c r="FM114" s="577"/>
      <c r="FN114" s="577"/>
      <c r="FO114" s="577"/>
      <c r="FP114" s="577"/>
      <c r="FQ114" s="577"/>
      <c r="FR114" s="577"/>
      <c r="FS114" s="577"/>
      <c r="FT114" s="577"/>
      <c r="FU114" s="577"/>
      <c r="FV114" s="577"/>
      <c r="FW114" s="577"/>
      <c r="FX114" s="577"/>
      <c r="FY114" s="577"/>
      <c r="FZ114" s="577"/>
      <c r="GA114" s="577"/>
      <c r="GB114" s="577"/>
      <c r="GC114" s="577"/>
      <c r="GD114" s="577"/>
      <c r="GE114" s="577"/>
      <c r="GF114" s="577"/>
      <c r="GG114" s="577"/>
      <c r="GH114" s="577"/>
      <c r="GI114" s="577"/>
      <c r="GJ114" s="577"/>
      <c r="GK114" s="577"/>
      <c r="GL114" s="577"/>
      <c r="GM114" s="577"/>
      <c r="GN114" s="577"/>
      <c r="GO114" s="577"/>
      <c r="GP114" s="577"/>
      <c r="GQ114" s="577"/>
      <c r="GR114" s="577"/>
      <c r="GS114" s="577"/>
      <c r="GT114" s="577"/>
      <c r="GU114" s="577"/>
      <c r="GV114" s="577"/>
      <c r="GW114" s="577"/>
      <c r="GX114" s="577"/>
      <c r="GY114" s="577"/>
      <c r="GZ114" s="577"/>
      <c r="HA114" s="577"/>
      <c r="HB114" s="577"/>
      <c r="HC114" s="577"/>
      <c r="HD114" s="577"/>
      <c r="HE114" s="577"/>
      <c r="HF114" s="577"/>
      <c r="HG114" s="577"/>
      <c r="HH114" s="577"/>
      <c r="HI114" s="577"/>
      <c r="HJ114" s="577"/>
      <c r="HK114" s="577"/>
      <c r="HL114" s="577"/>
      <c r="HM114" s="577"/>
      <c r="HN114" s="577"/>
      <c r="HO114" s="577"/>
      <c r="HP114" s="577"/>
      <c r="HQ114" s="577"/>
      <c r="HR114" s="577"/>
      <c r="HS114" s="577"/>
      <c r="HT114" s="577"/>
      <c r="HU114" s="577"/>
      <c r="HV114" s="577"/>
      <c r="HW114" s="577"/>
      <c r="HX114" s="577"/>
      <c r="HY114" s="577"/>
      <c r="HZ114" s="577"/>
      <c r="IA114" s="577"/>
      <c r="IB114" s="577"/>
      <c r="IC114" s="577"/>
      <c r="ID114" s="577"/>
      <c r="IE114" s="577"/>
      <c r="IF114" s="577"/>
      <c r="IG114" s="577"/>
      <c r="IH114" s="577"/>
      <c r="II114" s="577"/>
      <c r="IJ114" s="577"/>
      <c r="IK114" s="577"/>
      <c r="IL114" s="577"/>
      <c r="IM114" s="577"/>
      <c r="IN114" s="577"/>
      <c r="IO114" s="577"/>
      <c r="IP114" s="577"/>
      <c r="IQ114" s="577"/>
      <c r="IR114" s="577"/>
      <c r="IS114" s="577"/>
      <c r="IT114" s="577"/>
      <c r="IU114" s="577"/>
      <c r="IV114" s="577"/>
    </row>
    <row r="115" spans="1:256" s="604" customFormat="1">
      <c r="A115" s="591" t="s">
        <v>13720</v>
      </c>
      <c r="B115" s="593">
        <v>863.51400000000001</v>
      </c>
      <c r="C115" s="586">
        <v>513.28300000000002</v>
      </c>
      <c r="D115" s="586">
        <f t="shared" si="6"/>
        <v>1.0090092392372716</v>
      </c>
      <c r="E115" s="586">
        <f t="shared" si="3"/>
        <v>1.0040419346951344</v>
      </c>
      <c r="F115" s="586">
        <v>665.23199999999997</v>
      </c>
      <c r="G115" s="586">
        <f t="shared" si="2"/>
        <v>1.0012755119744066</v>
      </c>
      <c r="H115" s="586">
        <v>721.41399999999999</v>
      </c>
      <c r="I115" s="577"/>
      <c r="J115" s="577"/>
      <c r="K115" s="577"/>
      <c r="L115" s="577"/>
      <c r="M115" s="577"/>
      <c r="N115" s="577"/>
      <c r="O115" s="577"/>
      <c r="P115" s="577"/>
      <c r="Q115" s="577"/>
      <c r="R115" s="577"/>
      <c r="S115" s="577"/>
      <c r="T115" s="577"/>
      <c r="U115" s="577"/>
      <c r="V115" s="577"/>
      <c r="W115" s="577"/>
      <c r="X115" s="577"/>
      <c r="Y115" s="577"/>
      <c r="Z115" s="577"/>
      <c r="AA115" s="577"/>
      <c r="AB115" s="577"/>
      <c r="AC115" s="577"/>
      <c r="AD115" s="577"/>
      <c r="AE115" s="577"/>
      <c r="AF115" s="577"/>
      <c r="AG115" s="577"/>
      <c r="AH115" s="577"/>
      <c r="AI115" s="577"/>
      <c r="AJ115" s="577"/>
      <c r="AK115" s="577"/>
      <c r="AL115" s="577"/>
      <c r="AM115" s="577"/>
      <c r="AN115" s="577"/>
      <c r="AO115" s="577"/>
      <c r="AP115" s="577"/>
      <c r="AQ115" s="577"/>
      <c r="AR115" s="577"/>
      <c r="AS115" s="577"/>
      <c r="AT115" s="577"/>
      <c r="AU115" s="577"/>
      <c r="AV115" s="577"/>
      <c r="AW115" s="577"/>
      <c r="AX115" s="577"/>
      <c r="AY115" s="577"/>
      <c r="AZ115" s="577"/>
      <c r="BA115" s="577"/>
      <c r="BB115" s="577"/>
      <c r="BC115" s="577"/>
      <c r="BD115" s="577"/>
      <c r="BE115" s="577"/>
      <c r="BF115" s="577"/>
      <c r="BG115" s="577"/>
      <c r="BH115" s="577"/>
      <c r="BI115" s="577"/>
      <c r="BJ115" s="577"/>
      <c r="BK115" s="577"/>
      <c r="BL115" s="577"/>
      <c r="BM115" s="577"/>
      <c r="BN115" s="577"/>
      <c r="BO115" s="577"/>
      <c r="BP115" s="577"/>
      <c r="BQ115" s="577"/>
      <c r="BR115" s="577"/>
      <c r="BS115" s="577"/>
      <c r="BT115" s="577"/>
      <c r="BU115" s="577"/>
      <c r="BV115" s="577"/>
      <c r="BW115" s="577"/>
      <c r="BX115" s="577"/>
      <c r="BY115" s="577"/>
      <c r="BZ115" s="577"/>
      <c r="CA115" s="577"/>
      <c r="CB115" s="577"/>
      <c r="CC115" s="577"/>
      <c r="CD115" s="577"/>
      <c r="CE115" s="577"/>
      <c r="CF115" s="577"/>
      <c r="CG115" s="577"/>
      <c r="CH115" s="577"/>
      <c r="CI115" s="577"/>
      <c r="CJ115" s="577"/>
      <c r="CK115" s="577"/>
      <c r="CL115" s="577"/>
      <c r="CM115" s="577"/>
      <c r="CN115" s="577"/>
      <c r="CO115" s="577"/>
      <c r="CP115" s="577"/>
      <c r="CQ115" s="577"/>
      <c r="CR115" s="577"/>
      <c r="CS115" s="577"/>
      <c r="CT115" s="577"/>
      <c r="CU115" s="577"/>
      <c r="CV115" s="577"/>
      <c r="CW115" s="577"/>
      <c r="CX115" s="577"/>
      <c r="CY115" s="577"/>
      <c r="CZ115" s="577"/>
      <c r="DA115" s="577"/>
      <c r="DB115" s="577"/>
      <c r="DC115" s="577"/>
      <c r="DD115" s="577"/>
      <c r="DE115" s="577"/>
      <c r="DF115" s="577"/>
      <c r="DG115" s="577"/>
      <c r="DH115" s="577"/>
      <c r="DI115" s="577"/>
      <c r="DJ115" s="577"/>
      <c r="DK115" s="577"/>
      <c r="DL115" s="577"/>
      <c r="DM115" s="577"/>
      <c r="DN115" s="577"/>
      <c r="DO115" s="577"/>
      <c r="DP115" s="577"/>
      <c r="DQ115" s="577"/>
      <c r="DR115" s="577"/>
      <c r="DS115" s="577"/>
      <c r="DT115" s="577"/>
      <c r="DU115" s="577"/>
      <c r="DV115" s="577"/>
      <c r="DW115" s="577"/>
      <c r="DX115" s="577"/>
      <c r="DY115" s="577"/>
      <c r="DZ115" s="577"/>
      <c r="EA115" s="577"/>
      <c r="EB115" s="577"/>
      <c r="EC115" s="577"/>
      <c r="ED115" s="577"/>
      <c r="EE115" s="577"/>
      <c r="EF115" s="577"/>
      <c r="EG115" s="577"/>
      <c r="EH115" s="577"/>
      <c r="EI115" s="577"/>
      <c r="EJ115" s="577"/>
      <c r="EK115" s="577"/>
      <c r="EL115" s="577"/>
      <c r="EM115" s="577"/>
      <c r="EN115" s="577"/>
      <c r="EO115" s="577"/>
      <c r="EP115" s="577"/>
      <c r="EQ115" s="577"/>
      <c r="ER115" s="577"/>
      <c r="ES115" s="577"/>
      <c r="ET115" s="577"/>
      <c r="EU115" s="577"/>
      <c r="EV115" s="577"/>
      <c r="EW115" s="577"/>
      <c r="EX115" s="577"/>
      <c r="EY115" s="577"/>
      <c r="EZ115" s="577"/>
      <c r="FA115" s="577"/>
      <c r="FB115" s="577"/>
      <c r="FC115" s="577"/>
      <c r="FD115" s="577"/>
      <c r="FE115" s="577"/>
      <c r="FF115" s="577"/>
      <c r="FG115" s="577"/>
      <c r="FH115" s="577"/>
      <c r="FI115" s="577"/>
      <c r="FJ115" s="577"/>
      <c r="FK115" s="577"/>
      <c r="FL115" s="577"/>
      <c r="FM115" s="577"/>
      <c r="FN115" s="577"/>
      <c r="FO115" s="577"/>
      <c r="FP115" s="577"/>
      <c r="FQ115" s="577"/>
      <c r="FR115" s="577"/>
      <c r="FS115" s="577"/>
      <c r="FT115" s="577"/>
      <c r="FU115" s="577"/>
      <c r="FV115" s="577"/>
      <c r="FW115" s="577"/>
      <c r="FX115" s="577"/>
      <c r="FY115" s="577"/>
      <c r="FZ115" s="577"/>
      <c r="GA115" s="577"/>
      <c r="GB115" s="577"/>
      <c r="GC115" s="577"/>
      <c r="GD115" s="577"/>
      <c r="GE115" s="577"/>
      <c r="GF115" s="577"/>
      <c r="GG115" s="577"/>
      <c r="GH115" s="577"/>
      <c r="GI115" s="577"/>
      <c r="GJ115" s="577"/>
      <c r="GK115" s="577"/>
      <c r="GL115" s="577"/>
      <c r="GM115" s="577"/>
      <c r="GN115" s="577"/>
      <c r="GO115" s="577"/>
      <c r="GP115" s="577"/>
      <c r="GQ115" s="577"/>
      <c r="GR115" s="577"/>
      <c r="GS115" s="577"/>
      <c r="GT115" s="577"/>
      <c r="GU115" s="577"/>
      <c r="GV115" s="577"/>
      <c r="GW115" s="577"/>
      <c r="GX115" s="577"/>
      <c r="GY115" s="577"/>
      <c r="GZ115" s="577"/>
      <c r="HA115" s="577"/>
      <c r="HB115" s="577"/>
      <c r="HC115" s="577"/>
      <c r="HD115" s="577"/>
      <c r="HE115" s="577"/>
      <c r="HF115" s="577"/>
      <c r="HG115" s="577"/>
      <c r="HH115" s="577"/>
      <c r="HI115" s="577"/>
      <c r="HJ115" s="577"/>
      <c r="HK115" s="577"/>
      <c r="HL115" s="577"/>
      <c r="HM115" s="577"/>
      <c r="HN115" s="577"/>
      <c r="HO115" s="577"/>
      <c r="HP115" s="577"/>
      <c r="HQ115" s="577"/>
      <c r="HR115" s="577"/>
      <c r="HS115" s="577"/>
      <c r="HT115" s="577"/>
      <c r="HU115" s="577"/>
      <c r="HV115" s="577"/>
      <c r="HW115" s="577"/>
      <c r="HX115" s="577"/>
      <c r="HY115" s="577"/>
      <c r="HZ115" s="577"/>
      <c r="IA115" s="577"/>
      <c r="IB115" s="577"/>
      <c r="IC115" s="577"/>
      <c r="ID115" s="577"/>
      <c r="IE115" s="577"/>
      <c r="IF115" s="577"/>
      <c r="IG115" s="577"/>
      <c r="IH115" s="577"/>
      <c r="II115" s="577"/>
      <c r="IJ115" s="577"/>
      <c r="IK115" s="577"/>
      <c r="IL115" s="577"/>
      <c r="IM115" s="577"/>
      <c r="IN115" s="577"/>
      <c r="IO115" s="577"/>
      <c r="IP115" s="577"/>
      <c r="IQ115" s="577"/>
      <c r="IR115" s="577"/>
      <c r="IS115" s="577"/>
      <c r="IT115" s="577"/>
      <c r="IU115" s="577"/>
      <c r="IV115" s="577"/>
    </row>
    <row r="116" spans="1:256" s="604" customFormat="1">
      <c r="A116" s="591" t="s">
        <v>13721</v>
      </c>
      <c r="B116" s="593">
        <v>863.51400000000001</v>
      </c>
      <c r="C116" s="586">
        <v>516.947</v>
      </c>
      <c r="D116" s="586">
        <f t="shared" si="6"/>
        <v>1.0071383622679886</v>
      </c>
      <c r="E116" s="586">
        <f t="shared" si="3"/>
        <v>1.0032169228179042</v>
      </c>
      <c r="F116" s="586">
        <v>667.37199999999996</v>
      </c>
      <c r="G116" s="586">
        <f t="shared" si="2"/>
        <v>1.002424405403832</v>
      </c>
      <c r="H116" s="586">
        <v>723.16300000000001</v>
      </c>
      <c r="I116" s="577"/>
      <c r="J116" s="577"/>
      <c r="K116" s="577"/>
      <c r="L116" s="577"/>
      <c r="M116" s="577"/>
      <c r="N116" s="577"/>
      <c r="O116" s="577"/>
      <c r="P116" s="577"/>
      <c r="Q116" s="577"/>
      <c r="R116" s="577"/>
      <c r="S116" s="577"/>
      <c r="T116" s="577"/>
      <c r="U116" s="577"/>
      <c r="V116" s="577"/>
      <c r="W116" s="577"/>
      <c r="X116" s="577"/>
      <c r="Y116" s="577"/>
      <c r="Z116" s="577"/>
      <c r="AA116" s="577"/>
      <c r="AB116" s="577"/>
      <c r="AC116" s="577"/>
      <c r="AD116" s="577"/>
      <c r="AE116" s="577"/>
      <c r="AF116" s="577"/>
      <c r="AG116" s="577"/>
      <c r="AH116" s="577"/>
      <c r="AI116" s="577"/>
      <c r="AJ116" s="577"/>
      <c r="AK116" s="577"/>
      <c r="AL116" s="577"/>
      <c r="AM116" s="577"/>
      <c r="AN116" s="577"/>
      <c r="AO116" s="577"/>
      <c r="AP116" s="577"/>
      <c r="AQ116" s="577"/>
      <c r="AR116" s="577"/>
      <c r="AS116" s="577"/>
      <c r="AT116" s="577"/>
      <c r="AU116" s="577"/>
      <c r="AV116" s="577"/>
      <c r="AW116" s="577"/>
      <c r="AX116" s="577"/>
      <c r="AY116" s="577"/>
      <c r="AZ116" s="577"/>
      <c r="BA116" s="577"/>
      <c r="BB116" s="577"/>
      <c r="BC116" s="577"/>
      <c r="BD116" s="577"/>
      <c r="BE116" s="577"/>
      <c r="BF116" s="577"/>
      <c r="BG116" s="577"/>
      <c r="BH116" s="577"/>
      <c r="BI116" s="577"/>
      <c r="BJ116" s="577"/>
      <c r="BK116" s="577"/>
      <c r="BL116" s="577"/>
      <c r="BM116" s="577"/>
      <c r="BN116" s="577"/>
      <c r="BO116" s="577"/>
      <c r="BP116" s="577"/>
      <c r="BQ116" s="577"/>
      <c r="BR116" s="577"/>
      <c r="BS116" s="577"/>
      <c r="BT116" s="577"/>
      <c r="BU116" s="577"/>
      <c r="BV116" s="577"/>
      <c r="BW116" s="577"/>
      <c r="BX116" s="577"/>
      <c r="BY116" s="577"/>
      <c r="BZ116" s="577"/>
      <c r="CA116" s="577"/>
      <c r="CB116" s="577"/>
      <c r="CC116" s="577"/>
      <c r="CD116" s="577"/>
      <c r="CE116" s="577"/>
      <c r="CF116" s="577"/>
      <c r="CG116" s="577"/>
      <c r="CH116" s="577"/>
      <c r="CI116" s="577"/>
      <c r="CJ116" s="577"/>
      <c r="CK116" s="577"/>
      <c r="CL116" s="577"/>
      <c r="CM116" s="577"/>
      <c r="CN116" s="577"/>
      <c r="CO116" s="577"/>
      <c r="CP116" s="577"/>
      <c r="CQ116" s="577"/>
      <c r="CR116" s="577"/>
      <c r="CS116" s="577"/>
      <c r="CT116" s="577"/>
      <c r="CU116" s="577"/>
      <c r="CV116" s="577"/>
      <c r="CW116" s="577"/>
      <c r="CX116" s="577"/>
      <c r="CY116" s="577"/>
      <c r="CZ116" s="577"/>
      <c r="DA116" s="577"/>
      <c r="DB116" s="577"/>
      <c r="DC116" s="577"/>
      <c r="DD116" s="577"/>
      <c r="DE116" s="577"/>
      <c r="DF116" s="577"/>
      <c r="DG116" s="577"/>
      <c r="DH116" s="577"/>
      <c r="DI116" s="577"/>
      <c r="DJ116" s="577"/>
      <c r="DK116" s="577"/>
      <c r="DL116" s="577"/>
      <c r="DM116" s="577"/>
      <c r="DN116" s="577"/>
      <c r="DO116" s="577"/>
      <c r="DP116" s="577"/>
      <c r="DQ116" s="577"/>
      <c r="DR116" s="577"/>
      <c r="DS116" s="577"/>
      <c r="DT116" s="577"/>
      <c r="DU116" s="577"/>
      <c r="DV116" s="577"/>
      <c r="DW116" s="577"/>
      <c r="DX116" s="577"/>
      <c r="DY116" s="577"/>
      <c r="DZ116" s="577"/>
      <c r="EA116" s="577"/>
      <c r="EB116" s="577"/>
      <c r="EC116" s="577"/>
      <c r="ED116" s="577"/>
      <c r="EE116" s="577"/>
      <c r="EF116" s="577"/>
      <c r="EG116" s="577"/>
      <c r="EH116" s="577"/>
      <c r="EI116" s="577"/>
      <c r="EJ116" s="577"/>
      <c r="EK116" s="577"/>
      <c r="EL116" s="577"/>
      <c r="EM116" s="577"/>
      <c r="EN116" s="577"/>
      <c r="EO116" s="577"/>
      <c r="EP116" s="577"/>
      <c r="EQ116" s="577"/>
      <c r="ER116" s="577"/>
      <c r="ES116" s="577"/>
      <c r="ET116" s="577"/>
      <c r="EU116" s="577"/>
      <c r="EV116" s="577"/>
      <c r="EW116" s="577"/>
      <c r="EX116" s="577"/>
      <c r="EY116" s="577"/>
      <c r="EZ116" s="577"/>
      <c r="FA116" s="577"/>
      <c r="FB116" s="577"/>
      <c r="FC116" s="577"/>
      <c r="FD116" s="577"/>
      <c r="FE116" s="577"/>
      <c r="FF116" s="577"/>
      <c r="FG116" s="577"/>
      <c r="FH116" s="577"/>
      <c r="FI116" s="577"/>
      <c r="FJ116" s="577"/>
      <c r="FK116" s="577"/>
      <c r="FL116" s="577"/>
      <c r="FM116" s="577"/>
      <c r="FN116" s="577"/>
      <c r="FO116" s="577"/>
      <c r="FP116" s="577"/>
      <c r="FQ116" s="577"/>
      <c r="FR116" s="577"/>
      <c r="FS116" s="577"/>
      <c r="FT116" s="577"/>
      <c r="FU116" s="577"/>
      <c r="FV116" s="577"/>
      <c r="FW116" s="577"/>
      <c r="FX116" s="577"/>
      <c r="FY116" s="577"/>
      <c r="FZ116" s="577"/>
      <c r="GA116" s="577"/>
      <c r="GB116" s="577"/>
      <c r="GC116" s="577"/>
      <c r="GD116" s="577"/>
      <c r="GE116" s="577"/>
      <c r="GF116" s="577"/>
      <c r="GG116" s="577"/>
      <c r="GH116" s="577"/>
      <c r="GI116" s="577"/>
      <c r="GJ116" s="577"/>
      <c r="GK116" s="577"/>
      <c r="GL116" s="577"/>
      <c r="GM116" s="577"/>
      <c r="GN116" s="577"/>
      <c r="GO116" s="577"/>
      <c r="GP116" s="577"/>
      <c r="GQ116" s="577"/>
      <c r="GR116" s="577"/>
      <c r="GS116" s="577"/>
      <c r="GT116" s="577"/>
      <c r="GU116" s="577"/>
      <c r="GV116" s="577"/>
      <c r="GW116" s="577"/>
      <c r="GX116" s="577"/>
      <c r="GY116" s="577"/>
      <c r="GZ116" s="577"/>
      <c r="HA116" s="577"/>
      <c r="HB116" s="577"/>
      <c r="HC116" s="577"/>
      <c r="HD116" s="577"/>
      <c r="HE116" s="577"/>
      <c r="HF116" s="577"/>
      <c r="HG116" s="577"/>
      <c r="HH116" s="577"/>
      <c r="HI116" s="577"/>
      <c r="HJ116" s="577"/>
      <c r="HK116" s="577"/>
      <c r="HL116" s="577"/>
      <c r="HM116" s="577"/>
      <c r="HN116" s="577"/>
      <c r="HO116" s="577"/>
      <c r="HP116" s="577"/>
      <c r="HQ116" s="577"/>
      <c r="HR116" s="577"/>
      <c r="HS116" s="577"/>
      <c r="HT116" s="577"/>
      <c r="HU116" s="577"/>
      <c r="HV116" s="577"/>
      <c r="HW116" s="577"/>
      <c r="HX116" s="577"/>
      <c r="HY116" s="577"/>
      <c r="HZ116" s="577"/>
      <c r="IA116" s="577"/>
      <c r="IB116" s="577"/>
      <c r="IC116" s="577"/>
      <c r="ID116" s="577"/>
      <c r="IE116" s="577"/>
      <c r="IF116" s="577"/>
      <c r="IG116" s="577"/>
      <c r="IH116" s="577"/>
      <c r="II116" s="577"/>
      <c r="IJ116" s="577"/>
      <c r="IK116" s="577"/>
      <c r="IL116" s="577"/>
      <c r="IM116" s="577"/>
      <c r="IN116" s="577"/>
      <c r="IO116" s="577"/>
      <c r="IP116" s="577"/>
      <c r="IQ116" s="577"/>
      <c r="IR116" s="577"/>
      <c r="IS116" s="577"/>
      <c r="IT116" s="577"/>
      <c r="IU116" s="577"/>
      <c r="IV116" s="577"/>
    </row>
    <row r="117" spans="1:256" s="604" customFormat="1">
      <c r="A117" s="591" t="s">
        <v>13722</v>
      </c>
      <c r="B117" s="593">
        <v>863.51400000000001</v>
      </c>
      <c r="C117" s="586">
        <v>518.89499999999998</v>
      </c>
      <c r="D117" s="586">
        <f t="shared" si="6"/>
        <v>1.0037682779859443</v>
      </c>
      <c r="E117" s="586">
        <f t="shared" si="3"/>
        <v>1.001705195902735</v>
      </c>
      <c r="F117" s="586">
        <v>668.51</v>
      </c>
      <c r="G117" s="586">
        <f t="shared" si="2"/>
        <v>1.0028790189763581</v>
      </c>
      <c r="H117" s="586">
        <v>725.245</v>
      </c>
      <c r="I117" s="577"/>
      <c r="J117" s="577"/>
      <c r="K117" s="577"/>
      <c r="L117" s="577"/>
      <c r="M117" s="577"/>
      <c r="N117" s="577"/>
      <c r="O117" s="577"/>
      <c r="P117" s="577"/>
      <c r="Q117" s="577"/>
      <c r="R117" s="577"/>
      <c r="S117" s="577"/>
      <c r="T117" s="577"/>
      <c r="U117" s="577"/>
      <c r="V117" s="577"/>
      <c r="W117" s="577"/>
      <c r="X117" s="577"/>
      <c r="Y117" s="577"/>
      <c r="Z117" s="577"/>
      <c r="AA117" s="577"/>
      <c r="AB117" s="577"/>
      <c r="AC117" s="577"/>
      <c r="AD117" s="577"/>
      <c r="AE117" s="577"/>
      <c r="AF117" s="577"/>
      <c r="AG117" s="577"/>
      <c r="AH117" s="577"/>
      <c r="AI117" s="577"/>
      <c r="AJ117" s="577"/>
      <c r="AK117" s="577"/>
      <c r="AL117" s="577"/>
      <c r="AM117" s="577"/>
      <c r="AN117" s="577"/>
      <c r="AO117" s="577"/>
      <c r="AP117" s="577"/>
      <c r="AQ117" s="577"/>
      <c r="AR117" s="577"/>
      <c r="AS117" s="577"/>
      <c r="AT117" s="577"/>
      <c r="AU117" s="577"/>
      <c r="AV117" s="577"/>
      <c r="AW117" s="577"/>
      <c r="AX117" s="577"/>
      <c r="AY117" s="577"/>
      <c r="AZ117" s="577"/>
      <c r="BA117" s="577"/>
      <c r="BB117" s="577"/>
      <c r="BC117" s="577"/>
      <c r="BD117" s="577"/>
      <c r="BE117" s="577"/>
      <c r="BF117" s="577"/>
      <c r="BG117" s="577"/>
      <c r="BH117" s="577"/>
      <c r="BI117" s="577"/>
      <c r="BJ117" s="577"/>
      <c r="BK117" s="577"/>
      <c r="BL117" s="577"/>
      <c r="BM117" s="577"/>
      <c r="BN117" s="577"/>
      <c r="BO117" s="577"/>
      <c r="BP117" s="577"/>
      <c r="BQ117" s="577"/>
      <c r="BR117" s="577"/>
      <c r="BS117" s="577"/>
      <c r="BT117" s="577"/>
      <c r="BU117" s="577"/>
      <c r="BV117" s="577"/>
      <c r="BW117" s="577"/>
      <c r="BX117" s="577"/>
      <c r="BY117" s="577"/>
      <c r="BZ117" s="577"/>
      <c r="CA117" s="577"/>
      <c r="CB117" s="577"/>
      <c r="CC117" s="577"/>
      <c r="CD117" s="577"/>
      <c r="CE117" s="577"/>
      <c r="CF117" s="577"/>
      <c r="CG117" s="577"/>
      <c r="CH117" s="577"/>
      <c r="CI117" s="577"/>
      <c r="CJ117" s="577"/>
      <c r="CK117" s="577"/>
      <c r="CL117" s="577"/>
      <c r="CM117" s="577"/>
      <c r="CN117" s="577"/>
      <c r="CO117" s="577"/>
      <c r="CP117" s="577"/>
      <c r="CQ117" s="577"/>
      <c r="CR117" s="577"/>
      <c r="CS117" s="577"/>
      <c r="CT117" s="577"/>
      <c r="CU117" s="577"/>
      <c r="CV117" s="577"/>
      <c r="CW117" s="577"/>
      <c r="CX117" s="577"/>
      <c r="CY117" s="577"/>
      <c r="CZ117" s="577"/>
      <c r="DA117" s="577"/>
      <c r="DB117" s="577"/>
      <c r="DC117" s="577"/>
      <c r="DD117" s="577"/>
      <c r="DE117" s="577"/>
      <c r="DF117" s="577"/>
      <c r="DG117" s="577"/>
      <c r="DH117" s="577"/>
      <c r="DI117" s="577"/>
      <c r="DJ117" s="577"/>
      <c r="DK117" s="577"/>
      <c r="DL117" s="577"/>
      <c r="DM117" s="577"/>
      <c r="DN117" s="577"/>
      <c r="DO117" s="577"/>
      <c r="DP117" s="577"/>
      <c r="DQ117" s="577"/>
      <c r="DR117" s="577"/>
      <c r="DS117" s="577"/>
      <c r="DT117" s="577"/>
      <c r="DU117" s="577"/>
      <c r="DV117" s="577"/>
      <c r="DW117" s="577"/>
      <c r="DX117" s="577"/>
      <c r="DY117" s="577"/>
      <c r="DZ117" s="577"/>
      <c r="EA117" s="577"/>
      <c r="EB117" s="577"/>
      <c r="EC117" s="577"/>
      <c r="ED117" s="577"/>
      <c r="EE117" s="577"/>
      <c r="EF117" s="577"/>
      <c r="EG117" s="577"/>
      <c r="EH117" s="577"/>
      <c r="EI117" s="577"/>
      <c r="EJ117" s="577"/>
      <c r="EK117" s="577"/>
      <c r="EL117" s="577"/>
      <c r="EM117" s="577"/>
      <c r="EN117" s="577"/>
      <c r="EO117" s="577"/>
      <c r="EP117" s="577"/>
      <c r="EQ117" s="577"/>
      <c r="ER117" s="577"/>
      <c r="ES117" s="577"/>
      <c r="ET117" s="577"/>
      <c r="EU117" s="577"/>
      <c r="EV117" s="577"/>
      <c r="EW117" s="577"/>
      <c r="EX117" s="577"/>
      <c r="EY117" s="577"/>
      <c r="EZ117" s="577"/>
      <c r="FA117" s="577"/>
      <c r="FB117" s="577"/>
      <c r="FC117" s="577"/>
      <c r="FD117" s="577"/>
      <c r="FE117" s="577"/>
      <c r="FF117" s="577"/>
      <c r="FG117" s="577"/>
      <c r="FH117" s="577"/>
      <c r="FI117" s="577"/>
      <c r="FJ117" s="577"/>
      <c r="FK117" s="577"/>
      <c r="FL117" s="577"/>
      <c r="FM117" s="577"/>
      <c r="FN117" s="577"/>
      <c r="FO117" s="577"/>
      <c r="FP117" s="577"/>
      <c r="FQ117" s="577"/>
      <c r="FR117" s="577"/>
      <c r="FS117" s="577"/>
      <c r="FT117" s="577"/>
      <c r="FU117" s="577"/>
      <c r="FV117" s="577"/>
      <c r="FW117" s="577"/>
      <c r="FX117" s="577"/>
      <c r="FY117" s="577"/>
      <c r="FZ117" s="577"/>
      <c r="GA117" s="577"/>
      <c r="GB117" s="577"/>
      <c r="GC117" s="577"/>
      <c r="GD117" s="577"/>
      <c r="GE117" s="577"/>
      <c r="GF117" s="577"/>
      <c r="GG117" s="577"/>
      <c r="GH117" s="577"/>
      <c r="GI117" s="577"/>
      <c r="GJ117" s="577"/>
      <c r="GK117" s="577"/>
      <c r="GL117" s="577"/>
      <c r="GM117" s="577"/>
      <c r="GN117" s="577"/>
      <c r="GO117" s="577"/>
      <c r="GP117" s="577"/>
      <c r="GQ117" s="577"/>
      <c r="GR117" s="577"/>
      <c r="GS117" s="577"/>
      <c r="GT117" s="577"/>
      <c r="GU117" s="577"/>
      <c r="GV117" s="577"/>
      <c r="GW117" s="577"/>
      <c r="GX117" s="577"/>
      <c r="GY117" s="577"/>
      <c r="GZ117" s="577"/>
      <c r="HA117" s="577"/>
      <c r="HB117" s="577"/>
      <c r="HC117" s="577"/>
      <c r="HD117" s="577"/>
      <c r="HE117" s="577"/>
      <c r="HF117" s="577"/>
      <c r="HG117" s="577"/>
      <c r="HH117" s="577"/>
      <c r="HI117" s="577"/>
      <c r="HJ117" s="577"/>
      <c r="HK117" s="577"/>
      <c r="HL117" s="577"/>
      <c r="HM117" s="577"/>
      <c r="HN117" s="577"/>
      <c r="HO117" s="577"/>
      <c r="HP117" s="577"/>
      <c r="HQ117" s="577"/>
      <c r="HR117" s="577"/>
      <c r="HS117" s="577"/>
      <c r="HT117" s="577"/>
      <c r="HU117" s="577"/>
      <c r="HV117" s="577"/>
      <c r="HW117" s="577"/>
      <c r="HX117" s="577"/>
      <c r="HY117" s="577"/>
      <c r="HZ117" s="577"/>
      <c r="IA117" s="577"/>
      <c r="IB117" s="577"/>
      <c r="IC117" s="577"/>
      <c r="ID117" s="577"/>
      <c r="IE117" s="577"/>
      <c r="IF117" s="577"/>
      <c r="IG117" s="577"/>
      <c r="IH117" s="577"/>
      <c r="II117" s="577"/>
      <c r="IJ117" s="577"/>
      <c r="IK117" s="577"/>
      <c r="IL117" s="577"/>
      <c r="IM117" s="577"/>
      <c r="IN117" s="577"/>
      <c r="IO117" s="577"/>
      <c r="IP117" s="577"/>
      <c r="IQ117" s="577"/>
      <c r="IR117" s="577"/>
      <c r="IS117" s="577"/>
      <c r="IT117" s="577"/>
      <c r="IU117" s="577"/>
      <c r="IV117" s="577"/>
    </row>
    <row r="118" spans="1:256" s="604" customFormat="1">
      <c r="A118" s="591" t="s">
        <v>13723</v>
      </c>
      <c r="B118" s="593">
        <v>863.51400000000001</v>
      </c>
      <c r="C118" s="586">
        <v>521.16999999999996</v>
      </c>
      <c r="D118" s="586">
        <f t="shared" si="6"/>
        <v>1.0043843166729298</v>
      </c>
      <c r="E118" s="586">
        <f t="shared" si="3"/>
        <v>1.0019880031712316</v>
      </c>
      <c r="F118" s="586">
        <v>669.83900000000006</v>
      </c>
      <c r="G118" s="586">
        <f t="shared" si="2"/>
        <v>1.0023137008872864</v>
      </c>
      <c r="H118" s="586">
        <v>726.923</v>
      </c>
      <c r="I118" s="577"/>
      <c r="J118" s="577"/>
      <c r="K118" s="577"/>
      <c r="L118" s="577"/>
      <c r="M118" s="577"/>
      <c r="N118" s="577"/>
      <c r="O118" s="577"/>
      <c r="P118" s="577"/>
      <c r="Q118" s="577"/>
      <c r="R118" s="577"/>
      <c r="S118" s="577"/>
      <c r="T118" s="577"/>
      <c r="U118" s="577"/>
      <c r="V118" s="577"/>
      <c r="W118" s="577"/>
      <c r="X118" s="577"/>
      <c r="Y118" s="577"/>
      <c r="Z118" s="577"/>
      <c r="AA118" s="577"/>
      <c r="AB118" s="577"/>
      <c r="AC118" s="577"/>
      <c r="AD118" s="577"/>
      <c r="AE118" s="577"/>
      <c r="AF118" s="577"/>
      <c r="AG118" s="577"/>
      <c r="AH118" s="577"/>
      <c r="AI118" s="577"/>
      <c r="AJ118" s="577"/>
      <c r="AK118" s="577"/>
      <c r="AL118" s="577"/>
      <c r="AM118" s="577"/>
      <c r="AN118" s="577"/>
      <c r="AO118" s="577"/>
      <c r="AP118" s="577"/>
      <c r="AQ118" s="577"/>
      <c r="AR118" s="577"/>
      <c r="AS118" s="577"/>
      <c r="AT118" s="577"/>
      <c r="AU118" s="577"/>
      <c r="AV118" s="577"/>
      <c r="AW118" s="577"/>
      <c r="AX118" s="577"/>
      <c r="AY118" s="577"/>
      <c r="AZ118" s="577"/>
      <c r="BA118" s="577"/>
      <c r="BB118" s="577"/>
      <c r="BC118" s="577"/>
      <c r="BD118" s="577"/>
      <c r="BE118" s="577"/>
      <c r="BF118" s="577"/>
      <c r="BG118" s="577"/>
      <c r="BH118" s="577"/>
      <c r="BI118" s="577"/>
      <c r="BJ118" s="577"/>
      <c r="BK118" s="577"/>
      <c r="BL118" s="577"/>
      <c r="BM118" s="577"/>
      <c r="BN118" s="577"/>
      <c r="BO118" s="577"/>
      <c r="BP118" s="577"/>
      <c r="BQ118" s="577"/>
      <c r="BR118" s="577"/>
      <c r="BS118" s="577"/>
      <c r="BT118" s="577"/>
      <c r="BU118" s="577"/>
      <c r="BV118" s="577"/>
      <c r="BW118" s="577"/>
      <c r="BX118" s="577"/>
      <c r="BY118" s="577"/>
      <c r="BZ118" s="577"/>
      <c r="CA118" s="577"/>
      <c r="CB118" s="577"/>
      <c r="CC118" s="577"/>
      <c r="CD118" s="577"/>
      <c r="CE118" s="577"/>
      <c r="CF118" s="577"/>
      <c r="CG118" s="577"/>
      <c r="CH118" s="577"/>
      <c r="CI118" s="577"/>
      <c r="CJ118" s="577"/>
      <c r="CK118" s="577"/>
      <c r="CL118" s="577"/>
      <c r="CM118" s="577"/>
      <c r="CN118" s="577"/>
      <c r="CO118" s="577"/>
      <c r="CP118" s="577"/>
      <c r="CQ118" s="577"/>
      <c r="CR118" s="577"/>
      <c r="CS118" s="577"/>
      <c r="CT118" s="577"/>
      <c r="CU118" s="577"/>
      <c r="CV118" s="577"/>
      <c r="CW118" s="577"/>
      <c r="CX118" s="577"/>
      <c r="CY118" s="577"/>
      <c r="CZ118" s="577"/>
      <c r="DA118" s="577"/>
      <c r="DB118" s="577"/>
      <c r="DC118" s="577"/>
      <c r="DD118" s="577"/>
      <c r="DE118" s="577"/>
      <c r="DF118" s="577"/>
      <c r="DG118" s="577"/>
      <c r="DH118" s="577"/>
      <c r="DI118" s="577"/>
      <c r="DJ118" s="577"/>
      <c r="DK118" s="577"/>
      <c r="DL118" s="577"/>
      <c r="DM118" s="577"/>
      <c r="DN118" s="577"/>
      <c r="DO118" s="577"/>
      <c r="DP118" s="577"/>
      <c r="DQ118" s="577"/>
      <c r="DR118" s="577"/>
      <c r="DS118" s="577"/>
      <c r="DT118" s="577"/>
      <c r="DU118" s="577"/>
      <c r="DV118" s="577"/>
      <c r="DW118" s="577"/>
      <c r="DX118" s="577"/>
      <c r="DY118" s="577"/>
      <c r="DZ118" s="577"/>
      <c r="EA118" s="577"/>
      <c r="EB118" s="577"/>
      <c r="EC118" s="577"/>
      <c r="ED118" s="577"/>
      <c r="EE118" s="577"/>
      <c r="EF118" s="577"/>
      <c r="EG118" s="577"/>
      <c r="EH118" s="577"/>
      <c r="EI118" s="577"/>
      <c r="EJ118" s="577"/>
      <c r="EK118" s="577"/>
      <c r="EL118" s="577"/>
      <c r="EM118" s="577"/>
      <c r="EN118" s="577"/>
      <c r="EO118" s="577"/>
      <c r="EP118" s="577"/>
      <c r="EQ118" s="577"/>
      <c r="ER118" s="577"/>
      <c r="ES118" s="577"/>
      <c r="ET118" s="577"/>
      <c r="EU118" s="577"/>
      <c r="EV118" s="577"/>
      <c r="EW118" s="577"/>
      <c r="EX118" s="577"/>
      <c r="EY118" s="577"/>
      <c r="EZ118" s="577"/>
      <c r="FA118" s="577"/>
      <c r="FB118" s="577"/>
      <c r="FC118" s="577"/>
      <c r="FD118" s="577"/>
      <c r="FE118" s="577"/>
      <c r="FF118" s="577"/>
      <c r="FG118" s="577"/>
      <c r="FH118" s="577"/>
      <c r="FI118" s="577"/>
      <c r="FJ118" s="577"/>
      <c r="FK118" s="577"/>
      <c r="FL118" s="577"/>
      <c r="FM118" s="577"/>
      <c r="FN118" s="577"/>
      <c r="FO118" s="577"/>
      <c r="FP118" s="577"/>
      <c r="FQ118" s="577"/>
      <c r="FR118" s="577"/>
      <c r="FS118" s="577"/>
      <c r="FT118" s="577"/>
      <c r="FU118" s="577"/>
      <c r="FV118" s="577"/>
      <c r="FW118" s="577"/>
      <c r="FX118" s="577"/>
      <c r="FY118" s="577"/>
      <c r="FZ118" s="577"/>
      <c r="GA118" s="577"/>
      <c r="GB118" s="577"/>
      <c r="GC118" s="577"/>
      <c r="GD118" s="577"/>
      <c r="GE118" s="577"/>
      <c r="GF118" s="577"/>
      <c r="GG118" s="577"/>
      <c r="GH118" s="577"/>
      <c r="GI118" s="577"/>
      <c r="GJ118" s="577"/>
      <c r="GK118" s="577"/>
      <c r="GL118" s="577"/>
      <c r="GM118" s="577"/>
      <c r="GN118" s="577"/>
      <c r="GO118" s="577"/>
      <c r="GP118" s="577"/>
      <c r="GQ118" s="577"/>
      <c r="GR118" s="577"/>
      <c r="GS118" s="577"/>
      <c r="GT118" s="577"/>
      <c r="GU118" s="577"/>
      <c r="GV118" s="577"/>
      <c r="GW118" s="577"/>
      <c r="GX118" s="577"/>
      <c r="GY118" s="577"/>
      <c r="GZ118" s="577"/>
      <c r="HA118" s="577"/>
      <c r="HB118" s="577"/>
      <c r="HC118" s="577"/>
      <c r="HD118" s="577"/>
      <c r="HE118" s="577"/>
      <c r="HF118" s="577"/>
      <c r="HG118" s="577"/>
      <c r="HH118" s="577"/>
      <c r="HI118" s="577"/>
      <c r="HJ118" s="577"/>
      <c r="HK118" s="577"/>
      <c r="HL118" s="577"/>
      <c r="HM118" s="577"/>
      <c r="HN118" s="577"/>
      <c r="HO118" s="577"/>
      <c r="HP118" s="577"/>
      <c r="HQ118" s="577"/>
      <c r="HR118" s="577"/>
      <c r="HS118" s="577"/>
      <c r="HT118" s="577"/>
      <c r="HU118" s="577"/>
      <c r="HV118" s="577"/>
      <c r="HW118" s="577"/>
      <c r="HX118" s="577"/>
      <c r="HY118" s="577"/>
      <c r="HZ118" s="577"/>
      <c r="IA118" s="577"/>
      <c r="IB118" s="577"/>
      <c r="IC118" s="577"/>
      <c r="ID118" s="577"/>
      <c r="IE118" s="577"/>
      <c r="IF118" s="577"/>
      <c r="IG118" s="577"/>
      <c r="IH118" s="577"/>
      <c r="II118" s="577"/>
      <c r="IJ118" s="577"/>
      <c r="IK118" s="577"/>
      <c r="IL118" s="577"/>
      <c r="IM118" s="577"/>
      <c r="IN118" s="577"/>
      <c r="IO118" s="577"/>
      <c r="IP118" s="577"/>
      <c r="IQ118" s="577"/>
      <c r="IR118" s="577"/>
      <c r="IS118" s="577"/>
      <c r="IT118" s="577"/>
      <c r="IU118" s="577"/>
      <c r="IV118" s="577"/>
    </row>
    <row r="119" spans="1:256" s="604" customFormat="1">
      <c r="A119" s="591" t="s">
        <v>13724</v>
      </c>
      <c r="B119" s="593">
        <v>863.51400000000001</v>
      </c>
      <c r="C119" s="586">
        <v>525.52800000000002</v>
      </c>
      <c r="D119" s="586">
        <f t="shared" si="6"/>
        <v>1.0083619548323965</v>
      </c>
      <c r="E119" s="586">
        <f t="shared" si="3"/>
        <v>1.0038009133538057</v>
      </c>
      <c r="F119" s="586">
        <v>672.38499999999999</v>
      </c>
      <c r="G119" s="586">
        <f t="shared" si="2"/>
        <v>1.0097135460014335</v>
      </c>
      <c r="H119" s="586">
        <v>733.98400000000004</v>
      </c>
      <c r="I119" s="577"/>
      <c r="J119" s="577"/>
      <c r="K119" s="577"/>
      <c r="L119" s="577"/>
      <c r="M119" s="577"/>
      <c r="N119" s="577"/>
      <c r="O119" s="577"/>
      <c r="P119" s="577"/>
      <c r="Q119" s="577"/>
      <c r="R119" s="577"/>
      <c r="S119" s="577"/>
      <c r="T119" s="577"/>
      <c r="U119" s="577"/>
      <c r="V119" s="577"/>
      <c r="W119" s="577"/>
      <c r="X119" s="577"/>
      <c r="Y119" s="577"/>
      <c r="Z119" s="577"/>
      <c r="AA119" s="577"/>
      <c r="AB119" s="577"/>
      <c r="AC119" s="577"/>
      <c r="AD119" s="577"/>
      <c r="AE119" s="577"/>
      <c r="AF119" s="577"/>
      <c r="AG119" s="577"/>
      <c r="AH119" s="577"/>
      <c r="AI119" s="577"/>
      <c r="AJ119" s="577"/>
      <c r="AK119" s="577"/>
      <c r="AL119" s="577"/>
      <c r="AM119" s="577"/>
      <c r="AN119" s="577"/>
      <c r="AO119" s="577"/>
      <c r="AP119" s="577"/>
      <c r="AQ119" s="577"/>
      <c r="AR119" s="577"/>
      <c r="AS119" s="577"/>
      <c r="AT119" s="577"/>
      <c r="AU119" s="577"/>
      <c r="AV119" s="577"/>
      <c r="AW119" s="577"/>
      <c r="AX119" s="577"/>
      <c r="AY119" s="577"/>
      <c r="AZ119" s="577"/>
      <c r="BA119" s="577"/>
      <c r="BB119" s="577"/>
      <c r="BC119" s="577"/>
      <c r="BD119" s="577"/>
      <c r="BE119" s="577"/>
      <c r="BF119" s="577"/>
      <c r="BG119" s="577"/>
      <c r="BH119" s="577"/>
      <c r="BI119" s="577"/>
      <c r="BJ119" s="577"/>
      <c r="BK119" s="577"/>
      <c r="BL119" s="577"/>
      <c r="BM119" s="577"/>
      <c r="BN119" s="577"/>
      <c r="BO119" s="577"/>
      <c r="BP119" s="577"/>
      <c r="BQ119" s="577"/>
      <c r="BR119" s="577"/>
      <c r="BS119" s="577"/>
      <c r="BT119" s="577"/>
      <c r="BU119" s="577"/>
      <c r="BV119" s="577"/>
      <c r="BW119" s="577"/>
      <c r="BX119" s="577"/>
      <c r="BY119" s="577"/>
      <c r="BZ119" s="577"/>
      <c r="CA119" s="577"/>
      <c r="CB119" s="577"/>
      <c r="CC119" s="577"/>
      <c r="CD119" s="577"/>
      <c r="CE119" s="577"/>
      <c r="CF119" s="577"/>
      <c r="CG119" s="577"/>
      <c r="CH119" s="577"/>
      <c r="CI119" s="577"/>
      <c r="CJ119" s="577"/>
      <c r="CK119" s="577"/>
      <c r="CL119" s="577"/>
      <c r="CM119" s="577"/>
      <c r="CN119" s="577"/>
      <c r="CO119" s="577"/>
      <c r="CP119" s="577"/>
      <c r="CQ119" s="577"/>
      <c r="CR119" s="577"/>
      <c r="CS119" s="577"/>
      <c r="CT119" s="577"/>
      <c r="CU119" s="577"/>
      <c r="CV119" s="577"/>
      <c r="CW119" s="577"/>
      <c r="CX119" s="577"/>
      <c r="CY119" s="577"/>
      <c r="CZ119" s="577"/>
      <c r="DA119" s="577"/>
      <c r="DB119" s="577"/>
      <c r="DC119" s="577"/>
      <c r="DD119" s="577"/>
      <c r="DE119" s="577"/>
      <c r="DF119" s="577"/>
      <c r="DG119" s="577"/>
      <c r="DH119" s="577"/>
      <c r="DI119" s="577"/>
      <c r="DJ119" s="577"/>
      <c r="DK119" s="577"/>
      <c r="DL119" s="577"/>
      <c r="DM119" s="577"/>
      <c r="DN119" s="577"/>
      <c r="DO119" s="577"/>
      <c r="DP119" s="577"/>
      <c r="DQ119" s="577"/>
      <c r="DR119" s="577"/>
      <c r="DS119" s="577"/>
      <c r="DT119" s="577"/>
      <c r="DU119" s="577"/>
      <c r="DV119" s="577"/>
      <c r="DW119" s="577"/>
      <c r="DX119" s="577"/>
      <c r="DY119" s="577"/>
      <c r="DZ119" s="577"/>
      <c r="EA119" s="577"/>
      <c r="EB119" s="577"/>
      <c r="EC119" s="577"/>
      <c r="ED119" s="577"/>
      <c r="EE119" s="577"/>
      <c r="EF119" s="577"/>
      <c r="EG119" s="577"/>
      <c r="EH119" s="577"/>
      <c r="EI119" s="577"/>
      <c r="EJ119" s="577"/>
      <c r="EK119" s="577"/>
      <c r="EL119" s="577"/>
      <c r="EM119" s="577"/>
      <c r="EN119" s="577"/>
      <c r="EO119" s="577"/>
      <c r="EP119" s="577"/>
      <c r="EQ119" s="577"/>
      <c r="ER119" s="577"/>
      <c r="ES119" s="577"/>
      <c r="ET119" s="577"/>
      <c r="EU119" s="577"/>
      <c r="EV119" s="577"/>
      <c r="EW119" s="577"/>
      <c r="EX119" s="577"/>
      <c r="EY119" s="577"/>
      <c r="EZ119" s="577"/>
      <c r="FA119" s="577"/>
      <c r="FB119" s="577"/>
      <c r="FC119" s="577"/>
      <c r="FD119" s="577"/>
      <c r="FE119" s="577"/>
      <c r="FF119" s="577"/>
      <c r="FG119" s="577"/>
      <c r="FH119" s="577"/>
      <c r="FI119" s="577"/>
      <c r="FJ119" s="577"/>
      <c r="FK119" s="577"/>
      <c r="FL119" s="577"/>
      <c r="FM119" s="577"/>
      <c r="FN119" s="577"/>
      <c r="FO119" s="577"/>
      <c r="FP119" s="577"/>
      <c r="FQ119" s="577"/>
      <c r="FR119" s="577"/>
      <c r="FS119" s="577"/>
      <c r="FT119" s="577"/>
      <c r="FU119" s="577"/>
      <c r="FV119" s="577"/>
      <c r="FW119" s="577"/>
      <c r="FX119" s="577"/>
      <c r="FY119" s="577"/>
      <c r="FZ119" s="577"/>
      <c r="GA119" s="577"/>
      <c r="GB119" s="577"/>
      <c r="GC119" s="577"/>
      <c r="GD119" s="577"/>
      <c r="GE119" s="577"/>
      <c r="GF119" s="577"/>
      <c r="GG119" s="577"/>
      <c r="GH119" s="577"/>
      <c r="GI119" s="577"/>
      <c r="GJ119" s="577"/>
      <c r="GK119" s="577"/>
      <c r="GL119" s="577"/>
      <c r="GM119" s="577"/>
      <c r="GN119" s="577"/>
      <c r="GO119" s="577"/>
      <c r="GP119" s="577"/>
      <c r="GQ119" s="577"/>
      <c r="GR119" s="577"/>
      <c r="GS119" s="577"/>
      <c r="GT119" s="577"/>
      <c r="GU119" s="577"/>
      <c r="GV119" s="577"/>
      <c r="GW119" s="577"/>
      <c r="GX119" s="577"/>
      <c r="GY119" s="577"/>
      <c r="GZ119" s="577"/>
      <c r="HA119" s="577"/>
      <c r="HB119" s="577"/>
      <c r="HC119" s="577"/>
      <c r="HD119" s="577"/>
      <c r="HE119" s="577"/>
      <c r="HF119" s="577"/>
      <c r="HG119" s="577"/>
      <c r="HH119" s="577"/>
      <c r="HI119" s="577"/>
      <c r="HJ119" s="577"/>
      <c r="HK119" s="577"/>
      <c r="HL119" s="577"/>
      <c r="HM119" s="577"/>
      <c r="HN119" s="577"/>
      <c r="HO119" s="577"/>
      <c r="HP119" s="577"/>
      <c r="HQ119" s="577"/>
      <c r="HR119" s="577"/>
      <c r="HS119" s="577"/>
      <c r="HT119" s="577"/>
      <c r="HU119" s="577"/>
      <c r="HV119" s="577"/>
      <c r="HW119" s="577"/>
      <c r="HX119" s="577"/>
      <c r="HY119" s="577"/>
      <c r="HZ119" s="577"/>
      <c r="IA119" s="577"/>
      <c r="IB119" s="577"/>
      <c r="IC119" s="577"/>
      <c r="ID119" s="577"/>
      <c r="IE119" s="577"/>
      <c r="IF119" s="577"/>
      <c r="IG119" s="577"/>
      <c r="IH119" s="577"/>
      <c r="II119" s="577"/>
      <c r="IJ119" s="577"/>
      <c r="IK119" s="577"/>
      <c r="IL119" s="577"/>
      <c r="IM119" s="577"/>
      <c r="IN119" s="577"/>
      <c r="IO119" s="577"/>
      <c r="IP119" s="577"/>
      <c r="IQ119" s="577"/>
      <c r="IR119" s="577"/>
      <c r="IS119" s="577"/>
      <c r="IT119" s="577"/>
      <c r="IU119" s="577"/>
      <c r="IV119" s="577"/>
    </row>
    <row r="120" spans="1:256" s="604" customFormat="1">
      <c r="A120" s="591" t="s">
        <v>13725</v>
      </c>
      <c r="B120" s="593">
        <v>863.51400000000001</v>
      </c>
      <c r="C120" s="586">
        <v>529.90700000000004</v>
      </c>
      <c r="D120" s="586">
        <f t="shared" si="6"/>
        <v>1.0083325721940601</v>
      </c>
      <c r="E120" s="586">
        <f t="shared" si="3"/>
        <v>1.0038043680331952</v>
      </c>
      <c r="F120" s="586">
        <v>674.94299999999998</v>
      </c>
      <c r="G120" s="586">
        <f t="shared" si="2"/>
        <v>1.0061350111174086</v>
      </c>
      <c r="H120" s="586">
        <v>738.48699999999997</v>
      </c>
      <c r="I120" s="577"/>
      <c r="J120" s="577"/>
      <c r="K120" s="577"/>
      <c r="L120" s="577"/>
      <c r="M120" s="577"/>
      <c r="N120" s="577"/>
      <c r="O120" s="577"/>
      <c r="P120" s="577"/>
      <c r="Q120" s="577"/>
      <c r="R120" s="577"/>
      <c r="S120" s="577"/>
      <c r="T120" s="577"/>
      <c r="U120" s="577"/>
      <c r="V120" s="577"/>
      <c r="W120" s="577"/>
      <c r="X120" s="577"/>
      <c r="Y120" s="577"/>
      <c r="Z120" s="577"/>
      <c r="AA120" s="577"/>
      <c r="AB120" s="577"/>
      <c r="AC120" s="577"/>
      <c r="AD120" s="577"/>
      <c r="AE120" s="577"/>
      <c r="AF120" s="577"/>
      <c r="AG120" s="577"/>
      <c r="AH120" s="577"/>
      <c r="AI120" s="577"/>
      <c r="AJ120" s="577"/>
      <c r="AK120" s="577"/>
      <c r="AL120" s="577"/>
      <c r="AM120" s="577"/>
      <c r="AN120" s="577"/>
      <c r="AO120" s="577"/>
      <c r="AP120" s="577"/>
      <c r="AQ120" s="577"/>
      <c r="AR120" s="577"/>
      <c r="AS120" s="577"/>
      <c r="AT120" s="577"/>
      <c r="AU120" s="577"/>
      <c r="AV120" s="577"/>
      <c r="AW120" s="577"/>
      <c r="AX120" s="577"/>
      <c r="AY120" s="577"/>
      <c r="AZ120" s="577"/>
      <c r="BA120" s="577"/>
      <c r="BB120" s="577"/>
      <c r="BC120" s="577"/>
      <c r="BD120" s="577"/>
      <c r="BE120" s="577"/>
      <c r="BF120" s="577"/>
      <c r="BG120" s="577"/>
      <c r="BH120" s="577"/>
      <c r="BI120" s="577"/>
      <c r="BJ120" s="577"/>
      <c r="BK120" s="577"/>
      <c r="BL120" s="577"/>
      <c r="BM120" s="577"/>
      <c r="BN120" s="577"/>
      <c r="BO120" s="577"/>
      <c r="BP120" s="577"/>
      <c r="BQ120" s="577"/>
      <c r="BR120" s="577"/>
      <c r="BS120" s="577"/>
      <c r="BT120" s="577"/>
      <c r="BU120" s="577"/>
      <c r="BV120" s="577"/>
      <c r="BW120" s="577"/>
      <c r="BX120" s="577"/>
      <c r="BY120" s="577"/>
      <c r="BZ120" s="577"/>
      <c r="CA120" s="577"/>
      <c r="CB120" s="577"/>
      <c r="CC120" s="577"/>
      <c r="CD120" s="577"/>
      <c r="CE120" s="577"/>
      <c r="CF120" s="577"/>
      <c r="CG120" s="577"/>
      <c r="CH120" s="577"/>
      <c r="CI120" s="577"/>
      <c r="CJ120" s="577"/>
      <c r="CK120" s="577"/>
      <c r="CL120" s="577"/>
      <c r="CM120" s="577"/>
      <c r="CN120" s="577"/>
      <c r="CO120" s="577"/>
      <c r="CP120" s="577"/>
      <c r="CQ120" s="577"/>
      <c r="CR120" s="577"/>
      <c r="CS120" s="577"/>
      <c r="CT120" s="577"/>
      <c r="CU120" s="577"/>
      <c r="CV120" s="577"/>
      <c r="CW120" s="577"/>
      <c r="CX120" s="577"/>
      <c r="CY120" s="577"/>
      <c r="CZ120" s="577"/>
      <c r="DA120" s="577"/>
      <c r="DB120" s="577"/>
      <c r="DC120" s="577"/>
      <c r="DD120" s="577"/>
      <c r="DE120" s="577"/>
      <c r="DF120" s="577"/>
      <c r="DG120" s="577"/>
      <c r="DH120" s="577"/>
      <c r="DI120" s="577"/>
      <c r="DJ120" s="577"/>
      <c r="DK120" s="577"/>
      <c r="DL120" s="577"/>
      <c r="DM120" s="577"/>
      <c r="DN120" s="577"/>
      <c r="DO120" s="577"/>
      <c r="DP120" s="577"/>
      <c r="DQ120" s="577"/>
      <c r="DR120" s="577"/>
      <c r="DS120" s="577"/>
      <c r="DT120" s="577"/>
      <c r="DU120" s="577"/>
      <c r="DV120" s="577"/>
      <c r="DW120" s="577"/>
      <c r="DX120" s="577"/>
      <c r="DY120" s="577"/>
      <c r="DZ120" s="577"/>
      <c r="EA120" s="577"/>
      <c r="EB120" s="577"/>
      <c r="EC120" s="577"/>
      <c r="ED120" s="577"/>
      <c r="EE120" s="577"/>
      <c r="EF120" s="577"/>
      <c r="EG120" s="577"/>
      <c r="EH120" s="577"/>
      <c r="EI120" s="577"/>
      <c r="EJ120" s="577"/>
      <c r="EK120" s="577"/>
      <c r="EL120" s="577"/>
      <c r="EM120" s="577"/>
      <c r="EN120" s="577"/>
      <c r="EO120" s="577"/>
      <c r="EP120" s="577"/>
      <c r="EQ120" s="577"/>
      <c r="ER120" s="577"/>
      <c r="ES120" s="577"/>
      <c r="ET120" s="577"/>
      <c r="EU120" s="577"/>
      <c r="EV120" s="577"/>
      <c r="EW120" s="577"/>
      <c r="EX120" s="577"/>
      <c r="EY120" s="577"/>
      <c r="EZ120" s="577"/>
      <c r="FA120" s="577"/>
      <c r="FB120" s="577"/>
      <c r="FC120" s="577"/>
      <c r="FD120" s="577"/>
      <c r="FE120" s="577"/>
      <c r="FF120" s="577"/>
      <c r="FG120" s="577"/>
      <c r="FH120" s="577"/>
      <c r="FI120" s="577"/>
      <c r="FJ120" s="577"/>
      <c r="FK120" s="577"/>
      <c r="FL120" s="577"/>
      <c r="FM120" s="577"/>
      <c r="FN120" s="577"/>
      <c r="FO120" s="577"/>
      <c r="FP120" s="577"/>
      <c r="FQ120" s="577"/>
      <c r="FR120" s="577"/>
      <c r="FS120" s="577"/>
      <c r="FT120" s="577"/>
      <c r="FU120" s="577"/>
      <c r="FV120" s="577"/>
      <c r="FW120" s="577"/>
      <c r="FX120" s="577"/>
      <c r="FY120" s="577"/>
      <c r="FZ120" s="577"/>
      <c r="GA120" s="577"/>
      <c r="GB120" s="577"/>
      <c r="GC120" s="577"/>
      <c r="GD120" s="577"/>
      <c r="GE120" s="577"/>
      <c r="GF120" s="577"/>
      <c r="GG120" s="577"/>
      <c r="GH120" s="577"/>
      <c r="GI120" s="577"/>
      <c r="GJ120" s="577"/>
      <c r="GK120" s="577"/>
      <c r="GL120" s="577"/>
      <c r="GM120" s="577"/>
      <c r="GN120" s="577"/>
      <c r="GO120" s="577"/>
      <c r="GP120" s="577"/>
      <c r="GQ120" s="577"/>
      <c r="GR120" s="577"/>
      <c r="GS120" s="577"/>
      <c r="GT120" s="577"/>
      <c r="GU120" s="577"/>
      <c r="GV120" s="577"/>
      <c r="GW120" s="577"/>
      <c r="GX120" s="577"/>
      <c r="GY120" s="577"/>
      <c r="GZ120" s="577"/>
      <c r="HA120" s="577"/>
      <c r="HB120" s="577"/>
      <c r="HC120" s="577"/>
      <c r="HD120" s="577"/>
      <c r="HE120" s="577"/>
      <c r="HF120" s="577"/>
      <c r="HG120" s="577"/>
      <c r="HH120" s="577"/>
      <c r="HI120" s="577"/>
      <c r="HJ120" s="577"/>
      <c r="HK120" s="577"/>
      <c r="HL120" s="577"/>
      <c r="HM120" s="577"/>
      <c r="HN120" s="577"/>
      <c r="HO120" s="577"/>
      <c r="HP120" s="577"/>
      <c r="HQ120" s="577"/>
      <c r="HR120" s="577"/>
      <c r="HS120" s="577"/>
      <c r="HT120" s="577"/>
      <c r="HU120" s="577"/>
      <c r="HV120" s="577"/>
      <c r="HW120" s="577"/>
      <c r="HX120" s="577"/>
      <c r="HY120" s="577"/>
      <c r="HZ120" s="577"/>
      <c r="IA120" s="577"/>
      <c r="IB120" s="577"/>
      <c r="IC120" s="577"/>
      <c r="ID120" s="577"/>
      <c r="IE120" s="577"/>
      <c r="IF120" s="577"/>
      <c r="IG120" s="577"/>
      <c r="IH120" s="577"/>
      <c r="II120" s="577"/>
      <c r="IJ120" s="577"/>
      <c r="IK120" s="577"/>
      <c r="IL120" s="577"/>
      <c r="IM120" s="577"/>
      <c r="IN120" s="577"/>
      <c r="IO120" s="577"/>
      <c r="IP120" s="577"/>
      <c r="IQ120" s="577"/>
      <c r="IR120" s="577"/>
      <c r="IS120" s="577"/>
      <c r="IT120" s="577"/>
      <c r="IU120" s="577"/>
      <c r="IV120" s="577"/>
    </row>
    <row r="121" spans="1:256" s="604" customFormat="1">
      <c r="A121" s="591" t="s">
        <v>13726</v>
      </c>
      <c r="B121" s="593">
        <v>863.51400000000001</v>
      </c>
      <c r="C121" s="586">
        <v>531.24900000000002</v>
      </c>
      <c r="D121" s="586">
        <f t="shared" si="6"/>
        <v>1.0025325198572579</v>
      </c>
      <c r="E121" s="586">
        <f t="shared" si="3"/>
        <v>1.001161579570423</v>
      </c>
      <c r="F121" s="586">
        <v>675.72699999999998</v>
      </c>
      <c r="G121" s="586">
        <f t="shared" si="2"/>
        <v>1.0014841154956011</v>
      </c>
      <c r="H121" s="586">
        <v>739.58299999999997</v>
      </c>
      <c r="I121" s="577"/>
      <c r="J121" s="577"/>
      <c r="K121" s="577"/>
      <c r="L121" s="577"/>
      <c r="M121" s="577"/>
      <c r="N121" s="577"/>
      <c r="O121" s="577"/>
      <c r="P121" s="577"/>
      <c r="Q121" s="577"/>
      <c r="R121" s="577"/>
      <c r="S121" s="577"/>
      <c r="T121" s="577"/>
      <c r="U121" s="577"/>
      <c r="V121" s="577"/>
      <c r="W121" s="577"/>
      <c r="X121" s="577"/>
      <c r="Y121" s="577"/>
      <c r="Z121" s="577"/>
      <c r="AA121" s="577"/>
      <c r="AB121" s="577"/>
      <c r="AC121" s="577"/>
      <c r="AD121" s="577"/>
      <c r="AE121" s="577"/>
      <c r="AF121" s="577"/>
      <c r="AG121" s="577"/>
      <c r="AH121" s="577"/>
      <c r="AI121" s="577"/>
      <c r="AJ121" s="577"/>
      <c r="AK121" s="577"/>
      <c r="AL121" s="577"/>
      <c r="AM121" s="577"/>
      <c r="AN121" s="577"/>
      <c r="AO121" s="577"/>
      <c r="AP121" s="577"/>
      <c r="AQ121" s="577"/>
      <c r="AR121" s="577"/>
      <c r="AS121" s="577"/>
      <c r="AT121" s="577"/>
      <c r="AU121" s="577"/>
      <c r="AV121" s="577"/>
      <c r="AW121" s="577"/>
      <c r="AX121" s="577"/>
      <c r="AY121" s="577"/>
      <c r="AZ121" s="577"/>
      <c r="BA121" s="577"/>
      <c r="BB121" s="577"/>
      <c r="BC121" s="577"/>
      <c r="BD121" s="577"/>
      <c r="BE121" s="577"/>
      <c r="BF121" s="577"/>
      <c r="BG121" s="577"/>
      <c r="BH121" s="577"/>
      <c r="BI121" s="577"/>
      <c r="BJ121" s="577"/>
      <c r="BK121" s="577"/>
      <c r="BL121" s="577"/>
      <c r="BM121" s="577"/>
      <c r="BN121" s="577"/>
      <c r="BO121" s="577"/>
      <c r="BP121" s="577"/>
      <c r="BQ121" s="577"/>
      <c r="BR121" s="577"/>
      <c r="BS121" s="577"/>
      <c r="BT121" s="577"/>
      <c r="BU121" s="577"/>
      <c r="BV121" s="577"/>
      <c r="BW121" s="577"/>
      <c r="BX121" s="577"/>
      <c r="BY121" s="577"/>
      <c r="BZ121" s="577"/>
      <c r="CA121" s="577"/>
      <c r="CB121" s="577"/>
      <c r="CC121" s="577"/>
      <c r="CD121" s="577"/>
      <c r="CE121" s="577"/>
      <c r="CF121" s="577"/>
      <c r="CG121" s="577"/>
      <c r="CH121" s="577"/>
      <c r="CI121" s="577"/>
      <c r="CJ121" s="577"/>
      <c r="CK121" s="577"/>
      <c r="CL121" s="577"/>
      <c r="CM121" s="577"/>
      <c r="CN121" s="577"/>
      <c r="CO121" s="577"/>
      <c r="CP121" s="577"/>
      <c r="CQ121" s="577"/>
      <c r="CR121" s="577"/>
      <c r="CS121" s="577"/>
      <c r="CT121" s="577"/>
      <c r="CU121" s="577"/>
      <c r="CV121" s="577"/>
      <c r="CW121" s="577"/>
      <c r="CX121" s="577"/>
      <c r="CY121" s="577"/>
      <c r="CZ121" s="577"/>
      <c r="DA121" s="577"/>
      <c r="DB121" s="577"/>
      <c r="DC121" s="577"/>
      <c r="DD121" s="577"/>
      <c r="DE121" s="577"/>
      <c r="DF121" s="577"/>
      <c r="DG121" s="577"/>
      <c r="DH121" s="577"/>
      <c r="DI121" s="577"/>
      <c r="DJ121" s="577"/>
      <c r="DK121" s="577"/>
      <c r="DL121" s="577"/>
      <c r="DM121" s="577"/>
      <c r="DN121" s="577"/>
      <c r="DO121" s="577"/>
      <c r="DP121" s="577"/>
      <c r="DQ121" s="577"/>
      <c r="DR121" s="577"/>
      <c r="DS121" s="577"/>
      <c r="DT121" s="577"/>
      <c r="DU121" s="577"/>
      <c r="DV121" s="577"/>
      <c r="DW121" s="577"/>
      <c r="DX121" s="577"/>
      <c r="DY121" s="577"/>
      <c r="DZ121" s="577"/>
      <c r="EA121" s="577"/>
      <c r="EB121" s="577"/>
      <c r="EC121" s="577"/>
      <c r="ED121" s="577"/>
      <c r="EE121" s="577"/>
      <c r="EF121" s="577"/>
      <c r="EG121" s="577"/>
      <c r="EH121" s="577"/>
      <c r="EI121" s="577"/>
      <c r="EJ121" s="577"/>
      <c r="EK121" s="577"/>
      <c r="EL121" s="577"/>
      <c r="EM121" s="577"/>
      <c r="EN121" s="577"/>
      <c r="EO121" s="577"/>
      <c r="EP121" s="577"/>
      <c r="EQ121" s="577"/>
      <c r="ER121" s="577"/>
      <c r="ES121" s="577"/>
      <c r="ET121" s="577"/>
      <c r="EU121" s="577"/>
      <c r="EV121" s="577"/>
      <c r="EW121" s="577"/>
      <c r="EX121" s="577"/>
      <c r="EY121" s="577"/>
      <c r="EZ121" s="577"/>
      <c r="FA121" s="577"/>
      <c r="FB121" s="577"/>
      <c r="FC121" s="577"/>
      <c r="FD121" s="577"/>
      <c r="FE121" s="577"/>
      <c r="FF121" s="577"/>
      <c r="FG121" s="577"/>
      <c r="FH121" s="577"/>
      <c r="FI121" s="577"/>
      <c r="FJ121" s="577"/>
      <c r="FK121" s="577"/>
      <c r="FL121" s="577"/>
      <c r="FM121" s="577"/>
      <c r="FN121" s="577"/>
      <c r="FO121" s="577"/>
      <c r="FP121" s="577"/>
      <c r="FQ121" s="577"/>
      <c r="FR121" s="577"/>
      <c r="FS121" s="577"/>
      <c r="FT121" s="577"/>
      <c r="FU121" s="577"/>
      <c r="FV121" s="577"/>
      <c r="FW121" s="577"/>
      <c r="FX121" s="577"/>
      <c r="FY121" s="577"/>
      <c r="FZ121" s="577"/>
      <c r="GA121" s="577"/>
      <c r="GB121" s="577"/>
      <c r="GC121" s="577"/>
      <c r="GD121" s="577"/>
      <c r="GE121" s="577"/>
      <c r="GF121" s="577"/>
      <c r="GG121" s="577"/>
      <c r="GH121" s="577"/>
      <c r="GI121" s="577"/>
      <c r="GJ121" s="577"/>
      <c r="GK121" s="577"/>
      <c r="GL121" s="577"/>
      <c r="GM121" s="577"/>
      <c r="GN121" s="577"/>
      <c r="GO121" s="577"/>
      <c r="GP121" s="577"/>
      <c r="GQ121" s="577"/>
      <c r="GR121" s="577"/>
      <c r="GS121" s="577"/>
      <c r="GT121" s="577"/>
      <c r="GU121" s="577"/>
      <c r="GV121" s="577"/>
      <c r="GW121" s="577"/>
      <c r="GX121" s="577"/>
      <c r="GY121" s="577"/>
      <c r="GZ121" s="577"/>
      <c r="HA121" s="577"/>
      <c r="HB121" s="577"/>
      <c r="HC121" s="577"/>
      <c r="HD121" s="577"/>
      <c r="HE121" s="577"/>
      <c r="HF121" s="577"/>
      <c r="HG121" s="577"/>
      <c r="HH121" s="577"/>
      <c r="HI121" s="577"/>
      <c r="HJ121" s="577"/>
      <c r="HK121" s="577"/>
      <c r="HL121" s="577"/>
      <c r="HM121" s="577"/>
      <c r="HN121" s="577"/>
      <c r="HO121" s="577"/>
      <c r="HP121" s="577"/>
      <c r="HQ121" s="577"/>
      <c r="HR121" s="577"/>
      <c r="HS121" s="577"/>
      <c r="HT121" s="577"/>
      <c r="HU121" s="577"/>
      <c r="HV121" s="577"/>
      <c r="HW121" s="577"/>
      <c r="HX121" s="577"/>
      <c r="HY121" s="577"/>
      <c r="HZ121" s="577"/>
      <c r="IA121" s="577"/>
      <c r="IB121" s="577"/>
      <c r="IC121" s="577"/>
      <c r="ID121" s="577"/>
      <c r="IE121" s="577"/>
      <c r="IF121" s="577"/>
      <c r="IG121" s="577"/>
      <c r="IH121" s="577"/>
      <c r="II121" s="577"/>
      <c r="IJ121" s="577"/>
      <c r="IK121" s="577"/>
      <c r="IL121" s="577"/>
      <c r="IM121" s="577"/>
      <c r="IN121" s="577"/>
      <c r="IO121" s="577"/>
      <c r="IP121" s="577"/>
      <c r="IQ121" s="577"/>
      <c r="IR121" s="577"/>
      <c r="IS121" s="577"/>
      <c r="IT121" s="577"/>
      <c r="IU121" s="577"/>
      <c r="IV121" s="577"/>
    </row>
    <row r="122" spans="1:256" s="604" customFormat="1">
      <c r="A122" s="591" t="s">
        <v>13727</v>
      </c>
      <c r="B122" s="593">
        <v>868.70899999999995</v>
      </c>
      <c r="C122" s="586">
        <v>532.47699999999998</v>
      </c>
      <c r="D122" s="586">
        <f t="shared" si="6"/>
        <v>1.002311533762887</v>
      </c>
      <c r="E122" s="586">
        <f t="shared" si="3"/>
        <v>1.0043138723182587</v>
      </c>
      <c r="F122" s="586">
        <v>678.64200000000005</v>
      </c>
      <c r="G122" s="586">
        <f t="shared" si="2"/>
        <v>1.0023283390775612</v>
      </c>
      <c r="H122" s="586">
        <v>741.30499999999995</v>
      </c>
      <c r="I122" s="577"/>
      <c r="J122" s="577"/>
      <c r="K122" s="577"/>
      <c r="L122" s="577"/>
      <c r="M122" s="577"/>
      <c r="N122" s="577"/>
      <c r="O122" s="577"/>
      <c r="P122" s="577"/>
      <c r="Q122" s="577"/>
      <c r="R122" s="577"/>
      <c r="S122" s="577"/>
      <c r="T122" s="577"/>
      <c r="U122" s="577"/>
      <c r="V122" s="577"/>
      <c r="W122" s="577"/>
      <c r="X122" s="577"/>
      <c r="Y122" s="577"/>
      <c r="Z122" s="577"/>
      <c r="AA122" s="577"/>
      <c r="AB122" s="577"/>
      <c r="AC122" s="577"/>
      <c r="AD122" s="577"/>
      <c r="AE122" s="577"/>
      <c r="AF122" s="577"/>
      <c r="AG122" s="577"/>
      <c r="AH122" s="577"/>
      <c r="AI122" s="577"/>
      <c r="AJ122" s="577"/>
      <c r="AK122" s="577"/>
      <c r="AL122" s="577"/>
      <c r="AM122" s="577"/>
      <c r="AN122" s="577"/>
      <c r="AO122" s="577"/>
      <c r="AP122" s="577"/>
      <c r="AQ122" s="577"/>
      <c r="AR122" s="577"/>
      <c r="AS122" s="577"/>
      <c r="AT122" s="577"/>
      <c r="AU122" s="577"/>
      <c r="AV122" s="577"/>
      <c r="AW122" s="577"/>
      <c r="AX122" s="577"/>
      <c r="AY122" s="577"/>
      <c r="AZ122" s="577"/>
      <c r="BA122" s="577"/>
      <c r="BB122" s="577"/>
      <c r="BC122" s="577"/>
      <c r="BD122" s="577"/>
      <c r="BE122" s="577"/>
      <c r="BF122" s="577"/>
      <c r="BG122" s="577"/>
      <c r="BH122" s="577"/>
      <c r="BI122" s="577"/>
      <c r="BJ122" s="577"/>
      <c r="BK122" s="577"/>
      <c r="BL122" s="577"/>
      <c r="BM122" s="577"/>
      <c r="BN122" s="577"/>
      <c r="BO122" s="577"/>
      <c r="BP122" s="577"/>
      <c r="BQ122" s="577"/>
      <c r="BR122" s="577"/>
      <c r="BS122" s="577"/>
      <c r="BT122" s="577"/>
      <c r="BU122" s="577"/>
      <c r="BV122" s="577"/>
      <c r="BW122" s="577"/>
      <c r="BX122" s="577"/>
      <c r="BY122" s="577"/>
      <c r="BZ122" s="577"/>
      <c r="CA122" s="577"/>
      <c r="CB122" s="577"/>
      <c r="CC122" s="577"/>
      <c r="CD122" s="577"/>
      <c r="CE122" s="577"/>
      <c r="CF122" s="577"/>
      <c r="CG122" s="577"/>
      <c r="CH122" s="577"/>
      <c r="CI122" s="577"/>
      <c r="CJ122" s="577"/>
      <c r="CK122" s="577"/>
      <c r="CL122" s="577"/>
      <c r="CM122" s="577"/>
      <c r="CN122" s="577"/>
      <c r="CO122" s="577"/>
      <c r="CP122" s="577"/>
      <c r="CQ122" s="577"/>
      <c r="CR122" s="577"/>
      <c r="CS122" s="577"/>
      <c r="CT122" s="577"/>
      <c r="CU122" s="577"/>
      <c r="CV122" s="577"/>
      <c r="CW122" s="577"/>
      <c r="CX122" s="577"/>
      <c r="CY122" s="577"/>
      <c r="CZ122" s="577"/>
      <c r="DA122" s="577"/>
      <c r="DB122" s="577"/>
      <c r="DC122" s="577"/>
      <c r="DD122" s="577"/>
      <c r="DE122" s="577"/>
      <c r="DF122" s="577"/>
      <c r="DG122" s="577"/>
      <c r="DH122" s="577"/>
      <c r="DI122" s="577"/>
      <c r="DJ122" s="577"/>
      <c r="DK122" s="577"/>
      <c r="DL122" s="577"/>
      <c r="DM122" s="577"/>
      <c r="DN122" s="577"/>
      <c r="DO122" s="577"/>
      <c r="DP122" s="577"/>
      <c r="DQ122" s="577"/>
      <c r="DR122" s="577"/>
      <c r="DS122" s="577"/>
      <c r="DT122" s="577"/>
      <c r="DU122" s="577"/>
      <c r="DV122" s="577"/>
      <c r="DW122" s="577"/>
      <c r="DX122" s="577"/>
      <c r="DY122" s="577"/>
      <c r="DZ122" s="577"/>
      <c r="EA122" s="577"/>
      <c r="EB122" s="577"/>
      <c r="EC122" s="577"/>
      <c r="ED122" s="577"/>
      <c r="EE122" s="577"/>
      <c r="EF122" s="577"/>
      <c r="EG122" s="577"/>
      <c r="EH122" s="577"/>
      <c r="EI122" s="577"/>
      <c r="EJ122" s="577"/>
      <c r="EK122" s="577"/>
      <c r="EL122" s="577"/>
      <c r="EM122" s="577"/>
      <c r="EN122" s="577"/>
      <c r="EO122" s="577"/>
      <c r="EP122" s="577"/>
      <c r="EQ122" s="577"/>
      <c r="ER122" s="577"/>
      <c r="ES122" s="577"/>
      <c r="ET122" s="577"/>
      <c r="EU122" s="577"/>
      <c r="EV122" s="577"/>
      <c r="EW122" s="577"/>
      <c r="EX122" s="577"/>
      <c r="EY122" s="577"/>
      <c r="EZ122" s="577"/>
      <c r="FA122" s="577"/>
      <c r="FB122" s="577"/>
      <c r="FC122" s="577"/>
      <c r="FD122" s="577"/>
      <c r="FE122" s="577"/>
      <c r="FF122" s="577"/>
      <c r="FG122" s="577"/>
      <c r="FH122" s="577"/>
      <c r="FI122" s="577"/>
      <c r="FJ122" s="577"/>
      <c r="FK122" s="577"/>
      <c r="FL122" s="577"/>
      <c r="FM122" s="577"/>
      <c r="FN122" s="577"/>
      <c r="FO122" s="577"/>
      <c r="FP122" s="577"/>
      <c r="FQ122" s="577"/>
      <c r="FR122" s="577"/>
      <c r="FS122" s="577"/>
      <c r="FT122" s="577"/>
      <c r="FU122" s="577"/>
      <c r="FV122" s="577"/>
      <c r="FW122" s="577"/>
      <c r="FX122" s="577"/>
      <c r="FY122" s="577"/>
      <c r="FZ122" s="577"/>
      <c r="GA122" s="577"/>
      <c r="GB122" s="577"/>
      <c r="GC122" s="577"/>
      <c r="GD122" s="577"/>
      <c r="GE122" s="577"/>
      <c r="GF122" s="577"/>
      <c r="GG122" s="577"/>
      <c r="GH122" s="577"/>
      <c r="GI122" s="577"/>
      <c r="GJ122" s="577"/>
      <c r="GK122" s="577"/>
      <c r="GL122" s="577"/>
      <c r="GM122" s="577"/>
      <c r="GN122" s="577"/>
      <c r="GO122" s="577"/>
      <c r="GP122" s="577"/>
      <c r="GQ122" s="577"/>
      <c r="GR122" s="577"/>
      <c r="GS122" s="577"/>
      <c r="GT122" s="577"/>
      <c r="GU122" s="577"/>
      <c r="GV122" s="577"/>
      <c r="GW122" s="577"/>
      <c r="GX122" s="577"/>
      <c r="GY122" s="577"/>
      <c r="GZ122" s="577"/>
      <c r="HA122" s="577"/>
      <c r="HB122" s="577"/>
      <c r="HC122" s="577"/>
      <c r="HD122" s="577"/>
      <c r="HE122" s="577"/>
      <c r="HF122" s="577"/>
      <c r="HG122" s="577"/>
      <c r="HH122" s="577"/>
      <c r="HI122" s="577"/>
      <c r="HJ122" s="577"/>
      <c r="HK122" s="577"/>
      <c r="HL122" s="577"/>
      <c r="HM122" s="577"/>
      <c r="HN122" s="577"/>
      <c r="HO122" s="577"/>
      <c r="HP122" s="577"/>
      <c r="HQ122" s="577"/>
      <c r="HR122" s="577"/>
      <c r="HS122" s="577"/>
      <c r="HT122" s="577"/>
      <c r="HU122" s="577"/>
      <c r="HV122" s="577"/>
      <c r="HW122" s="577"/>
      <c r="HX122" s="577"/>
      <c r="HY122" s="577"/>
      <c r="HZ122" s="577"/>
      <c r="IA122" s="577"/>
      <c r="IB122" s="577"/>
      <c r="IC122" s="577"/>
      <c r="ID122" s="577"/>
      <c r="IE122" s="577"/>
      <c r="IF122" s="577"/>
      <c r="IG122" s="577"/>
      <c r="IH122" s="577"/>
      <c r="II122" s="577"/>
      <c r="IJ122" s="577"/>
      <c r="IK122" s="577"/>
      <c r="IL122" s="577"/>
      <c r="IM122" s="577"/>
      <c r="IN122" s="577"/>
      <c r="IO122" s="577"/>
      <c r="IP122" s="577"/>
      <c r="IQ122" s="577"/>
      <c r="IR122" s="577"/>
      <c r="IS122" s="577"/>
      <c r="IT122" s="577"/>
      <c r="IU122" s="577"/>
      <c r="IV122" s="577"/>
    </row>
    <row r="123" spans="1:256" s="604" customFormat="1">
      <c r="A123" s="591" t="s">
        <v>13728</v>
      </c>
      <c r="B123" s="593">
        <v>881.93600000000004</v>
      </c>
      <c r="C123" s="586">
        <v>535.28599999999994</v>
      </c>
      <c r="D123" s="586">
        <f t="shared" si="6"/>
        <v>1.0052753452261787</v>
      </c>
      <c r="E123" s="586">
        <f t="shared" si="3"/>
        <v>1.0106639435814464</v>
      </c>
      <c r="F123" s="586">
        <v>685.87900000000002</v>
      </c>
      <c r="G123" s="586">
        <f t="shared" si="2"/>
        <v>1.0034547183682829</v>
      </c>
      <c r="H123" s="586">
        <v>743.86599999999999</v>
      </c>
      <c r="I123" s="577"/>
      <c r="J123" s="577"/>
      <c r="K123" s="577"/>
      <c r="L123" s="577"/>
      <c r="M123" s="577"/>
      <c r="N123" s="577"/>
      <c r="O123" s="577"/>
      <c r="P123" s="577"/>
      <c r="Q123" s="577"/>
      <c r="R123" s="577"/>
      <c r="S123" s="577"/>
      <c r="T123" s="577"/>
      <c r="U123" s="577"/>
      <c r="V123" s="577"/>
      <c r="W123" s="577"/>
      <c r="X123" s="577"/>
      <c r="Y123" s="577"/>
      <c r="Z123" s="577"/>
      <c r="AA123" s="577"/>
      <c r="AB123" s="577"/>
      <c r="AC123" s="577"/>
      <c r="AD123" s="577"/>
      <c r="AE123" s="577"/>
      <c r="AF123" s="577"/>
      <c r="AG123" s="577"/>
      <c r="AH123" s="577"/>
      <c r="AI123" s="577"/>
      <c r="AJ123" s="577"/>
      <c r="AK123" s="577"/>
      <c r="AL123" s="577"/>
      <c r="AM123" s="577"/>
      <c r="AN123" s="577"/>
      <c r="AO123" s="577"/>
      <c r="AP123" s="577"/>
      <c r="AQ123" s="577"/>
      <c r="AR123" s="577"/>
      <c r="AS123" s="577"/>
      <c r="AT123" s="577"/>
      <c r="AU123" s="577"/>
      <c r="AV123" s="577"/>
      <c r="AW123" s="577"/>
      <c r="AX123" s="577"/>
      <c r="AY123" s="577"/>
      <c r="AZ123" s="577"/>
      <c r="BA123" s="577"/>
      <c r="BB123" s="577"/>
      <c r="BC123" s="577"/>
      <c r="BD123" s="577"/>
      <c r="BE123" s="577"/>
      <c r="BF123" s="577"/>
      <c r="BG123" s="577"/>
      <c r="BH123" s="577"/>
      <c r="BI123" s="577"/>
      <c r="BJ123" s="577"/>
      <c r="BK123" s="577"/>
      <c r="BL123" s="577"/>
      <c r="BM123" s="577"/>
      <c r="BN123" s="577"/>
      <c r="BO123" s="577"/>
      <c r="BP123" s="577"/>
      <c r="BQ123" s="577"/>
      <c r="BR123" s="577"/>
      <c r="BS123" s="577"/>
      <c r="BT123" s="577"/>
      <c r="BU123" s="577"/>
      <c r="BV123" s="577"/>
      <c r="BW123" s="577"/>
      <c r="BX123" s="577"/>
      <c r="BY123" s="577"/>
      <c r="BZ123" s="577"/>
      <c r="CA123" s="577"/>
      <c r="CB123" s="577"/>
      <c r="CC123" s="577"/>
      <c r="CD123" s="577"/>
      <c r="CE123" s="577"/>
      <c r="CF123" s="577"/>
      <c r="CG123" s="577"/>
      <c r="CH123" s="577"/>
      <c r="CI123" s="577"/>
      <c r="CJ123" s="577"/>
      <c r="CK123" s="577"/>
      <c r="CL123" s="577"/>
      <c r="CM123" s="577"/>
      <c r="CN123" s="577"/>
      <c r="CO123" s="577"/>
      <c r="CP123" s="577"/>
      <c r="CQ123" s="577"/>
      <c r="CR123" s="577"/>
      <c r="CS123" s="577"/>
      <c r="CT123" s="577"/>
      <c r="CU123" s="577"/>
      <c r="CV123" s="577"/>
      <c r="CW123" s="577"/>
      <c r="CX123" s="577"/>
      <c r="CY123" s="577"/>
      <c r="CZ123" s="577"/>
      <c r="DA123" s="577"/>
      <c r="DB123" s="577"/>
      <c r="DC123" s="577"/>
      <c r="DD123" s="577"/>
      <c r="DE123" s="577"/>
      <c r="DF123" s="577"/>
      <c r="DG123" s="577"/>
      <c r="DH123" s="577"/>
      <c r="DI123" s="577"/>
      <c r="DJ123" s="577"/>
      <c r="DK123" s="577"/>
      <c r="DL123" s="577"/>
      <c r="DM123" s="577"/>
      <c r="DN123" s="577"/>
      <c r="DO123" s="577"/>
      <c r="DP123" s="577"/>
      <c r="DQ123" s="577"/>
      <c r="DR123" s="577"/>
      <c r="DS123" s="577"/>
      <c r="DT123" s="577"/>
      <c r="DU123" s="577"/>
      <c r="DV123" s="577"/>
      <c r="DW123" s="577"/>
      <c r="DX123" s="577"/>
      <c r="DY123" s="577"/>
      <c r="DZ123" s="577"/>
      <c r="EA123" s="577"/>
      <c r="EB123" s="577"/>
      <c r="EC123" s="577"/>
      <c r="ED123" s="577"/>
      <c r="EE123" s="577"/>
      <c r="EF123" s="577"/>
      <c r="EG123" s="577"/>
      <c r="EH123" s="577"/>
      <c r="EI123" s="577"/>
      <c r="EJ123" s="577"/>
      <c r="EK123" s="577"/>
      <c r="EL123" s="577"/>
      <c r="EM123" s="577"/>
      <c r="EN123" s="577"/>
      <c r="EO123" s="577"/>
      <c r="EP123" s="577"/>
      <c r="EQ123" s="577"/>
      <c r="ER123" s="577"/>
      <c r="ES123" s="577"/>
      <c r="ET123" s="577"/>
      <c r="EU123" s="577"/>
      <c r="EV123" s="577"/>
      <c r="EW123" s="577"/>
      <c r="EX123" s="577"/>
      <c r="EY123" s="577"/>
      <c r="EZ123" s="577"/>
      <c r="FA123" s="577"/>
      <c r="FB123" s="577"/>
      <c r="FC123" s="577"/>
      <c r="FD123" s="577"/>
      <c r="FE123" s="577"/>
      <c r="FF123" s="577"/>
      <c r="FG123" s="577"/>
      <c r="FH123" s="577"/>
      <c r="FI123" s="577"/>
      <c r="FJ123" s="577"/>
      <c r="FK123" s="577"/>
      <c r="FL123" s="577"/>
      <c r="FM123" s="577"/>
      <c r="FN123" s="577"/>
      <c r="FO123" s="577"/>
      <c r="FP123" s="577"/>
      <c r="FQ123" s="577"/>
      <c r="FR123" s="577"/>
      <c r="FS123" s="577"/>
      <c r="FT123" s="577"/>
      <c r="FU123" s="577"/>
      <c r="FV123" s="577"/>
      <c r="FW123" s="577"/>
      <c r="FX123" s="577"/>
      <c r="FY123" s="577"/>
      <c r="FZ123" s="577"/>
      <c r="GA123" s="577"/>
      <c r="GB123" s="577"/>
      <c r="GC123" s="577"/>
      <c r="GD123" s="577"/>
      <c r="GE123" s="577"/>
      <c r="GF123" s="577"/>
      <c r="GG123" s="577"/>
      <c r="GH123" s="577"/>
      <c r="GI123" s="577"/>
      <c r="GJ123" s="577"/>
      <c r="GK123" s="577"/>
      <c r="GL123" s="577"/>
      <c r="GM123" s="577"/>
      <c r="GN123" s="577"/>
      <c r="GO123" s="577"/>
      <c r="GP123" s="577"/>
      <c r="GQ123" s="577"/>
      <c r="GR123" s="577"/>
      <c r="GS123" s="577"/>
      <c r="GT123" s="577"/>
      <c r="GU123" s="577"/>
      <c r="GV123" s="577"/>
      <c r="GW123" s="577"/>
      <c r="GX123" s="577"/>
      <c r="GY123" s="577"/>
      <c r="GZ123" s="577"/>
      <c r="HA123" s="577"/>
      <c r="HB123" s="577"/>
      <c r="HC123" s="577"/>
      <c r="HD123" s="577"/>
      <c r="HE123" s="577"/>
      <c r="HF123" s="577"/>
      <c r="HG123" s="577"/>
      <c r="HH123" s="577"/>
      <c r="HI123" s="577"/>
      <c r="HJ123" s="577"/>
      <c r="HK123" s="577"/>
      <c r="HL123" s="577"/>
      <c r="HM123" s="577"/>
      <c r="HN123" s="577"/>
      <c r="HO123" s="577"/>
      <c r="HP123" s="577"/>
      <c r="HQ123" s="577"/>
      <c r="HR123" s="577"/>
      <c r="HS123" s="577"/>
      <c r="HT123" s="577"/>
      <c r="HU123" s="577"/>
      <c r="HV123" s="577"/>
      <c r="HW123" s="577"/>
      <c r="HX123" s="577"/>
      <c r="HY123" s="577"/>
      <c r="HZ123" s="577"/>
      <c r="IA123" s="577"/>
      <c r="IB123" s="577"/>
      <c r="IC123" s="577"/>
      <c r="ID123" s="577"/>
      <c r="IE123" s="577"/>
      <c r="IF123" s="577"/>
      <c r="IG123" s="577"/>
      <c r="IH123" s="577"/>
      <c r="II123" s="577"/>
      <c r="IJ123" s="577"/>
      <c r="IK123" s="577"/>
      <c r="IL123" s="577"/>
      <c r="IM123" s="577"/>
      <c r="IN123" s="577"/>
      <c r="IO123" s="577"/>
      <c r="IP123" s="577"/>
      <c r="IQ123" s="577"/>
      <c r="IR123" s="577"/>
      <c r="IS123" s="577"/>
      <c r="IT123" s="577"/>
      <c r="IU123" s="577"/>
      <c r="IV123" s="577"/>
    </row>
    <row r="124" spans="1:256" s="604" customFormat="1">
      <c r="A124" s="591" t="s">
        <v>13729</v>
      </c>
      <c r="B124" s="593">
        <v>881.93600000000004</v>
      </c>
      <c r="C124" s="586">
        <v>540.05499999999995</v>
      </c>
      <c r="D124" s="586">
        <f>C124/C123</f>
        <v>1.0089092559865194</v>
      </c>
      <c r="E124" s="586">
        <f>F124/F123</f>
        <v>1.0040619409545999</v>
      </c>
      <c r="F124" s="586">
        <v>688.66499999999996</v>
      </c>
      <c r="G124" s="586">
        <f t="shared" si="2"/>
        <v>1.0013429838169778</v>
      </c>
      <c r="H124" s="586">
        <v>744.86500000000001</v>
      </c>
      <c r="I124" s="577"/>
      <c r="J124" s="577"/>
      <c r="K124" s="577"/>
      <c r="L124" s="577"/>
      <c r="M124" s="577"/>
      <c r="N124" s="577"/>
      <c r="O124" s="577"/>
      <c r="P124" s="577"/>
      <c r="Q124" s="577"/>
      <c r="R124" s="577"/>
      <c r="S124" s="577"/>
      <c r="T124" s="577"/>
      <c r="U124" s="577"/>
      <c r="V124" s="577"/>
      <c r="W124" s="577"/>
      <c r="X124" s="577"/>
      <c r="Y124" s="577"/>
      <c r="Z124" s="577"/>
      <c r="AA124" s="577"/>
      <c r="AB124" s="577"/>
      <c r="AC124" s="577"/>
      <c r="AD124" s="577"/>
      <c r="AE124" s="577"/>
      <c r="AF124" s="577"/>
      <c r="AG124" s="577"/>
      <c r="AH124" s="577"/>
      <c r="AI124" s="577"/>
      <c r="AJ124" s="577"/>
      <c r="AK124" s="577"/>
      <c r="AL124" s="577"/>
      <c r="AM124" s="577"/>
      <c r="AN124" s="577"/>
      <c r="AO124" s="577"/>
      <c r="AP124" s="577"/>
      <c r="AQ124" s="577"/>
      <c r="AR124" s="577"/>
      <c r="AS124" s="577"/>
      <c r="AT124" s="577"/>
      <c r="AU124" s="577"/>
      <c r="AV124" s="577"/>
      <c r="AW124" s="577"/>
      <c r="AX124" s="577"/>
      <c r="AY124" s="577"/>
      <c r="AZ124" s="577"/>
      <c r="BA124" s="577"/>
      <c r="BB124" s="577"/>
      <c r="BC124" s="577"/>
      <c r="BD124" s="577"/>
      <c r="BE124" s="577"/>
      <c r="BF124" s="577"/>
      <c r="BG124" s="577"/>
      <c r="BH124" s="577"/>
      <c r="BI124" s="577"/>
      <c r="BJ124" s="577"/>
      <c r="BK124" s="577"/>
      <c r="BL124" s="577"/>
      <c r="BM124" s="577"/>
      <c r="BN124" s="577"/>
      <c r="BO124" s="577"/>
      <c r="BP124" s="577"/>
      <c r="BQ124" s="577"/>
      <c r="BR124" s="577"/>
      <c r="BS124" s="577"/>
      <c r="BT124" s="577"/>
      <c r="BU124" s="577"/>
      <c r="BV124" s="577"/>
      <c r="BW124" s="577"/>
      <c r="BX124" s="577"/>
      <c r="BY124" s="577"/>
      <c r="BZ124" s="577"/>
      <c r="CA124" s="577"/>
      <c r="CB124" s="577"/>
      <c r="CC124" s="577"/>
      <c r="CD124" s="577"/>
      <c r="CE124" s="577"/>
      <c r="CF124" s="577"/>
      <c r="CG124" s="577"/>
      <c r="CH124" s="577"/>
      <c r="CI124" s="577"/>
      <c r="CJ124" s="577"/>
      <c r="CK124" s="577"/>
      <c r="CL124" s="577"/>
      <c r="CM124" s="577"/>
      <c r="CN124" s="577"/>
      <c r="CO124" s="577"/>
      <c r="CP124" s="577"/>
      <c r="CQ124" s="577"/>
      <c r="CR124" s="577"/>
      <c r="CS124" s="577"/>
      <c r="CT124" s="577"/>
      <c r="CU124" s="577"/>
      <c r="CV124" s="577"/>
      <c r="CW124" s="577"/>
      <c r="CX124" s="577"/>
      <c r="CY124" s="577"/>
      <c r="CZ124" s="577"/>
      <c r="DA124" s="577"/>
      <c r="DB124" s="577"/>
      <c r="DC124" s="577"/>
      <c r="DD124" s="577"/>
      <c r="DE124" s="577"/>
      <c r="DF124" s="577"/>
      <c r="DG124" s="577"/>
      <c r="DH124" s="577"/>
      <c r="DI124" s="577"/>
      <c r="DJ124" s="577"/>
      <c r="DK124" s="577"/>
      <c r="DL124" s="577"/>
      <c r="DM124" s="577"/>
      <c r="DN124" s="577"/>
      <c r="DO124" s="577"/>
      <c r="DP124" s="577"/>
      <c r="DQ124" s="577"/>
      <c r="DR124" s="577"/>
      <c r="DS124" s="577"/>
      <c r="DT124" s="577"/>
      <c r="DU124" s="577"/>
      <c r="DV124" s="577"/>
      <c r="DW124" s="577"/>
      <c r="DX124" s="577"/>
      <c r="DY124" s="577"/>
      <c r="DZ124" s="577"/>
      <c r="EA124" s="577"/>
      <c r="EB124" s="577"/>
      <c r="EC124" s="577"/>
      <c r="ED124" s="577"/>
      <c r="EE124" s="577"/>
      <c r="EF124" s="577"/>
      <c r="EG124" s="577"/>
      <c r="EH124" s="577"/>
      <c r="EI124" s="577"/>
      <c r="EJ124" s="577"/>
      <c r="EK124" s="577"/>
      <c r="EL124" s="577"/>
      <c r="EM124" s="577"/>
      <c r="EN124" s="577"/>
      <c r="EO124" s="577"/>
      <c r="EP124" s="577"/>
      <c r="EQ124" s="577"/>
      <c r="ER124" s="577"/>
      <c r="ES124" s="577"/>
      <c r="ET124" s="577"/>
      <c r="EU124" s="577"/>
      <c r="EV124" s="577"/>
      <c r="EW124" s="577"/>
      <c r="EX124" s="577"/>
      <c r="EY124" s="577"/>
      <c r="EZ124" s="577"/>
      <c r="FA124" s="577"/>
      <c r="FB124" s="577"/>
      <c r="FC124" s="577"/>
      <c r="FD124" s="577"/>
      <c r="FE124" s="577"/>
      <c r="FF124" s="577"/>
      <c r="FG124" s="577"/>
      <c r="FH124" s="577"/>
      <c r="FI124" s="577"/>
      <c r="FJ124" s="577"/>
      <c r="FK124" s="577"/>
      <c r="FL124" s="577"/>
      <c r="FM124" s="577"/>
      <c r="FN124" s="577"/>
      <c r="FO124" s="577"/>
      <c r="FP124" s="577"/>
      <c r="FQ124" s="577"/>
      <c r="FR124" s="577"/>
      <c r="FS124" s="577"/>
      <c r="FT124" s="577"/>
      <c r="FU124" s="577"/>
      <c r="FV124" s="577"/>
      <c r="FW124" s="577"/>
      <c r="FX124" s="577"/>
      <c r="FY124" s="577"/>
      <c r="FZ124" s="577"/>
      <c r="GA124" s="577"/>
      <c r="GB124" s="577"/>
      <c r="GC124" s="577"/>
      <c r="GD124" s="577"/>
      <c r="GE124" s="577"/>
      <c r="GF124" s="577"/>
      <c r="GG124" s="577"/>
      <c r="GH124" s="577"/>
      <c r="GI124" s="577"/>
      <c r="GJ124" s="577"/>
      <c r="GK124" s="577"/>
      <c r="GL124" s="577"/>
      <c r="GM124" s="577"/>
      <c r="GN124" s="577"/>
      <c r="GO124" s="577"/>
      <c r="GP124" s="577"/>
      <c r="GQ124" s="577"/>
      <c r="GR124" s="577"/>
      <c r="GS124" s="577"/>
      <c r="GT124" s="577"/>
      <c r="GU124" s="577"/>
      <c r="GV124" s="577"/>
      <c r="GW124" s="577"/>
      <c r="GX124" s="577"/>
      <c r="GY124" s="577"/>
      <c r="GZ124" s="577"/>
      <c r="HA124" s="577"/>
      <c r="HB124" s="577"/>
      <c r="HC124" s="577"/>
      <c r="HD124" s="577"/>
      <c r="HE124" s="577"/>
      <c r="HF124" s="577"/>
      <c r="HG124" s="577"/>
      <c r="HH124" s="577"/>
      <c r="HI124" s="577"/>
      <c r="HJ124" s="577"/>
      <c r="HK124" s="577"/>
      <c r="HL124" s="577"/>
      <c r="HM124" s="577"/>
      <c r="HN124" s="577"/>
      <c r="HO124" s="577"/>
      <c r="HP124" s="577"/>
      <c r="HQ124" s="577"/>
      <c r="HR124" s="577"/>
      <c r="HS124" s="577"/>
      <c r="HT124" s="577"/>
      <c r="HU124" s="577"/>
      <c r="HV124" s="577"/>
      <c r="HW124" s="577"/>
      <c r="HX124" s="577"/>
      <c r="HY124" s="577"/>
      <c r="HZ124" s="577"/>
      <c r="IA124" s="577"/>
      <c r="IB124" s="577"/>
      <c r="IC124" s="577"/>
      <c r="ID124" s="577"/>
      <c r="IE124" s="577"/>
      <c r="IF124" s="577"/>
      <c r="IG124" s="577"/>
      <c r="IH124" s="577"/>
      <c r="II124" s="577"/>
      <c r="IJ124" s="577"/>
      <c r="IK124" s="577"/>
      <c r="IL124" s="577"/>
      <c r="IM124" s="577"/>
      <c r="IN124" s="577"/>
      <c r="IO124" s="577"/>
      <c r="IP124" s="577"/>
      <c r="IQ124" s="577"/>
      <c r="IR124" s="577"/>
      <c r="IS124" s="577"/>
      <c r="IT124" s="577"/>
      <c r="IU124" s="577"/>
      <c r="IV124" s="577"/>
    </row>
    <row r="125" spans="1:256" s="604" customFormat="1">
      <c r="A125" s="591" t="s">
        <v>13730</v>
      </c>
      <c r="B125" s="593">
        <v>881.93600000000004</v>
      </c>
      <c r="C125" s="586">
        <v>543.59799999999996</v>
      </c>
      <c r="D125" s="586">
        <f t="shared" ref="D125:D148" si="7">C125/C124</f>
        <v>1.006560442917851</v>
      </c>
      <c r="E125" s="586">
        <f t="shared" ref="E125:E148" si="8">F125/F124</f>
        <v>1.0030058155997474</v>
      </c>
      <c r="F125" s="586">
        <v>690.73500000000001</v>
      </c>
      <c r="G125" s="586">
        <f t="shared" si="2"/>
        <v>1.0013304424291649</v>
      </c>
      <c r="H125" s="586">
        <v>745.85599999999999</v>
      </c>
      <c r="I125" s="577"/>
      <c r="J125" s="577"/>
      <c r="K125" s="577"/>
      <c r="L125" s="577"/>
      <c r="M125" s="577"/>
      <c r="N125" s="577"/>
      <c r="O125" s="577"/>
      <c r="P125" s="577"/>
      <c r="Q125" s="577"/>
      <c r="R125" s="577"/>
      <c r="S125" s="577"/>
      <c r="T125" s="577"/>
      <c r="U125" s="577"/>
      <c r="V125" s="577"/>
      <c r="W125" s="577"/>
      <c r="X125" s="577"/>
      <c r="Y125" s="577"/>
      <c r="Z125" s="577"/>
      <c r="AA125" s="577"/>
      <c r="AB125" s="577"/>
      <c r="AC125" s="577"/>
      <c r="AD125" s="577"/>
      <c r="AE125" s="577"/>
      <c r="AF125" s="577"/>
      <c r="AG125" s="577"/>
      <c r="AH125" s="577"/>
      <c r="AI125" s="577"/>
      <c r="AJ125" s="577"/>
      <c r="AK125" s="577"/>
      <c r="AL125" s="577"/>
      <c r="AM125" s="577"/>
      <c r="AN125" s="577"/>
      <c r="AO125" s="577"/>
      <c r="AP125" s="577"/>
      <c r="AQ125" s="577"/>
      <c r="AR125" s="577"/>
      <c r="AS125" s="577"/>
      <c r="AT125" s="577"/>
      <c r="AU125" s="577"/>
      <c r="AV125" s="577"/>
      <c r="AW125" s="577"/>
      <c r="AX125" s="577"/>
      <c r="AY125" s="577"/>
      <c r="AZ125" s="577"/>
      <c r="BA125" s="577"/>
      <c r="BB125" s="577"/>
      <c r="BC125" s="577"/>
      <c r="BD125" s="577"/>
      <c r="BE125" s="577"/>
      <c r="BF125" s="577"/>
      <c r="BG125" s="577"/>
      <c r="BH125" s="577"/>
      <c r="BI125" s="577"/>
      <c r="BJ125" s="577"/>
      <c r="BK125" s="577"/>
      <c r="BL125" s="577"/>
      <c r="BM125" s="577"/>
      <c r="BN125" s="577"/>
      <c r="BO125" s="577"/>
      <c r="BP125" s="577"/>
      <c r="BQ125" s="577"/>
      <c r="BR125" s="577"/>
      <c r="BS125" s="577"/>
      <c r="BT125" s="577"/>
      <c r="BU125" s="577"/>
      <c r="BV125" s="577"/>
      <c r="BW125" s="577"/>
      <c r="BX125" s="577"/>
      <c r="BY125" s="577"/>
      <c r="BZ125" s="577"/>
      <c r="CA125" s="577"/>
      <c r="CB125" s="577"/>
      <c r="CC125" s="577"/>
      <c r="CD125" s="577"/>
      <c r="CE125" s="577"/>
      <c r="CF125" s="577"/>
      <c r="CG125" s="577"/>
      <c r="CH125" s="577"/>
      <c r="CI125" s="577"/>
      <c r="CJ125" s="577"/>
      <c r="CK125" s="577"/>
      <c r="CL125" s="577"/>
      <c r="CM125" s="577"/>
      <c r="CN125" s="577"/>
      <c r="CO125" s="577"/>
      <c r="CP125" s="577"/>
      <c r="CQ125" s="577"/>
      <c r="CR125" s="577"/>
      <c r="CS125" s="577"/>
      <c r="CT125" s="577"/>
      <c r="CU125" s="577"/>
      <c r="CV125" s="577"/>
      <c r="CW125" s="577"/>
      <c r="CX125" s="577"/>
      <c r="CY125" s="577"/>
      <c r="CZ125" s="577"/>
      <c r="DA125" s="577"/>
      <c r="DB125" s="577"/>
      <c r="DC125" s="577"/>
      <c r="DD125" s="577"/>
      <c r="DE125" s="577"/>
      <c r="DF125" s="577"/>
      <c r="DG125" s="577"/>
      <c r="DH125" s="577"/>
      <c r="DI125" s="577"/>
      <c r="DJ125" s="577"/>
      <c r="DK125" s="577"/>
      <c r="DL125" s="577"/>
      <c r="DM125" s="577"/>
      <c r="DN125" s="577"/>
      <c r="DO125" s="577"/>
      <c r="DP125" s="577"/>
      <c r="DQ125" s="577"/>
      <c r="DR125" s="577"/>
      <c r="DS125" s="577"/>
      <c r="DT125" s="577"/>
      <c r="DU125" s="577"/>
      <c r="DV125" s="577"/>
      <c r="DW125" s="577"/>
      <c r="DX125" s="577"/>
      <c r="DY125" s="577"/>
      <c r="DZ125" s="577"/>
      <c r="EA125" s="577"/>
      <c r="EB125" s="577"/>
      <c r="EC125" s="577"/>
      <c r="ED125" s="577"/>
      <c r="EE125" s="577"/>
      <c r="EF125" s="577"/>
      <c r="EG125" s="577"/>
      <c r="EH125" s="577"/>
      <c r="EI125" s="577"/>
      <c r="EJ125" s="577"/>
      <c r="EK125" s="577"/>
      <c r="EL125" s="577"/>
      <c r="EM125" s="577"/>
      <c r="EN125" s="577"/>
      <c r="EO125" s="577"/>
      <c r="EP125" s="577"/>
      <c r="EQ125" s="577"/>
      <c r="ER125" s="577"/>
      <c r="ES125" s="577"/>
      <c r="ET125" s="577"/>
      <c r="EU125" s="577"/>
      <c r="EV125" s="577"/>
      <c r="EW125" s="577"/>
      <c r="EX125" s="577"/>
      <c r="EY125" s="577"/>
      <c r="EZ125" s="577"/>
      <c r="FA125" s="577"/>
      <c r="FB125" s="577"/>
      <c r="FC125" s="577"/>
      <c r="FD125" s="577"/>
      <c r="FE125" s="577"/>
      <c r="FF125" s="577"/>
      <c r="FG125" s="577"/>
      <c r="FH125" s="577"/>
      <c r="FI125" s="577"/>
      <c r="FJ125" s="577"/>
      <c r="FK125" s="577"/>
      <c r="FL125" s="577"/>
      <c r="FM125" s="577"/>
      <c r="FN125" s="577"/>
      <c r="FO125" s="577"/>
      <c r="FP125" s="577"/>
      <c r="FQ125" s="577"/>
      <c r="FR125" s="577"/>
      <c r="FS125" s="577"/>
      <c r="FT125" s="577"/>
      <c r="FU125" s="577"/>
      <c r="FV125" s="577"/>
      <c r="FW125" s="577"/>
      <c r="FX125" s="577"/>
      <c r="FY125" s="577"/>
      <c r="FZ125" s="577"/>
      <c r="GA125" s="577"/>
      <c r="GB125" s="577"/>
      <c r="GC125" s="577"/>
      <c r="GD125" s="577"/>
      <c r="GE125" s="577"/>
      <c r="GF125" s="577"/>
      <c r="GG125" s="577"/>
      <c r="GH125" s="577"/>
      <c r="GI125" s="577"/>
      <c r="GJ125" s="577"/>
      <c r="GK125" s="577"/>
      <c r="GL125" s="577"/>
      <c r="GM125" s="577"/>
      <c r="GN125" s="577"/>
      <c r="GO125" s="577"/>
      <c r="GP125" s="577"/>
      <c r="GQ125" s="577"/>
      <c r="GR125" s="577"/>
      <c r="GS125" s="577"/>
      <c r="GT125" s="577"/>
      <c r="GU125" s="577"/>
      <c r="GV125" s="577"/>
      <c r="GW125" s="577"/>
      <c r="GX125" s="577"/>
      <c r="GY125" s="577"/>
      <c r="GZ125" s="577"/>
      <c r="HA125" s="577"/>
      <c r="HB125" s="577"/>
      <c r="HC125" s="577"/>
      <c r="HD125" s="577"/>
      <c r="HE125" s="577"/>
      <c r="HF125" s="577"/>
      <c r="HG125" s="577"/>
      <c r="HH125" s="577"/>
      <c r="HI125" s="577"/>
      <c r="HJ125" s="577"/>
      <c r="HK125" s="577"/>
      <c r="HL125" s="577"/>
      <c r="HM125" s="577"/>
      <c r="HN125" s="577"/>
      <c r="HO125" s="577"/>
      <c r="HP125" s="577"/>
      <c r="HQ125" s="577"/>
      <c r="HR125" s="577"/>
      <c r="HS125" s="577"/>
      <c r="HT125" s="577"/>
      <c r="HU125" s="577"/>
      <c r="HV125" s="577"/>
      <c r="HW125" s="577"/>
      <c r="HX125" s="577"/>
      <c r="HY125" s="577"/>
      <c r="HZ125" s="577"/>
      <c r="IA125" s="577"/>
      <c r="IB125" s="577"/>
      <c r="IC125" s="577"/>
      <c r="ID125" s="577"/>
      <c r="IE125" s="577"/>
      <c r="IF125" s="577"/>
      <c r="IG125" s="577"/>
      <c r="IH125" s="577"/>
      <c r="II125" s="577"/>
      <c r="IJ125" s="577"/>
      <c r="IK125" s="577"/>
      <c r="IL125" s="577"/>
      <c r="IM125" s="577"/>
      <c r="IN125" s="577"/>
      <c r="IO125" s="577"/>
      <c r="IP125" s="577"/>
      <c r="IQ125" s="577"/>
      <c r="IR125" s="577"/>
      <c r="IS125" s="577"/>
      <c r="IT125" s="577"/>
      <c r="IU125" s="577"/>
      <c r="IV125" s="577"/>
    </row>
    <row r="126" spans="1:256" s="604" customFormat="1">
      <c r="A126" s="591" t="s">
        <v>13731</v>
      </c>
      <c r="B126" s="593">
        <v>882.29600000000005</v>
      </c>
      <c r="C126" s="586">
        <v>544.99199999999996</v>
      </c>
      <c r="D126" s="586">
        <f t="shared" si="7"/>
        <v>1.0025643950124909</v>
      </c>
      <c r="E126" s="586">
        <f t="shared" si="8"/>
        <v>1.0013999580157369</v>
      </c>
      <c r="F126" s="605">
        <v>691.702</v>
      </c>
      <c r="G126" s="586">
        <f t="shared" si="2"/>
        <v>1.0049084541788229</v>
      </c>
      <c r="H126" s="586">
        <v>749.51700000000005</v>
      </c>
      <c r="I126" s="577"/>
      <c r="J126" s="577"/>
      <c r="K126" s="577"/>
      <c r="L126" s="577"/>
      <c r="M126" s="577"/>
      <c r="N126" s="577"/>
      <c r="O126" s="577"/>
      <c r="P126" s="577"/>
      <c r="Q126" s="577"/>
      <c r="R126" s="577"/>
      <c r="S126" s="577"/>
      <c r="T126" s="577"/>
      <c r="U126" s="577"/>
      <c r="V126" s="577"/>
      <c r="W126" s="577"/>
      <c r="X126" s="577"/>
      <c r="Y126" s="577"/>
      <c r="Z126" s="577"/>
      <c r="AA126" s="577"/>
      <c r="AB126" s="577"/>
      <c r="AC126" s="577"/>
      <c r="AD126" s="577"/>
      <c r="AE126" s="577"/>
      <c r="AF126" s="577"/>
      <c r="AG126" s="577"/>
      <c r="AH126" s="577"/>
      <c r="AI126" s="577"/>
      <c r="AJ126" s="577"/>
      <c r="AK126" s="577"/>
      <c r="AL126" s="577"/>
      <c r="AM126" s="577"/>
      <c r="AN126" s="577"/>
      <c r="AO126" s="577"/>
      <c r="AP126" s="577"/>
      <c r="AQ126" s="577"/>
      <c r="AR126" s="577"/>
      <c r="AS126" s="577"/>
      <c r="AT126" s="577"/>
      <c r="AU126" s="577"/>
      <c r="AV126" s="577"/>
      <c r="AW126" s="577"/>
      <c r="AX126" s="577"/>
      <c r="AY126" s="577"/>
      <c r="AZ126" s="577"/>
      <c r="BA126" s="577"/>
      <c r="BB126" s="577"/>
      <c r="BC126" s="577"/>
      <c r="BD126" s="577"/>
      <c r="BE126" s="577"/>
      <c r="BF126" s="577"/>
      <c r="BG126" s="577"/>
      <c r="BH126" s="577"/>
      <c r="BI126" s="577"/>
      <c r="BJ126" s="577"/>
      <c r="BK126" s="577"/>
      <c r="BL126" s="577"/>
      <c r="BM126" s="577"/>
      <c r="BN126" s="577"/>
      <c r="BO126" s="577"/>
      <c r="BP126" s="577"/>
      <c r="BQ126" s="577"/>
      <c r="BR126" s="577"/>
      <c r="BS126" s="577"/>
      <c r="BT126" s="577"/>
      <c r="BU126" s="577"/>
      <c r="BV126" s="577"/>
      <c r="BW126" s="577"/>
      <c r="BX126" s="577"/>
      <c r="BY126" s="577"/>
      <c r="BZ126" s="577"/>
      <c r="CA126" s="577"/>
      <c r="CB126" s="577"/>
      <c r="CC126" s="577"/>
      <c r="CD126" s="577"/>
      <c r="CE126" s="577"/>
      <c r="CF126" s="577"/>
      <c r="CG126" s="577"/>
      <c r="CH126" s="577"/>
      <c r="CI126" s="577"/>
      <c r="CJ126" s="577"/>
      <c r="CK126" s="577"/>
      <c r="CL126" s="577"/>
      <c r="CM126" s="577"/>
      <c r="CN126" s="577"/>
      <c r="CO126" s="577"/>
      <c r="CP126" s="577"/>
      <c r="CQ126" s="577"/>
      <c r="CR126" s="577"/>
      <c r="CS126" s="577"/>
      <c r="CT126" s="577"/>
      <c r="CU126" s="577"/>
      <c r="CV126" s="577"/>
      <c r="CW126" s="577"/>
      <c r="CX126" s="577"/>
      <c r="CY126" s="577"/>
      <c r="CZ126" s="577"/>
      <c r="DA126" s="577"/>
      <c r="DB126" s="577"/>
      <c r="DC126" s="577"/>
      <c r="DD126" s="577"/>
      <c r="DE126" s="577"/>
      <c r="DF126" s="577"/>
      <c r="DG126" s="577"/>
      <c r="DH126" s="577"/>
      <c r="DI126" s="577"/>
      <c r="DJ126" s="577"/>
      <c r="DK126" s="577"/>
      <c r="DL126" s="577"/>
      <c r="DM126" s="577"/>
      <c r="DN126" s="577"/>
      <c r="DO126" s="577"/>
      <c r="DP126" s="577"/>
      <c r="DQ126" s="577"/>
      <c r="DR126" s="577"/>
      <c r="DS126" s="577"/>
      <c r="DT126" s="577"/>
      <c r="DU126" s="577"/>
      <c r="DV126" s="577"/>
      <c r="DW126" s="577"/>
      <c r="DX126" s="577"/>
      <c r="DY126" s="577"/>
      <c r="DZ126" s="577"/>
      <c r="EA126" s="577"/>
      <c r="EB126" s="577"/>
      <c r="EC126" s="577"/>
      <c r="ED126" s="577"/>
      <c r="EE126" s="577"/>
      <c r="EF126" s="577"/>
      <c r="EG126" s="577"/>
      <c r="EH126" s="577"/>
      <c r="EI126" s="577"/>
      <c r="EJ126" s="577"/>
      <c r="EK126" s="577"/>
      <c r="EL126" s="577"/>
      <c r="EM126" s="577"/>
      <c r="EN126" s="577"/>
      <c r="EO126" s="577"/>
      <c r="EP126" s="577"/>
      <c r="EQ126" s="577"/>
      <c r="ER126" s="577"/>
      <c r="ES126" s="577"/>
      <c r="ET126" s="577"/>
      <c r="EU126" s="577"/>
      <c r="EV126" s="577"/>
      <c r="EW126" s="577"/>
      <c r="EX126" s="577"/>
      <c r="EY126" s="577"/>
      <c r="EZ126" s="577"/>
      <c r="FA126" s="577"/>
      <c r="FB126" s="577"/>
      <c r="FC126" s="577"/>
      <c r="FD126" s="577"/>
      <c r="FE126" s="577"/>
      <c r="FF126" s="577"/>
      <c r="FG126" s="577"/>
      <c r="FH126" s="577"/>
      <c r="FI126" s="577"/>
      <c r="FJ126" s="577"/>
      <c r="FK126" s="577"/>
      <c r="FL126" s="577"/>
      <c r="FM126" s="577"/>
      <c r="FN126" s="577"/>
      <c r="FO126" s="577"/>
      <c r="FP126" s="577"/>
      <c r="FQ126" s="577"/>
      <c r="FR126" s="577"/>
      <c r="FS126" s="577"/>
      <c r="FT126" s="577"/>
      <c r="FU126" s="577"/>
      <c r="FV126" s="577"/>
      <c r="FW126" s="577"/>
      <c r="FX126" s="577"/>
      <c r="FY126" s="577"/>
      <c r="FZ126" s="577"/>
      <c r="GA126" s="577"/>
      <c r="GB126" s="577"/>
      <c r="GC126" s="577"/>
      <c r="GD126" s="577"/>
      <c r="GE126" s="577"/>
      <c r="GF126" s="577"/>
      <c r="GG126" s="577"/>
      <c r="GH126" s="577"/>
      <c r="GI126" s="577"/>
      <c r="GJ126" s="577"/>
      <c r="GK126" s="577"/>
      <c r="GL126" s="577"/>
      <c r="GM126" s="577"/>
      <c r="GN126" s="577"/>
      <c r="GO126" s="577"/>
      <c r="GP126" s="577"/>
      <c r="GQ126" s="577"/>
      <c r="GR126" s="577"/>
      <c r="GS126" s="577"/>
      <c r="GT126" s="577"/>
      <c r="GU126" s="577"/>
      <c r="GV126" s="577"/>
      <c r="GW126" s="577"/>
      <c r="GX126" s="577"/>
      <c r="GY126" s="577"/>
      <c r="GZ126" s="577"/>
      <c r="HA126" s="577"/>
      <c r="HB126" s="577"/>
      <c r="HC126" s="577"/>
      <c r="HD126" s="577"/>
      <c r="HE126" s="577"/>
      <c r="HF126" s="577"/>
      <c r="HG126" s="577"/>
      <c r="HH126" s="577"/>
      <c r="HI126" s="577"/>
      <c r="HJ126" s="577"/>
      <c r="HK126" s="577"/>
      <c r="HL126" s="577"/>
      <c r="HM126" s="577"/>
      <c r="HN126" s="577"/>
      <c r="HO126" s="577"/>
      <c r="HP126" s="577"/>
      <c r="HQ126" s="577"/>
      <c r="HR126" s="577"/>
      <c r="HS126" s="577"/>
      <c r="HT126" s="577"/>
      <c r="HU126" s="577"/>
      <c r="HV126" s="577"/>
      <c r="HW126" s="577"/>
      <c r="HX126" s="577"/>
      <c r="HY126" s="577"/>
      <c r="HZ126" s="577"/>
      <c r="IA126" s="577"/>
      <c r="IB126" s="577"/>
      <c r="IC126" s="577"/>
      <c r="ID126" s="577"/>
      <c r="IE126" s="577"/>
      <c r="IF126" s="577"/>
      <c r="IG126" s="577"/>
      <c r="IH126" s="577"/>
      <c r="II126" s="577"/>
      <c r="IJ126" s="577"/>
      <c r="IK126" s="577"/>
      <c r="IL126" s="577"/>
      <c r="IM126" s="577"/>
      <c r="IN126" s="577"/>
      <c r="IO126" s="577"/>
      <c r="IP126" s="577"/>
      <c r="IQ126" s="577"/>
      <c r="IR126" s="577"/>
      <c r="IS126" s="577"/>
      <c r="IT126" s="577"/>
      <c r="IU126" s="577"/>
      <c r="IV126" s="577"/>
    </row>
    <row r="127" spans="1:256" s="604" customFormat="1">
      <c r="A127" s="591" t="s">
        <v>13732</v>
      </c>
      <c r="B127" s="593">
        <v>882.29600000000005</v>
      </c>
      <c r="C127" s="586">
        <v>545.36400000000003</v>
      </c>
      <c r="D127" s="586">
        <f t="shared" si="7"/>
        <v>1.0006825788268452</v>
      </c>
      <c r="E127" s="586">
        <f t="shared" si="8"/>
        <v>1.0003137189136362</v>
      </c>
      <c r="F127" s="586">
        <v>691.91899999999998</v>
      </c>
      <c r="G127" s="586">
        <f t="shared" si="2"/>
        <v>1.0008845696628628</v>
      </c>
      <c r="H127" s="586">
        <v>750.18</v>
      </c>
      <c r="I127" s="577"/>
      <c r="J127" s="577"/>
      <c r="K127" s="577"/>
      <c r="L127" s="577"/>
      <c r="M127" s="577"/>
      <c r="N127" s="577"/>
      <c r="O127" s="577"/>
      <c r="P127" s="577"/>
      <c r="Q127" s="577"/>
      <c r="R127" s="577"/>
      <c r="S127" s="577"/>
      <c r="T127" s="577"/>
      <c r="U127" s="577"/>
      <c r="V127" s="577"/>
      <c r="W127" s="577"/>
      <c r="X127" s="577"/>
      <c r="Y127" s="577"/>
      <c r="Z127" s="577"/>
      <c r="AA127" s="577"/>
      <c r="AB127" s="577"/>
      <c r="AC127" s="577"/>
      <c r="AD127" s="577"/>
      <c r="AE127" s="577"/>
      <c r="AF127" s="577"/>
      <c r="AG127" s="577"/>
      <c r="AH127" s="577"/>
      <c r="AI127" s="577"/>
      <c r="AJ127" s="577"/>
      <c r="AK127" s="577"/>
      <c r="AL127" s="577"/>
      <c r="AM127" s="577"/>
      <c r="AN127" s="577"/>
      <c r="AO127" s="577"/>
      <c r="AP127" s="577"/>
      <c r="AQ127" s="577"/>
      <c r="AR127" s="577"/>
      <c r="AS127" s="577"/>
      <c r="AT127" s="577"/>
      <c r="AU127" s="577"/>
      <c r="AV127" s="577"/>
      <c r="AW127" s="577"/>
      <c r="AX127" s="577"/>
      <c r="AY127" s="577"/>
      <c r="AZ127" s="577"/>
      <c r="BA127" s="577"/>
      <c r="BB127" s="577"/>
      <c r="BC127" s="577"/>
      <c r="BD127" s="577"/>
      <c r="BE127" s="577"/>
      <c r="BF127" s="577"/>
      <c r="BG127" s="577"/>
      <c r="BH127" s="577"/>
      <c r="BI127" s="577"/>
      <c r="BJ127" s="577"/>
      <c r="BK127" s="577"/>
      <c r="BL127" s="577"/>
      <c r="BM127" s="577"/>
      <c r="BN127" s="577"/>
      <c r="BO127" s="577"/>
      <c r="BP127" s="577"/>
      <c r="BQ127" s="577"/>
      <c r="BR127" s="577"/>
      <c r="BS127" s="577"/>
      <c r="BT127" s="577"/>
      <c r="BU127" s="577"/>
      <c r="BV127" s="577"/>
      <c r="BW127" s="577"/>
      <c r="BX127" s="577"/>
      <c r="BY127" s="577"/>
      <c r="BZ127" s="577"/>
      <c r="CA127" s="577"/>
      <c r="CB127" s="577"/>
      <c r="CC127" s="577"/>
      <c r="CD127" s="577"/>
      <c r="CE127" s="577"/>
      <c r="CF127" s="577"/>
      <c r="CG127" s="577"/>
      <c r="CH127" s="577"/>
      <c r="CI127" s="577"/>
      <c r="CJ127" s="577"/>
      <c r="CK127" s="577"/>
      <c r="CL127" s="577"/>
      <c r="CM127" s="577"/>
      <c r="CN127" s="577"/>
      <c r="CO127" s="577"/>
      <c r="CP127" s="577"/>
      <c r="CQ127" s="577"/>
      <c r="CR127" s="577"/>
      <c r="CS127" s="577"/>
      <c r="CT127" s="577"/>
      <c r="CU127" s="577"/>
      <c r="CV127" s="577"/>
      <c r="CW127" s="577"/>
      <c r="CX127" s="577"/>
      <c r="CY127" s="577"/>
      <c r="CZ127" s="577"/>
      <c r="DA127" s="577"/>
      <c r="DB127" s="577"/>
      <c r="DC127" s="577"/>
      <c r="DD127" s="577"/>
      <c r="DE127" s="577"/>
      <c r="DF127" s="577"/>
      <c r="DG127" s="577"/>
      <c r="DH127" s="577"/>
      <c r="DI127" s="577"/>
      <c r="DJ127" s="577"/>
      <c r="DK127" s="577"/>
      <c r="DL127" s="577"/>
      <c r="DM127" s="577"/>
      <c r="DN127" s="577"/>
      <c r="DO127" s="577"/>
      <c r="DP127" s="577"/>
      <c r="DQ127" s="577"/>
      <c r="DR127" s="577"/>
      <c r="DS127" s="577"/>
      <c r="DT127" s="577"/>
      <c r="DU127" s="577"/>
      <c r="DV127" s="577"/>
      <c r="DW127" s="577"/>
      <c r="DX127" s="577"/>
      <c r="DY127" s="577"/>
      <c r="DZ127" s="577"/>
      <c r="EA127" s="577"/>
      <c r="EB127" s="577"/>
      <c r="EC127" s="577"/>
      <c r="ED127" s="577"/>
      <c r="EE127" s="577"/>
      <c r="EF127" s="577"/>
      <c r="EG127" s="577"/>
      <c r="EH127" s="577"/>
      <c r="EI127" s="577"/>
      <c r="EJ127" s="577"/>
      <c r="EK127" s="577"/>
      <c r="EL127" s="577"/>
      <c r="EM127" s="577"/>
      <c r="EN127" s="577"/>
      <c r="EO127" s="577"/>
      <c r="EP127" s="577"/>
      <c r="EQ127" s="577"/>
      <c r="ER127" s="577"/>
      <c r="ES127" s="577"/>
      <c r="ET127" s="577"/>
      <c r="EU127" s="577"/>
      <c r="EV127" s="577"/>
      <c r="EW127" s="577"/>
      <c r="EX127" s="577"/>
      <c r="EY127" s="577"/>
      <c r="EZ127" s="577"/>
      <c r="FA127" s="577"/>
      <c r="FB127" s="577"/>
      <c r="FC127" s="577"/>
      <c r="FD127" s="577"/>
      <c r="FE127" s="577"/>
      <c r="FF127" s="577"/>
      <c r="FG127" s="577"/>
      <c r="FH127" s="577"/>
      <c r="FI127" s="577"/>
      <c r="FJ127" s="577"/>
      <c r="FK127" s="577"/>
      <c r="FL127" s="577"/>
      <c r="FM127" s="577"/>
      <c r="FN127" s="577"/>
      <c r="FO127" s="577"/>
      <c r="FP127" s="577"/>
      <c r="FQ127" s="577"/>
      <c r="FR127" s="577"/>
      <c r="FS127" s="577"/>
      <c r="FT127" s="577"/>
      <c r="FU127" s="577"/>
      <c r="FV127" s="577"/>
      <c r="FW127" s="577"/>
      <c r="FX127" s="577"/>
      <c r="FY127" s="577"/>
      <c r="FZ127" s="577"/>
      <c r="GA127" s="577"/>
      <c r="GB127" s="577"/>
      <c r="GC127" s="577"/>
      <c r="GD127" s="577"/>
      <c r="GE127" s="577"/>
      <c r="GF127" s="577"/>
      <c r="GG127" s="577"/>
      <c r="GH127" s="577"/>
      <c r="GI127" s="577"/>
      <c r="GJ127" s="577"/>
      <c r="GK127" s="577"/>
      <c r="GL127" s="577"/>
      <c r="GM127" s="577"/>
      <c r="GN127" s="577"/>
      <c r="GO127" s="577"/>
      <c r="GP127" s="577"/>
      <c r="GQ127" s="577"/>
      <c r="GR127" s="577"/>
      <c r="GS127" s="577"/>
      <c r="GT127" s="577"/>
      <c r="GU127" s="577"/>
      <c r="GV127" s="577"/>
      <c r="GW127" s="577"/>
      <c r="GX127" s="577"/>
      <c r="GY127" s="577"/>
      <c r="GZ127" s="577"/>
      <c r="HA127" s="577"/>
      <c r="HB127" s="577"/>
      <c r="HC127" s="577"/>
      <c r="HD127" s="577"/>
      <c r="HE127" s="577"/>
      <c r="HF127" s="577"/>
      <c r="HG127" s="577"/>
      <c r="HH127" s="577"/>
      <c r="HI127" s="577"/>
      <c r="HJ127" s="577"/>
      <c r="HK127" s="577"/>
      <c r="HL127" s="577"/>
      <c r="HM127" s="577"/>
      <c r="HN127" s="577"/>
      <c r="HO127" s="577"/>
      <c r="HP127" s="577"/>
      <c r="HQ127" s="577"/>
      <c r="HR127" s="577"/>
      <c r="HS127" s="577"/>
      <c r="HT127" s="577"/>
      <c r="HU127" s="577"/>
      <c r="HV127" s="577"/>
      <c r="HW127" s="577"/>
      <c r="HX127" s="577"/>
      <c r="HY127" s="577"/>
      <c r="HZ127" s="577"/>
      <c r="IA127" s="577"/>
      <c r="IB127" s="577"/>
      <c r="IC127" s="577"/>
      <c r="ID127" s="577"/>
      <c r="IE127" s="577"/>
      <c r="IF127" s="577"/>
      <c r="IG127" s="577"/>
      <c r="IH127" s="577"/>
      <c r="II127" s="577"/>
      <c r="IJ127" s="577"/>
      <c r="IK127" s="577"/>
      <c r="IL127" s="577"/>
      <c r="IM127" s="577"/>
      <c r="IN127" s="577"/>
      <c r="IO127" s="577"/>
      <c r="IP127" s="577"/>
      <c r="IQ127" s="577"/>
      <c r="IR127" s="577"/>
      <c r="IS127" s="577"/>
      <c r="IT127" s="577"/>
      <c r="IU127" s="577"/>
      <c r="IV127" s="577"/>
    </row>
    <row r="128" spans="1:256" s="604" customFormat="1">
      <c r="A128" s="591" t="s">
        <v>13733</v>
      </c>
      <c r="B128" s="593">
        <v>882.29600000000005</v>
      </c>
      <c r="C128" s="586">
        <v>544.52</v>
      </c>
      <c r="D128" s="586">
        <f t="shared" si="7"/>
        <v>0.99845240976668781</v>
      </c>
      <c r="E128" s="586">
        <f t="shared" si="8"/>
        <v>0.99928748885346419</v>
      </c>
      <c r="F128" s="586">
        <v>691.42600000000004</v>
      </c>
      <c r="G128" s="586">
        <f t="shared" ref="G128:G148" si="9">H128/H127</f>
        <v>1.0031245834333093</v>
      </c>
      <c r="H128" s="586">
        <v>752.524</v>
      </c>
      <c r="I128" s="577"/>
      <c r="J128" s="577"/>
      <c r="K128" s="577"/>
      <c r="L128" s="577"/>
      <c r="M128" s="577"/>
      <c r="N128" s="577"/>
      <c r="O128" s="577"/>
      <c r="P128" s="577"/>
      <c r="Q128" s="577"/>
      <c r="R128" s="577"/>
      <c r="S128" s="577"/>
      <c r="T128" s="577"/>
      <c r="U128" s="577"/>
      <c r="V128" s="577"/>
      <c r="W128" s="577"/>
      <c r="X128" s="577"/>
      <c r="Y128" s="577"/>
      <c r="Z128" s="577"/>
      <c r="AA128" s="577"/>
      <c r="AB128" s="577"/>
      <c r="AC128" s="577"/>
      <c r="AD128" s="577"/>
      <c r="AE128" s="577"/>
      <c r="AF128" s="577"/>
      <c r="AG128" s="577"/>
      <c r="AH128" s="577"/>
      <c r="AI128" s="577"/>
      <c r="AJ128" s="577"/>
      <c r="AK128" s="577"/>
      <c r="AL128" s="577"/>
      <c r="AM128" s="577"/>
      <c r="AN128" s="577"/>
      <c r="AO128" s="577"/>
      <c r="AP128" s="577"/>
      <c r="AQ128" s="577"/>
      <c r="AR128" s="577"/>
      <c r="AS128" s="577"/>
      <c r="AT128" s="577"/>
      <c r="AU128" s="577"/>
      <c r="AV128" s="577"/>
      <c r="AW128" s="577"/>
      <c r="AX128" s="577"/>
      <c r="AY128" s="577"/>
      <c r="AZ128" s="577"/>
      <c r="BA128" s="577"/>
      <c r="BB128" s="577"/>
      <c r="BC128" s="577"/>
      <c r="BD128" s="577"/>
      <c r="BE128" s="577"/>
      <c r="BF128" s="577"/>
      <c r="BG128" s="577"/>
      <c r="BH128" s="577"/>
      <c r="BI128" s="577"/>
      <c r="BJ128" s="577"/>
      <c r="BK128" s="577"/>
      <c r="BL128" s="577"/>
      <c r="BM128" s="577"/>
      <c r="BN128" s="577"/>
      <c r="BO128" s="577"/>
      <c r="BP128" s="577"/>
      <c r="BQ128" s="577"/>
      <c r="BR128" s="577"/>
      <c r="BS128" s="577"/>
      <c r="BT128" s="577"/>
      <c r="BU128" s="577"/>
      <c r="BV128" s="577"/>
      <c r="BW128" s="577"/>
      <c r="BX128" s="577"/>
      <c r="BY128" s="577"/>
      <c r="BZ128" s="577"/>
      <c r="CA128" s="577"/>
      <c r="CB128" s="577"/>
      <c r="CC128" s="577"/>
      <c r="CD128" s="577"/>
      <c r="CE128" s="577"/>
      <c r="CF128" s="577"/>
      <c r="CG128" s="577"/>
      <c r="CH128" s="577"/>
      <c r="CI128" s="577"/>
      <c r="CJ128" s="577"/>
      <c r="CK128" s="577"/>
      <c r="CL128" s="577"/>
      <c r="CM128" s="577"/>
      <c r="CN128" s="577"/>
      <c r="CO128" s="577"/>
      <c r="CP128" s="577"/>
      <c r="CQ128" s="577"/>
      <c r="CR128" s="577"/>
      <c r="CS128" s="577"/>
      <c r="CT128" s="577"/>
      <c r="CU128" s="577"/>
      <c r="CV128" s="577"/>
      <c r="CW128" s="577"/>
      <c r="CX128" s="577"/>
      <c r="CY128" s="577"/>
      <c r="CZ128" s="577"/>
      <c r="DA128" s="577"/>
      <c r="DB128" s="577"/>
      <c r="DC128" s="577"/>
      <c r="DD128" s="577"/>
      <c r="DE128" s="577"/>
      <c r="DF128" s="577"/>
      <c r="DG128" s="577"/>
      <c r="DH128" s="577"/>
      <c r="DI128" s="577"/>
      <c r="DJ128" s="577"/>
      <c r="DK128" s="577"/>
      <c r="DL128" s="577"/>
      <c r="DM128" s="577"/>
      <c r="DN128" s="577"/>
      <c r="DO128" s="577"/>
      <c r="DP128" s="577"/>
      <c r="DQ128" s="577"/>
      <c r="DR128" s="577"/>
      <c r="DS128" s="577"/>
      <c r="DT128" s="577"/>
      <c r="DU128" s="577"/>
      <c r="DV128" s="577"/>
      <c r="DW128" s="577"/>
      <c r="DX128" s="577"/>
      <c r="DY128" s="577"/>
      <c r="DZ128" s="577"/>
      <c r="EA128" s="577"/>
      <c r="EB128" s="577"/>
      <c r="EC128" s="577"/>
      <c r="ED128" s="577"/>
      <c r="EE128" s="577"/>
      <c r="EF128" s="577"/>
      <c r="EG128" s="577"/>
      <c r="EH128" s="577"/>
      <c r="EI128" s="577"/>
      <c r="EJ128" s="577"/>
      <c r="EK128" s="577"/>
      <c r="EL128" s="577"/>
      <c r="EM128" s="577"/>
      <c r="EN128" s="577"/>
      <c r="EO128" s="577"/>
      <c r="EP128" s="577"/>
      <c r="EQ128" s="577"/>
      <c r="ER128" s="577"/>
      <c r="ES128" s="577"/>
      <c r="ET128" s="577"/>
      <c r="EU128" s="577"/>
      <c r="EV128" s="577"/>
      <c r="EW128" s="577"/>
      <c r="EX128" s="577"/>
      <c r="EY128" s="577"/>
      <c r="EZ128" s="577"/>
      <c r="FA128" s="577"/>
      <c r="FB128" s="577"/>
      <c r="FC128" s="577"/>
      <c r="FD128" s="577"/>
      <c r="FE128" s="577"/>
      <c r="FF128" s="577"/>
      <c r="FG128" s="577"/>
      <c r="FH128" s="577"/>
      <c r="FI128" s="577"/>
      <c r="FJ128" s="577"/>
      <c r="FK128" s="577"/>
      <c r="FL128" s="577"/>
      <c r="FM128" s="577"/>
      <c r="FN128" s="577"/>
      <c r="FO128" s="577"/>
      <c r="FP128" s="577"/>
      <c r="FQ128" s="577"/>
      <c r="FR128" s="577"/>
      <c r="FS128" s="577"/>
      <c r="FT128" s="577"/>
      <c r="FU128" s="577"/>
      <c r="FV128" s="577"/>
      <c r="FW128" s="577"/>
      <c r="FX128" s="577"/>
      <c r="FY128" s="577"/>
      <c r="FZ128" s="577"/>
      <c r="GA128" s="577"/>
      <c r="GB128" s="577"/>
      <c r="GC128" s="577"/>
      <c r="GD128" s="577"/>
      <c r="GE128" s="577"/>
      <c r="GF128" s="577"/>
      <c r="GG128" s="577"/>
      <c r="GH128" s="577"/>
      <c r="GI128" s="577"/>
      <c r="GJ128" s="577"/>
      <c r="GK128" s="577"/>
      <c r="GL128" s="577"/>
      <c r="GM128" s="577"/>
      <c r="GN128" s="577"/>
      <c r="GO128" s="577"/>
      <c r="GP128" s="577"/>
      <c r="GQ128" s="577"/>
      <c r="GR128" s="577"/>
      <c r="GS128" s="577"/>
      <c r="GT128" s="577"/>
      <c r="GU128" s="577"/>
      <c r="GV128" s="577"/>
      <c r="GW128" s="577"/>
      <c r="GX128" s="577"/>
      <c r="GY128" s="577"/>
      <c r="GZ128" s="577"/>
      <c r="HA128" s="577"/>
      <c r="HB128" s="577"/>
      <c r="HC128" s="577"/>
      <c r="HD128" s="577"/>
      <c r="HE128" s="577"/>
      <c r="HF128" s="577"/>
      <c r="HG128" s="577"/>
      <c r="HH128" s="577"/>
      <c r="HI128" s="577"/>
      <c r="HJ128" s="577"/>
      <c r="HK128" s="577"/>
      <c r="HL128" s="577"/>
      <c r="HM128" s="577"/>
      <c r="HN128" s="577"/>
      <c r="HO128" s="577"/>
      <c r="HP128" s="577"/>
      <c r="HQ128" s="577"/>
      <c r="HR128" s="577"/>
      <c r="HS128" s="577"/>
      <c r="HT128" s="577"/>
      <c r="HU128" s="577"/>
      <c r="HV128" s="577"/>
      <c r="HW128" s="577"/>
      <c r="HX128" s="577"/>
      <c r="HY128" s="577"/>
      <c r="HZ128" s="577"/>
      <c r="IA128" s="577"/>
      <c r="IB128" s="577"/>
      <c r="IC128" s="577"/>
      <c r="ID128" s="577"/>
      <c r="IE128" s="577"/>
      <c r="IF128" s="577"/>
      <c r="IG128" s="577"/>
      <c r="IH128" s="577"/>
      <c r="II128" s="577"/>
      <c r="IJ128" s="577"/>
      <c r="IK128" s="577"/>
      <c r="IL128" s="577"/>
      <c r="IM128" s="577"/>
      <c r="IN128" s="577"/>
      <c r="IO128" s="577"/>
      <c r="IP128" s="577"/>
      <c r="IQ128" s="577"/>
      <c r="IR128" s="577"/>
      <c r="IS128" s="577"/>
      <c r="IT128" s="577"/>
      <c r="IU128" s="577"/>
      <c r="IV128" s="577"/>
    </row>
    <row r="129" spans="1:256" s="604" customFormat="1">
      <c r="A129" s="591" t="s">
        <v>13734</v>
      </c>
      <c r="B129" s="593">
        <v>882.29600000000005</v>
      </c>
      <c r="C129" s="586">
        <v>547.58900000000006</v>
      </c>
      <c r="D129" s="586">
        <f t="shared" si="7"/>
        <v>1.0056361566150005</v>
      </c>
      <c r="E129" s="586">
        <f t="shared" si="8"/>
        <v>1.0025931914622823</v>
      </c>
      <c r="F129" s="586">
        <v>693.21900000000005</v>
      </c>
      <c r="G129" s="586">
        <f t="shared" si="9"/>
        <v>1.0037859257644939</v>
      </c>
      <c r="H129" s="586">
        <v>755.37300000000005</v>
      </c>
      <c r="I129" s="577"/>
      <c r="J129" s="577"/>
      <c r="K129" s="577"/>
      <c r="L129" s="577"/>
      <c r="M129" s="577"/>
      <c r="N129" s="577"/>
      <c r="O129" s="577"/>
      <c r="P129" s="577"/>
      <c r="Q129" s="577"/>
      <c r="R129" s="577"/>
      <c r="S129" s="577"/>
      <c r="T129" s="577"/>
      <c r="U129" s="577"/>
      <c r="V129" s="577"/>
      <c r="W129" s="577"/>
      <c r="X129" s="577"/>
      <c r="Y129" s="577"/>
      <c r="Z129" s="577"/>
      <c r="AA129" s="577"/>
      <c r="AB129" s="577"/>
      <c r="AC129" s="577"/>
      <c r="AD129" s="577"/>
      <c r="AE129" s="577"/>
      <c r="AF129" s="577"/>
      <c r="AG129" s="577"/>
      <c r="AH129" s="577"/>
      <c r="AI129" s="577"/>
      <c r="AJ129" s="577"/>
      <c r="AK129" s="577"/>
      <c r="AL129" s="577"/>
      <c r="AM129" s="577"/>
      <c r="AN129" s="577"/>
      <c r="AO129" s="577"/>
      <c r="AP129" s="577"/>
      <c r="AQ129" s="577"/>
      <c r="AR129" s="577"/>
      <c r="AS129" s="577"/>
      <c r="AT129" s="577"/>
      <c r="AU129" s="577"/>
      <c r="AV129" s="577"/>
      <c r="AW129" s="577"/>
      <c r="AX129" s="577"/>
      <c r="AY129" s="577"/>
      <c r="AZ129" s="577"/>
      <c r="BA129" s="577"/>
      <c r="BB129" s="577"/>
      <c r="BC129" s="577"/>
      <c r="BD129" s="577"/>
      <c r="BE129" s="577"/>
      <c r="BF129" s="577"/>
      <c r="BG129" s="577"/>
      <c r="BH129" s="577"/>
      <c r="BI129" s="577"/>
      <c r="BJ129" s="577"/>
      <c r="BK129" s="577"/>
      <c r="BL129" s="577"/>
      <c r="BM129" s="577"/>
      <c r="BN129" s="577"/>
      <c r="BO129" s="577"/>
      <c r="BP129" s="577"/>
      <c r="BQ129" s="577"/>
      <c r="BR129" s="577"/>
      <c r="BS129" s="577"/>
      <c r="BT129" s="577"/>
      <c r="BU129" s="577"/>
      <c r="BV129" s="577"/>
      <c r="BW129" s="577"/>
      <c r="BX129" s="577"/>
      <c r="BY129" s="577"/>
      <c r="BZ129" s="577"/>
      <c r="CA129" s="577"/>
      <c r="CB129" s="577"/>
      <c r="CC129" s="577"/>
      <c r="CD129" s="577"/>
      <c r="CE129" s="577"/>
      <c r="CF129" s="577"/>
      <c r="CG129" s="577"/>
      <c r="CH129" s="577"/>
      <c r="CI129" s="577"/>
      <c r="CJ129" s="577"/>
      <c r="CK129" s="577"/>
      <c r="CL129" s="577"/>
      <c r="CM129" s="577"/>
      <c r="CN129" s="577"/>
      <c r="CO129" s="577"/>
      <c r="CP129" s="577"/>
      <c r="CQ129" s="577"/>
      <c r="CR129" s="577"/>
      <c r="CS129" s="577"/>
      <c r="CT129" s="577"/>
      <c r="CU129" s="577"/>
      <c r="CV129" s="577"/>
      <c r="CW129" s="577"/>
      <c r="CX129" s="577"/>
      <c r="CY129" s="577"/>
      <c r="CZ129" s="577"/>
      <c r="DA129" s="577"/>
      <c r="DB129" s="577"/>
      <c r="DC129" s="577"/>
      <c r="DD129" s="577"/>
      <c r="DE129" s="577"/>
      <c r="DF129" s="577"/>
      <c r="DG129" s="577"/>
      <c r="DH129" s="577"/>
      <c r="DI129" s="577"/>
      <c r="DJ129" s="577"/>
      <c r="DK129" s="577"/>
      <c r="DL129" s="577"/>
      <c r="DM129" s="577"/>
      <c r="DN129" s="577"/>
      <c r="DO129" s="577"/>
      <c r="DP129" s="577"/>
      <c r="DQ129" s="577"/>
      <c r="DR129" s="577"/>
      <c r="DS129" s="577"/>
      <c r="DT129" s="577"/>
      <c r="DU129" s="577"/>
      <c r="DV129" s="577"/>
      <c r="DW129" s="577"/>
      <c r="DX129" s="577"/>
      <c r="DY129" s="577"/>
      <c r="DZ129" s="577"/>
      <c r="EA129" s="577"/>
      <c r="EB129" s="577"/>
      <c r="EC129" s="577"/>
      <c r="ED129" s="577"/>
      <c r="EE129" s="577"/>
      <c r="EF129" s="577"/>
      <c r="EG129" s="577"/>
      <c r="EH129" s="577"/>
      <c r="EI129" s="577"/>
      <c r="EJ129" s="577"/>
      <c r="EK129" s="577"/>
      <c r="EL129" s="577"/>
      <c r="EM129" s="577"/>
      <c r="EN129" s="577"/>
      <c r="EO129" s="577"/>
      <c r="EP129" s="577"/>
      <c r="EQ129" s="577"/>
      <c r="ER129" s="577"/>
      <c r="ES129" s="577"/>
      <c r="ET129" s="577"/>
      <c r="EU129" s="577"/>
      <c r="EV129" s="577"/>
      <c r="EW129" s="577"/>
      <c r="EX129" s="577"/>
      <c r="EY129" s="577"/>
      <c r="EZ129" s="577"/>
      <c r="FA129" s="577"/>
      <c r="FB129" s="577"/>
      <c r="FC129" s="577"/>
      <c r="FD129" s="577"/>
      <c r="FE129" s="577"/>
      <c r="FF129" s="577"/>
      <c r="FG129" s="577"/>
      <c r="FH129" s="577"/>
      <c r="FI129" s="577"/>
      <c r="FJ129" s="577"/>
      <c r="FK129" s="577"/>
      <c r="FL129" s="577"/>
      <c r="FM129" s="577"/>
      <c r="FN129" s="577"/>
      <c r="FO129" s="577"/>
      <c r="FP129" s="577"/>
      <c r="FQ129" s="577"/>
      <c r="FR129" s="577"/>
      <c r="FS129" s="577"/>
      <c r="FT129" s="577"/>
      <c r="FU129" s="577"/>
      <c r="FV129" s="577"/>
      <c r="FW129" s="577"/>
      <c r="FX129" s="577"/>
      <c r="FY129" s="577"/>
      <c r="FZ129" s="577"/>
      <c r="GA129" s="577"/>
      <c r="GB129" s="577"/>
      <c r="GC129" s="577"/>
      <c r="GD129" s="577"/>
      <c r="GE129" s="577"/>
      <c r="GF129" s="577"/>
      <c r="GG129" s="577"/>
      <c r="GH129" s="577"/>
      <c r="GI129" s="577"/>
      <c r="GJ129" s="577"/>
      <c r="GK129" s="577"/>
      <c r="GL129" s="577"/>
      <c r="GM129" s="577"/>
      <c r="GN129" s="577"/>
      <c r="GO129" s="577"/>
      <c r="GP129" s="577"/>
      <c r="GQ129" s="577"/>
      <c r="GR129" s="577"/>
      <c r="GS129" s="577"/>
      <c r="GT129" s="577"/>
      <c r="GU129" s="577"/>
      <c r="GV129" s="577"/>
      <c r="GW129" s="577"/>
      <c r="GX129" s="577"/>
      <c r="GY129" s="577"/>
      <c r="GZ129" s="577"/>
      <c r="HA129" s="577"/>
      <c r="HB129" s="577"/>
      <c r="HC129" s="577"/>
      <c r="HD129" s="577"/>
      <c r="HE129" s="577"/>
      <c r="HF129" s="577"/>
      <c r="HG129" s="577"/>
      <c r="HH129" s="577"/>
      <c r="HI129" s="577"/>
      <c r="HJ129" s="577"/>
      <c r="HK129" s="577"/>
      <c r="HL129" s="577"/>
      <c r="HM129" s="577"/>
      <c r="HN129" s="577"/>
      <c r="HO129" s="577"/>
      <c r="HP129" s="577"/>
      <c r="HQ129" s="577"/>
      <c r="HR129" s="577"/>
      <c r="HS129" s="577"/>
      <c r="HT129" s="577"/>
      <c r="HU129" s="577"/>
      <c r="HV129" s="577"/>
      <c r="HW129" s="577"/>
      <c r="HX129" s="577"/>
      <c r="HY129" s="577"/>
      <c r="HZ129" s="577"/>
      <c r="IA129" s="577"/>
      <c r="IB129" s="577"/>
      <c r="IC129" s="577"/>
      <c r="ID129" s="577"/>
      <c r="IE129" s="577"/>
      <c r="IF129" s="577"/>
      <c r="IG129" s="577"/>
      <c r="IH129" s="577"/>
      <c r="II129" s="577"/>
      <c r="IJ129" s="577"/>
      <c r="IK129" s="577"/>
      <c r="IL129" s="577"/>
      <c r="IM129" s="577"/>
      <c r="IN129" s="577"/>
      <c r="IO129" s="577"/>
      <c r="IP129" s="577"/>
      <c r="IQ129" s="577"/>
      <c r="IR129" s="577"/>
      <c r="IS129" s="577"/>
      <c r="IT129" s="577"/>
      <c r="IU129" s="577"/>
      <c r="IV129" s="577"/>
    </row>
    <row r="130" spans="1:256" s="604" customFormat="1">
      <c r="A130" s="591" t="s">
        <v>13735</v>
      </c>
      <c r="B130" s="593">
        <v>882.29600000000005</v>
      </c>
      <c r="C130" s="586">
        <v>549.53200000000004</v>
      </c>
      <c r="D130" s="586">
        <f t="shared" si="7"/>
        <v>1.003548281649193</v>
      </c>
      <c r="E130" s="586">
        <f t="shared" si="8"/>
        <v>1.0016372892260599</v>
      </c>
      <c r="F130" s="586">
        <v>694.35400000000004</v>
      </c>
      <c r="G130" s="586">
        <f t="shared" si="9"/>
        <v>1.0003336100178322</v>
      </c>
      <c r="H130" s="586">
        <v>755.625</v>
      </c>
      <c r="I130" s="577"/>
      <c r="J130" s="577"/>
      <c r="K130" s="577"/>
      <c r="L130" s="577"/>
      <c r="M130" s="577"/>
      <c r="N130" s="577"/>
      <c r="O130" s="577"/>
      <c r="P130" s="577"/>
      <c r="Q130" s="577"/>
      <c r="R130" s="577"/>
      <c r="S130" s="577"/>
      <c r="T130" s="577"/>
      <c r="U130" s="577"/>
      <c r="V130" s="577"/>
      <c r="W130" s="577"/>
      <c r="X130" s="577"/>
      <c r="Y130" s="577"/>
      <c r="Z130" s="577"/>
      <c r="AA130" s="577"/>
      <c r="AB130" s="577"/>
      <c r="AC130" s="577"/>
      <c r="AD130" s="577"/>
      <c r="AE130" s="577"/>
      <c r="AF130" s="577"/>
      <c r="AG130" s="577"/>
      <c r="AH130" s="577"/>
      <c r="AI130" s="577"/>
      <c r="AJ130" s="577"/>
      <c r="AK130" s="577"/>
      <c r="AL130" s="577"/>
      <c r="AM130" s="577"/>
      <c r="AN130" s="577"/>
      <c r="AO130" s="577"/>
      <c r="AP130" s="577"/>
      <c r="AQ130" s="577"/>
      <c r="AR130" s="577"/>
      <c r="AS130" s="577"/>
      <c r="AT130" s="577"/>
      <c r="AU130" s="577"/>
      <c r="AV130" s="577"/>
      <c r="AW130" s="577"/>
      <c r="AX130" s="577"/>
      <c r="AY130" s="577"/>
      <c r="AZ130" s="577"/>
      <c r="BA130" s="577"/>
      <c r="BB130" s="577"/>
      <c r="BC130" s="577"/>
      <c r="BD130" s="577"/>
      <c r="BE130" s="577"/>
      <c r="BF130" s="577"/>
      <c r="BG130" s="577"/>
      <c r="BH130" s="577"/>
      <c r="BI130" s="577"/>
      <c r="BJ130" s="577"/>
      <c r="BK130" s="577"/>
      <c r="BL130" s="577"/>
      <c r="BM130" s="577"/>
      <c r="BN130" s="577"/>
      <c r="BO130" s="577"/>
      <c r="BP130" s="577"/>
      <c r="BQ130" s="577"/>
      <c r="BR130" s="577"/>
      <c r="BS130" s="577"/>
      <c r="BT130" s="577"/>
      <c r="BU130" s="577"/>
      <c r="BV130" s="577"/>
      <c r="BW130" s="577"/>
      <c r="BX130" s="577"/>
      <c r="BY130" s="577"/>
      <c r="BZ130" s="577"/>
      <c r="CA130" s="577"/>
      <c r="CB130" s="577"/>
      <c r="CC130" s="577"/>
      <c r="CD130" s="577"/>
      <c r="CE130" s="577"/>
      <c r="CF130" s="577"/>
      <c r="CG130" s="577"/>
      <c r="CH130" s="577"/>
      <c r="CI130" s="577"/>
      <c r="CJ130" s="577"/>
      <c r="CK130" s="577"/>
      <c r="CL130" s="577"/>
      <c r="CM130" s="577"/>
      <c r="CN130" s="577"/>
      <c r="CO130" s="577"/>
      <c r="CP130" s="577"/>
      <c r="CQ130" s="577"/>
      <c r="CR130" s="577"/>
      <c r="CS130" s="577"/>
      <c r="CT130" s="577"/>
      <c r="CU130" s="577"/>
      <c r="CV130" s="577"/>
      <c r="CW130" s="577"/>
      <c r="CX130" s="577"/>
      <c r="CY130" s="577"/>
      <c r="CZ130" s="577"/>
      <c r="DA130" s="577"/>
      <c r="DB130" s="577"/>
      <c r="DC130" s="577"/>
      <c r="DD130" s="577"/>
      <c r="DE130" s="577"/>
      <c r="DF130" s="577"/>
      <c r="DG130" s="577"/>
      <c r="DH130" s="577"/>
      <c r="DI130" s="577"/>
      <c r="DJ130" s="577"/>
      <c r="DK130" s="577"/>
      <c r="DL130" s="577"/>
      <c r="DM130" s="577"/>
      <c r="DN130" s="577"/>
      <c r="DO130" s="577"/>
      <c r="DP130" s="577"/>
      <c r="DQ130" s="577"/>
      <c r="DR130" s="577"/>
      <c r="DS130" s="577"/>
      <c r="DT130" s="577"/>
      <c r="DU130" s="577"/>
      <c r="DV130" s="577"/>
      <c r="DW130" s="577"/>
      <c r="DX130" s="577"/>
      <c r="DY130" s="577"/>
      <c r="DZ130" s="577"/>
      <c r="EA130" s="577"/>
      <c r="EB130" s="577"/>
      <c r="EC130" s="577"/>
      <c r="ED130" s="577"/>
      <c r="EE130" s="577"/>
      <c r="EF130" s="577"/>
      <c r="EG130" s="577"/>
      <c r="EH130" s="577"/>
      <c r="EI130" s="577"/>
      <c r="EJ130" s="577"/>
      <c r="EK130" s="577"/>
      <c r="EL130" s="577"/>
      <c r="EM130" s="577"/>
      <c r="EN130" s="577"/>
      <c r="EO130" s="577"/>
      <c r="EP130" s="577"/>
      <c r="EQ130" s="577"/>
      <c r="ER130" s="577"/>
      <c r="ES130" s="577"/>
      <c r="ET130" s="577"/>
      <c r="EU130" s="577"/>
      <c r="EV130" s="577"/>
      <c r="EW130" s="577"/>
      <c r="EX130" s="577"/>
      <c r="EY130" s="577"/>
      <c r="EZ130" s="577"/>
      <c r="FA130" s="577"/>
      <c r="FB130" s="577"/>
      <c r="FC130" s="577"/>
      <c r="FD130" s="577"/>
      <c r="FE130" s="577"/>
      <c r="FF130" s="577"/>
      <c r="FG130" s="577"/>
      <c r="FH130" s="577"/>
      <c r="FI130" s="577"/>
      <c r="FJ130" s="577"/>
      <c r="FK130" s="577"/>
      <c r="FL130" s="577"/>
      <c r="FM130" s="577"/>
      <c r="FN130" s="577"/>
      <c r="FO130" s="577"/>
      <c r="FP130" s="577"/>
      <c r="FQ130" s="577"/>
      <c r="FR130" s="577"/>
      <c r="FS130" s="577"/>
      <c r="FT130" s="577"/>
      <c r="FU130" s="577"/>
      <c r="FV130" s="577"/>
      <c r="FW130" s="577"/>
      <c r="FX130" s="577"/>
      <c r="FY130" s="577"/>
      <c r="FZ130" s="577"/>
      <c r="GA130" s="577"/>
      <c r="GB130" s="577"/>
      <c r="GC130" s="577"/>
      <c r="GD130" s="577"/>
      <c r="GE130" s="577"/>
      <c r="GF130" s="577"/>
      <c r="GG130" s="577"/>
      <c r="GH130" s="577"/>
      <c r="GI130" s="577"/>
      <c r="GJ130" s="577"/>
      <c r="GK130" s="577"/>
      <c r="GL130" s="577"/>
      <c r="GM130" s="577"/>
      <c r="GN130" s="577"/>
      <c r="GO130" s="577"/>
      <c r="GP130" s="577"/>
      <c r="GQ130" s="577"/>
      <c r="GR130" s="577"/>
      <c r="GS130" s="577"/>
      <c r="GT130" s="577"/>
      <c r="GU130" s="577"/>
      <c r="GV130" s="577"/>
      <c r="GW130" s="577"/>
      <c r="GX130" s="577"/>
      <c r="GY130" s="577"/>
      <c r="GZ130" s="577"/>
      <c r="HA130" s="577"/>
      <c r="HB130" s="577"/>
      <c r="HC130" s="577"/>
      <c r="HD130" s="577"/>
      <c r="HE130" s="577"/>
      <c r="HF130" s="577"/>
      <c r="HG130" s="577"/>
      <c r="HH130" s="577"/>
      <c r="HI130" s="577"/>
      <c r="HJ130" s="577"/>
      <c r="HK130" s="577"/>
      <c r="HL130" s="577"/>
      <c r="HM130" s="577"/>
      <c r="HN130" s="577"/>
      <c r="HO130" s="577"/>
      <c r="HP130" s="577"/>
      <c r="HQ130" s="577"/>
      <c r="HR130" s="577"/>
      <c r="HS130" s="577"/>
      <c r="HT130" s="577"/>
      <c r="HU130" s="577"/>
      <c r="HV130" s="577"/>
      <c r="HW130" s="577"/>
      <c r="HX130" s="577"/>
      <c r="HY130" s="577"/>
      <c r="HZ130" s="577"/>
      <c r="IA130" s="577"/>
      <c r="IB130" s="577"/>
      <c r="IC130" s="577"/>
      <c r="ID130" s="577"/>
      <c r="IE130" s="577"/>
      <c r="IF130" s="577"/>
      <c r="IG130" s="577"/>
      <c r="IH130" s="577"/>
      <c r="II130" s="577"/>
      <c r="IJ130" s="577"/>
      <c r="IK130" s="577"/>
      <c r="IL130" s="577"/>
      <c r="IM130" s="577"/>
      <c r="IN130" s="577"/>
      <c r="IO130" s="577"/>
      <c r="IP130" s="577"/>
      <c r="IQ130" s="577"/>
      <c r="IR130" s="577"/>
      <c r="IS130" s="577"/>
      <c r="IT130" s="577"/>
      <c r="IU130" s="577"/>
      <c r="IV130" s="577"/>
    </row>
    <row r="131" spans="1:256" s="604" customFormat="1">
      <c r="A131" s="591" t="s">
        <v>13736</v>
      </c>
      <c r="B131" s="593">
        <v>882.29600000000005</v>
      </c>
      <c r="C131" s="586">
        <v>551.76199999999994</v>
      </c>
      <c r="D131" s="586">
        <f t="shared" si="7"/>
        <v>1.0040579984423108</v>
      </c>
      <c r="E131" s="586">
        <f t="shared" si="8"/>
        <v>1.0018765644037479</v>
      </c>
      <c r="F131" s="586">
        <v>695.65700000000004</v>
      </c>
      <c r="G131" s="586">
        <f t="shared" si="9"/>
        <v>1.008839040529363</v>
      </c>
      <c r="H131" s="586">
        <v>762.30399999999997</v>
      </c>
      <c r="I131" s="577"/>
      <c r="J131" s="577"/>
      <c r="K131" s="577"/>
      <c r="L131" s="577"/>
      <c r="M131" s="577"/>
      <c r="N131" s="577"/>
      <c r="O131" s="577"/>
      <c r="P131" s="577"/>
      <c r="Q131" s="577"/>
      <c r="R131" s="577"/>
      <c r="S131" s="577"/>
      <c r="T131" s="577"/>
      <c r="U131" s="577"/>
      <c r="V131" s="577"/>
      <c r="W131" s="577"/>
      <c r="X131" s="577"/>
      <c r="Y131" s="577"/>
      <c r="Z131" s="577"/>
      <c r="AA131" s="577"/>
      <c r="AB131" s="577"/>
      <c r="AC131" s="577"/>
      <c r="AD131" s="577"/>
      <c r="AE131" s="577"/>
      <c r="AF131" s="577"/>
      <c r="AG131" s="577"/>
      <c r="AH131" s="577"/>
      <c r="AI131" s="577"/>
      <c r="AJ131" s="577"/>
      <c r="AK131" s="577"/>
      <c r="AL131" s="577"/>
      <c r="AM131" s="577"/>
      <c r="AN131" s="577"/>
      <c r="AO131" s="577"/>
      <c r="AP131" s="577"/>
      <c r="AQ131" s="577"/>
      <c r="AR131" s="577"/>
      <c r="AS131" s="577"/>
      <c r="AT131" s="577"/>
      <c r="AU131" s="577"/>
      <c r="AV131" s="577"/>
      <c r="AW131" s="577"/>
      <c r="AX131" s="577"/>
      <c r="AY131" s="577"/>
      <c r="AZ131" s="577"/>
      <c r="BA131" s="577"/>
      <c r="BB131" s="577"/>
      <c r="BC131" s="577"/>
      <c r="BD131" s="577"/>
      <c r="BE131" s="577"/>
      <c r="BF131" s="577"/>
      <c r="BG131" s="577"/>
      <c r="BH131" s="577"/>
      <c r="BI131" s="577"/>
      <c r="BJ131" s="577"/>
      <c r="BK131" s="577"/>
      <c r="BL131" s="577"/>
      <c r="BM131" s="577"/>
      <c r="BN131" s="577"/>
      <c r="BO131" s="577"/>
      <c r="BP131" s="577"/>
      <c r="BQ131" s="577"/>
      <c r="BR131" s="577"/>
      <c r="BS131" s="577"/>
      <c r="BT131" s="577"/>
      <c r="BU131" s="577"/>
      <c r="BV131" s="577"/>
      <c r="BW131" s="577"/>
      <c r="BX131" s="577"/>
      <c r="BY131" s="577"/>
      <c r="BZ131" s="577"/>
      <c r="CA131" s="577"/>
      <c r="CB131" s="577"/>
      <c r="CC131" s="577"/>
      <c r="CD131" s="577"/>
      <c r="CE131" s="577"/>
      <c r="CF131" s="577"/>
      <c r="CG131" s="577"/>
      <c r="CH131" s="577"/>
      <c r="CI131" s="577"/>
      <c r="CJ131" s="577"/>
      <c r="CK131" s="577"/>
      <c r="CL131" s="577"/>
      <c r="CM131" s="577"/>
      <c r="CN131" s="577"/>
      <c r="CO131" s="577"/>
      <c r="CP131" s="577"/>
      <c r="CQ131" s="577"/>
      <c r="CR131" s="577"/>
      <c r="CS131" s="577"/>
      <c r="CT131" s="577"/>
      <c r="CU131" s="577"/>
      <c r="CV131" s="577"/>
      <c r="CW131" s="577"/>
      <c r="CX131" s="577"/>
      <c r="CY131" s="577"/>
      <c r="CZ131" s="577"/>
      <c r="DA131" s="577"/>
      <c r="DB131" s="577"/>
      <c r="DC131" s="577"/>
      <c r="DD131" s="577"/>
      <c r="DE131" s="577"/>
      <c r="DF131" s="577"/>
      <c r="DG131" s="577"/>
      <c r="DH131" s="577"/>
      <c r="DI131" s="577"/>
      <c r="DJ131" s="577"/>
      <c r="DK131" s="577"/>
      <c r="DL131" s="577"/>
      <c r="DM131" s="577"/>
      <c r="DN131" s="577"/>
      <c r="DO131" s="577"/>
      <c r="DP131" s="577"/>
      <c r="DQ131" s="577"/>
      <c r="DR131" s="577"/>
      <c r="DS131" s="577"/>
      <c r="DT131" s="577"/>
      <c r="DU131" s="577"/>
      <c r="DV131" s="577"/>
      <c r="DW131" s="577"/>
      <c r="DX131" s="577"/>
      <c r="DY131" s="577"/>
      <c r="DZ131" s="577"/>
      <c r="EA131" s="577"/>
      <c r="EB131" s="577"/>
      <c r="EC131" s="577"/>
      <c r="ED131" s="577"/>
      <c r="EE131" s="577"/>
      <c r="EF131" s="577"/>
      <c r="EG131" s="577"/>
      <c r="EH131" s="577"/>
      <c r="EI131" s="577"/>
      <c r="EJ131" s="577"/>
      <c r="EK131" s="577"/>
      <c r="EL131" s="577"/>
      <c r="EM131" s="577"/>
      <c r="EN131" s="577"/>
      <c r="EO131" s="577"/>
      <c r="EP131" s="577"/>
      <c r="EQ131" s="577"/>
      <c r="ER131" s="577"/>
      <c r="ES131" s="577"/>
      <c r="ET131" s="577"/>
      <c r="EU131" s="577"/>
      <c r="EV131" s="577"/>
      <c r="EW131" s="577"/>
      <c r="EX131" s="577"/>
      <c r="EY131" s="577"/>
      <c r="EZ131" s="577"/>
      <c r="FA131" s="577"/>
      <c r="FB131" s="577"/>
      <c r="FC131" s="577"/>
      <c r="FD131" s="577"/>
      <c r="FE131" s="577"/>
      <c r="FF131" s="577"/>
      <c r="FG131" s="577"/>
      <c r="FH131" s="577"/>
      <c r="FI131" s="577"/>
      <c r="FJ131" s="577"/>
      <c r="FK131" s="577"/>
      <c r="FL131" s="577"/>
      <c r="FM131" s="577"/>
      <c r="FN131" s="577"/>
      <c r="FO131" s="577"/>
      <c r="FP131" s="577"/>
      <c r="FQ131" s="577"/>
      <c r="FR131" s="577"/>
      <c r="FS131" s="577"/>
      <c r="FT131" s="577"/>
      <c r="FU131" s="577"/>
      <c r="FV131" s="577"/>
      <c r="FW131" s="577"/>
      <c r="FX131" s="577"/>
      <c r="FY131" s="577"/>
      <c r="FZ131" s="577"/>
      <c r="GA131" s="577"/>
      <c r="GB131" s="577"/>
      <c r="GC131" s="577"/>
      <c r="GD131" s="577"/>
      <c r="GE131" s="577"/>
      <c r="GF131" s="577"/>
      <c r="GG131" s="577"/>
      <c r="GH131" s="577"/>
      <c r="GI131" s="577"/>
      <c r="GJ131" s="577"/>
      <c r="GK131" s="577"/>
      <c r="GL131" s="577"/>
      <c r="GM131" s="577"/>
      <c r="GN131" s="577"/>
      <c r="GO131" s="577"/>
      <c r="GP131" s="577"/>
      <c r="GQ131" s="577"/>
      <c r="GR131" s="577"/>
      <c r="GS131" s="577"/>
      <c r="GT131" s="577"/>
      <c r="GU131" s="577"/>
      <c r="GV131" s="577"/>
      <c r="GW131" s="577"/>
      <c r="GX131" s="577"/>
      <c r="GY131" s="577"/>
      <c r="GZ131" s="577"/>
      <c r="HA131" s="577"/>
      <c r="HB131" s="577"/>
      <c r="HC131" s="577"/>
      <c r="HD131" s="577"/>
      <c r="HE131" s="577"/>
      <c r="HF131" s="577"/>
      <c r="HG131" s="577"/>
      <c r="HH131" s="577"/>
      <c r="HI131" s="577"/>
      <c r="HJ131" s="577"/>
      <c r="HK131" s="577"/>
      <c r="HL131" s="577"/>
      <c r="HM131" s="577"/>
      <c r="HN131" s="577"/>
      <c r="HO131" s="577"/>
      <c r="HP131" s="577"/>
      <c r="HQ131" s="577"/>
      <c r="HR131" s="577"/>
      <c r="HS131" s="577"/>
      <c r="HT131" s="577"/>
      <c r="HU131" s="577"/>
      <c r="HV131" s="577"/>
      <c r="HW131" s="577"/>
      <c r="HX131" s="577"/>
      <c r="HY131" s="577"/>
      <c r="HZ131" s="577"/>
      <c r="IA131" s="577"/>
      <c r="IB131" s="577"/>
      <c r="IC131" s="577"/>
      <c r="ID131" s="577"/>
      <c r="IE131" s="577"/>
      <c r="IF131" s="577"/>
      <c r="IG131" s="577"/>
      <c r="IH131" s="577"/>
      <c r="II131" s="577"/>
      <c r="IJ131" s="577"/>
      <c r="IK131" s="577"/>
      <c r="IL131" s="577"/>
      <c r="IM131" s="577"/>
      <c r="IN131" s="577"/>
      <c r="IO131" s="577"/>
      <c r="IP131" s="577"/>
      <c r="IQ131" s="577"/>
      <c r="IR131" s="577"/>
      <c r="IS131" s="577"/>
      <c r="IT131" s="577"/>
      <c r="IU131" s="577"/>
      <c r="IV131" s="577"/>
    </row>
    <row r="132" spans="1:256" s="604" customFormat="1">
      <c r="A132" s="591" t="s">
        <v>13737</v>
      </c>
      <c r="B132" s="593">
        <v>882.29600000000005</v>
      </c>
      <c r="C132" s="586">
        <v>553.24199999999996</v>
      </c>
      <c r="D132" s="586">
        <f t="shared" si="7"/>
        <v>1.0026823159260696</v>
      </c>
      <c r="E132" s="586">
        <f t="shared" si="8"/>
        <v>1.0012434288737122</v>
      </c>
      <c r="F132" s="586">
        <v>696.52200000000005</v>
      </c>
      <c r="G132" s="586">
        <f t="shared" si="9"/>
        <v>1.0057654164217951</v>
      </c>
      <c r="H132" s="586">
        <v>766.69899999999996</v>
      </c>
      <c r="I132" s="577"/>
      <c r="J132" s="577"/>
      <c r="K132" s="577"/>
      <c r="L132" s="577"/>
      <c r="M132" s="577"/>
      <c r="N132" s="577"/>
      <c r="O132" s="577"/>
      <c r="P132" s="577"/>
      <c r="Q132" s="577"/>
      <c r="R132" s="577"/>
      <c r="S132" s="577"/>
      <c r="T132" s="577"/>
      <c r="U132" s="577"/>
      <c r="V132" s="577"/>
      <c r="W132" s="577"/>
      <c r="X132" s="577"/>
      <c r="Y132" s="577"/>
      <c r="Z132" s="577"/>
      <c r="AA132" s="577"/>
      <c r="AB132" s="577"/>
      <c r="AC132" s="577"/>
      <c r="AD132" s="577"/>
      <c r="AE132" s="577"/>
      <c r="AF132" s="577"/>
      <c r="AG132" s="577"/>
      <c r="AH132" s="577"/>
      <c r="AI132" s="577"/>
      <c r="AJ132" s="577"/>
      <c r="AK132" s="577"/>
      <c r="AL132" s="577"/>
      <c r="AM132" s="577"/>
      <c r="AN132" s="577"/>
      <c r="AO132" s="577"/>
      <c r="AP132" s="577"/>
      <c r="AQ132" s="577"/>
      <c r="AR132" s="577"/>
      <c r="AS132" s="577"/>
      <c r="AT132" s="577"/>
      <c r="AU132" s="577"/>
      <c r="AV132" s="577"/>
      <c r="AW132" s="577"/>
      <c r="AX132" s="577"/>
      <c r="AY132" s="577"/>
      <c r="AZ132" s="577"/>
      <c r="BA132" s="577"/>
      <c r="BB132" s="577"/>
      <c r="BC132" s="577"/>
      <c r="BD132" s="577"/>
      <c r="BE132" s="577"/>
      <c r="BF132" s="577"/>
      <c r="BG132" s="577"/>
      <c r="BH132" s="577"/>
      <c r="BI132" s="577"/>
      <c r="BJ132" s="577"/>
      <c r="BK132" s="577"/>
      <c r="BL132" s="577"/>
      <c r="BM132" s="577"/>
      <c r="BN132" s="577"/>
      <c r="BO132" s="577"/>
      <c r="BP132" s="577"/>
      <c r="BQ132" s="577"/>
      <c r="BR132" s="577"/>
      <c r="BS132" s="577"/>
      <c r="BT132" s="577"/>
      <c r="BU132" s="577"/>
      <c r="BV132" s="577"/>
      <c r="BW132" s="577"/>
      <c r="BX132" s="577"/>
      <c r="BY132" s="577"/>
      <c r="BZ132" s="577"/>
      <c r="CA132" s="577"/>
      <c r="CB132" s="577"/>
      <c r="CC132" s="577"/>
      <c r="CD132" s="577"/>
      <c r="CE132" s="577"/>
      <c r="CF132" s="577"/>
      <c r="CG132" s="577"/>
      <c r="CH132" s="577"/>
      <c r="CI132" s="577"/>
      <c r="CJ132" s="577"/>
      <c r="CK132" s="577"/>
      <c r="CL132" s="577"/>
      <c r="CM132" s="577"/>
      <c r="CN132" s="577"/>
      <c r="CO132" s="577"/>
      <c r="CP132" s="577"/>
      <c r="CQ132" s="577"/>
      <c r="CR132" s="577"/>
      <c r="CS132" s="577"/>
      <c r="CT132" s="577"/>
      <c r="CU132" s="577"/>
      <c r="CV132" s="577"/>
      <c r="CW132" s="577"/>
      <c r="CX132" s="577"/>
      <c r="CY132" s="577"/>
      <c r="CZ132" s="577"/>
      <c r="DA132" s="577"/>
      <c r="DB132" s="577"/>
      <c r="DC132" s="577"/>
      <c r="DD132" s="577"/>
      <c r="DE132" s="577"/>
      <c r="DF132" s="577"/>
      <c r="DG132" s="577"/>
      <c r="DH132" s="577"/>
      <c r="DI132" s="577"/>
      <c r="DJ132" s="577"/>
      <c r="DK132" s="577"/>
      <c r="DL132" s="577"/>
      <c r="DM132" s="577"/>
      <c r="DN132" s="577"/>
      <c r="DO132" s="577"/>
      <c r="DP132" s="577"/>
      <c r="DQ132" s="577"/>
      <c r="DR132" s="577"/>
      <c r="DS132" s="577"/>
      <c r="DT132" s="577"/>
      <c r="DU132" s="577"/>
      <c r="DV132" s="577"/>
      <c r="DW132" s="577"/>
      <c r="DX132" s="577"/>
      <c r="DY132" s="577"/>
      <c r="DZ132" s="577"/>
      <c r="EA132" s="577"/>
      <c r="EB132" s="577"/>
      <c r="EC132" s="577"/>
      <c r="ED132" s="577"/>
      <c r="EE132" s="577"/>
      <c r="EF132" s="577"/>
      <c r="EG132" s="577"/>
      <c r="EH132" s="577"/>
      <c r="EI132" s="577"/>
      <c r="EJ132" s="577"/>
      <c r="EK132" s="577"/>
      <c r="EL132" s="577"/>
      <c r="EM132" s="577"/>
      <c r="EN132" s="577"/>
      <c r="EO132" s="577"/>
      <c r="EP132" s="577"/>
      <c r="EQ132" s="577"/>
      <c r="ER132" s="577"/>
      <c r="ES132" s="577"/>
      <c r="ET132" s="577"/>
      <c r="EU132" s="577"/>
      <c r="EV132" s="577"/>
      <c r="EW132" s="577"/>
      <c r="EX132" s="577"/>
      <c r="EY132" s="577"/>
      <c r="EZ132" s="577"/>
      <c r="FA132" s="577"/>
      <c r="FB132" s="577"/>
      <c r="FC132" s="577"/>
      <c r="FD132" s="577"/>
      <c r="FE132" s="577"/>
      <c r="FF132" s="577"/>
      <c r="FG132" s="577"/>
      <c r="FH132" s="577"/>
      <c r="FI132" s="577"/>
      <c r="FJ132" s="577"/>
      <c r="FK132" s="577"/>
      <c r="FL132" s="577"/>
      <c r="FM132" s="577"/>
      <c r="FN132" s="577"/>
      <c r="FO132" s="577"/>
      <c r="FP132" s="577"/>
      <c r="FQ132" s="577"/>
      <c r="FR132" s="577"/>
      <c r="FS132" s="577"/>
      <c r="FT132" s="577"/>
      <c r="FU132" s="577"/>
      <c r="FV132" s="577"/>
      <c r="FW132" s="577"/>
      <c r="FX132" s="577"/>
      <c r="FY132" s="577"/>
      <c r="FZ132" s="577"/>
      <c r="GA132" s="577"/>
      <c r="GB132" s="577"/>
      <c r="GC132" s="577"/>
      <c r="GD132" s="577"/>
      <c r="GE132" s="577"/>
      <c r="GF132" s="577"/>
      <c r="GG132" s="577"/>
      <c r="GH132" s="577"/>
      <c r="GI132" s="577"/>
      <c r="GJ132" s="577"/>
      <c r="GK132" s="577"/>
      <c r="GL132" s="577"/>
      <c r="GM132" s="577"/>
      <c r="GN132" s="577"/>
      <c r="GO132" s="577"/>
      <c r="GP132" s="577"/>
      <c r="GQ132" s="577"/>
      <c r="GR132" s="577"/>
      <c r="GS132" s="577"/>
      <c r="GT132" s="577"/>
      <c r="GU132" s="577"/>
      <c r="GV132" s="577"/>
      <c r="GW132" s="577"/>
      <c r="GX132" s="577"/>
      <c r="GY132" s="577"/>
      <c r="GZ132" s="577"/>
      <c r="HA132" s="577"/>
      <c r="HB132" s="577"/>
      <c r="HC132" s="577"/>
      <c r="HD132" s="577"/>
      <c r="HE132" s="577"/>
      <c r="HF132" s="577"/>
      <c r="HG132" s="577"/>
      <c r="HH132" s="577"/>
      <c r="HI132" s="577"/>
      <c r="HJ132" s="577"/>
      <c r="HK132" s="577"/>
      <c r="HL132" s="577"/>
      <c r="HM132" s="577"/>
      <c r="HN132" s="577"/>
      <c r="HO132" s="577"/>
      <c r="HP132" s="577"/>
      <c r="HQ132" s="577"/>
      <c r="HR132" s="577"/>
      <c r="HS132" s="577"/>
      <c r="HT132" s="577"/>
      <c r="HU132" s="577"/>
      <c r="HV132" s="577"/>
      <c r="HW132" s="577"/>
      <c r="HX132" s="577"/>
      <c r="HY132" s="577"/>
      <c r="HZ132" s="577"/>
      <c r="IA132" s="577"/>
      <c r="IB132" s="577"/>
      <c r="IC132" s="577"/>
      <c r="ID132" s="577"/>
      <c r="IE132" s="577"/>
      <c r="IF132" s="577"/>
      <c r="IG132" s="577"/>
      <c r="IH132" s="577"/>
      <c r="II132" s="577"/>
      <c r="IJ132" s="577"/>
      <c r="IK132" s="577"/>
      <c r="IL132" s="577"/>
      <c r="IM132" s="577"/>
      <c r="IN132" s="577"/>
      <c r="IO132" s="577"/>
      <c r="IP132" s="577"/>
      <c r="IQ132" s="577"/>
      <c r="IR132" s="577"/>
      <c r="IS132" s="577"/>
      <c r="IT132" s="577"/>
      <c r="IU132" s="577"/>
      <c r="IV132" s="577"/>
    </row>
    <row r="133" spans="1:256" s="604" customFormat="1">
      <c r="A133" s="591" t="s">
        <v>13738</v>
      </c>
      <c r="B133" s="593">
        <v>907.97500000000002</v>
      </c>
      <c r="C133" s="586">
        <v>554.21299999999997</v>
      </c>
      <c r="D133" s="586">
        <f t="shared" si="7"/>
        <v>1.001755108975819</v>
      </c>
      <c r="E133" s="586">
        <f t="shared" si="8"/>
        <v>1.0164144133279351</v>
      </c>
      <c r="F133" s="586">
        <v>707.95500000000004</v>
      </c>
      <c r="G133" s="586">
        <f t="shared" si="9"/>
        <v>1.0042415602472419</v>
      </c>
      <c r="H133" s="586">
        <v>769.95100000000002</v>
      </c>
      <c r="I133" s="577"/>
      <c r="J133" s="577"/>
      <c r="K133" s="577"/>
      <c r="L133" s="577"/>
      <c r="M133" s="577"/>
      <c r="N133" s="577"/>
      <c r="O133" s="577"/>
      <c r="P133" s="577"/>
      <c r="Q133" s="577"/>
      <c r="R133" s="577"/>
      <c r="S133" s="577"/>
      <c r="T133" s="577"/>
      <c r="U133" s="577"/>
      <c r="V133" s="577"/>
      <c r="W133" s="577"/>
      <c r="X133" s="577"/>
      <c r="Y133" s="577"/>
      <c r="Z133" s="577"/>
      <c r="AA133" s="577"/>
      <c r="AB133" s="577"/>
      <c r="AC133" s="577"/>
      <c r="AD133" s="577"/>
      <c r="AE133" s="577"/>
      <c r="AF133" s="577"/>
      <c r="AG133" s="577"/>
      <c r="AH133" s="577"/>
      <c r="AI133" s="577"/>
      <c r="AJ133" s="577"/>
      <c r="AK133" s="577"/>
      <c r="AL133" s="577"/>
      <c r="AM133" s="577"/>
      <c r="AN133" s="577"/>
      <c r="AO133" s="577"/>
      <c r="AP133" s="577"/>
      <c r="AQ133" s="577"/>
      <c r="AR133" s="577"/>
      <c r="AS133" s="577"/>
      <c r="AT133" s="577"/>
      <c r="AU133" s="577"/>
      <c r="AV133" s="577"/>
      <c r="AW133" s="577"/>
      <c r="AX133" s="577"/>
      <c r="AY133" s="577"/>
      <c r="AZ133" s="577"/>
      <c r="BA133" s="577"/>
      <c r="BB133" s="577"/>
      <c r="BC133" s="577"/>
      <c r="BD133" s="577"/>
      <c r="BE133" s="577"/>
      <c r="BF133" s="577"/>
      <c r="BG133" s="577"/>
      <c r="BH133" s="577"/>
      <c r="BI133" s="577"/>
      <c r="BJ133" s="577"/>
      <c r="BK133" s="577"/>
      <c r="BL133" s="577"/>
      <c r="BM133" s="577"/>
      <c r="BN133" s="577"/>
      <c r="BO133" s="577"/>
      <c r="BP133" s="577"/>
      <c r="BQ133" s="577"/>
      <c r="BR133" s="577"/>
      <c r="BS133" s="577"/>
      <c r="BT133" s="577"/>
      <c r="BU133" s="577"/>
      <c r="BV133" s="577"/>
      <c r="BW133" s="577"/>
      <c r="BX133" s="577"/>
      <c r="BY133" s="577"/>
      <c r="BZ133" s="577"/>
      <c r="CA133" s="577"/>
      <c r="CB133" s="577"/>
      <c r="CC133" s="577"/>
      <c r="CD133" s="577"/>
      <c r="CE133" s="577"/>
      <c r="CF133" s="577"/>
      <c r="CG133" s="577"/>
      <c r="CH133" s="577"/>
      <c r="CI133" s="577"/>
      <c r="CJ133" s="577"/>
      <c r="CK133" s="577"/>
      <c r="CL133" s="577"/>
      <c r="CM133" s="577"/>
      <c r="CN133" s="577"/>
      <c r="CO133" s="577"/>
      <c r="CP133" s="577"/>
      <c r="CQ133" s="577"/>
      <c r="CR133" s="577"/>
      <c r="CS133" s="577"/>
      <c r="CT133" s="577"/>
      <c r="CU133" s="577"/>
      <c r="CV133" s="577"/>
      <c r="CW133" s="577"/>
      <c r="CX133" s="577"/>
      <c r="CY133" s="577"/>
      <c r="CZ133" s="577"/>
      <c r="DA133" s="577"/>
      <c r="DB133" s="577"/>
      <c r="DC133" s="577"/>
      <c r="DD133" s="577"/>
      <c r="DE133" s="577"/>
      <c r="DF133" s="577"/>
      <c r="DG133" s="577"/>
      <c r="DH133" s="577"/>
      <c r="DI133" s="577"/>
      <c r="DJ133" s="577"/>
      <c r="DK133" s="577"/>
      <c r="DL133" s="577"/>
      <c r="DM133" s="577"/>
      <c r="DN133" s="577"/>
      <c r="DO133" s="577"/>
      <c r="DP133" s="577"/>
      <c r="DQ133" s="577"/>
      <c r="DR133" s="577"/>
      <c r="DS133" s="577"/>
      <c r="DT133" s="577"/>
      <c r="DU133" s="577"/>
      <c r="DV133" s="577"/>
      <c r="DW133" s="577"/>
      <c r="DX133" s="577"/>
      <c r="DY133" s="577"/>
      <c r="DZ133" s="577"/>
      <c r="EA133" s="577"/>
      <c r="EB133" s="577"/>
      <c r="EC133" s="577"/>
      <c r="ED133" s="577"/>
      <c r="EE133" s="577"/>
      <c r="EF133" s="577"/>
      <c r="EG133" s="577"/>
      <c r="EH133" s="577"/>
      <c r="EI133" s="577"/>
      <c r="EJ133" s="577"/>
      <c r="EK133" s="577"/>
      <c r="EL133" s="577"/>
      <c r="EM133" s="577"/>
      <c r="EN133" s="577"/>
      <c r="EO133" s="577"/>
      <c r="EP133" s="577"/>
      <c r="EQ133" s="577"/>
      <c r="ER133" s="577"/>
      <c r="ES133" s="577"/>
      <c r="ET133" s="577"/>
      <c r="EU133" s="577"/>
      <c r="EV133" s="577"/>
      <c r="EW133" s="577"/>
      <c r="EX133" s="577"/>
      <c r="EY133" s="577"/>
      <c r="EZ133" s="577"/>
      <c r="FA133" s="577"/>
      <c r="FB133" s="577"/>
      <c r="FC133" s="577"/>
      <c r="FD133" s="577"/>
      <c r="FE133" s="577"/>
      <c r="FF133" s="577"/>
      <c r="FG133" s="577"/>
      <c r="FH133" s="577"/>
      <c r="FI133" s="577"/>
      <c r="FJ133" s="577"/>
      <c r="FK133" s="577"/>
      <c r="FL133" s="577"/>
      <c r="FM133" s="577"/>
      <c r="FN133" s="577"/>
      <c r="FO133" s="577"/>
      <c r="FP133" s="577"/>
      <c r="FQ133" s="577"/>
      <c r="FR133" s="577"/>
      <c r="FS133" s="577"/>
      <c r="FT133" s="577"/>
      <c r="FU133" s="577"/>
      <c r="FV133" s="577"/>
      <c r="FW133" s="577"/>
      <c r="FX133" s="577"/>
      <c r="FY133" s="577"/>
      <c r="FZ133" s="577"/>
      <c r="GA133" s="577"/>
      <c r="GB133" s="577"/>
      <c r="GC133" s="577"/>
      <c r="GD133" s="577"/>
      <c r="GE133" s="577"/>
      <c r="GF133" s="577"/>
      <c r="GG133" s="577"/>
      <c r="GH133" s="577"/>
      <c r="GI133" s="577"/>
      <c r="GJ133" s="577"/>
      <c r="GK133" s="577"/>
      <c r="GL133" s="577"/>
      <c r="GM133" s="577"/>
      <c r="GN133" s="577"/>
      <c r="GO133" s="577"/>
      <c r="GP133" s="577"/>
      <c r="GQ133" s="577"/>
      <c r="GR133" s="577"/>
      <c r="GS133" s="577"/>
      <c r="GT133" s="577"/>
      <c r="GU133" s="577"/>
      <c r="GV133" s="577"/>
      <c r="GW133" s="577"/>
      <c r="GX133" s="577"/>
      <c r="GY133" s="577"/>
      <c r="GZ133" s="577"/>
      <c r="HA133" s="577"/>
      <c r="HB133" s="577"/>
      <c r="HC133" s="577"/>
      <c r="HD133" s="577"/>
      <c r="HE133" s="577"/>
      <c r="HF133" s="577"/>
      <c r="HG133" s="577"/>
      <c r="HH133" s="577"/>
      <c r="HI133" s="577"/>
      <c r="HJ133" s="577"/>
      <c r="HK133" s="577"/>
      <c r="HL133" s="577"/>
      <c r="HM133" s="577"/>
      <c r="HN133" s="577"/>
      <c r="HO133" s="577"/>
      <c r="HP133" s="577"/>
      <c r="HQ133" s="577"/>
      <c r="HR133" s="577"/>
      <c r="HS133" s="577"/>
      <c r="HT133" s="577"/>
      <c r="HU133" s="577"/>
      <c r="HV133" s="577"/>
      <c r="HW133" s="577"/>
      <c r="HX133" s="577"/>
      <c r="HY133" s="577"/>
      <c r="HZ133" s="577"/>
      <c r="IA133" s="577"/>
      <c r="IB133" s="577"/>
      <c r="IC133" s="577"/>
      <c r="ID133" s="577"/>
      <c r="IE133" s="577"/>
      <c r="IF133" s="577"/>
      <c r="IG133" s="577"/>
      <c r="IH133" s="577"/>
      <c r="II133" s="577"/>
      <c r="IJ133" s="577"/>
      <c r="IK133" s="577"/>
      <c r="IL133" s="577"/>
      <c r="IM133" s="577"/>
      <c r="IN133" s="577"/>
      <c r="IO133" s="577"/>
      <c r="IP133" s="577"/>
      <c r="IQ133" s="577"/>
      <c r="IR133" s="577"/>
      <c r="IS133" s="577"/>
      <c r="IT133" s="577"/>
      <c r="IU133" s="577"/>
      <c r="IV133" s="577"/>
    </row>
    <row r="134" spans="1:256" s="604" customFormat="1">
      <c r="A134" s="591" t="s">
        <v>13739</v>
      </c>
      <c r="B134" s="593">
        <v>926.03800000000001</v>
      </c>
      <c r="C134" s="586">
        <v>555.73</v>
      </c>
      <c r="D134" s="586">
        <f t="shared" si="7"/>
        <v>1.0027372147531726</v>
      </c>
      <c r="E134" s="586">
        <f t="shared" si="8"/>
        <v>1.0120473758925355</v>
      </c>
      <c r="F134" s="586">
        <v>716.48400000000004</v>
      </c>
      <c r="G134" s="586">
        <f t="shared" si="9"/>
        <v>1.004635359912514</v>
      </c>
      <c r="H134" s="586">
        <v>773.52</v>
      </c>
      <c r="I134" s="577"/>
      <c r="J134" s="577"/>
      <c r="K134" s="577"/>
      <c r="L134" s="577"/>
      <c r="M134" s="577"/>
      <c r="N134" s="577"/>
      <c r="O134" s="577"/>
      <c r="P134" s="577"/>
      <c r="Q134" s="577"/>
      <c r="R134" s="577"/>
      <c r="S134" s="577"/>
      <c r="T134" s="577"/>
      <c r="U134" s="577"/>
      <c r="V134" s="577"/>
      <c r="W134" s="577"/>
      <c r="X134" s="577"/>
      <c r="Y134" s="577"/>
      <c r="Z134" s="577"/>
      <c r="AA134" s="577"/>
      <c r="AB134" s="577"/>
      <c r="AC134" s="577"/>
      <c r="AD134" s="577"/>
      <c r="AE134" s="577"/>
      <c r="AF134" s="577"/>
      <c r="AG134" s="577"/>
      <c r="AH134" s="577"/>
      <c r="AI134" s="577"/>
      <c r="AJ134" s="577"/>
      <c r="AK134" s="577"/>
      <c r="AL134" s="577"/>
      <c r="AM134" s="577"/>
      <c r="AN134" s="577"/>
      <c r="AO134" s="577"/>
      <c r="AP134" s="577"/>
      <c r="AQ134" s="577"/>
      <c r="AR134" s="577"/>
      <c r="AS134" s="577"/>
      <c r="AT134" s="577"/>
      <c r="AU134" s="577"/>
      <c r="AV134" s="577"/>
      <c r="AW134" s="577"/>
      <c r="AX134" s="577"/>
      <c r="AY134" s="577"/>
      <c r="AZ134" s="577"/>
      <c r="BA134" s="577"/>
      <c r="BB134" s="577"/>
      <c r="BC134" s="577"/>
      <c r="BD134" s="577"/>
      <c r="BE134" s="577"/>
      <c r="BF134" s="577"/>
      <c r="BG134" s="577"/>
      <c r="BH134" s="577"/>
      <c r="BI134" s="577"/>
      <c r="BJ134" s="577"/>
      <c r="BK134" s="577"/>
      <c r="BL134" s="577"/>
      <c r="BM134" s="577"/>
      <c r="BN134" s="577"/>
      <c r="BO134" s="577"/>
      <c r="BP134" s="577"/>
      <c r="BQ134" s="577"/>
      <c r="BR134" s="577"/>
      <c r="BS134" s="577"/>
      <c r="BT134" s="577"/>
      <c r="BU134" s="577"/>
      <c r="BV134" s="577"/>
      <c r="BW134" s="577"/>
      <c r="BX134" s="577"/>
      <c r="BY134" s="577"/>
      <c r="BZ134" s="577"/>
      <c r="CA134" s="577"/>
      <c r="CB134" s="577"/>
      <c r="CC134" s="577"/>
      <c r="CD134" s="577"/>
      <c r="CE134" s="577"/>
      <c r="CF134" s="577"/>
      <c r="CG134" s="577"/>
      <c r="CH134" s="577"/>
      <c r="CI134" s="577"/>
      <c r="CJ134" s="577"/>
      <c r="CK134" s="577"/>
      <c r="CL134" s="577"/>
      <c r="CM134" s="577"/>
      <c r="CN134" s="577"/>
      <c r="CO134" s="577"/>
      <c r="CP134" s="577"/>
      <c r="CQ134" s="577"/>
      <c r="CR134" s="577"/>
      <c r="CS134" s="577"/>
      <c r="CT134" s="577"/>
      <c r="CU134" s="577"/>
      <c r="CV134" s="577"/>
      <c r="CW134" s="577"/>
      <c r="CX134" s="577"/>
      <c r="CY134" s="577"/>
      <c r="CZ134" s="577"/>
      <c r="DA134" s="577"/>
      <c r="DB134" s="577"/>
      <c r="DC134" s="577"/>
      <c r="DD134" s="577"/>
      <c r="DE134" s="577"/>
      <c r="DF134" s="577"/>
      <c r="DG134" s="577"/>
      <c r="DH134" s="577"/>
      <c r="DI134" s="577"/>
      <c r="DJ134" s="577"/>
      <c r="DK134" s="577"/>
      <c r="DL134" s="577"/>
      <c r="DM134" s="577"/>
      <c r="DN134" s="577"/>
      <c r="DO134" s="577"/>
      <c r="DP134" s="577"/>
      <c r="DQ134" s="577"/>
      <c r="DR134" s="577"/>
      <c r="DS134" s="577"/>
      <c r="DT134" s="577"/>
      <c r="DU134" s="577"/>
      <c r="DV134" s="577"/>
      <c r="DW134" s="577"/>
      <c r="DX134" s="577"/>
      <c r="DY134" s="577"/>
      <c r="DZ134" s="577"/>
      <c r="EA134" s="577"/>
      <c r="EB134" s="577"/>
      <c r="EC134" s="577"/>
      <c r="ED134" s="577"/>
      <c r="EE134" s="577"/>
      <c r="EF134" s="577"/>
      <c r="EG134" s="577"/>
      <c r="EH134" s="577"/>
      <c r="EI134" s="577"/>
      <c r="EJ134" s="577"/>
      <c r="EK134" s="577"/>
      <c r="EL134" s="577"/>
      <c r="EM134" s="577"/>
      <c r="EN134" s="577"/>
      <c r="EO134" s="577"/>
      <c r="EP134" s="577"/>
      <c r="EQ134" s="577"/>
      <c r="ER134" s="577"/>
      <c r="ES134" s="577"/>
      <c r="ET134" s="577"/>
      <c r="EU134" s="577"/>
      <c r="EV134" s="577"/>
      <c r="EW134" s="577"/>
      <c r="EX134" s="577"/>
      <c r="EY134" s="577"/>
      <c r="EZ134" s="577"/>
      <c r="FA134" s="577"/>
      <c r="FB134" s="577"/>
      <c r="FC134" s="577"/>
      <c r="FD134" s="577"/>
      <c r="FE134" s="577"/>
      <c r="FF134" s="577"/>
      <c r="FG134" s="577"/>
      <c r="FH134" s="577"/>
      <c r="FI134" s="577"/>
      <c r="FJ134" s="577"/>
      <c r="FK134" s="577"/>
      <c r="FL134" s="577"/>
      <c r="FM134" s="577"/>
      <c r="FN134" s="577"/>
      <c r="FO134" s="577"/>
      <c r="FP134" s="577"/>
      <c r="FQ134" s="577"/>
      <c r="FR134" s="577"/>
      <c r="FS134" s="577"/>
      <c r="FT134" s="577"/>
      <c r="FU134" s="577"/>
      <c r="FV134" s="577"/>
      <c r="FW134" s="577"/>
      <c r="FX134" s="577"/>
      <c r="FY134" s="577"/>
      <c r="FZ134" s="577"/>
      <c r="GA134" s="577"/>
      <c r="GB134" s="577"/>
      <c r="GC134" s="577"/>
      <c r="GD134" s="577"/>
      <c r="GE134" s="577"/>
      <c r="GF134" s="577"/>
      <c r="GG134" s="577"/>
      <c r="GH134" s="577"/>
      <c r="GI134" s="577"/>
      <c r="GJ134" s="577"/>
      <c r="GK134" s="577"/>
      <c r="GL134" s="577"/>
      <c r="GM134" s="577"/>
      <c r="GN134" s="577"/>
      <c r="GO134" s="577"/>
      <c r="GP134" s="577"/>
      <c r="GQ134" s="577"/>
      <c r="GR134" s="577"/>
      <c r="GS134" s="577"/>
      <c r="GT134" s="577"/>
      <c r="GU134" s="577"/>
      <c r="GV134" s="577"/>
      <c r="GW134" s="577"/>
      <c r="GX134" s="577"/>
      <c r="GY134" s="577"/>
      <c r="GZ134" s="577"/>
      <c r="HA134" s="577"/>
      <c r="HB134" s="577"/>
      <c r="HC134" s="577"/>
      <c r="HD134" s="577"/>
      <c r="HE134" s="577"/>
      <c r="HF134" s="577"/>
      <c r="HG134" s="577"/>
      <c r="HH134" s="577"/>
      <c r="HI134" s="577"/>
      <c r="HJ134" s="577"/>
      <c r="HK134" s="577"/>
      <c r="HL134" s="577"/>
      <c r="HM134" s="577"/>
      <c r="HN134" s="577"/>
      <c r="HO134" s="577"/>
      <c r="HP134" s="577"/>
      <c r="HQ134" s="577"/>
      <c r="HR134" s="577"/>
      <c r="HS134" s="577"/>
      <c r="HT134" s="577"/>
      <c r="HU134" s="577"/>
      <c r="HV134" s="577"/>
      <c r="HW134" s="577"/>
      <c r="HX134" s="577"/>
      <c r="HY134" s="577"/>
      <c r="HZ134" s="577"/>
      <c r="IA134" s="577"/>
      <c r="IB134" s="577"/>
      <c r="IC134" s="577"/>
      <c r="ID134" s="577"/>
      <c r="IE134" s="577"/>
      <c r="IF134" s="577"/>
      <c r="IG134" s="577"/>
      <c r="IH134" s="577"/>
      <c r="II134" s="577"/>
      <c r="IJ134" s="577"/>
      <c r="IK134" s="577"/>
      <c r="IL134" s="577"/>
      <c r="IM134" s="577"/>
      <c r="IN134" s="577"/>
      <c r="IO134" s="577"/>
      <c r="IP134" s="577"/>
      <c r="IQ134" s="577"/>
      <c r="IR134" s="577"/>
      <c r="IS134" s="577"/>
      <c r="IT134" s="577"/>
      <c r="IU134" s="577"/>
      <c r="IV134" s="577"/>
    </row>
    <row r="135" spans="1:256" s="604" customFormat="1">
      <c r="A135" s="591" t="s">
        <v>13740</v>
      </c>
      <c r="B135" s="593">
        <v>926.03800000000001</v>
      </c>
      <c r="C135" s="586">
        <v>557.17899999999997</v>
      </c>
      <c r="D135" s="586">
        <f t="shared" si="7"/>
        <v>1.0026073812822773</v>
      </c>
      <c r="E135" s="586">
        <f t="shared" si="8"/>
        <v>1.0011807660743297</v>
      </c>
      <c r="F135" s="586">
        <v>717.33</v>
      </c>
      <c r="G135" s="586">
        <f t="shared" si="9"/>
        <v>1.0018344709897611</v>
      </c>
      <c r="H135" s="586">
        <v>774.93899999999996</v>
      </c>
      <c r="I135" s="577"/>
      <c r="J135" s="577"/>
      <c r="K135" s="577"/>
      <c r="L135" s="577"/>
      <c r="M135" s="577"/>
      <c r="N135" s="577"/>
      <c r="O135" s="577"/>
      <c r="P135" s="577"/>
      <c r="Q135" s="577"/>
      <c r="R135" s="577"/>
      <c r="S135" s="577"/>
      <c r="T135" s="577"/>
      <c r="U135" s="577"/>
      <c r="V135" s="577"/>
      <c r="W135" s="577"/>
      <c r="X135" s="577"/>
      <c r="Y135" s="577"/>
      <c r="Z135" s="577"/>
      <c r="AA135" s="577"/>
      <c r="AB135" s="577"/>
      <c r="AC135" s="577"/>
      <c r="AD135" s="577"/>
      <c r="AE135" s="577"/>
      <c r="AF135" s="577"/>
      <c r="AG135" s="577"/>
      <c r="AH135" s="577"/>
      <c r="AI135" s="577"/>
      <c r="AJ135" s="577"/>
      <c r="AK135" s="577"/>
      <c r="AL135" s="577"/>
      <c r="AM135" s="577"/>
      <c r="AN135" s="577"/>
      <c r="AO135" s="577"/>
      <c r="AP135" s="577"/>
      <c r="AQ135" s="577"/>
      <c r="AR135" s="577"/>
      <c r="AS135" s="577"/>
      <c r="AT135" s="577"/>
      <c r="AU135" s="577"/>
      <c r="AV135" s="577"/>
      <c r="AW135" s="577"/>
      <c r="AX135" s="577"/>
      <c r="AY135" s="577"/>
      <c r="AZ135" s="577"/>
      <c r="BA135" s="577"/>
      <c r="BB135" s="577"/>
      <c r="BC135" s="577"/>
      <c r="BD135" s="577"/>
      <c r="BE135" s="577"/>
      <c r="BF135" s="577"/>
      <c r="BG135" s="577"/>
      <c r="BH135" s="577"/>
      <c r="BI135" s="577"/>
      <c r="BJ135" s="577"/>
      <c r="BK135" s="577"/>
      <c r="BL135" s="577"/>
      <c r="BM135" s="577"/>
      <c r="BN135" s="577"/>
      <c r="BO135" s="577"/>
      <c r="BP135" s="577"/>
      <c r="BQ135" s="577"/>
      <c r="BR135" s="577"/>
      <c r="BS135" s="577"/>
      <c r="BT135" s="577"/>
      <c r="BU135" s="577"/>
      <c r="BV135" s="577"/>
      <c r="BW135" s="577"/>
      <c r="BX135" s="577"/>
      <c r="BY135" s="577"/>
      <c r="BZ135" s="577"/>
      <c r="CA135" s="577"/>
      <c r="CB135" s="577"/>
      <c r="CC135" s="577"/>
      <c r="CD135" s="577"/>
      <c r="CE135" s="577"/>
      <c r="CF135" s="577"/>
      <c r="CG135" s="577"/>
      <c r="CH135" s="577"/>
      <c r="CI135" s="577"/>
      <c r="CJ135" s="577"/>
      <c r="CK135" s="577"/>
      <c r="CL135" s="577"/>
      <c r="CM135" s="577"/>
      <c r="CN135" s="577"/>
      <c r="CO135" s="577"/>
      <c r="CP135" s="577"/>
      <c r="CQ135" s="577"/>
      <c r="CR135" s="577"/>
      <c r="CS135" s="577"/>
      <c r="CT135" s="577"/>
      <c r="CU135" s="577"/>
      <c r="CV135" s="577"/>
      <c r="CW135" s="577"/>
      <c r="CX135" s="577"/>
      <c r="CY135" s="577"/>
      <c r="CZ135" s="577"/>
      <c r="DA135" s="577"/>
      <c r="DB135" s="577"/>
      <c r="DC135" s="577"/>
      <c r="DD135" s="577"/>
      <c r="DE135" s="577"/>
      <c r="DF135" s="577"/>
      <c r="DG135" s="577"/>
      <c r="DH135" s="577"/>
      <c r="DI135" s="577"/>
      <c r="DJ135" s="577"/>
      <c r="DK135" s="577"/>
      <c r="DL135" s="577"/>
      <c r="DM135" s="577"/>
      <c r="DN135" s="577"/>
      <c r="DO135" s="577"/>
      <c r="DP135" s="577"/>
      <c r="DQ135" s="577"/>
      <c r="DR135" s="577"/>
      <c r="DS135" s="577"/>
      <c r="DT135" s="577"/>
      <c r="DU135" s="577"/>
      <c r="DV135" s="577"/>
      <c r="DW135" s="577"/>
      <c r="DX135" s="577"/>
      <c r="DY135" s="577"/>
      <c r="DZ135" s="577"/>
      <c r="EA135" s="577"/>
      <c r="EB135" s="577"/>
      <c r="EC135" s="577"/>
      <c r="ED135" s="577"/>
      <c r="EE135" s="577"/>
      <c r="EF135" s="577"/>
      <c r="EG135" s="577"/>
      <c r="EH135" s="577"/>
      <c r="EI135" s="577"/>
      <c r="EJ135" s="577"/>
      <c r="EK135" s="577"/>
      <c r="EL135" s="577"/>
      <c r="EM135" s="577"/>
      <c r="EN135" s="577"/>
      <c r="EO135" s="577"/>
      <c r="EP135" s="577"/>
      <c r="EQ135" s="577"/>
      <c r="ER135" s="577"/>
      <c r="ES135" s="577"/>
      <c r="ET135" s="577"/>
      <c r="EU135" s="577"/>
      <c r="EV135" s="577"/>
      <c r="EW135" s="577"/>
      <c r="EX135" s="577"/>
      <c r="EY135" s="577"/>
      <c r="EZ135" s="577"/>
      <c r="FA135" s="577"/>
      <c r="FB135" s="577"/>
      <c r="FC135" s="577"/>
      <c r="FD135" s="577"/>
      <c r="FE135" s="577"/>
      <c r="FF135" s="577"/>
      <c r="FG135" s="577"/>
      <c r="FH135" s="577"/>
      <c r="FI135" s="577"/>
      <c r="FJ135" s="577"/>
      <c r="FK135" s="577"/>
      <c r="FL135" s="577"/>
      <c r="FM135" s="577"/>
      <c r="FN135" s="577"/>
      <c r="FO135" s="577"/>
      <c r="FP135" s="577"/>
      <c r="FQ135" s="577"/>
      <c r="FR135" s="577"/>
      <c r="FS135" s="577"/>
      <c r="FT135" s="577"/>
      <c r="FU135" s="577"/>
      <c r="FV135" s="577"/>
      <c r="FW135" s="577"/>
      <c r="FX135" s="577"/>
      <c r="FY135" s="577"/>
      <c r="FZ135" s="577"/>
      <c r="GA135" s="577"/>
      <c r="GB135" s="577"/>
      <c r="GC135" s="577"/>
      <c r="GD135" s="577"/>
      <c r="GE135" s="577"/>
      <c r="GF135" s="577"/>
      <c r="GG135" s="577"/>
      <c r="GH135" s="577"/>
      <c r="GI135" s="577"/>
      <c r="GJ135" s="577"/>
      <c r="GK135" s="577"/>
      <c r="GL135" s="577"/>
      <c r="GM135" s="577"/>
      <c r="GN135" s="577"/>
      <c r="GO135" s="577"/>
      <c r="GP135" s="577"/>
      <c r="GQ135" s="577"/>
      <c r="GR135" s="577"/>
      <c r="GS135" s="577"/>
      <c r="GT135" s="577"/>
      <c r="GU135" s="577"/>
      <c r="GV135" s="577"/>
      <c r="GW135" s="577"/>
      <c r="GX135" s="577"/>
      <c r="GY135" s="577"/>
      <c r="GZ135" s="577"/>
      <c r="HA135" s="577"/>
      <c r="HB135" s="577"/>
      <c r="HC135" s="577"/>
      <c r="HD135" s="577"/>
      <c r="HE135" s="577"/>
      <c r="HF135" s="577"/>
      <c r="HG135" s="577"/>
      <c r="HH135" s="577"/>
      <c r="HI135" s="577"/>
      <c r="HJ135" s="577"/>
      <c r="HK135" s="577"/>
      <c r="HL135" s="577"/>
      <c r="HM135" s="577"/>
      <c r="HN135" s="577"/>
      <c r="HO135" s="577"/>
      <c r="HP135" s="577"/>
      <c r="HQ135" s="577"/>
      <c r="HR135" s="577"/>
      <c r="HS135" s="577"/>
      <c r="HT135" s="577"/>
      <c r="HU135" s="577"/>
      <c r="HV135" s="577"/>
      <c r="HW135" s="577"/>
      <c r="HX135" s="577"/>
      <c r="HY135" s="577"/>
      <c r="HZ135" s="577"/>
      <c r="IA135" s="577"/>
      <c r="IB135" s="577"/>
      <c r="IC135" s="577"/>
      <c r="ID135" s="577"/>
      <c r="IE135" s="577"/>
      <c r="IF135" s="577"/>
      <c r="IG135" s="577"/>
      <c r="IH135" s="577"/>
      <c r="II135" s="577"/>
      <c r="IJ135" s="577"/>
      <c r="IK135" s="577"/>
      <c r="IL135" s="577"/>
      <c r="IM135" s="577"/>
      <c r="IN135" s="577"/>
      <c r="IO135" s="577"/>
      <c r="IP135" s="577"/>
      <c r="IQ135" s="577"/>
      <c r="IR135" s="577"/>
      <c r="IS135" s="577"/>
      <c r="IT135" s="577"/>
      <c r="IU135" s="577"/>
      <c r="IV135" s="577"/>
    </row>
    <row r="136" spans="1:256" s="604" customFormat="1">
      <c r="A136" s="591" t="s">
        <v>13741</v>
      </c>
      <c r="B136" s="593">
        <v>926.03800000000001</v>
      </c>
      <c r="C136" s="586">
        <v>557.50900000000001</v>
      </c>
      <c r="D136" s="586">
        <f t="shared" si="7"/>
        <v>1.0005922692707372</v>
      </c>
      <c r="E136" s="586">
        <f t="shared" si="8"/>
        <v>1.0002690532948573</v>
      </c>
      <c r="F136" s="586">
        <v>717.52300000000002</v>
      </c>
      <c r="G136" s="586">
        <f t="shared" si="9"/>
        <v>1.0003690613067611</v>
      </c>
      <c r="H136" s="586">
        <v>775.22500000000002</v>
      </c>
      <c r="I136" s="577"/>
      <c r="J136" s="577"/>
      <c r="K136" s="577"/>
      <c r="L136" s="577"/>
      <c r="M136" s="577"/>
      <c r="N136" s="577"/>
      <c r="O136" s="577"/>
      <c r="P136" s="577"/>
      <c r="Q136" s="577"/>
      <c r="R136" s="577"/>
      <c r="S136" s="577"/>
      <c r="T136" s="577"/>
      <c r="U136" s="577"/>
      <c r="V136" s="577"/>
      <c r="W136" s="577"/>
      <c r="X136" s="577"/>
      <c r="Y136" s="577"/>
      <c r="Z136" s="577"/>
      <c r="AA136" s="577"/>
      <c r="AB136" s="577"/>
      <c r="AC136" s="577"/>
      <c r="AD136" s="577"/>
      <c r="AE136" s="577"/>
      <c r="AF136" s="577"/>
      <c r="AG136" s="577"/>
      <c r="AH136" s="577"/>
      <c r="AI136" s="577"/>
      <c r="AJ136" s="577"/>
      <c r="AK136" s="577"/>
      <c r="AL136" s="577"/>
      <c r="AM136" s="577"/>
      <c r="AN136" s="577"/>
      <c r="AO136" s="577"/>
      <c r="AP136" s="577"/>
      <c r="AQ136" s="577"/>
      <c r="AR136" s="577"/>
      <c r="AS136" s="577"/>
      <c r="AT136" s="577"/>
      <c r="AU136" s="577"/>
      <c r="AV136" s="577"/>
      <c r="AW136" s="577"/>
      <c r="AX136" s="577"/>
      <c r="AY136" s="577"/>
      <c r="AZ136" s="577"/>
      <c r="BA136" s="577"/>
      <c r="BB136" s="577"/>
      <c r="BC136" s="577"/>
      <c r="BD136" s="577"/>
      <c r="BE136" s="577"/>
      <c r="BF136" s="577"/>
      <c r="BG136" s="577"/>
      <c r="BH136" s="577"/>
      <c r="BI136" s="577"/>
      <c r="BJ136" s="577"/>
      <c r="BK136" s="577"/>
      <c r="BL136" s="577"/>
      <c r="BM136" s="577"/>
      <c r="BN136" s="577"/>
      <c r="BO136" s="577"/>
      <c r="BP136" s="577"/>
      <c r="BQ136" s="577"/>
      <c r="BR136" s="577"/>
      <c r="BS136" s="577"/>
      <c r="BT136" s="577"/>
      <c r="BU136" s="577"/>
      <c r="BV136" s="577"/>
      <c r="BW136" s="577"/>
      <c r="BX136" s="577"/>
      <c r="BY136" s="577"/>
      <c r="BZ136" s="577"/>
      <c r="CA136" s="577"/>
      <c r="CB136" s="577"/>
      <c r="CC136" s="577"/>
      <c r="CD136" s="577"/>
      <c r="CE136" s="577"/>
      <c r="CF136" s="577"/>
      <c r="CG136" s="577"/>
      <c r="CH136" s="577"/>
      <c r="CI136" s="577"/>
      <c r="CJ136" s="577"/>
      <c r="CK136" s="577"/>
      <c r="CL136" s="577"/>
      <c r="CM136" s="577"/>
      <c r="CN136" s="577"/>
      <c r="CO136" s="577"/>
      <c r="CP136" s="577"/>
      <c r="CQ136" s="577"/>
      <c r="CR136" s="577"/>
      <c r="CS136" s="577"/>
      <c r="CT136" s="577"/>
      <c r="CU136" s="577"/>
      <c r="CV136" s="577"/>
      <c r="CW136" s="577"/>
      <c r="CX136" s="577"/>
      <c r="CY136" s="577"/>
      <c r="CZ136" s="577"/>
      <c r="DA136" s="577"/>
      <c r="DB136" s="577"/>
      <c r="DC136" s="577"/>
      <c r="DD136" s="577"/>
      <c r="DE136" s="577"/>
      <c r="DF136" s="577"/>
      <c r="DG136" s="577"/>
      <c r="DH136" s="577"/>
      <c r="DI136" s="577"/>
      <c r="DJ136" s="577"/>
      <c r="DK136" s="577"/>
      <c r="DL136" s="577"/>
      <c r="DM136" s="577"/>
      <c r="DN136" s="577"/>
      <c r="DO136" s="577"/>
      <c r="DP136" s="577"/>
      <c r="DQ136" s="577"/>
      <c r="DR136" s="577"/>
      <c r="DS136" s="577"/>
      <c r="DT136" s="577"/>
      <c r="DU136" s="577"/>
      <c r="DV136" s="577"/>
      <c r="DW136" s="577"/>
      <c r="DX136" s="577"/>
      <c r="DY136" s="577"/>
      <c r="DZ136" s="577"/>
      <c r="EA136" s="577"/>
      <c r="EB136" s="577"/>
      <c r="EC136" s="577"/>
      <c r="ED136" s="577"/>
      <c r="EE136" s="577"/>
      <c r="EF136" s="577"/>
      <c r="EG136" s="577"/>
      <c r="EH136" s="577"/>
      <c r="EI136" s="577"/>
      <c r="EJ136" s="577"/>
      <c r="EK136" s="577"/>
      <c r="EL136" s="577"/>
      <c r="EM136" s="577"/>
      <c r="EN136" s="577"/>
      <c r="EO136" s="577"/>
      <c r="EP136" s="577"/>
      <c r="EQ136" s="577"/>
      <c r="ER136" s="577"/>
      <c r="ES136" s="577"/>
      <c r="ET136" s="577"/>
      <c r="EU136" s="577"/>
      <c r="EV136" s="577"/>
      <c r="EW136" s="577"/>
      <c r="EX136" s="577"/>
      <c r="EY136" s="577"/>
      <c r="EZ136" s="577"/>
      <c r="FA136" s="577"/>
      <c r="FB136" s="577"/>
      <c r="FC136" s="577"/>
      <c r="FD136" s="577"/>
      <c r="FE136" s="577"/>
      <c r="FF136" s="577"/>
      <c r="FG136" s="577"/>
      <c r="FH136" s="577"/>
      <c r="FI136" s="577"/>
      <c r="FJ136" s="577"/>
      <c r="FK136" s="577"/>
      <c r="FL136" s="577"/>
      <c r="FM136" s="577"/>
      <c r="FN136" s="577"/>
      <c r="FO136" s="577"/>
      <c r="FP136" s="577"/>
      <c r="FQ136" s="577"/>
      <c r="FR136" s="577"/>
      <c r="FS136" s="577"/>
      <c r="FT136" s="577"/>
      <c r="FU136" s="577"/>
      <c r="FV136" s="577"/>
      <c r="FW136" s="577"/>
      <c r="FX136" s="577"/>
      <c r="FY136" s="577"/>
      <c r="FZ136" s="577"/>
      <c r="GA136" s="577"/>
      <c r="GB136" s="577"/>
      <c r="GC136" s="577"/>
      <c r="GD136" s="577"/>
      <c r="GE136" s="577"/>
      <c r="GF136" s="577"/>
      <c r="GG136" s="577"/>
      <c r="GH136" s="577"/>
      <c r="GI136" s="577"/>
      <c r="GJ136" s="577"/>
      <c r="GK136" s="577"/>
      <c r="GL136" s="577"/>
      <c r="GM136" s="577"/>
      <c r="GN136" s="577"/>
      <c r="GO136" s="577"/>
      <c r="GP136" s="577"/>
      <c r="GQ136" s="577"/>
      <c r="GR136" s="577"/>
      <c r="GS136" s="577"/>
      <c r="GT136" s="577"/>
      <c r="GU136" s="577"/>
      <c r="GV136" s="577"/>
      <c r="GW136" s="577"/>
      <c r="GX136" s="577"/>
      <c r="GY136" s="577"/>
      <c r="GZ136" s="577"/>
      <c r="HA136" s="577"/>
      <c r="HB136" s="577"/>
      <c r="HC136" s="577"/>
      <c r="HD136" s="577"/>
      <c r="HE136" s="577"/>
      <c r="HF136" s="577"/>
      <c r="HG136" s="577"/>
      <c r="HH136" s="577"/>
      <c r="HI136" s="577"/>
      <c r="HJ136" s="577"/>
      <c r="HK136" s="577"/>
      <c r="HL136" s="577"/>
      <c r="HM136" s="577"/>
      <c r="HN136" s="577"/>
      <c r="HO136" s="577"/>
      <c r="HP136" s="577"/>
      <c r="HQ136" s="577"/>
      <c r="HR136" s="577"/>
      <c r="HS136" s="577"/>
      <c r="HT136" s="577"/>
      <c r="HU136" s="577"/>
      <c r="HV136" s="577"/>
      <c r="HW136" s="577"/>
      <c r="HX136" s="577"/>
      <c r="HY136" s="577"/>
      <c r="HZ136" s="577"/>
      <c r="IA136" s="577"/>
      <c r="IB136" s="577"/>
      <c r="IC136" s="577"/>
      <c r="ID136" s="577"/>
      <c r="IE136" s="577"/>
      <c r="IF136" s="577"/>
      <c r="IG136" s="577"/>
      <c r="IH136" s="577"/>
      <c r="II136" s="577"/>
      <c r="IJ136" s="577"/>
      <c r="IK136" s="577"/>
      <c r="IL136" s="577"/>
      <c r="IM136" s="577"/>
      <c r="IN136" s="577"/>
      <c r="IO136" s="577"/>
      <c r="IP136" s="577"/>
      <c r="IQ136" s="577"/>
      <c r="IR136" s="577"/>
      <c r="IS136" s="577"/>
      <c r="IT136" s="577"/>
      <c r="IU136" s="577"/>
      <c r="IV136" s="577"/>
    </row>
    <row r="137" spans="1:256" s="604" customFormat="1">
      <c r="A137" s="591" t="s">
        <v>13742</v>
      </c>
      <c r="B137" s="593">
        <v>926.03800000000001</v>
      </c>
      <c r="C137" s="586">
        <v>558.904</v>
      </c>
      <c r="D137" s="586">
        <f t="shared" si="7"/>
        <v>1.0025022017581779</v>
      </c>
      <c r="E137" s="586">
        <f t="shared" si="8"/>
        <v>1.0011358520911524</v>
      </c>
      <c r="F137" s="586">
        <v>718.33799999999997</v>
      </c>
      <c r="G137" s="586">
        <f t="shared" si="9"/>
        <v>1.002081976200458</v>
      </c>
      <c r="H137" s="586">
        <v>776.83900000000006</v>
      </c>
      <c r="I137" s="577"/>
      <c r="J137" s="577"/>
      <c r="K137" s="577"/>
      <c r="L137" s="577"/>
      <c r="M137" s="577"/>
      <c r="N137" s="577"/>
      <c r="O137" s="577"/>
      <c r="P137" s="577"/>
      <c r="Q137" s="577"/>
      <c r="R137" s="577"/>
      <c r="S137" s="577"/>
      <c r="T137" s="577"/>
      <c r="U137" s="577"/>
      <c r="V137" s="577"/>
      <c r="W137" s="577"/>
      <c r="X137" s="577"/>
      <c r="Y137" s="577"/>
      <c r="Z137" s="577"/>
      <c r="AA137" s="577"/>
      <c r="AB137" s="577"/>
      <c r="AC137" s="577"/>
      <c r="AD137" s="577"/>
      <c r="AE137" s="577"/>
      <c r="AF137" s="577"/>
      <c r="AG137" s="577"/>
      <c r="AH137" s="577"/>
      <c r="AI137" s="577"/>
      <c r="AJ137" s="577"/>
      <c r="AK137" s="577"/>
      <c r="AL137" s="577"/>
      <c r="AM137" s="577"/>
      <c r="AN137" s="577"/>
      <c r="AO137" s="577"/>
      <c r="AP137" s="577"/>
      <c r="AQ137" s="577"/>
      <c r="AR137" s="577"/>
      <c r="AS137" s="577"/>
      <c r="AT137" s="577"/>
      <c r="AU137" s="577"/>
      <c r="AV137" s="577"/>
      <c r="AW137" s="577"/>
      <c r="AX137" s="577"/>
      <c r="AY137" s="577"/>
      <c r="AZ137" s="577"/>
      <c r="BA137" s="577"/>
      <c r="BB137" s="577"/>
      <c r="BC137" s="577"/>
      <c r="BD137" s="577"/>
      <c r="BE137" s="577"/>
      <c r="BF137" s="577"/>
      <c r="BG137" s="577"/>
      <c r="BH137" s="577"/>
      <c r="BI137" s="577"/>
      <c r="BJ137" s="577"/>
      <c r="BK137" s="577"/>
      <c r="BL137" s="577"/>
      <c r="BM137" s="577"/>
      <c r="BN137" s="577"/>
      <c r="BO137" s="577"/>
      <c r="BP137" s="577"/>
      <c r="BQ137" s="577"/>
      <c r="BR137" s="577"/>
      <c r="BS137" s="577"/>
      <c r="BT137" s="577"/>
      <c r="BU137" s="577"/>
      <c r="BV137" s="577"/>
      <c r="BW137" s="577"/>
      <c r="BX137" s="577"/>
      <c r="BY137" s="577"/>
      <c r="BZ137" s="577"/>
      <c r="CA137" s="577"/>
      <c r="CB137" s="577"/>
      <c r="CC137" s="577"/>
      <c r="CD137" s="577"/>
      <c r="CE137" s="577"/>
      <c r="CF137" s="577"/>
      <c r="CG137" s="577"/>
      <c r="CH137" s="577"/>
      <c r="CI137" s="577"/>
      <c r="CJ137" s="577"/>
      <c r="CK137" s="577"/>
      <c r="CL137" s="577"/>
      <c r="CM137" s="577"/>
      <c r="CN137" s="577"/>
      <c r="CO137" s="577"/>
      <c r="CP137" s="577"/>
      <c r="CQ137" s="577"/>
      <c r="CR137" s="577"/>
      <c r="CS137" s="577"/>
      <c r="CT137" s="577"/>
      <c r="CU137" s="577"/>
      <c r="CV137" s="577"/>
      <c r="CW137" s="577"/>
      <c r="CX137" s="577"/>
      <c r="CY137" s="577"/>
      <c r="CZ137" s="577"/>
      <c r="DA137" s="577"/>
      <c r="DB137" s="577"/>
      <c r="DC137" s="577"/>
      <c r="DD137" s="577"/>
      <c r="DE137" s="577"/>
      <c r="DF137" s="577"/>
      <c r="DG137" s="577"/>
      <c r="DH137" s="577"/>
      <c r="DI137" s="577"/>
      <c r="DJ137" s="577"/>
      <c r="DK137" s="577"/>
      <c r="DL137" s="577"/>
      <c r="DM137" s="577"/>
      <c r="DN137" s="577"/>
      <c r="DO137" s="577"/>
      <c r="DP137" s="577"/>
      <c r="DQ137" s="577"/>
      <c r="DR137" s="577"/>
      <c r="DS137" s="577"/>
      <c r="DT137" s="577"/>
      <c r="DU137" s="577"/>
      <c r="DV137" s="577"/>
      <c r="DW137" s="577"/>
      <c r="DX137" s="577"/>
      <c r="DY137" s="577"/>
      <c r="DZ137" s="577"/>
      <c r="EA137" s="577"/>
      <c r="EB137" s="577"/>
      <c r="EC137" s="577"/>
      <c r="ED137" s="577"/>
      <c r="EE137" s="577"/>
      <c r="EF137" s="577"/>
      <c r="EG137" s="577"/>
      <c r="EH137" s="577"/>
      <c r="EI137" s="577"/>
      <c r="EJ137" s="577"/>
      <c r="EK137" s="577"/>
      <c r="EL137" s="577"/>
      <c r="EM137" s="577"/>
      <c r="EN137" s="577"/>
      <c r="EO137" s="577"/>
      <c r="EP137" s="577"/>
      <c r="EQ137" s="577"/>
      <c r="ER137" s="577"/>
      <c r="ES137" s="577"/>
      <c r="ET137" s="577"/>
      <c r="EU137" s="577"/>
      <c r="EV137" s="577"/>
      <c r="EW137" s="577"/>
      <c r="EX137" s="577"/>
      <c r="EY137" s="577"/>
      <c r="EZ137" s="577"/>
      <c r="FA137" s="577"/>
      <c r="FB137" s="577"/>
      <c r="FC137" s="577"/>
      <c r="FD137" s="577"/>
      <c r="FE137" s="577"/>
      <c r="FF137" s="577"/>
      <c r="FG137" s="577"/>
      <c r="FH137" s="577"/>
      <c r="FI137" s="577"/>
      <c r="FJ137" s="577"/>
      <c r="FK137" s="577"/>
      <c r="FL137" s="577"/>
      <c r="FM137" s="577"/>
      <c r="FN137" s="577"/>
      <c r="FO137" s="577"/>
      <c r="FP137" s="577"/>
      <c r="FQ137" s="577"/>
      <c r="FR137" s="577"/>
      <c r="FS137" s="577"/>
      <c r="FT137" s="577"/>
      <c r="FU137" s="577"/>
      <c r="FV137" s="577"/>
      <c r="FW137" s="577"/>
      <c r="FX137" s="577"/>
      <c r="FY137" s="577"/>
      <c r="FZ137" s="577"/>
      <c r="GA137" s="577"/>
      <c r="GB137" s="577"/>
      <c r="GC137" s="577"/>
      <c r="GD137" s="577"/>
      <c r="GE137" s="577"/>
      <c r="GF137" s="577"/>
      <c r="GG137" s="577"/>
      <c r="GH137" s="577"/>
      <c r="GI137" s="577"/>
      <c r="GJ137" s="577"/>
      <c r="GK137" s="577"/>
      <c r="GL137" s="577"/>
      <c r="GM137" s="577"/>
      <c r="GN137" s="577"/>
      <c r="GO137" s="577"/>
      <c r="GP137" s="577"/>
      <c r="GQ137" s="577"/>
      <c r="GR137" s="577"/>
      <c r="GS137" s="577"/>
      <c r="GT137" s="577"/>
      <c r="GU137" s="577"/>
      <c r="GV137" s="577"/>
      <c r="GW137" s="577"/>
      <c r="GX137" s="577"/>
      <c r="GY137" s="577"/>
      <c r="GZ137" s="577"/>
      <c r="HA137" s="577"/>
      <c r="HB137" s="577"/>
      <c r="HC137" s="577"/>
      <c r="HD137" s="577"/>
      <c r="HE137" s="577"/>
      <c r="HF137" s="577"/>
      <c r="HG137" s="577"/>
      <c r="HH137" s="577"/>
      <c r="HI137" s="577"/>
      <c r="HJ137" s="577"/>
      <c r="HK137" s="577"/>
      <c r="HL137" s="577"/>
      <c r="HM137" s="577"/>
      <c r="HN137" s="577"/>
      <c r="HO137" s="577"/>
      <c r="HP137" s="577"/>
      <c r="HQ137" s="577"/>
      <c r="HR137" s="577"/>
      <c r="HS137" s="577"/>
      <c r="HT137" s="577"/>
      <c r="HU137" s="577"/>
      <c r="HV137" s="577"/>
      <c r="HW137" s="577"/>
      <c r="HX137" s="577"/>
      <c r="HY137" s="577"/>
      <c r="HZ137" s="577"/>
      <c r="IA137" s="577"/>
      <c r="IB137" s="577"/>
      <c r="IC137" s="577"/>
      <c r="ID137" s="577"/>
      <c r="IE137" s="577"/>
      <c r="IF137" s="577"/>
      <c r="IG137" s="577"/>
      <c r="IH137" s="577"/>
      <c r="II137" s="577"/>
      <c r="IJ137" s="577"/>
      <c r="IK137" s="577"/>
      <c r="IL137" s="577"/>
      <c r="IM137" s="577"/>
      <c r="IN137" s="577"/>
      <c r="IO137" s="577"/>
      <c r="IP137" s="577"/>
      <c r="IQ137" s="577"/>
      <c r="IR137" s="577"/>
      <c r="IS137" s="577"/>
      <c r="IT137" s="577"/>
      <c r="IU137" s="577"/>
      <c r="IV137" s="577"/>
    </row>
    <row r="138" spans="1:256" s="604" customFormat="1">
      <c r="A138" s="591" t="s">
        <v>13743</v>
      </c>
      <c r="B138" s="593">
        <v>926.03800000000001</v>
      </c>
      <c r="C138" s="586">
        <v>563.11199999999997</v>
      </c>
      <c r="D138" s="586">
        <f t="shared" si="7"/>
        <v>1.0075290210841217</v>
      </c>
      <c r="E138" s="586">
        <f t="shared" si="8"/>
        <v>1.0034217875150697</v>
      </c>
      <c r="F138" s="586">
        <v>720.79600000000005</v>
      </c>
      <c r="G138" s="586">
        <f t="shared" si="9"/>
        <v>1.0037678334893072</v>
      </c>
      <c r="H138" s="586">
        <v>779.76599999999996</v>
      </c>
      <c r="I138" s="577"/>
      <c r="J138" s="577"/>
      <c r="K138" s="577"/>
      <c r="L138" s="577"/>
      <c r="M138" s="577"/>
      <c r="N138" s="577"/>
      <c r="O138" s="577"/>
      <c r="P138" s="577"/>
      <c r="Q138" s="577"/>
      <c r="R138" s="577"/>
      <c r="S138" s="577"/>
      <c r="T138" s="577"/>
      <c r="U138" s="577"/>
      <c r="V138" s="577"/>
      <c r="W138" s="577"/>
      <c r="X138" s="577"/>
      <c r="Y138" s="577"/>
      <c r="Z138" s="577"/>
      <c r="AA138" s="577"/>
      <c r="AB138" s="577"/>
      <c r="AC138" s="577"/>
      <c r="AD138" s="577"/>
      <c r="AE138" s="577"/>
      <c r="AF138" s="577"/>
      <c r="AG138" s="577"/>
      <c r="AH138" s="577"/>
      <c r="AI138" s="577"/>
      <c r="AJ138" s="577"/>
      <c r="AK138" s="577"/>
      <c r="AL138" s="577"/>
      <c r="AM138" s="577"/>
      <c r="AN138" s="577"/>
      <c r="AO138" s="577"/>
      <c r="AP138" s="577"/>
      <c r="AQ138" s="577"/>
      <c r="AR138" s="577"/>
      <c r="AS138" s="577"/>
      <c r="AT138" s="577"/>
      <c r="AU138" s="577"/>
      <c r="AV138" s="577"/>
      <c r="AW138" s="577"/>
      <c r="AX138" s="577"/>
      <c r="AY138" s="577"/>
      <c r="AZ138" s="577"/>
      <c r="BA138" s="577"/>
      <c r="BB138" s="577"/>
      <c r="BC138" s="577"/>
      <c r="BD138" s="577"/>
      <c r="BE138" s="577"/>
      <c r="BF138" s="577"/>
      <c r="BG138" s="577"/>
      <c r="BH138" s="577"/>
      <c r="BI138" s="577"/>
      <c r="BJ138" s="577"/>
      <c r="BK138" s="577"/>
      <c r="BL138" s="577"/>
      <c r="BM138" s="577"/>
      <c r="BN138" s="577"/>
      <c r="BO138" s="577"/>
      <c r="BP138" s="577"/>
      <c r="BQ138" s="577"/>
      <c r="BR138" s="577"/>
      <c r="BS138" s="577"/>
      <c r="BT138" s="577"/>
      <c r="BU138" s="577"/>
      <c r="BV138" s="577"/>
      <c r="BW138" s="577"/>
      <c r="BX138" s="577"/>
      <c r="BY138" s="577"/>
      <c r="BZ138" s="577"/>
      <c r="CA138" s="577"/>
      <c r="CB138" s="577"/>
      <c r="CC138" s="577"/>
      <c r="CD138" s="577"/>
      <c r="CE138" s="577"/>
      <c r="CF138" s="577"/>
      <c r="CG138" s="577"/>
      <c r="CH138" s="577"/>
      <c r="CI138" s="577"/>
      <c r="CJ138" s="577"/>
      <c r="CK138" s="577"/>
      <c r="CL138" s="577"/>
      <c r="CM138" s="577"/>
      <c r="CN138" s="577"/>
      <c r="CO138" s="577"/>
      <c r="CP138" s="577"/>
      <c r="CQ138" s="577"/>
      <c r="CR138" s="577"/>
      <c r="CS138" s="577"/>
      <c r="CT138" s="577"/>
      <c r="CU138" s="577"/>
      <c r="CV138" s="577"/>
      <c r="CW138" s="577"/>
      <c r="CX138" s="577"/>
      <c r="CY138" s="577"/>
      <c r="CZ138" s="577"/>
      <c r="DA138" s="577"/>
      <c r="DB138" s="577"/>
      <c r="DC138" s="577"/>
      <c r="DD138" s="577"/>
      <c r="DE138" s="577"/>
      <c r="DF138" s="577"/>
      <c r="DG138" s="577"/>
      <c r="DH138" s="577"/>
      <c r="DI138" s="577"/>
      <c r="DJ138" s="577"/>
      <c r="DK138" s="577"/>
      <c r="DL138" s="577"/>
      <c r="DM138" s="577"/>
      <c r="DN138" s="577"/>
      <c r="DO138" s="577"/>
      <c r="DP138" s="577"/>
      <c r="DQ138" s="577"/>
      <c r="DR138" s="577"/>
      <c r="DS138" s="577"/>
      <c r="DT138" s="577"/>
      <c r="DU138" s="577"/>
      <c r="DV138" s="577"/>
      <c r="DW138" s="577"/>
      <c r="DX138" s="577"/>
      <c r="DY138" s="577"/>
      <c r="DZ138" s="577"/>
      <c r="EA138" s="577"/>
      <c r="EB138" s="577"/>
      <c r="EC138" s="577"/>
      <c r="ED138" s="577"/>
      <c r="EE138" s="577"/>
      <c r="EF138" s="577"/>
      <c r="EG138" s="577"/>
      <c r="EH138" s="577"/>
      <c r="EI138" s="577"/>
      <c r="EJ138" s="577"/>
      <c r="EK138" s="577"/>
      <c r="EL138" s="577"/>
      <c r="EM138" s="577"/>
      <c r="EN138" s="577"/>
      <c r="EO138" s="577"/>
      <c r="EP138" s="577"/>
      <c r="EQ138" s="577"/>
      <c r="ER138" s="577"/>
      <c r="ES138" s="577"/>
      <c r="ET138" s="577"/>
      <c r="EU138" s="577"/>
      <c r="EV138" s="577"/>
      <c r="EW138" s="577"/>
      <c r="EX138" s="577"/>
      <c r="EY138" s="577"/>
      <c r="EZ138" s="577"/>
      <c r="FA138" s="577"/>
      <c r="FB138" s="577"/>
      <c r="FC138" s="577"/>
      <c r="FD138" s="577"/>
      <c r="FE138" s="577"/>
      <c r="FF138" s="577"/>
      <c r="FG138" s="577"/>
      <c r="FH138" s="577"/>
      <c r="FI138" s="577"/>
      <c r="FJ138" s="577"/>
      <c r="FK138" s="577"/>
      <c r="FL138" s="577"/>
      <c r="FM138" s="577"/>
      <c r="FN138" s="577"/>
      <c r="FO138" s="577"/>
      <c r="FP138" s="577"/>
      <c r="FQ138" s="577"/>
      <c r="FR138" s="577"/>
      <c r="FS138" s="577"/>
      <c r="FT138" s="577"/>
      <c r="FU138" s="577"/>
      <c r="FV138" s="577"/>
      <c r="FW138" s="577"/>
      <c r="FX138" s="577"/>
      <c r="FY138" s="577"/>
      <c r="FZ138" s="577"/>
      <c r="GA138" s="577"/>
      <c r="GB138" s="577"/>
      <c r="GC138" s="577"/>
      <c r="GD138" s="577"/>
      <c r="GE138" s="577"/>
      <c r="GF138" s="577"/>
      <c r="GG138" s="577"/>
      <c r="GH138" s="577"/>
      <c r="GI138" s="577"/>
      <c r="GJ138" s="577"/>
      <c r="GK138" s="577"/>
      <c r="GL138" s="577"/>
      <c r="GM138" s="577"/>
      <c r="GN138" s="577"/>
      <c r="GO138" s="577"/>
      <c r="GP138" s="577"/>
      <c r="GQ138" s="577"/>
      <c r="GR138" s="577"/>
      <c r="GS138" s="577"/>
      <c r="GT138" s="577"/>
      <c r="GU138" s="577"/>
      <c r="GV138" s="577"/>
      <c r="GW138" s="577"/>
      <c r="GX138" s="577"/>
      <c r="GY138" s="577"/>
      <c r="GZ138" s="577"/>
      <c r="HA138" s="577"/>
      <c r="HB138" s="577"/>
      <c r="HC138" s="577"/>
      <c r="HD138" s="577"/>
      <c r="HE138" s="577"/>
      <c r="HF138" s="577"/>
      <c r="HG138" s="577"/>
      <c r="HH138" s="577"/>
      <c r="HI138" s="577"/>
      <c r="HJ138" s="577"/>
      <c r="HK138" s="577"/>
      <c r="HL138" s="577"/>
      <c r="HM138" s="577"/>
      <c r="HN138" s="577"/>
      <c r="HO138" s="577"/>
      <c r="HP138" s="577"/>
      <c r="HQ138" s="577"/>
      <c r="HR138" s="577"/>
      <c r="HS138" s="577"/>
      <c r="HT138" s="577"/>
      <c r="HU138" s="577"/>
      <c r="HV138" s="577"/>
      <c r="HW138" s="577"/>
      <c r="HX138" s="577"/>
      <c r="HY138" s="577"/>
      <c r="HZ138" s="577"/>
      <c r="IA138" s="577"/>
      <c r="IB138" s="577"/>
      <c r="IC138" s="577"/>
      <c r="ID138" s="577"/>
      <c r="IE138" s="577"/>
      <c r="IF138" s="577"/>
      <c r="IG138" s="577"/>
      <c r="IH138" s="577"/>
      <c r="II138" s="577"/>
      <c r="IJ138" s="577"/>
      <c r="IK138" s="577"/>
      <c r="IL138" s="577"/>
      <c r="IM138" s="577"/>
      <c r="IN138" s="577"/>
      <c r="IO138" s="577"/>
      <c r="IP138" s="577"/>
      <c r="IQ138" s="577"/>
      <c r="IR138" s="577"/>
      <c r="IS138" s="577"/>
      <c r="IT138" s="577"/>
      <c r="IU138" s="577"/>
      <c r="IV138" s="577"/>
    </row>
    <row r="139" spans="1:256" s="604" customFormat="1">
      <c r="A139" s="591" t="s">
        <v>13744</v>
      </c>
      <c r="B139" s="593">
        <v>926.03800000000001</v>
      </c>
      <c r="C139" s="586">
        <v>566.81299999999999</v>
      </c>
      <c r="D139" s="586">
        <f t="shared" si="7"/>
        <v>1.0065724047791558</v>
      </c>
      <c r="E139" s="586">
        <f t="shared" si="8"/>
        <v>1.0029994617062248</v>
      </c>
      <c r="F139" s="586">
        <v>722.95799999999997</v>
      </c>
      <c r="G139" s="586">
        <f t="shared" si="9"/>
        <v>1.0032958605530378</v>
      </c>
      <c r="H139" s="586">
        <v>782.33600000000001</v>
      </c>
      <c r="I139" s="577"/>
      <c r="J139" s="577"/>
      <c r="K139" s="577"/>
      <c r="L139" s="577"/>
      <c r="M139" s="577"/>
      <c r="N139" s="577"/>
      <c r="O139" s="577"/>
      <c r="P139" s="577"/>
      <c r="Q139" s="577"/>
      <c r="R139" s="577"/>
      <c r="S139" s="577"/>
      <c r="T139" s="577"/>
      <c r="U139" s="577"/>
      <c r="V139" s="577"/>
      <c r="W139" s="577"/>
      <c r="X139" s="577"/>
      <c r="Y139" s="577"/>
      <c r="Z139" s="577"/>
      <c r="AA139" s="577"/>
      <c r="AB139" s="577"/>
      <c r="AC139" s="577"/>
      <c r="AD139" s="577"/>
      <c r="AE139" s="577"/>
      <c r="AF139" s="577"/>
      <c r="AG139" s="577"/>
      <c r="AH139" s="577"/>
      <c r="AI139" s="577"/>
      <c r="AJ139" s="577"/>
      <c r="AK139" s="577"/>
      <c r="AL139" s="577"/>
      <c r="AM139" s="577"/>
      <c r="AN139" s="577"/>
      <c r="AO139" s="577"/>
      <c r="AP139" s="577"/>
      <c r="AQ139" s="577"/>
      <c r="AR139" s="577"/>
      <c r="AS139" s="577"/>
      <c r="AT139" s="577"/>
      <c r="AU139" s="577"/>
      <c r="AV139" s="577"/>
      <c r="AW139" s="577"/>
      <c r="AX139" s="577"/>
      <c r="AY139" s="577"/>
      <c r="AZ139" s="577"/>
      <c r="BA139" s="577"/>
      <c r="BB139" s="577"/>
      <c r="BC139" s="577"/>
      <c r="BD139" s="577"/>
      <c r="BE139" s="577"/>
      <c r="BF139" s="577"/>
      <c r="BG139" s="577"/>
      <c r="BH139" s="577"/>
      <c r="BI139" s="577"/>
      <c r="BJ139" s="577"/>
      <c r="BK139" s="577"/>
      <c r="BL139" s="577"/>
      <c r="BM139" s="577"/>
      <c r="BN139" s="577"/>
      <c r="BO139" s="577"/>
      <c r="BP139" s="577"/>
      <c r="BQ139" s="577"/>
      <c r="BR139" s="577"/>
      <c r="BS139" s="577"/>
      <c r="BT139" s="577"/>
      <c r="BU139" s="577"/>
      <c r="BV139" s="577"/>
      <c r="BW139" s="577"/>
      <c r="BX139" s="577"/>
      <c r="BY139" s="577"/>
      <c r="BZ139" s="577"/>
      <c r="CA139" s="577"/>
      <c r="CB139" s="577"/>
      <c r="CC139" s="577"/>
      <c r="CD139" s="577"/>
      <c r="CE139" s="577"/>
      <c r="CF139" s="577"/>
      <c r="CG139" s="577"/>
      <c r="CH139" s="577"/>
      <c r="CI139" s="577"/>
      <c r="CJ139" s="577"/>
      <c r="CK139" s="577"/>
      <c r="CL139" s="577"/>
      <c r="CM139" s="577"/>
      <c r="CN139" s="577"/>
      <c r="CO139" s="577"/>
      <c r="CP139" s="577"/>
      <c r="CQ139" s="577"/>
      <c r="CR139" s="577"/>
      <c r="CS139" s="577"/>
      <c r="CT139" s="577"/>
      <c r="CU139" s="577"/>
      <c r="CV139" s="577"/>
      <c r="CW139" s="577"/>
      <c r="CX139" s="577"/>
      <c r="CY139" s="577"/>
      <c r="CZ139" s="577"/>
      <c r="DA139" s="577"/>
      <c r="DB139" s="577"/>
      <c r="DC139" s="577"/>
      <c r="DD139" s="577"/>
      <c r="DE139" s="577"/>
      <c r="DF139" s="577"/>
      <c r="DG139" s="577"/>
      <c r="DH139" s="577"/>
      <c r="DI139" s="577"/>
      <c r="DJ139" s="577"/>
      <c r="DK139" s="577"/>
      <c r="DL139" s="577"/>
      <c r="DM139" s="577"/>
      <c r="DN139" s="577"/>
      <c r="DO139" s="577"/>
      <c r="DP139" s="577"/>
      <c r="DQ139" s="577"/>
      <c r="DR139" s="577"/>
      <c r="DS139" s="577"/>
      <c r="DT139" s="577"/>
      <c r="DU139" s="577"/>
      <c r="DV139" s="577"/>
      <c r="DW139" s="577"/>
      <c r="DX139" s="577"/>
      <c r="DY139" s="577"/>
      <c r="DZ139" s="577"/>
      <c r="EA139" s="577"/>
      <c r="EB139" s="577"/>
      <c r="EC139" s="577"/>
      <c r="ED139" s="577"/>
      <c r="EE139" s="577"/>
      <c r="EF139" s="577"/>
      <c r="EG139" s="577"/>
      <c r="EH139" s="577"/>
      <c r="EI139" s="577"/>
      <c r="EJ139" s="577"/>
      <c r="EK139" s="577"/>
      <c r="EL139" s="577"/>
      <c r="EM139" s="577"/>
      <c r="EN139" s="577"/>
      <c r="EO139" s="577"/>
      <c r="EP139" s="577"/>
      <c r="EQ139" s="577"/>
      <c r="ER139" s="577"/>
      <c r="ES139" s="577"/>
      <c r="ET139" s="577"/>
      <c r="EU139" s="577"/>
      <c r="EV139" s="577"/>
      <c r="EW139" s="577"/>
      <c r="EX139" s="577"/>
      <c r="EY139" s="577"/>
      <c r="EZ139" s="577"/>
      <c r="FA139" s="577"/>
      <c r="FB139" s="577"/>
      <c r="FC139" s="577"/>
      <c r="FD139" s="577"/>
      <c r="FE139" s="577"/>
      <c r="FF139" s="577"/>
      <c r="FG139" s="577"/>
      <c r="FH139" s="577"/>
      <c r="FI139" s="577"/>
      <c r="FJ139" s="577"/>
      <c r="FK139" s="577"/>
      <c r="FL139" s="577"/>
      <c r="FM139" s="577"/>
      <c r="FN139" s="577"/>
      <c r="FO139" s="577"/>
      <c r="FP139" s="577"/>
      <c r="FQ139" s="577"/>
      <c r="FR139" s="577"/>
      <c r="FS139" s="577"/>
      <c r="FT139" s="577"/>
      <c r="FU139" s="577"/>
      <c r="FV139" s="577"/>
      <c r="FW139" s="577"/>
      <c r="FX139" s="577"/>
      <c r="FY139" s="577"/>
      <c r="FZ139" s="577"/>
      <c r="GA139" s="577"/>
      <c r="GB139" s="577"/>
      <c r="GC139" s="577"/>
      <c r="GD139" s="577"/>
      <c r="GE139" s="577"/>
      <c r="GF139" s="577"/>
      <c r="GG139" s="577"/>
      <c r="GH139" s="577"/>
      <c r="GI139" s="577"/>
      <c r="GJ139" s="577"/>
      <c r="GK139" s="577"/>
      <c r="GL139" s="577"/>
      <c r="GM139" s="577"/>
      <c r="GN139" s="577"/>
      <c r="GO139" s="577"/>
      <c r="GP139" s="577"/>
      <c r="GQ139" s="577"/>
      <c r="GR139" s="577"/>
      <c r="GS139" s="577"/>
      <c r="GT139" s="577"/>
      <c r="GU139" s="577"/>
      <c r="GV139" s="577"/>
      <c r="GW139" s="577"/>
      <c r="GX139" s="577"/>
      <c r="GY139" s="577"/>
      <c r="GZ139" s="577"/>
      <c r="HA139" s="577"/>
      <c r="HB139" s="577"/>
      <c r="HC139" s="577"/>
      <c r="HD139" s="577"/>
      <c r="HE139" s="577"/>
      <c r="HF139" s="577"/>
      <c r="HG139" s="577"/>
      <c r="HH139" s="577"/>
      <c r="HI139" s="577"/>
      <c r="HJ139" s="577"/>
      <c r="HK139" s="577"/>
      <c r="HL139" s="577"/>
      <c r="HM139" s="577"/>
      <c r="HN139" s="577"/>
      <c r="HO139" s="577"/>
      <c r="HP139" s="577"/>
      <c r="HQ139" s="577"/>
      <c r="HR139" s="577"/>
      <c r="HS139" s="577"/>
      <c r="HT139" s="577"/>
      <c r="HU139" s="577"/>
      <c r="HV139" s="577"/>
      <c r="HW139" s="577"/>
      <c r="HX139" s="577"/>
      <c r="HY139" s="577"/>
      <c r="HZ139" s="577"/>
      <c r="IA139" s="577"/>
      <c r="IB139" s="577"/>
      <c r="IC139" s="577"/>
      <c r="ID139" s="577"/>
      <c r="IE139" s="577"/>
      <c r="IF139" s="577"/>
      <c r="IG139" s="577"/>
      <c r="IH139" s="577"/>
      <c r="II139" s="577"/>
      <c r="IJ139" s="577"/>
      <c r="IK139" s="577"/>
      <c r="IL139" s="577"/>
      <c r="IM139" s="577"/>
      <c r="IN139" s="577"/>
      <c r="IO139" s="577"/>
      <c r="IP139" s="577"/>
      <c r="IQ139" s="577"/>
      <c r="IR139" s="577"/>
      <c r="IS139" s="577"/>
      <c r="IT139" s="577"/>
      <c r="IU139" s="577"/>
      <c r="IV139" s="577"/>
    </row>
    <row r="140" spans="1:256" s="604" customFormat="1">
      <c r="A140" s="591" t="s">
        <v>13745</v>
      </c>
      <c r="B140" s="593">
        <v>926.03800000000001</v>
      </c>
      <c r="C140" s="586">
        <v>568.76700000000005</v>
      </c>
      <c r="D140" s="586">
        <f t="shared" si="7"/>
        <v>1.0034473450679502</v>
      </c>
      <c r="E140" s="586">
        <f t="shared" si="8"/>
        <v>1.0015782382932343</v>
      </c>
      <c r="F140" s="586">
        <v>724.09900000000005</v>
      </c>
      <c r="G140" s="586">
        <f t="shared" si="9"/>
        <v>1.0025590027814135</v>
      </c>
      <c r="H140" s="586">
        <v>784.33799999999997</v>
      </c>
      <c r="I140" s="577"/>
      <c r="J140" s="577"/>
      <c r="K140" s="577"/>
      <c r="L140" s="577"/>
      <c r="M140" s="577"/>
      <c r="N140" s="577"/>
      <c r="O140" s="577"/>
      <c r="P140" s="577"/>
      <c r="Q140" s="577"/>
      <c r="R140" s="577"/>
      <c r="S140" s="577"/>
      <c r="T140" s="577"/>
      <c r="U140" s="577"/>
      <c r="V140" s="577"/>
      <c r="W140" s="577"/>
      <c r="X140" s="577"/>
      <c r="Y140" s="577"/>
      <c r="Z140" s="577"/>
      <c r="AA140" s="577"/>
      <c r="AB140" s="577"/>
      <c r="AC140" s="577"/>
      <c r="AD140" s="577"/>
      <c r="AE140" s="577"/>
      <c r="AF140" s="577"/>
      <c r="AG140" s="577"/>
      <c r="AH140" s="577"/>
      <c r="AI140" s="577"/>
      <c r="AJ140" s="577"/>
      <c r="AK140" s="577"/>
      <c r="AL140" s="577"/>
      <c r="AM140" s="577"/>
      <c r="AN140" s="577"/>
      <c r="AO140" s="577"/>
      <c r="AP140" s="577"/>
      <c r="AQ140" s="577"/>
      <c r="AR140" s="577"/>
      <c r="AS140" s="577"/>
      <c r="AT140" s="577"/>
      <c r="AU140" s="577"/>
      <c r="AV140" s="577"/>
      <c r="AW140" s="577"/>
      <c r="AX140" s="577"/>
      <c r="AY140" s="577"/>
      <c r="AZ140" s="577"/>
      <c r="BA140" s="577"/>
      <c r="BB140" s="577"/>
      <c r="BC140" s="577"/>
      <c r="BD140" s="577"/>
      <c r="BE140" s="577"/>
      <c r="BF140" s="577"/>
      <c r="BG140" s="577"/>
      <c r="BH140" s="577"/>
      <c r="BI140" s="577"/>
      <c r="BJ140" s="577"/>
      <c r="BK140" s="577"/>
      <c r="BL140" s="577"/>
      <c r="BM140" s="577"/>
      <c r="BN140" s="577"/>
      <c r="BO140" s="577"/>
      <c r="BP140" s="577"/>
      <c r="BQ140" s="577"/>
      <c r="BR140" s="577"/>
      <c r="BS140" s="577"/>
      <c r="BT140" s="577"/>
      <c r="BU140" s="577"/>
      <c r="BV140" s="577"/>
      <c r="BW140" s="577"/>
      <c r="BX140" s="577"/>
      <c r="BY140" s="577"/>
      <c r="BZ140" s="577"/>
      <c r="CA140" s="577"/>
      <c r="CB140" s="577"/>
      <c r="CC140" s="577"/>
      <c r="CD140" s="577"/>
      <c r="CE140" s="577"/>
      <c r="CF140" s="577"/>
      <c r="CG140" s="577"/>
      <c r="CH140" s="577"/>
      <c r="CI140" s="577"/>
      <c r="CJ140" s="577"/>
      <c r="CK140" s="577"/>
      <c r="CL140" s="577"/>
      <c r="CM140" s="577"/>
      <c r="CN140" s="577"/>
      <c r="CO140" s="577"/>
      <c r="CP140" s="577"/>
      <c r="CQ140" s="577"/>
      <c r="CR140" s="577"/>
      <c r="CS140" s="577"/>
      <c r="CT140" s="577"/>
      <c r="CU140" s="577"/>
      <c r="CV140" s="577"/>
      <c r="CW140" s="577"/>
      <c r="CX140" s="577"/>
      <c r="CY140" s="577"/>
      <c r="CZ140" s="577"/>
      <c r="DA140" s="577"/>
      <c r="DB140" s="577"/>
      <c r="DC140" s="577"/>
      <c r="DD140" s="577"/>
      <c r="DE140" s="577"/>
      <c r="DF140" s="577"/>
      <c r="DG140" s="577"/>
      <c r="DH140" s="577"/>
      <c r="DI140" s="577"/>
      <c r="DJ140" s="577"/>
      <c r="DK140" s="577"/>
      <c r="DL140" s="577"/>
      <c r="DM140" s="577"/>
      <c r="DN140" s="577"/>
      <c r="DO140" s="577"/>
      <c r="DP140" s="577"/>
      <c r="DQ140" s="577"/>
      <c r="DR140" s="577"/>
      <c r="DS140" s="577"/>
      <c r="DT140" s="577"/>
      <c r="DU140" s="577"/>
      <c r="DV140" s="577"/>
      <c r="DW140" s="577"/>
      <c r="DX140" s="577"/>
      <c r="DY140" s="577"/>
      <c r="DZ140" s="577"/>
      <c r="EA140" s="577"/>
      <c r="EB140" s="577"/>
      <c r="EC140" s="577"/>
      <c r="ED140" s="577"/>
      <c r="EE140" s="577"/>
      <c r="EF140" s="577"/>
      <c r="EG140" s="577"/>
      <c r="EH140" s="577"/>
      <c r="EI140" s="577"/>
      <c r="EJ140" s="577"/>
      <c r="EK140" s="577"/>
      <c r="EL140" s="577"/>
      <c r="EM140" s="577"/>
      <c r="EN140" s="577"/>
      <c r="EO140" s="577"/>
      <c r="EP140" s="577"/>
      <c r="EQ140" s="577"/>
      <c r="ER140" s="577"/>
      <c r="ES140" s="577"/>
      <c r="ET140" s="577"/>
      <c r="EU140" s="577"/>
      <c r="EV140" s="577"/>
      <c r="EW140" s="577"/>
      <c r="EX140" s="577"/>
      <c r="EY140" s="577"/>
      <c r="EZ140" s="577"/>
      <c r="FA140" s="577"/>
      <c r="FB140" s="577"/>
      <c r="FC140" s="577"/>
      <c r="FD140" s="577"/>
      <c r="FE140" s="577"/>
      <c r="FF140" s="577"/>
      <c r="FG140" s="577"/>
      <c r="FH140" s="577"/>
      <c r="FI140" s="577"/>
      <c r="FJ140" s="577"/>
      <c r="FK140" s="577"/>
      <c r="FL140" s="577"/>
      <c r="FM140" s="577"/>
      <c r="FN140" s="577"/>
      <c r="FO140" s="577"/>
      <c r="FP140" s="577"/>
      <c r="FQ140" s="577"/>
      <c r="FR140" s="577"/>
      <c r="FS140" s="577"/>
      <c r="FT140" s="577"/>
      <c r="FU140" s="577"/>
      <c r="FV140" s="577"/>
      <c r="FW140" s="577"/>
      <c r="FX140" s="577"/>
      <c r="FY140" s="577"/>
      <c r="FZ140" s="577"/>
      <c r="GA140" s="577"/>
      <c r="GB140" s="577"/>
      <c r="GC140" s="577"/>
      <c r="GD140" s="577"/>
      <c r="GE140" s="577"/>
      <c r="GF140" s="577"/>
      <c r="GG140" s="577"/>
      <c r="GH140" s="577"/>
      <c r="GI140" s="577"/>
      <c r="GJ140" s="577"/>
      <c r="GK140" s="577"/>
      <c r="GL140" s="577"/>
      <c r="GM140" s="577"/>
      <c r="GN140" s="577"/>
      <c r="GO140" s="577"/>
      <c r="GP140" s="577"/>
      <c r="GQ140" s="577"/>
      <c r="GR140" s="577"/>
      <c r="GS140" s="577"/>
      <c r="GT140" s="577"/>
      <c r="GU140" s="577"/>
      <c r="GV140" s="577"/>
      <c r="GW140" s="577"/>
      <c r="GX140" s="577"/>
      <c r="GY140" s="577"/>
      <c r="GZ140" s="577"/>
      <c r="HA140" s="577"/>
      <c r="HB140" s="577"/>
      <c r="HC140" s="577"/>
      <c r="HD140" s="577"/>
      <c r="HE140" s="577"/>
      <c r="HF140" s="577"/>
      <c r="HG140" s="577"/>
      <c r="HH140" s="577"/>
      <c r="HI140" s="577"/>
      <c r="HJ140" s="577"/>
      <c r="HK140" s="577"/>
      <c r="HL140" s="577"/>
      <c r="HM140" s="577"/>
      <c r="HN140" s="577"/>
      <c r="HO140" s="577"/>
      <c r="HP140" s="577"/>
      <c r="HQ140" s="577"/>
      <c r="HR140" s="577"/>
      <c r="HS140" s="577"/>
      <c r="HT140" s="577"/>
      <c r="HU140" s="577"/>
      <c r="HV140" s="577"/>
      <c r="HW140" s="577"/>
      <c r="HX140" s="577"/>
      <c r="HY140" s="577"/>
      <c r="HZ140" s="577"/>
      <c r="IA140" s="577"/>
      <c r="IB140" s="577"/>
      <c r="IC140" s="577"/>
      <c r="ID140" s="577"/>
      <c r="IE140" s="577"/>
      <c r="IF140" s="577"/>
      <c r="IG140" s="577"/>
      <c r="IH140" s="577"/>
      <c r="II140" s="577"/>
      <c r="IJ140" s="577"/>
      <c r="IK140" s="577"/>
      <c r="IL140" s="577"/>
      <c r="IM140" s="577"/>
      <c r="IN140" s="577"/>
      <c r="IO140" s="577"/>
      <c r="IP140" s="577"/>
      <c r="IQ140" s="577"/>
      <c r="IR140" s="577"/>
      <c r="IS140" s="577"/>
      <c r="IT140" s="577"/>
      <c r="IU140" s="577"/>
      <c r="IV140" s="577"/>
    </row>
    <row r="141" spans="1:256" s="604" customFormat="1">
      <c r="A141" s="591" t="s">
        <v>13746</v>
      </c>
      <c r="B141" s="593">
        <v>926.03800000000001</v>
      </c>
      <c r="C141" s="586">
        <v>570.08600000000001</v>
      </c>
      <c r="D141" s="586">
        <f t="shared" si="7"/>
        <v>1.0023190515624147</v>
      </c>
      <c r="E141" s="586">
        <f t="shared" si="8"/>
        <v>1.0010647715298597</v>
      </c>
      <c r="F141" s="586">
        <v>724.87</v>
      </c>
      <c r="G141" s="586">
        <f t="shared" si="9"/>
        <v>1.0022082316552303</v>
      </c>
      <c r="H141" s="586">
        <v>786.07</v>
      </c>
      <c r="I141" s="577"/>
      <c r="J141" s="577"/>
      <c r="K141" s="577"/>
      <c r="L141" s="577"/>
      <c r="M141" s="577"/>
      <c r="N141" s="577"/>
      <c r="O141" s="577"/>
      <c r="P141" s="577"/>
      <c r="Q141" s="577"/>
      <c r="R141" s="577"/>
      <c r="S141" s="577"/>
      <c r="T141" s="577"/>
      <c r="U141" s="577"/>
      <c r="V141" s="577"/>
      <c r="W141" s="577"/>
      <c r="X141" s="577"/>
      <c r="Y141" s="577"/>
      <c r="Z141" s="577"/>
      <c r="AA141" s="577"/>
      <c r="AB141" s="577"/>
      <c r="AC141" s="577"/>
      <c r="AD141" s="577"/>
      <c r="AE141" s="577"/>
      <c r="AF141" s="577"/>
      <c r="AG141" s="577"/>
      <c r="AH141" s="577"/>
      <c r="AI141" s="577"/>
      <c r="AJ141" s="577"/>
      <c r="AK141" s="577"/>
      <c r="AL141" s="577"/>
      <c r="AM141" s="577"/>
      <c r="AN141" s="577"/>
      <c r="AO141" s="577"/>
      <c r="AP141" s="577"/>
      <c r="AQ141" s="577"/>
      <c r="AR141" s="577"/>
      <c r="AS141" s="577"/>
      <c r="AT141" s="577"/>
      <c r="AU141" s="577"/>
      <c r="AV141" s="577"/>
      <c r="AW141" s="577"/>
      <c r="AX141" s="577"/>
      <c r="AY141" s="577"/>
      <c r="AZ141" s="577"/>
      <c r="BA141" s="577"/>
      <c r="BB141" s="577"/>
      <c r="BC141" s="577"/>
      <c r="BD141" s="577"/>
      <c r="BE141" s="577"/>
      <c r="BF141" s="577"/>
      <c r="BG141" s="577"/>
      <c r="BH141" s="577"/>
      <c r="BI141" s="577"/>
      <c r="BJ141" s="577"/>
      <c r="BK141" s="577"/>
      <c r="BL141" s="577"/>
      <c r="BM141" s="577"/>
      <c r="BN141" s="577"/>
      <c r="BO141" s="577"/>
      <c r="BP141" s="577"/>
      <c r="BQ141" s="577"/>
      <c r="BR141" s="577"/>
      <c r="BS141" s="577"/>
      <c r="BT141" s="577"/>
      <c r="BU141" s="577"/>
      <c r="BV141" s="577"/>
      <c r="BW141" s="577"/>
      <c r="BX141" s="577"/>
      <c r="BY141" s="577"/>
      <c r="BZ141" s="577"/>
      <c r="CA141" s="577"/>
      <c r="CB141" s="577"/>
      <c r="CC141" s="577"/>
      <c r="CD141" s="577"/>
      <c r="CE141" s="577"/>
      <c r="CF141" s="577"/>
      <c r="CG141" s="577"/>
      <c r="CH141" s="577"/>
      <c r="CI141" s="577"/>
      <c r="CJ141" s="577"/>
      <c r="CK141" s="577"/>
      <c r="CL141" s="577"/>
      <c r="CM141" s="577"/>
      <c r="CN141" s="577"/>
      <c r="CO141" s="577"/>
      <c r="CP141" s="577"/>
      <c r="CQ141" s="577"/>
      <c r="CR141" s="577"/>
      <c r="CS141" s="577"/>
      <c r="CT141" s="577"/>
      <c r="CU141" s="577"/>
      <c r="CV141" s="577"/>
      <c r="CW141" s="577"/>
      <c r="CX141" s="577"/>
      <c r="CY141" s="577"/>
      <c r="CZ141" s="577"/>
      <c r="DA141" s="577"/>
      <c r="DB141" s="577"/>
      <c r="DC141" s="577"/>
      <c r="DD141" s="577"/>
      <c r="DE141" s="577"/>
      <c r="DF141" s="577"/>
      <c r="DG141" s="577"/>
      <c r="DH141" s="577"/>
      <c r="DI141" s="577"/>
      <c r="DJ141" s="577"/>
      <c r="DK141" s="577"/>
      <c r="DL141" s="577"/>
      <c r="DM141" s="577"/>
      <c r="DN141" s="577"/>
      <c r="DO141" s="577"/>
      <c r="DP141" s="577"/>
      <c r="DQ141" s="577"/>
      <c r="DR141" s="577"/>
      <c r="DS141" s="577"/>
      <c r="DT141" s="577"/>
      <c r="DU141" s="577"/>
      <c r="DV141" s="577"/>
      <c r="DW141" s="577"/>
      <c r="DX141" s="577"/>
      <c r="DY141" s="577"/>
      <c r="DZ141" s="577"/>
      <c r="EA141" s="577"/>
      <c r="EB141" s="577"/>
      <c r="EC141" s="577"/>
      <c r="ED141" s="577"/>
      <c r="EE141" s="577"/>
      <c r="EF141" s="577"/>
      <c r="EG141" s="577"/>
      <c r="EH141" s="577"/>
      <c r="EI141" s="577"/>
      <c r="EJ141" s="577"/>
      <c r="EK141" s="577"/>
      <c r="EL141" s="577"/>
      <c r="EM141" s="577"/>
      <c r="EN141" s="577"/>
      <c r="EO141" s="577"/>
      <c r="EP141" s="577"/>
      <c r="EQ141" s="577"/>
      <c r="ER141" s="577"/>
      <c r="ES141" s="577"/>
      <c r="ET141" s="577"/>
      <c r="EU141" s="577"/>
      <c r="EV141" s="577"/>
      <c r="EW141" s="577"/>
      <c r="EX141" s="577"/>
      <c r="EY141" s="577"/>
      <c r="EZ141" s="577"/>
      <c r="FA141" s="577"/>
      <c r="FB141" s="577"/>
      <c r="FC141" s="577"/>
      <c r="FD141" s="577"/>
      <c r="FE141" s="577"/>
      <c r="FF141" s="577"/>
      <c r="FG141" s="577"/>
      <c r="FH141" s="577"/>
      <c r="FI141" s="577"/>
      <c r="FJ141" s="577"/>
      <c r="FK141" s="577"/>
      <c r="FL141" s="577"/>
      <c r="FM141" s="577"/>
      <c r="FN141" s="577"/>
      <c r="FO141" s="577"/>
      <c r="FP141" s="577"/>
      <c r="FQ141" s="577"/>
      <c r="FR141" s="577"/>
      <c r="FS141" s="577"/>
      <c r="FT141" s="577"/>
      <c r="FU141" s="577"/>
      <c r="FV141" s="577"/>
      <c r="FW141" s="577"/>
      <c r="FX141" s="577"/>
      <c r="FY141" s="577"/>
      <c r="FZ141" s="577"/>
      <c r="GA141" s="577"/>
      <c r="GB141" s="577"/>
      <c r="GC141" s="577"/>
      <c r="GD141" s="577"/>
      <c r="GE141" s="577"/>
      <c r="GF141" s="577"/>
      <c r="GG141" s="577"/>
      <c r="GH141" s="577"/>
      <c r="GI141" s="577"/>
      <c r="GJ141" s="577"/>
      <c r="GK141" s="577"/>
      <c r="GL141" s="577"/>
      <c r="GM141" s="577"/>
      <c r="GN141" s="577"/>
      <c r="GO141" s="577"/>
      <c r="GP141" s="577"/>
      <c r="GQ141" s="577"/>
      <c r="GR141" s="577"/>
      <c r="GS141" s="577"/>
      <c r="GT141" s="577"/>
      <c r="GU141" s="577"/>
      <c r="GV141" s="577"/>
      <c r="GW141" s="577"/>
      <c r="GX141" s="577"/>
      <c r="GY141" s="577"/>
      <c r="GZ141" s="577"/>
      <c r="HA141" s="577"/>
      <c r="HB141" s="577"/>
      <c r="HC141" s="577"/>
      <c r="HD141" s="577"/>
      <c r="HE141" s="577"/>
      <c r="HF141" s="577"/>
      <c r="HG141" s="577"/>
      <c r="HH141" s="577"/>
      <c r="HI141" s="577"/>
      <c r="HJ141" s="577"/>
      <c r="HK141" s="577"/>
      <c r="HL141" s="577"/>
      <c r="HM141" s="577"/>
      <c r="HN141" s="577"/>
      <c r="HO141" s="577"/>
      <c r="HP141" s="577"/>
      <c r="HQ141" s="577"/>
      <c r="HR141" s="577"/>
      <c r="HS141" s="577"/>
      <c r="HT141" s="577"/>
      <c r="HU141" s="577"/>
      <c r="HV141" s="577"/>
      <c r="HW141" s="577"/>
      <c r="HX141" s="577"/>
      <c r="HY141" s="577"/>
      <c r="HZ141" s="577"/>
      <c r="IA141" s="577"/>
      <c r="IB141" s="577"/>
      <c r="IC141" s="577"/>
      <c r="ID141" s="577"/>
      <c r="IE141" s="577"/>
      <c r="IF141" s="577"/>
      <c r="IG141" s="577"/>
      <c r="IH141" s="577"/>
      <c r="II141" s="577"/>
      <c r="IJ141" s="577"/>
      <c r="IK141" s="577"/>
      <c r="IL141" s="577"/>
      <c r="IM141" s="577"/>
      <c r="IN141" s="577"/>
      <c r="IO141" s="577"/>
      <c r="IP141" s="577"/>
      <c r="IQ141" s="577"/>
      <c r="IR141" s="577"/>
      <c r="IS141" s="577"/>
      <c r="IT141" s="577"/>
      <c r="IU141" s="577"/>
      <c r="IV141" s="577"/>
    </row>
    <row r="142" spans="1:256" s="604" customFormat="1">
      <c r="A142" s="591" t="s">
        <v>13747</v>
      </c>
      <c r="B142" s="593">
        <v>926.03800000000001</v>
      </c>
      <c r="C142" s="586">
        <v>571.46900000000005</v>
      </c>
      <c r="D142" s="586">
        <f t="shared" si="7"/>
        <v>1.0024259497689822</v>
      </c>
      <c r="E142" s="586">
        <f t="shared" si="8"/>
        <v>1.0011146826327479</v>
      </c>
      <c r="F142" s="605">
        <v>725.678</v>
      </c>
      <c r="G142" s="586">
        <f t="shared" si="9"/>
        <v>1.0020303535308561</v>
      </c>
      <c r="H142" s="586">
        <v>787.66600000000005</v>
      </c>
      <c r="I142" s="577"/>
      <c r="J142" s="577"/>
      <c r="K142" s="577"/>
      <c r="L142" s="577"/>
      <c r="M142" s="577"/>
      <c r="N142" s="577"/>
      <c r="O142" s="577"/>
      <c r="P142" s="577"/>
      <c r="Q142" s="577"/>
      <c r="R142" s="577"/>
      <c r="S142" s="577"/>
      <c r="T142" s="577"/>
      <c r="U142" s="577"/>
      <c r="V142" s="577"/>
      <c r="W142" s="577"/>
      <c r="X142" s="577"/>
      <c r="Y142" s="577"/>
      <c r="Z142" s="577"/>
      <c r="AA142" s="577"/>
      <c r="AB142" s="577"/>
      <c r="AC142" s="577"/>
      <c r="AD142" s="577"/>
      <c r="AE142" s="577"/>
      <c r="AF142" s="577"/>
      <c r="AG142" s="577"/>
      <c r="AH142" s="577"/>
      <c r="AI142" s="577"/>
      <c r="AJ142" s="577"/>
      <c r="AK142" s="577"/>
      <c r="AL142" s="577"/>
      <c r="AM142" s="577"/>
      <c r="AN142" s="577"/>
      <c r="AO142" s="577"/>
      <c r="AP142" s="577"/>
      <c r="AQ142" s="577"/>
      <c r="AR142" s="577"/>
      <c r="AS142" s="577"/>
      <c r="AT142" s="577"/>
      <c r="AU142" s="577"/>
      <c r="AV142" s="577"/>
      <c r="AW142" s="577"/>
      <c r="AX142" s="577"/>
      <c r="AY142" s="577"/>
      <c r="AZ142" s="577"/>
      <c r="BA142" s="577"/>
      <c r="BB142" s="577"/>
      <c r="BC142" s="577"/>
      <c r="BD142" s="577"/>
      <c r="BE142" s="577"/>
      <c r="BF142" s="577"/>
      <c r="BG142" s="577"/>
      <c r="BH142" s="577"/>
      <c r="BI142" s="577"/>
      <c r="BJ142" s="577"/>
      <c r="BK142" s="577"/>
      <c r="BL142" s="577"/>
      <c r="BM142" s="577"/>
      <c r="BN142" s="577"/>
      <c r="BO142" s="577"/>
      <c r="BP142" s="577"/>
      <c r="BQ142" s="577"/>
      <c r="BR142" s="577"/>
      <c r="BS142" s="577"/>
      <c r="BT142" s="577"/>
      <c r="BU142" s="577"/>
      <c r="BV142" s="577"/>
      <c r="BW142" s="577"/>
      <c r="BX142" s="577"/>
      <c r="BY142" s="577"/>
      <c r="BZ142" s="577"/>
      <c r="CA142" s="577"/>
      <c r="CB142" s="577"/>
      <c r="CC142" s="577"/>
      <c r="CD142" s="577"/>
      <c r="CE142" s="577"/>
      <c r="CF142" s="577"/>
      <c r="CG142" s="577"/>
      <c r="CH142" s="577"/>
      <c r="CI142" s="577"/>
      <c r="CJ142" s="577"/>
      <c r="CK142" s="577"/>
      <c r="CL142" s="577"/>
      <c r="CM142" s="577"/>
      <c r="CN142" s="577"/>
      <c r="CO142" s="577"/>
      <c r="CP142" s="577"/>
      <c r="CQ142" s="577"/>
      <c r="CR142" s="577"/>
      <c r="CS142" s="577"/>
      <c r="CT142" s="577"/>
      <c r="CU142" s="577"/>
      <c r="CV142" s="577"/>
      <c r="CW142" s="577"/>
      <c r="CX142" s="577"/>
      <c r="CY142" s="577"/>
      <c r="CZ142" s="577"/>
      <c r="DA142" s="577"/>
      <c r="DB142" s="577"/>
      <c r="DC142" s="577"/>
      <c r="DD142" s="577"/>
      <c r="DE142" s="577"/>
      <c r="DF142" s="577"/>
      <c r="DG142" s="577"/>
      <c r="DH142" s="577"/>
      <c r="DI142" s="577"/>
      <c r="DJ142" s="577"/>
      <c r="DK142" s="577"/>
      <c r="DL142" s="577"/>
      <c r="DM142" s="577"/>
      <c r="DN142" s="577"/>
      <c r="DO142" s="577"/>
      <c r="DP142" s="577"/>
      <c r="DQ142" s="577"/>
      <c r="DR142" s="577"/>
      <c r="DS142" s="577"/>
      <c r="DT142" s="577"/>
      <c r="DU142" s="577"/>
      <c r="DV142" s="577"/>
      <c r="DW142" s="577"/>
      <c r="DX142" s="577"/>
      <c r="DY142" s="577"/>
      <c r="DZ142" s="577"/>
      <c r="EA142" s="577"/>
      <c r="EB142" s="577"/>
      <c r="EC142" s="577"/>
      <c r="ED142" s="577"/>
      <c r="EE142" s="577"/>
      <c r="EF142" s="577"/>
      <c r="EG142" s="577"/>
      <c r="EH142" s="577"/>
      <c r="EI142" s="577"/>
      <c r="EJ142" s="577"/>
      <c r="EK142" s="577"/>
      <c r="EL142" s="577"/>
      <c r="EM142" s="577"/>
      <c r="EN142" s="577"/>
      <c r="EO142" s="577"/>
      <c r="EP142" s="577"/>
      <c r="EQ142" s="577"/>
      <c r="ER142" s="577"/>
      <c r="ES142" s="577"/>
      <c r="ET142" s="577"/>
      <c r="EU142" s="577"/>
      <c r="EV142" s="577"/>
      <c r="EW142" s="577"/>
      <c r="EX142" s="577"/>
      <c r="EY142" s="577"/>
      <c r="EZ142" s="577"/>
      <c r="FA142" s="577"/>
      <c r="FB142" s="577"/>
      <c r="FC142" s="577"/>
      <c r="FD142" s="577"/>
      <c r="FE142" s="577"/>
      <c r="FF142" s="577"/>
      <c r="FG142" s="577"/>
      <c r="FH142" s="577"/>
      <c r="FI142" s="577"/>
      <c r="FJ142" s="577"/>
      <c r="FK142" s="577"/>
      <c r="FL142" s="577"/>
      <c r="FM142" s="577"/>
      <c r="FN142" s="577"/>
      <c r="FO142" s="577"/>
      <c r="FP142" s="577"/>
      <c r="FQ142" s="577"/>
      <c r="FR142" s="577"/>
      <c r="FS142" s="577"/>
      <c r="FT142" s="577"/>
      <c r="FU142" s="577"/>
      <c r="FV142" s="577"/>
      <c r="FW142" s="577"/>
      <c r="FX142" s="577"/>
      <c r="FY142" s="577"/>
      <c r="FZ142" s="577"/>
      <c r="GA142" s="577"/>
      <c r="GB142" s="577"/>
      <c r="GC142" s="577"/>
      <c r="GD142" s="577"/>
      <c r="GE142" s="577"/>
      <c r="GF142" s="577"/>
      <c r="GG142" s="577"/>
      <c r="GH142" s="577"/>
      <c r="GI142" s="577"/>
      <c r="GJ142" s="577"/>
      <c r="GK142" s="577"/>
      <c r="GL142" s="577"/>
      <c r="GM142" s="577"/>
      <c r="GN142" s="577"/>
      <c r="GO142" s="577"/>
      <c r="GP142" s="577"/>
      <c r="GQ142" s="577"/>
      <c r="GR142" s="577"/>
      <c r="GS142" s="577"/>
      <c r="GT142" s="577"/>
      <c r="GU142" s="577"/>
      <c r="GV142" s="577"/>
      <c r="GW142" s="577"/>
      <c r="GX142" s="577"/>
      <c r="GY142" s="577"/>
      <c r="GZ142" s="577"/>
      <c r="HA142" s="577"/>
      <c r="HB142" s="577"/>
      <c r="HC142" s="577"/>
      <c r="HD142" s="577"/>
      <c r="HE142" s="577"/>
      <c r="HF142" s="577"/>
      <c r="HG142" s="577"/>
      <c r="HH142" s="577"/>
      <c r="HI142" s="577"/>
      <c r="HJ142" s="577"/>
      <c r="HK142" s="577"/>
      <c r="HL142" s="577"/>
      <c r="HM142" s="577"/>
      <c r="HN142" s="577"/>
      <c r="HO142" s="577"/>
      <c r="HP142" s="577"/>
      <c r="HQ142" s="577"/>
      <c r="HR142" s="577"/>
      <c r="HS142" s="577"/>
      <c r="HT142" s="577"/>
      <c r="HU142" s="577"/>
      <c r="HV142" s="577"/>
      <c r="HW142" s="577"/>
      <c r="HX142" s="577"/>
      <c r="HY142" s="577"/>
      <c r="HZ142" s="577"/>
      <c r="IA142" s="577"/>
      <c r="IB142" s="577"/>
      <c r="IC142" s="577"/>
      <c r="ID142" s="577"/>
      <c r="IE142" s="577"/>
      <c r="IF142" s="577"/>
      <c r="IG142" s="577"/>
      <c r="IH142" s="577"/>
      <c r="II142" s="577"/>
      <c r="IJ142" s="577"/>
      <c r="IK142" s="577"/>
      <c r="IL142" s="577"/>
      <c r="IM142" s="577"/>
      <c r="IN142" s="577"/>
      <c r="IO142" s="577"/>
      <c r="IP142" s="577"/>
      <c r="IQ142" s="577"/>
      <c r="IR142" s="577"/>
      <c r="IS142" s="577"/>
      <c r="IT142" s="577"/>
      <c r="IU142" s="577"/>
      <c r="IV142" s="577"/>
    </row>
    <row r="143" spans="1:256" s="604" customFormat="1">
      <c r="A143" s="591" t="s">
        <v>13748</v>
      </c>
      <c r="B143" s="593">
        <v>926.03800000000001</v>
      </c>
      <c r="C143" s="586">
        <v>575.28899999999999</v>
      </c>
      <c r="D143" s="586">
        <f t="shared" si="7"/>
        <v>1.0066845270697098</v>
      </c>
      <c r="E143" s="586">
        <f t="shared" si="8"/>
        <v>1.003075744338398</v>
      </c>
      <c r="F143" s="586">
        <v>727.91</v>
      </c>
      <c r="G143" s="586">
        <f t="shared" si="9"/>
        <v>1.0033834137819837</v>
      </c>
      <c r="H143" s="586">
        <v>790.33100000000002</v>
      </c>
      <c r="I143" s="577"/>
      <c r="J143" s="577"/>
      <c r="K143" s="577"/>
      <c r="L143" s="577"/>
      <c r="M143" s="577"/>
      <c r="N143" s="577"/>
      <c r="O143" s="577"/>
      <c r="P143" s="577"/>
      <c r="Q143" s="577"/>
      <c r="R143" s="577"/>
      <c r="S143" s="577"/>
      <c r="T143" s="577"/>
      <c r="U143" s="577"/>
      <c r="V143" s="577"/>
      <c r="W143" s="577"/>
      <c r="X143" s="577"/>
      <c r="Y143" s="577"/>
      <c r="Z143" s="577"/>
      <c r="AA143" s="577"/>
      <c r="AB143" s="577"/>
      <c r="AC143" s="577"/>
      <c r="AD143" s="577"/>
      <c r="AE143" s="577"/>
      <c r="AF143" s="577"/>
      <c r="AG143" s="577"/>
      <c r="AH143" s="577"/>
      <c r="AI143" s="577"/>
      <c r="AJ143" s="577"/>
      <c r="AK143" s="577"/>
      <c r="AL143" s="577"/>
      <c r="AM143" s="577"/>
      <c r="AN143" s="577"/>
      <c r="AO143" s="577"/>
      <c r="AP143" s="577"/>
      <c r="AQ143" s="577"/>
      <c r="AR143" s="577"/>
      <c r="AS143" s="577"/>
      <c r="AT143" s="577"/>
      <c r="AU143" s="577"/>
      <c r="AV143" s="577"/>
      <c r="AW143" s="577"/>
      <c r="AX143" s="577"/>
      <c r="AY143" s="577"/>
      <c r="AZ143" s="577"/>
      <c r="BA143" s="577"/>
      <c r="BB143" s="577"/>
      <c r="BC143" s="577"/>
      <c r="BD143" s="577"/>
      <c r="BE143" s="577"/>
      <c r="BF143" s="577"/>
      <c r="BG143" s="577"/>
      <c r="BH143" s="577"/>
      <c r="BI143" s="577"/>
      <c r="BJ143" s="577"/>
      <c r="BK143" s="577"/>
      <c r="BL143" s="577"/>
      <c r="BM143" s="577"/>
      <c r="BN143" s="577"/>
      <c r="BO143" s="577"/>
      <c r="BP143" s="577"/>
      <c r="BQ143" s="577"/>
      <c r="BR143" s="577"/>
      <c r="BS143" s="577"/>
      <c r="BT143" s="577"/>
      <c r="BU143" s="577"/>
      <c r="BV143" s="577"/>
      <c r="BW143" s="577"/>
      <c r="BX143" s="577"/>
      <c r="BY143" s="577"/>
      <c r="BZ143" s="577"/>
      <c r="CA143" s="577"/>
      <c r="CB143" s="577"/>
      <c r="CC143" s="577"/>
      <c r="CD143" s="577"/>
      <c r="CE143" s="577"/>
      <c r="CF143" s="577"/>
      <c r="CG143" s="577"/>
      <c r="CH143" s="577"/>
      <c r="CI143" s="577"/>
      <c r="CJ143" s="577"/>
      <c r="CK143" s="577"/>
      <c r="CL143" s="577"/>
      <c r="CM143" s="577"/>
      <c r="CN143" s="577"/>
      <c r="CO143" s="577"/>
      <c r="CP143" s="577"/>
      <c r="CQ143" s="577"/>
      <c r="CR143" s="577"/>
      <c r="CS143" s="577"/>
      <c r="CT143" s="577"/>
      <c r="CU143" s="577"/>
      <c r="CV143" s="577"/>
      <c r="CW143" s="577"/>
      <c r="CX143" s="577"/>
      <c r="CY143" s="577"/>
      <c r="CZ143" s="577"/>
      <c r="DA143" s="577"/>
      <c r="DB143" s="577"/>
      <c r="DC143" s="577"/>
      <c r="DD143" s="577"/>
      <c r="DE143" s="577"/>
      <c r="DF143" s="577"/>
      <c r="DG143" s="577"/>
      <c r="DH143" s="577"/>
      <c r="DI143" s="577"/>
      <c r="DJ143" s="577"/>
      <c r="DK143" s="577"/>
      <c r="DL143" s="577"/>
      <c r="DM143" s="577"/>
      <c r="DN143" s="577"/>
      <c r="DO143" s="577"/>
      <c r="DP143" s="577"/>
      <c r="DQ143" s="577"/>
      <c r="DR143" s="577"/>
      <c r="DS143" s="577"/>
      <c r="DT143" s="577"/>
      <c r="DU143" s="577"/>
      <c r="DV143" s="577"/>
      <c r="DW143" s="577"/>
      <c r="DX143" s="577"/>
      <c r="DY143" s="577"/>
      <c r="DZ143" s="577"/>
      <c r="EA143" s="577"/>
      <c r="EB143" s="577"/>
      <c r="EC143" s="577"/>
      <c r="ED143" s="577"/>
      <c r="EE143" s="577"/>
      <c r="EF143" s="577"/>
      <c r="EG143" s="577"/>
      <c r="EH143" s="577"/>
      <c r="EI143" s="577"/>
      <c r="EJ143" s="577"/>
      <c r="EK143" s="577"/>
      <c r="EL143" s="577"/>
      <c r="EM143" s="577"/>
      <c r="EN143" s="577"/>
      <c r="EO143" s="577"/>
      <c r="EP143" s="577"/>
      <c r="EQ143" s="577"/>
      <c r="ER143" s="577"/>
      <c r="ES143" s="577"/>
      <c r="ET143" s="577"/>
      <c r="EU143" s="577"/>
      <c r="EV143" s="577"/>
      <c r="EW143" s="577"/>
      <c r="EX143" s="577"/>
      <c r="EY143" s="577"/>
      <c r="EZ143" s="577"/>
      <c r="FA143" s="577"/>
      <c r="FB143" s="577"/>
      <c r="FC143" s="577"/>
      <c r="FD143" s="577"/>
      <c r="FE143" s="577"/>
      <c r="FF143" s="577"/>
      <c r="FG143" s="577"/>
      <c r="FH143" s="577"/>
      <c r="FI143" s="577"/>
      <c r="FJ143" s="577"/>
      <c r="FK143" s="577"/>
      <c r="FL143" s="577"/>
      <c r="FM143" s="577"/>
      <c r="FN143" s="577"/>
      <c r="FO143" s="577"/>
      <c r="FP143" s="577"/>
      <c r="FQ143" s="577"/>
      <c r="FR143" s="577"/>
      <c r="FS143" s="577"/>
      <c r="FT143" s="577"/>
      <c r="FU143" s="577"/>
      <c r="FV143" s="577"/>
      <c r="FW143" s="577"/>
      <c r="FX143" s="577"/>
      <c r="FY143" s="577"/>
      <c r="FZ143" s="577"/>
      <c r="GA143" s="577"/>
      <c r="GB143" s="577"/>
      <c r="GC143" s="577"/>
      <c r="GD143" s="577"/>
      <c r="GE143" s="577"/>
      <c r="GF143" s="577"/>
      <c r="GG143" s="577"/>
      <c r="GH143" s="577"/>
      <c r="GI143" s="577"/>
      <c r="GJ143" s="577"/>
      <c r="GK143" s="577"/>
      <c r="GL143" s="577"/>
      <c r="GM143" s="577"/>
      <c r="GN143" s="577"/>
      <c r="GO143" s="577"/>
      <c r="GP143" s="577"/>
      <c r="GQ143" s="577"/>
      <c r="GR143" s="577"/>
      <c r="GS143" s="577"/>
      <c r="GT143" s="577"/>
      <c r="GU143" s="577"/>
      <c r="GV143" s="577"/>
      <c r="GW143" s="577"/>
      <c r="GX143" s="577"/>
      <c r="GY143" s="577"/>
      <c r="GZ143" s="577"/>
      <c r="HA143" s="577"/>
      <c r="HB143" s="577"/>
      <c r="HC143" s="577"/>
      <c r="HD143" s="577"/>
      <c r="HE143" s="577"/>
      <c r="HF143" s="577"/>
      <c r="HG143" s="577"/>
      <c r="HH143" s="577"/>
      <c r="HI143" s="577"/>
      <c r="HJ143" s="577"/>
      <c r="HK143" s="577"/>
      <c r="HL143" s="577"/>
      <c r="HM143" s="577"/>
      <c r="HN143" s="577"/>
      <c r="HO143" s="577"/>
      <c r="HP143" s="577"/>
      <c r="HQ143" s="577"/>
      <c r="HR143" s="577"/>
      <c r="HS143" s="577"/>
      <c r="HT143" s="577"/>
      <c r="HU143" s="577"/>
      <c r="HV143" s="577"/>
      <c r="HW143" s="577"/>
      <c r="HX143" s="577"/>
      <c r="HY143" s="577"/>
      <c r="HZ143" s="577"/>
      <c r="IA143" s="577"/>
      <c r="IB143" s="577"/>
      <c r="IC143" s="577"/>
      <c r="ID143" s="577"/>
      <c r="IE143" s="577"/>
      <c r="IF143" s="577"/>
      <c r="IG143" s="577"/>
      <c r="IH143" s="577"/>
      <c r="II143" s="577"/>
      <c r="IJ143" s="577"/>
      <c r="IK143" s="577"/>
      <c r="IL143" s="577"/>
      <c r="IM143" s="577"/>
      <c r="IN143" s="577"/>
      <c r="IO143" s="577"/>
      <c r="IP143" s="577"/>
      <c r="IQ143" s="577"/>
      <c r="IR143" s="577"/>
      <c r="IS143" s="577"/>
      <c r="IT143" s="577"/>
      <c r="IU143" s="577"/>
      <c r="IV143" s="577"/>
    </row>
    <row r="144" spans="1:256" s="604" customFormat="1">
      <c r="A144" s="591" t="s">
        <v>13749</v>
      </c>
      <c r="B144" s="593">
        <v>926.03800000000001</v>
      </c>
      <c r="C144" s="586">
        <v>579.78399999999999</v>
      </c>
      <c r="D144" s="586">
        <f t="shared" si="7"/>
        <v>1.0078134641893031</v>
      </c>
      <c r="E144" s="586">
        <f t="shared" si="8"/>
        <v>1.00360758885027</v>
      </c>
      <c r="F144" s="586">
        <v>730.53599999999994</v>
      </c>
      <c r="G144" s="586">
        <f t="shared" si="9"/>
        <v>1.0117140792908288</v>
      </c>
      <c r="H144" s="586">
        <v>799.58900000000006</v>
      </c>
      <c r="I144" s="577"/>
      <c r="J144" s="577"/>
      <c r="K144" s="577"/>
      <c r="L144" s="577"/>
      <c r="M144" s="577"/>
      <c r="N144" s="577"/>
      <c r="O144" s="577"/>
      <c r="P144" s="577"/>
      <c r="Q144" s="577"/>
      <c r="R144" s="577"/>
      <c r="S144" s="577"/>
      <c r="T144" s="577"/>
      <c r="U144" s="577"/>
      <c r="V144" s="577"/>
      <c r="W144" s="577"/>
      <c r="X144" s="577"/>
      <c r="Y144" s="577"/>
      <c r="Z144" s="577"/>
      <c r="AA144" s="577"/>
      <c r="AB144" s="577"/>
      <c r="AC144" s="577"/>
      <c r="AD144" s="577"/>
      <c r="AE144" s="577"/>
      <c r="AF144" s="577"/>
      <c r="AG144" s="577"/>
      <c r="AH144" s="577"/>
      <c r="AI144" s="577"/>
      <c r="AJ144" s="577"/>
      <c r="AK144" s="577"/>
      <c r="AL144" s="577"/>
      <c r="AM144" s="577"/>
      <c r="AN144" s="577"/>
      <c r="AO144" s="577"/>
      <c r="AP144" s="577"/>
      <c r="AQ144" s="577"/>
      <c r="AR144" s="577"/>
      <c r="AS144" s="577"/>
      <c r="AT144" s="577"/>
      <c r="AU144" s="577"/>
      <c r="AV144" s="577"/>
      <c r="AW144" s="577"/>
      <c r="AX144" s="577"/>
      <c r="AY144" s="577"/>
      <c r="AZ144" s="577"/>
      <c r="BA144" s="577"/>
      <c r="BB144" s="577"/>
      <c r="BC144" s="577"/>
      <c r="BD144" s="577"/>
      <c r="BE144" s="577"/>
      <c r="BF144" s="577"/>
      <c r="BG144" s="577"/>
      <c r="BH144" s="577"/>
      <c r="BI144" s="577"/>
      <c r="BJ144" s="577"/>
      <c r="BK144" s="577"/>
      <c r="BL144" s="577"/>
      <c r="BM144" s="577"/>
      <c r="BN144" s="577"/>
      <c r="BO144" s="577"/>
      <c r="BP144" s="577"/>
      <c r="BQ144" s="577"/>
      <c r="BR144" s="577"/>
      <c r="BS144" s="577"/>
      <c r="BT144" s="577"/>
      <c r="BU144" s="577"/>
      <c r="BV144" s="577"/>
      <c r="BW144" s="577"/>
      <c r="BX144" s="577"/>
      <c r="BY144" s="577"/>
      <c r="BZ144" s="577"/>
      <c r="CA144" s="577"/>
      <c r="CB144" s="577"/>
      <c r="CC144" s="577"/>
      <c r="CD144" s="577"/>
      <c r="CE144" s="577"/>
      <c r="CF144" s="577"/>
      <c r="CG144" s="577"/>
      <c r="CH144" s="577"/>
      <c r="CI144" s="577"/>
      <c r="CJ144" s="577"/>
      <c r="CK144" s="577"/>
      <c r="CL144" s="577"/>
      <c r="CM144" s="577"/>
      <c r="CN144" s="577"/>
      <c r="CO144" s="577"/>
      <c r="CP144" s="577"/>
      <c r="CQ144" s="577"/>
      <c r="CR144" s="577"/>
      <c r="CS144" s="577"/>
      <c r="CT144" s="577"/>
      <c r="CU144" s="577"/>
      <c r="CV144" s="577"/>
      <c r="CW144" s="577"/>
      <c r="CX144" s="577"/>
      <c r="CY144" s="577"/>
      <c r="CZ144" s="577"/>
      <c r="DA144" s="577"/>
      <c r="DB144" s="577"/>
      <c r="DC144" s="577"/>
      <c r="DD144" s="577"/>
      <c r="DE144" s="577"/>
      <c r="DF144" s="577"/>
      <c r="DG144" s="577"/>
      <c r="DH144" s="577"/>
      <c r="DI144" s="577"/>
      <c r="DJ144" s="577"/>
      <c r="DK144" s="577"/>
      <c r="DL144" s="577"/>
      <c r="DM144" s="577"/>
      <c r="DN144" s="577"/>
      <c r="DO144" s="577"/>
      <c r="DP144" s="577"/>
      <c r="DQ144" s="577"/>
      <c r="DR144" s="577"/>
      <c r="DS144" s="577"/>
      <c r="DT144" s="577"/>
      <c r="DU144" s="577"/>
      <c r="DV144" s="577"/>
      <c r="DW144" s="577"/>
      <c r="DX144" s="577"/>
      <c r="DY144" s="577"/>
      <c r="DZ144" s="577"/>
      <c r="EA144" s="577"/>
      <c r="EB144" s="577"/>
      <c r="EC144" s="577"/>
      <c r="ED144" s="577"/>
      <c r="EE144" s="577"/>
      <c r="EF144" s="577"/>
      <c r="EG144" s="577"/>
      <c r="EH144" s="577"/>
      <c r="EI144" s="577"/>
      <c r="EJ144" s="577"/>
      <c r="EK144" s="577"/>
      <c r="EL144" s="577"/>
      <c r="EM144" s="577"/>
      <c r="EN144" s="577"/>
      <c r="EO144" s="577"/>
      <c r="EP144" s="577"/>
      <c r="EQ144" s="577"/>
      <c r="ER144" s="577"/>
      <c r="ES144" s="577"/>
      <c r="ET144" s="577"/>
      <c r="EU144" s="577"/>
      <c r="EV144" s="577"/>
      <c r="EW144" s="577"/>
      <c r="EX144" s="577"/>
      <c r="EY144" s="577"/>
      <c r="EZ144" s="577"/>
      <c r="FA144" s="577"/>
      <c r="FB144" s="577"/>
      <c r="FC144" s="577"/>
      <c r="FD144" s="577"/>
      <c r="FE144" s="577"/>
      <c r="FF144" s="577"/>
      <c r="FG144" s="577"/>
      <c r="FH144" s="577"/>
      <c r="FI144" s="577"/>
      <c r="FJ144" s="577"/>
      <c r="FK144" s="577"/>
      <c r="FL144" s="577"/>
      <c r="FM144" s="577"/>
      <c r="FN144" s="577"/>
      <c r="FO144" s="577"/>
      <c r="FP144" s="577"/>
      <c r="FQ144" s="577"/>
      <c r="FR144" s="577"/>
      <c r="FS144" s="577"/>
      <c r="FT144" s="577"/>
      <c r="FU144" s="577"/>
      <c r="FV144" s="577"/>
      <c r="FW144" s="577"/>
      <c r="FX144" s="577"/>
      <c r="FY144" s="577"/>
      <c r="FZ144" s="577"/>
      <c r="GA144" s="577"/>
      <c r="GB144" s="577"/>
      <c r="GC144" s="577"/>
      <c r="GD144" s="577"/>
      <c r="GE144" s="577"/>
      <c r="GF144" s="577"/>
      <c r="GG144" s="577"/>
      <c r="GH144" s="577"/>
      <c r="GI144" s="577"/>
      <c r="GJ144" s="577"/>
      <c r="GK144" s="577"/>
      <c r="GL144" s="577"/>
      <c r="GM144" s="577"/>
      <c r="GN144" s="577"/>
      <c r="GO144" s="577"/>
      <c r="GP144" s="577"/>
      <c r="GQ144" s="577"/>
      <c r="GR144" s="577"/>
      <c r="GS144" s="577"/>
      <c r="GT144" s="577"/>
      <c r="GU144" s="577"/>
      <c r="GV144" s="577"/>
      <c r="GW144" s="577"/>
      <c r="GX144" s="577"/>
      <c r="GY144" s="577"/>
      <c r="GZ144" s="577"/>
      <c r="HA144" s="577"/>
      <c r="HB144" s="577"/>
      <c r="HC144" s="577"/>
      <c r="HD144" s="577"/>
      <c r="HE144" s="577"/>
      <c r="HF144" s="577"/>
      <c r="HG144" s="577"/>
      <c r="HH144" s="577"/>
      <c r="HI144" s="577"/>
      <c r="HJ144" s="577"/>
      <c r="HK144" s="577"/>
      <c r="HL144" s="577"/>
      <c r="HM144" s="577"/>
      <c r="HN144" s="577"/>
      <c r="HO144" s="577"/>
      <c r="HP144" s="577"/>
      <c r="HQ144" s="577"/>
      <c r="HR144" s="577"/>
      <c r="HS144" s="577"/>
      <c r="HT144" s="577"/>
      <c r="HU144" s="577"/>
      <c r="HV144" s="577"/>
      <c r="HW144" s="577"/>
      <c r="HX144" s="577"/>
      <c r="HY144" s="577"/>
      <c r="HZ144" s="577"/>
      <c r="IA144" s="577"/>
      <c r="IB144" s="577"/>
      <c r="IC144" s="577"/>
      <c r="ID144" s="577"/>
      <c r="IE144" s="577"/>
      <c r="IF144" s="577"/>
      <c r="IG144" s="577"/>
      <c r="IH144" s="577"/>
      <c r="II144" s="577"/>
      <c r="IJ144" s="577"/>
      <c r="IK144" s="577"/>
      <c r="IL144" s="577"/>
      <c r="IM144" s="577"/>
      <c r="IN144" s="577"/>
      <c r="IO144" s="577"/>
      <c r="IP144" s="577"/>
      <c r="IQ144" s="577"/>
      <c r="IR144" s="577"/>
      <c r="IS144" s="577"/>
      <c r="IT144" s="577"/>
      <c r="IU144" s="577"/>
      <c r="IV144" s="577"/>
    </row>
    <row r="145" spans="1:256" s="604" customFormat="1">
      <c r="A145" s="591" t="s">
        <v>13750</v>
      </c>
      <c r="B145" s="593">
        <v>926.03800000000001</v>
      </c>
      <c r="C145" s="586">
        <v>588.21100000000001</v>
      </c>
      <c r="D145" s="586">
        <f t="shared" si="7"/>
        <v>1.0145347232762547</v>
      </c>
      <c r="E145" s="586">
        <f t="shared" si="8"/>
        <v>1.0067402564692227</v>
      </c>
      <c r="F145" s="586">
        <v>735.46</v>
      </c>
      <c r="G145" s="586">
        <f t="shared" si="9"/>
        <v>1.0072124553989612</v>
      </c>
      <c r="H145" s="586">
        <v>805.35599999999999</v>
      </c>
      <c r="I145" s="577"/>
      <c r="J145" s="577"/>
      <c r="K145" s="577"/>
      <c r="L145" s="577"/>
      <c r="M145" s="577"/>
      <c r="N145" s="577"/>
      <c r="O145" s="577"/>
      <c r="P145" s="577"/>
      <c r="Q145" s="577"/>
      <c r="R145" s="577"/>
      <c r="S145" s="577"/>
      <c r="T145" s="577"/>
      <c r="U145" s="577"/>
      <c r="V145" s="577"/>
      <c r="W145" s="577"/>
      <c r="X145" s="577"/>
      <c r="Y145" s="577"/>
      <c r="Z145" s="577"/>
      <c r="AA145" s="577"/>
      <c r="AB145" s="577"/>
      <c r="AC145" s="577"/>
      <c r="AD145" s="577"/>
      <c r="AE145" s="577"/>
      <c r="AF145" s="577"/>
      <c r="AG145" s="577"/>
      <c r="AH145" s="577"/>
      <c r="AI145" s="577"/>
      <c r="AJ145" s="577"/>
      <c r="AK145" s="577"/>
      <c r="AL145" s="577"/>
      <c r="AM145" s="577"/>
      <c r="AN145" s="577"/>
      <c r="AO145" s="577"/>
      <c r="AP145" s="577"/>
      <c r="AQ145" s="577"/>
      <c r="AR145" s="577"/>
      <c r="AS145" s="577"/>
      <c r="AT145" s="577"/>
      <c r="AU145" s="577"/>
      <c r="AV145" s="577"/>
      <c r="AW145" s="577"/>
      <c r="AX145" s="577"/>
      <c r="AY145" s="577"/>
      <c r="AZ145" s="577"/>
      <c r="BA145" s="577"/>
      <c r="BB145" s="577"/>
      <c r="BC145" s="577"/>
      <c r="BD145" s="577"/>
      <c r="BE145" s="577"/>
      <c r="BF145" s="577"/>
      <c r="BG145" s="577"/>
      <c r="BH145" s="577"/>
      <c r="BI145" s="577"/>
      <c r="BJ145" s="577"/>
      <c r="BK145" s="577"/>
      <c r="BL145" s="577"/>
      <c r="BM145" s="577"/>
      <c r="BN145" s="577"/>
      <c r="BO145" s="577"/>
      <c r="BP145" s="577"/>
      <c r="BQ145" s="577"/>
      <c r="BR145" s="577"/>
      <c r="BS145" s="577"/>
      <c r="BT145" s="577"/>
      <c r="BU145" s="577"/>
      <c r="BV145" s="577"/>
      <c r="BW145" s="577"/>
      <c r="BX145" s="577"/>
      <c r="BY145" s="577"/>
      <c r="BZ145" s="577"/>
      <c r="CA145" s="577"/>
      <c r="CB145" s="577"/>
      <c r="CC145" s="577"/>
      <c r="CD145" s="577"/>
      <c r="CE145" s="577"/>
      <c r="CF145" s="577"/>
      <c r="CG145" s="577"/>
      <c r="CH145" s="577"/>
      <c r="CI145" s="577"/>
      <c r="CJ145" s="577"/>
      <c r="CK145" s="577"/>
      <c r="CL145" s="577"/>
      <c r="CM145" s="577"/>
      <c r="CN145" s="577"/>
      <c r="CO145" s="577"/>
      <c r="CP145" s="577"/>
      <c r="CQ145" s="577"/>
      <c r="CR145" s="577"/>
      <c r="CS145" s="577"/>
      <c r="CT145" s="577"/>
      <c r="CU145" s="577"/>
      <c r="CV145" s="577"/>
      <c r="CW145" s="577"/>
      <c r="CX145" s="577"/>
      <c r="CY145" s="577"/>
      <c r="CZ145" s="577"/>
      <c r="DA145" s="577"/>
      <c r="DB145" s="577"/>
      <c r="DC145" s="577"/>
      <c r="DD145" s="577"/>
      <c r="DE145" s="577"/>
      <c r="DF145" s="577"/>
      <c r="DG145" s="577"/>
      <c r="DH145" s="577"/>
      <c r="DI145" s="577"/>
      <c r="DJ145" s="577"/>
      <c r="DK145" s="577"/>
      <c r="DL145" s="577"/>
      <c r="DM145" s="577"/>
      <c r="DN145" s="577"/>
      <c r="DO145" s="577"/>
      <c r="DP145" s="577"/>
      <c r="DQ145" s="577"/>
      <c r="DR145" s="577"/>
      <c r="DS145" s="577"/>
      <c r="DT145" s="577"/>
      <c r="DU145" s="577"/>
      <c r="DV145" s="577"/>
      <c r="DW145" s="577"/>
      <c r="DX145" s="577"/>
      <c r="DY145" s="577"/>
      <c r="DZ145" s="577"/>
      <c r="EA145" s="577"/>
      <c r="EB145" s="577"/>
      <c r="EC145" s="577"/>
      <c r="ED145" s="577"/>
      <c r="EE145" s="577"/>
      <c r="EF145" s="577"/>
      <c r="EG145" s="577"/>
      <c r="EH145" s="577"/>
      <c r="EI145" s="577"/>
      <c r="EJ145" s="577"/>
      <c r="EK145" s="577"/>
      <c r="EL145" s="577"/>
      <c r="EM145" s="577"/>
      <c r="EN145" s="577"/>
      <c r="EO145" s="577"/>
      <c r="EP145" s="577"/>
      <c r="EQ145" s="577"/>
      <c r="ER145" s="577"/>
      <c r="ES145" s="577"/>
      <c r="ET145" s="577"/>
      <c r="EU145" s="577"/>
      <c r="EV145" s="577"/>
      <c r="EW145" s="577"/>
      <c r="EX145" s="577"/>
      <c r="EY145" s="577"/>
      <c r="EZ145" s="577"/>
      <c r="FA145" s="577"/>
      <c r="FB145" s="577"/>
      <c r="FC145" s="577"/>
      <c r="FD145" s="577"/>
      <c r="FE145" s="577"/>
      <c r="FF145" s="577"/>
      <c r="FG145" s="577"/>
      <c r="FH145" s="577"/>
      <c r="FI145" s="577"/>
      <c r="FJ145" s="577"/>
      <c r="FK145" s="577"/>
      <c r="FL145" s="577"/>
      <c r="FM145" s="577"/>
      <c r="FN145" s="577"/>
      <c r="FO145" s="577"/>
      <c r="FP145" s="577"/>
      <c r="FQ145" s="577"/>
      <c r="FR145" s="577"/>
      <c r="FS145" s="577"/>
      <c r="FT145" s="577"/>
      <c r="FU145" s="577"/>
      <c r="FV145" s="577"/>
      <c r="FW145" s="577"/>
      <c r="FX145" s="577"/>
      <c r="FY145" s="577"/>
      <c r="FZ145" s="577"/>
      <c r="GA145" s="577"/>
      <c r="GB145" s="577"/>
      <c r="GC145" s="577"/>
      <c r="GD145" s="577"/>
      <c r="GE145" s="577"/>
      <c r="GF145" s="577"/>
      <c r="GG145" s="577"/>
      <c r="GH145" s="577"/>
      <c r="GI145" s="577"/>
      <c r="GJ145" s="577"/>
      <c r="GK145" s="577"/>
      <c r="GL145" s="577"/>
      <c r="GM145" s="577"/>
      <c r="GN145" s="577"/>
      <c r="GO145" s="577"/>
      <c r="GP145" s="577"/>
      <c r="GQ145" s="577"/>
      <c r="GR145" s="577"/>
      <c r="GS145" s="577"/>
      <c r="GT145" s="577"/>
      <c r="GU145" s="577"/>
      <c r="GV145" s="577"/>
      <c r="GW145" s="577"/>
      <c r="GX145" s="577"/>
      <c r="GY145" s="577"/>
      <c r="GZ145" s="577"/>
      <c r="HA145" s="577"/>
      <c r="HB145" s="577"/>
      <c r="HC145" s="577"/>
      <c r="HD145" s="577"/>
      <c r="HE145" s="577"/>
      <c r="HF145" s="577"/>
      <c r="HG145" s="577"/>
      <c r="HH145" s="577"/>
      <c r="HI145" s="577"/>
      <c r="HJ145" s="577"/>
      <c r="HK145" s="577"/>
      <c r="HL145" s="577"/>
      <c r="HM145" s="577"/>
      <c r="HN145" s="577"/>
      <c r="HO145" s="577"/>
      <c r="HP145" s="577"/>
      <c r="HQ145" s="577"/>
      <c r="HR145" s="577"/>
      <c r="HS145" s="577"/>
      <c r="HT145" s="577"/>
      <c r="HU145" s="577"/>
      <c r="HV145" s="577"/>
      <c r="HW145" s="577"/>
      <c r="HX145" s="577"/>
      <c r="HY145" s="577"/>
      <c r="HZ145" s="577"/>
      <c r="IA145" s="577"/>
      <c r="IB145" s="577"/>
      <c r="IC145" s="577"/>
      <c r="ID145" s="577"/>
      <c r="IE145" s="577"/>
      <c r="IF145" s="577"/>
      <c r="IG145" s="577"/>
      <c r="IH145" s="577"/>
      <c r="II145" s="577"/>
      <c r="IJ145" s="577"/>
      <c r="IK145" s="577"/>
      <c r="IL145" s="577"/>
      <c r="IM145" s="577"/>
      <c r="IN145" s="577"/>
      <c r="IO145" s="577"/>
      <c r="IP145" s="577"/>
      <c r="IQ145" s="577"/>
      <c r="IR145" s="577"/>
      <c r="IS145" s="577"/>
      <c r="IT145" s="577"/>
      <c r="IU145" s="577"/>
      <c r="IV145" s="577"/>
    </row>
    <row r="146" spans="1:256" s="604" customFormat="1">
      <c r="A146" s="591" t="s">
        <v>13751</v>
      </c>
      <c r="B146" s="593">
        <v>926.03800000000001</v>
      </c>
      <c r="C146" s="586">
        <v>599.20699999999999</v>
      </c>
      <c r="D146" s="586">
        <f t="shared" si="7"/>
        <v>1.0186939720610462</v>
      </c>
      <c r="E146" s="586">
        <f t="shared" si="8"/>
        <v>1.0087346694585702</v>
      </c>
      <c r="F146" s="586">
        <v>741.88400000000001</v>
      </c>
      <c r="G146" s="586">
        <f t="shared" si="9"/>
        <v>1.0116035641380954</v>
      </c>
      <c r="H146" s="586">
        <v>814.70100000000002</v>
      </c>
      <c r="I146" s="577"/>
      <c r="J146" s="577"/>
      <c r="K146" s="577"/>
      <c r="L146" s="577"/>
      <c r="M146" s="577"/>
      <c r="N146" s="577"/>
      <c r="O146" s="577"/>
      <c r="P146" s="577"/>
      <c r="Q146" s="577"/>
      <c r="R146" s="577"/>
      <c r="S146" s="577"/>
      <c r="T146" s="577"/>
      <c r="U146" s="577"/>
      <c r="V146" s="577"/>
      <c r="W146" s="577"/>
      <c r="X146" s="577"/>
      <c r="Y146" s="577"/>
      <c r="Z146" s="577"/>
      <c r="AA146" s="577"/>
      <c r="AB146" s="577"/>
      <c r="AC146" s="577"/>
      <c r="AD146" s="577"/>
      <c r="AE146" s="577"/>
      <c r="AF146" s="577"/>
      <c r="AG146" s="577"/>
      <c r="AH146" s="577"/>
      <c r="AI146" s="577"/>
      <c r="AJ146" s="577"/>
      <c r="AK146" s="577"/>
      <c r="AL146" s="577"/>
      <c r="AM146" s="577"/>
      <c r="AN146" s="577"/>
      <c r="AO146" s="577"/>
      <c r="AP146" s="577"/>
      <c r="AQ146" s="577"/>
      <c r="AR146" s="577"/>
      <c r="AS146" s="577"/>
      <c r="AT146" s="577"/>
      <c r="AU146" s="577"/>
      <c r="AV146" s="577"/>
      <c r="AW146" s="577"/>
      <c r="AX146" s="577"/>
      <c r="AY146" s="577"/>
      <c r="AZ146" s="577"/>
      <c r="BA146" s="577"/>
      <c r="BB146" s="577"/>
      <c r="BC146" s="577"/>
      <c r="BD146" s="577"/>
      <c r="BE146" s="577"/>
      <c r="BF146" s="577"/>
      <c r="BG146" s="577"/>
      <c r="BH146" s="577"/>
      <c r="BI146" s="577"/>
      <c r="BJ146" s="577"/>
      <c r="BK146" s="577"/>
      <c r="BL146" s="577"/>
      <c r="BM146" s="577"/>
      <c r="BN146" s="577"/>
      <c r="BO146" s="577"/>
      <c r="BP146" s="577"/>
      <c r="BQ146" s="577"/>
      <c r="BR146" s="577"/>
      <c r="BS146" s="577"/>
      <c r="BT146" s="577"/>
      <c r="BU146" s="577"/>
      <c r="BV146" s="577"/>
      <c r="BW146" s="577"/>
      <c r="BX146" s="577"/>
      <c r="BY146" s="577"/>
      <c r="BZ146" s="577"/>
      <c r="CA146" s="577"/>
      <c r="CB146" s="577"/>
      <c r="CC146" s="577"/>
      <c r="CD146" s="577"/>
      <c r="CE146" s="577"/>
      <c r="CF146" s="577"/>
      <c r="CG146" s="577"/>
      <c r="CH146" s="577"/>
      <c r="CI146" s="577"/>
      <c r="CJ146" s="577"/>
      <c r="CK146" s="577"/>
      <c r="CL146" s="577"/>
      <c r="CM146" s="577"/>
      <c r="CN146" s="577"/>
      <c r="CO146" s="577"/>
      <c r="CP146" s="577"/>
      <c r="CQ146" s="577"/>
      <c r="CR146" s="577"/>
      <c r="CS146" s="577"/>
      <c r="CT146" s="577"/>
      <c r="CU146" s="577"/>
      <c r="CV146" s="577"/>
      <c r="CW146" s="577"/>
      <c r="CX146" s="577"/>
      <c r="CY146" s="577"/>
      <c r="CZ146" s="577"/>
      <c r="DA146" s="577"/>
      <c r="DB146" s="577"/>
      <c r="DC146" s="577"/>
      <c r="DD146" s="577"/>
      <c r="DE146" s="577"/>
      <c r="DF146" s="577"/>
      <c r="DG146" s="577"/>
      <c r="DH146" s="577"/>
      <c r="DI146" s="577"/>
      <c r="DJ146" s="577"/>
      <c r="DK146" s="577"/>
      <c r="DL146" s="577"/>
      <c r="DM146" s="577"/>
      <c r="DN146" s="577"/>
      <c r="DO146" s="577"/>
      <c r="DP146" s="577"/>
      <c r="DQ146" s="577"/>
      <c r="DR146" s="577"/>
      <c r="DS146" s="577"/>
      <c r="DT146" s="577"/>
      <c r="DU146" s="577"/>
      <c r="DV146" s="577"/>
      <c r="DW146" s="577"/>
      <c r="DX146" s="577"/>
      <c r="DY146" s="577"/>
      <c r="DZ146" s="577"/>
      <c r="EA146" s="577"/>
      <c r="EB146" s="577"/>
      <c r="EC146" s="577"/>
      <c r="ED146" s="577"/>
      <c r="EE146" s="577"/>
      <c r="EF146" s="577"/>
      <c r="EG146" s="577"/>
      <c r="EH146" s="577"/>
      <c r="EI146" s="577"/>
      <c r="EJ146" s="577"/>
      <c r="EK146" s="577"/>
      <c r="EL146" s="577"/>
      <c r="EM146" s="577"/>
      <c r="EN146" s="577"/>
      <c r="EO146" s="577"/>
      <c r="EP146" s="577"/>
      <c r="EQ146" s="577"/>
      <c r="ER146" s="577"/>
      <c r="ES146" s="577"/>
      <c r="ET146" s="577"/>
      <c r="EU146" s="577"/>
      <c r="EV146" s="577"/>
      <c r="EW146" s="577"/>
      <c r="EX146" s="577"/>
      <c r="EY146" s="577"/>
      <c r="EZ146" s="577"/>
      <c r="FA146" s="577"/>
      <c r="FB146" s="577"/>
      <c r="FC146" s="577"/>
      <c r="FD146" s="577"/>
      <c r="FE146" s="577"/>
      <c r="FF146" s="577"/>
      <c r="FG146" s="577"/>
      <c r="FH146" s="577"/>
      <c r="FI146" s="577"/>
      <c r="FJ146" s="577"/>
      <c r="FK146" s="577"/>
      <c r="FL146" s="577"/>
      <c r="FM146" s="577"/>
      <c r="FN146" s="577"/>
      <c r="FO146" s="577"/>
      <c r="FP146" s="577"/>
      <c r="FQ146" s="577"/>
      <c r="FR146" s="577"/>
      <c r="FS146" s="577"/>
      <c r="FT146" s="577"/>
      <c r="FU146" s="577"/>
      <c r="FV146" s="577"/>
      <c r="FW146" s="577"/>
      <c r="FX146" s="577"/>
      <c r="FY146" s="577"/>
      <c r="FZ146" s="577"/>
      <c r="GA146" s="577"/>
      <c r="GB146" s="577"/>
      <c r="GC146" s="577"/>
      <c r="GD146" s="577"/>
      <c r="GE146" s="577"/>
      <c r="GF146" s="577"/>
      <c r="GG146" s="577"/>
      <c r="GH146" s="577"/>
      <c r="GI146" s="577"/>
      <c r="GJ146" s="577"/>
      <c r="GK146" s="577"/>
      <c r="GL146" s="577"/>
      <c r="GM146" s="577"/>
      <c r="GN146" s="577"/>
      <c r="GO146" s="577"/>
      <c r="GP146" s="577"/>
      <c r="GQ146" s="577"/>
      <c r="GR146" s="577"/>
      <c r="GS146" s="577"/>
      <c r="GT146" s="577"/>
      <c r="GU146" s="577"/>
      <c r="GV146" s="577"/>
      <c r="GW146" s="577"/>
      <c r="GX146" s="577"/>
      <c r="GY146" s="577"/>
      <c r="GZ146" s="577"/>
      <c r="HA146" s="577"/>
      <c r="HB146" s="577"/>
      <c r="HC146" s="577"/>
      <c r="HD146" s="577"/>
      <c r="HE146" s="577"/>
      <c r="HF146" s="577"/>
      <c r="HG146" s="577"/>
      <c r="HH146" s="577"/>
      <c r="HI146" s="577"/>
      <c r="HJ146" s="577"/>
      <c r="HK146" s="577"/>
      <c r="HL146" s="577"/>
      <c r="HM146" s="577"/>
      <c r="HN146" s="577"/>
      <c r="HO146" s="577"/>
      <c r="HP146" s="577"/>
      <c r="HQ146" s="577"/>
      <c r="HR146" s="577"/>
      <c r="HS146" s="577"/>
      <c r="HT146" s="577"/>
      <c r="HU146" s="577"/>
      <c r="HV146" s="577"/>
      <c r="HW146" s="577"/>
      <c r="HX146" s="577"/>
      <c r="HY146" s="577"/>
      <c r="HZ146" s="577"/>
      <c r="IA146" s="577"/>
      <c r="IB146" s="577"/>
      <c r="IC146" s="577"/>
      <c r="ID146" s="577"/>
      <c r="IE146" s="577"/>
      <c r="IF146" s="577"/>
      <c r="IG146" s="577"/>
      <c r="IH146" s="577"/>
      <c r="II146" s="577"/>
      <c r="IJ146" s="577"/>
      <c r="IK146" s="577"/>
      <c r="IL146" s="577"/>
      <c r="IM146" s="577"/>
      <c r="IN146" s="577"/>
      <c r="IO146" s="577"/>
      <c r="IP146" s="577"/>
      <c r="IQ146" s="577"/>
      <c r="IR146" s="577"/>
      <c r="IS146" s="577"/>
      <c r="IT146" s="577"/>
      <c r="IU146" s="577"/>
      <c r="IV146" s="577"/>
    </row>
    <row r="147" spans="1:256" s="604" customFormat="1">
      <c r="A147" s="591" t="s">
        <v>13752</v>
      </c>
      <c r="B147" s="593">
        <v>949.00599999999997</v>
      </c>
      <c r="C147" s="586">
        <v>613.86300000000006</v>
      </c>
      <c r="D147" s="586">
        <f t="shared" si="7"/>
        <v>1.0244589933028154</v>
      </c>
      <c r="E147" s="586">
        <f t="shared" si="8"/>
        <v>1.024639970669269</v>
      </c>
      <c r="F147" s="586">
        <v>760.16399999999999</v>
      </c>
      <c r="G147" s="586">
        <f t="shared" si="9"/>
        <v>1.0172787317064789</v>
      </c>
      <c r="H147" s="586">
        <v>828.77800000000002</v>
      </c>
      <c r="I147" s="577"/>
      <c r="J147" s="577"/>
      <c r="K147" s="577"/>
      <c r="L147" s="577"/>
      <c r="M147" s="577"/>
      <c r="N147" s="577"/>
      <c r="O147" s="577"/>
      <c r="P147" s="577"/>
      <c r="Q147" s="577"/>
      <c r="R147" s="577"/>
      <c r="S147" s="577"/>
      <c r="T147" s="577"/>
      <c r="U147" s="577"/>
      <c r="V147" s="577"/>
      <c r="W147" s="577"/>
      <c r="X147" s="577"/>
      <c r="Y147" s="577"/>
      <c r="Z147" s="577"/>
      <c r="AA147" s="577"/>
      <c r="AB147" s="577"/>
      <c r="AC147" s="577"/>
      <c r="AD147" s="577"/>
      <c r="AE147" s="577"/>
      <c r="AF147" s="577"/>
      <c r="AG147" s="577"/>
      <c r="AH147" s="577"/>
      <c r="AI147" s="577"/>
      <c r="AJ147" s="577"/>
      <c r="AK147" s="577"/>
      <c r="AL147" s="577"/>
      <c r="AM147" s="577"/>
      <c r="AN147" s="577"/>
      <c r="AO147" s="577"/>
      <c r="AP147" s="577"/>
      <c r="AQ147" s="577"/>
      <c r="AR147" s="577"/>
      <c r="AS147" s="577"/>
      <c r="AT147" s="577"/>
      <c r="AU147" s="577"/>
      <c r="AV147" s="577"/>
      <c r="AW147" s="577"/>
      <c r="AX147" s="577"/>
      <c r="AY147" s="577"/>
      <c r="AZ147" s="577"/>
      <c r="BA147" s="577"/>
      <c r="BB147" s="577"/>
      <c r="BC147" s="577"/>
      <c r="BD147" s="577"/>
      <c r="BE147" s="577"/>
      <c r="BF147" s="577"/>
      <c r="BG147" s="577"/>
      <c r="BH147" s="577"/>
      <c r="BI147" s="577"/>
      <c r="BJ147" s="577"/>
      <c r="BK147" s="577"/>
      <c r="BL147" s="577"/>
      <c r="BM147" s="577"/>
      <c r="BN147" s="577"/>
      <c r="BO147" s="577"/>
      <c r="BP147" s="577"/>
      <c r="BQ147" s="577"/>
      <c r="BR147" s="577"/>
      <c r="BS147" s="577"/>
      <c r="BT147" s="577"/>
      <c r="BU147" s="577"/>
      <c r="BV147" s="577"/>
      <c r="BW147" s="577"/>
      <c r="BX147" s="577"/>
      <c r="BY147" s="577"/>
      <c r="BZ147" s="577"/>
      <c r="CA147" s="577"/>
      <c r="CB147" s="577"/>
      <c r="CC147" s="577"/>
      <c r="CD147" s="577"/>
      <c r="CE147" s="577"/>
      <c r="CF147" s="577"/>
      <c r="CG147" s="577"/>
      <c r="CH147" s="577"/>
      <c r="CI147" s="577"/>
      <c r="CJ147" s="577"/>
      <c r="CK147" s="577"/>
      <c r="CL147" s="577"/>
      <c r="CM147" s="577"/>
      <c r="CN147" s="577"/>
      <c r="CO147" s="577"/>
      <c r="CP147" s="577"/>
      <c r="CQ147" s="577"/>
      <c r="CR147" s="577"/>
      <c r="CS147" s="577"/>
      <c r="CT147" s="577"/>
      <c r="CU147" s="577"/>
      <c r="CV147" s="577"/>
      <c r="CW147" s="577"/>
      <c r="CX147" s="577"/>
      <c r="CY147" s="577"/>
      <c r="CZ147" s="577"/>
      <c r="DA147" s="577"/>
      <c r="DB147" s="577"/>
      <c r="DC147" s="577"/>
      <c r="DD147" s="577"/>
      <c r="DE147" s="577"/>
      <c r="DF147" s="577"/>
      <c r="DG147" s="577"/>
      <c r="DH147" s="577"/>
      <c r="DI147" s="577"/>
      <c r="DJ147" s="577"/>
      <c r="DK147" s="577"/>
      <c r="DL147" s="577"/>
      <c r="DM147" s="577"/>
      <c r="DN147" s="577"/>
      <c r="DO147" s="577"/>
      <c r="DP147" s="577"/>
      <c r="DQ147" s="577"/>
      <c r="DR147" s="577"/>
      <c r="DS147" s="577"/>
      <c r="DT147" s="577"/>
      <c r="DU147" s="577"/>
      <c r="DV147" s="577"/>
      <c r="DW147" s="577"/>
      <c r="DX147" s="577"/>
      <c r="DY147" s="577"/>
      <c r="DZ147" s="577"/>
      <c r="EA147" s="577"/>
      <c r="EB147" s="577"/>
      <c r="EC147" s="577"/>
      <c r="ED147" s="577"/>
      <c r="EE147" s="577"/>
      <c r="EF147" s="577"/>
      <c r="EG147" s="577"/>
      <c r="EH147" s="577"/>
      <c r="EI147" s="577"/>
      <c r="EJ147" s="577"/>
      <c r="EK147" s="577"/>
      <c r="EL147" s="577"/>
      <c r="EM147" s="577"/>
      <c r="EN147" s="577"/>
      <c r="EO147" s="577"/>
      <c r="EP147" s="577"/>
      <c r="EQ147" s="577"/>
      <c r="ER147" s="577"/>
      <c r="ES147" s="577"/>
      <c r="ET147" s="577"/>
      <c r="EU147" s="577"/>
      <c r="EV147" s="577"/>
      <c r="EW147" s="577"/>
      <c r="EX147" s="577"/>
      <c r="EY147" s="577"/>
      <c r="EZ147" s="577"/>
      <c r="FA147" s="577"/>
      <c r="FB147" s="577"/>
      <c r="FC147" s="577"/>
      <c r="FD147" s="577"/>
      <c r="FE147" s="577"/>
      <c r="FF147" s="577"/>
      <c r="FG147" s="577"/>
      <c r="FH147" s="577"/>
      <c r="FI147" s="577"/>
      <c r="FJ147" s="577"/>
      <c r="FK147" s="577"/>
      <c r="FL147" s="577"/>
      <c r="FM147" s="577"/>
      <c r="FN147" s="577"/>
      <c r="FO147" s="577"/>
      <c r="FP147" s="577"/>
      <c r="FQ147" s="577"/>
      <c r="FR147" s="577"/>
      <c r="FS147" s="577"/>
      <c r="FT147" s="577"/>
      <c r="FU147" s="577"/>
      <c r="FV147" s="577"/>
      <c r="FW147" s="577"/>
      <c r="FX147" s="577"/>
      <c r="FY147" s="577"/>
      <c r="FZ147" s="577"/>
      <c r="GA147" s="577"/>
      <c r="GB147" s="577"/>
      <c r="GC147" s="577"/>
      <c r="GD147" s="577"/>
      <c r="GE147" s="577"/>
      <c r="GF147" s="577"/>
      <c r="GG147" s="577"/>
      <c r="GH147" s="577"/>
      <c r="GI147" s="577"/>
      <c r="GJ147" s="577"/>
      <c r="GK147" s="577"/>
      <c r="GL147" s="577"/>
      <c r="GM147" s="577"/>
      <c r="GN147" s="577"/>
      <c r="GO147" s="577"/>
      <c r="GP147" s="577"/>
      <c r="GQ147" s="577"/>
      <c r="GR147" s="577"/>
      <c r="GS147" s="577"/>
      <c r="GT147" s="577"/>
      <c r="GU147" s="577"/>
      <c r="GV147" s="577"/>
      <c r="GW147" s="577"/>
      <c r="GX147" s="577"/>
      <c r="GY147" s="577"/>
      <c r="GZ147" s="577"/>
      <c r="HA147" s="577"/>
      <c r="HB147" s="577"/>
      <c r="HC147" s="577"/>
      <c r="HD147" s="577"/>
      <c r="HE147" s="577"/>
      <c r="HF147" s="577"/>
      <c r="HG147" s="577"/>
      <c r="HH147" s="577"/>
      <c r="HI147" s="577"/>
      <c r="HJ147" s="577"/>
      <c r="HK147" s="577"/>
      <c r="HL147" s="577"/>
      <c r="HM147" s="577"/>
      <c r="HN147" s="577"/>
      <c r="HO147" s="577"/>
      <c r="HP147" s="577"/>
      <c r="HQ147" s="577"/>
      <c r="HR147" s="577"/>
      <c r="HS147" s="577"/>
      <c r="HT147" s="577"/>
      <c r="HU147" s="577"/>
      <c r="HV147" s="577"/>
      <c r="HW147" s="577"/>
      <c r="HX147" s="577"/>
      <c r="HY147" s="577"/>
      <c r="HZ147" s="577"/>
      <c r="IA147" s="577"/>
      <c r="IB147" s="577"/>
      <c r="IC147" s="577"/>
      <c r="ID147" s="577"/>
      <c r="IE147" s="577"/>
      <c r="IF147" s="577"/>
      <c r="IG147" s="577"/>
      <c r="IH147" s="577"/>
      <c r="II147" s="577"/>
      <c r="IJ147" s="577"/>
      <c r="IK147" s="577"/>
      <c r="IL147" s="577"/>
      <c r="IM147" s="577"/>
      <c r="IN147" s="577"/>
      <c r="IO147" s="577"/>
      <c r="IP147" s="577"/>
      <c r="IQ147" s="577"/>
      <c r="IR147" s="577"/>
      <c r="IS147" s="577"/>
      <c r="IT147" s="577"/>
      <c r="IU147" s="577"/>
      <c r="IV147" s="577"/>
    </row>
    <row r="148" spans="1:256" s="604" customFormat="1">
      <c r="A148" s="591" t="s">
        <v>13753</v>
      </c>
      <c r="B148" s="593">
        <v>949.00599999999997</v>
      </c>
      <c r="C148" s="586">
        <v>624.59100000000001</v>
      </c>
      <c r="D148" s="586">
        <f t="shared" si="7"/>
        <v>1.0174762121189906</v>
      </c>
      <c r="E148" s="586">
        <f t="shared" si="8"/>
        <v>1.0082455891097184</v>
      </c>
      <c r="F148" s="586">
        <v>766.43200000000002</v>
      </c>
      <c r="G148" s="586">
        <f t="shared" si="9"/>
        <v>1.0127947411731488</v>
      </c>
      <c r="H148" s="586">
        <v>839.38199999999995</v>
      </c>
      <c r="I148" s="577"/>
      <c r="J148" s="577"/>
      <c r="K148" s="577"/>
      <c r="L148" s="577"/>
      <c r="M148" s="577"/>
      <c r="N148" s="577"/>
      <c r="O148" s="577"/>
      <c r="P148" s="577"/>
      <c r="Q148" s="577"/>
      <c r="R148" s="577"/>
      <c r="S148" s="577"/>
      <c r="T148" s="577"/>
      <c r="U148" s="577"/>
      <c r="V148" s="577"/>
      <c r="W148" s="577"/>
      <c r="X148" s="577"/>
      <c r="Y148" s="577"/>
      <c r="Z148" s="577"/>
      <c r="AA148" s="577"/>
      <c r="AB148" s="577"/>
      <c r="AC148" s="577"/>
      <c r="AD148" s="577"/>
      <c r="AE148" s="577"/>
      <c r="AF148" s="577"/>
      <c r="AG148" s="577"/>
      <c r="AH148" s="577"/>
      <c r="AI148" s="577"/>
      <c r="AJ148" s="577"/>
      <c r="AK148" s="577"/>
      <c r="AL148" s="577"/>
      <c r="AM148" s="577"/>
      <c r="AN148" s="577"/>
      <c r="AO148" s="577"/>
      <c r="AP148" s="577"/>
      <c r="AQ148" s="577"/>
      <c r="AR148" s="577"/>
      <c r="AS148" s="577"/>
      <c r="AT148" s="577"/>
      <c r="AU148" s="577"/>
      <c r="AV148" s="577"/>
      <c r="AW148" s="577"/>
      <c r="AX148" s="577"/>
      <c r="AY148" s="577"/>
      <c r="AZ148" s="577"/>
      <c r="BA148" s="577"/>
      <c r="BB148" s="577"/>
      <c r="BC148" s="577"/>
      <c r="BD148" s="577"/>
      <c r="BE148" s="577"/>
      <c r="BF148" s="577"/>
      <c r="BG148" s="577"/>
      <c r="BH148" s="577"/>
      <c r="BI148" s="577"/>
      <c r="BJ148" s="577"/>
      <c r="BK148" s="577"/>
      <c r="BL148" s="577"/>
      <c r="BM148" s="577"/>
      <c r="BN148" s="577"/>
      <c r="BO148" s="577"/>
      <c r="BP148" s="577"/>
      <c r="BQ148" s="577"/>
      <c r="BR148" s="577"/>
      <c r="BS148" s="577"/>
      <c r="BT148" s="577"/>
      <c r="BU148" s="577"/>
      <c r="BV148" s="577"/>
      <c r="BW148" s="577"/>
      <c r="BX148" s="577"/>
      <c r="BY148" s="577"/>
      <c r="BZ148" s="577"/>
      <c r="CA148" s="577"/>
      <c r="CB148" s="577"/>
      <c r="CC148" s="577"/>
      <c r="CD148" s="577"/>
      <c r="CE148" s="577"/>
      <c r="CF148" s="577"/>
      <c r="CG148" s="577"/>
      <c r="CH148" s="577"/>
      <c r="CI148" s="577"/>
      <c r="CJ148" s="577"/>
      <c r="CK148" s="577"/>
      <c r="CL148" s="577"/>
      <c r="CM148" s="577"/>
      <c r="CN148" s="577"/>
      <c r="CO148" s="577"/>
      <c r="CP148" s="577"/>
      <c r="CQ148" s="577"/>
      <c r="CR148" s="577"/>
      <c r="CS148" s="577"/>
      <c r="CT148" s="577"/>
      <c r="CU148" s="577"/>
      <c r="CV148" s="577"/>
      <c r="CW148" s="577"/>
      <c r="CX148" s="577"/>
      <c r="CY148" s="577"/>
      <c r="CZ148" s="577"/>
      <c r="DA148" s="577"/>
      <c r="DB148" s="577"/>
      <c r="DC148" s="577"/>
      <c r="DD148" s="577"/>
      <c r="DE148" s="577"/>
      <c r="DF148" s="577"/>
      <c r="DG148" s="577"/>
      <c r="DH148" s="577"/>
      <c r="DI148" s="577"/>
      <c r="DJ148" s="577"/>
      <c r="DK148" s="577"/>
      <c r="DL148" s="577"/>
      <c r="DM148" s="577"/>
      <c r="DN148" s="577"/>
      <c r="DO148" s="577"/>
      <c r="DP148" s="577"/>
      <c r="DQ148" s="577"/>
      <c r="DR148" s="577"/>
      <c r="DS148" s="577"/>
      <c r="DT148" s="577"/>
      <c r="DU148" s="577"/>
      <c r="DV148" s="577"/>
      <c r="DW148" s="577"/>
      <c r="DX148" s="577"/>
      <c r="DY148" s="577"/>
      <c r="DZ148" s="577"/>
      <c r="EA148" s="577"/>
      <c r="EB148" s="577"/>
      <c r="EC148" s="577"/>
      <c r="ED148" s="577"/>
      <c r="EE148" s="577"/>
      <c r="EF148" s="577"/>
      <c r="EG148" s="577"/>
      <c r="EH148" s="577"/>
      <c r="EI148" s="577"/>
      <c r="EJ148" s="577"/>
      <c r="EK148" s="577"/>
      <c r="EL148" s="577"/>
      <c r="EM148" s="577"/>
      <c r="EN148" s="577"/>
      <c r="EO148" s="577"/>
      <c r="EP148" s="577"/>
      <c r="EQ148" s="577"/>
      <c r="ER148" s="577"/>
      <c r="ES148" s="577"/>
      <c r="ET148" s="577"/>
      <c r="EU148" s="577"/>
      <c r="EV148" s="577"/>
      <c r="EW148" s="577"/>
      <c r="EX148" s="577"/>
      <c r="EY148" s="577"/>
      <c r="EZ148" s="577"/>
      <c r="FA148" s="577"/>
      <c r="FB148" s="577"/>
      <c r="FC148" s="577"/>
      <c r="FD148" s="577"/>
      <c r="FE148" s="577"/>
      <c r="FF148" s="577"/>
      <c r="FG148" s="577"/>
      <c r="FH148" s="577"/>
      <c r="FI148" s="577"/>
      <c r="FJ148" s="577"/>
      <c r="FK148" s="577"/>
      <c r="FL148" s="577"/>
      <c r="FM148" s="577"/>
      <c r="FN148" s="577"/>
      <c r="FO148" s="577"/>
      <c r="FP148" s="577"/>
      <c r="FQ148" s="577"/>
      <c r="FR148" s="577"/>
      <c r="FS148" s="577"/>
      <c r="FT148" s="577"/>
      <c r="FU148" s="577"/>
      <c r="FV148" s="577"/>
      <c r="FW148" s="577"/>
      <c r="FX148" s="577"/>
      <c r="FY148" s="577"/>
      <c r="FZ148" s="577"/>
      <c r="GA148" s="577"/>
      <c r="GB148" s="577"/>
      <c r="GC148" s="577"/>
      <c r="GD148" s="577"/>
      <c r="GE148" s="577"/>
      <c r="GF148" s="577"/>
      <c r="GG148" s="577"/>
      <c r="GH148" s="577"/>
      <c r="GI148" s="577"/>
      <c r="GJ148" s="577"/>
      <c r="GK148" s="577"/>
      <c r="GL148" s="577"/>
      <c r="GM148" s="577"/>
      <c r="GN148" s="577"/>
      <c r="GO148" s="577"/>
      <c r="GP148" s="577"/>
      <c r="GQ148" s="577"/>
      <c r="GR148" s="577"/>
      <c r="GS148" s="577"/>
      <c r="GT148" s="577"/>
      <c r="GU148" s="577"/>
      <c r="GV148" s="577"/>
      <c r="GW148" s="577"/>
      <c r="GX148" s="577"/>
      <c r="GY148" s="577"/>
      <c r="GZ148" s="577"/>
      <c r="HA148" s="577"/>
      <c r="HB148" s="577"/>
      <c r="HC148" s="577"/>
      <c r="HD148" s="577"/>
      <c r="HE148" s="577"/>
      <c r="HF148" s="577"/>
      <c r="HG148" s="577"/>
      <c r="HH148" s="577"/>
      <c r="HI148" s="577"/>
      <c r="HJ148" s="577"/>
      <c r="HK148" s="577"/>
      <c r="HL148" s="577"/>
      <c r="HM148" s="577"/>
      <c r="HN148" s="577"/>
      <c r="HO148" s="577"/>
      <c r="HP148" s="577"/>
      <c r="HQ148" s="577"/>
      <c r="HR148" s="577"/>
      <c r="HS148" s="577"/>
      <c r="HT148" s="577"/>
      <c r="HU148" s="577"/>
      <c r="HV148" s="577"/>
      <c r="HW148" s="577"/>
      <c r="HX148" s="577"/>
      <c r="HY148" s="577"/>
      <c r="HZ148" s="577"/>
      <c r="IA148" s="577"/>
      <c r="IB148" s="577"/>
      <c r="IC148" s="577"/>
      <c r="ID148" s="577"/>
      <c r="IE148" s="577"/>
      <c r="IF148" s="577"/>
      <c r="IG148" s="577"/>
      <c r="IH148" s="577"/>
      <c r="II148" s="577"/>
      <c r="IJ148" s="577"/>
      <c r="IK148" s="577"/>
      <c r="IL148" s="577"/>
      <c r="IM148" s="577"/>
      <c r="IN148" s="577"/>
      <c r="IO148" s="577"/>
      <c r="IP148" s="577"/>
      <c r="IQ148" s="577"/>
      <c r="IR148" s="577"/>
      <c r="IS148" s="577"/>
      <c r="IT148" s="577"/>
      <c r="IU148" s="577"/>
      <c r="IV148" s="577"/>
    </row>
    <row r="149" spans="1:256" ht="15.75" thickBot="1">
      <c r="A149" s="606"/>
      <c r="B149" s="606"/>
      <c r="C149" s="606"/>
      <c r="D149" s="606"/>
      <c r="E149" s="606"/>
      <c r="F149" s="606"/>
      <c r="G149" s="606"/>
    </row>
    <row r="150" spans="1:256" ht="15.75" thickBot="1">
      <c r="A150" s="881" t="s">
        <v>13754</v>
      </c>
      <c r="B150" s="882"/>
      <c r="C150" s="881" t="s">
        <v>12</v>
      </c>
      <c r="D150" s="882"/>
      <c r="E150" s="881" t="s">
        <v>3180</v>
      </c>
      <c r="F150" s="882"/>
      <c r="G150" s="881" t="s">
        <v>13755</v>
      </c>
      <c r="H150" s="882"/>
    </row>
    <row r="151" spans="1:256" ht="28.5">
      <c r="A151" s="607" t="s">
        <v>13756</v>
      </c>
      <c r="B151" s="608" t="s">
        <v>13757</v>
      </c>
      <c r="C151" s="607" t="s">
        <v>13756</v>
      </c>
      <c r="D151" s="608" t="s">
        <v>13757</v>
      </c>
      <c r="E151" s="607" t="s">
        <v>13756</v>
      </c>
      <c r="F151" s="608" t="s">
        <v>13757</v>
      </c>
      <c r="G151" s="607" t="s">
        <v>13756</v>
      </c>
      <c r="H151" s="608" t="s">
        <v>13757</v>
      </c>
    </row>
    <row r="152" spans="1:256">
      <c r="A152" s="609"/>
      <c r="B152" s="610"/>
      <c r="C152" s="609">
        <f>PRODUCT(D148)</f>
        <v>1.0174762121189906</v>
      </c>
      <c r="D152" s="610"/>
      <c r="E152" s="611">
        <f>PRODUCT(E127:E148)</f>
        <v>1.1080378544517731</v>
      </c>
      <c r="F152" s="610"/>
      <c r="G152" s="611">
        <f>PRODUCT(G115:G148)</f>
        <v>1.1650073907521918</v>
      </c>
      <c r="H152" s="610"/>
    </row>
    <row r="153" spans="1:256">
      <c r="A153" s="609"/>
      <c r="B153" s="610"/>
      <c r="C153" s="609"/>
      <c r="D153" s="610"/>
      <c r="E153" s="609"/>
      <c r="F153" s="610"/>
      <c r="G153" s="609"/>
      <c r="H153" s="610"/>
    </row>
    <row r="154" spans="1:256" ht="28.5">
      <c r="A154" s="612" t="s">
        <v>13758</v>
      </c>
      <c r="B154" s="608" t="s">
        <v>13759</v>
      </c>
      <c r="C154" s="612" t="s">
        <v>13758</v>
      </c>
      <c r="D154" s="608" t="s">
        <v>13759</v>
      </c>
      <c r="E154" s="612" t="s">
        <v>13758</v>
      </c>
      <c r="F154" s="608" t="s">
        <v>13759</v>
      </c>
      <c r="G154" s="612" t="s">
        <v>13758</v>
      </c>
      <c r="H154" s="608" t="s">
        <v>13759</v>
      </c>
      <c r="I154" s="613"/>
    </row>
    <row r="155" spans="1:256">
      <c r="A155" s="614">
        <f>B148/B114</f>
        <v>1.0990047642539669</v>
      </c>
      <c r="B155" s="610" t="s">
        <v>13760</v>
      </c>
      <c r="C155" s="614">
        <f>C148/C147</f>
        <v>1.0174762121189906</v>
      </c>
      <c r="D155" s="610" t="s">
        <v>13578</v>
      </c>
      <c r="E155" s="614">
        <f>F148/F126</f>
        <v>1.1080378544517726</v>
      </c>
      <c r="F155" s="610" t="s">
        <v>13761</v>
      </c>
      <c r="G155" s="614">
        <f>H148/H114</f>
        <v>1.1650073907521912</v>
      </c>
      <c r="H155" s="610" t="s">
        <v>13760</v>
      </c>
      <c r="J155" s="613"/>
    </row>
    <row r="156" spans="1:256" ht="15.75" thickBot="1">
      <c r="A156" s="871" t="s">
        <v>13762</v>
      </c>
      <c r="B156" s="872"/>
      <c r="C156" s="871" t="s">
        <v>13763</v>
      </c>
      <c r="D156" s="872"/>
      <c r="E156" s="871" t="s">
        <v>13764</v>
      </c>
      <c r="F156" s="872"/>
      <c r="G156" s="871" t="s">
        <v>13765</v>
      </c>
      <c r="H156" s="872"/>
      <c r="J156" s="613"/>
    </row>
    <row r="157" spans="1:256">
      <c r="D157" s="615"/>
      <c r="H157" s="613"/>
    </row>
    <row r="158" spans="1:256" ht="15" hidden="1" customHeight="1">
      <c r="B158" s="616" t="s">
        <v>13766</v>
      </c>
      <c r="C158" s="873" t="s">
        <v>13767</v>
      </c>
      <c r="D158" s="874"/>
      <c r="E158" s="875"/>
      <c r="F158" s="616" t="s">
        <v>13768</v>
      </c>
      <c r="G158" s="616" t="s">
        <v>13769</v>
      </c>
      <c r="H158" s="617"/>
    </row>
    <row r="159" spans="1:256" s="618" customFormat="1" ht="15" hidden="1" customHeight="1">
      <c r="B159" s="619">
        <v>1</v>
      </c>
      <c r="C159" s="876"/>
      <c r="D159" s="877"/>
      <c r="E159" s="878"/>
      <c r="F159" s="620"/>
      <c r="G159" s="621">
        <f>F159*E155</f>
        <v>0</v>
      </c>
      <c r="H159" s="622"/>
    </row>
    <row r="160" spans="1:256" s="618" customFormat="1" ht="15" hidden="1" customHeight="1">
      <c r="B160" s="619">
        <v>2</v>
      </c>
      <c r="C160" s="876"/>
      <c r="D160" s="877"/>
      <c r="E160" s="878"/>
      <c r="F160" s="620"/>
      <c r="G160" s="623"/>
    </row>
    <row r="161" spans="2:7" s="618" customFormat="1" ht="15" hidden="1" customHeight="1">
      <c r="B161" s="619">
        <v>3</v>
      </c>
      <c r="C161" s="876"/>
      <c r="D161" s="877"/>
      <c r="E161" s="878"/>
      <c r="F161" s="620"/>
      <c r="G161" s="623"/>
    </row>
    <row r="162" spans="2:7" s="618" customFormat="1" ht="15" hidden="1" customHeight="1">
      <c r="B162" s="619">
        <v>4</v>
      </c>
      <c r="C162" s="876"/>
      <c r="D162" s="877"/>
      <c r="E162" s="878"/>
      <c r="F162" s="620"/>
      <c r="G162" s="623"/>
    </row>
    <row r="163" spans="2:7" ht="15" hidden="1" customHeight="1">
      <c r="C163" s="876"/>
      <c r="D163" s="877"/>
      <c r="E163" s="878"/>
    </row>
  </sheetData>
  <mergeCells count="16">
    <mergeCell ref="C160:E160"/>
    <mergeCell ref="C161:E161"/>
    <mergeCell ref="C162:E162"/>
    <mergeCell ref="C163:E163"/>
    <mergeCell ref="A156:B156"/>
    <mergeCell ref="C156:D156"/>
    <mergeCell ref="E156:F156"/>
    <mergeCell ref="G156:H156"/>
    <mergeCell ref="C158:E158"/>
    <mergeCell ref="C159:E159"/>
    <mergeCell ref="A1:H1"/>
    <mergeCell ref="A2:F2"/>
    <mergeCell ref="A150:B150"/>
    <mergeCell ref="C150:D150"/>
    <mergeCell ref="E150:F150"/>
    <mergeCell ref="G150:H150"/>
  </mergeCells>
  <pageMargins left="0.511811024" right="0.511811024" top="0.78740157499999996" bottom="0.78740157499999996" header="0.31496062000000002" footer="0.31496062000000002"/>
  <pageSetup paperSize="9" scale="62" orientation="portrait" r:id="rId1"/>
  <rowBreaks count="1" manualBreakCount="1">
    <brk id="79" max="7"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13</vt:i4>
      </vt:variant>
    </vt:vector>
  </HeadingPairs>
  <TitlesOfParts>
    <vt:vector size="24" baseType="lpstr">
      <vt:lpstr>074-19-CAPA</vt:lpstr>
      <vt:lpstr>074.01-19-Edificação</vt:lpstr>
      <vt:lpstr>074-19-CCU's</vt:lpstr>
      <vt:lpstr>SERVIÇOS</vt:lpstr>
      <vt:lpstr>INSUMOS</vt:lpstr>
      <vt:lpstr>074-19-cotação</vt:lpstr>
      <vt:lpstr>074-19-CRO</vt:lpstr>
      <vt:lpstr>074-19-ABC</vt:lpstr>
      <vt:lpstr>Encargos</vt:lpstr>
      <vt:lpstr>BDI-Edificações</vt:lpstr>
      <vt:lpstr>Reajustamento INCC</vt:lpstr>
      <vt:lpstr>'074.01-19-Edificação'!Area_de_impressao</vt:lpstr>
      <vt:lpstr>'074-19-ABC'!Area_de_impressao</vt:lpstr>
      <vt:lpstr>'074-19-CAPA'!Area_de_impressao</vt:lpstr>
      <vt:lpstr>'074-19-CCU''s'!Area_de_impressao</vt:lpstr>
      <vt:lpstr>'074-19-cotação'!Area_de_impressao</vt:lpstr>
      <vt:lpstr>'074-19-CRO'!Area_de_impressao</vt:lpstr>
      <vt:lpstr>'BDI-Edificações'!Area_de_impressao</vt:lpstr>
      <vt:lpstr>Encargos!Area_de_impressao</vt:lpstr>
      <vt:lpstr>'Reajustamento INCC'!Area_de_impressao</vt:lpstr>
      <vt:lpstr>'074.01-19-Edificação'!Titulos_de_impressao</vt:lpstr>
      <vt:lpstr>'074-19-ABC'!Titulos_de_impressao</vt:lpstr>
      <vt:lpstr>'074-19-CCU''s'!Titulos_de_impressao</vt:lpstr>
      <vt:lpstr>'074-19-cotação'!Titulos_de_impressao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Gilmar da Mota Fernandes</dc:creator>
  <cp:lastModifiedBy>marcelo.cunha</cp:lastModifiedBy>
  <cp:lastPrinted>2021-07-09T14:54:22Z</cp:lastPrinted>
  <dcterms:created xsi:type="dcterms:W3CDTF">2016-10-17T12:27:47Z</dcterms:created>
  <dcterms:modified xsi:type="dcterms:W3CDTF">2021-09-14T15:30:55Z</dcterms:modified>
</cp:coreProperties>
</file>